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B:\Design\cores\master_xdc\"/>
    </mc:Choice>
  </mc:AlternateContent>
  <xr:revisionPtr revIDLastSave="0" documentId="8_{CC143629-BDB3-4815-BABE-1A96D786DE96}" xr6:coauthVersionLast="47" xr6:coauthVersionMax="47" xr10:uidLastSave="{00000000-0000-0000-0000-000000000000}"/>
  <bookViews>
    <workbookView xWindow="-120" yWindow="-120" windowWidth="25440" windowHeight="15270" tabRatio="871" firstSheet="6" activeTab="6" xr2:uid="{00000000-000D-0000-FFFF-FFFF00000000}"/>
  </bookViews>
  <sheets>
    <sheet name="Intern" sheetId="1" state="veryHidden" r:id="rId1"/>
    <sheet name="FPGA_pin" sheetId="2659" state="veryHidden" r:id="rId2"/>
    <sheet name="CALC_CONN_TEI0185_REV03" sheetId="2664" state="veryHidden" r:id="rId3"/>
    <sheet name="RAW_b_TEI0185_REV03" sheetId="2661" state="veryHidden" r:id="rId4"/>
    <sheet name="B2B" sheetId="2658" state="veryHidden" r:id="rId5"/>
    <sheet name="history" sheetId="1826" state="veryHidden" r:id="rId6"/>
    <sheet name="Overview, Notes &amp; Disclaimer" sheetId="73" r:id="rId7"/>
    <sheet name="CONN Pin Table" sheetId="1825" state="veryHidden" r:id="rId8"/>
    <sheet name="Module Pin Table" sheetId="2143" state="veryHidden" r:id="rId9"/>
    <sheet name="Auswertung" sheetId="2669" state="veryHidden" r:id="rId10"/>
    <sheet name="BOARD Pin Table" sheetId="2038" r:id="rId11"/>
    <sheet name="B2B Pin Table" sheetId="189" state="veryHidden" r:id="rId12"/>
    <sheet name="User Manual for boards" sheetId="2050" r:id="rId13"/>
    <sheet name="User Manual for modules" sheetId="2657" state="veryHidden" r:id="rId14"/>
    <sheet name="User Manual" sheetId="3" state="veryHidden" r:id="rId15"/>
  </sheets>
  <definedNames>
    <definedName name="_xlnm._FilterDatabase" localSheetId="11" hidden="1">'B2B Pin Table'!$B$5:$R$7</definedName>
    <definedName name="_xlnm._FilterDatabase" localSheetId="10" hidden="1">'BOARD Pin Table'!$B$5:$K$7</definedName>
    <definedName name="_xlnm._FilterDatabase" localSheetId="7" hidden="1">'CONN Pin Table'!$B$5:$S$5</definedName>
    <definedName name="_xlnm._FilterDatabase" localSheetId="8" hidden="1">'Module Pin Table'!$B$5:$K$7</definedName>
  </definedNames>
  <calcPr calcId="191029" calcMode="manual"/>
</workbook>
</file>

<file path=xl/calcChain.xml><?xml version="1.0" encoding="utf-8"?>
<calcChain xmlns="http://schemas.openxmlformats.org/spreadsheetml/2006/main">
  <c r="B7" i="2038" l="1"/>
  <c r="B8" i="2038"/>
  <c r="B9" i="2038"/>
  <c r="B10" i="2038"/>
  <c r="B11" i="2038"/>
  <c r="B12" i="2038"/>
  <c r="B13" i="2038"/>
  <c r="B14" i="2038"/>
  <c r="B15" i="2038"/>
  <c r="B16" i="2038"/>
  <c r="B17" i="2038"/>
  <c r="B18" i="2038"/>
  <c r="B19" i="2038"/>
  <c r="B20" i="2038"/>
  <c r="B21" i="2038"/>
  <c r="B22" i="2038"/>
  <c r="B23" i="2038"/>
  <c r="B24" i="2038"/>
  <c r="B25" i="2038"/>
  <c r="B26" i="2038"/>
  <c r="B27" i="2038"/>
  <c r="B28" i="2038"/>
  <c r="B29" i="2038"/>
  <c r="B30" i="2038"/>
  <c r="B31" i="2038"/>
  <c r="B32" i="2038"/>
  <c r="B33" i="2038"/>
  <c r="B34" i="2038"/>
  <c r="B35" i="2038"/>
  <c r="B36" i="2038"/>
  <c r="B37" i="2038"/>
  <c r="B38" i="2038"/>
  <c r="B39" i="2038"/>
  <c r="B40" i="2038"/>
  <c r="B41" i="2038"/>
  <c r="B42" i="2038"/>
  <c r="B43" i="2038"/>
  <c r="B44" i="2038"/>
  <c r="B45" i="2038"/>
  <c r="B46" i="2038"/>
  <c r="B47" i="2038"/>
  <c r="B48" i="2038"/>
  <c r="B49" i="2038"/>
  <c r="B50" i="2038"/>
  <c r="B51" i="2038"/>
  <c r="B52" i="2038"/>
  <c r="B53" i="2038"/>
  <c r="B54" i="2038"/>
  <c r="B55" i="2038"/>
  <c r="B56" i="2038"/>
  <c r="B57" i="2038"/>
  <c r="B58" i="2038"/>
  <c r="B59" i="2038"/>
  <c r="B60" i="2038"/>
  <c r="B61" i="2038"/>
  <c r="B62" i="2038"/>
  <c r="B63" i="2038"/>
  <c r="B64" i="2038"/>
  <c r="B65" i="2038"/>
  <c r="B66" i="2038"/>
  <c r="B67" i="2038"/>
  <c r="B68" i="2038"/>
  <c r="B69" i="2038"/>
  <c r="B70" i="2038"/>
  <c r="B71" i="2038"/>
  <c r="B72" i="2038"/>
  <c r="B73" i="2038"/>
  <c r="B74" i="2038"/>
  <c r="B75" i="2038"/>
  <c r="B76" i="2038"/>
  <c r="B77" i="2038"/>
  <c r="B78" i="2038"/>
  <c r="B79" i="2038"/>
  <c r="B80" i="2038"/>
  <c r="B81" i="2038"/>
  <c r="B82" i="2038"/>
  <c r="B83" i="2038"/>
  <c r="B84" i="2038"/>
  <c r="B85" i="2038"/>
  <c r="B86" i="2038"/>
  <c r="B87" i="2038"/>
  <c r="B88" i="2038"/>
  <c r="B89" i="2038"/>
  <c r="B90" i="2038"/>
  <c r="B91" i="2038"/>
  <c r="B92" i="2038"/>
  <c r="B93" i="2038"/>
  <c r="B94" i="2038"/>
  <c r="B95" i="2038"/>
  <c r="B96" i="2038"/>
  <c r="B97" i="2038"/>
  <c r="B98" i="2038"/>
  <c r="B99" i="2038"/>
  <c r="B100" i="2038"/>
  <c r="B101" i="2038"/>
  <c r="B102" i="2038"/>
  <c r="B103" i="2038"/>
  <c r="B104" i="2038"/>
  <c r="B105" i="2038"/>
  <c r="B106" i="2038"/>
  <c r="B107" i="2038"/>
  <c r="B108" i="2038"/>
  <c r="B109" i="2038"/>
  <c r="B110" i="2038"/>
  <c r="B111" i="2038"/>
  <c r="B112" i="2038"/>
  <c r="B113" i="2038"/>
  <c r="B114" i="2038"/>
  <c r="B115" i="2038"/>
  <c r="B116" i="2038"/>
  <c r="B117" i="2038"/>
  <c r="B118" i="2038"/>
  <c r="B119" i="2038"/>
  <c r="B120" i="2038"/>
  <c r="B121" i="2038"/>
  <c r="B122" i="2038"/>
  <c r="B123" i="2038"/>
  <c r="B124" i="2038"/>
  <c r="B125" i="2038"/>
  <c r="B126" i="2038"/>
  <c r="B127" i="2038"/>
  <c r="B128" i="2038"/>
  <c r="B129" i="2038"/>
  <c r="B130" i="2038"/>
  <c r="B131" i="2038"/>
  <c r="B132" i="2038"/>
  <c r="B133" i="2038"/>
  <c r="B134" i="2038"/>
  <c r="B135" i="2038"/>
  <c r="B136" i="2038"/>
  <c r="B137" i="2038"/>
  <c r="B138" i="2038"/>
  <c r="B139" i="2038"/>
  <c r="B140" i="2038"/>
  <c r="B141" i="2038"/>
  <c r="B142" i="2038"/>
  <c r="B143" i="2038"/>
  <c r="B144" i="2038"/>
  <c r="B145" i="2038"/>
  <c r="B146" i="2038"/>
  <c r="B147" i="2038"/>
  <c r="B148" i="2038"/>
  <c r="B149" i="2038"/>
  <c r="B150" i="2038"/>
  <c r="B151" i="2038"/>
  <c r="B152" i="2038"/>
  <c r="B153" i="2038"/>
  <c r="B154" i="2038"/>
  <c r="B155" i="2038"/>
  <c r="B156" i="2038"/>
  <c r="B157" i="2038"/>
  <c r="B158" i="2038"/>
  <c r="B159" i="2038"/>
  <c r="B160" i="2038"/>
  <c r="B161" i="2038"/>
  <c r="B162" i="2038"/>
  <c r="B163" i="2038"/>
  <c r="B164" i="2038"/>
  <c r="B165" i="2038"/>
  <c r="B166" i="2038"/>
  <c r="B167" i="2038"/>
  <c r="B168" i="2038"/>
  <c r="B169" i="2038"/>
  <c r="B170" i="2038"/>
  <c r="B171" i="2038"/>
  <c r="B172" i="2038"/>
  <c r="B173" i="2038"/>
  <c r="B174" i="2038"/>
  <c r="B175" i="2038"/>
  <c r="B176" i="2038"/>
  <c r="B177" i="2038"/>
  <c r="B178" i="2038"/>
  <c r="B179" i="2038"/>
  <c r="B180" i="2038"/>
  <c r="B181" i="2038"/>
  <c r="B182" i="2038"/>
  <c r="B183" i="2038"/>
  <c r="B184" i="2038"/>
  <c r="B185" i="2038"/>
  <c r="B186" i="2038"/>
  <c r="B187" i="2038"/>
  <c r="B188" i="2038"/>
  <c r="B189" i="2038"/>
  <c r="B190" i="2038"/>
  <c r="B191" i="2038"/>
  <c r="B192" i="2038"/>
  <c r="B193" i="2038"/>
  <c r="B194" i="2038"/>
  <c r="B195" i="2038"/>
  <c r="B196" i="2038"/>
  <c r="B197" i="2038"/>
  <c r="B198" i="2038"/>
  <c r="B199" i="2038"/>
  <c r="B200" i="2038"/>
  <c r="B201" i="2038"/>
  <c r="B202" i="2038"/>
  <c r="B203" i="2038"/>
  <c r="B204" i="2038"/>
  <c r="B205" i="2038"/>
  <c r="B206" i="2038"/>
  <c r="B207" i="2038"/>
  <c r="B208" i="2038"/>
  <c r="B209" i="2038"/>
  <c r="B210" i="2038"/>
  <c r="B211" i="2038"/>
  <c r="B212" i="2038"/>
  <c r="B213" i="2038"/>
  <c r="B214" i="2038"/>
  <c r="B215" i="2038"/>
  <c r="B216" i="2038"/>
  <c r="B217" i="2038"/>
  <c r="B218" i="2038"/>
  <c r="B219" i="2038"/>
  <c r="B220" i="2038"/>
  <c r="B221" i="2038"/>
  <c r="B222" i="2038"/>
  <c r="B223" i="2038"/>
  <c r="B224" i="2038"/>
  <c r="B225" i="2038"/>
  <c r="B226" i="2038"/>
  <c r="B227" i="2038"/>
  <c r="B228" i="2038"/>
  <c r="B229" i="2038"/>
  <c r="B230" i="2038"/>
  <c r="B231" i="2038"/>
  <c r="B232" i="2038"/>
  <c r="B233" i="2038"/>
  <c r="B234" i="2038"/>
  <c r="B235" i="2038"/>
  <c r="B236" i="2038"/>
  <c r="B237" i="2038"/>
  <c r="B238" i="2038"/>
  <c r="B239" i="2038"/>
  <c r="B240" i="2038"/>
  <c r="B241" i="2038"/>
  <c r="B242" i="2038"/>
  <c r="B243" i="2038"/>
  <c r="B244" i="2038"/>
  <c r="B245" i="2038"/>
  <c r="B246" i="2038"/>
  <c r="B247" i="2038"/>
  <c r="B248" i="2038"/>
  <c r="B249" i="2038"/>
  <c r="B250" i="2038"/>
  <c r="B251" i="2038"/>
  <c r="B252" i="2038"/>
  <c r="B253" i="2038"/>
  <c r="B254" i="2038"/>
  <c r="B255" i="2038"/>
  <c r="B256" i="2038"/>
  <c r="B257" i="2038"/>
  <c r="B258" i="2038"/>
  <c r="B259" i="2038"/>
  <c r="B260" i="2038"/>
  <c r="B261" i="2038"/>
  <c r="B262" i="2038"/>
  <c r="B263" i="2038"/>
  <c r="B264" i="2038"/>
  <c r="B265" i="2038"/>
  <c r="B266" i="2038"/>
  <c r="B267" i="2038"/>
  <c r="B268" i="2038"/>
  <c r="B269" i="2038"/>
  <c r="B270" i="2038"/>
  <c r="B271" i="2038"/>
  <c r="B272" i="2038"/>
  <c r="B273" i="2038"/>
  <c r="B274" i="2038"/>
  <c r="B275" i="2038"/>
  <c r="B276" i="2038"/>
  <c r="B277" i="2038"/>
  <c r="B278" i="2038"/>
  <c r="B279" i="2038"/>
  <c r="B280" i="2038"/>
  <c r="B281" i="2038"/>
  <c r="B282" i="2038"/>
  <c r="B283" i="2038"/>
  <c r="B284" i="2038"/>
  <c r="B285" i="2038"/>
  <c r="B286" i="2038"/>
  <c r="B287" i="2038"/>
  <c r="B288" i="2038"/>
  <c r="B289" i="2038"/>
  <c r="B290" i="2038"/>
  <c r="B291" i="2038"/>
  <c r="B292" i="2038"/>
  <c r="B293" i="2038"/>
  <c r="B294" i="2038"/>
  <c r="B295" i="2038"/>
  <c r="B296" i="2038"/>
  <c r="B297" i="2038"/>
  <c r="B298" i="2038"/>
  <c r="B299" i="2038"/>
  <c r="B300" i="2038"/>
  <c r="B301" i="2038"/>
  <c r="B302" i="2038"/>
  <c r="B303" i="2038"/>
  <c r="B304" i="2038"/>
  <c r="B305" i="2038"/>
  <c r="B306" i="2038"/>
  <c r="B307" i="2038"/>
  <c r="B308" i="2038"/>
  <c r="B309" i="2038"/>
  <c r="B310" i="2038"/>
  <c r="B311" i="2038"/>
  <c r="B312" i="2038"/>
  <c r="B313" i="2038"/>
  <c r="B314" i="2038"/>
  <c r="B315" i="2038"/>
  <c r="B316" i="2038"/>
  <c r="B317" i="2038"/>
  <c r="B318" i="2038"/>
  <c r="B319" i="2038"/>
  <c r="B320" i="2038"/>
  <c r="B321" i="2038"/>
  <c r="B322" i="2038"/>
  <c r="B323" i="2038"/>
  <c r="B324" i="2038"/>
  <c r="B325" i="2038"/>
  <c r="B326" i="2038"/>
  <c r="B327" i="2038"/>
  <c r="B328" i="2038"/>
  <c r="B329" i="2038"/>
  <c r="B330" i="2038"/>
  <c r="B331" i="2038"/>
  <c r="B332" i="2038"/>
  <c r="B333" i="2038"/>
  <c r="B334" i="2038"/>
  <c r="B335" i="2038"/>
  <c r="B336" i="2038"/>
  <c r="B337" i="2038"/>
  <c r="B338" i="2038"/>
  <c r="B339" i="2038"/>
  <c r="B340" i="2038"/>
  <c r="B341" i="2038"/>
  <c r="B342" i="2038"/>
  <c r="B343" i="2038"/>
  <c r="B344" i="2038"/>
  <c r="B345" i="2038"/>
  <c r="B346" i="2038"/>
  <c r="B347" i="2038"/>
  <c r="B348" i="2038"/>
  <c r="B349" i="2038"/>
  <c r="B350" i="2038"/>
  <c r="B351" i="2038"/>
  <c r="B352" i="2038"/>
  <c r="B353" i="2038"/>
  <c r="B354" i="2038"/>
  <c r="B355" i="2038"/>
  <c r="B356" i="2038"/>
  <c r="B357" i="2038"/>
  <c r="B358" i="2038"/>
  <c r="B359" i="2038"/>
  <c r="B360" i="2038"/>
  <c r="B361" i="2038"/>
  <c r="B362" i="2038"/>
  <c r="B363" i="2038"/>
  <c r="B364" i="2038"/>
  <c r="B365" i="2038"/>
  <c r="B366" i="2038"/>
  <c r="B367" i="2038"/>
  <c r="B368" i="2038"/>
  <c r="B369" i="2038"/>
  <c r="B370" i="2038"/>
  <c r="B371" i="2038"/>
  <c r="B372" i="2038"/>
  <c r="B373" i="2038"/>
  <c r="B374" i="2038"/>
  <c r="B375" i="2038"/>
  <c r="B376" i="2038"/>
  <c r="B377" i="2038"/>
  <c r="B378" i="2038"/>
  <c r="B379" i="2038"/>
  <c r="B380" i="2038"/>
  <c r="B381" i="2038"/>
  <c r="B382" i="2038"/>
  <c r="B383" i="2038"/>
  <c r="B384" i="2038"/>
  <c r="B385" i="2038"/>
  <c r="B386" i="2038"/>
  <c r="B387" i="2038"/>
  <c r="B388" i="2038"/>
  <c r="B389" i="2038"/>
  <c r="B390" i="2038"/>
  <c r="B391" i="2038"/>
  <c r="B392" i="2038"/>
  <c r="B393" i="2038"/>
  <c r="B394" i="2038"/>
  <c r="B395" i="2038"/>
  <c r="B396" i="2038"/>
  <c r="B397" i="2038"/>
  <c r="B398" i="2038"/>
  <c r="B399" i="2038"/>
  <c r="B400" i="2038"/>
  <c r="B401" i="2038"/>
  <c r="B402" i="2038"/>
  <c r="B403" i="2038"/>
  <c r="B404" i="2038"/>
  <c r="B405" i="2038"/>
  <c r="B406" i="2038"/>
  <c r="B407" i="2038"/>
  <c r="B408" i="2038"/>
  <c r="B409" i="2038"/>
  <c r="B410" i="2038"/>
  <c r="B411" i="2038"/>
  <c r="B412" i="2038"/>
  <c r="B413" i="2038"/>
  <c r="B414" i="2038"/>
  <c r="B415" i="2038"/>
  <c r="B416" i="2038"/>
  <c r="B417" i="2038"/>
  <c r="B418" i="2038"/>
  <c r="B419" i="2038"/>
  <c r="B420" i="2038"/>
  <c r="B421" i="2038"/>
  <c r="B422" i="2038"/>
  <c r="B423" i="2038"/>
  <c r="B424" i="2038"/>
  <c r="B425" i="2038"/>
  <c r="B426" i="2038"/>
  <c r="B427" i="2038"/>
  <c r="B428" i="2038"/>
  <c r="B429" i="2038"/>
  <c r="B430" i="2038"/>
  <c r="B431" i="2038"/>
  <c r="B432" i="2038"/>
  <c r="B433" i="2038"/>
  <c r="B434" i="2038"/>
  <c r="B435" i="2038"/>
  <c r="B436" i="2038"/>
  <c r="B437" i="2038"/>
  <c r="B438" i="2038"/>
  <c r="B439" i="2038"/>
  <c r="B440" i="2038"/>
  <c r="B441" i="2038"/>
  <c r="B442" i="2038"/>
  <c r="B443" i="2038"/>
  <c r="B444" i="2038"/>
  <c r="B445" i="2038"/>
  <c r="B446" i="2038"/>
  <c r="B447" i="2038"/>
  <c r="B448" i="2038"/>
  <c r="B449" i="2038"/>
  <c r="B450" i="2038"/>
  <c r="B451" i="2038"/>
  <c r="B452" i="2038"/>
  <c r="B453" i="2038"/>
  <c r="B454" i="2038"/>
  <c r="B455" i="2038"/>
  <c r="B456" i="2038"/>
  <c r="B457" i="2038"/>
  <c r="B458" i="2038"/>
  <c r="B459" i="2038"/>
  <c r="B460" i="2038"/>
  <c r="B461" i="2038"/>
  <c r="B462" i="2038"/>
  <c r="B463" i="2038"/>
  <c r="B464" i="2038"/>
  <c r="B465" i="2038"/>
  <c r="B466" i="2038"/>
  <c r="B467" i="2038"/>
  <c r="B468" i="2038"/>
  <c r="B469" i="2038"/>
  <c r="B470" i="2038"/>
  <c r="B471" i="2038"/>
  <c r="B472" i="2038"/>
  <c r="B473" i="2038"/>
  <c r="B474" i="2038"/>
  <c r="B475" i="2038"/>
  <c r="B476" i="2038"/>
  <c r="B477" i="2038"/>
  <c r="B478" i="2038"/>
  <c r="B479" i="2038"/>
  <c r="B480" i="2038"/>
  <c r="B481" i="2038"/>
  <c r="B482" i="2038"/>
  <c r="B483" i="2038"/>
  <c r="B484" i="2038"/>
  <c r="B485" i="2038"/>
  <c r="B486" i="2038"/>
  <c r="B487" i="2038"/>
  <c r="B488" i="2038"/>
  <c r="B489" i="2038"/>
  <c r="B490" i="2038"/>
  <c r="B491" i="2038"/>
  <c r="B492" i="2038"/>
  <c r="B493" i="2038"/>
  <c r="B494" i="2038"/>
  <c r="B495" i="2038"/>
  <c r="B496" i="2038"/>
  <c r="B497" i="2038"/>
  <c r="B498" i="2038"/>
  <c r="B499" i="2038"/>
  <c r="B500" i="2038"/>
  <c r="B501" i="2038"/>
  <c r="B502" i="2038"/>
  <c r="B503" i="2038"/>
  <c r="B504" i="2038"/>
  <c r="B505" i="2038"/>
  <c r="B506" i="2038"/>
  <c r="B507" i="2038"/>
  <c r="B508" i="2038"/>
  <c r="B509" i="2038"/>
  <c r="B510" i="2038"/>
  <c r="B511" i="2038"/>
  <c r="B512" i="2038"/>
  <c r="B513" i="2038"/>
  <c r="B514" i="2038"/>
  <c r="B515" i="2038"/>
  <c r="B516" i="2038"/>
  <c r="B517" i="2038"/>
  <c r="B518" i="2038"/>
  <c r="B519" i="2038"/>
  <c r="B520" i="2038"/>
  <c r="B521" i="2038"/>
  <c r="B522" i="2038"/>
  <c r="B523" i="2038"/>
  <c r="B524" i="2038"/>
  <c r="B525" i="2038"/>
  <c r="B526" i="2038"/>
  <c r="B527" i="2038"/>
  <c r="B528" i="2038"/>
  <c r="B529" i="2038"/>
  <c r="B530" i="2038"/>
  <c r="B531" i="2038"/>
  <c r="B532" i="2038"/>
  <c r="B533" i="2038"/>
  <c r="B534" i="2038"/>
  <c r="B535" i="2038"/>
  <c r="B536" i="2038"/>
  <c r="B537" i="2038"/>
  <c r="B538" i="2038"/>
  <c r="B539" i="2038"/>
  <c r="B540" i="2038"/>
  <c r="B541" i="2038"/>
  <c r="B542" i="2038"/>
  <c r="B543" i="2038"/>
  <c r="B544" i="2038"/>
  <c r="B545" i="2038"/>
  <c r="B546" i="2038"/>
  <c r="B547" i="2038"/>
  <c r="B548" i="2038"/>
  <c r="B549" i="2038"/>
  <c r="B550" i="2038"/>
  <c r="B551" i="2038"/>
  <c r="B552" i="2038"/>
  <c r="B553" i="2038"/>
  <c r="B554" i="2038"/>
  <c r="B555" i="2038"/>
  <c r="B556" i="2038"/>
  <c r="B557" i="2038"/>
  <c r="B558" i="2038"/>
  <c r="B559" i="2038"/>
  <c r="B560" i="2038"/>
  <c r="B561" i="2038"/>
  <c r="B562" i="2038"/>
  <c r="B563" i="2038"/>
  <c r="B564" i="2038"/>
  <c r="B565" i="2038"/>
  <c r="B566" i="2038"/>
  <c r="B567" i="2038"/>
  <c r="B568" i="2038"/>
  <c r="B569" i="2038"/>
  <c r="B570" i="2038"/>
  <c r="B571" i="2038"/>
  <c r="B572" i="2038"/>
  <c r="B573" i="2038"/>
  <c r="B574" i="2038"/>
  <c r="B575" i="2038"/>
  <c r="B576" i="2038"/>
  <c r="B577" i="2038"/>
  <c r="B578" i="2038"/>
  <c r="B579" i="2038"/>
  <c r="B580" i="2038"/>
  <c r="B581" i="2038"/>
  <c r="B582" i="2038"/>
  <c r="B583" i="2038"/>
  <c r="B584" i="2038"/>
  <c r="B585" i="2038"/>
  <c r="B586" i="2038"/>
  <c r="B587" i="2038"/>
  <c r="B588" i="2038"/>
  <c r="B589" i="2038"/>
  <c r="B590" i="2038"/>
  <c r="B591" i="2038"/>
  <c r="B592" i="2038"/>
  <c r="B593" i="2038"/>
  <c r="B594" i="2038"/>
  <c r="B595" i="2038"/>
  <c r="B596" i="2038"/>
  <c r="B597" i="2038"/>
  <c r="B598" i="2038"/>
  <c r="B599" i="2038"/>
  <c r="B600" i="2038"/>
  <c r="B601" i="2038"/>
  <c r="B602" i="2038"/>
  <c r="B603" i="2038"/>
  <c r="B604" i="2038"/>
  <c r="B605" i="2038"/>
  <c r="B606" i="2038"/>
  <c r="B607" i="2038"/>
  <c r="B608" i="2038"/>
  <c r="B609" i="2038"/>
  <c r="B610" i="2038"/>
  <c r="B611" i="2038"/>
  <c r="B612" i="2038"/>
  <c r="B613" i="2038"/>
  <c r="B614" i="2038"/>
  <c r="B615" i="2038"/>
  <c r="B616" i="2038"/>
  <c r="B617" i="2038"/>
  <c r="B618" i="2038"/>
  <c r="B619" i="2038"/>
  <c r="B620" i="2038"/>
  <c r="B621" i="2038"/>
  <c r="B622" i="2038"/>
  <c r="B623" i="2038"/>
  <c r="B624" i="2038"/>
  <c r="B625" i="2038"/>
  <c r="B626" i="2038"/>
  <c r="B627" i="2038"/>
  <c r="B628" i="2038"/>
  <c r="B629" i="2038"/>
  <c r="B630" i="2038"/>
  <c r="B631" i="2038"/>
  <c r="B632" i="2038"/>
  <c r="B633" i="2038"/>
  <c r="B634" i="2038"/>
  <c r="B635" i="2038"/>
  <c r="B636" i="2038"/>
  <c r="B637" i="2038"/>
  <c r="B638" i="2038"/>
  <c r="B639" i="2038"/>
  <c r="B640" i="2038"/>
  <c r="B641" i="2038"/>
  <c r="B642" i="2038"/>
  <c r="B643" i="2038"/>
  <c r="B644" i="2038"/>
  <c r="B645" i="2038"/>
  <c r="B646" i="2038"/>
  <c r="B647" i="2038"/>
  <c r="B648" i="2038"/>
  <c r="B649" i="2038"/>
  <c r="B650" i="2038"/>
  <c r="B651" i="2038"/>
  <c r="B652" i="2038"/>
  <c r="B653" i="2038"/>
  <c r="B654" i="2038"/>
  <c r="B655" i="2038"/>
  <c r="B656" i="2038"/>
  <c r="B657" i="2038"/>
  <c r="B658" i="2038"/>
  <c r="B659" i="2038"/>
  <c r="B660" i="2038"/>
  <c r="B661" i="2038"/>
  <c r="B662" i="2038"/>
  <c r="B663" i="2038"/>
  <c r="B664" i="2038"/>
  <c r="B665" i="2038"/>
  <c r="B666" i="2038"/>
  <c r="B667" i="2038"/>
  <c r="B668" i="2038"/>
  <c r="B669" i="2038"/>
  <c r="B670" i="2038"/>
  <c r="B671" i="2038"/>
  <c r="B672" i="2038"/>
  <c r="B673" i="2038"/>
  <c r="B674" i="2038"/>
  <c r="B675" i="2038"/>
  <c r="B676" i="2038"/>
  <c r="B677" i="2038"/>
  <c r="B678" i="2038"/>
  <c r="B679" i="2038"/>
  <c r="B680" i="2038"/>
  <c r="B681" i="2038"/>
  <c r="B682" i="2038"/>
  <c r="B683" i="2038"/>
  <c r="B684" i="2038"/>
  <c r="B685" i="2038"/>
  <c r="B686" i="2038"/>
  <c r="B687" i="2038"/>
  <c r="B688" i="2038"/>
  <c r="B689" i="2038"/>
  <c r="B690" i="2038"/>
  <c r="B691" i="2038"/>
  <c r="B692" i="2038"/>
  <c r="B693" i="2038"/>
  <c r="B694" i="2038"/>
  <c r="B695" i="2038"/>
  <c r="B696" i="2038"/>
  <c r="B697" i="2038"/>
  <c r="B698" i="2038"/>
  <c r="B699" i="2038"/>
  <c r="B700" i="2038"/>
  <c r="B701" i="2038"/>
  <c r="B702" i="2038"/>
  <c r="B703" i="2038"/>
  <c r="B704" i="2038"/>
  <c r="B705" i="2038"/>
  <c r="B706" i="2038"/>
  <c r="B707" i="2038"/>
  <c r="B708" i="2038"/>
  <c r="B709" i="2038"/>
  <c r="B710" i="2038"/>
  <c r="B711" i="2038"/>
  <c r="B712" i="2038"/>
  <c r="B713" i="2038"/>
  <c r="B714" i="2038"/>
  <c r="B715" i="2038"/>
  <c r="B716" i="2038"/>
  <c r="B717" i="2038"/>
  <c r="B718" i="2038"/>
  <c r="B719" i="2038"/>
  <c r="B720" i="2038"/>
  <c r="B721" i="2038"/>
  <c r="B722" i="2038"/>
  <c r="B723" i="2038"/>
  <c r="B724" i="2038"/>
  <c r="B725" i="2038"/>
  <c r="B726" i="2038"/>
  <c r="B727" i="2038"/>
  <c r="B728" i="2038"/>
  <c r="B729" i="2038"/>
  <c r="B730" i="2038"/>
  <c r="B731" i="2038"/>
  <c r="B732" i="2038"/>
  <c r="B733" i="2038"/>
  <c r="B734" i="2038"/>
  <c r="B735" i="2038"/>
  <c r="B736" i="2038"/>
  <c r="B737" i="2038"/>
  <c r="B738" i="2038"/>
  <c r="B739" i="2038"/>
  <c r="B740" i="2038"/>
  <c r="B741" i="2038"/>
  <c r="B742" i="2038"/>
  <c r="B743" i="2038"/>
  <c r="B744" i="2038"/>
  <c r="B745" i="2038"/>
  <c r="B746" i="2038"/>
  <c r="B747" i="2038"/>
  <c r="B748" i="2038"/>
  <c r="B749" i="2038"/>
  <c r="B750" i="2038"/>
  <c r="B751" i="2038"/>
  <c r="B752" i="2038"/>
  <c r="B753" i="2038"/>
  <c r="B754" i="2038"/>
  <c r="B755" i="2038"/>
  <c r="B756" i="2038"/>
  <c r="B757" i="2038"/>
  <c r="B758" i="2038"/>
  <c r="B759" i="2038"/>
  <c r="B760" i="2038"/>
  <c r="B761" i="2038"/>
  <c r="B762" i="2038"/>
  <c r="B763" i="2038"/>
  <c r="B764" i="2038"/>
  <c r="B765" i="2038"/>
  <c r="B766" i="2038"/>
  <c r="B767" i="2038"/>
  <c r="B768" i="2038"/>
  <c r="B769" i="2038"/>
  <c r="B770" i="2038"/>
  <c r="B771" i="2038"/>
  <c r="B772" i="2038"/>
  <c r="B773" i="2038"/>
  <c r="B774" i="2038"/>
  <c r="B775" i="2038"/>
  <c r="B776" i="2038"/>
  <c r="B777" i="2038"/>
  <c r="B778" i="2038"/>
  <c r="B779" i="2038"/>
  <c r="B780" i="2038"/>
  <c r="B781" i="2038"/>
  <c r="B782" i="2038"/>
  <c r="B783" i="2038"/>
  <c r="B784" i="2038"/>
  <c r="B785" i="2038"/>
  <c r="B786" i="2038"/>
  <c r="B787" i="2038"/>
  <c r="B788" i="2038"/>
  <c r="B789" i="2038"/>
  <c r="B790" i="2038"/>
  <c r="B791" i="2038"/>
  <c r="B792" i="2038"/>
  <c r="B793" i="2038"/>
  <c r="B794" i="2038"/>
  <c r="B795" i="2038"/>
  <c r="B796" i="2038"/>
  <c r="B797" i="2038"/>
  <c r="B798" i="2038"/>
  <c r="B799" i="2038"/>
  <c r="B800" i="2038"/>
  <c r="B801" i="2038"/>
  <c r="B802" i="2038"/>
  <c r="B803" i="2038"/>
  <c r="B804" i="2038"/>
  <c r="B805" i="2038"/>
  <c r="B806" i="2038"/>
  <c r="B807" i="2038"/>
  <c r="B808" i="2038"/>
  <c r="B809" i="2038"/>
  <c r="B810" i="2038"/>
  <c r="B811" i="2038"/>
  <c r="B812" i="2038"/>
  <c r="B813" i="2038"/>
  <c r="B814" i="2038"/>
  <c r="B815" i="2038"/>
  <c r="B816" i="2038"/>
  <c r="B817" i="2038"/>
  <c r="B818" i="2038"/>
  <c r="B819" i="2038"/>
  <c r="B820" i="2038"/>
  <c r="B821" i="2038"/>
  <c r="B822" i="2038"/>
  <c r="B823" i="2038"/>
  <c r="B824" i="2038"/>
  <c r="B825" i="2038"/>
  <c r="B826" i="2038"/>
  <c r="B827" i="2038"/>
  <c r="B828" i="2038"/>
  <c r="B829" i="2038"/>
  <c r="B830" i="2038"/>
  <c r="B831" i="2038"/>
  <c r="B832" i="2038"/>
  <c r="B833" i="2038"/>
  <c r="B834" i="2038"/>
  <c r="B835" i="2038"/>
  <c r="B836" i="2038"/>
  <c r="B837" i="2038"/>
  <c r="B838" i="2038"/>
  <c r="B839" i="2038"/>
  <c r="B840" i="2038"/>
  <c r="B841" i="2038"/>
  <c r="B842" i="2038"/>
  <c r="B843" i="2038"/>
  <c r="B844" i="2038"/>
  <c r="B845" i="2038"/>
  <c r="B846" i="2038"/>
  <c r="B847" i="2038"/>
  <c r="B848" i="2038"/>
  <c r="B849" i="2038"/>
  <c r="B850" i="2038"/>
  <c r="B851" i="2038"/>
  <c r="B852" i="2038"/>
  <c r="B853" i="2038"/>
  <c r="B854" i="2038"/>
  <c r="B855" i="2038"/>
  <c r="B856" i="2038"/>
  <c r="B857" i="2038"/>
  <c r="B858" i="2038"/>
  <c r="B859" i="2038"/>
  <c r="B860" i="2038"/>
  <c r="B861" i="2038"/>
  <c r="B862" i="2038"/>
  <c r="B863" i="2038"/>
  <c r="B864" i="2038"/>
  <c r="B865" i="2038"/>
  <c r="B866" i="2038"/>
  <c r="B867" i="2038"/>
  <c r="B868" i="2038"/>
  <c r="B869" i="2038"/>
  <c r="B870" i="2038"/>
  <c r="B871" i="2038"/>
  <c r="B872" i="2038"/>
  <c r="B873" i="2038"/>
  <c r="B874" i="2038"/>
  <c r="B875" i="2038"/>
  <c r="B876" i="2038"/>
  <c r="B877" i="2038"/>
  <c r="B878" i="2038"/>
  <c r="B879" i="2038"/>
  <c r="B880" i="2038"/>
  <c r="B881" i="2038"/>
  <c r="B882" i="2038"/>
  <c r="B883" i="2038"/>
  <c r="B884" i="2038"/>
  <c r="B885" i="2038"/>
  <c r="B886" i="2038"/>
  <c r="B887" i="2038"/>
  <c r="B888" i="2038"/>
  <c r="B889" i="2038"/>
  <c r="B890" i="2038"/>
  <c r="B891" i="2038"/>
  <c r="B892" i="2038"/>
  <c r="B893" i="2038"/>
  <c r="B894" i="2038"/>
  <c r="B895" i="2038"/>
  <c r="B896" i="2038"/>
  <c r="B897" i="2038"/>
  <c r="B898" i="2038"/>
  <c r="B899" i="2038"/>
  <c r="B900" i="2038"/>
  <c r="B901" i="2038"/>
  <c r="B902" i="2038"/>
  <c r="B903" i="2038"/>
  <c r="B904" i="2038"/>
  <c r="B905" i="2038"/>
  <c r="B906" i="2038"/>
  <c r="B907" i="2038"/>
  <c r="B908" i="2038"/>
  <c r="B909" i="2038"/>
  <c r="B910" i="2038"/>
  <c r="B911" i="2038"/>
  <c r="B912" i="2038"/>
  <c r="B913" i="2038"/>
  <c r="B914" i="2038"/>
  <c r="B915" i="2038"/>
  <c r="B916" i="2038"/>
  <c r="B917" i="2038"/>
  <c r="B918" i="2038"/>
  <c r="B919" i="2038"/>
  <c r="B920" i="2038"/>
  <c r="B921" i="2038"/>
  <c r="B922" i="2038"/>
  <c r="B923" i="2038"/>
  <c r="B924" i="2038"/>
  <c r="B925" i="2038"/>
  <c r="B926" i="2038"/>
  <c r="B927" i="2038"/>
  <c r="B928" i="2038"/>
  <c r="B929" i="2038"/>
  <c r="B930" i="2038"/>
  <c r="B931" i="2038"/>
  <c r="B932" i="2038"/>
  <c r="B933" i="2038"/>
  <c r="B934" i="2038"/>
  <c r="B935" i="2038"/>
  <c r="B936" i="2038"/>
  <c r="B937" i="2038"/>
  <c r="B938" i="2038"/>
  <c r="B939" i="2038"/>
  <c r="B940" i="2038"/>
  <c r="B941" i="2038"/>
  <c r="B942" i="2038"/>
  <c r="B943" i="2038"/>
  <c r="B944" i="2038"/>
  <c r="B945" i="2038"/>
  <c r="B946" i="2038"/>
  <c r="B947" i="2038"/>
  <c r="B948" i="2038"/>
  <c r="B949" i="2038"/>
  <c r="B950" i="2038"/>
  <c r="B951" i="2038"/>
  <c r="B952" i="2038"/>
  <c r="B953" i="2038"/>
  <c r="B954" i="2038"/>
  <c r="B955" i="2038"/>
  <c r="B956" i="2038"/>
  <c r="B957" i="2038"/>
  <c r="B958" i="2038"/>
  <c r="B959" i="2038"/>
  <c r="B960" i="2038"/>
  <c r="B961" i="2038"/>
  <c r="B962" i="2038"/>
  <c r="B963" i="2038"/>
  <c r="B964" i="2038"/>
  <c r="B965" i="2038"/>
  <c r="B966" i="2038"/>
  <c r="B967" i="2038"/>
  <c r="B968" i="2038"/>
  <c r="B969" i="2038"/>
  <c r="B970" i="2038"/>
  <c r="B971" i="2038"/>
  <c r="B972" i="2038"/>
  <c r="B973" i="2038"/>
  <c r="B974" i="2038"/>
  <c r="B975" i="2038"/>
  <c r="B976" i="2038"/>
  <c r="B977" i="2038"/>
  <c r="B978" i="2038"/>
  <c r="B979" i="2038"/>
  <c r="B980" i="2038"/>
  <c r="B981" i="2038"/>
  <c r="B982" i="2038"/>
  <c r="B983" i="2038"/>
  <c r="B984" i="2038"/>
  <c r="B985" i="2038"/>
  <c r="B986" i="2038"/>
  <c r="B987" i="2038"/>
  <c r="B988" i="2038"/>
  <c r="B989" i="2038"/>
  <c r="B990" i="2038"/>
  <c r="B991" i="2038"/>
  <c r="B992" i="2038"/>
  <c r="B993" i="2038"/>
  <c r="B994" i="2038"/>
  <c r="B995" i="2038"/>
  <c r="B996" i="2038"/>
  <c r="B997" i="2038"/>
  <c r="B998" i="2038"/>
  <c r="B999" i="2038"/>
  <c r="B1000" i="2038"/>
  <c r="B1001" i="2038"/>
  <c r="I1" i="2658"/>
  <c r="I2" i="2658"/>
  <c r="H1" i="2658"/>
  <c r="H2" i="2658"/>
  <c r="I3" i="2658"/>
  <c r="H3" i="2658"/>
  <c r="AC7" i="2661"/>
  <c r="AC8" i="2661"/>
  <c r="AC9" i="2661"/>
  <c r="AC10" i="2661"/>
  <c r="AC11" i="2661"/>
  <c r="AC12" i="2661"/>
  <c r="AC13" i="2661"/>
  <c r="AC14" i="2661"/>
  <c r="AC15" i="2661"/>
  <c r="AC16" i="2661"/>
  <c r="AC17" i="2661"/>
  <c r="AC18" i="2661"/>
  <c r="AC19" i="2661"/>
  <c r="AC20" i="2661"/>
  <c r="AC21" i="2661"/>
  <c r="AC22" i="2661"/>
  <c r="AC23" i="2661"/>
  <c r="AC24" i="2661"/>
  <c r="AC25" i="2661"/>
  <c r="AC26" i="2661"/>
  <c r="AC27" i="2661"/>
  <c r="AC28" i="2661"/>
  <c r="AC29" i="2661"/>
  <c r="AC30" i="2661"/>
  <c r="AC31" i="2661"/>
  <c r="AC32" i="2661"/>
  <c r="AC33" i="2661"/>
  <c r="AC34" i="2661"/>
  <c r="AC35" i="2661"/>
  <c r="AC36" i="2661"/>
  <c r="AC37" i="2661"/>
  <c r="AC38" i="2661"/>
  <c r="AC39" i="2661"/>
  <c r="AC40" i="2661"/>
  <c r="AC41" i="2661"/>
  <c r="AC42" i="2661"/>
  <c r="AC43" i="2661"/>
  <c r="AC44" i="2661"/>
  <c r="AC45" i="2661"/>
  <c r="AC46" i="2661"/>
  <c r="AC47" i="2661"/>
  <c r="AC48" i="2661"/>
  <c r="AC49" i="2661"/>
  <c r="AC50" i="2661"/>
  <c r="AC51" i="2661"/>
  <c r="AC52" i="2661"/>
  <c r="AC53" i="2661"/>
  <c r="AC54" i="2661"/>
  <c r="AC55" i="2661"/>
  <c r="AC56" i="2661"/>
  <c r="AC57" i="2661"/>
  <c r="AC58" i="2661"/>
  <c r="AC59" i="2661"/>
  <c r="AC60" i="2661"/>
  <c r="AC61" i="2661"/>
  <c r="AC62" i="2661"/>
  <c r="AC63" i="2661"/>
  <c r="AC64" i="2661"/>
  <c r="AC65" i="2661"/>
  <c r="AC66" i="2661"/>
  <c r="AC67" i="2661"/>
  <c r="AC68" i="2661"/>
  <c r="AC69" i="2661"/>
  <c r="AC70" i="2661"/>
  <c r="AC71" i="2661"/>
  <c r="AC72" i="2661"/>
  <c r="AC73" i="2661"/>
  <c r="AC74" i="2661"/>
  <c r="AC75" i="2661"/>
  <c r="AC76" i="2661"/>
  <c r="AC77" i="2661"/>
  <c r="AC78" i="2661"/>
  <c r="AC79" i="2661"/>
  <c r="AC80" i="2661"/>
  <c r="AC81" i="2661"/>
  <c r="AC82" i="2661"/>
  <c r="AC83" i="2661"/>
  <c r="AC84" i="2661"/>
  <c r="AC85" i="2661"/>
  <c r="AC86" i="2661"/>
  <c r="AC87" i="2661"/>
  <c r="AC88" i="2661"/>
  <c r="AC89" i="2661"/>
  <c r="AC90" i="2661"/>
  <c r="AC91" i="2661"/>
  <c r="AC92" i="2661"/>
  <c r="AC93" i="2661"/>
  <c r="AC94" i="2661"/>
  <c r="AC95" i="2661"/>
  <c r="AC96" i="2661"/>
  <c r="AC97" i="2661"/>
  <c r="AC98" i="2661"/>
  <c r="AC99" i="2661"/>
  <c r="AC100" i="2661"/>
  <c r="AC101" i="2661"/>
  <c r="AC102" i="2661"/>
  <c r="AC103" i="2661"/>
  <c r="AC104" i="2661"/>
  <c r="AC105" i="2661"/>
  <c r="AC106" i="2661"/>
  <c r="AC107" i="2661"/>
  <c r="AC108" i="2661"/>
  <c r="AC109" i="2661"/>
  <c r="AC110" i="2661"/>
  <c r="AC111" i="2661"/>
  <c r="AC112" i="2661"/>
  <c r="AC113" i="2661"/>
  <c r="AC114" i="2661"/>
  <c r="AC115" i="2661"/>
  <c r="AC116" i="2661"/>
  <c r="AC117" i="2661"/>
  <c r="AC118" i="2661"/>
  <c r="AC119" i="2661"/>
  <c r="AC120" i="2661"/>
  <c r="AC121" i="2661"/>
  <c r="AC122" i="2661"/>
  <c r="AC123" i="2661"/>
  <c r="AC124" i="2661"/>
  <c r="AC125" i="2661"/>
  <c r="AC126" i="2661"/>
  <c r="AC127" i="2661"/>
  <c r="AC128" i="2661"/>
  <c r="AC129" i="2661"/>
  <c r="AC130" i="2661"/>
  <c r="AC131" i="2661"/>
  <c r="AC132" i="2661"/>
  <c r="AC133" i="2661"/>
  <c r="AC134" i="2661"/>
  <c r="AC135" i="2661"/>
  <c r="AC136" i="2661"/>
  <c r="AC137" i="2661"/>
  <c r="AC138" i="2661"/>
  <c r="AC139" i="2661"/>
  <c r="AC140" i="2661"/>
  <c r="AC141" i="2661"/>
  <c r="AC142" i="2661"/>
  <c r="AC143" i="2661"/>
  <c r="AC144" i="2661"/>
  <c r="AC145" i="2661"/>
  <c r="AC146" i="2661"/>
  <c r="AC147" i="2661"/>
  <c r="AC148" i="2661"/>
  <c r="AC149" i="2661"/>
  <c r="AC150" i="2661"/>
  <c r="AC151" i="2661"/>
  <c r="AC152" i="2661"/>
  <c r="AC153" i="2661"/>
  <c r="AC154" i="2661"/>
  <c r="AC155" i="2661"/>
  <c r="AC156" i="2661"/>
  <c r="AC157" i="2661"/>
  <c r="AC158" i="2661"/>
  <c r="AC159" i="2661"/>
  <c r="AC160" i="2661"/>
  <c r="AC161" i="2661"/>
  <c r="AC162" i="2661"/>
  <c r="AC163" i="2661"/>
  <c r="AC164" i="2661"/>
  <c r="AC165" i="2661"/>
  <c r="AC166" i="2661"/>
  <c r="AC167" i="2661"/>
  <c r="AC168" i="2661"/>
  <c r="AC169" i="2661"/>
  <c r="AC170" i="2661"/>
  <c r="AC171" i="2661"/>
  <c r="AC172" i="2661"/>
  <c r="AC173" i="2661"/>
  <c r="AC174" i="2661"/>
  <c r="AC175" i="2661"/>
  <c r="AC176" i="2661"/>
  <c r="AC177" i="2661"/>
  <c r="AC178" i="2661"/>
  <c r="AC179" i="2661"/>
  <c r="AC180" i="2661"/>
  <c r="AC181" i="2661"/>
  <c r="AC182" i="2661"/>
  <c r="AC183" i="2661"/>
  <c r="AC184" i="2661"/>
  <c r="AC185" i="2661"/>
  <c r="AC186" i="2661"/>
  <c r="AC187" i="2661"/>
  <c r="AC188" i="2661"/>
  <c r="AC189" i="2661"/>
  <c r="AC190" i="2661"/>
  <c r="AC191" i="2661"/>
  <c r="AC192" i="2661"/>
  <c r="AC193" i="2661"/>
  <c r="AC194" i="2661"/>
  <c r="AC195" i="2661"/>
  <c r="AC196" i="2661"/>
  <c r="AC197" i="2661"/>
  <c r="AC198" i="2661"/>
  <c r="AC199" i="2661"/>
  <c r="AC200" i="2661"/>
  <c r="AC201" i="2661"/>
  <c r="AC202" i="2661"/>
  <c r="AC203" i="2661"/>
  <c r="AC204" i="2661"/>
  <c r="AC205" i="2661"/>
  <c r="AC206" i="2661"/>
  <c r="AC207" i="2661"/>
  <c r="AC208" i="2661"/>
  <c r="AC209" i="2661"/>
  <c r="AC210" i="2661"/>
  <c r="AC211" i="2661"/>
  <c r="AC212" i="2661"/>
  <c r="AC213" i="2661"/>
  <c r="AC214" i="2661"/>
  <c r="AC215" i="2661"/>
  <c r="AC216" i="2661"/>
  <c r="AC217" i="2661"/>
  <c r="AC218" i="2661"/>
  <c r="AC219" i="2661"/>
  <c r="AC220" i="2661"/>
  <c r="AC221" i="2661"/>
  <c r="AC222" i="2661"/>
  <c r="AC223" i="2661"/>
  <c r="AC224" i="2661"/>
  <c r="AC225" i="2661"/>
  <c r="AC226" i="2661"/>
  <c r="AC227" i="2661"/>
  <c r="AC228" i="2661"/>
  <c r="AC229" i="2661"/>
  <c r="AC230" i="2661"/>
  <c r="AC231" i="2661"/>
  <c r="AC232" i="2661"/>
  <c r="AC233" i="2661"/>
  <c r="AC234" i="2661"/>
  <c r="AC235" i="2661"/>
  <c r="AC236" i="2661"/>
  <c r="AC237" i="2661"/>
  <c r="AC238" i="2661"/>
  <c r="AC239" i="2661"/>
  <c r="AC240" i="2661"/>
  <c r="AC241" i="2661"/>
  <c r="AC242" i="2661"/>
  <c r="AC243" i="2661"/>
  <c r="AC244" i="2661"/>
  <c r="AC245" i="2661"/>
  <c r="AC246" i="2661"/>
  <c r="AC247" i="2661"/>
  <c r="AC248" i="2661"/>
  <c r="AC249" i="2661"/>
  <c r="AC250" i="2661"/>
  <c r="AC251" i="2661"/>
  <c r="AC252" i="2661"/>
  <c r="AC253" i="2661"/>
  <c r="AC254" i="2661"/>
  <c r="AC255" i="2661"/>
  <c r="AC256" i="2661"/>
  <c r="AC257" i="2661"/>
  <c r="AC258" i="2661"/>
  <c r="AC259" i="2661"/>
  <c r="AC260" i="2661"/>
  <c r="AC261" i="2661"/>
  <c r="AC262" i="2661"/>
  <c r="AC263" i="2661"/>
  <c r="AC264" i="2661"/>
  <c r="AC265" i="2661"/>
  <c r="AB7" i="2661"/>
  <c r="AD7" i="2661" s="1"/>
  <c r="AB8" i="2661"/>
  <c r="AD8" i="2661" s="1"/>
  <c r="AB9" i="2661"/>
  <c r="AD9" i="2661" s="1"/>
  <c r="AB10" i="2661"/>
  <c r="AD10" i="2661" s="1"/>
  <c r="AB11" i="2661"/>
  <c r="AD11" i="2661" s="1"/>
  <c r="AB12" i="2661"/>
  <c r="AD12" i="2661" s="1"/>
  <c r="AB13" i="2661"/>
  <c r="AD13" i="2661" s="1"/>
  <c r="AB14" i="2661"/>
  <c r="AD14" i="2661" s="1"/>
  <c r="AB15" i="2661"/>
  <c r="AD15" i="2661" s="1"/>
  <c r="AB16" i="2661"/>
  <c r="AD16" i="2661" s="1"/>
  <c r="AB17" i="2661"/>
  <c r="AD17" i="2661" s="1"/>
  <c r="AB18" i="2661"/>
  <c r="AD18" i="2661" s="1"/>
  <c r="AB19" i="2661"/>
  <c r="AD19" i="2661" s="1"/>
  <c r="AB20" i="2661"/>
  <c r="AD20" i="2661" s="1"/>
  <c r="AB21" i="2661"/>
  <c r="AD21" i="2661" s="1"/>
  <c r="AB22" i="2661"/>
  <c r="AD22" i="2661" s="1"/>
  <c r="AB23" i="2661"/>
  <c r="AD23" i="2661" s="1"/>
  <c r="AB24" i="2661"/>
  <c r="AD24" i="2661" s="1"/>
  <c r="AB25" i="2661"/>
  <c r="AD25" i="2661" s="1"/>
  <c r="AB26" i="2661"/>
  <c r="AD26" i="2661" s="1"/>
  <c r="AB27" i="2661"/>
  <c r="AD27" i="2661" s="1"/>
  <c r="AB28" i="2661"/>
  <c r="AD28" i="2661" s="1"/>
  <c r="AB29" i="2661"/>
  <c r="AD29" i="2661" s="1"/>
  <c r="AB30" i="2661"/>
  <c r="AD30" i="2661" s="1"/>
  <c r="AB31" i="2661"/>
  <c r="AD31" i="2661" s="1"/>
  <c r="AB32" i="2661"/>
  <c r="AD32" i="2661" s="1"/>
  <c r="AB33" i="2661"/>
  <c r="AD33" i="2661" s="1"/>
  <c r="AB34" i="2661"/>
  <c r="AD34" i="2661" s="1"/>
  <c r="AB35" i="2661"/>
  <c r="AD35" i="2661" s="1"/>
  <c r="AB36" i="2661"/>
  <c r="AD36" i="2661" s="1"/>
  <c r="AB37" i="2661"/>
  <c r="AD37" i="2661" s="1"/>
  <c r="AB38" i="2661"/>
  <c r="AD38" i="2661" s="1"/>
  <c r="AB39" i="2661"/>
  <c r="AD39" i="2661" s="1"/>
  <c r="AB40" i="2661"/>
  <c r="AD40" i="2661" s="1"/>
  <c r="AB41" i="2661"/>
  <c r="AD41" i="2661" s="1"/>
  <c r="AB42" i="2661"/>
  <c r="AD42" i="2661" s="1"/>
  <c r="AB43" i="2661"/>
  <c r="AD43" i="2661" s="1"/>
  <c r="AB44" i="2661"/>
  <c r="AD44" i="2661" s="1"/>
  <c r="AB45" i="2661"/>
  <c r="AD45" i="2661" s="1"/>
  <c r="AB46" i="2661"/>
  <c r="AD46" i="2661" s="1"/>
  <c r="AB47" i="2661"/>
  <c r="AD47" i="2661" s="1"/>
  <c r="AB48" i="2661"/>
  <c r="AD48" i="2661" s="1"/>
  <c r="AB49" i="2661"/>
  <c r="AD49" i="2661" s="1"/>
  <c r="AB50" i="2661"/>
  <c r="AD50" i="2661" s="1"/>
  <c r="AB51" i="2661"/>
  <c r="AD51" i="2661" s="1"/>
  <c r="AB52" i="2661"/>
  <c r="AD52" i="2661" s="1"/>
  <c r="AB53" i="2661"/>
  <c r="AD53" i="2661" s="1"/>
  <c r="AB54" i="2661"/>
  <c r="AD54" i="2661" s="1"/>
  <c r="AB55" i="2661"/>
  <c r="AD55" i="2661" s="1"/>
  <c r="AB56" i="2661"/>
  <c r="AD56" i="2661" s="1"/>
  <c r="AB57" i="2661"/>
  <c r="AD57" i="2661" s="1"/>
  <c r="AB58" i="2661"/>
  <c r="AD58" i="2661" s="1"/>
  <c r="AB59" i="2661"/>
  <c r="AD59" i="2661" s="1"/>
  <c r="AB60" i="2661"/>
  <c r="AD60" i="2661" s="1"/>
  <c r="AB61" i="2661"/>
  <c r="AD61" i="2661" s="1"/>
  <c r="AB62" i="2661"/>
  <c r="AD62" i="2661" s="1"/>
  <c r="AB63" i="2661"/>
  <c r="AD63" i="2661" s="1"/>
  <c r="AB64" i="2661"/>
  <c r="AD64" i="2661" s="1"/>
  <c r="AB65" i="2661"/>
  <c r="AD65" i="2661" s="1"/>
  <c r="AB66" i="2661"/>
  <c r="AD66" i="2661" s="1"/>
  <c r="AB67" i="2661"/>
  <c r="AD67" i="2661" s="1"/>
  <c r="AB68" i="2661"/>
  <c r="AD68" i="2661" s="1"/>
  <c r="AB69" i="2661"/>
  <c r="AD69" i="2661" s="1"/>
  <c r="AB70" i="2661"/>
  <c r="AD70" i="2661" s="1"/>
  <c r="AB71" i="2661"/>
  <c r="AD71" i="2661" s="1"/>
  <c r="AB72" i="2661"/>
  <c r="AD72" i="2661" s="1"/>
  <c r="AB73" i="2661"/>
  <c r="AD73" i="2661" s="1"/>
  <c r="AB74" i="2661"/>
  <c r="AD74" i="2661" s="1"/>
  <c r="AB75" i="2661"/>
  <c r="AD75" i="2661" s="1"/>
  <c r="AB76" i="2661"/>
  <c r="AD76" i="2661" s="1"/>
  <c r="AB77" i="2661"/>
  <c r="AD77" i="2661" s="1"/>
  <c r="AB78" i="2661"/>
  <c r="AD78" i="2661" s="1"/>
  <c r="AB79" i="2661"/>
  <c r="AD79" i="2661" s="1"/>
  <c r="AB80" i="2661"/>
  <c r="AD80" i="2661" s="1"/>
  <c r="AB81" i="2661"/>
  <c r="AD81" i="2661" s="1"/>
  <c r="AB82" i="2661"/>
  <c r="AD82" i="2661" s="1"/>
  <c r="AB83" i="2661"/>
  <c r="AD83" i="2661" s="1"/>
  <c r="AB84" i="2661"/>
  <c r="AD84" i="2661" s="1"/>
  <c r="AB85" i="2661"/>
  <c r="AD85" i="2661" s="1"/>
  <c r="AB86" i="2661"/>
  <c r="AD86" i="2661" s="1"/>
  <c r="AB87" i="2661"/>
  <c r="AD87" i="2661" s="1"/>
  <c r="AB88" i="2661"/>
  <c r="AD88" i="2661" s="1"/>
  <c r="AB89" i="2661"/>
  <c r="AD89" i="2661" s="1"/>
  <c r="AB90" i="2661"/>
  <c r="AD90" i="2661" s="1"/>
  <c r="AB91" i="2661"/>
  <c r="AD91" i="2661" s="1"/>
  <c r="AB92" i="2661"/>
  <c r="AD92" i="2661" s="1"/>
  <c r="AB93" i="2661"/>
  <c r="AD93" i="2661" s="1"/>
  <c r="AB94" i="2661"/>
  <c r="AD94" i="2661" s="1"/>
  <c r="AB95" i="2661"/>
  <c r="AD95" i="2661" s="1"/>
  <c r="AB96" i="2661"/>
  <c r="AD96" i="2661" s="1"/>
  <c r="AB97" i="2661"/>
  <c r="AD97" i="2661" s="1"/>
  <c r="AB98" i="2661"/>
  <c r="AD98" i="2661" s="1"/>
  <c r="AB99" i="2661"/>
  <c r="AD99" i="2661" s="1"/>
  <c r="AB100" i="2661"/>
  <c r="AD100" i="2661" s="1"/>
  <c r="AB101" i="2661"/>
  <c r="AD101" i="2661" s="1"/>
  <c r="AB102" i="2661"/>
  <c r="AD102" i="2661" s="1"/>
  <c r="AB103" i="2661"/>
  <c r="AD103" i="2661" s="1"/>
  <c r="AB104" i="2661"/>
  <c r="AD104" i="2661" s="1"/>
  <c r="AB105" i="2661"/>
  <c r="AD105" i="2661" s="1"/>
  <c r="AB106" i="2661"/>
  <c r="AD106" i="2661" s="1"/>
  <c r="AB107" i="2661"/>
  <c r="AD107" i="2661" s="1"/>
  <c r="AB108" i="2661"/>
  <c r="AD108" i="2661" s="1"/>
  <c r="AB109" i="2661"/>
  <c r="AD109" i="2661" s="1"/>
  <c r="AB110" i="2661"/>
  <c r="AD110" i="2661" s="1"/>
  <c r="AB111" i="2661"/>
  <c r="AD111" i="2661" s="1"/>
  <c r="AB112" i="2661"/>
  <c r="AD112" i="2661" s="1"/>
  <c r="AB113" i="2661"/>
  <c r="AD113" i="2661" s="1"/>
  <c r="AB114" i="2661"/>
  <c r="AD114" i="2661" s="1"/>
  <c r="AB115" i="2661"/>
  <c r="AD115" i="2661" s="1"/>
  <c r="AB116" i="2661"/>
  <c r="AD116" i="2661" s="1"/>
  <c r="AB117" i="2661"/>
  <c r="AD117" i="2661" s="1"/>
  <c r="AB118" i="2661"/>
  <c r="AD118" i="2661" s="1"/>
  <c r="AB119" i="2661"/>
  <c r="AD119" i="2661" s="1"/>
  <c r="AB120" i="2661"/>
  <c r="AD120" i="2661" s="1"/>
  <c r="AB121" i="2661"/>
  <c r="AD121" i="2661" s="1"/>
  <c r="AB122" i="2661"/>
  <c r="AD122" i="2661" s="1"/>
  <c r="AB123" i="2661"/>
  <c r="AD123" i="2661" s="1"/>
  <c r="AB124" i="2661"/>
  <c r="AD124" i="2661" s="1"/>
  <c r="AB125" i="2661"/>
  <c r="AD125" i="2661" s="1"/>
  <c r="AB126" i="2661"/>
  <c r="AD126" i="2661" s="1"/>
  <c r="AB127" i="2661"/>
  <c r="AD127" i="2661" s="1"/>
  <c r="AB128" i="2661"/>
  <c r="AD128" i="2661" s="1"/>
  <c r="AB129" i="2661"/>
  <c r="AD129" i="2661" s="1"/>
  <c r="AB130" i="2661"/>
  <c r="AD130" i="2661" s="1"/>
  <c r="AB131" i="2661"/>
  <c r="AD131" i="2661" s="1"/>
  <c r="AB132" i="2661"/>
  <c r="AD132" i="2661" s="1"/>
  <c r="AB133" i="2661"/>
  <c r="AD133" i="2661" s="1"/>
  <c r="AB134" i="2661"/>
  <c r="AD134" i="2661" s="1"/>
  <c r="AB135" i="2661"/>
  <c r="AD135" i="2661" s="1"/>
  <c r="AB136" i="2661"/>
  <c r="AD136" i="2661" s="1"/>
  <c r="AB137" i="2661"/>
  <c r="AD137" i="2661" s="1"/>
  <c r="AB138" i="2661"/>
  <c r="AD138" i="2661" s="1"/>
  <c r="AB139" i="2661"/>
  <c r="AD139" i="2661" s="1"/>
  <c r="AB140" i="2661"/>
  <c r="AD140" i="2661" s="1"/>
  <c r="AB141" i="2661"/>
  <c r="AD141" i="2661" s="1"/>
  <c r="AB142" i="2661"/>
  <c r="AD142" i="2661" s="1"/>
  <c r="AB143" i="2661"/>
  <c r="AD143" i="2661" s="1"/>
  <c r="AB144" i="2661"/>
  <c r="AD144" i="2661" s="1"/>
  <c r="AB145" i="2661"/>
  <c r="AD145" i="2661" s="1"/>
  <c r="AB146" i="2661"/>
  <c r="AD146" i="2661" s="1"/>
  <c r="AB147" i="2661"/>
  <c r="AD147" i="2661" s="1"/>
  <c r="AB148" i="2661"/>
  <c r="AD148" i="2661" s="1"/>
  <c r="AB149" i="2661"/>
  <c r="AD149" i="2661" s="1"/>
  <c r="AB150" i="2661"/>
  <c r="AD150" i="2661" s="1"/>
  <c r="AB151" i="2661"/>
  <c r="AD151" i="2661" s="1"/>
  <c r="AB152" i="2661"/>
  <c r="AD152" i="2661" s="1"/>
  <c r="AB153" i="2661"/>
  <c r="AD153" i="2661" s="1"/>
  <c r="AB154" i="2661"/>
  <c r="AD154" i="2661" s="1"/>
  <c r="AB155" i="2661"/>
  <c r="AD155" i="2661" s="1"/>
  <c r="AB156" i="2661"/>
  <c r="AD156" i="2661" s="1"/>
  <c r="AB157" i="2661"/>
  <c r="AD157" i="2661" s="1"/>
  <c r="AB158" i="2661"/>
  <c r="AD158" i="2661" s="1"/>
  <c r="AB159" i="2661"/>
  <c r="AD159" i="2661" s="1"/>
  <c r="AB160" i="2661"/>
  <c r="AD160" i="2661" s="1"/>
  <c r="AB161" i="2661"/>
  <c r="AD161" i="2661" s="1"/>
  <c r="AB162" i="2661"/>
  <c r="AD162" i="2661" s="1"/>
  <c r="AB163" i="2661"/>
  <c r="AD163" i="2661" s="1"/>
  <c r="AB164" i="2661"/>
  <c r="AD164" i="2661" s="1"/>
  <c r="AB165" i="2661"/>
  <c r="AD165" i="2661" s="1"/>
  <c r="AB166" i="2661"/>
  <c r="AD166" i="2661" s="1"/>
  <c r="AB167" i="2661"/>
  <c r="AD167" i="2661" s="1"/>
  <c r="AB168" i="2661"/>
  <c r="AD168" i="2661" s="1"/>
  <c r="AB169" i="2661"/>
  <c r="AD169" i="2661" s="1"/>
  <c r="AB170" i="2661"/>
  <c r="AD170" i="2661" s="1"/>
  <c r="AB171" i="2661"/>
  <c r="AD171" i="2661" s="1"/>
  <c r="AB172" i="2661"/>
  <c r="AD172" i="2661" s="1"/>
  <c r="AB173" i="2661"/>
  <c r="AD173" i="2661" s="1"/>
  <c r="AB174" i="2661"/>
  <c r="AD174" i="2661" s="1"/>
  <c r="AB175" i="2661"/>
  <c r="AD175" i="2661" s="1"/>
  <c r="AB176" i="2661"/>
  <c r="AD176" i="2661" s="1"/>
  <c r="AB177" i="2661"/>
  <c r="AD177" i="2661" s="1"/>
  <c r="AB178" i="2661"/>
  <c r="AD178" i="2661" s="1"/>
  <c r="AB179" i="2661"/>
  <c r="AD179" i="2661" s="1"/>
  <c r="AB180" i="2661"/>
  <c r="AD180" i="2661" s="1"/>
  <c r="AB181" i="2661"/>
  <c r="AD181" i="2661" s="1"/>
  <c r="AB182" i="2661"/>
  <c r="AD182" i="2661" s="1"/>
  <c r="AB183" i="2661"/>
  <c r="AD183" i="2661" s="1"/>
  <c r="AB184" i="2661"/>
  <c r="AD184" i="2661" s="1"/>
  <c r="AB185" i="2661"/>
  <c r="AD185" i="2661" s="1"/>
  <c r="AB186" i="2661"/>
  <c r="AD186" i="2661" s="1"/>
  <c r="AB187" i="2661"/>
  <c r="AD187" i="2661" s="1"/>
  <c r="AB188" i="2661"/>
  <c r="AD188" i="2661" s="1"/>
  <c r="AB189" i="2661"/>
  <c r="AD189" i="2661" s="1"/>
  <c r="AB190" i="2661"/>
  <c r="AD190" i="2661" s="1"/>
  <c r="AB191" i="2661"/>
  <c r="AD191" i="2661" s="1"/>
  <c r="AB192" i="2661"/>
  <c r="AD192" i="2661" s="1"/>
  <c r="AB193" i="2661"/>
  <c r="AD193" i="2661" s="1"/>
  <c r="AB194" i="2661"/>
  <c r="AD194" i="2661" s="1"/>
  <c r="AB195" i="2661"/>
  <c r="AD195" i="2661" s="1"/>
  <c r="AB196" i="2661"/>
  <c r="AD196" i="2661" s="1"/>
  <c r="AB197" i="2661"/>
  <c r="AD197" i="2661" s="1"/>
  <c r="AB198" i="2661"/>
  <c r="AD198" i="2661" s="1"/>
  <c r="AB199" i="2661"/>
  <c r="AD199" i="2661" s="1"/>
  <c r="AB200" i="2661"/>
  <c r="AD200" i="2661" s="1"/>
  <c r="AB201" i="2661"/>
  <c r="AD201" i="2661" s="1"/>
  <c r="AB202" i="2661"/>
  <c r="AD202" i="2661" s="1"/>
  <c r="AB203" i="2661"/>
  <c r="AD203" i="2661" s="1"/>
  <c r="AB204" i="2661"/>
  <c r="AD204" i="2661" s="1"/>
  <c r="AB205" i="2661"/>
  <c r="AD205" i="2661" s="1"/>
  <c r="AB206" i="2661"/>
  <c r="AD206" i="2661" s="1"/>
  <c r="AB207" i="2661"/>
  <c r="AD207" i="2661" s="1"/>
  <c r="AB208" i="2661"/>
  <c r="AD208" i="2661" s="1"/>
  <c r="AB209" i="2661"/>
  <c r="AD209" i="2661" s="1"/>
  <c r="AB210" i="2661"/>
  <c r="AD210" i="2661" s="1"/>
  <c r="AB211" i="2661"/>
  <c r="AD211" i="2661" s="1"/>
  <c r="AB212" i="2661"/>
  <c r="AD212" i="2661" s="1"/>
  <c r="AB213" i="2661"/>
  <c r="AD213" i="2661" s="1"/>
  <c r="AB214" i="2661"/>
  <c r="AD214" i="2661" s="1"/>
  <c r="AB215" i="2661"/>
  <c r="AD215" i="2661" s="1"/>
  <c r="AB216" i="2661"/>
  <c r="AD216" i="2661" s="1"/>
  <c r="AB217" i="2661"/>
  <c r="AD217" i="2661" s="1"/>
  <c r="AB218" i="2661"/>
  <c r="AD218" i="2661" s="1"/>
  <c r="AB219" i="2661"/>
  <c r="AD219" i="2661" s="1"/>
  <c r="AB220" i="2661"/>
  <c r="AD220" i="2661" s="1"/>
  <c r="AB221" i="2661"/>
  <c r="AD221" i="2661" s="1"/>
  <c r="AB222" i="2661"/>
  <c r="AD222" i="2661" s="1"/>
  <c r="AB223" i="2661"/>
  <c r="AD223" i="2661" s="1"/>
  <c r="AB224" i="2661"/>
  <c r="AD224" i="2661" s="1"/>
  <c r="AB225" i="2661"/>
  <c r="AD225" i="2661" s="1"/>
  <c r="AB226" i="2661"/>
  <c r="AD226" i="2661" s="1"/>
  <c r="AB227" i="2661"/>
  <c r="AD227" i="2661" s="1"/>
  <c r="AB228" i="2661"/>
  <c r="AD228" i="2661" s="1"/>
  <c r="AB229" i="2661"/>
  <c r="AD229" i="2661" s="1"/>
  <c r="AB230" i="2661"/>
  <c r="AD230" i="2661" s="1"/>
  <c r="AB231" i="2661"/>
  <c r="AD231" i="2661" s="1"/>
  <c r="AB232" i="2661"/>
  <c r="AD232" i="2661" s="1"/>
  <c r="AB233" i="2661"/>
  <c r="AD233" i="2661" s="1"/>
  <c r="AB234" i="2661"/>
  <c r="AD234" i="2661" s="1"/>
  <c r="AB235" i="2661"/>
  <c r="AD235" i="2661" s="1"/>
  <c r="AB236" i="2661"/>
  <c r="AD236" i="2661" s="1"/>
  <c r="AB237" i="2661"/>
  <c r="AD237" i="2661" s="1"/>
  <c r="AB238" i="2661"/>
  <c r="AD238" i="2661" s="1"/>
  <c r="AB239" i="2661"/>
  <c r="AD239" i="2661" s="1"/>
  <c r="AB240" i="2661"/>
  <c r="AD240" i="2661" s="1"/>
  <c r="AB241" i="2661"/>
  <c r="AD241" i="2661" s="1"/>
  <c r="AB242" i="2661"/>
  <c r="AD242" i="2661" s="1"/>
  <c r="AB243" i="2661"/>
  <c r="AD243" i="2661" s="1"/>
  <c r="AB244" i="2661"/>
  <c r="AD244" i="2661" s="1"/>
  <c r="AB245" i="2661"/>
  <c r="AD245" i="2661" s="1"/>
  <c r="AB246" i="2661"/>
  <c r="AD246" i="2661" s="1"/>
  <c r="AB247" i="2661"/>
  <c r="AD247" i="2661" s="1"/>
  <c r="AB248" i="2661"/>
  <c r="AD248" i="2661" s="1"/>
  <c r="AB249" i="2661"/>
  <c r="AD249" i="2661" s="1"/>
  <c r="AB250" i="2661"/>
  <c r="AD250" i="2661" s="1"/>
  <c r="AB251" i="2661"/>
  <c r="AD251" i="2661" s="1"/>
  <c r="AB252" i="2661"/>
  <c r="AD252" i="2661" s="1"/>
  <c r="AB253" i="2661"/>
  <c r="AD253" i="2661" s="1"/>
  <c r="AB254" i="2661"/>
  <c r="AD254" i="2661" s="1"/>
  <c r="AB255" i="2661"/>
  <c r="AD255" i="2661" s="1"/>
  <c r="AB256" i="2661"/>
  <c r="AD256" i="2661" s="1"/>
  <c r="AB257" i="2661"/>
  <c r="AD257" i="2661" s="1"/>
  <c r="AB258" i="2661"/>
  <c r="AD258" i="2661" s="1"/>
  <c r="AB259" i="2661"/>
  <c r="AD259" i="2661" s="1"/>
  <c r="AB260" i="2661"/>
  <c r="AD260" i="2661" s="1"/>
  <c r="AB261" i="2661"/>
  <c r="AD261" i="2661" s="1"/>
  <c r="AB262" i="2661"/>
  <c r="AD262" i="2661" s="1"/>
  <c r="AB263" i="2661"/>
  <c r="AD263" i="2661" s="1"/>
  <c r="AB264" i="2661"/>
  <c r="AD264" i="2661" s="1"/>
  <c r="AB265" i="2661"/>
  <c r="AD265" i="2661" s="1"/>
  <c r="U7" i="2664"/>
  <c r="U8" i="2664"/>
  <c r="U9" i="2664"/>
  <c r="U10" i="2664"/>
  <c r="U11" i="2664"/>
  <c r="U12" i="2664"/>
  <c r="U13" i="2664"/>
  <c r="U14" i="2664"/>
  <c r="U15" i="2664"/>
  <c r="U16" i="2664"/>
  <c r="U17" i="2664"/>
  <c r="U18" i="2664"/>
  <c r="U19" i="2664"/>
  <c r="U20" i="2664"/>
  <c r="U21" i="2664"/>
  <c r="U22" i="2664"/>
  <c r="U23" i="2664"/>
  <c r="U24" i="2664"/>
  <c r="U25" i="2664"/>
  <c r="U26" i="2664"/>
  <c r="U27" i="2664"/>
  <c r="U28" i="2664"/>
  <c r="U29" i="2664"/>
  <c r="U30" i="2664"/>
  <c r="U31" i="2664"/>
  <c r="U32" i="2664"/>
  <c r="U33" i="2664"/>
  <c r="U34" i="2664"/>
  <c r="U35" i="2664"/>
  <c r="U36" i="2664"/>
  <c r="U37" i="2664"/>
  <c r="U38" i="2664"/>
  <c r="U39" i="2664"/>
  <c r="U40" i="2664"/>
  <c r="U41" i="2664"/>
  <c r="U42" i="2664"/>
  <c r="U43" i="2664"/>
  <c r="U44" i="2664"/>
  <c r="U45" i="2664"/>
  <c r="U46" i="2664"/>
  <c r="U47" i="2664"/>
  <c r="U48" i="2664"/>
  <c r="U49" i="2664"/>
  <c r="U50" i="2664"/>
  <c r="U51" i="2664"/>
  <c r="U52" i="2664"/>
  <c r="U53" i="2664"/>
  <c r="U54" i="2664"/>
  <c r="U55" i="2664"/>
  <c r="U56" i="2664"/>
  <c r="U57" i="2664"/>
  <c r="U58" i="2664"/>
  <c r="U59" i="2664"/>
  <c r="U60" i="2664"/>
  <c r="U61" i="2664"/>
  <c r="U62" i="2664"/>
  <c r="U63" i="2664"/>
  <c r="U64" i="2664"/>
  <c r="U65" i="2664"/>
  <c r="U66" i="2664"/>
  <c r="U67" i="2664"/>
  <c r="U68" i="2664"/>
  <c r="U69" i="2664"/>
  <c r="U70" i="2664"/>
  <c r="U71" i="2664"/>
  <c r="U72" i="2664"/>
  <c r="U73" i="2664"/>
  <c r="U74" i="2664"/>
  <c r="U75" i="2664"/>
  <c r="U76" i="2664"/>
  <c r="U77" i="2664"/>
  <c r="U78" i="2664"/>
  <c r="U79" i="2664"/>
  <c r="U80" i="2664"/>
  <c r="U81" i="2664"/>
  <c r="U82" i="2664"/>
  <c r="U83" i="2664"/>
  <c r="U84" i="2664"/>
  <c r="U85" i="2664"/>
  <c r="U86" i="2664"/>
  <c r="U87" i="2664"/>
  <c r="U88" i="2664"/>
  <c r="U89" i="2664"/>
  <c r="U90" i="2664"/>
  <c r="U91" i="2664"/>
  <c r="U92" i="2664"/>
  <c r="U93" i="2664"/>
  <c r="U94" i="2664"/>
  <c r="U95" i="2664"/>
  <c r="U96" i="2664"/>
  <c r="U97" i="2664"/>
  <c r="U98" i="2664"/>
  <c r="U99" i="2664"/>
  <c r="U100" i="2664"/>
  <c r="U101" i="2664"/>
  <c r="U102" i="2664"/>
  <c r="U103" i="2664"/>
  <c r="U104" i="2664"/>
  <c r="U105" i="2664"/>
  <c r="U106" i="2664"/>
  <c r="U107" i="2664"/>
  <c r="U108" i="2664"/>
  <c r="U109" i="2664"/>
  <c r="U110" i="2664"/>
  <c r="U111" i="2664"/>
  <c r="U112" i="2664"/>
  <c r="U113" i="2664"/>
  <c r="U114" i="2664"/>
  <c r="U115" i="2664"/>
  <c r="U116" i="2664"/>
  <c r="U117" i="2664"/>
  <c r="U118" i="2664"/>
  <c r="U119" i="2664"/>
  <c r="U120" i="2664"/>
  <c r="U121" i="2664"/>
  <c r="U122" i="2664"/>
  <c r="U123" i="2664"/>
  <c r="U124" i="2664"/>
  <c r="U125" i="2664"/>
  <c r="U126" i="2664"/>
  <c r="U127" i="2664"/>
  <c r="U128" i="2664"/>
  <c r="U129" i="2664"/>
  <c r="U130" i="2664"/>
  <c r="U131" i="2664"/>
  <c r="U132" i="2664"/>
  <c r="U133" i="2664"/>
  <c r="U134" i="2664"/>
  <c r="U135" i="2664"/>
  <c r="U136" i="2664"/>
  <c r="U137" i="2664"/>
  <c r="U138" i="2664"/>
  <c r="U139" i="2664"/>
  <c r="U140" i="2664"/>
  <c r="U141" i="2664"/>
  <c r="U142" i="2664"/>
  <c r="U143" i="2664"/>
  <c r="U144" i="2664"/>
  <c r="U145" i="2664"/>
  <c r="U146" i="2664"/>
  <c r="U147" i="2664"/>
  <c r="U148" i="2664"/>
  <c r="U149" i="2664"/>
  <c r="U150" i="2664"/>
  <c r="U151" i="2664"/>
  <c r="U152" i="2664"/>
  <c r="U153" i="2664"/>
  <c r="U154" i="2664"/>
  <c r="U155" i="2664"/>
  <c r="U156" i="2664"/>
  <c r="U157" i="2664"/>
  <c r="U158" i="2664"/>
  <c r="U159" i="2664"/>
  <c r="U160" i="2664"/>
  <c r="U161" i="2664"/>
  <c r="U162" i="2664"/>
  <c r="U163" i="2664"/>
  <c r="U164" i="2664"/>
  <c r="U165" i="2664"/>
  <c r="U166" i="2664"/>
  <c r="U167" i="2664"/>
  <c r="U168" i="2664"/>
  <c r="U169" i="2664"/>
  <c r="U170" i="2664"/>
  <c r="U171" i="2664"/>
  <c r="U172" i="2664"/>
  <c r="U173" i="2664"/>
  <c r="U174" i="2664"/>
  <c r="U175" i="2664"/>
  <c r="U176" i="2664"/>
  <c r="U177" i="2664"/>
  <c r="U178" i="2664"/>
  <c r="U179" i="2664"/>
  <c r="U180" i="2664"/>
  <c r="U181" i="2664"/>
  <c r="U182" i="2664"/>
  <c r="U183" i="2664"/>
  <c r="U184" i="2664"/>
  <c r="U185" i="2664"/>
  <c r="U186" i="2664"/>
  <c r="U187" i="2664"/>
  <c r="U188" i="2664"/>
  <c r="U189" i="2664"/>
  <c r="U190" i="2664"/>
  <c r="U191" i="2664"/>
  <c r="U192" i="2664"/>
  <c r="U193" i="2664"/>
  <c r="U194" i="2664"/>
  <c r="U195" i="2664"/>
  <c r="U196" i="2664"/>
  <c r="U197" i="2664"/>
  <c r="U198" i="2664"/>
  <c r="U199" i="2664"/>
  <c r="U200" i="2664"/>
  <c r="U201" i="2664"/>
  <c r="U202" i="2664"/>
  <c r="U203" i="2664"/>
  <c r="U204" i="2664"/>
  <c r="U205" i="2664"/>
  <c r="U206" i="2664"/>
  <c r="U207" i="2664"/>
  <c r="U208" i="2664"/>
  <c r="U209" i="2664"/>
  <c r="U210" i="2664"/>
  <c r="U211" i="2664"/>
  <c r="U212" i="2664"/>
  <c r="U213" i="2664"/>
  <c r="U214" i="2664"/>
  <c r="U215" i="2664"/>
  <c r="U216" i="2664"/>
  <c r="U217" i="2664"/>
  <c r="U218" i="2664"/>
  <c r="U219" i="2664"/>
  <c r="U220" i="2664"/>
  <c r="U221" i="2664"/>
  <c r="U222" i="2664"/>
  <c r="U223" i="2664"/>
  <c r="U224" i="2664"/>
  <c r="U225" i="2664"/>
  <c r="U226" i="2664"/>
  <c r="U227" i="2664"/>
  <c r="U228" i="2664"/>
  <c r="U229" i="2664"/>
  <c r="U230" i="2664"/>
  <c r="U231" i="2664"/>
  <c r="U232" i="2664"/>
  <c r="U233" i="2664"/>
  <c r="U234" i="2664"/>
  <c r="U235" i="2664"/>
  <c r="U236" i="2664"/>
  <c r="U237" i="2664"/>
  <c r="U238" i="2664"/>
  <c r="U239" i="2664"/>
  <c r="U240" i="2664"/>
  <c r="U241" i="2664"/>
  <c r="U242" i="2664"/>
  <c r="U243" i="2664"/>
  <c r="U244" i="2664"/>
  <c r="U245" i="2664"/>
  <c r="U246" i="2664"/>
  <c r="U247" i="2664"/>
  <c r="U248" i="2664"/>
  <c r="U249" i="2664"/>
  <c r="U250" i="2664"/>
  <c r="U251" i="2664"/>
  <c r="U252" i="2664"/>
  <c r="U253" i="2664"/>
  <c r="U254" i="2664"/>
  <c r="U255" i="2664"/>
  <c r="U256" i="2664"/>
  <c r="U257" i="2664"/>
  <c r="U258" i="2664"/>
  <c r="U259" i="2664"/>
  <c r="U260" i="2664"/>
  <c r="U261" i="2664"/>
  <c r="U262" i="2664"/>
  <c r="U263" i="2664"/>
  <c r="U264" i="2664"/>
  <c r="U265" i="2664"/>
  <c r="U266" i="2664"/>
  <c r="U267" i="2664"/>
  <c r="U268" i="2664"/>
  <c r="U269" i="2664"/>
  <c r="U270" i="2664"/>
  <c r="U271" i="2664"/>
  <c r="U272" i="2664"/>
  <c r="U273" i="2664"/>
  <c r="U274" i="2664"/>
  <c r="U275" i="2664"/>
  <c r="U276" i="2664"/>
  <c r="U277" i="2664"/>
  <c r="U278" i="2664"/>
  <c r="U279" i="2664"/>
  <c r="U280" i="2664"/>
  <c r="U281" i="2664"/>
  <c r="U282" i="2664"/>
  <c r="U283" i="2664"/>
  <c r="U284" i="2664"/>
  <c r="U285" i="2664"/>
  <c r="U286" i="2664"/>
  <c r="U287" i="2664"/>
  <c r="U288" i="2664"/>
  <c r="U289" i="2664"/>
  <c r="U290" i="2664"/>
  <c r="U291" i="2664"/>
  <c r="U292" i="2664"/>
  <c r="U293" i="2664"/>
  <c r="U294" i="2664"/>
  <c r="U295" i="2664"/>
  <c r="U296" i="2664"/>
  <c r="U297" i="2664"/>
  <c r="U298" i="2664"/>
  <c r="U299" i="2664"/>
  <c r="U300" i="2664"/>
  <c r="U301" i="2664"/>
  <c r="U302" i="2664"/>
  <c r="U303" i="2664"/>
  <c r="U304" i="2664"/>
  <c r="U305" i="2664"/>
  <c r="U306" i="2664"/>
  <c r="U307" i="2664"/>
  <c r="U308" i="2664"/>
  <c r="U309" i="2664"/>
  <c r="U310" i="2664"/>
  <c r="U311" i="2664"/>
  <c r="U312" i="2664"/>
  <c r="U313" i="2664"/>
  <c r="U314" i="2664"/>
  <c r="U315" i="2664"/>
  <c r="U316" i="2664"/>
  <c r="U317" i="2664"/>
  <c r="U318" i="2664"/>
  <c r="U319" i="2664"/>
  <c r="U320" i="2664"/>
  <c r="U321" i="2664"/>
  <c r="U322" i="2664"/>
  <c r="U323" i="2664"/>
  <c r="U324" i="2664"/>
  <c r="U325" i="2664"/>
  <c r="U326" i="2664"/>
  <c r="U327" i="2664"/>
  <c r="U328" i="2664"/>
  <c r="U329" i="2664"/>
  <c r="U330" i="2664"/>
  <c r="U331" i="2664"/>
  <c r="U332" i="2664"/>
  <c r="U333" i="2664"/>
  <c r="U334" i="2664"/>
  <c r="U335" i="2664"/>
  <c r="U336" i="2664"/>
  <c r="U337" i="2664"/>
  <c r="U338" i="2664"/>
  <c r="U339" i="2664"/>
  <c r="U340" i="2664"/>
  <c r="U341" i="2664"/>
  <c r="U342" i="2664"/>
  <c r="U343" i="2664"/>
  <c r="U344" i="2664"/>
  <c r="U345" i="2664"/>
  <c r="U346" i="2664"/>
  <c r="U347" i="2664"/>
  <c r="U348" i="2664"/>
  <c r="U349" i="2664"/>
  <c r="U350" i="2664"/>
  <c r="U351" i="2664"/>
  <c r="U352" i="2664"/>
  <c r="U353" i="2664"/>
  <c r="U354" i="2664"/>
  <c r="U355" i="2664"/>
  <c r="U356" i="2664"/>
  <c r="U357" i="2664"/>
  <c r="U358" i="2664"/>
  <c r="U359" i="2664"/>
  <c r="U360" i="2664"/>
  <c r="U361" i="2664"/>
  <c r="U362" i="2664"/>
  <c r="U363" i="2664"/>
  <c r="U364" i="2664"/>
  <c r="U365" i="2664"/>
  <c r="U366" i="2664"/>
  <c r="U367" i="2664"/>
  <c r="U368" i="2664"/>
  <c r="U369" i="2664"/>
  <c r="U370" i="2664"/>
  <c r="U371" i="2664"/>
  <c r="U372" i="2664"/>
  <c r="U373" i="2664"/>
  <c r="U374" i="2664"/>
  <c r="U375" i="2664"/>
  <c r="U376" i="2664"/>
  <c r="U377" i="2664"/>
  <c r="U378" i="2664"/>
  <c r="U379" i="2664"/>
  <c r="U380" i="2664"/>
  <c r="U381" i="2664"/>
  <c r="U382" i="2664"/>
  <c r="U383" i="2664"/>
  <c r="U384" i="2664"/>
  <c r="U385" i="2664"/>
  <c r="U386" i="2664"/>
  <c r="U387" i="2664"/>
  <c r="U388" i="2664"/>
  <c r="U389" i="2664"/>
  <c r="U390" i="2664"/>
  <c r="U391" i="2664"/>
  <c r="U392" i="2664"/>
  <c r="U393" i="2664"/>
  <c r="U394" i="2664"/>
  <c r="U395" i="2664"/>
  <c r="U396" i="2664"/>
  <c r="U397" i="2664"/>
  <c r="U398" i="2664"/>
  <c r="U399" i="2664"/>
  <c r="U400" i="2664"/>
  <c r="U401" i="2664"/>
  <c r="U402" i="2664"/>
  <c r="U403" i="2664"/>
  <c r="U404" i="2664"/>
  <c r="U405" i="2664"/>
  <c r="U406" i="2664"/>
  <c r="U407" i="2664"/>
  <c r="U408" i="2664"/>
  <c r="U409" i="2664"/>
  <c r="U410" i="2664"/>
  <c r="U411" i="2664"/>
  <c r="U412" i="2664"/>
  <c r="U413" i="2664"/>
  <c r="U414" i="2664"/>
  <c r="U415" i="2664"/>
  <c r="U416" i="2664"/>
  <c r="U417" i="2664"/>
  <c r="U418" i="2664"/>
  <c r="U419" i="2664"/>
  <c r="U420" i="2664"/>
  <c r="U421" i="2664"/>
  <c r="U422" i="2664"/>
  <c r="U423" i="2664"/>
  <c r="U424" i="2664"/>
  <c r="U425" i="2664"/>
  <c r="U426" i="2664"/>
  <c r="U427" i="2664"/>
  <c r="U428" i="2664"/>
  <c r="U429" i="2664"/>
  <c r="U430" i="2664"/>
  <c r="U431" i="2664"/>
  <c r="U432" i="2664"/>
  <c r="U433" i="2664"/>
  <c r="U434" i="2664"/>
  <c r="U435" i="2664"/>
  <c r="U436" i="2664"/>
  <c r="U437" i="2664"/>
  <c r="U438" i="2664"/>
  <c r="U439" i="2664"/>
  <c r="U440" i="2664"/>
  <c r="U441" i="2664"/>
  <c r="U442" i="2664"/>
  <c r="U443" i="2664"/>
  <c r="U444" i="2664"/>
  <c r="U445" i="2664"/>
  <c r="U446" i="2664"/>
  <c r="U447" i="2664"/>
  <c r="U448" i="2664"/>
  <c r="U449" i="2664"/>
  <c r="U450" i="2664"/>
  <c r="U451" i="2664"/>
  <c r="U452" i="2664"/>
  <c r="U453" i="2664"/>
  <c r="U454" i="2664"/>
  <c r="U455" i="2664"/>
  <c r="U456" i="2664"/>
  <c r="U457" i="2664"/>
  <c r="U458" i="2664"/>
  <c r="U459" i="2664"/>
  <c r="U460" i="2664"/>
  <c r="U461" i="2664"/>
  <c r="U462" i="2664"/>
  <c r="U463" i="2664"/>
  <c r="U464" i="2664"/>
  <c r="U465" i="2664"/>
  <c r="U466" i="2664"/>
  <c r="U467" i="2664"/>
  <c r="U468" i="2664"/>
  <c r="U469" i="2664"/>
  <c r="U470" i="2664"/>
  <c r="U471" i="2664"/>
  <c r="U472" i="2664"/>
  <c r="U473" i="2664"/>
  <c r="U474" i="2664"/>
  <c r="U475" i="2664"/>
  <c r="U476" i="2664"/>
  <c r="U477" i="2664"/>
  <c r="U478" i="2664"/>
  <c r="U479" i="2664"/>
  <c r="U480" i="2664"/>
  <c r="U481" i="2664"/>
  <c r="U482" i="2664"/>
  <c r="U483" i="2664"/>
  <c r="U484" i="2664"/>
  <c r="U485" i="2664"/>
  <c r="U486" i="2664"/>
  <c r="U487" i="2664"/>
  <c r="U488" i="2664"/>
  <c r="U489" i="2664"/>
  <c r="U490" i="2664"/>
  <c r="U491" i="2664"/>
  <c r="U492" i="2664"/>
  <c r="U493" i="2664"/>
  <c r="U494" i="2664"/>
  <c r="U495" i="2664"/>
  <c r="U496" i="2664"/>
  <c r="U497" i="2664"/>
  <c r="U498" i="2664"/>
  <c r="U499" i="2664"/>
  <c r="U500" i="2664"/>
  <c r="U501" i="2664"/>
  <c r="U502" i="2664"/>
  <c r="U503" i="2664"/>
  <c r="U504" i="2664"/>
  <c r="U505" i="2664"/>
  <c r="U506" i="2664"/>
  <c r="U507" i="2664"/>
  <c r="U508" i="2664"/>
  <c r="U509" i="2664"/>
  <c r="U510" i="2664"/>
  <c r="U511" i="2664"/>
  <c r="U512" i="2664"/>
  <c r="U513" i="2664"/>
  <c r="U514" i="2664"/>
  <c r="U515" i="2664"/>
  <c r="U516" i="2664"/>
  <c r="U517" i="2664"/>
  <c r="U518" i="2664"/>
  <c r="U519" i="2664"/>
  <c r="U520" i="2664"/>
  <c r="U521" i="2664"/>
  <c r="U522" i="2664"/>
  <c r="U523" i="2664"/>
  <c r="U524" i="2664"/>
  <c r="U525" i="2664"/>
  <c r="U526" i="2664"/>
  <c r="U527" i="2664"/>
  <c r="U528" i="2664"/>
  <c r="U529" i="2664"/>
  <c r="U530" i="2664"/>
  <c r="U531" i="2664"/>
  <c r="U532" i="2664"/>
  <c r="U533" i="2664"/>
  <c r="U534" i="2664"/>
  <c r="U535" i="2664"/>
  <c r="U536" i="2664"/>
  <c r="U537" i="2664"/>
  <c r="U538" i="2664"/>
  <c r="U539" i="2664"/>
  <c r="U540" i="2664"/>
  <c r="U541" i="2664"/>
  <c r="U542" i="2664"/>
  <c r="U543" i="2664"/>
  <c r="U544" i="2664"/>
  <c r="U545" i="2664"/>
  <c r="U546" i="2664"/>
  <c r="U547" i="2664"/>
  <c r="U548" i="2664"/>
  <c r="U549" i="2664"/>
  <c r="U550" i="2664"/>
  <c r="U551" i="2664"/>
  <c r="U552" i="2664"/>
  <c r="U553" i="2664"/>
  <c r="U554" i="2664"/>
  <c r="U555" i="2664"/>
  <c r="U556" i="2664"/>
  <c r="U557" i="2664"/>
  <c r="U558" i="2664"/>
  <c r="U559" i="2664"/>
  <c r="U560" i="2664"/>
  <c r="U561" i="2664"/>
  <c r="U562" i="2664"/>
  <c r="U563" i="2664"/>
  <c r="U564" i="2664"/>
  <c r="U565" i="2664"/>
  <c r="U566" i="2664"/>
  <c r="U567" i="2664"/>
  <c r="U568" i="2664"/>
  <c r="U569" i="2664"/>
  <c r="U570" i="2664"/>
  <c r="U571" i="2664"/>
  <c r="U572" i="2664"/>
  <c r="U573" i="2664"/>
  <c r="U574" i="2664"/>
  <c r="U575" i="2664"/>
  <c r="U576" i="2664"/>
  <c r="U577" i="2664"/>
  <c r="U578" i="2664"/>
  <c r="U579" i="2664"/>
  <c r="U580" i="2664"/>
  <c r="U581" i="2664"/>
  <c r="U582" i="2664"/>
  <c r="U583" i="2664"/>
  <c r="U584" i="2664"/>
  <c r="U585" i="2664"/>
  <c r="U586" i="2664"/>
  <c r="U587" i="2664"/>
  <c r="U588" i="2664"/>
  <c r="U589" i="2664"/>
  <c r="U590" i="2664"/>
  <c r="U591" i="2664"/>
  <c r="U592" i="2664"/>
  <c r="U593" i="2664"/>
  <c r="U594" i="2664"/>
  <c r="U595" i="2664"/>
  <c r="U596" i="2664"/>
  <c r="U597" i="2664"/>
  <c r="U598" i="2664"/>
  <c r="U599" i="2664"/>
  <c r="U600" i="2664"/>
  <c r="U601" i="2664"/>
  <c r="U602" i="2664"/>
  <c r="U603" i="2664"/>
  <c r="U604" i="2664"/>
  <c r="U605" i="2664"/>
  <c r="U606" i="2664"/>
  <c r="U607" i="2664"/>
  <c r="U608" i="2664"/>
  <c r="U609" i="2664"/>
  <c r="U610" i="2664"/>
  <c r="U611" i="2664"/>
  <c r="U612" i="2664"/>
  <c r="U613" i="2664"/>
  <c r="U614" i="2664"/>
  <c r="U615" i="2664"/>
  <c r="U616" i="2664"/>
  <c r="U617" i="2664"/>
  <c r="U618" i="2664"/>
  <c r="U619" i="2664"/>
  <c r="U620" i="2664"/>
  <c r="U621" i="2664"/>
  <c r="U622" i="2664"/>
  <c r="U623" i="2664"/>
  <c r="U624" i="2664"/>
  <c r="U625" i="2664"/>
  <c r="U626" i="2664"/>
  <c r="U627" i="2664"/>
  <c r="U628" i="2664"/>
  <c r="U629" i="2664"/>
  <c r="U630" i="2664"/>
  <c r="U631" i="2664"/>
  <c r="U632" i="2664"/>
  <c r="U633" i="2664"/>
  <c r="U634" i="2664"/>
  <c r="U635" i="2664"/>
  <c r="U636" i="2664"/>
  <c r="U637" i="2664"/>
  <c r="U638" i="2664"/>
  <c r="U639" i="2664"/>
  <c r="U640" i="2664"/>
  <c r="U641" i="2664"/>
  <c r="U642" i="2664"/>
  <c r="U643" i="2664"/>
  <c r="U644" i="2664"/>
  <c r="U645" i="2664"/>
  <c r="U646" i="2664"/>
  <c r="U647" i="2664"/>
  <c r="U648" i="2664"/>
  <c r="U649" i="2664"/>
  <c r="U650" i="2664"/>
  <c r="U651" i="2664"/>
  <c r="U652" i="2664"/>
  <c r="U653" i="2664"/>
  <c r="U654" i="2664"/>
  <c r="U655" i="2664"/>
  <c r="U656" i="2664"/>
  <c r="U657" i="2664"/>
  <c r="U658" i="2664"/>
  <c r="U659" i="2664"/>
  <c r="U660" i="2664"/>
  <c r="U661" i="2664"/>
  <c r="U662" i="2664"/>
  <c r="U663" i="2664"/>
  <c r="U664" i="2664"/>
  <c r="U665" i="2664"/>
  <c r="U666" i="2664"/>
  <c r="U667" i="2664"/>
  <c r="U668" i="2664"/>
  <c r="U669" i="2664"/>
  <c r="U670" i="2664"/>
  <c r="U671" i="2664"/>
  <c r="U672" i="2664"/>
  <c r="U673" i="2664"/>
  <c r="U674" i="2664"/>
  <c r="U675" i="2664"/>
  <c r="U676" i="2664"/>
  <c r="U677" i="2664"/>
  <c r="U678" i="2664"/>
  <c r="U679" i="2664"/>
  <c r="U680" i="2664"/>
  <c r="U681" i="2664"/>
  <c r="U682" i="2664"/>
  <c r="U683" i="2664"/>
  <c r="U684" i="2664"/>
  <c r="U685" i="2664"/>
  <c r="U686" i="2664"/>
  <c r="U687" i="2664"/>
  <c r="U688" i="2664"/>
  <c r="U689" i="2664"/>
  <c r="U690" i="2664"/>
  <c r="U691" i="2664"/>
  <c r="U692" i="2664"/>
  <c r="U693" i="2664"/>
  <c r="U694" i="2664"/>
  <c r="U695" i="2664"/>
  <c r="U696" i="2664"/>
  <c r="U697" i="2664"/>
  <c r="U698" i="2664"/>
  <c r="U699" i="2664"/>
  <c r="U700" i="2664"/>
  <c r="U701" i="2664"/>
  <c r="U702" i="2664"/>
  <c r="U703" i="2664"/>
  <c r="U704" i="2664"/>
  <c r="U705" i="2664"/>
  <c r="U706" i="2664"/>
  <c r="U707" i="2664"/>
  <c r="U708" i="2664"/>
  <c r="U709" i="2664"/>
  <c r="U710" i="2664"/>
  <c r="U711" i="2664"/>
  <c r="U712" i="2664"/>
  <c r="U713" i="2664"/>
  <c r="U714" i="2664"/>
  <c r="U715" i="2664"/>
  <c r="U716" i="2664"/>
  <c r="U717" i="2664"/>
  <c r="U718" i="2664"/>
  <c r="U719" i="2664"/>
  <c r="U720" i="2664"/>
  <c r="U721" i="2664"/>
  <c r="U722" i="2664"/>
  <c r="U723" i="2664"/>
  <c r="U724" i="2664"/>
  <c r="U725" i="2664"/>
  <c r="U726" i="2664"/>
  <c r="U727" i="2664"/>
  <c r="U728" i="2664"/>
  <c r="U729" i="2664"/>
  <c r="U730" i="2664"/>
  <c r="U731" i="2664"/>
  <c r="U732" i="2664"/>
  <c r="U733" i="2664"/>
  <c r="U734" i="2664"/>
  <c r="U735" i="2664"/>
  <c r="U736" i="2664"/>
  <c r="U737" i="2664"/>
  <c r="U738" i="2664"/>
  <c r="U739" i="2664"/>
  <c r="U740" i="2664"/>
  <c r="U741" i="2664"/>
  <c r="U742" i="2664"/>
  <c r="U743" i="2664"/>
  <c r="U744" i="2664"/>
  <c r="U745" i="2664"/>
  <c r="U746" i="2664"/>
  <c r="U747" i="2664"/>
  <c r="U748" i="2664"/>
  <c r="U749" i="2664"/>
  <c r="U750" i="2664"/>
  <c r="U751" i="2664"/>
  <c r="U752" i="2664"/>
  <c r="U753" i="2664"/>
  <c r="U754" i="2664"/>
  <c r="U755" i="2664"/>
  <c r="U756" i="2664"/>
  <c r="U757" i="2664"/>
  <c r="U758" i="2664"/>
  <c r="U759" i="2664"/>
  <c r="U760" i="2664"/>
  <c r="U761" i="2664"/>
  <c r="U762" i="2664"/>
  <c r="U763" i="2664"/>
  <c r="U764" i="2664"/>
  <c r="U765" i="2664"/>
  <c r="U766" i="2664"/>
  <c r="U767" i="2664"/>
  <c r="U768" i="2664"/>
  <c r="U769" i="2664"/>
  <c r="U770" i="2664"/>
  <c r="U771" i="2664"/>
  <c r="U772" i="2664"/>
  <c r="U773" i="2664"/>
  <c r="U774" i="2664"/>
  <c r="U775" i="2664"/>
  <c r="U776" i="2664"/>
  <c r="U777" i="2664"/>
  <c r="U778" i="2664"/>
  <c r="U779" i="2664"/>
  <c r="U780" i="2664"/>
  <c r="U781" i="2664"/>
  <c r="U782" i="2664"/>
  <c r="U783" i="2664"/>
  <c r="U784" i="2664"/>
  <c r="U785" i="2664"/>
  <c r="U786" i="2664"/>
  <c r="U787" i="2664"/>
  <c r="U788" i="2664"/>
  <c r="U789" i="2664"/>
  <c r="U790" i="2664"/>
  <c r="U791" i="2664"/>
  <c r="U792" i="2664"/>
  <c r="U793" i="2664"/>
  <c r="U794" i="2664"/>
  <c r="U795" i="2664"/>
  <c r="U796" i="2664"/>
  <c r="U797" i="2664"/>
  <c r="U798" i="2664"/>
  <c r="U799" i="2664"/>
  <c r="U800" i="2664"/>
  <c r="U801" i="2664"/>
  <c r="U802" i="2664"/>
  <c r="U803" i="2664"/>
  <c r="U804" i="2664"/>
  <c r="U805" i="2664"/>
  <c r="U806" i="2664"/>
  <c r="U807" i="2664"/>
  <c r="U808" i="2664"/>
  <c r="U809" i="2664"/>
  <c r="U810" i="2664"/>
  <c r="U811" i="2664"/>
  <c r="U812" i="2664"/>
  <c r="U813" i="2664"/>
  <c r="U814" i="2664"/>
  <c r="U815" i="2664"/>
  <c r="U816" i="2664"/>
  <c r="U817" i="2664"/>
  <c r="U818" i="2664"/>
  <c r="U819" i="2664"/>
  <c r="U820" i="2664"/>
  <c r="U821" i="2664"/>
  <c r="U822" i="2664"/>
  <c r="U823" i="2664"/>
  <c r="U824" i="2664"/>
  <c r="U825" i="2664"/>
  <c r="U826" i="2664"/>
  <c r="U827" i="2664"/>
  <c r="U828" i="2664"/>
  <c r="U829" i="2664"/>
  <c r="U830" i="2664"/>
  <c r="U831" i="2664"/>
  <c r="U832" i="2664"/>
  <c r="U833" i="2664"/>
  <c r="U834" i="2664"/>
  <c r="U835" i="2664"/>
  <c r="U836" i="2664"/>
  <c r="U837" i="2664"/>
  <c r="U838" i="2664"/>
  <c r="U839" i="2664"/>
  <c r="U840" i="2664"/>
  <c r="U841" i="2664"/>
  <c r="U842" i="2664"/>
  <c r="U843" i="2664"/>
  <c r="U844" i="2664"/>
  <c r="U845" i="2664"/>
  <c r="U846" i="2664"/>
  <c r="U847" i="2664"/>
  <c r="U848" i="2664"/>
  <c r="U849" i="2664"/>
  <c r="U850" i="2664"/>
  <c r="U851" i="2664"/>
  <c r="U852" i="2664"/>
  <c r="U853" i="2664"/>
  <c r="U854" i="2664"/>
  <c r="U855" i="2664"/>
  <c r="U856" i="2664"/>
  <c r="U857" i="2664"/>
  <c r="U858" i="2664"/>
  <c r="U859" i="2664"/>
  <c r="U860" i="2664"/>
  <c r="U861" i="2664"/>
  <c r="U862" i="2664"/>
  <c r="U863" i="2664"/>
  <c r="U864" i="2664"/>
  <c r="U865" i="2664"/>
  <c r="U866" i="2664"/>
  <c r="U867" i="2664"/>
  <c r="U868" i="2664"/>
  <c r="U869" i="2664"/>
  <c r="U870" i="2664"/>
  <c r="U871" i="2664"/>
  <c r="U872" i="2664"/>
  <c r="U873" i="2664"/>
  <c r="U874" i="2664"/>
  <c r="U875" i="2664"/>
  <c r="U876" i="2664"/>
  <c r="U877" i="2664"/>
  <c r="U878" i="2664"/>
  <c r="U879" i="2664"/>
  <c r="U880" i="2664"/>
  <c r="U881" i="2664"/>
  <c r="U882" i="2664"/>
  <c r="U883" i="2664"/>
  <c r="U884" i="2664"/>
  <c r="U885" i="2664"/>
  <c r="U886" i="2664"/>
  <c r="U887" i="2664"/>
  <c r="U888" i="2664"/>
  <c r="U889" i="2664"/>
  <c r="U890" i="2664"/>
  <c r="U891" i="2664"/>
  <c r="U892" i="2664"/>
  <c r="U893" i="2664"/>
  <c r="U894" i="2664"/>
  <c r="U895" i="2664"/>
  <c r="U896" i="2664"/>
  <c r="U897" i="2664"/>
  <c r="U898" i="2664"/>
  <c r="U899" i="2664"/>
  <c r="U900" i="2664"/>
  <c r="U901" i="2664"/>
  <c r="U902" i="2664"/>
  <c r="U903" i="2664"/>
  <c r="U904" i="2664"/>
  <c r="U905" i="2664"/>
  <c r="U906" i="2664"/>
  <c r="U907" i="2664"/>
  <c r="U908" i="2664"/>
  <c r="U909" i="2664"/>
  <c r="U910" i="2664"/>
  <c r="U911" i="2664"/>
  <c r="U912" i="2664"/>
  <c r="U913" i="2664"/>
  <c r="U914" i="2664"/>
  <c r="U915" i="2664"/>
  <c r="U916" i="2664"/>
  <c r="U917" i="2664"/>
  <c r="U918" i="2664"/>
  <c r="U919" i="2664"/>
  <c r="U920" i="2664"/>
  <c r="U921" i="2664"/>
  <c r="U922" i="2664"/>
  <c r="U923" i="2664"/>
  <c r="U924" i="2664"/>
  <c r="U925" i="2664"/>
  <c r="U926" i="2664"/>
  <c r="U927" i="2664"/>
  <c r="U928" i="2664"/>
  <c r="U929" i="2664"/>
  <c r="U930" i="2664"/>
  <c r="U931" i="2664"/>
  <c r="U932" i="2664"/>
  <c r="U933" i="2664"/>
  <c r="U934" i="2664"/>
  <c r="U935" i="2664"/>
  <c r="U936" i="2664"/>
  <c r="U937" i="2664"/>
  <c r="U938" i="2664"/>
  <c r="U939" i="2664"/>
  <c r="U940" i="2664"/>
  <c r="U941" i="2664"/>
  <c r="U942" i="2664"/>
  <c r="U943" i="2664"/>
  <c r="U944" i="2664"/>
  <c r="U945" i="2664"/>
  <c r="U946" i="2664"/>
  <c r="U947" i="2664"/>
  <c r="U948" i="2664"/>
  <c r="U949" i="2664"/>
  <c r="U950" i="2664"/>
  <c r="U951" i="2664"/>
  <c r="U952" i="2664"/>
  <c r="U953" i="2664"/>
  <c r="U954" i="2664"/>
  <c r="U955" i="2664"/>
  <c r="U956" i="2664"/>
  <c r="U957" i="2664"/>
  <c r="U958" i="2664"/>
  <c r="U959" i="2664"/>
  <c r="U960" i="2664"/>
  <c r="U961" i="2664"/>
  <c r="U962" i="2664"/>
  <c r="U963" i="2664"/>
  <c r="U964" i="2664"/>
  <c r="U965" i="2664"/>
  <c r="U966" i="2664"/>
  <c r="U967" i="2664"/>
  <c r="U968" i="2664"/>
  <c r="U969" i="2664"/>
  <c r="U970" i="2664"/>
  <c r="U971" i="2664"/>
  <c r="U972" i="2664"/>
  <c r="U973" i="2664"/>
  <c r="U974" i="2664"/>
  <c r="U975" i="2664"/>
  <c r="U976" i="2664"/>
  <c r="U977" i="2664"/>
  <c r="U978" i="2664"/>
  <c r="U979" i="2664"/>
  <c r="U980" i="2664"/>
  <c r="U981" i="2664"/>
  <c r="U982" i="2664"/>
  <c r="U983" i="2664"/>
  <c r="U984" i="2664"/>
  <c r="U985" i="2664"/>
  <c r="U986" i="2664"/>
  <c r="U987" i="2664"/>
  <c r="U988" i="2664"/>
  <c r="U989" i="2664"/>
  <c r="U990" i="2664"/>
  <c r="U991" i="2664"/>
  <c r="U992" i="2664"/>
  <c r="U993" i="2664"/>
  <c r="U994" i="2664"/>
  <c r="U995" i="2664"/>
  <c r="U996" i="2664"/>
  <c r="U997" i="2664"/>
  <c r="U998" i="2664"/>
  <c r="U999" i="2664"/>
  <c r="U1000" i="2664"/>
  <c r="U1001" i="2664"/>
  <c r="L7" i="2664"/>
  <c r="L8" i="2664"/>
  <c r="L9" i="2664"/>
  <c r="L10" i="2664"/>
  <c r="L11" i="2664"/>
  <c r="L12" i="2664"/>
  <c r="L13" i="2664"/>
  <c r="L14" i="2664"/>
  <c r="L15" i="2664"/>
  <c r="L16" i="2664"/>
  <c r="L17" i="2664"/>
  <c r="L18" i="2664"/>
  <c r="L19" i="2664"/>
  <c r="L20" i="2664"/>
  <c r="L21" i="2664"/>
  <c r="L22" i="2664"/>
  <c r="L23" i="2664"/>
  <c r="L24" i="2664"/>
  <c r="L25" i="2664"/>
  <c r="L26" i="2664"/>
  <c r="L27" i="2664"/>
  <c r="L28" i="2664"/>
  <c r="L29" i="2664"/>
  <c r="L30" i="2664"/>
  <c r="L31" i="2664"/>
  <c r="L32" i="2664"/>
  <c r="L33" i="2664"/>
  <c r="L34" i="2664"/>
  <c r="L35" i="2664"/>
  <c r="L36" i="2664"/>
  <c r="L37" i="2664"/>
  <c r="L38" i="2664"/>
  <c r="L39" i="2664"/>
  <c r="L40" i="2664"/>
  <c r="L41" i="2664"/>
  <c r="L42" i="2664"/>
  <c r="L43" i="2664"/>
  <c r="L44" i="2664"/>
  <c r="L45" i="2664"/>
  <c r="L46" i="2664"/>
  <c r="L47" i="2664"/>
  <c r="L48" i="2664"/>
  <c r="L49" i="2664"/>
  <c r="L50" i="2664"/>
  <c r="L51" i="2664"/>
  <c r="L52" i="2664"/>
  <c r="L53" i="2664"/>
  <c r="L54" i="2664"/>
  <c r="L55" i="2664"/>
  <c r="L56" i="2664"/>
  <c r="L57" i="2664"/>
  <c r="L58" i="2664"/>
  <c r="L59" i="2664"/>
  <c r="L60" i="2664"/>
  <c r="L61" i="2664"/>
  <c r="L62" i="2664"/>
  <c r="L63" i="2664"/>
  <c r="L64" i="2664"/>
  <c r="L65" i="2664"/>
  <c r="L66" i="2664"/>
  <c r="L67" i="2664"/>
  <c r="L68" i="2664"/>
  <c r="L69" i="2664"/>
  <c r="L70" i="2664"/>
  <c r="L71" i="2664"/>
  <c r="L72" i="2664"/>
  <c r="L73" i="2664"/>
  <c r="L74" i="2664"/>
  <c r="L75" i="2664"/>
  <c r="L76" i="2664"/>
  <c r="L77" i="2664"/>
  <c r="L78" i="2664"/>
  <c r="L79" i="2664"/>
  <c r="L80" i="2664"/>
  <c r="L81" i="2664"/>
  <c r="L82" i="2664"/>
  <c r="L83" i="2664"/>
  <c r="L84" i="2664"/>
  <c r="L85" i="2664"/>
  <c r="L86" i="2664"/>
  <c r="L87" i="2664"/>
  <c r="L88" i="2664"/>
  <c r="L89" i="2664"/>
  <c r="L90" i="2664"/>
  <c r="L91" i="2664"/>
  <c r="L92" i="2664"/>
  <c r="L93" i="2664"/>
  <c r="L94" i="2664"/>
  <c r="L95" i="2664"/>
  <c r="L96" i="2664"/>
  <c r="L97" i="2664"/>
  <c r="L98" i="2664"/>
  <c r="L99" i="2664"/>
  <c r="L100" i="2664"/>
  <c r="L101" i="2664"/>
  <c r="L102" i="2664"/>
  <c r="L103" i="2664"/>
  <c r="L104" i="2664"/>
  <c r="L105" i="2664"/>
  <c r="L106" i="2664"/>
  <c r="L107" i="2664"/>
  <c r="L108" i="2664"/>
  <c r="L109" i="2664"/>
  <c r="L110" i="2664"/>
  <c r="L111" i="2664"/>
  <c r="L112" i="2664"/>
  <c r="L113" i="2664"/>
  <c r="L114" i="2664"/>
  <c r="L115" i="2664"/>
  <c r="L116" i="2664"/>
  <c r="L117" i="2664"/>
  <c r="L118" i="2664"/>
  <c r="L119" i="2664"/>
  <c r="L120" i="2664"/>
  <c r="L121" i="2664"/>
  <c r="L122" i="2664"/>
  <c r="L123" i="2664"/>
  <c r="L124" i="2664"/>
  <c r="L125" i="2664"/>
  <c r="L126" i="2664"/>
  <c r="L127" i="2664"/>
  <c r="L128" i="2664"/>
  <c r="L129" i="2664"/>
  <c r="L130" i="2664"/>
  <c r="L131" i="2664"/>
  <c r="L132" i="2664"/>
  <c r="L133" i="2664"/>
  <c r="L134" i="2664"/>
  <c r="L135" i="2664"/>
  <c r="L136" i="2664"/>
  <c r="L137" i="2664"/>
  <c r="L138" i="2664"/>
  <c r="L139" i="2664"/>
  <c r="L140" i="2664"/>
  <c r="L141" i="2664"/>
  <c r="L142" i="2664"/>
  <c r="L143" i="2664"/>
  <c r="L144" i="2664"/>
  <c r="L145" i="2664"/>
  <c r="L146" i="2664"/>
  <c r="L147" i="2664"/>
  <c r="L148" i="2664"/>
  <c r="L149" i="2664"/>
  <c r="L150" i="2664"/>
  <c r="L151" i="2664"/>
  <c r="L152" i="2664"/>
  <c r="L153" i="2664"/>
  <c r="L154" i="2664"/>
  <c r="L155" i="2664"/>
  <c r="L156" i="2664"/>
  <c r="L157" i="2664"/>
  <c r="L158" i="2664"/>
  <c r="L159" i="2664"/>
  <c r="L160" i="2664"/>
  <c r="L161" i="2664"/>
  <c r="L162" i="2664"/>
  <c r="L163" i="2664"/>
  <c r="L164" i="2664"/>
  <c r="L165" i="2664"/>
  <c r="L166" i="2664"/>
  <c r="L167" i="2664"/>
  <c r="L168" i="2664"/>
  <c r="L169" i="2664"/>
  <c r="L170" i="2664"/>
  <c r="L171" i="2664"/>
  <c r="L172" i="2664"/>
  <c r="L173" i="2664"/>
  <c r="L174" i="2664"/>
  <c r="L175" i="2664"/>
  <c r="L176" i="2664"/>
  <c r="L177" i="2664"/>
  <c r="L178" i="2664"/>
  <c r="L179" i="2664"/>
  <c r="L180" i="2664"/>
  <c r="L181" i="2664"/>
  <c r="L182" i="2664"/>
  <c r="L183" i="2664"/>
  <c r="L184" i="2664"/>
  <c r="L185" i="2664"/>
  <c r="L186" i="2664"/>
  <c r="L187" i="2664"/>
  <c r="L188" i="2664"/>
  <c r="L189" i="2664"/>
  <c r="L190" i="2664"/>
  <c r="L191" i="2664"/>
  <c r="L192" i="2664"/>
  <c r="L193" i="2664"/>
  <c r="L194" i="2664"/>
  <c r="L195" i="2664"/>
  <c r="L196" i="2664"/>
  <c r="L197" i="2664"/>
  <c r="L198" i="2664"/>
  <c r="L199" i="2664"/>
  <c r="L200" i="2664"/>
  <c r="L201" i="2664"/>
  <c r="L202" i="2664"/>
  <c r="L203" i="2664"/>
  <c r="L204" i="2664"/>
  <c r="L205" i="2664"/>
  <c r="L206" i="2664"/>
  <c r="L207" i="2664"/>
  <c r="L208" i="2664"/>
  <c r="L209" i="2664"/>
  <c r="L210" i="2664"/>
  <c r="L211" i="2664"/>
  <c r="L212" i="2664"/>
  <c r="L213" i="2664"/>
  <c r="L214" i="2664"/>
  <c r="L215" i="2664"/>
  <c r="L216" i="2664"/>
  <c r="L217" i="2664"/>
  <c r="L218" i="2664"/>
  <c r="L219" i="2664"/>
  <c r="L220" i="2664"/>
  <c r="L221" i="2664"/>
  <c r="L222" i="2664"/>
  <c r="L223" i="2664"/>
  <c r="L224" i="2664"/>
  <c r="L225" i="2664"/>
  <c r="L226" i="2664"/>
  <c r="L227" i="2664"/>
  <c r="L228" i="2664"/>
  <c r="L229" i="2664"/>
  <c r="L230" i="2664"/>
  <c r="L231" i="2664"/>
  <c r="L232" i="2664"/>
  <c r="L233" i="2664"/>
  <c r="L234" i="2664"/>
  <c r="L235" i="2664"/>
  <c r="L236" i="2664"/>
  <c r="L237" i="2664"/>
  <c r="L238" i="2664"/>
  <c r="L239" i="2664"/>
  <c r="L240" i="2664"/>
  <c r="L241" i="2664"/>
  <c r="L242" i="2664"/>
  <c r="L243" i="2664"/>
  <c r="L244" i="2664"/>
  <c r="L245" i="2664"/>
  <c r="L246" i="2664"/>
  <c r="L247" i="2664"/>
  <c r="L248" i="2664"/>
  <c r="L249" i="2664"/>
  <c r="L250" i="2664"/>
  <c r="L251" i="2664"/>
  <c r="L252" i="2664"/>
  <c r="L253" i="2664"/>
  <c r="L254" i="2664"/>
  <c r="L255" i="2664"/>
  <c r="L256" i="2664"/>
  <c r="L257" i="2664"/>
  <c r="L258" i="2664"/>
  <c r="L259" i="2664"/>
  <c r="L260" i="2664"/>
  <c r="L261" i="2664"/>
  <c r="L262" i="2664"/>
  <c r="L263" i="2664"/>
  <c r="L264" i="2664"/>
  <c r="L265" i="2664"/>
  <c r="L266" i="2664"/>
  <c r="L267" i="2664"/>
  <c r="L268" i="2664"/>
  <c r="L269" i="2664"/>
  <c r="L270" i="2664"/>
  <c r="L271" i="2664"/>
  <c r="L272" i="2664"/>
  <c r="L273" i="2664"/>
  <c r="L274" i="2664"/>
  <c r="L275" i="2664"/>
  <c r="L276" i="2664"/>
  <c r="L277" i="2664"/>
  <c r="L278" i="2664"/>
  <c r="L279" i="2664"/>
  <c r="L280" i="2664"/>
  <c r="L281" i="2664"/>
  <c r="L282" i="2664"/>
  <c r="L283" i="2664"/>
  <c r="L284" i="2664"/>
  <c r="L285" i="2664"/>
  <c r="L286" i="2664"/>
  <c r="L287" i="2664"/>
  <c r="L288" i="2664"/>
  <c r="L289" i="2664"/>
  <c r="L290" i="2664"/>
  <c r="L291" i="2664"/>
  <c r="L292" i="2664"/>
  <c r="L293" i="2664"/>
  <c r="L294" i="2664"/>
  <c r="L295" i="2664"/>
  <c r="L296" i="2664"/>
  <c r="L297" i="2664"/>
  <c r="L298" i="2664"/>
  <c r="L299" i="2664"/>
  <c r="L300" i="2664"/>
  <c r="L301" i="2664"/>
  <c r="L302" i="2664"/>
  <c r="L303" i="2664"/>
  <c r="L304" i="2664"/>
  <c r="L305" i="2664"/>
  <c r="L306" i="2664"/>
  <c r="L307" i="2664"/>
  <c r="L308" i="2664"/>
  <c r="L309" i="2664"/>
  <c r="L310" i="2664"/>
  <c r="L311" i="2664"/>
  <c r="L312" i="2664"/>
  <c r="L313" i="2664"/>
  <c r="L314" i="2664"/>
  <c r="L315" i="2664"/>
  <c r="L316" i="2664"/>
  <c r="L317" i="2664"/>
  <c r="L318" i="2664"/>
  <c r="L319" i="2664"/>
  <c r="L320" i="2664"/>
  <c r="L321" i="2664"/>
  <c r="L322" i="2664"/>
  <c r="L323" i="2664"/>
  <c r="L324" i="2664"/>
  <c r="L325" i="2664"/>
  <c r="L326" i="2664"/>
  <c r="L327" i="2664"/>
  <c r="L328" i="2664"/>
  <c r="L329" i="2664"/>
  <c r="L330" i="2664"/>
  <c r="L331" i="2664"/>
  <c r="L332" i="2664"/>
  <c r="L333" i="2664"/>
  <c r="L334" i="2664"/>
  <c r="L335" i="2664"/>
  <c r="L336" i="2664"/>
  <c r="L337" i="2664"/>
  <c r="L338" i="2664"/>
  <c r="L339" i="2664"/>
  <c r="L340" i="2664"/>
  <c r="L341" i="2664"/>
  <c r="L342" i="2664"/>
  <c r="L343" i="2664"/>
  <c r="L344" i="2664"/>
  <c r="L345" i="2664"/>
  <c r="L346" i="2664"/>
  <c r="L347" i="2664"/>
  <c r="L348" i="2664"/>
  <c r="L349" i="2664"/>
  <c r="L350" i="2664"/>
  <c r="L351" i="2664"/>
  <c r="L352" i="2664"/>
  <c r="L353" i="2664"/>
  <c r="L354" i="2664"/>
  <c r="L355" i="2664"/>
  <c r="L356" i="2664"/>
  <c r="L357" i="2664"/>
  <c r="L358" i="2664"/>
  <c r="L359" i="2664"/>
  <c r="L360" i="2664"/>
  <c r="L361" i="2664"/>
  <c r="L362" i="2664"/>
  <c r="L363" i="2664"/>
  <c r="L364" i="2664"/>
  <c r="L365" i="2664"/>
  <c r="L366" i="2664"/>
  <c r="L367" i="2664"/>
  <c r="L368" i="2664"/>
  <c r="L369" i="2664"/>
  <c r="L370" i="2664"/>
  <c r="L371" i="2664"/>
  <c r="L372" i="2664"/>
  <c r="L373" i="2664"/>
  <c r="L374" i="2664"/>
  <c r="L375" i="2664"/>
  <c r="L376" i="2664"/>
  <c r="L377" i="2664"/>
  <c r="L378" i="2664"/>
  <c r="L379" i="2664"/>
  <c r="L380" i="2664"/>
  <c r="L381" i="2664"/>
  <c r="L382" i="2664"/>
  <c r="L383" i="2664"/>
  <c r="L384" i="2664"/>
  <c r="L385" i="2664"/>
  <c r="L386" i="2664"/>
  <c r="L387" i="2664"/>
  <c r="L388" i="2664"/>
  <c r="L389" i="2664"/>
  <c r="L390" i="2664"/>
  <c r="L391" i="2664"/>
  <c r="L392" i="2664"/>
  <c r="L393" i="2664"/>
  <c r="L394" i="2664"/>
  <c r="L395" i="2664"/>
  <c r="L396" i="2664"/>
  <c r="L397" i="2664"/>
  <c r="L398" i="2664"/>
  <c r="L399" i="2664"/>
  <c r="L400" i="2664"/>
  <c r="L401" i="2664"/>
  <c r="L402" i="2664"/>
  <c r="L403" i="2664"/>
  <c r="L404" i="2664"/>
  <c r="L405" i="2664"/>
  <c r="L406" i="2664"/>
  <c r="L407" i="2664"/>
  <c r="L408" i="2664"/>
  <c r="L409" i="2664"/>
  <c r="L410" i="2664"/>
  <c r="L411" i="2664"/>
  <c r="L412" i="2664"/>
  <c r="L413" i="2664"/>
  <c r="L414" i="2664"/>
  <c r="L415" i="2664"/>
  <c r="L416" i="2664"/>
  <c r="L417" i="2664"/>
  <c r="L418" i="2664"/>
  <c r="L419" i="2664"/>
  <c r="L420" i="2664"/>
  <c r="L421" i="2664"/>
  <c r="L422" i="2664"/>
  <c r="L423" i="2664"/>
  <c r="L424" i="2664"/>
  <c r="L425" i="2664"/>
  <c r="L426" i="2664"/>
  <c r="L427" i="2664"/>
  <c r="L428" i="2664"/>
  <c r="L429" i="2664"/>
  <c r="L430" i="2664"/>
  <c r="L431" i="2664"/>
  <c r="L432" i="2664"/>
  <c r="L433" i="2664"/>
  <c r="L434" i="2664"/>
  <c r="L435" i="2664"/>
  <c r="L436" i="2664"/>
  <c r="L437" i="2664"/>
  <c r="L438" i="2664"/>
  <c r="L439" i="2664"/>
  <c r="L440" i="2664"/>
  <c r="L441" i="2664"/>
  <c r="L442" i="2664"/>
  <c r="L443" i="2664"/>
  <c r="L444" i="2664"/>
  <c r="L445" i="2664"/>
  <c r="L446" i="2664"/>
  <c r="L447" i="2664"/>
  <c r="L448" i="2664"/>
  <c r="L449" i="2664"/>
  <c r="L450" i="2664"/>
  <c r="L451" i="2664"/>
  <c r="L452" i="2664"/>
  <c r="L453" i="2664"/>
  <c r="L454" i="2664"/>
  <c r="L455" i="2664"/>
  <c r="L456" i="2664"/>
  <c r="L457" i="2664"/>
  <c r="L458" i="2664"/>
  <c r="L459" i="2664"/>
  <c r="L460" i="2664"/>
  <c r="L461" i="2664"/>
  <c r="L462" i="2664"/>
  <c r="L463" i="2664"/>
  <c r="L464" i="2664"/>
  <c r="L465" i="2664"/>
  <c r="L466" i="2664"/>
  <c r="L467" i="2664"/>
  <c r="L468" i="2664"/>
  <c r="L469" i="2664"/>
  <c r="L470" i="2664"/>
  <c r="L471" i="2664"/>
  <c r="L472" i="2664"/>
  <c r="L473" i="2664"/>
  <c r="L474" i="2664"/>
  <c r="L475" i="2664"/>
  <c r="L476" i="2664"/>
  <c r="L477" i="2664"/>
  <c r="L478" i="2664"/>
  <c r="L479" i="2664"/>
  <c r="L480" i="2664"/>
  <c r="L481" i="2664"/>
  <c r="L482" i="2664"/>
  <c r="L483" i="2664"/>
  <c r="L484" i="2664"/>
  <c r="L485" i="2664"/>
  <c r="L486" i="2664"/>
  <c r="L487" i="2664"/>
  <c r="L488" i="2664"/>
  <c r="L489" i="2664"/>
  <c r="L490" i="2664"/>
  <c r="L491" i="2664"/>
  <c r="L492" i="2664"/>
  <c r="L493" i="2664"/>
  <c r="L494" i="2664"/>
  <c r="L495" i="2664"/>
  <c r="L496" i="2664"/>
  <c r="L497" i="2664"/>
  <c r="L498" i="2664"/>
  <c r="L499" i="2664"/>
  <c r="L500" i="2664"/>
  <c r="L501" i="2664"/>
  <c r="L502" i="2664"/>
  <c r="L503" i="2664"/>
  <c r="L504" i="2664"/>
  <c r="L505" i="2664"/>
  <c r="L506" i="2664"/>
  <c r="L507" i="2664"/>
  <c r="L508" i="2664"/>
  <c r="L509" i="2664"/>
  <c r="L510" i="2664"/>
  <c r="L511" i="2664"/>
  <c r="L512" i="2664"/>
  <c r="L513" i="2664"/>
  <c r="L514" i="2664"/>
  <c r="L515" i="2664"/>
  <c r="L516" i="2664"/>
  <c r="L517" i="2664"/>
  <c r="L518" i="2664"/>
  <c r="L519" i="2664"/>
  <c r="L520" i="2664"/>
  <c r="L521" i="2664"/>
  <c r="L522" i="2664"/>
  <c r="L523" i="2664"/>
  <c r="L524" i="2664"/>
  <c r="L525" i="2664"/>
  <c r="L526" i="2664"/>
  <c r="L527" i="2664"/>
  <c r="L528" i="2664"/>
  <c r="L529" i="2664"/>
  <c r="L530" i="2664"/>
  <c r="L531" i="2664"/>
  <c r="L532" i="2664"/>
  <c r="L533" i="2664"/>
  <c r="L534" i="2664"/>
  <c r="L535" i="2664"/>
  <c r="L536" i="2664"/>
  <c r="L537" i="2664"/>
  <c r="L538" i="2664"/>
  <c r="L539" i="2664"/>
  <c r="L540" i="2664"/>
  <c r="L541" i="2664"/>
  <c r="L542" i="2664"/>
  <c r="L543" i="2664"/>
  <c r="L544" i="2664"/>
  <c r="L545" i="2664"/>
  <c r="L546" i="2664"/>
  <c r="L547" i="2664"/>
  <c r="L548" i="2664"/>
  <c r="L549" i="2664"/>
  <c r="L550" i="2664"/>
  <c r="L551" i="2664"/>
  <c r="L552" i="2664"/>
  <c r="L553" i="2664"/>
  <c r="L554" i="2664"/>
  <c r="L555" i="2664"/>
  <c r="L556" i="2664"/>
  <c r="L557" i="2664"/>
  <c r="L558" i="2664"/>
  <c r="L559" i="2664"/>
  <c r="L560" i="2664"/>
  <c r="L561" i="2664"/>
  <c r="L562" i="2664"/>
  <c r="L563" i="2664"/>
  <c r="L564" i="2664"/>
  <c r="L565" i="2664"/>
  <c r="L566" i="2664"/>
  <c r="L567" i="2664"/>
  <c r="L568" i="2664"/>
  <c r="L569" i="2664"/>
  <c r="L570" i="2664"/>
  <c r="L571" i="2664"/>
  <c r="L572" i="2664"/>
  <c r="L573" i="2664"/>
  <c r="L574" i="2664"/>
  <c r="L575" i="2664"/>
  <c r="L576" i="2664"/>
  <c r="L577" i="2664"/>
  <c r="L578" i="2664"/>
  <c r="L579" i="2664"/>
  <c r="L580" i="2664"/>
  <c r="L581" i="2664"/>
  <c r="L582" i="2664"/>
  <c r="L583" i="2664"/>
  <c r="L584" i="2664"/>
  <c r="L585" i="2664"/>
  <c r="L586" i="2664"/>
  <c r="L587" i="2664"/>
  <c r="L588" i="2664"/>
  <c r="L589" i="2664"/>
  <c r="L590" i="2664"/>
  <c r="L591" i="2664"/>
  <c r="L592" i="2664"/>
  <c r="L593" i="2664"/>
  <c r="L594" i="2664"/>
  <c r="L595" i="2664"/>
  <c r="L596" i="2664"/>
  <c r="L597" i="2664"/>
  <c r="L598" i="2664"/>
  <c r="L599" i="2664"/>
  <c r="L600" i="2664"/>
  <c r="L601" i="2664"/>
  <c r="L602" i="2664"/>
  <c r="L603" i="2664"/>
  <c r="L604" i="2664"/>
  <c r="L605" i="2664"/>
  <c r="L606" i="2664"/>
  <c r="L607" i="2664"/>
  <c r="L608" i="2664"/>
  <c r="L609" i="2664"/>
  <c r="L610" i="2664"/>
  <c r="L611" i="2664"/>
  <c r="L612" i="2664"/>
  <c r="L613" i="2664"/>
  <c r="L614" i="2664"/>
  <c r="L615" i="2664"/>
  <c r="L616" i="2664"/>
  <c r="L617" i="2664"/>
  <c r="L618" i="2664"/>
  <c r="L619" i="2664"/>
  <c r="L620" i="2664"/>
  <c r="L621" i="2664"/>
  <c r="L622" i="2664"/>
  <c r="L623" i="2664"/>
  <c r="L624" i="2664"/>
  <c r="L625" i="2664"/>
  <c r="L626" i="2664"/>
  <c r="L627" i="2664"/>
  <c r="L628" i="2664"/>
  <c r="L629" i="2664"/>
  <c r="L630" i="2664"/>
  <c r="L631" i="2664"/>
  <c r="L632" i="2664"/>
  <c r="L633" i="2664"/>
  <c r="L634" i="2664"/>
  <c r="L635" i="2664"/>
  <c r="L636" i="2664"/>
  <c r="L637" i="2664"/>
  <c r="L638" i="2664"/>
  <c r="L639" i="2664"/>
  <c r="L640" i="2664"/>
  <c r="L641" i="2664"/>
  <c r="L642" i="2664"/>
  <c r="L643" i="2664"/>
  <c r="L644" i="2664"/>
  <c r="L645" i="2664"/>
  <c r="L646" i="2664"/>
  <c r="L647" i="2664"/>
  <c r="L648" i="2664"/>
  <c r="L649" i="2664"/>
  <c r="L650" i="2664"/>
  <c r="L651" i="2664"/>
  <c r="L652" i="2664"/>
  <c r="L653" i="2664"/>
  <c r="L654" i="2664"/>
  <c r="L655" i="2664"/>
  <c r="L656" i="2664"/>
  <c r="L657" i="2664"/>
  <c r="L658" i="2664"/>
  <c r="L659" i="2664"/>
  <c r="L660" i="2664"/>
  <c r="L661" i="2664"/>
  <c r="L662" i="2664"/>
  <c r="L663" i="2664"/>
  <c r="L664" i="2664"/>
  <c r="L665" i="2664"/>
  <c r="L666" i="2664"/>
  <c r="L667" i="2664"/>
  <c r="L668" i="2664"/>
  <c r="L669" i="2664"/>
  <c r="L670" i="2664"/>
  <c r="L671" i="2664"/>
  <c r="L672" i="2664"/>
  <c r="L673" i="2664"/>
  <c r="L674" i="2664"/>
  <c r="L675" i="2664"/>
  <c r="L676" i="2664"/>
  <c r="L677" i="2664"/>
  <c r="L678" i="2664"/>
  <c r="L679" i="2664"/>
  <c r="L680" i="2664"/>
  <c r="L681" i="2664"/>
  <c r="L682" i="2664"/>
  <c r="L683" i="2664"/>
  <c r="L684" i="2664"/>
  <c r="L685" i="2664"/>
  <c r="L686" i="2664"/>
  <c r="L687" i="2664"/>
  <c r="L688" i="2664"/>
  <c r="L689" i="2664"/>
  <c r="L690" i="2664"/>
  <c r="L691" i="2664"/>
  <c r="L692" i="2664"/>
  <c r="L693" i="2664"/>
  <c r="L694" i="2664"/>
  <c r="L695" i="2664"/>
  <c r="L696" i="2664"/>
  <c r="L697" i="2664"/>
  <c r="L698" i="2664"/>
  <c r="L699" i="2664"/>
  <c r="L700" i="2664"/>
  <c r="L701" i="2664"/>
  <c r="L702" i="2664"/>
  <c r="L703" i="2664"/>
  <c r="L704" i="2664"/>
  <c r="L705" i="2664"/>
  <c r="L706" i="2664"/>
  <c r="L707" i="2664"/>
  <c r="L708" i="2664"/>
  <c r="L709" i="2664"/>
  <c r="L710" i="2664"/>
  <c r="L711" i="2664"/>
  <c r="L712" i="2664"/>
  <c r="L713" i="2664"/>
  <c r="L714" i="2664"/>
  <c r="L715" i="2664"/>
  <c r="L716" i="2664"/>
  <c r="L717" i="2664"/>
  <c r="L718" i="2664"/>
  <c r="L719" i="2664"/>
  <c r="L720" i="2664"/>
  <c r="L721" i="2664"/>
  <c r="L722" i="2664"/>
  <c r="L723" i="2664"/>
  <c r="L724" i="2664"/>
  <c r="L725" i="2664"/>
  <c r="L726" i="2664"/>
  <c r="L727" i="2664"/>
  <c r="L728" i="2664"/>
  <c r="L729" i="2664"/>
  <c r="L730" i="2664"/>
  <c r="L731" i="2664"/>
  <c r="L732" i="2664"/>
  <c r="L733" i="2664"/>
  <c r="L734" i="2664"/>
  <c r="L735" i="2664"/>
  <c r="L736" i="2664"/>
  <c r="L737" i="2664"/>
  <c r="L738" i="2664"/>
  <c r="L739" i="2664"/>
  <c r="L740" i="2664"/>
  <c r="L741" i="2664"/>
  <c r="L742" i="2664"/>
  <c r="L743" i="2664"/>
  <c r="L744" i="2664"/>
  <c r="L745" i="2664"/>
  <c r="L746" i="2664"/>
  <c r="L747" i="2664"/>
  <c r="L748" i="2664"/>
  <c r="L749" i="2664"/>
  <c r="L750" i="2664"/>
  <c r="L751" i="2664"/>
  <c r="L752" i="2664"/>
  <c r="L753" i="2664"/>
  <c r="L754" i="2664"/>
  <c r="L755" i="2664"/>
  <c r="L756" i="2664"/>
  <c r="L757" i="2664"/>
  <c r="L758" i="2664"/>
  <c r="L759" i="2664"/>
  <c r="L760" i="2664"/>
  <c r="L761" i="2664"/>
  <c r="L762" i="2664"/>
  <c r="L763" i="2664"/>
  <c r="L764" i="2664"/>
  <c r="L765" i="2664"/>
  <c r="L766" i="2664"/>
  <c r="L767" i="2664"/>
  <c r="L768" i="2664"/>
  <c r="L769" i="2664"/>
  <c r="L770" i="2664"/>
  <c r="L771" i="2664"/>
  <c r="L772" i="2664"/>
  <c r="L773" i="2664"/>
  <c r="L774" i="2664"/>
  <c r="L775" i="2664"/>
  <c r="L776" i="2664"/>
  <c r="L777" i="2664"/>
  <c r="L778" i="2664"/>
  <c r="L779" i="2664"/>
  <c r="L780" i="2664"/>
  <c r="L781" i="2664"/>
  <c r="L782" i="2664"/>
  <c r="L783" i="2664"/>
  <c r="L784" i="2664"/>
  <c r="L785" i="2664"/>
  <c r="L786" i="2664"/>
  <c r="L787" i="2664"/>
  <c r="L788" i="2664"/>
  <c r="L789" i="2664"/>
  <c r="L790" i="2664"/>
  <c r="L791" i="2664"/>
  <c r="L792" i="2664"/>
  <c r="L793" i="2664"/>
  <c r="L794" i="2664"/>
  <c r="L795" i="2664"/>
  <c r="L796" i="2664"/>
  <c r="L797" i="2664"/>
  <c r="L798" i="2664"/>
  <c r="L799" i="2664"/>
  <c r="L800" i="2664"/>
  <c r="L801" i="2664"/>
  <c r="L802" i="2664"/>
  <c r="L803" i="2664"/>
  <c r="L804" i="2664"/>
  <c r="L805" i="2664"/>
  <c r="L806" i="2664"/>
  <c r="L807" i="2664"/>
  <c r="L808" i="2664"/>
  <c r="L809" i="2664"/>
  <c r="L810" i="2664"/>
  <c r="L811" i="2664"/>
  <c r="L812" i="2664"/>
  <c r="L813" i="2664"/>
  <c r="L814" i="2664"/>
  <c r="L815" i="2664"/>
  <c r="L816" i="2664"/>
  <c r="L817" i="2664"/>
  <c r="L818" i="2664"/>
  <c r="L819" i="2664"/>
  <c r="L820" i="2664"/>
  <c r="L821" i="2664"/>
  <c r="L822" i="2664"/>
  <c r="L823" i="2664"/>
  <c r="L824" i="2664"/>
  <c r="L825" i="2664"/>
  <c r="L826" i="2664"/>
  <c r="L827" i="2664"/>
  <c r="L828" i="2664"/>
  <c r="L829" i="2664"/>
  <c r="L830" i="2664"/>
  <c r="L831" i="2664"/>
  <c r="L832" i="2664"/>
  <c r="L833" i="2664"/>
  <c r="L834" i="2664"/>
  <c r="L835" i="2664"/>
  <c r="L836" i="2664"/>
  <c r="L837" i="2664"/>
  <c r="L838" i="2664"/>
  <c r="L839" i="2664"/>
  <c r="L840" i="2664"/>
  <c r="L841" i="2664"/>
  <c r="L842" i="2664"/>
  <c r="L843" i="2664"/>
  <c r="L844" i="2664"/>
  <c r="L845" i="2664"/>
  <c r="L846" i="2664"/>
  <c r="L847" i="2664"/>
  <c r="L848" i="2664"/>
  <c r="L849" i="2664"/>
  <c r="L850" i="2664"/>
  <c r="L851" i="2664"/>
  <c r="L852" i="2664"/>
  <c r="L853" i="2664"/>
  <c r="L854" i="2664"/>
  <c r="L855" i="2664"/>
  <c r="L856" i="2664"/>
  <c r="L857" i="2664"/>
  <c r="L858" i="2664"/>
  <c r="L859" i="2664"/>
  <c r="L860" i="2664"/>
  <c r="L861" i="2664"/>
  <c r="L862" i="2664"/>
  <c r="L863" i="2664"/>
  <c r="L864" i="2664"/>
  <c r="L865" i="2664"/>
  <c r="L866" i="2664"/>
  <c r="L867" i="2664"/>
  <c r="L868" i="2664"/>
  <c r="L869" i="2664"/>
  <c r="L870" i="2664"/>
  <c r="L871" i="2664"/>
  <c r="L872" i="2664"/>
  <c r="L873" i="2664"/>
  <c r="L874" i="2664"/>
  <c r="L875" i="2664"/>
  <c r="L876" i="2664"/>
  <c r="L877" i="2664"/>
  <c r="L878" i="2664"/>
  <c r="L879" i="2664"/>
  <c r="L880" i="2664"/>
  <c r="L881" i="2664"/>
  <c r="L882" i="2664"/>
  <c r="L883" i="2664"/>
  <c r="L884" i="2664"/>
  <c r="L885" i="2664"/>
  <c r="L886" i="2664"/>
  <c r="L887" i="2664"/>
  <c r="L888" i="2664"/>
  <c r="L889" i="2664"/>
  <c r="L890" i="2664"/>
  <c r="L891" i="2664"/>
  <c r="L892" i="2664"/>
  <c r="L893" i="2664"/>
  <c r="L894" i="2664"/>
  <c r="L895" i="2664"/>
  <c r="L896" i="2664"/>
  <c r="L897" i="2664"/>
  <c r="L898" i="2664"/>
  <c r="L899" i="2664"/>
  <c r="L900" i="2664"/>
  <c r="L901" i="2664"/>
  <c r="L902" i="2664"/>
  <c r="L903" i="2664"/>
  <c r="L904" i="2664"/>
  <c r="L905" i="2664"/>
  <c r="L906" i="2664"/>
  <c r="L907" i="2664"/>
  <c r="L908" i="2664"/>
  <c r="L909" i="2664"/>
  <c r="L910" i="2664"/>
  <c r="L911" i="2664"/>
  <c r="L912" i="2664"/>
  <c r="L913" i="2664"/>
  <c r="L914" i="2664"/>
  <c r="L915" i="2664"/>
  <c r="L916" i="2664"/>
  <c r="L917" i="2664"/>
  <c r="L918" i="2664"/>
  <c r="L919" i="2664"/>
  <c r="L920" i="2664"/>
  <c r="L921" i="2664"/>
  <c r="L922" i="2664"/>
  <c r="L923" i="2664"/>
  <c r="L924" i="2664"/>
  <c r="L925" i="2664"/>
  <c r="L926" i="2664"/>
  <c r="L927" i="2664"/>
  <c r="L928" i="2664"/>
  <c r="L929" i="2664"/>
  <c r="L930" i="2664"/>
  <c r="L931" i="2664"/>
  <c r="L932" i="2664"/>
  <c r="L933" i="2664"/>
  <c r="L934" i="2664"/>
  <c r="L935" i="2664"/>
  <c r="L936" i="2664"/>
  <c r="L937" i="2664"/>
  <c r="L938" i="2664"/>
  <c r="L939" i="2664"/>
  <c r="L940" i="2664"/>
  <c r="L941" i="2664"/>
  <c r="L942" i="2664"/>
  <c r="L943" i="2664"/>
  <c r="L944" i="2664"/>
  <c r="L945" i="2664"/>
  <c r="L946" i="2664"/>
  <c r="L947" i="2664"/>
  <c r="L948" i="2664"/>
  <c r="L949" i="2664"/>
  <c r="L950" i="2664"/>
  <c r="L951" i="2664"/>
  <c r="L952" i="2664"/>
  <c r="L953" i="2664"/>
  <c r="L954" i="2664"/>
  <c r="L955" i="2664"/>
  <c r="L956" i="2664"/>
  <c r="L957" i="2664"/>
  <c r="L958" i="2664"/>
  <c r="L959" i="2664"/>
  <c r="L960" i="2664"/>
  <c r="L961" i="2664"/>
  <c r="L962" i="2664"/>
  <c r="L963" i="2664"/>
  <c r="L964" i="2664"/>
  <c r="L965" i="2664"/>
  <c r="L966" i="2664"/>
  <c r="L967" i="2664"/>
  <c r="L968" i="2664"/>
  <c r="L969" i="2664"/>
  <c r="L970" i="2664"/>
  <c r="L971" i="2664"/>
  <c r="L972" i="2664"/>
  <c r="L973" i="2664"/>
  <c r="L974" i="2664"/>
  <c r="L975" i="2664"/>
  <c r="L976" i="2664"/>
  <c r="L977" i="2664"/>
  <c r="L978" i="2664"/>
  <c r="L979" i="2664"/>
  <c r="L980" i="2664"/>
  <c r="L981" i="2664"/>
  <c r="L982" i="2664"/>
  <c r="L983" i="2664"/>
  <c r="L984" i="2664"/>
  <c r="L985" i="2664"/>
  <c r="L986" i="2664"/>
  <c r="L987" i="2664"/>
  <c r="L988" i="2664"/>
  <c r="L989" i="2664"/>
  <c r="L990" i="2664"/>
  <c r="L991" i="2664"/>
  <c r="L992" i="2664"/>
  <c r="L993" i="2664"/>
  <c r="L994" i="2664"/>
  <c r="L995" i="2664"/>
  <c r="L996" i="2664"/>
  <c r="L997" i="2664"/>
  <c r="L998" i="2664"/>
  <c r="L999" i="2664"/>
  <c r="L1000" i="2664"/>
  <c r="L1001" i="2664"/>
  <c r="F7" i="2664"/>
  <c r="F8" i="2664"/>
  <c r="F9" i="2664"/>
  <c r="F10" i="2664"/>
  <c r="F11" i="2664"/>
  <c r="F12" i="2664"/>
  <c r="F13" i="2664"/>
  <c r="F14" i="2664"/>
  <c r="F15" i="2664"/>
  <c r="F16" i="2664"/>
  <c r="F17" i="2664"/>
  <c r="F18" i="2664"/>
  <c r="F19" i="2664"/>
  <c r="F20" i="2664"/>
  <c r="F21" i="2664"/>
  <c r="F22" i="2664"/>
  <c r="F23" i="2664"/>
  <c r="F24" i="2664"/>
  <c r="F25" i="2664"/>
  <c r="F26" i="2664"/>
  <c r="F27" i="2664"/>
  <c r="F28" i="2664"/>
  <c r="F29" i="2664"/>
  <c r="F30" i="2664"/>
  <c r="F31" i="2664"/>
  <c r="F32" i="2664"/>
  <c r="F33" i="2664"/>
  <c r="F34" i="2664"/>
  <c r="F35" i="2664"/>
  <c r="F36" i="2664"/>
  <c r="F37" i="2664"/>
  <c r="F38" i="2664"/>
  <c r="F39" i="2664"/>
  <c r="F40" i="2664"/>
  <c r="F41" i="2664"/>
  <c r="F42" i="2664"/>
  <c r="F43" i="2664"/>
  <c r="F44" i="2664"/>
  <c r="F45" i="2664"/>
  <c r="F46" i="2664"/>
  <c r="F47" i="2664"/>
  <c r="F48" i="2664"/>
  <c r="F49" i="2664"/>
  <c r="F50" i="2664"/>
  <c r="F51" i="2664"/>
  <c r="F52" i="2664"/>
  <c r="F53" i="2664"/>
  <c r="F54" i="2664"/>
  <c r="F55" i="2664"/>
  <c r="F56" i="2664"/>
  <c r="F57" i="2664"/>
  <c r="F58" i="2664"/>
  <c r="F59" i="2664"/>
  <c r="F60" i="2664"/>
  <c r="F61" i="2664"/>
  <c r="F62" i="2664"/>
  <c r="F63" i="2664"/>
  <c r="F64" i="2664"/>
  <c r="F65" i="2664"/>
  <c r="F66" i="2664"/>
  <c r="F67" i="2664"/>
  <c r="F68" i="2664"/>
  <c r="F69" i="2664"/>
  <c r="F70" i="2664"/>
  <c r="F71" i="2664"/>
  <c r="F72" i="2664"/>
  <c r="F73" i="2664"/>
  <c r="F74" i="2664"/>
  <c r="F75" i="2664"/>
  <c r="F76" i="2664"/>
  <c r="F77" i="2664"/>
  <c r="F78" i="2664"/>
  <c r="F79" i="2664"/>
  <c r="F80" i="2664"/>
  <c r="F81" i="2664"/>
  <c r="F82" i="2664"/>
  <c r="F83" i="2664"/>
  <c r="F84" i="2664"/>
  <c r="F85" i="2664"/>
  <c r="F86" i="2664"/>
  <c r="F87" i="2664"/>
  <c r="F88" i="2664"/>
  <c r="F89" i="2664"/>
  <c r="F90" i="2664"/>
  <c r="F91" i="2664"/>
  <c r="F92" i="2664"/>
  <c r="F93" i="2664"/>
  <c r="F94" i="2664"/>
  <c r="F95" i="2664"/>
  <c r="F96" i="2664"/>
  <c r="F97" i="2664"/>
  <c r="F98" i="2664"/>
  <c r="F99" i="2664"/>
  <c r="F100" i="2664"/>
  <c r="F101" i="2664"/>
  <c r="F102" i="2664"/>
  <c r="F103" i="2664"/>
  <c r="F104" i="2664"/>
  <c r="F105" i="2664"/>
  <c r="F106" i="2664"/>
  <c r="F107" i="2664"/>
  <c r="F108" i="2664"/>
  <c r="F109" i="2664"/>
  <c r="F110" i="2664"/>
  <c r="F111" i="2664"/>
  <c r="F112" i="2664"/>
  <c r="F113" i="2664"/>
  <c r="F114" i="2664"/>
  <c r="F115" i="2664"/>
  <c r="F116" i="2664"/>
  <c r="F117" i="2664"/>
  <c r="F118" i="2664"/>
  <c r="F119" i="2664"/>
  <c r="F120" i="2664"/>
  <c r="F121" i="2664"/>
  <c r="F122" i="2664"/>
  <c r="F123" i="2664"/>
  <c r="F124" i="2664"/>
  <c r="F125" i="2664"/>
  <c r="F126" i="2664"/>
  <c r="F127" i="2664"/>
  <c r="F128" i="2664"/>
  <c r="F129" i="2664"/>
  <c r="F130" i="2664"/>
  <c r="F131" i="2664"/>
  <c r="F132" i="2664"/>
  <c r="F133" i="2664"/>
  <c r="F134" i="2664"/>
  <c r="F135" i="2664"/>
  <c r="F136" i="2664"/>
  <c r="F137" i="2664"/>
  <c r="F138" i="2664"/>
  <c r="F139" i="2664"/>
  <c r="F140" i="2664"/>
  <c r="F141" i="2664"/>
  <c r="F142" i="2664"/>
  <c r="F143" i="2664"/>
  <c r="F144" i="2664"/>
  <c r="F145" i="2664"/>
  <c r="F146" i="2664"/>
  <c r="F147" i="2664"/>
  <c r="F148" i="2664"/>
  <c r="F149" i="2664"/>
  <c r="F150" i="2664"/>
  <c r="F151" i="2664"/>
  <c r="F152" i="2664"/>
  <c r="F153" i="2664"/>
  <c r="F154" i="2664"/>
  <c r="F155" i="2664"/>
  <c r="F156" i="2664"/>
  <c r="F157" i="2664"/>
  <c r="F158" i="2664"/>
  <c r="F159" i="2664"/>
  <c r="F160" i="2664"/>
  <c r="F161" i="2664"/>
  <c r="F162" i="2664"/>
  <c r="F163" i="2664"/>
  <c r="F164" i="2664"/>
  <c r="F165" i="2664"/>
  <c r="F166" i="2664"/>
  <c r="F167" i="2664"/>
  <c r="F168" i="2664"/>
  <c r="F169" i="2664"/>
  <c r="F170" i="2664"/>
  <c r="F171" i="2664"/>
  <c r="F172" i="2664"/>
  <c r="F173" i="2664"/>
  <c r="F174" i="2664"/>
  <c r="F175" i="2664"/>
  <c r="F176" i="2664"/>
  <c r="F177" i="2664"/>
  <c r="F178" i="2664"/>
  <c r="F179" i="2664"/>
  <c r="F180" i="2664"/>
  <c r="F181" i="2664"/>
  <c r="F182" i="2664"/>
  <c r="F183" i="2664"/>
  <c r="F184" i="2664"/>
  <c r="F185" i="2664"/>
  <c r="F186" i="2664"/>
  <c r="F187" i="2664"/>
  <c r="F188" i="2664"/>
  <c r="F189" i="2664"/>
  <c r="F190" i="2664"/>
  <c r="F191" i="2664"/>
  <c r="F192" i="2664"/>
  <c r="F193" i="2664"/>
  <c r="F194" i="2664"/>
  <c r="F195" i="2664"/>
  <c r="F196" i="2664"/>
  <c r="F197" i="2664"/>
  <c r="F198" i="2664"/>
  <c r="F199" i="2664"/>
  <c r="F200" i="2664"/>
  <c r="F201" i="2664"/>
  <c r="F202" i="2664"/>
  <c r="F203" i="2664"/>
  <c r="F204" i="2664"/>
  <c r="F205" i="2664"/>
  <c r="F206" i="2664"/>
  <c r="F207" i="2664"/>
  <c r="F208" i="2664"/>
  <c r="F209" i="2664"/>
  <c r="F210" i="2664"/>
  <c r="F211" i="2664"/>
  <c r="F212" i="2664"/>
  <c r="F213" i="2664"/>
  <c r="F214" i="2664"/>
  <c r="F215" i="2664"/>
  <c r="F216" i="2664"/>
  <c r="F217" i="2664"/>
  <c r="F218" i="2664"/>
  <c r="F219" i="2664"/>
  <c r="F220" i="2664"/>
  <c r="F221" i="2664"/>
  <c r="F222" i="2664"/>
  <c r="F223" i="2664"/>
  <c r="F224" i="2664"/>
  <c r="F225" i="2664"/>
  <c r="F226" i="2664"/>
  <c r="F227" i="2664"/>
  <c r="F228" i="2664"/>
  <c r="F229" i="2664"/>
  <c r="F230" i="2664"/>
  <c r="F231" i="2664"/>
  <c r="F232" i="2664"/>
  <c r="F233" i="2664"/>
  <c r="F234" i="2664"/>
  <c r="F235" i="2664"/>
  <c r="F236" i="2664"/>
  <c r="F237" i="2664"/>
  <c r="F238" i="2664"/>
  <c r="F239" i="2664"/>
  <c r="F240" i="2664"/>
  <c r="F241" i="2664"/>
  <c r="F242" i="2664"/>
  <c r="F243" i="2664"/>
  <c r="F244" i="2664"/>
  <c r="F245" i="2664"/>
  <c r="F246" i="2664"/>
  <c r="F247" i="2664"/>
  <c r="F248" i="2664"/>
  <c r="F249" i="2664"/>
  <c r="F250" i="2664"/>
  <c r="F251" i="2664"/>
  <c r="F252" i="2664"/>
  <c r="F253" i="2664"/>
  <c r="F254" i="2664"/>
  <c r="F255" i="2664"/>
  <c r="F256" i="2664"/>
  <c r="F257" i="2664"/>
  <c r="F258" i="2664"/>
  <c r="F259" i="2664"/>
  <c r="F260" i="2664"/>
  <c r="F261" i="2664"/>
  <c r="F262" i="2664"/>
  <c r="F263" i="2664"/>
  <c r="F264" i="2664"/>
  <c r="F265" i="2664"/>
  <c r="F266" i="2664"/>
  <c r="F267" i="2664"/>
  <c r="F268" i="2664"/>
  <c r="F269" i="2664"/>
  <c r="F270" i="2664"/>
  <c r="F271" i="2664"/>
  <c r="F272" i="2664"/>
  <c r="F273" i="2664"/>
  <c r="F274" i="2664"/>
  <c r="F275" i="2664"/>
  <c r="F276" i="2664"/>
  <c r="F277" i="2664"/>
  <c r="F278" i="2664"/>
  <c r="F279" i="2664"/>
  <c r="F280" i="2664"/>
  <c r="F281" i="2664"/>
  <c r="F282" i="2664"/>
  <c r="F283" i="2664"/>
  <c r="F284" i="2664"/>
  <c r="F285" i="2664"/>
  <c r="F286" i="2664"/>
  <c r="F287" i="2664"/>
  <c r="F288" i="2664"/>
  <c r="F289" i="2664"/>
  <c r="F290" i="2664"/>
  <c r="F291" i="2664"/>
  <c r="F292" i="2664"/>
  <c r="F293" i="2664"/>
  <c r="F294" i="2664"/>
  <c r="F295" i="2664"/>
  <c r="F296" i="2664"/>
  <c r="F297" i="2664"/>
  <c r="F298" i="2664"/>
  <c r="F299" i="2664"/>
  <c r="F300" i="2664"/>
  <c r="F301" i="2664"/>
  <c r="F302" i="2664"/>
  <c r="F303" i="2664"/>
  <c r="F304" i="2664"/>
  <c r="F305" i="2664"/>
  <c r="F306" i="2664"/>
  <c r="F307" i="2664"/>
  <c r="F308" i="2664"/>
  <c r="F309" i="2664"/>
  <c r="F310" i="2664"/>
  <c r="F311" i="2664"/>
  <c r="F312" i="2664"/>
  <c r="F313" i="2664"/>
  <c r="F314" i="2664"/>
  <c r="F315" i="2664"/>
  <c r="F316" i="2664"/>
  <c r="F317" i="2664"/>
  <c r="F318" i="2664"/>
  <c r="F319" i="2664"/>
  <c r="F320" i="2664"/>
  <c r="F321" i="2664"/>
  <c r="F322" i="2664"/>
  <c r="F323" i="2664"/>
  <c r="F324" i="2664"/>
  <c r="F325" i="2664"/>
  <c r="F326" i="2664"/>
  <c r="F327" i="2664"/>
  <c r="F328" i="2664"/>
  <c r="F329" i="2664"/>
  <c r="F330" i="2664"/>
  <c r="F331" i="2664"/>
  <c r="F332" i="2664"/>
  <c r="F333" i="2664"/>
  <c r="F334" i="2664"/>
  <c r="F335" i="2664"/>
  <c r="F336" i="2664"/>
  <c r="F337" i="2664"/>
  <c r="F338" i="2664"/>
  <c r="F339" i="2664"/>
  <c r="F340" i="2664"/>
  <c r="F341" i="2664"/>
  <c r="F342" i="2664"/>
  <c r="F343" i="2664"/>
  <c r="F344" i="2664"/>
  <c r="F345" i="2664"/>
  <c r="F346" i="2664"/>
  <c r="F347" i="2664"/>
  <c r="F348" i="2664"/>
  <c r="F349" i="2664"/>
  <c r="F350" i="2664"/>
  <c r="F351" i="2664"/>
  <c r="F352" i="2664"/>
  <c r="F353" i="2664"/>
  <c r="F354" i="2664"/>
  <c r="F355" i="2664"/>
  <c r="F356" i="2664"/>
  <c r="F357" i="2664"/>
  <c r="F358" i="2664"/>
  <c r="F359" i="2664"/>
  <c r="F360" i="2664"/>
  <c r="F361" i="2664"/>
  <c r="F362" i="2664"/>
  <c r="F363" i="2664"/>
  <c r="F364" i="2664"/>
  <c r="F365" i="2664"/>
  <c r="F366" i="2664"/>
  <c r="F367" i="2664"/>
  <c r="F368" i="2664"/>
  <c r="F369" i="2664"/>
  <c r="F370" i="2664"/>
  <c r="F371" i="2664"/>
  <c r="F372" i="2664"/>
  <c r="F373" i="2664"/>
  <c r="F374" i="2664"/>
  <c r="F375" i="2664"/>
  <c r="F376" i="2664"/>
  <c r="F377" i="2664"/>
  <c r="F378" i="2664"/>
  <c r="F379" i="2664"/>
  <c r="F380" i="2664"/>
  <c r="F381" i="2664"/>
  <c r="F382" i="2664"/>
  <c r="F383" i="2664"/>
  <c r="F384" i="2664"/>
  <c r="F385" i="2664"/>
  <c r="F386" i="2664"/>
  <c r="F387" i="2664"/>
  <c r="F388" i="2664"/>
  <c r="F389" i="2664"/>
  <c r="F390" i="2664"/>
  <c r="F391" i="2664"/>
  <c r="F392" i="2664"/>
  <c r="F393" i="2664"/>
  <c r="F394" i="2664"/>
  <c r="F395" i="2664"/>
  <c r="F396" i="2664"/>
  <c r="F397" i="2664"/>
  <c r="F398" i="2664"/>
  <c r="F399" i="2664"/>
  <c r="F400" i="2664"/>
  <c r="F401" i="2664"/>
  <c r="F402" i="2664"/>
  <c r="F403" i="2664"/>
  <c r="F404" i="2664"/>
  <c r="F405" i="2664"/>
  <c r="F406" i="2664"/>
  <c r="F407" i="2664"/>
  <c r="F408" i="2664"/>
  <c r="F409" i="2664"/>
  <c r="F410" i="2664"/>
  <c r="F411" i="2664"/>
  <c r="F412" i="2664"/>
  <c r="F413" i="2664"/>
  <c r="F414" i="2664"/>
  <c r="F415" i="2664"/>
  <c r="F416" i="2664"/>
  <c r="F417" i="2664"/>
  <c r="F418" i="2664"/>
  <c r="F419" i="2664"/>
  <c r="F420" i="2664"/>
  <c r="F421" i="2664"/>
  <c r="F422" i="2664"/>
  <c r="F423" i="2664"/>
  <c r="F424" i="2664"/>
  <c r="F425" i="2664"/>
  <c r="F426" i="2664"/>
  <c r="F427" i="2664"/>
  <c r="F428" i="2664"/>
  <c r="F429" i="2664"/>
  <c r="F430" i="2664"/>
  <c r="F431" i="2664"/>
  <c r="F432" i="2664"/>
  <c r="F433" i="2664"/>
  <c r="F434" i="2664"/>
  <c r="F435" i="2664"/>
  <c r="F436" i="2664"/>
  <c r="F437" i="2664"/>
  <c r="F438" i="2664"/>
  <c r="F439" i="2664"/>
  <c r="F440" i="2664"/>
  <c r="F441" i="2664"/>
  <c r="F442" i="2664"/>
  <c r="F443" i="2664"/>
  <c r="F444" i="2664"/>
  <c r="F445" i="2664"/>
  <c r="F446" i="2664"/>
  <c r="F447" i="2664"/>
  <c r="F448" i="2664"/>
  <c r="F449" i="2664"/>
  <c r="F450" i="2664"/>
  <c r="F451" i="2664"/>
  <c r="F452" i="2664"/>
  <c r="F453" i="2664"/>
  <c r="F454" i="2664"/>
  <c r="F455" i="2664"/>
  <c r="F456" i="2664"/>
  <c r="F457" i="2664"/>
  <c r="F458" i="2664"/>
  <c r="F459" i="2664"/>
  <c r="F460" i="2664"/>
  <c r="F461" i="2664"/>
  <c r="F462" i="2664"/>
  <c r="F463" i="2664"/>
  <c r="F464" i="2664"/>
  <c r="F465" i="2664"/>
  <c r="F466" i="2664"/>
  <c r="F467" i="2664"/>
  <c r="F468" i="2664"/>
  <c r="F469" i="2664"/>
  <c r="F470" i="2664"/>
  <c r="F471" i="2664"/>
  <c r="F472" i="2664"/>
  <c r="F473" i="2664"/>
  <c r="F474" i="2664"/>
  <c r="F475" i="2664"/>
  <c r="F476" i="2664"/>
  <c r="F477" i="2664"/>
  <c r="F478" i="2664"/>
  <c r="F479" i="2664"/>
  <c r="F480" i="2664"/>
  <c r="F481" i="2664"/>
  <c r="F482" i="2664"/>
  <c r="F483" i="2664"/>
  <c r="F484" i="2664"/>
  <c r="F485" i="2664"/>
  <c r="F486" i="2664"/>
  <c r="F487" i="2664"/>
  <c r="F488" i="2664"/>
  <c r="F489" i="2664"/>
  <c r="F490" i="2664"/>
  <c r="F491" i="2664"/>
  <c r="F492" i="2664"/>
  <c r="F493" i="2664"/>
  <c r="F494" i="2664"/>
  <c r="F495" i="2664"/>
  <c r="F496" i="2664"/>
  <c r="F497" i="2664"/>
  <c r="F498" i="2664"/>
  <c r="F499" i="2664"/>
  <c r="F500" i="2664"/>
  <c r="F501" i="2664"/>
  <c r="F502" i="2664"/>
  <c r="F503" i="2664"/>
  <c r="F504" i="2664"/>
  <c r="F505" i="2664"/>
  <c r="F506" i="2664"/>
  <c r="F507" i="2664"/>
  <c r="F508" i="2664"/>
  <c r="F509" i="2664"/>
  <c r="F510" i="2664"/>
  <c r="F511" i="2664"/>
  <c r="F512" i="2664"/>
  <c r="F513" i="2664"/>
  <c r="F514" i="2664"/>
  <c r="F515" i="2664"/>
  <c r="F516" i="2664"/>
  <c r="F517" i="2664"/>
  <c r="F518" i="2664"/>
  <c r="F519" i="2664"/>
  <c r="F520" i="2664"/>
  <c r="F521" i="2664"/>
  <c r="F522" i="2664"/>
  <c r="F523" i="2664"/>
  <c r="F524" i="2664"/>
  <c r="F525" i="2664"/>
  <c r="F526" i="2664"/>
  <c r="F527" i="2664"/>
  <c r="F528" i="2664"/>
  <c r="F529" i="2664"/>
  <c r="F530" i="2664"/>
  <c r="F531" i="2664"/>
  <c r="F532" i="2664"/>
  <c r="F533" i="2664"/>
  <c r="F534" i="2664"/>
  <c r="F535" i="2664"/>
  <c r="F536" i="2664"/>
  <c r="F537" i="2664"/>
  <c r="F538" i="2664"/>
  <c r="F539" i="2664"/>
  <c r="F540" i="2664"/>
  <c r="F541" i="2664"/>
  <c r="F542" i="2664"/>
  <c r="F543" i="2664"/>
  <c r="F544" i="2664"/>
  <c r="F545" i="2664"/>
  <c r="F546" i="2664"/>
  <c r="F547" i="2664"/>
  <c r="F548" i="2664"/>
  <c r="F549" i="2664"/>
  <c r="F550" i="2664"/>
  <c r="F551" i="2664"/>
  <c r="F552" i="2664"/>
  <c r="F553" i="2664"/>
  <c r="F554" i="2664"/>
  <c r="F555" i="2664"/>
  <c r="F556" i="2664"/>
  <c r="F557" i="2664"/>
  <c r="F558" i="2664"/>
  <c r="F559" i="2664"/>
  <c r="F560" i="2664"/>
  <c r="F561" i="2664"/>
  <c r="F562" i="2664"/>
  <c r="F563" i="2664"/>
  <c r="F564" i="2664"/>
  <c r="F565" i="2664"/>
  <c r="F566" i="2664"/>
  <c r="F567" i="2664"/>
  <c r="F568" i="2664"/>
  <c r="F569" i="2664"/>
  <c r="F570" i="2664"/>
  <c r="F571" i="2664"/>
  <c r="F572" i="2664"/>
  <c r="F573" i="2664"/>
  <c r="F574" i="2664"/>
  <c r="F575" i="2664"/>
  <c r="F576" i="2664"/>
  <c r="F577" i="2664"/>
  <c r="F578" i="2664"/>
  <c r="F579" i="2664"/>
  <c r="F580" i="2664"/>
  <c r="F581" i="2664"/>
  <c r="F582" i="2664"/>
  <c r="F583" i="2664"/>
  <c r="F584" i="2664"/>
  <c r="F585" i="2664"/>
  <c r="F586" i="2664"/>
  <c r="F587" i="2664"/>
  <c r="F588" i="2664"/>
  <c r="F589" i="2664"/>
  <c r="F590" i="2664"/>
  <c r="F591" i="2664"/>
  <c r="F592" i="2664"/>
  <c r="F593" i="2664"/>
  <c r="F594" i="2664"/>
  <c r="F595" i="2664"/>
  <c r="F596" i="2664"/>
  <c r="F597" i="2664"/>
  <c r="F598" i="2664"/>
  <c r="F599" i="2664"/>
  <c r="F600" i="2664"/>
  <c r="F601" i="2664"/>
  <c r="F602" i="2664"/>
  <c r="F603" i="2664"/>
  <c r="F604" i="2664"/>
  <c r="F605" i="2664"/>
  <c r="F606" i="2664"/>
  <c r="F607" i="2664"/>
  <c r="F608" i="2664"/>
  <c r="F609" i="2664"/>
  <c r="F610" i="2664"/>
  <c r="F611" i="2664"/>
  <c r="F612" i="2664"/>
  <c r="F613" i="2664"/>
  <c r="F614" i="2664"/>
  <c r="F615" i="2664"/>
  <c r="F616" i="2664"/>
  <c r="F617" i="2664"/>
  <c r="F618" i="2664"/>
  <c r="F619" i="2664"/>
  <c r="F620" i="2664"/>
  <c r="F621" i="2664"/>
  <c r="F622" i="2664"/>
  <c r="F623" i="2664"/>
  <c r="F624" i="2664"/>
  <c r="F625" i="2664"/>
  <c r="F626" i="2664"/>
  <c r="F627" i="2664"/>
  <c r="F628" i="2664"/>
  <c r="F629" i="2664"/>
  <c r="F630" i="2664"/>
  <c r="F631" i="2664"/>
  <c r="F632" i="2664"/>
  <c r="F633" i="2664"/>
  <c r="F634" i="2664"/>
  <c r="F635" i="2664"/>
  <c r="F636" i="2664"/>
  <c r="F637" i="2664"/>
  <c r="F638" i="2664"/>
  <c r="F639" i="2664"/>
  <c r="F640" i="2664"/>
  <c r="F641" i="2664"/>
  <c r="F642" i="2664"/>
  <c r="F643" i="2664"/>
  <c r="F644" i="2664"/>
  <c r="F645" i="2664"/>
  <c r="F646" i="2664"/>
  <c r="F647" i="2664"/>
  <c r="F648" i="2664"/>
  <c r="F649" i="2664"/>
  <c r="F650" i="2664"/>
  <c r="F651" i="2664"/>
  <c r="F652" i="2664"/>
  <c r="F653" i="2664"/>
  <c r="F654" i="2664"/>
  <c r="F655" i="2664"/>
  <c r="F656" i="2664"/>
  <c r="F657" i="2664"/>
  <c r="F658" i="2664"/>
  <c r="F659" i="2664"/>
  <c r="F660" i="2664"/>
  <c r="F661" i="2664"/>
  <c r="F662" i="2664"/>
  <c r="F663" i="2664"/>
  <c r="F664" i="2664"/>
  <c r="F665" i="2664"/>
  <c r="F666" i="2664"/>
  <c r="F667" i="2664"/>
  <c r="F668" i="2664"/>
  <c r="F669" i="2664"/>
  <c r="F670" i="2664"/>
  <c r="F671" i="2664"/>
  <c r="F672" i="2664"/>
  <c r="F673" i="2664"/>
  <c r="F674" i="2664"/>
  <c r="F675" i="2664"/>
  <c r="F676" i="2664"/>
  <c r="F677" i="2664"/>
  <c r="F678" i="2664"/>
  <c r="F679" i="2664"/>
  <c r="F680" i="2664"/>
  <c r="F681" i="2664"/>
  <c r="F682" i="2664"/>
  <c r="F683" i="2664"/>
  <c r="F684" i="2664"/>
  <c r="F685" i="2664"/>
  <c r="F686" i="2664"/>
  <c r="F687" i="2664"/>
  <c r="F688" i="2664"/>
  <c r="F689" i="2664"/>
  <c r="F690" i="2664"/>
  <c r="F691" i="2664"/>
  <c r="F692" i="2664"/>
  <c r="F693" i="2664"/>
  <c r="F694" i="2664"/>
  <c r="F695" i="2664"/>
  <c r="F696" i="2664"/>
  <c r="F697" i="2664"/>
  <c r="F698" i="2664"/>
  <c r="F699" i="2664"/>
  <c r="F700" i="2664"/>
  <c r="F701" i="2664"/>
  <c r="F702" i="2664"/>
  <c r="F703" i="2664"/>
  <c r="F704" i="2664"/>
  <c r="F705" i="2664"/>
  <c r="F706" i="2664"/>
  <c r="F707" i="2664"/>
  <c r="F708" i="2664"/>
  <c r="F709" i="2664"/>
  <c r="F710" i="2664"/>
  <c r="F711" i="2664"/>
  <c r="F712" i="2664"/>
  <c r="F713" i="2664"/>
  <c r="F714" i="2664"/>
  <c r="F715" i="2664"/>
  <c r="F716" i="2664"/>
  <c r="F717" i="2664"/>
  <c r="F718" i="2664"/>
  <c r="F719" i="2664"/>
  <c r="F720" i="2664"/>
  <c r="F721" i="2664"/>
  <c r="F722" i="2664"/>
  <c r="F723" i="2664"/>
  <c r="F724" i="2664"/>
  <c r="F725" i="2664"/>
  <c r="F726" i="2664"/>
  <c r="F727" i="2664"/>
  <c r="F728" i="2664"/>
  <c r="F729" i="2664"/>
  <c r="F730" i="2664"/>
  <c r="F731" i="2664"/>
  <c r="F732" i="2664"/>
  <c r="F733" i="2664"/>
  <c r="F734" i="2664"/>
  <c r="F735" i="2664"/>
  <c r="F736" i="2664"/>
  <c r="F737" i="2664"/>
  <c r="F738" i="2664"/>
  <c r="F739" i="2664"/>
  <c r="F740" i="2664"/>
  <c r="F741" i="2664"/>
  <c r="F742" i="2664"/>
  <c r="F743" i="2664"/>
  <c r="F744" i="2664"/>
  <c r="F745" i="2664"/>
  <c r="F746" i="2664"/>
  <c r="F747" i="2664"/>
  <c r="F748" i="2664"/>
  <c r="F749" i="2664"/>
  <c r="F750" i="2664"/>
  <c r="F751" i="2664"/>
  <c r="F752" i="2664"/>
  <c r="F753" i="2664"/>
  <c r="F754" i="2664"/>
  <c r="F755" i="2664"/>
  <c r="F756" i="2664"/>
  <c r="F757" i="2664"/>
  <c r="F758" i="2664"/>
  <c r="F759" i="2664"/>
  <c r="F760" i="2664"/>
  <c r="F761" i="2664"/>
  <c r="F762" i="2664"/>
  <c r="F763" i="2664"/>
  <c r="F764" i="2664"/>
  <c r="F765" i="2664"/>
  <c r="F766" i="2664"/>
  <c r="F767" i="2664"/>
  <c r="F768" i="2664"/>
  <c r="F769" i="2664"/>
  <c r="F770" i="2664"/>
  <c r="F771" i="2664"/>
  <c r="F772" i="2664"/>
  <c r="F773" i="2664"/>
  <c r="F774" i="2664"/>
  <c r="F775" i="2664"/>
  <c r="F776" i="2664"/>
  <c r="F777" i="2664"/>
  <c r="F778" i="2664"/>
  <c r="F779" i="2664"/>
  <c r="F780" i="2664"/>
  <c r="F781" i="2664"/>
  <c r="F782" i="2664"/>
  <c r="F783" i="2664"/>
  <c r="F784" i="2664"/>
  <c r="F785" i="2664"/>
  <c r="F786" i="2664"/>
  <c r="F787" i="2664"/>
  <c r="F788" i="2664"/>
  <c r="F789" i="2664"/>
  <c r="F790" i="2664"/>
  <c r="F791" i="2664"/>
  <c r="F792" i="2664"/>
  <c r="F793" i="2664"/>
  <c r="F794" i="2664"/>
  <c r="F795" i="2664"/>
  <c r="F796" i="2664"/>
  <c r="F797" i="2664"/>
  <c r="F798" i="2664"/>
  <c r="F799" i="2664"/>
  <c r="F800" i="2664"/>
  <c r="F801" i="2664"/>
  <c r="F802" i="2664"/>
  <c r="F803" i="2664"/>
  <c r="F804" i="2664"/>
  <c r="F805" i="2664"/>
  <c r="F806" i="2664"/>
  <c r="F807" i="2664"/>
  <c r="F808" i="2664"/>
  <c r="F809" i="2664"/>
  <c r="F810" i="2664"/>
  <c r="F811" i="2664"/>
  <c r="F812" i="2664"/>
  <c r="F813" i="2664"/>
  <c r="F814" i="2664"/>
  <c r="F815" i="2664"/>
  <c r="F816" i="2664"/>
  <c r="F817" i="2664"/>
  <c r="F818" i="2664"/>
  <c r="F819" i="2664"/>
  <c r="F820" i="2664"/>
  <c r="F821" i="2664"/>
  <c r="F822" i="2664"/>
  <c r="F823" i="2664"/>
  <c r="F824" i="2664"/>
  <c r="F825" i="2664"/>
  <c r="F826" i="2664"/>
  <c r="F827" i="2664"/>
  <c r="F828" i="2664"/>
  <c r="F829" i="2664"/>
  <c r="F830" i="2664"/>
  <c r="F831" i="2664"/>
  <c r="F832" i="2664"/>
  <c r="F833" i="2664"/>
  <c r="F834" i="2664"/>
  <c r="F835" i="2664"/>
  <c r="F836" i="2664"/>
  <c r="F837" i="2664"/>
  <c r="F838" i="2664"/>
  <c r="F839" i="2664"/>
  <c r="F840" i="2664"/>
  <c r="F841" i="2664"/>
  <c r="F842" i="2664"/>
  <c r="F843" i="2664"/>
  <c r="F844" i="2664"/>
  <c r="F845" i="2664"/>
  <c r="F846" i="2664"/>
  <c r="F847" i="2664"/>
  <c r="F848" i="2664"/>
  <c r="F849" i="2664"/>
  <c r="F850" i="2664"/>
  <c r="F851" i="2664"/>
  <c r="F852" i="2664"/>
  <c r="F853" i="2664"/>
  <c r="F854" i="2664"/>
  <c r="F855" i="2664"/>
  <c r="F856" i="2664"/>
  <c r="F857" i="2664"/>
  <c r="F858" i="2664"/>
  <c r="F859" i="2664"/>
  <c r="F860" i="2664"/>
  <c r="F861" i="2664"/>
  <c r="F862" i="2664"/>
  <c r="F863" i="2664"/>
  <c r="F864" i="2664"/>
  <c r="F865" i="2664"/>
  <c r="F866" i="2664"/>
  <c r="F867" i="2664"/>
  <c r="F868" i="2664"/>
  <c r="F869" i="2664"/>
  <c r="F870" i="2664"/>
  <c r="F871" i="2664"/>
  <c r="F872" i="2664"/>
  <c r="F873" i="2664"/>
  <c r="F874" i="2664"/>
  <c r="F875" i="2664"/>
  <c r="F876" i="2664"/>
  <c r="F877" i="2664"/>
  <c r="F878" i="2664"/>
  <c r="F879" i="2664"/>
  <c r="F880" i="2664"/>
  <c r="F881" i="2664"/>
  <c r="F882" i="2664"/>
  <c r="F883" i="2664"/>
  <c r="F884" i="2664"/>
  <c r="F885" i="2664"/>
  <c r="F886" i="2664"/>
  <c r="F887" i="2664"/>
  <c r="F888" i="2664"/>
  <c r="F889" i="2664"/>
  <c r="F890" i="2664"/>
  <c r="F891" i="2664"/>
  <c r="F892" i="2664"/>
  <c r="F893" i="2664"/>
  <c r="F894" i="2664"/>
  <c r="F895" i="2664"/>
  <c r="F896" i="2664"/>
  <c r="F897" i="2664"/>
  <c r="F898" i="2664"/>
  <c r="F899" i="2664"/>
  <c r="F900" i="2664"/>
  <c r="F901" i="2664"/>
  <c r="F902" i="2664"/>
  <c r="F903" i="2664"/>
  <c r="F904" i="2664"/>
  <c r="F905" i="2664"/>
  <c r="F906" i="2664"/>
  <c r="F907" i="2664"/>
  <c r="F908" i="2664"/>
  <c r="F909" i="2664"/>
  <c r="F910" i="2664"/>
  <c r="F911" i="2664"/>
  <c r="F912" i="2664"/>
  <c r="F913" i="2664"/>
  <c r="F914" i="2664"/>
  <c r="F915" i="2664"/>
  <c r="F916" i="2664"/>
  <c r="F917" i="2664"/>
  <c r="F918" i="2664"/>
  <c r="F919" i="2664"/>
  <c r="F920" i="2664"/>
  <c r="F921" i="2664"/>
  <c r="F922" i="2664"/>
  <c r="F923" i="2664"/>
  <c r="F924" i="2664"/>
  <c r="F925" i="2664"/>
  <c r="F926" i="2664"/>
  <c r="F927" i="2664"/>
  <c r="F928" i="2664"/>
  <c r="F929" i="2664"/>
  <c r="F930" i="2664"/>
  <c r="F931" i="2664"/>
  <c r="F932" i="2664"/>
  <c r="F933" i="2664"/>
  <c r="F934" i="2664"/>
  <c r="F935" i="2664"/>
  <c r="F936" i="2664"/>
  <c r="F937" i="2664"/>
  <c r="F938" i="2664"/>
  <c r="F939" i="2664"/>
  <c r="F940" i="2664"/>
  <c r="F941" i="2664"/>
  <c r="F942" i="2664"/>
  <c r="F943" i="2664"/>
  <c r="F944" i="2664"/>
  <c r="F945" i="2664"/>
  <c r="F946" i="2664"/>
  <c r="F947" i="2664"/>
  <c r="F948" i="2664"/>
  <c r="F949" i="2664"/>
  <c r="F950" i="2664"/>
  <c r="F951" i="2664"/>
  <c r="F952" i="2664"/>
  <c r="F953" i="2664"/>
  <c r="F954" i="2664"/>
  <c r="F955" i="2664"/>
  <c r="F956" i="2664"/>
  <c r="F957" i="2664"/>
  <c r="F958" i="2664"/>
  <c r="F959" i="2664"/>
  <c r="F960" i="2664"/>
  <c r="F961" i="2664"/>
  <c r="F962" i="2664"/>
  <c r="F963" i="2664"/>
  <c r="F964" i="2664"/>
  <c r="F965" i="2664"/>
  <c r="F966" i="2664"/>
  <c r="F967" i="2664"/>
  <c r="F968" i="2664"/>
  <c r="F969" i="2664"/>
  <c r="F970" i="2664"/>
  <c r="F971" i="2664"/>
  <c r="F972" i="2664"/>
  <c r="F973" i="2664"/>
  <c r="F974" i="2664"/>
  <c r="F975" i="2664"/>
  <c r="F976" i="2664"/>
  <c r="F977" i="2664"/>
  <c r="F978" i="2664"/>
  <c r="F979" i="2664"/>
  <c r="F980" i="2664"/>
  <c r="F981" i="2664"/>
  <c r="F982" i="2664"/>
  <c r="F983" i="2664"/>
  <c r="F984" i="2664"/>
  <c r="F985" i="2664"/>
  <c r="F986" i="2664"/>
  <c r="F987" i="2664"/>
  <c r="F988" i="2664"/>
  <c r="F989" i="2664"/>
  <c r="F990" i="2664"/>
  <c r="F991" i="2664"/>
  <c r="F992" i="2664"/>
  <c r="F993" i="2664"/>
  <c r="F994" i="2664"/>
  <c r="F995" i="2664"/>
  <c r="F996" i="2664"/>
  <c r="F997" i="2664"/>
  <c r="F998" i="2664"/>
  <c r="F999" i="2664"/>
  <c r="F1000" i="2664"/>
  <c r="F1001" i="2664"/>
  <c r="U6" i="2664"/>
  <c r="L6" i="2664"/>
  <c r="F6" i="2664"/>
  <c r="F2" i="2664"/>
  <c r="AC6" i="2661"/>
  <c r="AB6" i="2661"/>
  <c r="AD6" i="2661" s="1"/>
  <c r="F2" i="2661"/>
  <c r="C6" i="2661"/>
  <c r="C7" i="2661"/>
  <c r="C8" i="2661"/>
  <c r="C9" i="2661"/>
  <c r="C10" i="2661"/>
  <c r="C11" i="2661"/>
  <c r="C12" i="2661"/>
  <c r="C13" i="2661"/>
  <c r="C14" i="2661"/>
  <c r="C15" i="2661"/>
  <c r="C16" i="2661"/>
  <c r="C17" i="2661"/>
  <c r="C18" i="2661"/>
  <c r="C19" i="2661"/>
  <c r="C20" i="2661"/>
  <c r="C21" i="2661"/>
  <c r="C22" i="2661"/>
  <c r="C23" i="2661"/>
  <c r="C24" i="2661"/>
  <c r="C25" i="2661"/>
  <c r="C26" i="2661"/>
  <c r="C27" i="2661"/>
  <c r="C28" i="2661"/>
  <c r="C29" i="2661"/>
  <c r="C30" i="2661"/>
  <c r="C31" i="2661"/>
  <c r="C32" i="2661"/>
  <c r="C33" i="2661"/>
  <c r="C34" i="2661"/>
  <c r="C35" i="2661"/>
  <c r="C36" i="2661"/>
  <c r="C37" i="2661"/>
  <c r="C38" i="2661"/>
  <c r="C39" i="2661"/>
  <c r="C40" i="2661"/>
  <c r="C41" i="2661"/>
  <c r="C42" i="2661"/>
  <c r="C43" i="2661"/>
  <c r="C44" i="2661"/>
  <c r="C45" i="2661"/>
  <c r="C46" i="2661"/>
  <c r="C47" i="2661"/>
  <c r="C48" i="2661"/>
  <c r="C49" i="2661"/>
  <c r="C50" i="2661"/>
  <c r="C51" i="2661"/>
  <c r="C52" i="2661"/>
  <c r="C53" i="2661"/>
  <c r="C54" i="2661"/>
  <c r="C55" i="2661"/>
  <c r="C56" i="2661"/>
  <c r="C57" i="2661"/>
  <c r="C58" i="2661"/>
  <c r="C59" i="2661"/>
  <c r="C60" i="2661"/>
  <c r="C61" i="2661"/>
  <c r="C62" i="2661"/>
  <c r="C63" i="2661"/>
  <c r="C64" i="2661"/>
  <c r="C65" i="2661"/>
  <c r="C66" i="2661"/>
  <c r="C67" i="2661"/>
  <c r="C68" i="2661"/>
  <c r="C69" i="2661"/>
  <c r="C70" i="2661"/>
  <c r="C71" i="2661"/>
  <c r="C72" i="2661"/>
  <c r="C73" i="2661"/>
  <c r="C74" i="2661"/>
  <c r="C75" i="2661"/>
  <c r="C76" i="2661"/>
  <c r="C77" i="2661"/>
  <c r="C78" i="2661"/>
  <c r="C79" i="2661"/>
  <c r="C80" i="2661"/>
  <c r="C81" i="2661"/>
  <c r="C82" i="2661"/>
  <c r="C83" i="2661"/>
  <c r="C84" i="2661"/>
  <c r="C85" i="2661"/>
  <c r="C86" i="2661"/>
  <c r="C87" i="2661"/>
  <c r="C88" i="2661"/>
  <c r="C89" i="2661"/>
  <c r="C90" i="2661"/>
  <c r="C91" i="2661"/>
  <c r="C92" i="2661"/>
  <c r="C93" i="2661"/>
  <c r="C94" i="2661"/>
  <c r="C95" i="2661"/>
  <c r="C96" i="2661"/>
  <c r="C97" i="2661"/>
  <c r="C98" i="2661"/>
  <c r="C99" i="2661"/>
  <c r="C100" i="2661"/>
  <c r="C101" i="2661"/>
  <c r="C102" i="2661"/>
  <c r="C103" i="2661"/>
  <c r="C104" i="2661"/>
  <c r="C105" i="2661"/>
  <c r="C106" i="2661"/>
  <c r="C107" i="2661"/>
  <c r="C108" i="2661"/>
  <c r="C109" i="2661"/>
  <c r="C110" i="2661"/>
  <c r="C111" i="2661"/>
  <c r="C112" i="2661"/>
  <c r="C113" i="2661"/>
  <c r="C114" i="2661"/>
  <c r="C115" i="2661"/>
  <c r="C116" i="2661"/>
  <c r="C117" i="2661"/>
  <c r="C118" i="2661"/>
  <c r="C119" i="2661"/>
  <c r="C120" i="2661"/>
  <c r="C121" i="2661"/>
  <c r="C122" i="2661"/>
  <c r="C123" i="2661"/>
  <c r="C124" i="2661"/>
  <c r="C125" i="2661"/>
  <c r="C126" i="2661"/>
  <c r="C127" i="2661"/>
  <c r="C128" i="2661"/>
  <c r="C129" i="2661"/>
  <c r="C130" i="2661"/>
  <c r="C131" i="2661"/>
  <c r="C132" i="2661"/>
  <c r="C133" i="2661"/>
  <c r="C134" i="2661"/>
  <c r="C135" i="2661"/>
  <c r="C136" i="2661"/>
  <c r="C137" i="2661"/>
  <c r="C138" i="2661"/>
  <c r="C139" i="2661"/>
  <c r="C140" i="2661"/>
  <c r="C141" i="2661"/>
  <c r="C142" i="2661"/>
  <c r="C143" i="2661"/>
  <c r="C144" i="2661"/>
  <c r="C145" i="2661"/>
  <c r="C146" i="2661"/>
  <c r="C147" i="2661"/>
  <c r="C148" i="2661"/>
  <c r="C149" i="2661"/>
  <c r="C150" i="2661"/>
  <c r="C151" i="2661"/>
  <c r="C152" i="2661"/>
  <c r="C153" i="2661"/>
  <c r="C154" i="2661"/>
  <c r="C155" i="2661"/>
  <c r="C156" i="2661"/>
  <c r="C157" i="2661"/>
  <c r="C158" i="2661"/>
  <c r="C159" i="2661"/>
  <c r="C160" i="2661"/>
  <c r="C161" i="2661"/>
  <c r="C162" i="2661"/>
  <c r="C163" i="2661"/>
  <c r="C164" i="2661"/>
  <c r="C165" i="2661"/>
  <c r="C166" i="2661"/>
  <c r="C167" i="2661"/>
  <c r="C168" i="2661"/>
  <c r="C169" i="2661"/>
  <c r="C170" i="2661"/>
  <c r="C171" i="2661"/>
  <c r="C172" i="2661"/>
  <c r="C173" i="2661"/>
  <c r="C174" i="2661"/>
  <c r="C175" i="2661"/>
  <c r="C176" i="2661"/>
  <c r="C177" i="2661"/>
  <c r="C178" i="2661"/>
  <c r="C179" i="2661"/>
  <c r="C180" i="2661"/>
  <c r="C181" i="2661"/>
  <c r="C182" i="2661"/>
  <c r="C183" i="2661"/>
  <c r="C184" i="2661"/>
  <c r="C185" i="2661"/>
  <c r="C186" i="2661"/>
  <c r="C187" i="2661"/>
  <c r="C188" i="2661"/>
  <c r="C189" i="2661"/>
  <c r="C190" i="2661"/>
  <c r="C191" i="2661"/>
  <c r="C192" i="2661"/>
  <c r="C193" i="2661"/>
  <c r="C194" i="2661"/>
  <c r="C195" i="2661"/>
  <c r="C196" i="2661"/>
  <c r="C197" i="2661"/>
  <c r="C198" i="2661"/>
  <c r="C199" i="2661"/>
  <c r="C200" i="2661"/>
  <c r="C201" i="2661"/>
  <c r="C202" i="2661"/>
  <c r="C203" i="2661"/>
  <c r="C204" i="2661"/>
  <c r="C205" i="2661"/>
  <c r="C206" i="2661"/>
  <c r="C207" i="2661"/>
  <c r="C208" i="2661"/>
  <c r="C209" i="2661"/>
  <c r="C210" i="2661"/>
  <c r="C211" i="2661"/>
  <c r="C212" i="2661"/>
  <c r="C213" i="2661"/>
  <c r="C214" i="2661"/>
  <c r="C215" i="2661"/>
  <c r="C216" i="2661"/>
  <c r="C217" i="2661"/>
  <c r="C218" i="2661"/>
  <c r="C219" i="2661"/>
  <c r="C220" i="2661"/>
  <c r="C221" i="2661"/>
  <c r="C222" i="2661"/>
  <c r="C223" i="2661"/>
  <c r="C224" i="2661"/>
  <c r="C225" i="2661"/>
  <c r="C226" i="2661"/>
  <c r="C227" i="2661"/>
  <c r="C228" i="2661"/>
  <c r="C229" i="2661"/>
  <c r="C230" i="2661"/>
  <c r="C231" i="2661"/>
  <c r="C232" i="2661"/>
  <c r="C233" i="2661"/>
  <c r="C234" i="2661"/>
  <c r="C235" i="2661"/>
  <c r="C236" i="2661"/>
  <c r="C237" i="2661"/>
  <c r="C238" i="2661"/>
  <c r="C239" i="2661"/>
  <c r="C240" i="2661"/>
  <c r="C241" i="2661"/>
  <c r="C242" i="2661"/>
  <c r="C243" i="2661"/>
  <c r="C244" i="2661"/>
  <c r="C245" i="2661"/>
  <c r="C246" i="2661"/>
  <c r="C247" i="2661"/>
  <c r="C248" i="2661"/>
  <c r="C249" i="2661"/>
  <c r="C250" i="2661"/>
  <c r="C251" i="2661"/>
  <c r="C252" i="2661"/>
  <c r="C253" i="2661"/>
  <c r="C254" i="2661"/>
  <c r="C255" i="2661"/>
  <c r="C256" i="2661"/>
  <c r="C257" i="2661"/>
  <c r="C258" i="2661"/>
  <c r="C259" i="2661"/>
  <c r="C260" i="2661"/>
  <c r="C261" i="2661"/>
  <c r="C262" i="2661"/>
  <c r="C263" i="2661"/>
  <c r="C264" i="2661"/>
  <c r="C265" i="2661"/>
  <c r="C266" i="2661"/>
  <c r="C267" i="2661"/>
  <c r="C268" i="2661"/>
  <c r="C269" i="2661"/>
  <c r="C270" i="2661"/>
  <c r="C271" i="2661"/>
  <c r="C272" i="2661"/>
  <c r="C273" i="2661"/>
  <c r="C274" i="2661"/>
  <c r="C275" i="2661"/>
  <c r="C276" i="2661"/>
  <c r="C277" i="2661"/>
  <c r="C278" i="2661"/>
  <c r="C279" i="2661"/>
  <c r="C280" i="2661"/>
  <c r="C281" i="2661"/>
  <c r="C282" i="2661"/>
  <c r="C283" i="2661"/>
  <c r="C284" i="2661"/>
  <c r="C285" i="2661"/>
  <c r="C286" i="2661"/>
  <c r="C287" i="2661"/>
  <c r="C288" i="2661"/>
  <c r="C289" i="2661"/>
  <c r="C290" i="2661"/>
  <c r="C291" i="2661"/>
  <c r="C292" i="2661"/>
  <c r="C293" i="2661"/>
  <c r="C294" i="2661"/>
  <c r="C295" i="2661"/>
  <c r="C296" i="2661"/>
  <c r="C297" i="2661"/>
  <c r="C298" i="2661"/>
  <c r="C299" i="2661"/>
  <c r="C300" i="2661"/>
  <c r="C301" i="2661"/>
  <c r="C302" i="2661"/>
  <c r="C303" i="2661"/>
  <c r="C304" i="2661"/>
  <c r="C305" i="2661"/>
  <c r="C306" i="2661"/>
  <c r="C307" i="2661"/>
  <c r="C308" i="2661"/>
  <c r="C309" i="2661"/>
  <c r="C310" i="2661"/>
  <c r="C311" i="2661"/>
  <c r="C312" i="2661"/>
  <c r="C313" i="2661"/>
  <c r="C314" i="2661"/>
  <c r="C315" i="2661"/>
  <c r="C316" i="2661"/>
  <c r="C317" i="2661"/>
  <c r="C318" i="2661"/>
  <c r="C319" i="2661"/>
  <c r="C320" i="2661"/>
  <c r="C321" i="2661"/>
  <c r="C322" i="2661"/>
  <c r="C323" i="2661"/>
  <c r="C324" i="2661"/>
  <c r="C325" i="2661"/>
  <c r="C326" i="2661"/>
  <c r="C327" i="2661"/>
  <c r="C328" i="2661"/>
  <c r="C329" i="2661"/>
  <c r="C330" i="2661"/>
  <c r="C331" i="2661"/>
  <c r="C332" i="2661"/>
  <c r="C333" i="2661"/>
  <c r="C334" i="2661"/>
  <c r="C335" i="2661"/>
  <c r="C336" i="2661"/>
  <c r="C337" i="2661"/>
  <c r="C338" i="2661"/>
  <c r="C339" i="2661"/>
  <c r="C340" i="2661"/>
  <c r="C341" i="2661"/>
  <c r="C342" i="2661"/>
  <c r="C343" i="2661"/>
  <c r="C344" i="2661"/>
  <c r="C345" i="2661"/>
  <c r="C346" i="2661"/>
  <c r="C347" i="2661"/>
  <c r="C348" i="2661"/>
  <c r="C349" i="2661"/>
  <c r="C350" i="2661"/>
  <c r="C351" i="2661"/>
  <c r="C352" i="2661"/>
  <c r="C353" i="2661"/>
  <c r="C354" i="2661"/>
  <c r="C355" i="2661"/>
  <c r="C356" i="2661"/>
  <c r="C357" i="2661"/>
  <c r="C358" i="2661"/>
  <c r="C359" i="2661"/>
  <c r="C360" i="2661"/>
  <c r="C361" i="2661"/>
  <c r="C362" i="2661"/>
  <c r="C363" i="2661"/>
  <c r="C364" i="2661"/>
  <c r="C365" i="2661"/>
  <c r="C366" i="2661"/>
  <c r="C367" i="2661"/>
  <c r="C368" i="2661"/>
  <c r="C369" i="2661"/>
  <c r="C370" i="2661"/>
  <c r="C371" i="2661"/>
  <c r="C372" i="2661"/>
  <c r="C373" i="2661"/>
  <c r="C374" i="2661"/>
  <c r="C375" i="2661"/>
  <c r="C376" i="2661"/>
  <c r="C377" i="2661"/>
  <c r="C378" i="2661"/>
  <c r="C379" i="2661"/>
  <c r="C380" i="2661"/>
  <c r="C381" i="2661"/>
  <c r="C382" i="2661"/>
  <c r="C383" i="2661"/>
  <c r="C384" i="2661"/>
  <c r="C385" i="2661"/>
  <c r="C386" i="2661"/>
  <c r="C387" i="2661"/>
  <c r="C388" i="2661"/>
  <c r="C389" i="2661"/>
  <c r="C390" i="2661"/>
  <c r="C391" i="2661"/>
  <c r="C392" i="2661"/>
  <c r="C393" i="2661"/>
  <c r="C394" i="2661"/>
  <c r="C395" i="2661"/>
  <c r="C396" i="2661"/>
  <c r="C397" i="2661"/>
  <c r="C398" i="2661"/>
  <c r="C399" i="2661"/>
  <c r="C400" i="2661"/>
  <c r="C401" i="2661"/>
  <c r="C402" i="2661"/>
  <c r="C403" i="2661"/>
  <c r="C404" i="2661"/>
  <c r="C405" i="2661"/>
  <c r="C406" i="2661"/>
  <c r="C407" i="2661"/>
  <c r="C408" i="2661"/>
  <c r="C409" i="2661"/>
  <c r="C410" i="2661"/>
  <c r="C411" i="2661"/>
  <c r="C412" i="2661"/>
  <c r="C413" i="2661"/>
  <c r="C414" i="2661"/>
  <c r="C415" i="2661"/>
  <c r="C416" i="2661"/>
  <c r="C417" i="2661"/>
  <c r="C418" i="2661"/>
  <c r="C419" i="2661"/>
  <c r="C420" i="2661"/>
  <c r="C421" i="2661"/>
  <c r="C422" i="2661"/>
  <c r="C423" i="2661"/>
  <c r="C424" i="2661"/>
  <c r="C425" i="2661"/>
  <c r="C426" i="2661"/>
  <c r="C427" i="2661"/>
  <c r="C428" i="2661"/>
  <c r="C429" i="2661"/>
  <c r="C430" i="2661"/>
  <c r="C431" i="2661"/>
  <c r="C432" i="2661"/>
  <c r="C433" i="2661"/>
  <c r="C434" i="2661"/>
  <c r="C435" i="2661"/>
  <c r="C436" i="2661"/>
  <c r="C437" i="2661"/>
  <c r="C438" i="2661"/>
  <c r="C439" i="2661"/>
  <c r="C440" i="2661"/>
  <c r="C441" i="2661"/>
  <c r="C442" i="2661"/>
  <c r="C443" i="2661"/>
  <c r="C444" i="2661"/>
  <c r="C445" i="2661"/>
  <c r="C446" i="2661"/>
  <c r="C447" i="2661"/>
  <c r="C448" i="2661"/>
  <c r="C449" i="2661"/>
  <c r="C450" i="2661"/>
  <c r="C451" i="2661"/>
  <c r="C452" i="2661"/>
  <c r="C453" i="2661"/>
  <c r="C454" i="2661"/>
  <c r="C455" i="2661"/>
  <c r="C456" i="2661"/>
  <c r="C457" i="2661"/>
  <c r="C458" i="2661"/>
  <c r="C459" i="2661"/>
  <c r="C460" i="2661"/>
  <c r="C461" i="2661"/>
  <c r="C462" i="2661"/>
  <c r="C463" i="2661"/>
  <c r="C464" i="2661"/>
  <c r="C465" i="2661"/>
  <c r="C466" i="2661"/>
  <c r="C467" i="2661"/>
  <c r="C468" i="2661"/>
  <c r="C469" i="2661"/>
  <c r="C470" i="2661"/>
  <c r="C471" i="2661"/>
  <c r="C472" i="2661"/>
  <c r="C473" i="2661"/>
  <c r="C474" i="2661"/>
  <c r="C475" i="2661"/>
  <c r="C476" i="2661"/>
  <c r="C477" i="2661"/>
  <c r="C478" i="2661"/>
  <c r="C479" i="2661"/>
  <c r="C480" i="2661"/>
  <c r="C481" i="2661"/>
  <c r="C482" i="2661"/>
  <c r="C483" i="2661"/>
  <c r="C484" i="2661"/>
  <c r="C485" i="2661"/>
  <c r="C486" i="2661"/>
  <c r="C487" i="2661"/>
  <c r="C488" i="2661"/>
  <c r="C489" i="2661"/>
  <c r="C490" i="2661"/>
  <c r="C491" i="2661"/>
  <c r="C492" i="2661"/>
  <c r="C493" i="2661"/>
  <c r="C494" i="2661"/>
  <c r="C495" i="2661"/>
  <c r="C496" i="2661"/>
  <c r="C497" i="2661"/>
  <c r="C498" i="2661"/>
  <c r="C499" i="2661"/>
  <c r="C500" i="2661"/>
  <c r="C501" i="2661"/>
  <c r="C502" i="2661"/>
  <c r="C503" i="2661"/>
  <c r="C504" i="2661"/>
  <c r="C505" i="2661"/>
  <c r="C506" i="2661"/>
  <c r="C507" i="2661"/>
  <c r="C508" i="2661"/>
  <c r="C509" i="2661"/>
  <c r="C510" i="2661"/>
  <c r="C511" i="2661"/>
  <c r="C512" i="2661"/>
  <c r="C513" i="2661"/>
  <c r="C514" i="2661"/>
  <c r="C515" i="2661"/>
  <c r="C516" i="2661"/>
  <c r="C517" i="2661"/>
  <c r="C518" i="2661"/>
  <c r="C519" i="2661"/>
  <c r="C520" i="2661"/>
  <c r="C521" i="2661"/>
  <c r="C522" i="2661"/>
  <c r="C523" i="2661"/>
  <c r="C524" i="2661"/>
  <c r="C525" i="2661"/>
  <c r="C526" i="2661"/>
  <c r="C527" i="2661"/>
  <c r="C528" i="2661"/>
  <c r="C529" i="2661"/>
  <c r="C530" i="2661"/>
  <c r="C531" i="2661"/>
  <c r="C532" i="2661"/>
  <c r="C533" i="2661"/>
  <c r="C534" i="2661"/>
  <c r="C535" i="2661"/>
  <c r="C536" i="2661"/>
  <c r="C537" i="2661"/>
  <c r="C538" i="2661"/>
  <c r="C539" i="2661"/>
  <c r="C540" i="2661"/>
  <c r="C541" i="2661"/>
  <c r="C542" i="2661"/>
  <c r="C543" i="2661"/>
  <c r="C544" i="2661"/>
  <c r="C545" i="2661"/>
  <c r="C546" i="2661"/>
  <c r="C547" i="2661"/>
  <c r="C548" i="2661"/>
  <c r="C549" i="2661"/>
  <c r="C550" i="2661"/>
  <c r="C551" i="2661"/>
  <c r="C552" i="2661"/>
  <c r="C553" i="2661"/>
  <c r="C554" i="2661"/>
  <c r="C555" i="2661"/>
  <c r="C556" i="2661"/>
  <c r="C557" i="2661"/>
  <c r="C558" i="2661"/>
  <c r="C559" i="2661"/>
  <c r="C560" i="2661"/>
  <c r="C561" i="2661"/>
  <c r="C562" i="2661"/>
  <c r="C563" i="2661"/>
  <c r="C564" i="2661"/>
  <c r="C565" i="2661"/>
  <c r="C566" i="2661"/>
  <c r="C567" i="2661"/>
  <c r="C568" i="2661"/>
  <c r="C569" i="2661"/>
  <c r="C570" i="2661"/>
  <c r="C571" i="2661"/>
  <c r="C572" i="2661"/>
  <c r="C573" i="2661"/>
  <c r="C574" i="2661"/>
  <c r="C575" i="2661"/>
  <c r="C576" i="2661"/>
  <c r="C577" i="2661"/>
  <c r="C578" i="2661"/>
  <c r="C579" i="2661"/>
  <c r="C580" i="2661"/>
  <c r="C581" i="2661"/>
  <c r="C582" i="2661"/>
  <c r="C583" i="2661"/>
  <c r="C584" i="2661"/>
  <c r="C585" i="2661"/>
  <c r="C586" i="2661"/>
  <c r="C587" i="2661"/>
  <c r="C588" i="2661"/>
  <c r="C589" i="2661"/>
  <c r="C590" i="2661"/>
  <c r="C591" i="2661"/>
  <c r="C592" i="2661"/>
  <c r="C593" i="2661"/>
  <c r="C594" i="2661"/>
  <c r="C595" i="2661"/>
  <c r="C596" i="2661"/>
  <c r="C597" i="2661"/>
  <c r="C598" i="2661"/>
  <c r="C599" i="2661"/>
  <c r="C600" i="2661"/>
  <c r="C601" i="2661"/>
  <c r="C602" i="2661"/>
  <c r="C603" i="2661"/>
  <c r="C604" i="2661"/>
  <c r="C605" i="2661"/>
  <c r="C606" i="2661"/>
  <c r="C607" i="2661"/>
  <c r="C608" i="2661"/>
  <c r="C609" i="2661"/>
  <c r="C610" i="2661"/>
  <c r="C611" i="2661"/>
  <c r="C612" i="2661"/>
  <c r="C613" i="2661"/>
  <c r="C614" i="2661"/>
  <c r="C615" i="2661"/>
  <c r="C616" i="2661"/>
  <c r="C617" i="2661"/>
  <c r="C618" i="2661"/>
  <c r="C619" i="2661"/>
  <c r="C620" i="2661"/>
  <c r="C621" i="2661"/>
  <c r="C622" i="2661"/>
  <c r="C623" i="2661"/>
  <c r="C624" i="2661"/>
  <c r="C625" i="2661"/>
  <c r="C626" i="2661"/>
  <c r="C627" i="2661"/>
  <c r="C628" i="2661"/>
  <c r="C629" i="2661"/>
  <c r="C630" i="2661"/>
  <c r="C631" i="2661"/>
  <c r="C632" i="2661"/>
  <c r="C633" i="2661"/>
  <c r="C634" i="2661"/>
  <c r="C635" i="2661"/>
  <c r="C636" i="2661"/>
  <c r="C637" i="2661"/>
  <c r="C638" i="2661"/>
  <c r="C639" i="2661"/>
  <c r="C640" i="2661"/>
  <c r="C641" i="2661"/>
  <c r="C642" i="2661"/>
  <c r="C643" i="2661"/>
  <c r="C644" i="2661"/>
  <c r="C645" i="2661"/>
  <c r="C646" i="2661"/>
  <c r="C647" i="2661"/>
  <c r="C648" i="2661"/>
  <c r="C649" i="2661"/>
  <c r="C650" i="2661"/>
  <c r="C651" i="2661"/>
  <c r="C652" i="2661"/>
  <c r="C653" i="2661"/>
  <c r="C654" i="2661"/>
  <c r="C655" i="2661"/>
  <c r="C656" i="2661"/>
  <c r="C657" i="2661"/>
  <c r="C658" i="2661"/>
  <c r="C659" i="2661"/>
  <c r="C660" i="2661"/>
  <c r="C661" i="2661"/>
  <c r="C662" i="2661"/>
  <c r="C663" i="2661"/>
  <c r="C664" i="2661"/>
  <c r="C665" i="2661"/>
  <c r="C666" i="2661"/>
  <c r="C667" i="2661"/>
  <c r="C668" i="2661"/>
  <c r="C669" i="2661"/>
  <c r="C670" i="2661"/>
  <c r="C671" i="2661"/>
  <c r="C672" i="2661"/>
  <c r="C673" i="2661"/>
  <c r="C674" i="2661"/>
  <c r="C675" i="2661"/>
  <c r="C676" i="2661"/>
  <c r="C677" i="2661"/>
  <c r="C678" i="2661"/>
  <c r="C679" i="2661"/>
  <c r="C680" i="2661"/>
  <c r="C681" i="2661"/>
  <c r="C682" i="2661"/>
  <c r="C683" i="2661"/>
  <c r="C684" i="2661"/>
  <c r="C685" i="2661"/>
  <c r="C686" i="2661"/>
  <c r="C687" i="2661"/>
  <c r="C688" i="2661"/>
  <c r="C689" i="2661"/>
  <c r="C690" i="2661"/>
  <c r="C691" i="2661"/>
  <c r="C692" i="2661"/>
  <c r="C693" i="2661"/>
  <c r="C694" i="2661"/>
  <c r="C695" i="2661"/>
  <c r="C696" i="2661"/>
  <c r="C697" i="2661"/>
  <c r="C698" i="2661"/>
  <c r="C699" i="2661"/>
  <c r="C700" i="2661"/>
  <c r="C701" i="2661"/>
  <c r="C702" i="2661"/>
  <c r="C703" i="2661"/>
  <c r="C704" i="2661"/>
  <c r="C705" i="2661"/>
  <c r="C706" i="2661"/>
  <c r="C707" i="2661"/>
  <c r="C708" i="2661"/>
  <c r="C709" i="2661"/>
  <c r="C710" i="2661"/>
  <c r="C711" i="2661"/>
  <c r="C712" i="2661"/>
  <c r="C713" i="2661"/>
  <c r="C714" i="2661"/>
  <c r="C715" i="2661"/>
  <c r="C716" i="2661"/>
  <c r="C717" i="2661"/>
  <c r="C718" i="2661"/>
  <c r="C719" i="2661"/>
  <c r="C720" i="2661"/>
  <c r="C721" i="2661"/>
  <c r="C722" i="2661"/>
  <c r="C723" i="2661"/>
  <c r="C724" i="2661"/>
  <c r="C725" i="2661"/>
  <c r="C726" i="2661"/>
  <c r="C727" i="2661"/>
  <c r="C728" i="2661"/>
  <c r="C729" i="2661"/>
  <c r="C730" i="2661"/>
  <c r="C731" i="2661"/>
  <c r="C732" i="2661"/>
  <c r="C733" i="2661"/>
  <c r="C734" i="2661"/>
  <c r="C735" i="2661"/>
  <c r="C736" i="2661"/>
  <c r="C737" i="2661"/>
  <c r="C738" i="2661"/>
  <c r="C739" i="2661"/>
  <c r="C740" i="2661"/>
  <c r="C741" i="2661"/>
  <c r="C742" i="2661"/>
  <c r="C743" i="2661"/>
  <c r="C744" i="2661"/>
  <c r="C745" i="2661"/>
  <c r="C746" i="2661"/>
  <c r="C747" i="2661"/>
  <c r="C748" i="2661"/>
  <c r="C749" i="2661"/>
  <c r="C750" i="2661"/>
  <c r="C751" i="2661"/>
  <c r="C752" i="2661"/>
  <c r="C753" i="2661"/>
  <c r="C754" i="2661"/>
  <c r="C755" i="2661"/>
  <c r="C756" i="2661"/>
  <c r="C757" i="2661"/>
  <c r="C758" i="2661"/>
  <c r="C759" i="2661"/>
  <c r="C760" i="2661"/>
  <c r="C761" i="2661"/>
  <c r="C762" i="2661"/>
  <c r="C763" i="2661"/>
  <c r="C764" i="2661"/>
  <c r="C765" i="2661"/>
  <c r="C766" i="2661"/>
  <c r="C767" i="2661"/>
  <c r="C768" i="2661"/>
  <c r="C769" i="2661"/>
  <c r="C770" i="2661"/>
  <c r="C771" i="2661"/>
  <c r="C772" i="2661"/>
  <c r="C773" i="2661"/>
  <c r="C774" i="2661"/>
  <c r="C775" i="2661"/>
  <c r="C776" i="2661"/>
  <c r="C777" i="2661"/>
  <c r="C778" i="2661"/>
  <c r="C779" i="2661"/>
  <c r="C780" i="2661"/>
  <c r="C781" i="2661"/>
  <c r="C782" i="2661"/>
  <c r="C783" i="2661"/>
  <c r="C784" i="2661"/>
  <c r="C785" i="2661"/>
  <c r="C786" i="2661"/>
  <c r="C787" i="2661"/>
  <c r="C788" i="2661"/>
  <c r="C789" i="2661"/>
  <c r="C790" i="2661"/>
  <c r="C791" i="2661"/>
  <c r="C792" i="2661"/>
  <c r="C793" i="2661"/>
  <c r="C794" i="2661"/>
  <c r="C795" i="2661"/>
  <c r="C796" i="2661"/>
  <c r="C797" i="2661"/>
  <c r="C798" i="2661"/>
  <c r="C799" i="2661"/>
  <c r="C800" i="2661"/>
  <c r="C801" i="2661"/>
  <c r="C802" i="2661"/>
  <c r="C803" i="2661"/>
  <c r="C804" i="2661"/>
  <c r="C805" i="2661"/>
  <c r="C806" i="2661"/>
  <c r="C807" i="2661"/>
  <c r="C808" i="2661"/>
  <c r="C809" i="2661"/>
  <c r="C810" i="2661"/>
  <c r="C811" i="2661"/>
  <c r="C812" i="2661"/>
  <c r="C813" i="2661"/>
  <c r="C814" i="2661"/>
  <c r="C815" i="2661"/>
  <c r="C816" i="2661"/>
  <c r="C817" i="2661"/>
  <c r="C818" i="2661"/>
  <c r="C819" i="2661"/>
  <c r="C820" i="2661"/>
  <c r="C821" i="2661"/>
  <c r="C822" i="2661"/>
  <c r="C823" i="2661"/>
  <c r="C824" i="2661"/>
  <c r="C825" i="2661"/>
  <c r="C826" i="2661"/>
  <c r="C827" i="2661"/>
  <c r="C828" i="2661"/>
  <c r="C829" i="2661"/>
  <c r="C830" i="2661"/>
  <c r="C831" i="2661"/>
  <c r="C832" i="2661"/>
  <c r="C833" i="2661"/>
  <c r="C834" i="2661"/>
  <c r="C835" i="2661"/>
  <c r="C836" i="2661"/>
  <c r="C837" i="2661"/>
  <c r="C838" i="2661"/>
  <c r="C839" i="2661"/>
  <c r="C840" i="2661"/>
  <c r="C841" i="2661"/>
  <c r="C842" i="2661"/>
  <c r="C843" i="2661"/>
  <c r="C844" i="2661"/>
  <c r="C845" i="2661"/>
  <c r="C846" i="2661"/>
  <c r="C847" i="2661"/>
  <c r="C848" i="2661"/>
  <c r="C849" i="2661"/>
  <c r="C850" i="2661"/>
  <c r="C851" i="2661"/>
  <c r="C852" i="2661"/>
  <c r="C853" i="2661"/>
  <c r="C854" i="2661"/>
  <c r="C855" i="2661"/>
  <c r="C856" i="2661"/>
  <c r="C857" i="2661"/>
  <c r="C858" i="2661"/>
  <c r="C859" i="2661"/>
  <c r="C860" i="2661"/>
  <c r="C861" i="2661"/>
  <c r="C862" i="2661"/>
  <c r="C863" i="2661"/>
  <c r="C864" i="2661"/>
  <c r="C865" i="2661"/>
  <c r="C866" i="2661"/>
  <c r="C867" i="2661"/>
  <c r="C868" i="2661"/>
  <c r="C869" i="2661"/>
  <c r="C870" i="2661"/>
  <c r="C871" i="2661"/>
  <c r="C872" i="2661"/>
  <c r="C873" i="2661"/>
  <c r="C874" i="2661"/>
  <c r="C875" i="2661"/>
  <c r="C876" i="2661"/>
  <c r="C877" i="2661"/>
  <c r="C878" i="2661"/>
  <c r="C879" i="2661"/>
  <c r="C880" i="2661"/>
  <c r="C881" i="2661"/>
  <c r="C882" i="2661"/>
  <c r="C883" i="2661"/>
  <c r="C884" i="2661"/>
  <c r="C885" i="2661"/>
  <c r="C886" i="2661"/>
  <c r="C887" i="2661"/>
  <c r="C888" i="2661"/>
  <c r="C889" i="2661"/>
  <c r="C890" i="2661"/>
  <c r="C891" i="2661"/>
  <c r="C892" i="2661"/>
  <c r="C893" i="2661"/>
  <c r="C894" i="2661"/>
  <c r="C895" i="2661"/>
  <c r="C896" i="2661"/>
  <c r="C897" i="2661"/>
  <c r="C898" i="2661"/>
  <c r="C899" i="2661"/>
  <c r="C900" i="2661"/>
  <c r="C901" i="2661"/>
  <c r="C902" i="2661"/>
  <c r="C903" i="2661"/>
  <c r="C904" i="2661"/>
  <c r="C905" i="2661"/>
  <c r="C906" i="2661"/>
  <c r="C907" i="2661"/>
  <c r="C908" i="2661"/>
  <c r="C909" i="2661"/>
  <c r="C910" i="2661"/>
  <c r="C911" i="2661"/>
  <c r="C912" i="2661"/>
  <c r="C913" i="2661"/>
  <c r="C914" i="2661"/>
  <c r="C915" i="2661"/>
  <c r="C916" i="2661"/>
  <c r="C917" i="2661"/>
  <c r="C918" i="2661"/>
  <c r="C919" i="2661"/>
  <c r="C920" i="2661"/>
  <c r="C921" i="2661"/>
  <c r="C922" i="2661"/>
  <c r="C923" i="2661"/>
  <c r="C924" i="2661"/>
  <c r="C925" i="2661"/>
  <c r="C926" i="2661"/>
  <c r="C927" i="2661"/>
  <c r="C928" i="2661"/>
  <c r="C929" i="2661"/>
  <c r="C930" i="2661"/>
  <c r="C931" i="2661"/>
  <c r="C932" i="2661"/>
  <c r="C933" i="2661"/>
  <c r="C934" i="2661"/>
  <c r="C935" i="2661"/>
  <c r="C936" i="2661"/>
  <c r="C937" i="2661"/>
  <c r="C938" i="2661"/>
  <c r="C939" i="2661"/>
  <c r="C940" i="2661"/>
  <c r="C941" i="2661"/>
  <c r="C942" i="2661"/>
  <c r="C943" i="2661"/>
  <c r="C944" i="2661"/>
  <c r="C945" i="2661"/>
  <c r="C946" i="2661"/>
  <c r="C947" i="2661"/>
  <c r="C948" i="2661"/>
  <c r="C949" i="2661"/>
  <c r="C950" i="2661"/>
  <c r="C951" i="2661"/>
  <c r="C952" i="2661"/>
  <c r="C953" i="2661"/>
  <c r="C954" i="2661"/>
  <c r="C955" i="2661"/>
  <c r="C956" i="2661"/>
  <c r="C957" i="2661"/>
  <c r="C958" i="2661"/>
  <c r="C959" i="2661"/>
  <c r="C960" i="2661"/>
  <c r="C961" i="2661"/>
  <c r="C962" i="2661"/>
  <c r="C963" i="2661"/>
  <c r="C964" i="2661"/>
  <c r="C965" i="2661"/>
  <c r="C966" i="2661"/>
  <c r="C967" i="2661"/>
  <c r="C968" i="2661"/>
  <c r="C969" i="2661"/>
  <c r="C970" i="2661"/>
  <c r="C971" i="2661"/>
  <c r="C972" i="2661"/>
  <c r="C973" i="2661"/>
  <c r="C974" i="2661"/>
  <c r="C975" i="2661"/>
  <c r="C976" i="2661"/>
  <c r="C977" i="2661"/>
  <c r="C978" i="2661"/>
  <c r="C979" i="2661"/>
  <c r="C980" i="2661"/>
  <c r="C981" i="2661"/>
  <c r="C982" i="2661"/>
  <c r="C983" i="2661"/>
  <c r="C984" i="2661"/>
  <c r="C985" i="2661"/>
  <c r="C986" i="2661"/>
  <c r="C987" i="2661"/>
  <c r="C988" i="2661"/>
  <c r="C989" i="2661"/>
  <c r="C990" i="2661"/>
  <c r="C991" i="2661"/>
  <c r="C992" i="2661"/>
  <c r="C993" i="2661"/>
  <c r="C994" i="2661"/>
  <c r="C995" i="2661"/>
  <c r="C996" i="2661"/>
  <c r="C997" i="2661"/>
  <c r="C998" i="2661"/>
  <c r="C999" i="2661"/>
  <c r="C1000" i="2661"/>
  <c r="C1001" i="2661"/>
  <c r="C1002" i="2661"/>
  <c r="C1003" i="2661"/>
  <c r="C1004" i="2661"/>
  <c r="C1005" i="2661"/>
  <c r="C1006" i="2661"/>
  <c r="C1007" i="2661"/>
  <c r="C1008" i="2661"/>
  <c r="C1009" i="2661"/>
  <c r="C1010" i="2661"/>
  <c r="C1011" i="2661"/>
  <c r="C1012" i="2661"/>
  <c r="C1013" i="2661"/>
  <c r="C1014" i="2661"/>
  <c r="C1015" i="2661"/>
  <c r="C1016" i="2661"/>
  <c r="C1017" i="2661"/>
  <c r="C1018" i="2661"/>
  <c r="C1019" i="2661"/>
  <c r="C1020" i="2661"/>
  <c r="C1021" i="2661"/>
  <c r="C1022" i="2661"/>
  <c r="C1023" i="2661"/>
  <c r="C1024" i="2661"/>
  <c r="C1025" i="2661"/>
  <c r="C1026" i="2661"/>
  <c r="C1027" i="2661"/>
  <c r="C1028" i="2661"/>
  <c r="C1029" i="2661"/>
  <c r="C1030" i="2661"/>
  <c r="C1031" i="2661"/>
  <c r="C1032" i="2661"/>
  <c r="C1033" i="2661"/>
  <c r="C1034" i="2661"/>
  <c r="C1035" i="2661"/>
  <c r="C1036" i="2661"/>
  <c r="C1037" i="2661"/>
  <c r="C1038" i="2661"/>
  <c r="C1039" i="2661"/>
  <c r="C1040" i="2661"/>
  <c r="C1041" i="2661"/>
  <c r="C1042" i="2661"/>
  <c r="C1043" i="2661"/>
  <c r="C1044" i="2661"/>
  <c r="C1045" i="2661"/>
  <c r="C1046" i="2661"/>
  <c r="C1047" i="2661"/>
  <c r="C1048" i="2661"/>
  <c r="C1049" i="2661"/>
  <c r="C1050" i="2661"/>
  <c r="C1051" i="2661"/>
  <c r="C1052" i="2661"/>
  <c r="C1053" i="2661"/>
  <c r="C1054" i="2661"/>
  <c r="C1055" i="2661"/>
  <c r="C1056" i="2661"/>
  <c r="C1057" i="2661"/>
  <c r="C1058" i="2661"/>
  <c r="C1059" i="2661"/>
  <c r="C1060" i="2661"/>
  <c r="C1061" i="2661"/>
  <c r="C1062" i="2661"/>
  <c r="C1063" i="2661"/>
  <c r="C1064" i="2661"/>
  <c r="C1065" i="2661"/>
  <c r="C1066" i="2661"/>
  <c r="C1067" i="2661"/>
  <c r="C1068" i="2661"/>
  <c r="C1069" i="2661"/>
  <c r="C1070" i="2661"/>
  <c r="C1071" i="2661"/>
  <c r="C1072" i="2661"/>
  <c r="C1073" i="2661"/>
  <c r="C1074" i="2661"/>
  <c r="C1075" i="2661"/>
  <c r="C1076" i="2661"/>
  <c r="C1077" i="2661"/>
  <c r="C1078" i="2661"/>
  <c r="C1079" i="2661"/>
  <c r="C1080" i="2661"/>
  <c r="C1081" i="2661"/>
  <c r="C1082" i="2661"/>
  <c r="C1083" i="2661"/>
  <c r="C1084" i="2661"/>
  <c r="C1085" i="2661"/>
  <c r="C1086" i="2661"/>
  <c r="C1087" i="2661"/>
  <c r="C1088" i="2661"/>
  <c r="C1089" i="2661"/>
  <c r="C1090" i="2661"/>
  <c r="C1091" i="2661"/>
  <c r="C1092" i="2661"/>
  <c r="C1093" i="2661"/>
  <c r="C1094" i="2661"/>
  <c r="C1095" i="2661"/>
  <c r="C1096" i="2661"/>
  <c r="C1097" i="2661"/>
  <c r="C1098" i="2661"/>
  <c r="C1099" i="2661"/>
  <c r="C1100" i="2661"/>
  <c r="C1101" i="2661"/>
  <c r="C1102" i="2661"/>
  <c r="C1103" i="2661"/>
  <c r="C1104" i="2661"/>
  <c r="C1105" i="2661"/>
  <c r="C1106" i="2661"/>
  <c r="C1107" i="2661"/>
  <c r="C1108" i="2661"/>
  <c r="C1109" i="2661"/>
  <c r="C1110" i="2661"/>
  <c r="C1111" i="2661"/>
  <c r="C1112" i="2661"/>
  <c r="C1113" i="2661"/>
  <c r="C1114" i="2661"/>
  <c r="C1115" i="2661"/>
  <c r="C1116" i="2661"/>
  <c r="C1117" i="2661"/>
  <c r="C1118" i="2661"/>
  <c r="C1119" i="2661"/>
  <c r="C1120" i="2661"/>
  <c r="C1121" i="2661"/>
  <c r="C1122" i="2661"/>
  <c r="C1123" i="2661"/>
  <c r="C1124" i="2661"/>
  <c r="C1125" i="2661"/>
  <c r="C1126" i="2661"/>
  <c r="C1127" i="2661"/>
  <c r="C1128" i="2661"/>
  <c r="C1129" i="2661"/>
  <c r="C1130" i="2661"/>
  <c r="C1131" i="2661"/>
  <c r="C1132" i="2661"/>
  <c r="C1133" i="2661"/>
  <c r="C1134" i="2661"/>
  <c r="C1135" i="2661"/>
  <c r="C1136" i="2661"/>
  <c r="C1137" i="2661"/>
  <c r="C1138" i="2661"/>
  <c r="C1139" i="2661"/>
  <c r="C1140" i="2661"/>
  <c r="C1141" i="2661"/>
  <c r="C1142" i="2661"/>
  <c r="C1143" i="2661"/>
  <c r="C1144" i="2661"/>
  <c r="C1145" i="2661"/>
  <c r="C1146" i="2661"/>
  <c r="C1147" i="2661"/>
  <c r="C1148" i="2661"/>
  <c r="C1149" i="2661"/>
  <c r="C1150" i="2661"/>
  <c r="C1151" i="2661"/>
  <c r="C1152" i="2661"/>
  <c r="C1153" i="2661"/>
  <c r="C1154" i="2661"/>
  <c r="C1155" i="2661"/>
  <c r="C1156" i="2661"/>
  <c r="C1157" i="2661"/>
  <c r="C1158" i="2661"/>
  <c r="C1159" i="2661"/>
  <c r="C1160" i="2661"/>
  <c r="C1161" i="2661"/>
  <c r="C1162" i="2661"/>
  <c r="C1163" i="2661"/>
  <c r="C1164" i="2661"/>
  <c r="C1165" i="2661"/>
  <c r="C1166" i="2661"/>
  <c r="C1167" i="2661"/>
  <c r="C1168" i="2661"/>
  <c r="C1169" i="2661"/>
  <c r="C1170" i="2661"/>
  <c r="C1171" i="2661"/>
  <c r="C1172" i="2661"/>
  <c r="C1173" i="2661"/>
  <c r="C1174" i="2661"/>
  <c r="C1175" i="2661"/>
  <c r="C1176" i="2661"/>
  <c r="C1177" i="2661"/>
  <c r="C1178" i="2661"/>
  <c r="C1179" i="2661"/>
  <c r="C1180" i="2661"/>
  <c r="C1181" i="2661"/>
  <c r="C1182" i="2661"/>
  <c r="C1183" i="2661"/>
  <c r="C1184" i="2661"/>
  <c r="C1185" i="2661"/>
  <c r="C1186" i="2661"/>
  <c r="C1187" i="2661"/>
  <c r="C1188" i="2661"/>
  <c r="C1189" i="2661"/>
  <c r="C1190" i="2661"/>
  <c r="C1191" i="2661"/>
  <c r="C1192" i="2661"/>
  <c r="C1193" i="2661"/>
  <c r="C1194" i="2661"/>
  <c r="C1195" i="2661"/>
  <c r="C1196" i="2661"/>
  <c r="C1197" i="2661"/>
  <c r="C1198" i="2661"/>
  <c r="C1199" i="2661"/>
  <c r="C1200" i="2661"/>
  <c r="C1201" i="2661"/>
  <c r="C1202" i="2661"/>
  <c r="C1203" i="2661"/>
  <c r="C1204" i="2661"/>
  <c r="C1205" i="2661"/>
  <c r="C1206" i="2661"/>
  <c r="C1207" i="2661"/>
  <c r="C1208" i="2661"/>
  <c r="C1209" i="2661"/>
  <c r="C1210" i="2661"/>
  <c r="C1211" i="2661"/>
  <c r="C1212" i="2661"/>
  <c r="C1213" i="2661"/>
  <c r="C1214" i="2661"/>
  <c r="C1215" i="2661"/>
  <c r="C1216" i="2661"/>
  <c r="C1217" i="2661"/>
  <c r="C1218" i="2661"/>
  <c r="C1219" i="2661"/>
  <c r="C1220" i="2661"/>
  <c r="C1221" i="2661"/>
  <c r="C1222" i="2661"/>
  <c r="C1223" i="2661"/>
  <c r="C1224" i="2661"/>
  <c r="C1225" i="2661"/>
  <c r="C1226" i="2661"/>
  <c r="C1227" i="2661"/>
  <c r="C1228" i="2661"/>
  <c r="C1229" i="2661"/>
  <c r="C1230" i="2661"/>
  <c r="C1231" i="2661"/>
  <c r="C1232" i="2661"/>
  <c r="C1233" i="2661"/>
  <c r="C1234" i="2661"/>
  <c r="C1235" i="2661"/>
  <c r="C1236" i="2661"/>
  <c r="C1237" i="2661"/>
  <c r="C1238" i="2661"/>
  <c r="C1239" i="2661"/>
  <c r="C1240" i="2661"/>
  <c r="C1241" i="2661"/>
  <c r="C1242" i="2661"/>
  <c r="C1243" i="2661"/>
  <c r="C1244" i="2661"/>
  <c r="C1245" i="2661"/>
  <c r="C1246" i="2661"/>
  <c r="C1247" i="2661"/>
  <c r="C1248" i="2661"/>
  <c r="C1249" i="2661"/>
  <c r="C1250" i="2661"/>
  <c r="C1251" i="2661"/>
  <c r="C1252" i="2661"/>
  <c r="C1253" i="2661"/>
  <c r="C1254" i="2661"/>
  <c r="C1255" i="2661"/>
  <c r="C1256" i="2661"/>
  <c r="C1257" i="2661"/>
  <c r="C1258" i="2661"/>
  <c r="C1259" i="2661"/>
  <c r="C1260" i="2661"/>
  <c r="C1261" i="2661"/>
  <c r="C1262" i="2661"/>
  <c r="C1263" i="2661"/>
  <c r="C1264" i="2661"/>
  <c r="C1265" i="2661"/>
  <c r="C1266" i="2661"/>
  <c r="C1267" i="2661"/>
  <c r="C1268" i="2661"/>
  <c r="C1269" i="2661"/>
  <c r="C1270" i="2661"/>
  <c r="C1271" i="2661"/>
  <c r="C1272" i="2661"/>
  <c r="C1273" i="2661"/>
  <c r="C1274" i="2661"/>
  <c r="C1275" i="2661"/>
  <c r="C1276" i="2661"/>
  <c r="C1277" i="2661"/>
  <c r="C1278" i="2661"/>
  <c r="C1279" i="2661"/>
  <c r="C1280" i="2661"/>
  <c r="C1281" i="2661"/>
  <c r="C1282" i="2661"/>
  <c r="C1283" i="2661"/>
  <c r="C1284" i="2661"/>
  <c r="C1285" i="2661"/>
  <c r="C1286" i="2661"/>
  <c r="C1287" i="2661"/>
  <c r="C1288" i="2661"/>
  <c r="C1289" i="2661"/>
  <c r="C1290" i="2661"/>
  <c r="C1291" i="2661"/>
  <c r="C1292" i="2661"/>
  <c r="C1293" i="2661"/>
  <c r="C1294" i="2661"/>
  <c r="C1295" i="2661"/>
  <c r="C1296" i="2661"/>
  <c r="C1297" i="2661"/>
  <c r="C1298" i="2661"/>
  <c r="C1299" i="2661"/>
  <c r="C1300" i="2661"/>
  <c r="C1301" i="2661"/>
  <c r="C1302" i="2661"/>
  <c r="C1303" i="2661"/>
  <c r="C1304" i="2661"/>
  <c r="C1305" i="2661"/>
  <c r="C1306" i="2661"/>
  <c r="C1307" i="2661"/>
  <c r="C1308" i="2661"/>
  <c r="C1309" i="2661"/>
  <c r="C1310" i="2661"/>
  <c r="C1311" i="2661"/>
  <c r="C1312" i="2661"/>
  <c r="C1313" i="2661"/>
  <c r="C1314" i="2661"/>
  <c r="C1315" i="2661"/>
  <c r="C1316" i="2661"/>
  <c r="C1317" i="2661"/>
  <c r="C1318" i="2661"/>
  <c r="C1319" i="2661"/>
  <c r="C1320" i="2661"/>
  <c r="C1321" i="2661"/>
  <c r="C1322" i="2661"/>
  <c r="C1323" i="2661"/>
  <c r="C1324" i="2661"/>
  <c r="C1325" i="2661"/>
  <c r="C1326" i="2661"/>
  <c r="C1327" i="2661"/>
  <c r="C1328" i="2661"/>
  <c r="C1329" i="2661"/>
  <c r="C1330" i="2661"/>
  <c r="C1331" i="2661"/>
  <c r="C1332" i="2661"/>
  <c r="C1333" i="2661"/>
  <c r="C1334" i="2661"/>
  <c r="C1335" i="2661"/>
  <c r="C1336" i="2661"/>
  <c r="C1337" i="2661"/>
  <c r="C1338" i="2661"/>
  <c r="C1339" i="2661"/>
  <c r="C1340" i="2661"/>
  <c r="C1341" i="2661"/>
  <c r="C1342" i="2661"/>
  <c r="C1343" i="2661"/>
  <c r="C1344" i="2661"/>
  <c r="C1345" i="2661"/>
  <c r="C1346" i="2661"/>
  <c r="C1347" i="2661"/>
  <c r="C1348" i="2661"/>
  <c r="C1349" i="2661"/>
  <c r="C1350" i="2661"/>
  <c r="C1351" i="2661"/>
  <c r="C1352" i="2661"/>
  <c r="C1353" i="2661"/>
  <c r="C1354" i="2661"/>
  <c r="C1355" i="2661"/>
  <c r="C1356" i="2661"/>
  <c r="C1357" i="2661"/>
  <c r="C1358" i="2661"/>
  <c r="C1359" i="2661"/>
  <c r="C1360" i="2661"/>
  <c r="C1361" i="2661"/>
  <c r="C1362" i="2661"/>
  <c r="C1363" i="2661"/>
  <c r="C1364" i="2661"/>
  <c r="C1365" i="2661"/>
  <c r="C1366" i="2661"/>
  <c r="C1367" i="2661"/>
  <c r="C1368" i="2661"/>
  <c r="C1369" i="2661"/>
  <c r="C1370" i="2661"/>
  <c r="C1371" i="2661"/>
  <c r="C1372" i="2661"/>
  <c r="C1373" i="2661"/>
  <c r="C1374" i="2661"/>
  <c r="C1375" i="2661"/>
  <c r="C1376" i="2661"/>
  <c r="C1377" i="2661"/>
  <c r="C1378" i="2661"/>
  <c r="C1379" i="2661"/>
  <c r="C1380" i="2661"/>
  <c r="C1381" i="2661"/>
  <c r="C1382" i="2661"/>
  <c r="C1383" i="2661"/>
  <c r="C1384" i="2661"/>
  <c r="C1385" i="2661"/>
  <c r="C1386" i="2661"/>
  <c r="C1387" i="2661"/>
  <c r="C1388" i="2661"/>
  <c r="C1389" i="2661"/>
  <c r="C1390" i="2661"/>
  <c r="C1391" i="2661"/>
  <c r="C1392" i="2661"/>
  <c r="C1393" i="2661"/>
  <c r="C1394" i="2661"/>
  <c r="C1395" i="2661"/>
  <c r="C1396" i="2661"/>
  <c r="C1397" i="2661"/>
  <c r="C1398" i="2661"/>
  <c r="C1399" i="2661"/>
  <c r="C1400" i="2661"/>
  <c r="C1401" i="2661"/>
  <c r="C1402" i="2661"/>
  <c r="C1403" i="2661"/>
  <c r="C1404" i="2661"/>
  <c r="C1405" i="2661"/>
  <c r="C1406" i="2661"/>
  <c r="C1407" i="2661"/>
  <c r="C1408" i="2661"/>
  <c r="C1409" i="2661"/>
  <c r="C1410" i="2661"/>
  <c r="C1411" i="2661"/>
  <c r="C1412" i="2661"/>
  <c r="C1413" i="2661"/>
  <c r="C1414" i="2661"/>
  <c r="C1415" i="2661"/>
  <c r="C1416" i="2661"/>
  <c r="C1417" i="2661"/>
  <c r="C1418" i="2661"/>
  <c r="C1419" i="2661"/>
  <c r="C1420" i="2661"/>
  <c r="C1421" i="2661"/>
  <c r="C1422" i="2661"/>
  <c r="C1423" i="2661"/>
  <c r="C1424" i="2661"/>
  <c r="C1425" i="2661"/>
  <c r="C1426" i="2661"/>
  <c r="C1427" i="2661"/>
  <c r="C1428" i="2661"/>
  <c r="C1429" i="2661"/>
  <c r="C1430" i="2661"/>
  <c r="C1431" i="2661"/>
  <c r="C1432" i="2661"/>
  <c r="C1433" i="2661"/>
  <c r="C1434" i="2661"/>
  <c r="C1435" i="2661"/>
  <c r="C1436" i="2661"/>
  <c r="C1437" i="2661"/>
  <c r="C1438" i="2661"/>
  <c r="C1439" i="2661"/>
  <c r="C1440" i="2661"/>
  <c r="C1441" i="2661"/>
  <c r="C1442" i="2661"/>
  <c r="C1443" i="2661"/>
  <c r="C1444" i="2661"/>
  <c r="C1445" i="2661"/>
  <c r="C1446" i="2661"/>
  <c r="C1447" i="2661"/>
  <c r="C1448" i="2661"/>
  <c r="C1449" i="2661"/>
  <c r="C1450" i="2661"/>
  <c r="C1451" i="2661"/>
  <c r="C1452" i="2661"/>
  <c r="C1453" i="2661"/>
  <c r="C1454" i="2661"/>
  <c r="C1455" i="2661"/>
  <c r="C1456" i="2661"/>
  <c r="C1457" i="2661"/>
  <c r="C1458" i="2661"/>
  <c r="C1459" i="2661"/>
  <c r="C1460" i="2661"/>
  <c r="C1461" i="2661"/>
  <c r="C1462" i="2661"/>
  <c r="C1463" i="2661"/>
  <c r="C1464" i="2661"/>
  <c r="C1465" i="2661"/>
  <c r="C1466" i="2661"/>
  <c r="C1467" i="2661"/>
  <c r="C1468" i="2661"/>
  <c r="C1469" i="2661"/>
  <c r="C1470" i="2661"/>
  <c r="C1471" i="2661"/>
  <c r="C1472" i="2661"/>
  <c r="C1473" i="2661"/>
  <c r="C1474" i="2661"/>
  <c r="C1475" i="2661"/>
  <c r="C1476" i="2661"/>
  <c r="C1477" i="2661"/>
  <c r="C1478" i="2661"/>
  <c r="C1479" i="2661"/>
  <c r="C1480" i="2661"/>
  <c r="C1481" i="2661"/>
  <c r="C1482" i="2661"/>
  <c r="C1483" i="2661"/>
  <c r="C1484" i="2661"/>
  <c r="C1485" i="2661"/>
  <c r="C1486" i="2661"/>
  <c r="C1487" i="2661"/>
  <c r="C1488" i="2661"/>
  <c r="C1489" i="2661"/>
  <c r="C1490" i="2661"/>
  <c r="C1491" i="2661"/>
  <c r="C1492" i="2661"/>
  <c r="C1493" i="2661"/>
  <c r="C1494" i="2661"/>
  <c r="C1495" i="2661"/>
  <c r="C1496" i="2661"/>
  <c r="C1497" i="2661"/>
  <c r="C1498" i="2661"/>
  <c r="C1499" i="2661"/>
  <c r="C1500" i="2661"/>
  <c r="C1501" i="2661"/>
  <c r="C1502" i="2661"/>
  <c r="C1503" i="2661"/>
  <c r="C1504" i="2661"/>
  <c r="C1505" i="2661"/>
  <c r="C1506" i="2661"/>
  <c r="C1507" i="2661"/>
  <c r="C1508" i="2661"/>
  <c r="C1509" i="2661"/>
  <c r="C1510" i="2661"/>
  <c r="C1511" i="2661"/>
  <c r="C1512" i="2661"/>
  <c r="C1513" i="2661"/>
  <c r="C1514" i="2661"/>
  <c r="C1515" i="2661"/>
  <c r="C1516" i="2661"/>
  <c r="C1517" i="2661"/>
  <c r="C1518" i="2661"/>
  <c r="C1519" i="2661"/>
  <c r="C1520" i="2661"/>
  <c r="C1521" i="2661"/>
  <c r="C1522" i="2661"/>
  <c r="C1523" i="2661"/>
  <c r="C1524" i="2661"/>
  <c r="C1525" i="2661"/>
  <c r="C1526" i="2661"/>
  <c r="C1527" i="2661"/>
  <c r="C1528" i="2661"/>
  <c r="C1529" i="2661"/>
  <c r="C1530" i="2661"/>
  <c r="C1531" i="2661"/>
  <c r="C1532" i="2661"/>
  <c r="C1533" i="2661"/>
  <c r="C1534" i="2661"/>
  <c r="C1535" i="2661"/>
  <c r="C1536" i="2661"/>
  <c r="C1537" i="2661"/>
  <c r="C1538" i="2661"/>
  <c r="C1539" i="2661"/>
  <c r="C1540" i="2661"/>
  <c r="C1541" i="2661"/>
  <c r="C1542" i="2661"/>
  <c r="C1543" i="2661"/>
  <c r="C1544" i="2661"/>
  <c r="C1545" i="2661"/>
  <c r="C1546" i="2661"/>
  <c r="C1547" i="2661"/>
  <c r="C1548" i="2661"/>
  <c r="C1549" i="2661"/>
  <c r="C1550" i="2661"/>
  <c r="C1551" i="2661"/>
  <c r="C1552" i="2661"/>
  <c r="C1553" i="2661"/>
  <c r="C1554" i="2661"/>
  <c r="C1555" i="2661"/>
  <c r="C1556" i="2661"/>
  <c r="C1557" i="2661"/>
  <c r="C1558" i="2661"/>
  <c r="C1559" i="2661"/>
  <c r="C1560" i="2661"/>
  <c r="C1561" i="2661"/>
  <c r="C1562" i="2661"/>
  <c r="C1563" i="2661"/>
  <c r="C1564" i="2661"/>
  <c r="C1565" i="2661"/>
  <c r="C1566" i="2661"/>
  <c r="C1567" i="2661"/>
  <c r="C1568" i="2661"/>
  <c r="C1569" i="2661"/>
  <c r="C1570" i="2661"/>
  <c r="C1571" i="2661"/>
  <c r="C1572" i="2661"/>
  <c r="C1573" i="2661"/>
  <c r="C1574" i="2661"/>
  <c r="C1575" i="2661"/>
  <c r="C1576" i="2661"/>
  <c r="C1577" i="2661"/>
  <c r="C1578" i="2661"/>
  <c r="C1579" i="2661"/>
  <c r="C1580" i="2661"/>
  <c r="C1581" i="2661"/>
  <c r="C1582" i="2661"/>
  <c r="C1583" i="2661"/>
  <c r="C1584" i="2661"/>
  <c r="C1585" i="2661"/>
  <c r="C1586" i="2661"/>
  <c r="C1587" i="2661"/>
  <c r="C1588" i="2661"/>
  <c r="C1589" i="2661"/>
  <c r="C1590" i="2661"/>
  <c r="C1591" i="2661"/>
  <c r="C1592" i="2661"/>
  <c r="C1593" i="2661"/>
  <c r="C1594" i="2661"/>
  <c r="C1595" i="2661"/>
  <c r="C1596" i="2661"/>
  <c r="C1597" i="2661"/>
  <c r="C1598" i="2661"/>
  <c r="C1599" i="2661"/>
  <c r="C1600" i="2661"/>
  <c r="C1601" i="2661"/>
  <c r="C1602" i="2661"/>
  <c r="C1603" i="2661"/>
  <c r="C1604" i="2661"/>
  <c r="C1605" i="2661"/>
  <c r="C1606" i="2661"/>
  <c r="C1607" i="2661"/>
  <c r="C1608" i="2661"/>
  <c r="C1609" i="2661"/>
  <c r="C1610" i="2661"/>
  <c r="C1611" i="2661"/>
  <c r="C1612" i="2661"/>
  <c r="C1613" i="2661"/>
  <c r="C1614" i="2661"/>
  <c r="C1615" i="2661"/>
  <c r="C1616" i="2661"/>
  <c r="C1617" i="2661"/>
  <c r="C1618" i="2661"/>
  <c r="C1619" i="2661"/>
  <c r="C1620" i="2661"/>
  <c r="C1621" i="2661"/>
  <c r="C1622" i="2661"/>
  <c r="C1623" i="2661"/>
  <c r="C1624" i="2661"/>
  <c r="C1625" i="2661"/>
  <c r="C1626" i="2661"/>
  <c r="C1627" i="2661"/>
  <c r="C1628" i="2661"/>
  <c r="C1629" i="2661"/>
  <c r="C1630" i="2661"/>
  <c r="C1631" i="2661"/>
  <c r="C1632" i="2661"/>
  <c r="C1633" i="2661"/>
  <c r="C1634" i="2661"/>
  <c r="C1635" i="2661"/>
  <c r="C1636" i="2661"/>
  <c r="C1637" i="2661"/>
  <c r="C1638" i="2661"/>
  <c r="C1639" i="2661"/>
  <c r="C1640" i="2661"/>
  <c r="C1641" i="2661"/>
  <c r="C1642" i="2661"/>
  <c r="C1643" i="2661"/>
  <c r="C1644" i="2661"/>
  <c r="C1645" i="2661"/>
  <c r="C1646" i="2661"/>
  <c r="C1647" i="2661"/>
  <c r="C1648" i="2661"/>
  <c r="C1649" i="2661"/>
  <c r="C1650" i="2661"/>
  <c r="C1651" i="2661"/>
  <c r="C1652" i="2661"/>
  <c r="C1653" i="2661"/>
  <c r="C1654" i="2661"/>
  <c r="C1655" i="2661"/>
  <c r="C1656" i="2661"/>
  <c r="C1657" i="2661"/>
  <c r="C1658" i="2661"/>
  <c r="C1659" i="2661"/>
  <c r="C1660" i="2661"/>
  <c r="C1661" i="2661"/>
  <c r="C1662" i="2661"/>
  <c r="C1663" i="2661"/>
  <c r="C1664" i="2661"/>
  <c r="C1665" i="2661"/>
  <c r="C1666" i="2661"/>
  <c r="C1667" i="2661"/>
  <c r="C1668" i="2661"/>
  <c r="C1669" i="2661"/>
  <c r="C1670" i="2661"/>
  <c r="C1671" i="2661"/>
  <c r="C1672" i="2661"/>
  <c r="C1673" i="2661"/>
  <c r="C1674" i="2661"/>
  <c r="C1675" i="2661"/>
  <c r="C1676" i="2661"/>
  <c r="C1677" i="2661"/>
  <c r="C1678" i="2661"/>
  <c r="C1679" i="2661"/>
  <c r="C1680" i="2661"/>
  <c r="C1681" i="2661"/>
  <c r="C1682" i="2661"/>
  <c r="C1683" i="2661"/>
  <c r="C1684" i="2661"/>
  <c r="C1685" i="2661"/>
  <c r="C1686" i="2661"/>
  <c r="C1687" i="2661"/>
  <c r="C1688" i="2661"/>
  <c r="C1689" i="2661"/>
  <c r="C1690" i="2661"/>
  <c r="C1691" i="2661"/>
  <c r="C1692" i="2661"/>
  <c r="C1693" i="2661"/>
  <c r="C1694" i="2661"/>
  <c r="C1695" i="2661"/>
  <c r="C1696" i="2661"/>
  <c r="C1697" i="2661"/>
  <c r="C1698" i="2661"/>
  <c r="C1699" i="2661"/>
  <c r="C1700" i="2661"/>
  <c r="C1701" i="2661"/>
  <c r="C1702" i="2661"/>
  <c r="C1703" i="2661"/>
  <c r="C1704" i="2661"/>
  <c r="C1705" i="2661"/>
  <c r="C1706" i="2661"/>
  <c r="C1707" i="2661"/>
  <c r="C1708" i="2661"/>
  <c r="C1709" i="2661"/>
  <c r="C1710" i="2661"/>
  <c r="C1711" i="2661"/>
  <c r="C1712" i="2661"/>
  <c r="C1713" i="2661"/>
  <c r="C1714" i="2661"/>
  <c r="C1715" i="2661"/>
  <c r="C1716" i="2661"/>
  <c r="C1717" i="2661"/>
  <c r="C1718" i="2661"/>
  <c r="C1719" i="2661"/>
  <c r="C1720" i="2661"/>
  <c r="C1721" i="2661"/>
  <c r="C1722" i="2661"/>
  <c r="C1723" i="2661"/>
  <c r="C1724" i="2661"/>
  <c r="C1725" i="2661"/>
  <c r="C1726" i="2661"/>
  <c r="C1727" i="2661"/>
  <c r="C1728" i="2661"/>
  <c r="C1729" i="2661"/>
  <c r="C1730" i="2661"/>
  <c r="C1731" i="2661"/>
  <c r="C1732" i="2661"/>
  <c r="C1733" i="2661"/>
  <c r="C1734" i="2661"/>
  <c r="C1735" i="2661"/>
  <c r="C1736" i="2661"/>
  <c r="C1737" i="2661"/>
  <c r="C1738" i="2661"/>
  <c r="C1739" i="2661"/>
  <c r="C1740" i="2661"/>
  <c r="C1741" i="2661"/>
  <c r="C1742" i="2661"/>
  <c r="C1743" i="2661"/>
  <c r="C1744" i="2661"/>
  <c r="C1745" i="2661"/>
  <c r="C1746" i="2661"/>
  <c r="C1747" i="2661"/>
  <c r="C1748" i="2661"/>
  <c r="C1749" i="2661"/>
  <c r="C1750" i="2661"/>
  <c r="C1751" i="2661"/>
  <c r="C1752" i="2661"/>
  <c r="C1753" i="2661"/>
  <c r="C1754" i="2661"/>
  <c r="C1755" i="2661"/>
  <c r="C1756" i="2661"/>
  <c r="C1757" i="2661"/>
  <c r="C1758" i="2661"/>
  <c r="C1759" i="2661"/>
  <c r="C1760" i="2661"/>
  <c r="C1761" i="2661"/>
  <c r="C1762" i="2661"/>
  <c r="C1763" i="2661"/>
  <c r="C1764" i="2661"/>
  <c r="C1765" i="2661"/>
  <c r="C1766" i="2661"/>
  <c r="C1767" i="2661"/>
  <c r="C1768" i="2661"/>
  <c r="C1769" i="2661"/>
  <c r="C1770" i="2661"/>
  <c r="C1771" i="2661"/>
  <c r="C1772" i="2661"/>
  <c r="C1773" i="2661"/>
  <c r="C1774" i="2661"/>
  <c r="C1775" i="2661"/>
  <c r="C1776" i="2661"/>
  <c r="C1777" i="2661"/>
  <c r="C1778" i="2661"/>
  <c r="C1779" i="2661"/>
  <c r="C1780" i="2661"/>
  <c r="C1781" i="2661"/>
  <c r="C1782" i="2661"/>
  <c r="C1783" i="2661"/>
  <c r="C1784" i="2661"/>
  <c r="C1785" i="2661"/>
  <c r="C1786" i="2661"/>
  <c r="C1787" i="2661"/>
  <c r="C1788" i="2661"/>
  <c r="C1789" i="2661"/>
  <c r="C1790" i="2661"/>
  <c r="C1791" i="2661"/>
  <c r="C1792" i="2661"/>
  <c r="C1793" i="2661"/>
  <c r="C1794" i="2661"/>
  <c r="C1795" i="2661"/>
  <c r="C1796" i="2661"/>
  <c r="C1797" i="2661"/>
  <c r="C1798" i="2661"/>
  <c r="C1799" i="2661"/>
  <c r="C1800" i="2661"/>
  <c r="C1801" i="2661"/>
  <c r="C1802" i="2661"/>
  <c r="C1803" i="2661"/>
  <c r="C1804" i="2661"/>
  <c r="C1805" i="2661"/>
  <c r="C1806" i="2661"/>
  <c r="C1807" i="2661"/>
  <c r="C1808" i="2661"/>
  <c r="C1809" i="2661"/>
  <c r="C1810" i="2661"/>
  <c r="C1811" i="2661"/>
  <c r="C1812" i="2661"/>
  <c r="C1813" i="2661"/>
  <c r="C1814" i="2661"/>
  <c r="C1815" i="2661"/>
  <c r="C1816" i="2661"/>
  <c r="C1817" i="2661"/>
  <c r="C1818" i="2661"/>
  <c r="C1819" i="2661"/>
  <c r="C1820" i="2661"/>
  <c r="C1821" i="2661"/>
  <c r="C1822" i="2661"/>
  <c r="C1823" i="2661"/>
  <c r="C1824" i="2661"/>
  <c r="C1825" i="2661"/>
  <c r="C1826" i="2661"/>
  <c r="C1827" i="2661"/>
  <c r="C1828" i="2661"/>
  <c r="C1829" i="2661"/>
  <c r="C1830" i="2661"/>
  <c r="C1831" i="2661"/>
  <c r="C1832" i="2661"/>
  <c r="C1833" i="2661"/>
  <c r="C1834" i="2661"/>
  <c r="C1835" i="2661"/>
  <c r="C1836" i="2661"/>
  <c r="C1837" i="2661"/>
  <c r="C1838" i="2661"/>
  <c r="C1839" i="2661"/>
  <c r="C1840" i="2661"/>
  <c r="C1841" i="2661"/>
  <c r="C1842" i="2661"/>
  <c r="C1843" i="2661"/>
  <c r="C1844" i="2661"/>
  <c r="C1845" i="2661"/>
  <c r="C1846" i="2661"/>
  <c r="C1847" i="2661"/>
  <c r="C1848" i="2661"/>
  <c r="C1849" i="2661"/>
  <c r="C1850" i="2661"/>
  <c r="C1851" i="2661"/>
  <c r="C1852" i="2661"/>
  <c r="C1853" i="2661"/>
  <c r="C1854" i="2661"/>
  <c r="C1855" i="2661"/>
  <c r="C1856" i="2661"/>
  <c r="C1857" i="2661"/>
  <c r="C1858" i="2661"/>
  <c r="C1859" i="2661"/>
  <c r="C1860" i="2661"/>
  <c r="C1861" i="2661"/>
  <c r="C1862" i="2661"/>
  <c r="C1863" i="2661"/>
  <c r="C1864" i="2661"/>
  <c r="C1865" i="2661"/>
  <c r="C1866" i="2661"/>
  <c r="C1867" i="2661"/>
  <c r="C1868" i="2661"/>
  <c r="C1869" i="2661"/>
  <c r="C1870" i="2661"/>
  <c r="C1871" i="2661"/>
  <c r="C1872" i="2661"/>
  <c r="C1873" i="2661"/>
  <c r="C1874" i="2661"/>
  <c r="C1875" i="2661"/>
  <c r="C1876" i="2661"/>
  <c r="C1877" i="2661"/>
  <c r="C1878" i="2661"/>
  <c r="C1879" i="2661"/>
  <c r="C1880" i="2661"/>
  <c r="C1881" i="2661"/>
  <c r="C1882" i="2661"/>
  <c r="C1883" i="2661"/>
  <c r="C1884" i="2661"/>
  <c r="C1885" i="2661"/>
  <c r="C1886" i="2661"/>
  <c r="C1887" i="2661"/>
  <c r="C1888" i="2661"/>
  <c r="C1889" i="2661"/>
  <c r="C1890" i="2661"/>
  <c r="C1891" i="2661"/>
  <c r="C1892" i="2661"/>
  <c r="C1893" i="2661"/>
  <c r="C1894" i="2661"/>
  <c r="C1895" i="2661"/>
  <c r="C1896" i="2661"/>
  <c r="C1897" i="2661"/>
  <c r="C1898" i="2661"/>
  <c r="C1899" i="2661"/>
  <c r="C1900" i="2661"/>
  <c r="C1901" i="2661"/>
  <c r="C1902" i="2661"/>
  <c r="C1903" i="2661"/>
  <c r="C1904" i="2661"/>
  <c r="C1905" i="2661"/>
  <c r="C1906" i="2661"/>
  <c r="C1907" i="2661"/>
  <c r="C1908" i="2661"/>
  <c r="C1909" i="2661"/>
  <c r="C1910" i="2661"/>
  <c r="C1911" i="2661"/>
  <c r="C1912" i="2661"/>
  <c r="C1913" i="2661"/>
  <c r="C1914" i="2661"/>
  <c r="C1915" i="2661"/>
  <c r="C1916" i="2661"/>
  <c r="C1917" i="2661"/>
  <c r="C1918" i="2661"/>
  <c r="C1919" i="2661"/>
  <c r="C1920" i="2661"/>
  <c r="C1921" i="2661"/>
  <c r="C1922" i="2661"/>
  <c r="C1923" i="2661"/>
  <c r="C1924" i="2661"/>
  <c r="C1925" i="2661"/>
  <c r="C1926" i="2661"/>
  <c r="C1927" i="2661"/>
  <c r="C1928" i="2661"/>
  <c r="C1929" i="2661"/>
  <c r="C1930" i="2661"/>
  <c r="C1931" i="2661"/>
  <c r="C1932" i="2661"/>
  <c r="C1933" i="2661"/>
  <c r="C1934" i="2661"/>
  <c r="C1935" i="2661"/>
  <c r="C1936" i="2661"/>
  <c r="C1937" i="2661"/>
  <c r="C1938" i="2661"/>
  <c r="C1939" i="2661"/>
  <c r="C1940" i="2661"/>
  <c r="C1941" i="2661"/>
  <c r="C1942" i="2661"/>
  <c r="C1943" i="2661"/>
  <c r="C1944" i="2661"/>
  <c r="C1945" i="2661"/>
  <c r="C1946" i="2661"/>
  <c r="C1947" i="2661"/>
  <c r="C1948" i="2661"/>
  <c r="C1949" i="2661"/>
  <c r="C1950" i="2661"/>
  <c r="C1951" i="2661"/>
  <c r="C1952" i="2661"/>
  <c r="C1953" i="2661"/>
  <c r="C1954" i="2661"/>
  <c r="C1955" i="2661"/>
  <c r="C1956" i="2661"/>
  <c r="C1957" i="2661"/>
  <c r="C1958" i="2661"/>
  <c r="C1959" i="2661"/>
  <c r="C1960" i="2661"/>
  <c r="C1961" i="2661"/>
  <c r="C1962" i="2661"/>
  <c r="C1963" i="2661"/>
  <c r="C1964" i="2661"/>
  <c r="C1965" i="2661"/>
  <c r="C1966" i="2661"/>
  <c r="C1967" i="2661"/>
  <c r="C1968" i="2661"/>
  <c r="C1969" i="2661"/>
  <c r="C1970" i="2661"/>
  <c r="C1971" i="2661"/>
  <c r="C1972" i="2661"/>
  <c r="C1973" i="2661"/>
  <c r="C1974" i="2661"/>
  <c r="C1975" i="2661"/>
  <c r="C1976" i="2661"/>
  <c r="C1977" i="2661"/>
  <c r="C1978" i="2661"/>
  <c r="C1979" i="2661"/>
  <c r="C1980" i="2661"/>
  <c r="C1981" i="2661"/>
  <c r="C1982" i="2661"/>
  <c r="C1983" i="2661"/>
  <c r="C1984" i="2661"/>
  <c r="C1985" i="2661"/>
  <c r="C1986" i="2661"/>
  <c r="C1987" i="2661"/>
  <c r="C1988" i="2661"/>
  <c r="C1989" i="2661"/>
  <c r="C1990" i="2661"/>
  <c r="C1991" i="2661"/>
  <c r="C1992" i="2661"/>
  <c r="C1993" i="2661"/>
  <c r="C1994" i="2661"/>
  <c r="C1995" i="2661"/>
  <c r="C1996" i="2661"/>
  <c r="C1997" i="2661"/>
  <c r="C1998" i="2661"/>
  <c r="C1999" i="2661"/>
  <c r="C2000" i="2661"/>
  <c r="C2001" i="2661"/>
  <c r="C2002" i="2661"/>
  <c r="C2003" i="2661"/>
  <c r="C2004" i="2661"/>
  <c r="C2005" i="2661"/>
  <c r="C2006" i="2661"/>
  <c r="C2007" i="2661"/>
  <c r="C2008" i="2661"/>
  <c r="C2009" i="2661"/>
  <c r="C2010" i="2661"/>
  <c r="C2011" i="2661"/>
  <c r="C2012" i="2661"/>
  <c r="C2013" i="2661"/>
  <c r="C2014" i="2661"/>
  <c r="C2015" i="2661"/>
  <c r="C2016" i="2661"/>
  <c r="C2017" i="2661"/>
  <c r="C2018" i="2661"/>
  <c r="C2019" i="2661"/>
  <c r="C2020" i="2661"/>
  <c r="C2021" i="2661"/>
  <c r="C2022" i="2661"/>
  <c r="C2023" i="2661"/>
  <c r="C2024" i="2661"/>
  <c r="C2025" i="2661"/>
  <c r="C2026" i="2661"/>
  <c r="C2027" i="2661"/>
  <c r="C2028" i="2661"/>
  <c r="C2029" i="2661"/>
  <c r="C2030" i="2661"/>
  <c r="C2031" i="2661"/>
  <c r="C2032" i="2661"/>
  <c r="C2033" i="2661"/>
  <c r="C2034" i="2661"/>
  <c r="C2035" i="2661"/>
  <c r="C2036" i="2661"/>
  <c r="C2037" i="2661"/>
  <c r="C2038" i="2661"/>
  <c r="C2039" i="2661"/>
  <c r="C2040" i="2661"/>
  <c r="C2041" i="2661"/>
  <c r="C2042" i="2661"/>
  <c r="C2043" i="2661"/>
  <c r="C2044" i="2661"/>
  <c r="C2045" i="2661"/>
  <c r="C2046" i="2661"/>
  <c r="C2047" i="2661"/>
  <c r="C2048" i="2661"/>
  <c r="C2049" i="2661"/>
  <c r="C2050" i="2661"/>
  <c r="C2051" i="2661"/>
  <c r="C2052" i="2661"/>
  <c r="C2053" i="2661"/>
  <c r="C2054" i="2661"/>
  <c r="C2055" i="2661"/>
  <c r="C2056" i="2661"/>
  <c r="C2057" i="2661"/>
  <c r="C2058" i="2661"/>
  <c r="C2059" i="2661"/>
  <c r="C2060" i="2661"/>
  <c r="C2061" i="2661"/>
  <c r="C2062" i="2661"/>
  <c r="C2063" i="2661"/>
  <c r="C2064" i="2661"/>
  <c r="C2065" i="2661"/>
  <c r="C2066" i="2661"/>
  <c r="C2067" i="2661"/>
  <c r="C2068" i="2661"/>
  <c r="C2069" i="2661"/>
  <c r="C2070" i="2661"/>
  <c r="C2071" i="2661"/>
  <c r="C2072" i="2661"/>
  <c r="C2073" i="2661"/>
  <c r="C2074" i="2661"/>
  <c r="C2075" i="2661"/>
  <c r="C2076" i="2661"/>
  <c r="C2077" i="2661"/>
  <c r="C2078" i="2661"/>
  <c r="C2079" i="2661"/>
  <c r="C2080" i="2661"/>
  <c r="C2081" i="2661"/>
  <c r="C2082" i="2661"/>
  <c r="C2083" i="2661"/>
  <c r="C2084" i="2661"/>
  <c r="C2085" i="2661"/>
  <c r="C2086" i="2661"/>
  <c r="C2087" i="2661"/>
  <c r="C2088" i="2661"/>
  <c r="C2089" i="2661"/>
  <c r="C2090" i="2661"/>
  <c r="C2091" i="2661"/>
  <c r="C2092" i="2661"/>
  <c r="C2093" i="2661"/>
  <c r="C2094" i="2661"/>
  <c r="C2095" i="2661"/>
  <c r="C2096" i="2661"/>
  <c r="C2097" i="2661"/>
  <c r="C2098" i="2661"/>
  <c r="C2099" i="2661"/>
  <c r="C2100" i="2661"/>
  <c r="C2101" i="2661"/>
  <c r="C2102" i="2661"/>
  <c r="C2103" i="2661"/>
  <c r="C2104" i="2661"/>
  <c r="C2105" i="2661"/>
  <c r="C2106" i="2661"/>
  <c r="C2107" i="2661"/>
  <c r="C2108" i="2661"/>
  <c r="C2109" i="2661"/>
  <c r="C2110" i="2661"/>
  <c r="C2111" i="2661"/>
  <c r="C2112" i="2661"/>
  <c r="C2113" i="2661"/>
  <c r="C2114" i="2661"/>
  <c r="C2115" i="2661"/>
  <c r="C2116" i="2661"/>
  <c r="C2117" i="2661"/>
  <c r="C2118" i="2661"/>
  <c r="C2119" i="2661"/>
  <c r="C2120" i="2661"/>
  <c r="C2121" i="2661"/>
  <c r="C2122" i="2661"/>
  <c r="C2123" i="2661"/>
  <c r="C2124" i="2661"/>
  <c r="C2125" i="2661"/>
  <c r="C2126" i="2661"/>
  <c r="C2127" i="2661"/>
  <c r="C2128" i="2661"/>
  <c r="C2129" i="2661"/>
  <c r="C2130" i="2661"/>
  <c r="C2131" i="2661"/>
  <c r="C2132" i="2661"/>
  <c r="C2133" i="2661"/>
  <c r="C2134" i="2661"/>
  <c r="C2135" i="2661"/>
  <c r="C2136" i="2661"/>
  <c r="C2137" i="2661"/>
  <c r="C2138" i="2661"/>
  <c r="C2139" i="2661"/>
  <c r="C2140" i="2661"/>
  <c r="C2141" i="2661"/>
  <c r="C2142" i="2661"/>
  <c r="C2143" i="2661"/>
  <c r="C2144" i="2661"/>
  <c r="C2145" i="2661"/>
  <c r="C2146" i="2661"/>
  <c r="C2147" i="2661"/>
  <c r="C2148" i="2661"/>
  <c r="C2149" i="2661"/>
  <c r="C2150" i="2661"/>
  <c r="C2151" i="2661"/>
  <c r="C2152" i="2661"/>
  <c r="C2153" i="2661"/>
  <c r="C2154" i="2661"/>
  <c r="C2155" i="2661"/>
  <c r="C2156" i="2661"/>
  <c r="C2157" i="2661"/>
  <c r="C2158" i="2661"/>
  <c r="C2159" i="2661"/>
  <c r="C2160" i="2661"/>
  <c r="C2161" i="2661"/>
  <c r="C2162" i="2661"/>
  <c r="C2163" i="2661"/>
  <c r="C2164" i="2661"/>
  <c r="C2165" i="2661"/>
  <c r="C2166" i="2661"/>
  <c r="C2167" i="2661"/>
  <c r="C2168" i="2661"/>
  <c r="C2169" i="2661"/>
  <c r="C2170" i="2661"/>
  <c r="C2171" i="2661"/>
  <c r="C2172" i="2661"/>
  <c r="C2173" i="2661"/>
  <c r="C2174" i="2661"/>
  <c r="C2175" i="2661"/>
  <c r="C2176" i="2661"/>
  <c r="C2177" i="2661"/>
  <c r="C2178" i="2661"/>
  <c r="C2179" i="2661"/>
  <c r="C2180" i="2661"/>
  <c r="C2181" i="2661"/>
  <c r="C2182" i="2661"/>
  <c r="C2183" i="2661"/>
  <c r="C2184" i="2661"/>
  <c r="C2185" i="2661"/>
  <c r="C2186" i="2661"/>
  <c r="C2187" i="2661"/>
  <c r="C2188" i="2661"/>
  <c r="C2189" i="2661"/>
  <c r="C2190" i="2661"/>
  <c r="C2191" i="2661"/>
  <c r="C2192" i="2661"/>
  <c r="C2193" i="2661"/>
  <c r="C2194" i="2661"/>
  <c r="C2195" i="2661"/>
  <c r="C2196" i="2661"/>
  <c r="C2197" i="2661"/>
  <c r="C2198" i="2661"/>
  <c r="C2199" i="2661"/>
  <c r="C2200" i="2661"/>
  <c r="C2201" i="2661"/>
  <c r="C2202" i="2661"/>
  <c r="C2203" i="2661"/>
  <c r="C2204" i="2661"/>
  <c r="C2205" i="2661"/>
  <c r="C2206" i="2661"/>
  <c r="C2207" i="2661"/>
  <c r="C2208" i="2661"/>
  <c r="C2209" i="2661"/>
  <c r="C2210" i="2661"/>
  <c r="C2211" i="2661"/>
  <c r="C2212" i="2661"/>
  <c r="C2213" i="2661"/>
  <c r="C2214" i="2661"/>
  <c r="C2215" i="2661"/>
  <c r="C2216" i="2661"/>
  <c r="C2217" i="2661"/>
  <c r="C2218" i="2661"/>
  <c r="C2219" i="2661"/>
  <c r="C2220" i="2661"/>
  <c r="C2221" i="2661"/>
  <c r="C2222" i="2661"/>
  <c r="C2223" i="2661"/>
  <c r="C2224" i="2661"/>
  <c r="C2225" i="2661"/>
  <c r="C2226" i="2661"/>
  <c r="C2227" i="2661"/>
  <c r="C2228" i="2661"/>
  <c r="C2229" i="2661"/>
  <c r="C2230" i="2661"/>
  <c r="C2231" i="2661"/>
  <c r="C2232" i="2661"/>
  <c r="C2233" i="2661"/>
  <c r="C2234" i="2661"/>
  <c r="C2235" i="2661"/>
  <c r="C2236" i="2661"/>
  <c r="C2237" i="2661"/>
  <c r="C2238" i="2661"/>
  <c r="C2239" i="2661"/>
  <c r="C2240" i="2661"/>
  <c r="C2241" i="2661"/>
  <c r="C2242" i="2661"/>
  <c r="C2243" i="2661"/>
  <c r="C2244" i="2661"/>
  <c r="C2245" i="2661"/>
  <c r="C2246" i="2661"/>
  <c r="C2247" i="2661"/>
  <c r="C2248" i="2661"/>
  <c r="C2249" i="2661"/>
  <c r="C2250" i="2661"/>
  <c r="C2251" i="2661"/>
  <c r="C2252" i="2661"/>
  <c r="C2253" i="2661"/>
  <c r="C2254" i="2661"/>
  <c r="C2255" i="2661"/>
  <c r="C2256" i="2661"/>
  <c r="C2257" i="2661"/>
  <c r="C2258" i="2661"/>
  <c r="C2259" i="2661"/>
  <c r="C2260" i="2661"/>
  <c r="C2261" i="2661"/>
  <c r="C2262" i="2661"/>
  <c r="C2263" i="2661"/>
  <c r="C2264" i="2661"/>
  <c r="C2265" i="2661"/>
  <c r="C2266" i="2661"/>
  <c r="C2267" i="2661"/>
  <c r="C2268" i="2661"/>
  <c r="C2269" i="2661"/>
  <c r="C2270" i="2661"/>
  <c r="C2271" i="2661"/>
  <c r="C2272" i="2661"/>
  <c r="C2273" i="2661"/>
  <c r="C2274" i="2661"/>
  <c r="C2275" i="2661"/>
  <c r="C2276" i="2661"/>
  <c r="C2277" i="2661"/>
  <c r="C2278" i="2661"/>
  <c r="C2279" i="2661"/>
  <c r="C2280" i="2661"/>
  <c r="C2281" i="2661"/>
  <c r="C2282" i="2661"/>
  <c r="C2283" i="2661"/>
  <c r="C2284" i="2661"/>
  <c r="C2285" i="2661"/>
  <c r="C2286" i="2661"/>
  <c r="C2287" i="2661"/>
  <c r="C2288" i="2661"/>
  <c r="C2289" i="2661"/>
  <c r="C2290" i="2661"/>
  <c r="C2291" i="2661"/>
  <c r="C2292" i="2661"/>
  <c r="C2293" i="2661"/>
  <c r="C2294" i="2661"/>
  <c r="C2295" i="2661"/>
  <c r="C2296" i="2661"/>
  <c r="C2297" i="2661"/>
  <c r="C2298" i="2661"/>
  <c r="C2299" i="2661"/>
  <c r="C2300" i="2661"/>
  <c r="C2301" i="2661"/>
  <c r="C2302" i="2661"/>
  <c r="C2303" i="2661"/>
  <c r="C2304" i="2661"/>
  <c r="C2305" i="2661"/>
  <c r="C2306" i="2661"/>
  <c r="C2307" i="2661"/>
  <c r="C2308" i="2661"/>
  <c r="C2309" i="2661"/>
  <c r="C2310" i="2661"/>
  <c r="C2311" i="2661"/>
  <c r="C2312" i="2661"/>
  <c r="C2313" i="2661"/>
  <c r="C2314" i="2661"/>
  <c r="C2315" i="2661"/>
  <c r="C2316" i="2661"/>
  <c r="C2317" i="2661"/>
  <c r="C2318" i="2661"/>
  <c r="C2319" i="2661"/>
  <c r="C2320" i="2661"/>
  <c r="C2321" i="2661"/>
  <c r="C2322" i="2661"/>
  <c r="C2323" i="2661"/>
  <c r="C2324" i="2661"/>
  <c r="C2325" i="2661"/>
  <c r="C2326" i="2661"/>
  <c r="C2327" i="2661"/>
  <c r="C2328" i="2661"/>
  <c r="C2329" i="2661"/>
  <c r="C2330" i="2661"/>
  <c r="C2331" i="2661"/>
  <c r="C2332" i="2661"/>
  <c r="C2333" i="2661"/>
  <c r="C2334" i="2661"/>
  <c r="C2335" i="2661"/>
  <c r="C2336" i="2661"/>
  <c r="C2337" i="2661"/>
  <c r="C2338" i="2661"/>
  <c r="C2339" i="2661"/>
  <c r="C2340" i="2661"/>
  <c r="C2341" i="2661"/>
  <c r="C2342" i="2661"/>
  <c r="C2343" i="2661"/>
  <c r="C2344" i="2661"/>
  <c r="C2345" i="2661"/>
  <c r="C2346" i="2661"/>
  <c r="C2347" i="2661"/>
  <c r="C2348" i="2661"/>
  <c r="C2349" i="2661"/>
  <c r="C2350" i="2661"/>
  <c r="C2351" i="2661"/>
  <c r="C2352" i="2661"/>
  <c r="C2353" i="2661"/>
  <c r="C2354" i="2661"/>
  <c r="C2355" i="2661"/>
  <c r="C2356" i="2661"/>
  <c r="C2357" i="2661"/>
  <c r="C2358" i="2661"/>
  <c r="C2359" i="2661"/>
  <c r="C2360" i="2661"/>
  <c r="C2361" i="2661"/>
  <c r="C2362" i="2661"/>
  <c r="C2363" i="2661"/>
  <c r="C2364" i="2661"/>
  <c r="C2365" i="2661"/>
  <c r="C2366" i="2661"/>
  <c r="C2367" i="2661"/>
  <c r="C2368" i="2661"/>
  <c r="C2369" i="2661"/>
  <c r="C2370" i="2661"/>
  <c r="C2371" i="2661"/>
  <c r="C2372" i="2661"/>
  <c r="C2373" i="2661"/>
  <c r="C2374" i="2661"/>
  <c r="C2375" i="2661"/>
  <c r="C2376" i="2661"/>
  <c r="C2377" i="2661"/>
  <c r="C2378" i="2661"/>
  <c r="C2379" i="2661"/>
  <c r="C2380" i="2661"/>
  <c r="C2381" i="2661"/>
  <c r="C2382" i="2661"/>
  <c r="C2383" i="2661"/>
  <c r="C2384" i="2661"/>
  <c r="C2385" i="2661"/>
  <c r="C2386" i="2661"/>
  <c r="C2387" i="2661"/>
  <c r="C2388" i="2661"/>
  <c r="C2389" i="2661"/>
  <c r="C2390" i="2661"/>
  <c r="C2391" i="2661"/>
  <c r="C2392" i="2661"/>
  <c r="C2393" i="2661"/>
  <c r="C2394" i="2661"/>
  <c r="C2395" i="2661"/>
  <c r="C2396" i="2661"/>
  <c r="C2397" i="2661"/>
  <c r="C2398" i="2661"/>
  <c r="C2399" i="2661"/>
  <c r="C2400" i="2661"/>
  <c r="C2401" i="2661"/>
  <c r="C2402" i="2661"/>
  <c r="C2403" i="2661"/>
  <c r="C2404" i="2661"/>
  <c r="C2405" i="2661"/>
  <c r="C2406" i="2661"/>
  <c r="C2407" i="2661"/>
  <c r="C2408" i="2661"/>
  <c r="C2409" i="2661"/>
  <c r="C2410" i="2661"/>
  <c r="C2411" i="2661"/>
  <c r="C2412" i="2661"/>
  <c r="C2413" i="2661"/>
  <c r="C2414" i="2661"/>
  <c r="C2415" i="2661"/>
  <c r="C2416" i="2661"/>
  <c r="C2417" i="2661"/>
  <c r="C2418" i="2661"/>
  <c r="C2419" i="2661"/>
  <c r="C2420" i="2661"/>
  <c r="C2421" i="2661"/>
  <c r="C2422" i="2661"/>
  <c r="C2423" i="2661"/>
  <c r="C2424" i="2661"/>
  <c r="C2425" i="2661"/>
  <c r="C2426" i="2661"/>
  <c r="C2427" i="2661"/>
  <c r="C2428" i="2661"/>
  <c r="C2429" i="2661"/>
  <c r="C2430" i="2661"/>
  <c r="C2431" i="2661"/>
  <c r="C2432" i="2661"/>
  <c r="C2433" i="2661"/>
  <c r="C2434" i="2661"/>
  <c r="C2435" i="2661"/>
  <c r="C2436" i="2661"/>
  <c r="C2437" i="2661"/>
  <c r="C2438" i="2661"/>
  <c r="C2439" i="2661"/>
  <c r="C2440" i="2661"/>
  <c r="C2441" i="2661"/>
  <c r="C2442" i="2661"/>
  <c r="C2443" i="2661"/>
  <c r="C2444" i="2661"/>
  <c r="C2445" i="2661"/>
  <c r="C2446" i="2661"/>
  <c r="C2447" i="2661"/>
  <c r="C2448" i="2661"/>
  <c r="C2449" i="2661"/>
  <c r="C2450" i="2661"/>
  <c r="C2451" i="2661"/>
  <c r="C2452" i="2661"/>
  <c r="C2453" i="2661"/>
  <c r="C2454" i="2661"/>
  <c r="C2455" i="2661"/>
  <c r="C2456" i="2661"/>
  <c r="C2457" i="2661"/>
  <c r="C2458" i="2661"/>
  <c r="C2459" i="2661"/>
  <c r="C2460" i="2661"/>
  <c r="C2461" i="2661"/>
  <c r="C2462" i="2661"/>
  <c r="C2463" i="2661"/>
  <c r="C2464" i="2661"/>
  <c r="C2465" i="2661"/>
  <c r="C2466" i="2661"/>
  <c r="C2467" i="2661"/>
  <c r="C2468" i="2661"/>
  <c r="C2469" i="2661"/>
  <c r="C2470" i="2661"/>
  <c r="C2471" i="2661"/>
  <c r="C2472" i="2661"/>
  <c r="C2473" i="2661"/>
  <c r="C2474" i="2661"/>
  <c r="C2475" i="2661"/>
  <c r="C2476" i="2661"/>
  <c r="C2477" i="2661"/>
  <c r="C2478" i="2661"/>
  <c r="C2479" i="2661"/>
  <c r="C2480" i="2661"/>
  <c r="C2481" i="2661"/>
  <c r="C2482" i="2661"/>
  <c r="C2483" i="2661"/>
  <c r="C2484" i="2661"/>
  <c r="C2485" i="2661"/>
  <c r="C2486" i="2661"/>
  <c r="C2487" i="2661"/>
  <c r="C2488" i="2661"/>
  <c r="C2489" i="2661"/>
  <c r="C2490" i="2661"/>
  <c r="C2491" i="2661"/>
  <c r="C2492" i="2661"/>
  <c r="C2493" i="2661"/>
  <c r="C2494" i="2661"/>
  <c r="C2495" i="2661"/>
  <c r="C2496" i="2661"/>
  <c r="C2497" i="2661"/>
  <c r="C2498" i="2661"/>
  <c r="C2499" i="2661"/>
  <c r="C2500" i="2661"/>
  <c r="C2501" i="2661"/>
  <c r="C2502" i="2661"/>
  <c r="C2503" i="2661"/>
  <c r="C2504" i="2661"/>
  <c r="C2505" i="2661"/>
  <c r="C2506" i="2661"/>
  <c r="C2507" i="2661"/>
  <c r="C2508" i="2661"/>
  <c r="C2509" i="2661"/>
  <c r="C2510" i="2661"/>
  <c r="C2511" i="2661"/>
  <c r="C2512" i="2661"/>
  <c r="C2513" i="2661"/>
  <c r="C2514" i="2661"/>
  <c r="C2515" i="2661"/>
  <c r="C2516" i="2661"/>
  <c r="C2517" i="2661"/>
  <c r="C2518" i="2661"/>
  <c r="C2519" i="2661"/>
  <c r="C2520" i="2661"/>
  <c r="C2521" i="2661"/>
  <c r="C2522" i="2661"/>
  <c r="C2523" i="2661"/>
  <c r="C2524" i="2661"/>
  <c r="C2525" i="2661"/>
  <c r="C2526" i="2661"/>
  <c r="C2527" i="2661"/>
  <c r="C2528" i="2661"/>
  <c r="C2529" i="2661"/>
  <c r="C2530" i="2661"/>
  <c r="C2531" i="2661"/>
  <c r="C2532" i="2661"/>
  <c r="C2533" i="2661"/>
  <c r="C2534" i="2661"/>
  <c r="C2535" i="2661"/>
  <c r="C2536" i="2661"/>
  <c r="C2537" i="2661"/>
  <c r="C2538" i="2661"/>
  <c r="C2539" i="2661"/>
  <c r="C2540" i="2661"/>
  <c r="C2541" i="2661"/>
  <c r="C2542" i="2661"/>
  <c r="C2543" i="2661"/>
  <c r="C2544" i="2661"/>
  <c r="C2545" i="2661"/>
  <c r="C2546" i="2661"/>
  <c r="C2547" i="2661"/>
  <c r="C2548" i="2661"/>
  <c r="C2549" i="2661"/>
  <c r="C2550" i="2661"/>
  <c r="C2551" i="2661"/>
  <c r="C2552" i="2661"/>
  <c r="C2553" i="2661"/>
  <c r="C2554" i="2661"/>
  <c r="C2555" i="2661"/>
  <c r="C2556" i="2661"/>
  <c r="C2557" i="2661"/>
  <c r="C2558" i="2661"/>
  <c r="C2559" i="2661"/>
  <c r="C2560" i="2661"/>
  <c r="C2561" i="2661"/>
  <c r="C2562" i="2661"/>
  <c r="C2563" i="2661"/>
  <c r="C2564" i="2661"/>
  <c r="C2565" i="2661"/>
  <c r="C2566" i="2661"/>
  <c r="C2567" i="2661"/>
  <c r="C2568" i="2661"/>
  <c r="C2569" i="2661"/>
  <c r="C2570" i="2661"/>
  <c r="C2571" i="2661"/>
  <c r="C2572" i="2661"/>
  <c r="C2573" i="2661"/>
  <c r="C2574" i="2661"/>
  <c r="C2575" i="2661"/>
  <c r="C2576" i="2661"/>
  <c r="C2577" i="2661"/>
  <c r="C2578" i="2661"/>
  <c r="C2579" i="2661"/>
  <c r="C2580" i="2661"/>
  <c r="C2581" i="2661"/>
  <c r="C2582" i="2661"/>
  <c r="C2583" i="2661"/>
  <c r="C2584" i="2661"/>
  <c r="C2585" i="2661"/>
  <c r="C2586" i="2661"/>
  <c r="C2587" i="2661"/>
  <c r="C2588" i="2661"/>
  <c r="C2589" i="2661"/>
  <c r="C2590" i="2661"/>
  <c r="C2591" i="2661"/>
  <c r="C2592" i="2661"/>
  <c r="C2593" i="2661"/>
  <c r="C2594" i="2661"/>
  <c r="C2595" i="2661"/>
  <c r="C2596" i="2661"/>
  <c r="C2597" i="2661"/>
  <c r="C2598" i="2661"/>
  <c r="C2599" i="2661"/>
  <c r="C2600" i="2661"/>
  <c r="C2601" i="2661"/>
  <c r="C2602" i="2661"/>
  <c r="C2603" i="2661"/>
  <c r="C2604" i="2661"/>
  <c r="C2605" i="2661"/>
  <c r="C2606" i="2661"/>
  <c r="C2607" i="2661"/>
  <c r="C2608" i="2661"/>
  <c r="C2609" i="2661"/>
  <c r="C2610" i="2661"/>
  <c r="C2611" i="2661"/>
  <c r="C2612" i="2661"/>
  <c r="C2613" i="2661"/>
  <c r="C2614" i="2661"/>
  <c r="C2615" i="2661"/>
  <c r="C2616" i="2661"/>
  <c r="C2617" i="2661"/>
  <c r="C2618" i="2661"/>
  <c r="C2619" i="2661"/>
  <c r="C2620" i="2661"/>
  <c r="C2621" i="2661"/>
  <c r="C2622" i="2661"/>
  <c r="C2623" i="2661"/>
  <c r="C2624" i="2661"/>
  <c r="C2625" i="2661"/>
  <c r="C2626" i="2661"/>
  <c r="C2627" i="2661"/>
  <c r="C2628" i="2661"/>
  <c r="C2629" i="2661"/>
  <c r="C2630" i="2661"/>
  <c r="C2631" i="2661"/>
  <c r="C2632" i="2661"/>
  <c r="C2633" i="2661"/>
  <c r="C2634" i="2661"/>
  <c r="C2635" i="2661"/>
  <c r="C2636" i="2661"/>
  <c r="C2637" i="2661"/>
  <c r="C2638" i="2661"/>
  <c r="C2639" i="2661"/>
  <c r="C2640" i="2661"/>
  <c r="C2641" i="2661"/>
  <c r="C2642" i="2661"/>
  <c r="C2643" i="2661"/>
  <c r="C2644" i="2661"/>
  <c r="C2645" i="2661"/>
  <c r="C2646" i="2661"/>
  <c r="C2647" i="2661"/>
  <c r="C2648" i="2661"/>
  <c r="C2649" i="2661"/>
  <c r="C2650" i="2661"/>
  <c r="C2651" i="2661"/>
  <c r="C2652" i="2661"/>
  <c r="C2653" i="2661"/>
  <c r="C2654" i="2661"/>
  <c r="C2655" i="2661"/>
  <c r="C2656" i="2661"/>
  <c r="C2657" i="2661"/>
  <c r="C2658" i="2661"/>
  <c r="C2659" i="2661"/>
  <c r="C2660" i="2661"/>
  <c r="C2661" i="2661"/>
  <c r="C2662" i="2661"/>
  <c r="C2663" i="2661"/>
  <c r="C2664" i="2661"/>
  <c r="C2665" i="2661"/>
  <c r="C2666" i="2661"/>
  <c r="C2667" i="2661"/>
  <c r="C2668" i="2661"/>
  <c r="C2669" i="2661"/>
  <c r="C2670" i="2661"/>
  <c r="C2671" i="2661"/>
  <c r="C2672" i="2661"/>
  <c r="C2673" i="2661"/>
  <c r="C2674" i="2661"/>
  <c r="C2675" i="2661"/>
  <c r="C2676" i="2661"/>
  <c r="C2677" i="2661"/>
  <c r="C2678" i="2661"/>
  <c r="C2679" i="2661"/>
  <c r="C2680" i="2661"/>
  <c r="C2681" i="2661"/>
  <c r="C2682" i="2661"/>
  <c r="C2683" i="2661"/>
  <c r="C2684" i="2661"/>
  <c r="C2685" i="2661"/>
  <c r="C2686" i="2661"/>
  <c r="C2687" i="2661"/>
  <c r="C2688" i="2661"/>
  <c r="C2689" i="2661"/>
  <c r="C2690" i="2661"/>
  <c r="C2691" i="2661"/>
  <c r="C2692" i="2661"/>
  <c r="C2693" i="2661"/>
  <c r="C2694" i="2661"/>
  <c r="C2695" i="2661"/>
  <c r="C2696" i="2661"/>
  <c r="C2697" i="2661"/>
  <c r="C2698" i="2661"/>
  <c r="C2699" i="2661"/>
  <c r="C2700" i="2661"/>
  <c r="C2701" i="2661"/>
  <c r="C2702" i="2661"/>
  <c r="C2703" i="2661"/>
  <c r="C2704" i="2661"/>
  <c r="C2705" i="2661"/>
  <c r="C2706" i="2661"/>
  <c r="C2707" i="2661"/>
  <c r="C2708" i="2661"/>
  <c r="C2709" i="2661"/>
  <c r="C2710" i="2661"/>
  <c r="C2711" i="2661"/>
  <c r="C2712" i="2661"/>
  <c r="C2713" i="2661"/>
  <c r="C2714" i="2661"/>
  <c r="C2715" i="2661"/>
  <c r="C2716" i="2661"/>
  <c r="C2717" i="2661"/>
  <c r="C2718" i="2661"/>
  <c r="C2719" i="2661"/>
  <c r="C2720" i="2661"/>
  <c r="C2721" i="2661"/>
  <c r="C2722" i="2661"/>
  <c r="C2723" i="2661"/>
  <c r="C2724" i="2661"/>
  <c r="C2725" i="2661"/>
  <c r="C2726" i="2661"/>
  <c r="C2727" i="2661"/>
  <c r="C2728" i="2661"/>
  <c r="C2729" i="2661"/>
  <c r="C2730" i="2661"/>
  <c r="C2731" i="2661"/>
  <c r="C2732" i="2661"/>
  <c r="C2733" i="2661"/>
  <c r="C2734" i="2661"/>
  <c r="C2735" i="2661"/>
  <c r="C2736" i="2661"/>
  <c r="C2737" i="2661"/>
  <c r="C2738" i="2661"/>
  <c r="C2739" i="2661"/>
  <c r="C2740" i="2661"/>
  <c r="C2741" i="2661"/>
  <c r="C2742" i="2661"/>
  <c r="C2743" i="2661"/>
  <c r="C2744" i="2661"/>
  <c r="C2745" i="2661"/>
  <c r="C2746" i="2661"/>
  <c r="C2747" i="2661"/>
  <c r="C2748" i="2661"/>
  <c r="C2749" i="2661"/>
  <c r="C2750" i="2661"/>
  <c r="C2751" i="2661"/>
  <c r="C2752" i="2661"/>
  <c r="C2753" i="2661"/>
  <c r="C2754" i="2661"/>
  <c r="C2755" i="2661"/>
  <c r="C2756" i="2661"/>
  <c r="C2757" i="2661"/>
  <c r="C2758" i="2661"/>
  <c r="C2759" i="2661"/>
  <c r="C2760" i="2661"/>
  <c r="C2761" i="2661"/>
  <c r="C2762" i="2661"/>
  <c r="C2763" i="2661"/>
  <c r="C2764" i="2661"/>
  <c r="C2765" i="2661"/>
  <c r="C2766" i="2661"/>
  <c r="C2767" i="2661"/>
  <c r="C2768" i="2661"/>
  <c r="C2769" i="2661"/>
  <c r="C2770" i="2661"/>
  <c r="C2771" i="2661"/>
  <c r="C2772" i="2661"/>
  <c r="C2773" i="2661"/>
  <c r="C2774" i="2661"/>
  <c r="C2775" i="2661"/>
  <c r="C2776" i="2661"/>
  <c r="C2777" i="2661"/>
  <c r="C2778" i="2661"/>
  <c r="C2779" i="2661"/>
  <c r="C2780" i="2661"/>
  <c r="C2781" i="2661"/>
  <c r="C2782" i="2661"/>
  <c r="C2783" i="2661"/>
  <c r="C2784" i="2661"/>
  <c r="C2785" i="2661"/>
  <c r="C2786" i="2661"/>
  <c r="C2787" i="2661"/>
  <c r="C2788" i="2661"/>
  <c r="C2789" i="2661"/>
  <c r="C2790" i="2661"/>
  <c r="C2791" i="2661"/>
  <c r="C2792" i="2661"/>
  <c r="C2793" i="2661"/>
  <c r="C2794" i="2661"/>
  <c r="C2795" i="2661"/>
  <c r="C2796" i="2661"/>
  <c r="C2797" i="2661"/>
  <c r="C2798" i="2661"/>
  <c r="C2799" i="2661"/>
  <c r="C2800" i="2661"/>
  <c r="C2801" i="2661"/>
  <c r="C2802" i="2661"/>
  <c r="C2803" i="2661"/>
  <c r="C2804" i="2661"/>
  <c r="C2805" i="2661"/>
  <c r="C2806" i="2661"/>
  <c r="C2807" i="2661"/>
  <c r="C2808" i="2661"/>
  <c r="C2809" i="2661"/>
  <c r="C2810" i="2661"/>
  <c r="C2811" i="2661"/>
  <c r="C2812" i="2661"/>
  <c r="C2813" i="2661"/>
  <c r="C2814" i="2661"/>
  <c r="C2815" i="2661"/>
  <c r="C2816" i="2661"/>
  <c r="C2817" i="2661"/>
  <c r="C2818" i="2661"/>
  <c r="C2819" i="2661"/>
  <c r="C2820" i="2661"/>
  <c r="C2821" i="2661"/>
  <c r="C2822" i="2661"/>
  <c r="C2823" i="2661"/>
  <c r="C2824" i="2661"/>
  <c r="C2825" i="2661"/>
  <c r="C2826" i="2661"/>
  <c r="C2827" i="2661"/>
  <c r="C2828" i="2661"/>
  <c r="C2829" i="2661"/>
  <c r="C2830" i="2661"/>
  <c r="C2831" i="2661"/>
  <c r="C2832" i="2661"/>
  <c r="C2833" i="2661"/>
  <c r="C2834" i="2661"/>
  <c r="C2835" i="2661"/>
  <c r="C2836" i="2661"/>
  <c r="C2837" i="2661"/>
  <c r="C2838" i="2661"/>
  <c r="C2839" i="2661"/>
  <c r="C2840" i="2661"/>
  <c r="C2841" i="2661"/>
  <c r="C2842" i="2661"/>
  <c r="C2843" i="2661"/>
  <c r="C2844" i="2661"/>
  <c r="C2845" i="2661"/>
  <c r="C2846" i="2661"/>
  <c r="C2847" i="2661"/>
  <c r="C2848" i="2661"/>
  <c r="C2849" i="2661"/>
  <c r="C2850" i="2661"/>
  <c r="C2851" i="2661"/>
  <c r="C2852" i="2661"/>
  <c r="C2853" i="2661"/>
  <c r="C2854" i="2661"/>
  <c r="C2855" i="2661"/>
  <c r="C2856" i="2661"/>
  <c r="C2857" i="2661"/>
  <c r="C2858" i="2661"/>
  <c r="C2859" i="2661"/>
  <c r="C2860" i="2661"/>
  <c r="C2861" i="2661"/>
  <c r="C2862" i="2661"/>
  <c r="C2863" i="2661"/>
  <c r="C2864" i="2661"/>
  <c r="C2865" i="2661"/>
  <c r="C2866" i="2661"/>
  <c r="C2867" i="2661"/>
  <c r="C2868" i="2661"/>
  <c r="C2869" i="2661"/>
  <c r="C2870" i="2661"/>
  <c r="C2871" i="2661"/>
  <c r="C2872" i="2661"/>
  <c r="C2873" i="2661"/>
  <c r="C2874" i="2661"/>
  <c r="C2875" i="2661"/>
  <c r="C2876" i="2661"/>
  <c r="C2877" i="2661"/>
  <c r="C2878" i="2661"/>
  <c r="C2879" i="2661"/>
  <c r="C2880" i="2661"/>
  <c r="C2881" i="2661"/>
  <c r="C2882" i="2661"/>
  <c r="C2883" i="2661"/>
  <c r="C2884" i="2661"/>
  <c r="C2885" i="2661"/>
  <c r="C2886" i="2661"/>
  <c r="C2887" i="2661"/>
  <c r="C2888" i="2661"/>
  <c r="C2889" i="2661"/>
  <c r="C2890" i="2661"/>
  <c r="C2891" i="2661"/>
  <c r="C2892" i="2661"/>
  <c r="C2893" i="2661"/>
  <c r="C2894" i="2661"/>
  <c r="C2895" i="2661"/>
  <c r="C2896" i="2661"/>
  <c r="C2897" i="2661"/>
  <c r="C2898" i="2661"/>
  <c r="C2899" i="2661"/>
  <c r="C2900" i="2661"/>
  <c r="C2901" i="2661"/>
  <c r="C2902" i="2661"/>
  <c r="C2903" i="2661"/>
  <c r="C2904" i="2661"/>
  <c r="C2905" i="2661"/>
  <c r="C2906" i="2661"/>
  <c r="C2907" i="2661"/>
  <c r="C2908" i="2661"/>
  <c r="C2909" i="2661"/>
  <c r="C2910" i="2661"/>
  <c r="C2911" i="2661"/>
  <c r="C2912" i="2661"/>
  <c r="C2913" i="2661"/>
  <c r="C2914" i="2661"/>
  <c r="C2915" i="2661"/>
  <c r="C2916" i="2661"/>
  <c r="C2917" i="2661"/>
  <c r="C2918" i="2661"/>
  <c r="C2919" i="2661"/>
  <c r="C2920" i="2661"/>
  <c r="C2921" i="2661"/>
  <c r="C2922" i="2661"/>
  <c r="C2923" i="2661"/>
  <c r="C2924" i="2661"/>
  <c r="C2925" i="2661"/>
  <c r="C2926" i="2661"/>
  <c r="C2927" i="2661"/>
  <c r="C2928" i="2661"/>
  <c r="C2929" i="2661"/>
  <c r="C2930" i="2661"/>
  <c r="C2931" i="2661"/>
  <c r="C2932" i="2661"/>
  <c r="C2933" i="2661"/>
  <c r="C2934" i="2661"/>
  <c r="C2935" i="2661"/>
  <c r="C2936" i="2661"/>
  <c r="C2937" i="2661"/>
  <c r="C2938" i="2661"/>
  <c r="C2939" i="2661"/>
  <c r="C2940" i="2661"/>
  <c r="C2941" i="2661"/>
  <c r="C2942" i="2661"/>
  <c r="C2943" i="2661"/>
  <c r="C2944" i="2661"/>
  <c r="C2945" i="2661"/>
  <c r="C2946" i="2661"/>
  <c r="C2947" i="2661"/>
  <c r="C2948" i="2661"/>
  <c r="C2949" i="2661"/>
  <c r="C2950" i="2661"/>
  <c r="C2951" i="2661"/>
  <c r="C2952" i="2661"/>
  <c r="C2953" i="2661"/>
  <c r="C2954" i="2661"/>
  <c r="C2955" i="2661"/>
  <c r="C2956" i="2661"/>
  <c r="C2957" i="2661"/>
  <c r="C2958" i="2661"/>
  <c r="C2959" i="2661"/>
  <c r="C2960" i="2661"/>
  <c r="C2961" i="2661"/>
  <c r="C2962" i="2661"/>
  <c r="C2963" i="2661"/>
  <c r="C2964" i="2661"/>
  <c r="C2965" i="2661"/>
  <c r="C2966" i="2661"/>
  <c r="C2967" i="2661"/>
  <c r="C2968" i="2661"/>
  <c r="C2969" i="2661"/>
  <c r="C2970" i="2661"/>
  <c r="C2971" i="2661"/>
  <c r="C2972" i="2661"/>
  <c r="C2973" i="2661"/>
  <c r="C2974" i="2661"/>
  <c r="C2975" i="2661"/>
  <c r="C2976" i="2661"/>
  <c r="C2977" i="2661"/>
  <c r="C2978" i="2661"/>
  <c r="C2979" i="2661"/>
  <c r="C2980" i="2661"/>
  <c r="C2981" i="2661"/>
  <c r="C2982" i="2661"/>
  <c r="C2983" i="2661"/>
  <c r="C2984" i="2661"/>
  <c r="C2985" i="2661"/>
  <c r="C2986" i="2661"/>
  <c r="C2987" i="2661"/>
  <c r="C2988" i="2661"/>
  <c r="C2989" i="2661"/>
  <c r="C2990" i="2661"/>
  <c r="C2991" i="2661"/>
  <c r="C2992" i="2661"/>
  <c r="C2993" i="2661"/>
  <c r="C2994" i="2661"/>
  <c r="C2995" i="2661"/>
  <c r="C2996" i="2661"/>
  <c r="C2997" i="2661"/>
  <c r="C2998" i="2661"/>
  <c r="C2999" i="2661"/>
  <c r="C3000" i="2661"/>
  <c r="C3001" i="2661"/>
  <c r="C3002" i="2661"/>
  <c r="C3003" i="2661"/>
  <c r="C3004" i="2661"/>
  <c r="C3005" i="2661"/>
  <c r="C3006" i="2661"/>
  <c r="C3007" i="2661"/>
  <c r="C3008" i="2661"/>
  <c r="C3009" i="2661"/>
  <c r="C3010" i="2661"/>
  <c r="C3011" i="2661"/>
  <c r="C3012" i="2661"/>
  <c r="C3013" i="2661"/>
  <c r="C3014" i="2661"/>
  <c r="C3015" i="2661"/>
  <c r="C3016" i="2661"/>
  <c r="C3017" i="2661"/>
  <c r="C3018" i="2661"/>
  <c r="C3019" i="2661"/>
  <c r="C3020" i="2661"/>
  <c r="C3021" i="2661"/>
  <c r="C3022" i="2661"/>
  <c r="C3023" i="2661"/>
  <c r="C3024" i="2661"/>
  <c r="C3025" i="2661"/>
  <c r="C3026" i="2661"/>
  <c r="C3027" i="2661"/>
  <c r="C3028" i="2661"/>
  <c r="C3029" i="2661"/>
  <c r="C3030" i="2661"/>
  <c r="C3031" i="2661"/>
  <c r="C3032" i="2661"/>
  <c r="C3033" i="2661"/>
  <c r="C3034" i="2661"/>
  <c r="C3035" i="2661"/>
  <c r="C3036" i="2661"/>
  <c r="C3037" i="2661"/>
  <c r="C3038" i="2661"/>
  <c r="C3039" i="2661"/>
  <c r="C3040" i="2661"/>
  <c r="C3041" i="2661"/>
  <c r="C3042" i="2661"/>
  <c r="C3043" i="2661"/>
  <c r="C3044" i="2661"/>
  <c r="C3045" i="2661"/>
  <c r="C3046" i="2661"/>
  <c r="C3047" i="2661"/>
  <c r="C3048" i="2661"/>
  <c r="C3049" i="2661"/>
  <c r="C3050" i="2661"/>
  <c r="C3051" i="2661"/>
  <c r="C3052" i="2661"/>
  <c r="C3053" i="2661"/>
  <c r="C3054" i="2661"/>
  <c r="C3055" i="2661"/>
  <c r="C3056" i="2661"/>
  <c r="C3057" i="2661"/>
  <c r="C3058" i="2661"/>
  <c r="C3059" i="2661"/>
  <c r="C3060" i="2661"/>
  <c r="C3061" i="2661"/>
  <c r="C3062" i="2661"/>
  <c r="C3063" i="2661"/>
  <c r="C3064" i="2661"/>
  <c r="C3065" i="2661"/>
  <c r="C3066" i="2661"/>
  <c r="C3067" i="2661"/>
  <c r="C3068" i="2661"/>
  <c r="C3069" i="2661"/>
  <c r="C3070" i="2661"/>
  <c r="C3071" i="2661"/>
  <c r="C3072" i="2661"/>
  <c r="C3073" i="2661"/>
  <c r="C3074" i="2661"/>
  <c r="C3075" i="2661"/>
  <c r="C3076" i="2661"/>
  <c r="C3077" i="2661"/>
  <c r="C3078" i="2661"/>
  <c r="C3079" i="2661"/>
  <c r="C3080" i="2661"/>
  <c r="C3081" i="2661"/>
  <c r="C3082" i="2661"/>
  <c r="C3083" i="2661"/>
  <c r="C3084" i="2661"/>
  <c r="C3085" i="2661"/>
  <c r="C3086" i="2661"/>
  <c r="C3087" i="2661"/>
  <c r="C3088" i="2661"/>
  <c r="C3089" i="2661"/>
  <c r="C3090" i="2661"/>
  <c r="C3091" i="2661"/>
  <c r="C3092" i="2661"/>
  <c r="C3093" i="2661"/>
  <c r="C3094" i="2661"/>
  <c r="C3095" i="2661"/>
  <c r="C3096" i="2661"/>
  <c r="C3097" i="2661"/>
  <c r="C3098" i="2661"/>
  <c r="C3099" i="2661"/>
  <c r="C3100" i="2661"/>
  <c r="C3101" i="2661"/>
  <c r="C3102" i="2661"/>
  <c r="C3103" i="2661"/>
  <c r="C3104" i="2661"/>
  <c r="C3105" i="2661"/>
  <c r="C3106" i="2661"/>
  <c r="C3107" i="2661"/>
  <c r="C3108" i="2661"/>
  <c r="C3109" i="2661"/>
  <c r="C3110" i="2661"/>
  <c r="C3111" i="2661"/>
  <c r="C3112" i="2661"/>
  <c r="C3113" i="2661"/>
  <c r="C3114" i="2661"/>
  <c r="C3115" i="2661"/>
  <c r="C3116" i="2661"/>
  <c r="C3117" i="2661"/>
  <c r="C3118" i="2661"/>
  <c r="C3119" i="2661"/>
  <c r="C3120" i="2661"/>
  <c r="C3121" i="2661"/>
  <c r="C3122" i="2661"/>
  <c r="C3123" i="2661"/>
  <c r="C3124" i="2661"/>
  <c r="C3125" i="2661"/>
  <c r="C3126" i="2661"/>
  <c r="C3127" i="2661"/>
  <c r="C3128" i="2661"/>
  <c r="C3129" i="2661"/>
  <c r="C3130" i="2661"/>
  <c r="C3131" i="2661"/>
  <c r="C3132" i="2661"/>
  <c r="C3133" i="2661"/>
  <c r="C3134" i="2661"/>
  <c r="C3135" i="2661"/>
  <c r="C3136" i="2661"/>
  <c r="C3137" i="2661"/>
  <c r="C3138" i="2661"/>
  <c r="C3139" i="2661"/>
  <c r="C3140" i="2661"/>
  <c r="C3141" i="2661"/>
  <c r="C3142" i="2661"/>
  <c r="C3143" i="2661"/>
  <c r="C3144" i="2661"/>
  <c r="C3145" i="2661"/>
  <c r="C3146" i="2661"/>
  <c r="C3147" i="2661"/>
  <c r="C3148" i="2661"/>
  <c r="C3149" i="2661"/>
  <c r="C3150" i="2661"/>
  <c r="C3151" i="2661"/>
  <c r="C3152" i="2661"/>
  <c r="C3153" i="2661"/>
  <c r="C3154" i="2661"/>
  <c r="C3155" i="2661"/>
  <c r="C3156" i="2661"/>
  <c r="C3157" i="2661"/>
  <c r="C3158" i="2661"/>
  <c r="C3159" i="2661"/>
  <c r="C3160" i="2661"/>
  <c r="C3161" i="2661"/>
  <c r="C3162" i="2661"/>
  <c r="C3163" i="2661"/>
  <c r="C3164" i="2661"/>
  <c r="C3165" i="2661"/>
  <c r="C3166" i="2661"/>
  <c r="C3167" i="2661"/>
  <c r="C3168" i="2661"/>
  <c r="C3169" i="2661"/>
  <c r="C3170" i="2661"/>
  <c r="C3171" i="2661"/>
  <c r="C3172" i="2661"/>
  <c r="C3173" i="2661"/>
  <c r="C3174" i="2661"/>
  <c r="C3175" i="2661"/>
  <c r="C3176" i="2661"/>
  <c r="C3177" i="2661"/>
  <c r="C3178" i="2661"/>
  <c r="C3179" i="2661"/>
  <c r="C3180" i="2661"/>
  <c r="C3181" i="2661"/>
  <c r="C3182" i="2661"/>
  <c r="C3183" i="2661"/>
  <c r="C3184" i="2661"/>
  <c r="C3185" i="2661"/>
  <c r="C3186" i="2661"/>
  <c r="C3187" i="2661"/>
  <c r="C3188" i="2661"/>
  <c r="C3189" i="2661"/>
  <c r="C3190" i="2661"/>
  <c r="C3191" i="2661"/>
  <c r="C3192" i="2661"/>
  <c r="C3193" i="2661"/>
  <c r="C3194" i="2661"/>
  <c r="C3195" i="2661"/>
  <c r="C3196" i="2661"/>
  <c r="C3197" i="2661"/>
  <c r="C3198" i="2661"/>
  <c r="C3199" i="2661"/>
  <c r="C3200" i="2661"/>
  <c r="C3201" i="2661"/>
  <c r="C3202" i="2661"/>
  <c r="C3203" i="2661"/>
  <c r="C3204" i="2661"/>
  <c r="C3205" i="2661"/>
  <c r="C3206" i="2661"/>
  <c r="C3207" i="2661"/>
  <c r="C3208" i="2661"/>
  <c r="C3209" i="2661"/>
  <c r="C3210" i="2661"/>
  <c r="C3211" i="2661"/>
  <c r="C3212" i="2661"/>
  <c r="C3213" i="2661"/>
  <c r="C3214" i="2661"/>
  <c r="C3215" i="2661"/>
  <c r="C3216" i="2661"/>
  <c r="C3217" i="2661"/>
  <c r="C3218" i="2661"/>
  <c r="C3219" i="2661"/>
  <c r="C3220" i="2661"/>
  <c r="C3221" i="2661"/>
  <c r="C3222" i="2661"/>
  <c r="C3223" i="2661"/>
  <c r="C3224" i="2661"/>
  <c r="C3225" i="2661"/>
  <c r="C3226" i="2661"/>
  <c r="C3227" i="2661"/>
  <c r="C3228" i="2661"/>
  <c r="C3229" i="2661"/>
  <c r="C3230" i="2661"/>
  <c r="C3231" i="2661"/>
  <c r="C3232" i="2661"/>
  <c r="C3233" i="2661"/>
  <c r="C3234" i="2661"/>
  <c r="C3235" i="2661"/>
  <c r="C3236" i="2661"/>
  <c r="C3237" i="2661"/>
  <c r="C3238" i="2661"/>
  <c r="C3239" i="2661"/>
  <c r="C3240" i="2661"/>
  <c r="C3241" i="2661"/>
  <c r="C3242" i="2661"/>
  <c r="C3243" i="2661"/>
  <c r="C3244" i="2661"/>
  <c r="C3245" i="2661"/>
  <c r="C3246" i="2661"/>
  <c r="C3247" i="2661"/>
  <c r="C3248" i="2661"/>
  <c r="C3249" i="2661"/>
  <c r="C3250" i="2661"/>
  <c r="C3251" i="2661"/>
  <c r="C3252" i="2661"/>
  <c r="C3253" i="2661"/>
  <c r="C3254" i="2661"/>
  <c r="C3255" i="2661"/>
  <c r="C3256" i="2661"/>
  <c r="C3257" i="2661"/>
  <c r="C3258" i="2661"/>
  <c r="C3259" i="2661"/>
  <c r="C3260" i="2661"/>
  <c r="C3261" i="2661"/>
  <c r="C3262" i="2661"/>
  <c r="C3263" i="2661"/>
  <c r="C3264" i="2661"/>
  <c r="C3265" i="2661"/>
  <c r="C3266" i="2661"/>
  <c r="C3267" i="2661"/>
  <c r="C3268" i="2661"/>
  <c r="C3269" i="2661"/>
  <c r="C3270" i="2661"/>
  <c r="C3271" i="2661"/>
  <c r="C3272" i="2661"/>
  <c r="C3273" i="2661"/>
  <c r="C3274" i="2661"/>
  <c r="C3275" i="2661"/>
  <c r="C3276" i="2661"/>
  <c r="C3277" i="2661"/>
  <c r="C3278" i="2661"/>
  <c r="C3279" i="2661"/>
  <c r="C3280" i="2661"/>
  <c r="C3281" i="2661"/>
  <c r="C3282" i="2661"/>
  <c r="C3283" i="2661"/>
  <c r="C3284" i="2661"/>
  <c r="C3285" i="2661"/>
  <c r="C3286" i="2661"/>
  <c r="C3287" i="2661"/>
  <c r="C3288" i="2661"/>
  <c r="C3289" i="2661"/>
  <c r="C3290" i="2661"/>
  <c r="C3291" i="2661"/>
  <c r="C3292" i="2661"/>
  <c r="C3293" i="2661"/>
  <c r="C3294" i="2661"/>
  <c r="C3295" i="2661"/>
  <c r="C3296" i="2661"/>
  <c r="C3297" i="2661"/>
  <c r="C3298" i="2661"/>
  <c r="C3299" i="2661"/>
  <c r="C3300" i="2661"/>
  <c r="C3301" i="2661"/>
  <c r="C3302" i="2661"/>
  <c r="C3303" i="2661"/>
  <c r="C3304" i="2661"/>
  <c r="C3305" i="2661"/>
  <c r="C3306" i="2661"/>
  <c r="C3307" i="2661"/>
  <c r="C3308" i="2661"/>
  <c r="C3309" i="2661"/>
  <c r="C3310" i="2661"/>
  <c r="C3311" i="2661"/>
  <c r="C3312" i="2661"/>
  <c r="C3313" i="2661"/>
  <c r="C3314" i="2661"/>
  <c r="C3315" i="2661"/>
  <c r="C3316" i="2661"/>
  <c r="C3317" i="2661"/>
  <c r="C3318" i="2661"/>
  <c r="C3319" i="2661"/>
  <c r="C3320" i="2661"/>
  <c r="C3321" i="2661"/>
  <c r="C3322" i="2661"/>
  <c r="C3323" i="2661"/>
  <c r="C3324" i="2661"/>
  <c r="C3325" i="2661"/>
  <c r="C3326" i="2661"/>
  <c r="C3327" i="2661"/>
  <c r="C3328" i="2661"/>
  <c r="C3329" i="2661"/>
  <c r="C3330" i="2661"/>
  <c r="C3331" i="2661"/>
  <c r="C3332" i="2661"/>
  <c r="C3333" i="2661"/>
  <c r="C3334" i="2661"/>
  <c r="C3335" i="2661"/>
  <c r="C3336" i="2661"/>
  <c r="C3337" i="2661"/>
  <c r="C3338" i="2661"/>
  <c r="C3339" i="2661"/>
  <c r="C3340" i="2661"/>
  <c r="C3341" i="2661"/>
  <c r="C3342" i="2661"/>
  <c r="C3343" i="2661"/>
  <c r="C3344" i="2661"/>
  <c r="C3345" i="2661"/>
  <c r="C3346" i="2661"/>
  <c r="C3347" i="2661"/>
  <c r="C3348" i="2661"/>
  <c r="C3349" i="2661"/>
  <c r="C3350" i="2661"/>
  <c r="C3351" i="2661"/>
  <c r="C3352" i="2661"/>
  <c r="C3353" i="2661"/>
  <c r="C3354" i="2661"/>
  <c r="C3355" i="2661"/>
  <c r="C3356" i="2661"/>
  <c r="C3357" i="2661"/>
  <c r="C3358" i="2661"/>
  <c r="C3359" i="2661"/>
  <c r="C3360" i="2661"/>
  <c r="C3361" i="2661"/>
  <c r="C3362" i="2661"/>
  <c r="C3363" i="2661"/>
  <c r="C3364" i="2661"/>
  <c r="C3365" i="2661"/>
  <c r="C3366" i="2661"/>
  <c r="C3367" i="2661"/>
  <c r="C3368" i="2661"/>
  <c r="C3369" i="2661"/>
  <c r="C3370" i="2661"/>
  <c r="C3371" i="2661"/>
  <c r="C3372" i="2661"/>
  <c r="C3373" i="2661"/>
  <c r="C3374" i="2661"/>
  <c r="C3375" i="2661"/>
  <c r="C3376" i="2661"/>
  <c r="C3377" i="2661"/>
  <c r="C3378" i="2661"/>
  <c r="C3379" i="2661"/>
  <c r="C3380" i="2661"/>
  <c r="C3381" i="2661"/>
  <c r="C3382" i="2661"/>
  <c r="C3383" i="2661"/>
  <c r="C3384" i="2661"/>
  <c r="C3385" i="2661"/>
  <c r="C3386" i="2661"/>
  <c r="C3387" i="2661"/>
  <c r="C3388" i="2661"/>
  <c r="C3389" i="2661"/>
  <c r="C3390" i="2661"/>
  <c r="C3391" i="2661"/>
  <c r="C3392" i="2661"/>
  <c r="C3393" i="2661"/>
  <c r="C3394" i="2661"/>
  <c r="C3395" i="2661"/>
  <c r="C3396" i="2661"/>
  <c r="C3397" i="2661"/>
  <c r="C3398" i="2661"/>
  <c r="C3399" i="2661"/>
  <c r="C3400" i="2661"/>
  <c r="C3401" i="2661"/>
  <c r="C3402" i="2661"/>
  <c r="C3403" i="2661"/>
  <c r="C3404" i="2661"/>
  <c r="C3405" i="2661"/>
  <c r="C3406" i="2661"/>
  <c r="C3407" i="2661"/>
  <c r="C3408" i="2661"/>
  <c r="C3409" i="2661"/>
  <c r="C3410" i="2661"/>
  <c r="C3411" i="2661"/>
  <c r="C3412" i="2661"/>
  <c r="C3413" i="2661"/>
  <c r="C3414" i="2661"/>
  <c r="C3415" i="2661"/>
  <c r="C3416" i="2661"/>
  <c r="C3417" i="2661"/>
  <c r="C3418" i="2661"/>
  <c r="C3419" i="2661"/>
  <c r="C3420" i="2661"/>
  <c r="C3421" i="2661"/>
  <c r="C3422" i="2661"/>
  <c r="C3423" i="2661"/>
  <c r="C3424" i="2661"/>
  <c r="C3425" i="2661"/>
  <c r="C3426" i="2661"/>
  <c r="C3427" i="2661"/>
  <c r="C3428" i="2661"/>
  <c r="C3429" i="2661"/>
  <c r="C3430" i="2661"/>
  <c r="C3431" i="2661"/>
  <c r="C3432" i="2661"/>
  <c r="C3433" i="2661"/>
  <c r="C3434" i="2661"/>
  <c r="C3435" i="2661"/>
  <c r="C3436" i="2661"/>
  <c r="C3437" i="2661"/>
  <c r="C3438" i="2661"/>
  <c r="C3439" i="2661"/>
  <c r="C3440" i="2661"/>
  <c r="C3441" i="2661"/>
  <c r="C3442" i="2661"/>
  <c r="C3443" i="2661"/>
  <c r="C3444" i="2661"/>
  <c r="C3445" i="2661"/>
  <c r="C3446" i="2661"/>
  <c r="C3447" i="2661"/>
  <c r="C3448" i="2661"/>
  <c r="C3449" i="2661"/>
  <c r="C3450" i="2661"/>
  <c r="C3451" i="2661"/>
  <c r="C3452" i="2661"/>
  <c r="C3453" i="2661"/>
  <c r="C3454" i="2661"/>
  <c r="C3455" i="2661"/>
  <c r="C3456" i="2661"/>
  <c r="C3457" i="2661"/>
  <c r="C3458" i="2661"/>
  <c r="C3459" i="2661"/>
  <c r="C3460" i="2661"/>
  <c r="C3461" i="2661"/>
  <c r="C3462" i="2661"/>
  <c r="C3463" i="2661"/>
  <c r="C3464" i="2661"/>
  <c r="C3465" i="2661"/>
  <c r="C3466" i="2661"/>
  <c r="C3467" i="2661"/>
  <c r="C3468" i="2661"/>
  <c r="C3469" i="2661"/>
  <c r="C3470" i="2661"/>
  <c r="C3471" i="2661"/>
  <c r="C3472" i="2661"/>
  <c r="C3473" i="2661"/>
  <c r="C3474" i="2661"/>
  <c r="C3475" i="2661"/>
  <c r="C3476" i="2661"/>
  <c r="C3477" i="2661"/>
  <c r="C3478" i="2661"/>
  <c r="C3479" i="2661"/>
  <c r="C3480" i="2661"/>
  <c r="C3481" i="2661"/>
  <c r="C3482" i="2661"/>
  <c r="C3483" i="2661"/>
  <c r="C3484" i="2661"/>
  <c r="C3485" i="2661"/>
  <c r="C3486" i="2661"/>
  <c r="C3487" i="2661"/>
  <c r="C3488" i="2661"/>
  <c r="C3489" i="2661"/>
  <c r="C3490" i="2661"/>
  <c r="C3491" i="2661"/>
  <c r="C3492" i="2661"/>
  <c r="C3493" i="2661"/>
  <c r="C3494" i="2661"/>
  <c r="C3495" i="2661"/>
  <c r="C3496" i="2661"/>
  <c r="C3497" i="2661"/>
  <c r="C3498" i="2661"/>
  <c r="C3499" i="2661"/>
  <c r="C3500" i="2661"/>
  <c r="C3501" i="2661"/>
  <c r="C3502" i="2661"/>
  <c r="C3503" i="2661"/>
  <c r="C3504" i="2661"/>
  <c r="C3505" i="2661"/>
  <c r="C3506" i="2661"/>
  <c r="C3507" i="2661"/>
  <c r="C3508" i="2661"/>
  <c r="C3509" i="2661"/>
  <c r="C3510" i="2661"/>
  <c r="C3511" i="2661"/>
  <c r="C3512" i="2661"/>
  <c r="C3513" i="2661"/>
  <c r="C3514" i="2661"/>
  <c r="C3515" i="2661"/>
  <c r="C3516" i="2661"/>
  <c r="C3517" i="2661"/>
  <c r="C3518" i="2661"/>
  <c r="C3519" i="2661"/>
  <c r="C3520" i="2661"/>
  <c r="C3521" i="2661"/>
  <c r="C3522" i="2661"/>
  <c r="C3523" i="2661"/>
  <c r="C3524" i="2661"/>
  <c r="C3525" i="2661"/>
  <c r="C3526" i="2661"/>
  <c r="C3527" i="2661"/>
  <c r="C3528" i="2661"/>
  <c r="C3529" i="2661"/>
  <c r="C3530" i="2661"/>
  <c r="C3531" i="2661"/>
  <c r="C3532" i="2661"/>
  <c r="C3533" i="2661"/>
  <c r="C3534" i="2661"/>
  <c r="C3535" i="2661"/>
  <c r="C3536" i="2661"/>
  <c r="C3537" i="2661"/>
  <c r="C3538" i="2661"/>
  <c r="C3539" i="2661"/>
  <c r="C3540" i="2661"/>
  <c r="C3541" i="2661"/>
  <c r="C3542" i="2661"/>
  <c r="C3543" i="2661"/>
  <c r="C3544" i="2661"/>
  <c r="C3545" i="2661"/>
  <c r="C3546" i="2661"/>
  <c r="C3547" i="2661"/>
  <c r="C3548" i="2661"/>
  <c r="C3549" i="2661"/>
  <c r="C3550" i="2661"/>
  <c r="C3551" i="2661"/>
  <c r="C3552" i="2661"/>
  <c r="C3553" i="2661"/>
  <c r="C3554" i="2661"/>
  <c r="C3555" i="2661"/>
  <c r="C3556" i="2661"/>
  <c r="C3557" i="2661"/>
  <c r="C3558" i="2661"/>
  <c r="C3559" i="2661"/>
  <c r="C3560" i="2661"/>
  <c r="C3561" i="2661"/>
  <c r="C3562" i="2661"/>
  <c r="C3563" i="2661"/>
  <c r="C3564" i="2661"/>
  <c r="C3565" i="2661"/>
  <c r="C3566" i="2661"/>
  <c r="C3567" i="2661"/>
  <c r="C3568" i="2661"/>
  <c r="C3569" i="2661"/>
  <c r="C3570" i="2661"/>
  <c r="C3571" i="2661"/>
  <c r="C3572" i="2661"/>
  <c r="C3573" i="2661"/>
  <c r="C3574" i="2661"/>
  <c r="C3575" i="2661"/>
  <c r="C3576" i="2661"/>
  <c r="C3577" i="2661"/>
  <c r="C3578" i="2661"/>
  <c r="C3579" i="2661"/>
  <c r="C3580" i="2661"/>
  <c r="C3581" i="2661"/>
  <c r="C3582" i="2661"/>
  <c r="C3583" i="2661"/>
  <c r="C3584" i="2661"/>
  <c r="C3585" i="2661"/>
  <c r="C3586" i="2661"/>
  <c r="C3587" i="2661"/>
  <c r="C3588" i="2661"/>
  <c r="C3589" i="2661"/>
  <c r="C3590" i="2661"/>
  <c r="C3591" i="2661"/>
  <c r="C3592" i="2661"/>
  <c r="C3593" i="2661"/>
  <c r="C3594" i="2661"/>
  <c r="C3595" i="2661"/>
  <c r="C3596" i="2661"/>
  <c r="C3597" i="2661"/>
  <c r="C3598" i="2661"/>
  <c r="C3599" i="2661"/>
  <c r="C3600" i="2661"/>
  <c r="C3601" i="2661"/>
  <c r="C3602" i="2661"/>
  <c r="C3603" i="2661"/>
  <c r="C3604" i="2661"/>
  <c r="C3605" i="2661"/>
  <c r="C3606" i="2661"/>
  <c r="C3607" i="2661"/>
  <c r="C3608" i="2661"/>
  <c r="C3609" i="2661"/>
  <c r="C3610" i="2661"/>
  <c r="C3611" i="2661"/>
  <c r="C3612" i="2661"/>
  <c r="C3613" i="2661"/>
  <c r="C3614" i="2661"/>
  <c r="C3615" i="2661"/>
  <c r="C3616" i="2661"/>
  <c r="C3617" i="2661"/>
  <c r="C3618" i="2661"/>
  <c r="C3619" i="2661"/>
  <c r="C3620" i="2661"/>
  <c r="C3621" i="2661"/>
  <c r="C3622" i="2661"/>
  <c r="C3623" i="2661"/>
  <c r="C3624" i="2661"/>
  <c r="C3625" i="2661"/>
  <c r="C3626" i="2661"/>
  <c r="C3627" i="2661"/>
  <c r="C3628" i="2661"/>
  <c r="C3629" i="2661"/>
  <c r="C3630" i="2661"/>
  <c r="C3631" i="2661"/>
  <c r="C3632" i="2661"/>
  <c r="C3633" i="2661"/>
  <c r="C3634" i="2661"/>
  <c r="C3635" i="2661"/>
  <c r="C3636" i="2661"/>
  <c r="C3637" i="2661"/>
  <c r="C3638" i="2661"/>
  <c r="C3639" i="2661"/>
  <c r="C3640" i="2661"/>
  <c r="C3641" i="2661"/>
  <c r="C3642" i="2661"/>
  <c r="C3643" i="2661"/>
  <c r="C3644" i="2661"/>
  <c r="C3645" i="2661"/>
  <c r="C3646" i="2661"/>
  <c r="C3647" i="2661"/>
  <c r="C3648" i="2661"/>
  <c r="C3649" i="2661"/>
  <c r="C3650" i="2661"/>
  <c r="C3651" i="2661"/>
  <c r="C3652" i="2661"/>
  <c r="C3653" i="2661"/>
  <c r="C3654" i="2661"/>
  <c r="C3655" i="2661"/>
  <c r="C3656" i="2661"/>
  <c r="C3657" i="2661"/>
  <c r="C3658" i="2661"/>
  <c r="C3659" i="2661"/>
  <c r="C3660" i="2661"/>
  <c r="C3661" i="2661"/>
  <c r="C3662" i="2661"/>
  <c r="C3663" i="2661"/>
  <c r="C3664" i="2661"/>
  <c r="C3665" i="2661"/>
  <c r="C3666" i="2661"/>
  <c r="C3667" i="2661"/>
  <c r="C3668" i="2661"/>
  <c r="C3669" i="2661"/>
  <c r="C3670" i="2661"/>
  <c r="C3671" i="2661"/>
  <c r="C3672" i="2661"/>
  <c r="C3673" i="2661"/>
  <c r="C3674" i="2661"/>
  <c r="C3675" i="2661"/>
  <c r="C3676" i="2661"/>
  <c r="C3677" i="2661"/>
  <c r="C3678" i="2661"/>
  <c r="C3679" i="2661"/>
  <c r="C3680" i="2661"/>
  <c r="C3681" i="2661"/>
  <c r="C3682" i="2661"/>
  <c r="C3683" i="2661"/>
  <c r="C3684" i="2661"/>
  <c r="C3685" i="2661"/>
  <c r="C3686" i="2661"/>
  <c r="C3687" i="2661"/>
  <c r="C3688" i="2661"/>
  <c r="C3689" i="2661"/>
  <c r="C3690" i="2661"/>
  <c r="C3691" i="2661"/>
  <c r="C3692" i="2661"/>
  <c r="C3693" i="2661"/>
  <c r="C3694" i="2661"/>
  <c r="C3695" i="2661"/>
  <c r="C3696" i="2661"/>
  <c r="C3697" i="2661"/>
  <c r="C3698" i="2661"/>
  <c r="C3699" i="2661"/>
  <c r="C3700" i="2661"/>
  <c r="C3701" i="2661"/>
  <c r="C3702" i="2661"/>
  <c r="C3703" i="2661"/>
  <c r="C3704" i="2661"/>
  <c r="C3705" i="2661"/>
  <c r="C3706" i="2661"/>
  <c r="C3707" i="2661"/>
  <c r="C3708" i="2661"/>
  <c r="C3709" i="2661"/>
  <c r="C3710" i="2661"/>
  <c r="C3711" i="2661"/>
  <c r="C3712" i="2661"/>
  <c r="C3713" i="2661"/>
  <c r="C3714" i="2661"/>
  <c r="C3715" i="2661"/>
  <c r="C3716" i="2661"/>
  <c r="C3717" i="2661"/>
  <c r="C3718" i="2661"/>
  <c r="C3719" i="2661"/>
  <c r="C3720" i="2661"/>
  <c r="C3721" i="2661"/>
  <c r="C3722" i="2661"/>
  <c r="C3723" i="2661"/>
  <c r="C3724" i="2661"/>
  <c r="C3725" i="2661"/>
  <c r="C3726" i="2661"/>
  <c r="C3727" i="2661"/>
  <c r="C3728" i="2661"/>
  <c r="C3729" i="2661"/>
  <c r="C3730" i="2661"/>
  <c r="C3731" i="2661"/>
  <c r="C3732" i="2661"/>
  <c r="C3733" i="2661"/>
  <c r="C3734" i="2661"/>
  <c r="C3735" i="2661"/>
  <c r="C3736" i="2661"/>
  <c r="C3737" i="2661"/>
  <c r="C3738" i="2661"/>
  <c r="C3739" i="2661"/>
  <c r="C3740" i="2661"/>
  <c r="C3741" i="2661"/>
  <c r="C3742" i="2661"/>
  <c r="C3743" i="2661"/>
  <c r="C3744" i="2661"/>
  <c r="C3745" i="2661"/>
  <c r="C3746" i="2661"/>
  <c r="C3747" i="2661"/>
  <c r="C3748" i="2661"/>
  <c r="C3749" i="2661"/>
  <c r="C3750" i="2661"/>
  <c r="C3751" i="2661"/>
  <c r="C3752" i="2661"/>
  <c r="C3753" i="2661"/>
  <c r="C3754" i="2661"/>
  <c r="C3755" i="2661"/>
  <c r="C3756" i="2661"/>
  <c r="C3757" i="2661"/>
  <c r="C3758" i="2661"/>
  <c r="C3759" i="2661"/>
  <c r="C3760" i="2661"/>
  <c r="C3761" i="2661"/>
  <c r="C3762" i="2661"/>
  <c r="C3763" i="2661"/>
  <c r="C3764" i="2661"/>
  <c r="C3765" i="2661"/>
  <c r="C3766" i="2661"/>
  <c r="C3767" i="2661"/>
  <c r="C3768" i="2661"/>
  <c r="C3769" i="2661"/>
  <c r="C3770" i="2661"/>
  <c r="C3771" i="2661"/>
  <c r="C3772" i="2661"/>
  <c r="C3773" i="2661"/>
  <c r="C3774" i="2661"/>
  <c r="C3775" i="2661"/>
  <c r="C3776" i="2661"/>
  <c r="C3777" i="2661"/>
  <c r="C3778" i="2661"/>
  <c r="C3779" i="2661"/>
  <c r="C3780" i="2661"/>
  <c r="C3781" i="2661"/>
  <c r="C3782" i="2661"/>
  <c r="C3783" i="2661"/>
  <c r="C3784" i="2661"/>
  <c r="C3785" i="2661"/>
  <c r="C3786" i="2661"/>
  <c r="C3787" i="2661"/>
  <c r="C3788" i="2661"/>
  <c r="C3789" i="2661"/>
  <c r="C3790" i="2661"/>
  <c r="C3791" i="2661"/>
  <c r="C3792" i="2661"/>
  <c r="C3793" i="2661"/>
  <c r="C3794" i="2661"/>
  <c r="C3795" i="2661"/>
  <c r="C3796" i="2661"/>
  <c r="C3797" i="2661"/>
  <c r="C3798" i="2661"/>
  <c r="C3799" i="2661"/>
  <c r="C3800" i="2661"/>
  <c r="C3801" i="2661"/>
  <c r="C3802" i="2661"/>
  <c r="C3803" i="2661"/>
  <c r="C3804" i="2661"/>
  <c r="C3805" i="2661"/>
  <c r="C3806" i="2661"/>
  <c r="C3807" i="2661"/>
  <c r="C3808" i="2661"/>
  <c r="C3809" i="2661"/>
  <c r="C3810" i="2661"/>
  <c r="C3811" i="2661"/>
  <c r="C3812" i="2661"/>
  <c r="C3813" i="2661"/>
  <c r="C3814" i="2661"/>
  <c r="C3815" i="2661"/>
  <c r="C3816" i="2661"/>
  <c r="C3817" i="2661"/>
  <c r="C3818" i="2661"/>
  <c r="C3819" i="2661"/>
  <c r="C3820" i="2661"/>
  <c r="C3821" i="2661"/>
  <c r="C3822" i="2661"/>
  <c r="C3823" i="2661"/>
  <c r="C3824" i="2661"/>
  <c r="C3825" i="2661"/>
  <c r="C3826" i="2661"/>
  <c r="C3827" i="2661"/>
  <c r="C3828" i="2661"/>
  <c r="C3829" i="2661"/>
  <c r="C3830" i="2661"/>
  <c r="C3831" i="2661"/>
  <c r="C3832" i="2661"/>
  <c r="C3833" i="2661"/>
  <c r="C3834" i="2661"/>
  <c r="C3835" i="2661"/>
  <c r="C3836" i="2661"/>
  <c r="C3837" i="2661"/>
  <c r="C3838" i="2661"/>
  <c r="C3839" i="2661"/>
  <c r="C3840" i="2661"/>
  <c r="C3841" i="2661"/>
  <c r="C3842" i="2661"/>
  <c r="C3843" i="2661"/>
  <c r="C3844" i="2661"/>
  <c r="C3845" i="2661"/>
  <c r="C3846" i="2661"/>
  <c r="C3847" i="2661"/>
  <c r="C3848" i="2661"/>
  <c r="C3849" i="2661"/>
  <c r="C3850" i="2661"/>
  <c r="C3851" i="2661"/>
  <c r="C3852" i="2661"/>
  <c r="C3853" i="2661"/>
  <c r="C3854" i="2661"/>
  <c r="C3855" i="2661"/>
  <c r="C3856" i="2661"/>
  <c r="C3857" i="2661"/>
  <c r="C3858" i="2661"/>
  <c r="C3859" i="2661"/>
  <c r="C3860" i="2661"/>
  <c r="C3861" i="2661"/>
  <c r="C3862" i="2661"/>
  <c r="C3863" i="2661"/>
  <c r="C3864" i="2661"/>
  <c r="C3865" i="2661"/>
  <c r="C3866" i="2661"/>
  <c r="C3867" i="2661"/>
  <c r="C3868" i="2661"/>
  <c r="C3869" i="2661"/>
  <c r="C3870" i="2661"/>
  <c r="C3871" i="2661"/>
  <c r="C3872" i="2661"/>
  <c r="C3873" i="2661"/>
  <c r="C3874" i="2661"/>
  <c r="C3875" i="2661"/>
  <c r="C3876" i="2661"/>
  <c r="C3877" i="2661"/>
  <c r="C3878" i="2661"/>
  <c r="C3879" i="2661"/>
  <c r="C3880" i="2661"/>
  <c r="C3881" i="2661"/>
  <c r="C3882" i="2661"/>
  <c r="C3883" i="2661"/>
  <c r="C3884" i="2661"/>
  <c r="C3885" i="2661"/>
  <c r="C3886" i="2661"/>
  <c r="C3887" i="2661"/>
  <c r="C3888" i="2661"/>
  <c r="C3889" i="2661"/>
  <c r="C3890" i="2661"/>
  <c r="C3891" i="2661"/>
  <c r="C3892" i="2661"/>
  <c r="C3893" i="2661"/>
  <c r="C3894" i="2661"/>
  <c r="C3895" i="2661"/>
  <c r="C3896" i="2661"/>
  <c r="C3897" i="2661"/>
  <c r="C3898" i="2661"/>
  <c r="C3899" i="2661"/>
  <c r="C3900" i="2661"/>
  <c r="C3901" i="2661"/>
  <c r="C3902" i="2661"/>
  <c r="C3903" i="2661"/>
  <c r="C3904" i="2661"/>
  <c r="C3905" i="2661"/>
  <c r="C3906" i="2661"/>
  <c r="C3907" i="2661"/>
  <c r="C3908" i="2661"/>
  <c r="C3909" i="2661"/>
  <c r="C3910" i="2661"/>
  <c r="C3911" i="2661"/>
  <c r="C3912" i="2661"/>
  <c r="C3913" i="2661"/>
  <c r="C3914" i="2661"/>
  <c r="C3915" i="2661"/>
  <c r="C3916" i="2661"/>
  <c r="C3917" i="2661"/>
  <c r="C3918" i="2661"/>
  <c r="C3919" i="2661"/>
  <c r="C3920" i="2661"/>
  <c r="C3921" i="2661"/>
  <c r="C3922" i="2661"/>
  <c r="C3923" i="2661"/>
  <c r="C3924" i="2661"/>
  <c r="C3925" i="2661"/>
  <c r="C3926" i="2661"/>
  <c r="C3927" i="2661"/>
  <c r="C3928" i="2661"/>
  <c r="C3929" i="2661"/>
  <c r="C3930" i="2661"/>
  <c r="C3931" i="2661"/>
  <c r="C3932" i="2661"/>
  <c r="C3933" i="2661"/>
  <c r="C3934" i="2661"/>
  <c r="C3935" i="2661"/>
  <c r="C3936" i="2661"/>
  <c r="C3937" i="2661"/>
  <c r="C3938" i="2661"/>
  <c r="C3939" i="2661"/>
  <c r="C3940" i="2661"/>
  <c r="C3941" i="2661"/>
  <c r="C3942" i="2661"/>
  <c r="C3943" i="2661"/>
  <c r="C3944" i="2661"/>
  <c r="C3945" i="2661"/>
  <c r="C3946" i="2661"/>
  <c r="C3947" i="2661"/>
  <c r="C3948" i="2661"/>
  <c r="C3949" i="2661"/>
  <c r="C3950" i="2661"/>
  <c r="C3951" i="2661"/>
  <c r="C3952" i="2661"/>
  <c r="C3953" i="2661"/>
  <c r="C3954" i="2661"/>
  <c r="C3955" i="2661"/>
  <c r="C3956" i="2661"/>
  <c r="C3957" i="2661"/>
  <c r="C3958" i="2661"/>
  <c r="C3959" i="2661"/>
  <c r="C3960" i="2661"/>
  <c r="C3961" i="2661"/>
  <c r="C3962" i="2661"/>
  <c r="C3963" i="2661"/>
  <c r="C3964" i="2661"/>
  <c r="C3965" i="2661"/>
  <c r="C3966" i="2661"/>
  <c r="C3967" i="2661"/>
  <c r="C3968" i="2661"/>
  <c r="C3969" i="2661"/>
  <c r="C3970" i="2661"/>
  <c r="C3971" i="2661"/>
  <c r="C3972" i="2661"/>
  <c r="C3973" i="2661"/>
  <c r="C3974" i="2661"/>
  <c r="C3975" i="2661"/>
  <c r="C3976" i="2661"/>
  <c r="C3977" i="2661"/>
  <c r="C3978" i="2661"/>
  <c r="C3979" i="2661"/>
  <c r="C3980" i="2661"/>
  <c r="C3981" i="2661"/>
  <c r="C3982" i="2661"/>
  <c r="C3983" i="2661"/>
  <c r="C3984" i="2661"/>
  <c r="C3985" i="2661"/>
  <c r="C3986" i="2661"/>
  <c r="C3987" i="2661"/>
  <c r="C3988" i="2661"/>
  <c r="C3989" i="2661"/>
  <c r="C3990" i="2661"/>
  <c r="C3991" i="2661"/>
  <c r="C3992" i="2661"/>
  <c r="C3993" i="2661"/>
  <c r="C3994" i="2661"/>
  <c r="C3995" i="2661"/>
  <c r="C3996" i="2661"/>
  <c r="C3997" i="2661"/>
  <c r="C3998" i="2661"/>
  <c r="C3999" i="2661"/>
  <c r="C4000" i="2661"/>
  <c r="C4001" i="2661"/>
  <c r="C4002" i="2661"/>
  <c r="C4003" i="2661"/>
  <c r="C4004" i="2661"/>
  <c r="C4005" i="2661"/>
  <c r="C4006" i="2661"/>
  <c r="C4007" i="2661"/>
  <c r="C4008" i="2661"/>
  <c r="C4009" i="2661"/>
  <c r="C4010" i="2661"/>
  <c r="C4011" i="2661"/>
  <c r="C4012" i="2661"/>
  <c r="C4013" i="2661"/>
  <c r="C4014" i="2661"/>
  <c r="C4015" i="2661"/>
  <c r="C4016" i="2661"/>
  <c r="C4017" i="2661"/>
  <c r="C4018" i="2661"/>
  <c r="C4019" i="2661"/>
  <c r="C4020" i="2661"/>
  <c r="C4021" i="2661"/>
  <c r="C4022" i="2661"/>
  <c r="C4023" i="2661"/>
  <c r="C4024" i="2661"/>
  <c r="C4025" i="2661"/>
  <c r="C4026" i="2661"/>
  <c r="C4027" i="2661"/>
  <c r="C4028" i="2661"/>
  <c r="C4029" i="2661"/>
  <c r="C4030" i="2661"/>
  <c r="C4031" i="2661"/>
  <c r="C4032" i="2661"/>
  <c r="C4033" i="2661"/>
  <c r="C4034" i="2661"/>
  <c r="C4035" i="2661"/>
  <c r="C4036" i="2661"/>
  <c r="C4037" i="2661"/>
  <c r="C4038" i="2661"/>
  <c r="C4039" i="2661"/>
  <c r="C4040" i="2661"/>
  <c r="C4041" i="2661"/>
  <c r="C4042" i="2661"/>
  <c r="C4043" i="2661"/>
  <c r="C4044" i="2661"/>
  <c r="C4045" i="2661"/>
  <c r="C4046" i="2661"/>
  <c r="C4047" i="2661"/>
  <c r="C4048" i="2661"/>
  <c r="C4049" i="2661"/>
  <c r="C4050" i="2661"/>
  <c r="C4051" i="2661"/>
  <c r="C4052" i="2661"/>
  <c r="C4053" i="2661"/>
  <c r="C4054" i="2661"/>
  <c r="C4055" i="2661"/>
  <c r="C4056" i="2661"/>
  <c r="C4057" i="2661"/>
  <c r="C4058" i="2661"/>
  <c r="C4059" i="2661"/>
  <c r="C4060" i="2661"/>
  <c r="C4061" i="2661"/>
  <c r="C4062" i="2661"/>
  <c r="C4063" i="2661"/>
  <c r="C4064" i="2661"/>
  <c r="C4065" i="2661"/>
  <c r="C4066" i="2661"/>
  <c r="C4067" i="2661"/>
  <c r="C4068" i="2661"/>
  <c r="C4069" i="2661"/>
  <c r="C4070" i="2661"/>
  <c r="C4071" i="2661"/>
  <c r="C4072" i="2661"/>
  <c r="C4073" i="2661"/>
  <c r="C4074" i="2661"/>
  <c r="C4075" i="2661"/>
  <c r="C4076" i="2661"/>
  <c r="C4077" i="2661"/>
  <c r="C4078" i="2661"/>
  <c r="C4079" i="2661"/>
  <c r="C4080" i="2661"/>
  <c r="C4081" i="2661"/>
  <c r="C4082" i="2661"/>
  <c r="C4083" i="2661"/>
  <c r="C4084" i="2661"/>
  <c r="C4085" i="2661"/>
  <c r="C4086" i="2661"/>
  <c r="C4087" i="2661"/>
  <c r="C4088" i="2661"/>
  <c r="C4089" i="2661"/>
  <c r="C4090" i="2661"/>
  <c r="C4091" i="2661"/>
  <c r="C4092" i="2661"/>
  <c r="C4093" i="2661"/>
  <c r="C4094" i="2661"/>
  <c r="C4095" i="2661"/>
  <c r="C4096" i="2661"/>
  <c r="C4097" i="2661"/>
  <c r="C4098" i="2661"/>
  <c r="C4099" i="2661"/>
  <c r="C4100" i="2661"/>
  <c r="C4101" i="2661"/>
  <c r="C4102" i="2661"/>
  <c r="C4103" i="2661"/>
  <c r="C4104" i="2661"/>
  <c r="C4105" i="2661"/>
  <c r="C4106" i="2661"/>
  <c r="C4107" i="2661"/>
  <c r="C4108" i="2661"/>
  <c r="C4109" i="2661"/>
  <c r="C4110" i="2661"/>
  <c r="C4111" i="2661"/>
  <c r="C4112" i="2661"/>
  <c r="C4113" i="2661"/>
  <c r="C4114" i="2661"/>
  <c r="C4115" i="2661"/>
  <c r="C4116" i="2661"/>
  <c r="C4117" i="2661"/>
  <c r="C4118" i="2661"/>
  <c r="C4119" i="2661"/>
  <c r="C4120" i="2661"/>
  <c r="C4121" i="2661"/>
  <c r="C4122" i="2661"/>
  <c r="C4123" i="2661"/>
  <c r="C4124" i="2661"/>
  <c r="C4125" i="2661"/>
  <c r="C4126" i="2661"/>
  <c r="C4127" i="2661"/>
  <c r="C4128" i="2661"/>
  <c r="C4129" i="2661"/>
  <c r="C4130" i="2661"/>
  <c r="C4131" i="2661"/>
  <c r="C4132" i="2661"/>
  <c r="C4133" i="2661"/>
  <c r="C4134" i="2661"/>
  <c r="C4135" i="2661"/>
  <c r="C4136" i="2661"/>
  <c r="C4137" i="2661"/>
  <c r="C4138" i="2661"/>
  <c r="C4139" i="2661"/>
  <c r="C4140" i="2661"/>
  <c r="C4141" i="2661"/>
  <c r="C4142" i="2661"/>
  <c r="C4143" i="2661"/>
  <c r="C4144" i="2661"/>
  <c r="C4145" i="2661"/>
  <c r="C4146" i="2661"/>
  <c r="C4147" i="2661"/>
  <c r="C4148" i="2661"/>
  <c r="C4149" i="2661"/>
  <c r="C4150" i="2661"/>
  <c r="C4151" i="2661"/>
  <c r="C4152" i="2661"/>
  <c r="C4153" i="2661"/>
  <c r="C4154" i="2661"/>
  <c r="C4155" i="2661"/>
  <c r="C4156" i="2661"/>
  <c r="C4157" i="2661"/>
  <c r="C4158" i="2661"/>
  <c r="C4159" i="2661"/>
  <c r="C4160" i="2661"/>
  <c r="C4161" i="2661"/>
  <c r="C4162" i="2661"/>
  <c r="C4163" i="2661"/>
  <c r="C4164" i="2661"/>
  <c r="C4165" i="2661"/>
  <c r="C4166" i="2661"/>
  <c r="C4167" i="2661"/>
  <c r="C4168" i="2661"/>
  <c r="C4169" i="2661"/>
  <c r="C4170" i="2661"/>
  <c r="C4171" i="2661"/>
  <c r="C4172" i="2661"/>
  <c r="C4173" i="2661"/>
  <c r="C4174" i="2661"/>
  <c r="C4175" i="2661"/>
  <c r="C4176" i="2661"/>
  <c r="C4177" i="2661"/>
  <c r="C4178" i="2661"/>
  <c r="C4179" i="2661"/>
  <c r="C4180" i="2661"/>
  <c r="C4181" i="2661"/>
  <c r="C4182" i="2661"/>
  <c r="C4183" i="2661"/>
  <c r="C4184" i="2661"/>
  <c r="C4185" i="2661"/>
  <c r="C4186" i="2661"/>
  <c r="C4187" i="2661"/>
  <c r="C4188" i="2661"/>
  <c r="C4189" i="2661"/>
  <c r="C4190" i="2661"/>
  <c r="C4191" i="2661"/>
  <c r="C4192" i="2661"/>
  <c r="C4193" i="2661"/>
  <c r="C4194" i="2661"/>
  <c r="C4195" i="2661"/>
  <c r="C4196" i="2661"/>
  <c r="C4197" i="2661"/>
  <c r="C4198" i="2661"/>
  <c r="C4199" i="2661"/>
  <c r="C4200" i="2661"/>
  <c r="C4201" i="2661"/>
  <c r="C4202" i="2661"/>
  <c r="C4203" i="2661"/>
  <c r="C4204" i="2661"/>
  <c r="C4205" i="2661"/>
  <c r="C4206" i="2661"/>
  <c r="C4207" i="2661"/>
  <c r="C4208" i="2661"/>
  <c r="C4209" i="2661"/>
  <c r="C4210" i="2661"/>
  <c r="C4211" i="2661"/>
  <c r="C4212" i="2661"/>
  <c r="C4213" i="2661"/>
  <c r="C4214" i="2661"/>
  <c r="C4215" i="2661"/>
  <c r="C4216" i="2661"/>
  <c r="C4217" i="2661"/>
  <c r="C4218" i="2661"/>
  <c r="C4219" i="2661"/>
  <c r="C4220" i="2661"/>
  <c r="C4221" i="2661"/>
  <c r="C4222" i="2661"/>
  <c r="C4223" i="2661"/>
  <c r="C4224" i="2661"/>
  <c r="C4225" i="2661"/>
  <c r="C4226" i="2661"/>
  <c r="C4227" i="2661"/>
  <c r="C4228" i="2661"/>
  <c r="C4229" i="2661"/>
  <c r="C4230" i="2661"/>
  <c r="C4231" i="2661"/>
  <c r="C4232" i="2661"/>
  <c r="C4233" i="2661"/>
  <c r="C4234" i="2661"/>
  <c r="C4235" i="2661"/>
  <c r="C4236" i="2661"/>
  <c r="C4237" i="2661"/>
  <c r="C4238" i="2661"/>
  <c r="C4239" i="2661"/>
  <c r="C4240" i="2661"/>
  <c r="C4241" i="2661"/>
  <c r="C4242" i="2661"/>
  <c r="C4243" i="2661"/>
  <c r="C4244" i="2661"/>
  <c r="C4245" i="2661"/>
  <c r="C4246" i="2661"/>
  <c r="C4247" i="2661"/>
  <c r="C4248" i="2661"/>
  <c r="C4249" i="2661"/>
  <c r="C4250" i="2661"/>
  <c r="C4251" i="2661"/>
  <c r="C4252" i="2661"/>
  <c r="C4253" i="2661"/>
  <c r="C4254" i="2661"/>
  <c r="C4255" i="2661"/>
  <c r="C4256" i="2661"/>
  <c r="C4257" i="2661"/>
  <c r="C4258" i="2661"/>
  <c r="C4259" i="2661"/>
  <c r="C4260" i="2661"/>
  <c r="C4261" i="2661"/>
  <c r="C4262" i="2661"/>
  <c r="C4263" i="2661"/>
  <c r="C4264" i="2661"/>
  <c r="C4265" i="2661"/>
  <c r="C4266" i="2661"/>
  <c r="C4267" i="2661"/>
  <c r="C4268" i="2661"/>
  <c r="C4269" i="2661"/>
  <c r="C4270" i="2661"/>
  <c r="C4271" i="2661"/>
  <c r="C4272" i="2661"/>
  <c r="C4273" i="2661"/>
  <c r="C4274" i="2661"/>
  <c r="C4275" i="2661"/>
  <c r="C4276" i="2661"/>
  <c r="C4277" i="2661"/>
  <c r="C4278" i="2661"/>
  <c r="C4279" i="2661"/>
  <c r="C4280" i="2661"/>
  <c r="C4281" i="2661"/>
  <c r="C4282" i="2661"/>
  <c r="C4283" i="2661"/>
  <c r="C4284" i="2661"/>
  <c r="C4285" i="2661"/>
  <c r="C4286" i="2661"/>
  <c r="C4287" i="2661"/>
  <c r="C4288" i="2661"/>
  <c r="C4289" i="2661"/>
  <c r="C4290" i="2661"/>
  <c r="C4291" i="2661"/>
  <c r="C4292" i="2661"/>
  <c r="C4293" i="2661"/>
  <c r="C4294" i="2661"/>
  <c r="C4295" i="2661"/>
  <c r="C4296" i="2661"/>
  <c r="C4297" i="2661"/>
  <c r="C4298" i="2661"/>
  <c r="C4299" i="2661"/>
  <c r="C4300" i="2661"/>
  <c r="C4301" i="2661"/>
  <c r="C4302" i="2661"/>
  <c r="C4303" i="2661"/>
  <c r="C4304" i="2661"/>
  <c r="C4305" i="2661"/>
  <c r="C4306" i="2661"/>
  <c r="C4307" i="2661"/>
  <c r="C4308" i="2661"/>
  <c r="C4309" i="2661"/>
  <c r="C4310" i="2661"/>
  <c r="C4311" i="2661"/>
  <c r="C4312" i="2661"/>
  <c r="C4313" i="2661"/>
  <c r="C4314" i="2661"/>
  <c r="C4315" i="2661"/>
  <c r="C4316" i="2661"/>
  <c r="C4317" i="2661"/>
  <c r="C4318" i="2661"/>
  <c r="C4319" i="2661"/>
  <c r="C4320" i="2661"/>
  <c r="C4321" i="2661"/>
  <c r="C4322" i="2661"/>
  <c r="C4323" i="2661"/>
  <c r="C4324" i="2661"/>
  <c r="C4325" i="2661"/>
  <c r="C4326" i="2661"/>
  <c r="C4327" i="2661"/>
  <c r="C4328" i="2661"/>
  <c r="C4329" i="2661"/>
  <c r="C4330" i="2661"/>
  <c r="C4331" i="2661"/>
  <c r="C4332" i="2661"/>
  <c r="C4333" i="2661"/>
  <c r="C4334" i="2661"/>
  <c r="C4335" i="2661"/>
  <c r="C4336" i="2661"/>
  <c r="C4337" i="2661"/>
  <c r="C4338" i="2661"/>
  <c r="C4339" i="2661"/>
  <c r="C4340" i="2661"/>
  <c r="C4341" i="2661"/>
  <c r="C4342" i="2661"/>
  <c r="C4343" i="2661"/>
  <c r="C4344" i="2661"/>
  <c r="C4345" i="2661"/>
  <c r="C4346" i="2661"/>
  <c r="C4347" i="2661"/>
  <c r="C4348" i="2661"/>
  <c r="C4349" i="2661"/>
  <c r="C4350" i="2661"/>
  <c r="C4351" i="2661"/>
  <c r="C4352" i="2661"/>
  <c r="C4353" i="2661"/>
  <c r="C4354" i="2661"/>
  <c r="C4355" i="2661"/>
  <c r="C4356" i="2661"/>
  <c r="C4357" i="2661"/>
  <c r="C4358" i="2661"/>
  <c r="C4359" i="2661"/>
  <c r="C4360" i="2661"/>
  <c r="C4361" i="2661"/>
  <c r="C4362" i="2661"/>
  <c r="C4363" i="2661"/>
  <c r="C4364" i="2661"/>
  <c r="C4365" i="2661"/>
  <c r="C4366" i="2661"/>
  <c r="C4367" i="2661"/>
  <c r="C4368" i="2661"/>
  <c r="C4369" i="2661"/>
  <c r="C4370" i="2661"/>
  <c r="C4371" i="2661"/>
  <c r="C4372" i="2661"/>
  <c r="C4373" i="2661"/>
  <c r="C4374" i="2661"/>
  <c r="C4375" i="2661"/>
  <c r="C4376" i="2661"/>
  <c r="C4377" i="2661"/>
  <c r="C4378" i="2661"/>
  <c r="C4379" i="2661"/>
  <c r="C4380" i="2661"/>
  <c r="C4381" i="2661"/>
  <c r="C4382" i="2661"/>
  <c r="C4383" i="2661"/>
  <c r="C4384" i="2661"/>
  <c r="C4385" i="2661"/>
  <c r="C4386" i="2661"/>
  <c r="C4387" i="2661"/>
  <c r="C4388" i="2661"/>
  <c r="C4389" i="2661"/>
  <c r="C4390" i="2661"/>
  <c r="C4391" i="2661"/>
  <c r="C4392" i="2661"/>
  <c r="C4393" i="2661"/>
  <c r="C4394" i="2661"/>
  <c r="C4395" i="2661"/>
  <c r="C4396" i="2661"/>
  <c r="C4397" i="2661"/>
  <c r="C4398" i="2661"/>
  <c r="C4399" i="2661"/>
  <c r="C4400" i="2661"/>
  <c r="C4401" i="2661"/>
  <c r="C4402" i="2661"/>
  <c r="C4403" i="2661"/>
  <c r="C4404" i="2661"/>
  <c r="C4405" i="2661"/>
  <c r="C4406" i="2661"/>
  <c r="C4407" i="2661"/>
  <c r="C4408" i="2661"/>
  <c r="C4409" i="2661"/>
  <c r="C4410" i="2661"/>
  <c r="C4411" i="2661"/>
  <c r="C4412" i="2661"/>
  <c r="C4413" i="2661"/>
  <c r="C4414" i="2661"/>
  <c r="C4415" i="2661"/>
  <c r="C4416" i="2661"/>
  <c r="C4417" i="2661"/>
  <c r="C4418" i="2661"/>
  <c r="C4419" i="2661"/>
  <c r="C4420" i="2661"/>
  <c r="C4421" i="2661"/>
  <c r="C4422" i="2661"/>
  <c r="C4423" i="2661"/>
  <c r="C4424" i="2661"/>
  <c r="C4425" i="2661"/>
  <c r="C4426" i="2661"/>
  <c r="C4427" i="2661"/>
  <c r="C4428" i="2661"/>
  <c r="C4429" i="2661"/>
  <c r="C4430" i="2661"/>
  <c r="C4431" i="2661"/>
  <c r="C4432" i="2661"/>
  <c r="C4433" i="2661"/>
  <c r="C4434" i="2661"/>
  <c r="C4435" i="2661"/>
  <c r="C4436" i="2661"/>
  <c r="C4437" i="2661"/>
  <c r="C4438" i="2661"/>
  <c r="C4439" i="2661"/>
  <c r="C4440" i="2661"/>
  <c r="C4441" i="2661"/>
  <c r="C4442" i="2661"/>
  <c r="C4443" i="2661"/>
  <c r="C4444" i="2661"/>
  <c r="C4445" i="2661"/>
  <c r="C4446" i="2661"/>
  <c r="C4447" i="2661"/>
  <c r="C4448" i="2661"/>
  <c r="C4449" i="2661"/>
  <c r="C4450" i="2661"/>
  <c r="C4451" i="2661"/>
  <c r="C4452" i="2661"/>
  <c r="C4453" i="2661"/>
  <c r="C4454" i="2661"/>
  <c r="C4455" i="2661"/>
  <c r="C4456" i="2661"/>
  <c r="C4457" i="2661"/>
  <c r="C4458" i="2661"/>
  <c r="C4459" i="2661"/>
  <c r="C4460" i="2661"/>
  <c r="C4461" i="2661"/>
  <c r="C4462" i="2661"/>
  <c r="C4463" i="2661"/>
  <c r="C4464" i="2661"/>
  <c r="C4465" i="2661"/>
  <c r="C4466" i="2661"/>
  <c r="C4467" i="2661"/>
  <c r="C4468" i="2661"/>
  <c r="C4469" i="2661"/>
  <c r="C4470" i="2661"/>
  <c r="C4471" i="2661"/>
  <c r="C4472" i="2661"/>
  <c r="C4473" i="2661"/>
  <c r="C4474" i="2661"/>
  <c r="C4475" i="2661"/>
  <c r="C4476" i="2661"/>
  <c r="C4477" i="2661"/>
  <c r="C4478" i="2661"/>
  <c r="C4479" i="2661"/>
  <c r="C4480" i="2661"/>
  <c r="C4481" i="2661"/>
  <c r="C4482" i="2661"/>
  <c r="C4483" i="2661"/>
  <c r="C4484" i="2661"/>
  <c r="C4485" i="2661"/>
  <c r="C4486" i="2661"/>
  <c r="C4487" i="2661"/>
  <c r="C4488" i="2661"/>
  <c r="C4489" i="2661"/>
  <c r="C4490" i="2661"/>
  <c r="C4491" i="2661"/>
  <c r="C4492" i="2661"/>
  <c r="C4493" i="2661"/>
  <c r="C4494" i="2661"/>
  <c r="C4495" i="2661"/>
  <c r="C4496" i="2661"/>
  <c r="C4497" i="2661"/>
  <c r="C4498" i="2661"/>
  <c r="C4499" i="2661"/>
  <c r="C4500" i="2661"/>
  <c r="C4501" i="2661"/>
  <c r="C4502" i="2661"/>
  <c r="C4503" i="2661"/>
  <c r="C4504" i="2661"/>
  <c r="C4505" i="2661"/>
  <c r="C4506" i="2661"/>
  <c r="C4507" i="2661"/>
  <c r="C4508" i="2661"/>
  <c r="C4509" i="2661"/>
  <c r="C4510" i="2661"/>
  <c r="C4511" i="2661"/>
  <c r="C4512" i="2661"/>
  <c r="C4513" i="2661"/>
  <c r="C4514" i="2661"/>
  <c r="C4515" i="2661"/>
  <c r="C4516" i="2661"/>
  <c r="C4517" i="2661"/>
  <c r="C4518" i="2661"/>
  <c r="C4519" i="2661"/>
  <c r="C4520" i="2661"/>
  <c r="C4521" i="2661"/>
  <c r="C4522" i="2661"/>
  <c r="C4523" i="2661"/>
  <c r="C4524" i="2661"/>
  <c r="C4525" i="2661"/>
  <c r="C4526" i="2661"/>
  <c r="C4527" i="2661"/>
  <c r="C4528" i="2661"/>
  <c r="C4529" i="2661"/>
  <c r="C4530" i="2661"/>
  <c r="C4531" i="2661"/>
  <c r="C4532" i="2661"/>
  <c r="C4533" i="2661"/>
  <c r="C4534" i="2661"/>
  <c r="C4535" i="2661"/>
  <c r="C4536" i="2661"/>
  <c r="C4537" i="2661"/>
  <c r="C4538" i="2661"/>
  <c r="C4539" i="2661"/>
  <c r="C4540" i="2661"/>
  <c r="C4541" i="2661"/>
  <c r="C4542" i="2661"/>
  <c r="C4543" i="2661"/>
  <c r="C4544" i="2661"/>
  <c r="C4545" i="2661"/>
  <c r="C4546" i="2661"/>
  <c r="C4547" i="2661"/>
  <c r="C4548" i="2661"/>
  <c r="C4549" i="2661"/>
  <c r="C4550" i="2661"/>
  <c r="C4551" i="2661"/>
  <c r="C4552" i="2661"/>
  <c r="C4553" i="2661"/>
  <c r="C4554" i="2661"/>
  <c r="C4555" i="2661"/>
  <c r="C4556" i="2661"/>
  <c r="C4557" i="2661"/>
  <c r="C4558" i="2661"/>
  <c r="C4559" i="2661"/>
  <c r="C4560" i="2661"/>
  <c r="C4561" i="2661"/>
  <c r="C4562" i="2661"/>
  <c r="C4563" i="2661"/>
  <c r="C4564" i="2661"/>
  <c r="C4565" i="2661"/>
  <c r="C4566" i="2661"/>
  <c r="C4567" i="2661"/>
  <c r="C4568" i="2661"/>
  <c r="C4569" i="2661"/>
  <c r="C4570" i="2661"/>
  <c r="C4571" i="2661"/>
  <c r="C4572" i="2661"/>
  <c r="C4573" i="2661"/>
  <c r="C4574" i="2661"/>
  <c r="C4575" i="2661"/>
  <c r="C4576" i="2661"/>
  <c r="C4577" i="2661"/>
  <c r="C4578" i="2661"/>
  <c r="C4579" i="2661"/>
  <c r="C4580" i="2661"/>
  <c r="C4581" i="2661"/>
  <c r="C4582" i="2661"/>
  <c r="C4583" i="2661"/>
  <c r="C4584" i="2661"/>
  <c r="C4585" i="2661"/>
  <c r="C4586" i="2661"/>
  <c r="C4587" i="2661"/>
  <c r="C4588" i="2661"/>
  <c r="C4589" i="2661"/>
  <c r="C4590" i="2661"/>
  <c r="C4591" i="2661"/>
  <c r="C4592" i="2661"/>
  <c r="C4593" i="2661"/>
  <c r="C4594" i="2661"/>
  <c r="C4595" i="2661"/>
  <c r="C4596" i="2661"/>
  <c r="C4597" i="2661"/>
  <c r="C4598" i="2661"/>
  <c r="C4599" i="2661"/>
  <c r="C4600" i="2661"/>
  <c r="C4601" i="2661"/>
  <c r="C4602" i="2661"/>
  <c r="C4603" i="2661"/>
  <c r="C4604" i="2661"/>
  <c r="C4605" i="2661"/>
  <c r="C4606" i="2661"/>
  <c r="C4607" i="2661"/>
  <c r="C4608" i="2661"/>
  <c r="C4609" i="2661"/>
  <c r="C4610" i="2661"/>
  <c r="C4611" i="2661"/>
  <c r="C4612" i="2661"/>
  <c r="C4613" i="2661"/>
  <c r="C4614" i="2661"/>
  <c r="C4615" i="2661"/>
  <c r="C4616" i="2661"/>
  <c r="C4617" i="2661"/>
  <c r="C4618" i="2661"/>
  <c r="C4619" i="2661"/>
  <c r="C4620" i="2661"/>
  <c r="C4621" i="2661"/>
  <c r="C4622" i="2661"/>
  <c r="C4623" i="2661"/>
  <c r="C4624" i="2661"/>
  <c r="C4625" i="2661"/>
  <c r="C4626" i="2661"/>
  <c r="C4627" i="2661"/>
  <c r="C4628" i="2661"/>
  <c r="C4629" i="2661"/>
  <c r="C4630" i="2661"/>
  <c r="C4631" i="2661"/>
  <c r="C4632" i="2661"/>
  <c r="C4633" i="2661"/>
  <c r="C4634" i="2661"/>
  <c r="C4635" i="2661"/>
  <c r="C4636" i="2661"/>
  <c r="C4637" i="2661"/>
  <c r="C4638" i="2661"/>
  <c r="C4639" i="2661"/>
  <c r="C4640" i="2661"/>
  <c r="C4641" i="2661"/>
  <c r="C4642" i="2661"/>
  <c r="C4643" i="2661"/>
  <c r="C4644" i="2661"/>
  <c r="C4645" i="2661"/>
  <c r="C4646" i="2661"/>
  <c r="C4647" i="2661"/>
  <c r="C4648" i="2661"/>
  <c r="C4649" i="2661"/>
  <c r="C4650" i="2661"/>
  <c r="C4651" i="2661"/>
  <c r="C4652" i="2661"/>
  <c r="C4653" i="2661"/>
  <c r="C4654" i="2661"/>
  <c r="C4655" i="2661"/>
  <c r="C4656" i="2661"/>
  <c r="C4657" i="2661"/>
  <c r="C4658" i="2661"/>
  <c r="C4659" i="2661"/>
  <c r="C4660" i="2661"/>
  <c r="C4661" i="2661"/>
  <c r="C4662" i="2661"/>
  <c r="C4663" i="2661"/>
  <c r="C4664" i="2661"/>
  <c r="C4665" i="2661"/>
  <c r="C4666" i="2661"/>
  <c r="C4667" i="2661"/>
  <c r="C4668" i="2661"/>
  <c r="C4669" i="2661"/>
  <c r="C4670" i="2661"/>
  <c r="C4671" i="2661"/>
  <c r="C4672" i="2661"/>
  <c r="C4673" i="2661"/>
  <c r="C4674" i="2661"/>
  <c r="C4675" i="2661"/>
  <c r="C4676" i="2661"/>
  <c r="C4677" i="2661"/>
  <c r="C4678" i="2661"/>
  <c r="C4679" i="2661"/>
  <c r="C4680" i="2661"/>
  <c r="C4681" i="2661"/>
  <c r="C4682" i="2661"/>
  <c r="C4683" i="2661"/>
  <c r="C4684" i="2661"/>
  <c r="C4685" i="2661"/>
  <c r="C4686" i="2661"/>
  <c r="C4687" i="2661"/>
  <c r="C4688" i="2661"/>
  <c r="C4689" i="2661"/>
  <c r="C4690" i="2661"/>
  <c r="C4691" i="2661"/>
  <c r="C4692" i="2661"/>
  <c r="C4693" i="2661"/>
  <c r="C4694" i="2661"/>
  <c r="C4695" i="2661"/>
  <c r="C4696" i="2661"/>
  <c r="C4697" i="2661"/>
  <c r="C4698" i="2661"/>
  <c r="C4699" i="2661"/>
  <c r="C4700" i="2661"/>
  <c r="C4701" i="2661"/>
  <c r="C4702" i="2661"/>
  <c r="C4703" i="2661"/>
  <c r="C4704" i="2661"/>
  <c r="C4705" i="2661"/>
  <c r="C4706" i="2661"/>
  <c r="C4707" i="2661"/>
  <c r="C4708" i="2661"/>
  <c r="C4709" i="2661"/>
  <c r="C4710" i="2661"/>
  <c r="C4711" i="2661"/>
  <c r="C4712" i="2661"/>
  <c r="C4713" i="2661"/>
  <c r="C4714" i="2661"/>
  <c r="C4715" i="2661"/>
  <c r="C4716" i="2661"/>
  <c r="C4717" i="2661"/>
  <c r="C4718" i="2661"/>
  <c r="C4719" i="2661"/>
  <c r="C4720" i="2661"/>
  <c r="C4721" i="2661"/>
  <c r="C4722" i="2661"/>
  <c r="C4723" i="2661"/>
  <c r="C4724" i="2661"/>
  <c r="C4725" i="2661"/>
  <c r="C4726" i="2661"/>
  <c r="C4727" i="2661"/>
  <c r="C4728" i="2661"/>
  <c r="C4729" i="2661"/>
  <c r="C4730" i="2661"/>
  <c r="C4731" i="2661"/>
  <c r="C4732" i="2661"/>
  <c r="C4733" i="2661"/>
  <c r="C4734" i="2661"/>
  <c r="C4735" i="2661"/>
  <c r="C4736" i="2661"/>
  <c r="C4737" i="2661"/>
  <c r="C4738" i="2661"/>
  <c r="C4739" i="2661"/>
  <c r="C4740" i="2661"/>
  <c r="C4741" i="2661"/>
  <c r="C4742" i="2661"/>
  <c r="C4743" i="2661"/>
  <c r="C4744" i="2661"/>
  <c r="C4745" i="2661"/>
  <c r="C4746" i="2661"/>
  <c r="C4747" i="2661"/>
  <c r="C4748" i="2661"/>
  <c r="C4749" i="2661"/>
  <c r="C4750" i="2661"/>
  <c r="C4751" i="2661"/>
  <c r="C4752" i="2661"/>
  <c r="C4753" i="2661"/>
  <c r="C4754" i="2661"/>
  <c r="C4755" i="2661"/>
  <c r="C4756" i="2661"/>
  <c r="C4757" i="2661"/>
  <c r="C4758" i="2661"/>
  <c r="C4759" i="2661"/>
  <c r="C4760" i="2661"/>
  <c r="C4761" i="2661"/>
  <c r="C4762" i="2661"/>
  <c r="C4763" i="2661"/>
  <c r="C4764" i="2661"/>
  <c r="C4765" i="2661"/>
  <c r="C4766" i="2661"/>
  <c r="C4767" i="2661"/>
  <c r="C4768" i="2661"/>
  <c r="C4769" i="2661"/>
  <c r="C4770" i="2661"/>
  <c r="C4771" i="2661"/>
  <c r="C4772" i="2661"/>
  <c r="C4773" i="2661"/>
  <c r="C4774" i="2661"/>
  <c r="C4775" i="2661"/>
  <c r="C4776" i="2661"/>
  <c r="C4777" i="2661"/>
  <c r="C4778" i="2661"/>
  <c r="C4779" i="2661"/>
  <c r="C4780" i="2661"/>
  <c r="C4781" i="2661"/>
  <c r="C4782" i="2661"/>
  <c r="C4783" i="2661"/>
  <c r="C4784" i="2661"/>
  <c r="C4785" i="2661"/>
  <c r="C4786" i="2661"/>
  <c r="C4787" i="2661"/>
  <c r="C4788" i="2661"/>
  <c r="C4789" i="2661"/>
  <c r="C4790" i="2661"/>
  <c r="C4791" i="2661"/>
  <c r="C4792" i="2661"/>
  <c r="C4793" i="2661"/>
  <c r="C4794" i="2661"/>
  <c r="C4795" i="2661"/>
  <c r="C4796" i="2661"/>
  <c r="C4797" i="2661"/>
  <c r="C4798" i="2661"/>
  <c r="C4799" i="2661"/>
  <c r="C4800" i="2661"/>
  <c r="C4801" i="2661"/>
  <c r="C4802" i="2661"/>
  <c r="C4803" i="2661"/>
  <c r="C4804" i="2661"/>
  <c r="C4805" i="2661"/>
  <c r="C4806" i="2661"/>
  <c r="C4807" i="2661"/>
  <c r="C4808" i="2661"/>
  <c r="C4809" i="2661"/>
  <c r="C4810" i="2661"/>
  <c r="C4811" i="2661"/>
  <c r="C4812" i="2661"/>
  <c r="C4813" i="2661"/>
  <c r="C4814" i="2661"/>
  <c r="C4815" i="2661"/>
  <c r="C4816" i="2661"/>
  <c r="C4817" i="2661"/>
  <c r="C4818" i="2661"/>
  <c r="C4819" i="2661"/>
  <c r="C4820" i="2661"/>
  <c r="C4821" i="2661"/>
  <c r="C4822" i="2661"/>
  <c r="C4823" i="2661"/>
  <c r="C4824" i="2661"/>
  <c r="C4825" i="2661"/>
  <c r="C4826" i="2661"/>
  <c r="C4827" i="2661"/>
  <c r="C4828" i="2661"/>
  <c r="C4829" i="2661"/>
  <c r="C4830" i="2661"/>
  <c r="C4831" i="2661"/>
  <c r="C4832" i="2661"/>
  <c r="C4833" i="2661"/>
  <c r="C4834" i="2661"/>
  <c r="C4835" i="2661"/>
  <c r="C4836" i="2661"/>
  <c r="C4837" i="2661"/>
  <c r="C4838" i="2661"/>
  <c r="C4839" i="2661"/>
  <c r="C4840" i="2661"/>
  <c r="C4841" i="2661"/>
  <c r="C4842" i="2661"/>
  <c r="C4843" i="2661"/>
  <c r="C4844" i="2661"/>
  <c r="C4845" i="2661"/>
  <c r="C4846" i="2661"/>
  <c r="C4847" i="2661"/>
  <c r="C4848" i="2661"/>
  <c r="C4849" i="2661"/>
  <c r="C4850" i="2661"/>
  <c r="C4851" i="2661"/>
  <c r="C4852" i="2661"/>
  <c r="C4853" i="2661"/>
  <c r="C4854" i="2661"/>
  <c r="C4855" i="2661"/>
  <c r="C4856" i="2661"/>
  <c r="C4857" i="2661"/>
  <c r="C4858" i="2661"/>
  <c r="C4859" i="2661"/>
  <c r="C4860" i="2661"/>
  <c r="C4861" i="2661"/>
  <c r="C4862" i="2661"/>
  <c r="C4863" i="2661"/>
  <c r="C4864" i="2661"/>
  <c r="C4865" i="2661"/>
  <c r="C4866" i="2661"/>
  <c r="C4867" i="2661"/>
  <c r="C4868" i="2661"/>
  <c r="C4869" i="2661"/>
  <c r="C4870" i="2661"/>
  <c r="C4871" i="2661"/>
  <c r="C4872" i="2661"/>
  <c r="C4873" i="2661"/>
  <c r="C4874" i="2661"/>
  <c r="C4875" i="2661"/>
  <c r="C4876" i="2661"/>
  <c r="C4877" i="2661"/>
  <c r="C4878" i="2661"/>
  <c r="C4879" i="2661"/>
  <c r="C4880" i="2661"/>
  <c r="C4881" i="2661"/>
  <c r="C4882" i="2661"/>
  <c r="C4883" i="2661"/>
  <c r="C4884" i="2661"/>
  <c r="C4885" i="2661"/>
  <c r="C4886" i="2661"/>
  <c r="C4887" i="2661"/>
  <c r="C4888" i="2661"/>
  <c r="C4889" i="2661"/>
  <c r="C4890" i="2661"/>
  <c r="C4891" i="2661"/>
  <c r="C4892" i="2661"/>
  <c r="C4893" i="2661"/>
  <c r="C4894" i="2661"/>
  <c r="C4895" i="2661"/>
  <c r="C4896" i="2661"/>
  <c r="C4897" i="2661"/>
  <c r="C4898" i="2661"/>
  <c r="C4899" i="2661"/>
  <c r="C4900" i="2661"/>
  <c r="C4901" i="2661"/>
  <c r="C4902" i="2661"/>
  <c r="C4903" i="2661"/>
  <c r="C4904" i="2661"/>
  <c r="C4905" i="2661"/>
  <c r="C4906" i="2661"/>
  <c r="C4907" i="2661"/>
  <c r="C4908" i="2661"/>
  <c r="C4909" i="2661"/>
  <c r="C4910" i="2661"/>
  <c r="C4911" i="2661"/>
  <c r="C4912" i="2661"/>
  <c r="C4913" i="2661"/>
  <c r="C4914" i="2661"/>
  <c r="C4915" i="2661"/>
  <c r="C4916" i="2661"/>
  <c r="C4917" i="2661"/>
  <c r="C4918" i="2661"/>
  <c r="C4919" i="2661"/>
  <c r="C4920" i="2661"/>
  <c r="C4921" i="2661"/>
  <c r="C4922" i="2661"/>
  <c r="C4923" i="2661"/>
  <c r="C4924" i="2661"/>
  <c r="C4925" i="2661"/>
  <c r="C4926" i="2661"/>
  <c r="C4927" i="2661"/>
  <c r="C4928" i="2661"/>
  <c r="C4929" i="2661"/>
  <c r="C4930" i="2661"/>
  <c r="C4931" i="2661"/>
  <c r="C4932" i="2661"/>
  <c r="C4933" i="2661"/>
  <c r="C4934" i="2661"/>
  <c r="C4935" i="2661"/>
  <c r="C4936" i="2661"/>
  <c r="C4937" i="2661"/>
  <c r="C4938" i="2661"/>
  <c r="C4939" i="2661"/>
  <c r="C4940" i="2661"/>
  <c r="C4941" i="2661"/>
  <c r="C4942" i="2661"/>
  <c r="C4943" i="2661"/>
  <c r="C4944" i="2661"/>
  <c r="C4945" i="2661"/>
  <c r="C4946" i="2661"/>
  <c r="C4947" i="2661"/>
  <c r="C4948" i="2661"/>
  <c r="C4949" i="2661"/>
  <c r="C4950" i="2661"/>
  <c r="C4951" i="2661"/>
  <c r="C4952" i="2661"/>
  <c r="C4953" i="2661"/>
  <c r="C4954" i="2661"/>
  <c r="C4955" i="2661"/>
  <c r="C4956" i="2661"/>
  <c r="C4957" i="2661"/>
  <c r="C4958" i="2661"/>
  <c r="C4959" i="2661"/>
  <c r="C4960" i="2661"/>
  <c r="C4961" i="2661"/>
  <c r="C4962" i="2661"/>
  <c r="C4963" i="2661"/>
  <c r="C4964" i="2661"/>
  <c r="C4965" i="2661"/>
  <c r="C4966" i="2661"/>
  <c r="C4967" i="2661"/>
  <c r="C4968" i="2661"/>
  <c r="C4969" i="2661"/>
  <c r="C4970" i="2661"/>
  <c r="C4971" i="2661"/>
  <c r="C4972" i="2661"/>
  <c r="C4973" i="2661"/>
  <c r="C4974" i="2661"/>
  <c r="C4975" i="2661"/>
  <c r="C4976" i="2661"/>
  <c r="C4977" i="2661"/>
  <c r="C4978" i="2661"/>
  <c r="C4979" i="2661"/>
  <c r="C4980" i="2661"/>
  <c r="C4981" i="2661"/>
  <c r="C4982" i="2661"/>
  <c r="C4983" i="2661"/>
  <c r="C4984" i="2661"/>
  <c r="C4985" i="2661"/>
  <c r="C4986" i="2661"/>
  <c r="C4987" i="2661"/>
  <c r="C4988" i="2661"/>
  <c r="C4989" i="2661"/>
  <c r="C4990" i="2661"/>
  <c r="C4991" i="2661"/>
  <c r="C4992" i="2661"/>
  <c r="C4993" i="2661"/>
  <c r="C4994" i="2661"/>
  <c r="C4995" i="2661"/>
  <c r="C4996" i="2661"/>
  <c r="C4997" i="2661"/>
  <c r="C4998" i="2661"/>
  <c r="C4999" i="2661"/>
  <c r="C5000" i="2661"/>
  <c r="C5001" i="2661"/>
  <c r="C5002" i="2661"/>
  <c r="C5003" i="2661"/>
  <c r="C5004" i="2661"/>
  <c r="C5005" i="2661"/>
  <c r="C5006" i="2661"/>
  <c r="C5007" i="2661"/>
  <c r="C5008" i="2661"/>
  <c r="C5009" i="2661"/>
  <c r="C5010" i="2661"/>
  <c r="C5011" i="2661"/>
  <c r="C5012" i="2661"/>
  <c r="C5013" i="2661"/>
  <c r="C5014" i="2661"/>
  <c r="C5015" i="2661"/>
  <c r="C5016" i="2661"/>
  <c r="C5017" i="2661"/>
  <c r="C5018" i="2661"/>
  <c r="C5019" i="2661"/>
  <c r="C5020" i="2661"/>
  <c r="C5021" i="2661"/>
  <c r="C5022" i="2661"/>
  <c r="C5023" i="2661"/>
  <c r="C5024" i="2661"/>
  <c r="C5025" i="2661"/>
  <c r="C5026" i="2661"/>
  <c r="C5027" i="2661"/>
  <c r="C5028" i="2661"/>
  <c r="C5029" i="2661"/>
  <c r="C5030" i="2661"/>
  <c r="C5031" i="2661"/>
  <c r="C5032" i="2661"/>
  <c r="C5033" i="2661"/>
  <c r="C5034" i="2661"/>
  <c r="C5035" i="2661"/>
  <c r="C5036" i="2661"/>
  <c r="C5037" i="2661"/>
  <c r="C5038" i="2661"/>
  <c r="C5039" i="2661"/>
  <c r="C5040" i="2661"/>
  <c r="C5041" i="2661"/>
  <c r="C5042" i="2661"/>
  <c r="C5043" i="2661"/>
  <c r="C5044" i="2661"/>
  <c r="C5045" i="2661"/>
  <c r="C5046" i="2661"/>
  <c r="C5047" i="2661"/>
  <c r="C5048" i="2661"/>
  <c r="C5049" i="2661"/>
  <c r="C5050" i="2661"/>
  <c r="C5051" i="2661"/>
  <c r="C5052" i="2661"/>
  <c r="C5053" i="2661"/>
  <c r="C5054" i="2661"/>
  <c r="C5055" i="2661"/>
  <c r="C5056" i="2661"/>
  <c r="C5057" i="2661"/>
  <c r="C5058" i="2661"/>
  <c r="C5059" i="2661"/>
  <c r="C5060" i="2661"/>
  <c r="C5061" i="2661"/>
  <c r="C5062" i="2661"/>
  <c r="C5063" i="2661"/>
  <c r="C5064" i="2661"/>
  <c r="C5065" i="2661"/>
  <c r="C5066" i="2661"/>
  <c r="C5067" i="2661"/>
  <c r="C5068" i="2661"/>
  <c r="C5069" i="2661"/>
  <c r="C5070" i="2661"/>
  <c r="C5071" i="2661"/>
  <c r="C5072" i="2661"/>
  <c r="C5073" i="2661"/>
  <c r="C5074" i="2661"/>
  <c r="C5075" i="2661"/>
  <c r="C5076" i="2661"/>
  <c r="C5077" i="2661"/>
  <c r="C5078" i="2661"/>
  <c r="C5079" i="2661"/>
  <c r="C5080" i="2661"/>
  <c r="C5081" i="2661"/>
  <c r="C5082" i="2661"/>
  <c r="C5083" i="2661"/>
  <c r="C5084" i="2661"/>
  <c r="C5085" i="2661"/>
  <c r="C5086" i="2661"/>
  <c r="C5087" i="2661"/>
  <c r="C5088" i="2661"/>
  <c r="C5089" i="2661"/>
  <c r="C5090" i="2661"/>
  <c r="C5091" i="2661"/>
  <c r="C5092" i="2661"/>
  <c r="C5093" i="2661"/>
  <c r="C5094" i="2661"/>
  <c r="C5095" i="2661"/>
  <c r="C5096" i="2661"/>
  <c r="C5097" i="2661"/>
  <c r="C5098" i="2661"/>
  <c r="C5099" i="2661"/>
  <c r="C5100" i="2661"/>
  <c r="C5101" i="2661"/>
  <c r="C5102" i="2661"/>
  <c r="C5103" i="2661"/>
  <c r="C5104" i="2661"/>
  <c r="C5105" i="2661"/>
  <c r="C5106" i="2661"/>
  <c r="C5107" i="2661"/>
  <c r="C5108" i="2661"/>
  <c r="C5109" i="2661"/>
  <c r="C5110" i="2661"/>
  <c r="C5111" i="2661"/>
  <c r="C5112" i="2661"/>
  <c r="C5113" i="2661"/>
  <c r="C5114" i="2661"/>
  <c r="C5115" i="2661"/>
  <c r="C5116" i="2661"/>
  <c r="C5117" i="2661"/>
  <c r="C5118" i="2661"/>
  <c r="C5119" i="2661"/>
  <c r="C5120" i="2661"/>
  <c r="C5121" i="2661"/>
  <c r="C5122" i="2661"/>
  <c r="C5123" i="2661"/>
  <c r="C5124" i="2661"/>
  <c r="C5125" i="2661"/>
  <c r="C5126" i="2661"/>
  <c r="C5127" i="2661"/>
  <c r="C5128" i="2661"/>
  <c r="C5129" i="2661"/>
  <c r="C5130" i="2661"/>
  <c r="C5131" i="2661"/>
  <c r="C5132" i="2661"/>
  <c r="C5133" i="2661"/>
  <c r="C5134" i="2661"/>
  <c r="C5135" i="2661"/>
  <c r="C5136" i="2661"/>
  <c r="C5137" i="2661"/>
  <c r="C5138" i="2661"/>
  <c r="C5139" i="2661"/>
  <c r="C5140" i="2661"/>
  <c r="C5141" i="2661"/>
  <c r="C5142" i="2661"/>
  <c r="C5143" i="2661"/>
  <c r="C5144" i="2661"/>
  <c r="C5145" i="2661"/>
  <c r="C5146" i="2661"/>
  <c r="C5147" i="2661"/>
  <c r="C5148" i="2661"/>
  <c r="C5149" i="2661"/>
  <c r="C5150" i="2661"/>
  <c r="C5151" i="2661"/>
  <c r="C5152" i="2661"/>
  <c r="C5153" i="2661"/>
  <c r="C5154" i="2661"/>
  <c r="C5155" i="2661"/>
  <c r="C5156" i="2661"/>
  <c r="C5157" i="2661"/>
  <c r="C5158" i="2661"/>
  <c r="C5159" i="2661"/>
  <c r="C5160" i="2661"/>
  <c r="C5161" i="2661"/>
  <c r="C5162" i="2661"/>
  <c r="C5163" i="2661"/>
  <c r="C5164" i="2661"/>
  <c r="C5165" i="2661"/>
  <c r="C5166" i="2661"/>
  <c r="C5167" i="2661"/>
  <c r="C5168" i="2661"/>
  <c r="C5169" i="2661"/>
  <c r="C5170" i="2661"/>
  <c r="C5171" i="2661"/>
  <c r="C5172" i="2661"/>
  <c r="C5173" i="2661"/>
  <c r="C5174" i="2661"/>
  <c r="C5175" i="2661"/>
  <c r="C5176" i="2661"/>
  <c r="C5177" i="2661"/>
  <c r="C5178" i="2661"/>
  <c r="C5179" i="2661"/>
  <c r="C5180" i="2661"/>
  <c r="C5181" i="2661"/>
  <c r="C5182" i="2661"/>
  <c r="C5183" i="2661"/>
  <c r="C5184" i="2661"/>
  <c r="C5185" i="2661"/>
  <c r="C5186" i="2661"/>
  <c r="C5187" i="2661"/>
  <c r="C5188" i="2661"/>
  <c r="C5189" i="2661"/>
  <c r="C5190" i="2661"/>
  <c r="C5191" i="2661"/>
  <c r="C5192" i="2661"/>
  <c r="C5193" i="2661"/>
  <c r="C5194" i="2661"/>
  <c r="C5195" i="2661"/>
  <c r="C5196" i="2661"/>
  <c r="C5197" i="2661"/>
  <c r="C5198" i="2661"/>
  <c r="C5199" i="2661"/>
  <c r="C5200" i="2661"/>
  <c r="C5201" i="2661"/>
  <c r="C5202" i="2661"/>
  <c r="C5203" i="2661"/>
  <c r="C5204" i="2661"/>
  <c r="C5205" i="2661"/>
  <c r="C5206" i="2661"/>
  <c r="C5207" i="2661"/>
  <c r="C5208" i="2661"/>
  <c r="C5209" i="2661"/>
  <c r="C5210" i="2661"/>
  <c r="C5211" i="2661"/>
  <c r="C5212" i="2661"/>
  <c r="C5213" i="2661"/>
  <c r="C5214" i="2661"/>
  <c r="C5215" i="2661"/>
  <c r="C5216" i="2661"/>
  <c r="C5217" i="2661"/>
  <c r="C5218" i="2661"/>
  <c r="C5219" i="2661"/>
  <c r="C5220" i="2661"/>
  <c r="C5221" i="2661"/>
  <c r="C5222" i="2661"/>
  <c r="C5223" i="2661"/>
  <c r="C5224" i="2661"/>
  <c r="C5225" i="2661"/>
  <c r="C5226" i="2661"/>
  <c r="C5227" i="2661"/>
  <c r="C5228" i="2661"/>
  <c r="C5229" i="2661"/>
  <c r="C5230" i="2661"/>
  <c r="C5231" i="2661"/>
  <c r="C5232" i="2661"/>
  <c r="C5233" i="2661"/>
  <c r="C5234" i="2661"/>
  <c r="C5235" i="2661"/>
  <c r="C5236" i="2661"/>
  <c r="C5237" i="2661"/>
  <c r="C5238" i="2661"/>
  <c r="C5239" i="2661"/>
  <c r="C5240" i="2661"/>
  <c r="C5241" i="2661"/>
  <c r="C5242" i="2661"/>
  <c r="C5243" i="2661"/>
  <c r="C5244" i="2661"/>
  <c r="C5245" i="2661"/>
  <c r="C5246" i="2661"/>
  <c r="C5247" i="2661"/>
  <c r="C5248" i="2661"/>
  <c r="C5249" i="2661"/>
  <c r="C5250" i="2661"/>
  <c r="C5251" i="2661"/>
  <c r="C5252" i="2661"/>
  <c r="C5253" i="2661"/>
  <c r="C5254" i="2661"/>
  <c r="C5255" i="2661"/>
  <c r="C5256" i="2661"/>
  <c r="C5257" i="2661"/>
  <c r="C5258" i="2661"/>
  <c r="C5259" i="2661"/>
  <c r="C5260" i="2661"/>
  <c r="C5261" i="2661"/>
  <c r="C5262" i="2661"/>
  <c r="C5263" i="2661"/>
  <c r="C5264" i="2661"/>
  <c r="C5265" i="2661"/>
  <c r="C5266" i="2661"/>
  <c r="C5267" i="2661"/>
  <c r="C5268" i="2661"/>
  <c r="C5269" i="2661"/>
  <c r="C5270" i="2661"/>
  <c r="C5271" i="2661"/>
  <c r="C5272" i="2661"/>
  <c r="C5273" i="2661"/>
  <c r="C5274" i="2661"/>
  <c r="C5275" i="2661"/>
  <c r="C5276" i="2661"/>
  <c r="C5277" i="2661"/>
  <c r="C5278" i="2661"/>
  <c r="C5279" i="2661"/>
  <c r="C5280" i="2661"/>
  <c r="C5281" i="2661"/>
  <c r="C5282" i="2661"/>
  <c r="C5283" i="2661"/>
  <c r="C5284" i="2661"/>
  <c r="C5285" i="2661"/>
  <c r="C5286" i="2661"/>
  <c r="C5287" i="2661"/>
  <c r="C5288" i="2661"/>
  <c r="C5289" i="2661"/>
  <c r="C5290" i="2661"/>
  <c r="C5291" i="2661"/>
  <c r="C5292" i="2661"/>
  <c r="C5293" i="2661"/>
  <c r="C5294" i="2661"/>
  <c r="C5295" i="2661"/>
  <c r="C5296" i="2661"/>
  <c r="C5297" i="2661"/>
  <c r="C5298" i="2661"/>
  <c r="C5299" i="2661"/>
  <c r="C5300" i="2661"/>
  <c r="C5301" i="2661"/>
  <c r="C5302" i="2661"/>
  <c r="C5303" i="2661"/>
  <c r="C5304" i="2661"/>
  <c r="C5305" i="2661"/>
  <c r="C5306" i="2661"/>
  <c r="C5307" i="2661"/>
  <c r="C5308" i="2661"/>
  <c r="C5309" i="2661"/>
  <c r="C5310" i="2661"/>
  <c r="C5311" i="2661"/>
  <c r="C5312" i="2661"/>
  <c r="C5313" i="2661"/>
  <c r="C5314" i="2661"/>
  <c r="C5315" i="2661"/>
  <c r="C5316" i="2661"/>
  <c r="C5317" i="2661"/>
  <c r="C5318" i="2661"/>
  <c r="C5319" i="2661"/>
  <c r="C5320" i="2661"/>
  <c r="C5321" i="2661"/>
  <c r="C5322" i="2661"/>
  <c r="C5323" i="2661"/>
  <c r="C5324" i="2661"/>
  <c r="C5325" i="2661"/>
  <c r="C5326" i="2661"/>
  <c r="C5327" i="2661"/>
  <c r="C5328" i="2661"/>
  <c r="C5329" i="2661"/>
  <c r="C5330" i="2661"/>
  <c r="C5331" i="2661"/>
  <c r="C5332" i="2661"/>
  <c r="C5333" i="2661"/>
  <c r="C5334" i="2661"/>
  <c r="C5335" i="2661"/>
  <c r="C5336" i="2661"/>
  <c r="C5337" i="2661"/>
  <c r="C5338" i="2661"/>
  <c r="C5339" i="2661"/>
  <c r="C5340" i="2661"/>
  <c r="C5341" i="2661"/>
  <c r="C5342" i="2661"/>
  <c r="C5343" i="2661"/>
  <c r="C5344" i="2661"/>
  <c r="C5345" i="2661"/>
  <c r="C5346" i="2661"/>
  <c r="C5347" i="2661"/>
  <c r="C5348" i="2661"/>
  <c r="C5349" i="2661"/>
  <c r="C5350" i="2661"/>
  <c r="C5351" i="2661"/>
  <c r="C5352" i="2661"/>
  <c r="C5353" i="2661"/>
  <c r="C5354" i="2661"/>
  <c r="C5355" i="2661"/>
  <c r="C5356" i="2661"/>
  <c r="C5357" i="2661"/>
  <c r="C5358" i="2661"/>
  <c r="C5359" i="2661"/>
  <c r="C5360" i="2661"/>
  <c r="C5361" i="2661"/>
  <c r="C5362" i="2661"/>
  <c r="C5363" i="2661"/>
  <c r="C5364" i="2661"/>
  <c r="C5365" i="2661"/>
  <c r="C5366" i="2661"/>
  <c r="C5367" i="2661"/>
  <c r="C5368" i="2661"/>
  <c r="C5369" i="2661"/>
  <c r="C5370" i="2661"/>
  <c r="C5371" i="2661"/>
  <c r="C5372" i="2661"/>
  <c r="C5373" i="2661"/>
  <c r="C5374" i="2661"/>
  <c r="C5375" i="2661"/>
  <c r="C5376" i="2661"/>
  <c r="C5377" i="2661"/>
  <c r="C5378" i="2661"/>
  <c r="C5379" i="2661"/>
  <c r="C5380" i="2661"/>
  <c r="C5381" i="2661"/>
  <c r="C5382" i="2661"/>
  <c r="C5383" i="2661"/>
  <c r="C5384" i="2661"/>
  <c r="C5385" i="2661"/>
  <c r="C5386" i="2661"/>
  <c r="C5387" i="2661"/>
  <c r="C5388" i="2661"/>
  <c r="C5389" i="2661"/>
  <c r="C5390" i="2661"/>
  <c r="C5391" i="2661"/>
  <c r="C5392" i="2661"/>
  <c r="C5393" i="2661"/>
  <c r="C5394" i="2661"/>
  <c r="C5395" i="2661"/>
  <c r="C5396" i="2661"/>
  <c r="C5397" i="2661"/>
  <c r="C5398" i="2661"/>
  <c r="C5399" i="2661"/>
  <c r="C5400" i="2661"/>
  <c r="C5401" i="2661"/>
  <c r="C5402" i="2661"/>
  <c r="C5403" i="2661"/>
  <c r="C5404" i="2661"/>
  <c r="C5405" i="2661"/>
  <c r="C5406" i="2661"/>
  <c r="C5407" i="2661"/>
  <c r="C5408" i="2661"/>
  <c r="C5409" i="2661"/>
  <c r="C5410" i="2661"/>
  <c r="C5411" i="2661"/>
  <c r="C5412" i="2661"/>
  <c r="C5413" i="2661"/>
  <c r="C5414" i="2661"/>
  <c r="C5415" i="2661"/>
  <c r="C5416" i="2661"/>
  <c r="C5417" i="2661"/>
  <c r="C5418" i="2661"/>
  <c r="C5419" i="2661"/>
  <c r="C5420" i="2661"/>
  <c r="C5421" i="2661"/>
  <c r="C5422" i="2661"/>
  <c r="C5423" i="2661"/>
  <c r="C5424" i="2661"/>
  <c r="C5425" i="2661"/>
  <c r="C5426" i="2661"/>
  <c r="C5427" i="2661"/>
  <c r="C5428" i="2661"/>
  <c r="C5429" i="2661"/>
  <c r="C5430" i="2661"/>
  <c r="C5431" i="2661"/>
  <c r="C5432" i="2661"/>
  <c r="C5433" i="2661"/>
  <c r="C5434" i="2661"/>
  <c r="C5435" i="2661"/>
  <c r="C5436" i="2661"/>
  <c r="C5437" i="2661"/>
  <c r="C5438" i="2661"/>
  <c r="C5439" i="2661"/>
  <c r="C5440" i="2661"/>
  <c r="C5441" i="2661"/>
  <c r="C5442" i="2661"/>
  <c r="C5443" i="2661"/>
  <c r="C5444" i="2661"/>
  <c r="C5445" i="2661"/>
  <c r="C5446" i="2661"/>
  <c r="C5447" i="2661"/>
  <c r="C5448" i="2661"/>
  <c r="C5449" i="2661"/>
  <c r="C5450" i="2661"/>
  <c r="C5451" i="2661"/>
  <c r="C5452" i="2661"/>
  <c r="C5453" i="2661"/>
  <c r="C5454" i="2661"/>
  <c r="C5455" i="2661"/>
  <c r="C5456" i="2661"/>
  <c r="C5457" i="2661"/>
  <c r="C5458" i="2661"/>
  <c r="C5459" i="2661"/>
  <c r="C5460" i="2661"/>
  <c r="C5461" i="2661"/>
  <c r="C5462" i="2661"/>
  <c r="C5463" i="2661"/>
  <c r="C5464" i="2661"/>
  <c r="C5465" i="2661"/>
  <c r="C5466" i="2661"/>
  <c r="C5467" i="2661"/>
  <c r="C5468" i="2661"/>
  <c r="C5469" i="2661"/>
  <c r="C5470" i="2661"/>
  <c r="C5471" i="2661"/>
  <c r="C5472" i="2661"/>
  <c r="C5473" i="2661"/>
  <c r="C5474" i="2661"/>
  <c r="C5475" i="2661"/>
  <c r="C5476" i="2661"/>
  <c r="C5477" i="2661"/>
  <c r="C5478" i="2661"/>
  <c r="C5479" i="2661"/>
  <c r="C5480" i="2661"/>
  <c r="C5481" i="2661"/>
  <c r="C5482" i="2661"/>
  <c r="C5483" i="2661"/>
  <c r="C5484" i="2661"/>
  <c r="C5485" i="2661"/>
  <c r="C5486" i="2661"/>
  <c r="C5487" i="2661"/>
  <c r="C5488" i="2661"/>
  <c r="C5489" i="2661"/>
  <c r="C5490" i="2661"/>
  <c r="C5491" i="2661"/>
  <c r="C5492" i="2661"/>
  <c r="C5493" i="2661"/>
  <c r="C5494" i="2661"/>
  <c r="C5495" i="2661"/>
  <c r="C5496" i="2661"/>
  <c r="C5497" i="2661"/>
  <c r="C5498" i="2661"/>
  <c r="C5499" i="2661"/>
  <c r="C5500" i="2661"/>
  <c r="C5501" i="2661"/>
  <c r="C5502" i="2661"/>
  <c r="C5503" i="2661"/>
  <c r="C5504" i="2661"/>
  <c r="C5505" i="2661"/>
  <c r="C5506" i="2661"/>
  <c r="C5507" i="2661"/>
  <c r="C5508" i="2661"/>
  <c r="C5509" i="2661"/>
  <c r="C5510" i="2661"/>
  <c r="C5511" i="2661"/>
  <c r="C5512" i="2661"/>
  <c r="C5513" i="2661"/>
  <c r="C5514" i="2661"/>
  <c r="C5515" i="2661"/>
  <c r="C5516" i="2661"/>
  <c r="C5517" i="2661"/>
  <c r="C5518" i="2661"/>
  <c r="C5519" i="2661"/>
  <c r="C5520" i="2661"/>
  <c r="C5521" i="2661"/>
  <c r="C5522" i="2661"/>
  <c r="C5523" i="2661"/>
  <c r="C5524" i="2661"/>
  <c r="C5525" i="2661"/>
  <c r="C5526" i="2661"/>
  <c r="C5527" i="2661"/>
  <c r="C5528" i="2661"/>
  <c r="C5529" i="2661"/>
  <c r="C5530" i="2661"/>
  <c r="C5531" i="2661"/>
  <c r="C5532" i="2661"/>
  <c r="C5533" i="2661"/>
  <c r="C5534" i="2661"/>
  <c r="C5535" i="2661"/>
  <c r="C5536" i="2661"/>
  <c r="C5537" i="2661"/>
  <c r="C5538" i="2661"/>
  <c r="C5539" i="2661"/>
  <c r="C5540" i="2661"/>
  <c r="C5541" i="2661"/>
  <c r="C5542" i="2661"/>
  <c r="C5543" i="2661"/>
  <c r="C5544" i="2661"/>
  <c r="C5545" i="2661"/>
  <c r="C5546" i="2661"/>
  <c r="C5547" i="2661"/>
  <c r="C5548" i="2661"/>
  <c r="C5549" i="2661"/>
  <c r="C5550" i="2661"/>
  <c r="C5551" i="2661"/>
  <c r="C5552" i="2661"/>
  <c r="C5553" i="2661"/>
  <c r="C5554" i="2661"/>
  <c r="C5555" i="2661"/>
  <c r="C5556" i="2661"/>
  <c r="C5557" i="2661"/>
  <c r="C5558" i="2661"/>
  <c r="C5559" i="2661"/>
  <c r="C5560" i="2661"/>
  <c r="C5561" i="2661"/>
  <c r="C5562" i="2661"/>
  <c r="C5563" i="2661"/>
  <c r="C5564" i="2661"/>
  <c r="C5565" i="2661"/>
  <c r="C5566" i="2661"/>
  <c r="C5567" i="2661"/>
  <c r="C5568" i="2661"/>
  <c r="C5569" i="2661"/>
  <c r="C5570" i="2661"/>
  <c r="C5571" i="2661"/>
  <c r="C5572" i="2661"/>
  <c r="C5573" i="2661"/>
  <c r="C5574" i="2661"/>
  <c r="C5575" i="2661"/>
  <c r="C5576" i="2661"/>
  <c r="C5577" i="2661"/>
  <c r="C5578" i="2661"/>
  <c r="C5579" i="2661"/>
  <c r="C5580" i="2661"/>
  <c r="C5581" i="2661"/>
  <c r="C5582" i="2661"/>
  <c r="C5583" i="2661"/>
  <c r="C5584" i="2661"/>
  <c r="C5585" i="2661"/>
  <c r="C5586" i="2661"/>
  <c r="C5587" i="2661"/>
  <c r="C5588" i="2661"/>
  <c r="C5589" i="2661"/>
  <c r="C5590" i="2661"/>
  <c r="C5591" i="2661"/>
  <c r="C5592" i="2661"/>
  <c r="C5593" i="2661"/>
  <c r="C5594" i="2661"/>
  <c r="C5595" i="2661"/>
  <c r="C5596" i="2661"/>
  <c r="C5597" i="2661"/>
  <c r="C5598" i="2661"/>
  <c r="C5599" i="2661"/>
  <c r="C5600" i="2661"/>
  <c r="C5601" i="2661"/>
  <c r="C5602" i="2661"/>
  <c r="C5603" i="2661"/>
  <c r="C5604" i="2661"/>
  <c r="C5605" i="2661"/>
  <c r="C5606" i="2661"/>
  <c r="C5607" i="2661"/>
  <c r="C5608" i="2661"/>
  <c r="C5609" i="2661"/>
  <c r="C5610" i="2661"/>
  <c r="C5611" i="2661"/>
  <c r="C5612" i="2661"/>
  <c r="C5613" i="2661"/>
  <c r="C5614" i="2661"/>
  <c r="C5615" i="2661"/>
  <c r="C5616" i="2661"/>
  <c r="C5617" i="2661"/>
  <c r="C5618" i="2661"/>
  <c r="C5619" i="2661"/>
  <c r="C5620" i="2661"/>
  <c r="C5621" i="2661"/>
  <c r="C5622" i="2661"/>
  <c r="C5623" i="2661"/>
  <c r="C5624" i="2661"/>
  <c r="C5625" i="2661"/>
  <c r="C5626" i="2661"/>
  <c r="C5627" i="2661"/>
  <c r="C5628" i="2661"/>
  <c r="C5629" i="2661"/>
  <c r="C5630" i="2661"/>
  <c r="C5631" i="2661"/>
  <c r="C5632" i="2661"/>
  <c r="C5633" i="2661"/>
  <c r="C5634" i="2661"/>
  <c r="C5635" i="2661"/>
  <c r="C5636" i="2661"/>
  <c r="C5637" i="2661"/>
  <c r="C5638" i="2661"/>
  <c r="C5639" i="2661"/>
  <c r="C5640" i="2661"/>
  <c r="C5641" i="2661"/>
  <c r="C5642" i="2661"/>
  <c r="C5643" i="2661"/>
  <c r="C5644" i="2661"/>
  <c r="C5645" i="2661"/>
  <c r="C5646" i="2661"/>
  <c r="C5647" i="2661"/>
  <c r="C5648" i="2661"/>
  <c r="C5649" i="2661"/>
  <c r="C5650" i="2661"/>
  <c r="C5651" i="2661"/>
  <c r="C5652" i="2661"/>
  <c r="C5653" i="2661"/>
  <c r="C5654" i="2661"/>
  <c r="C5655" i="2661"/>
  <c r="C5656" i="2661"/>
  <c r="C5657" i="2661"/>
  <c r="C5658" i="2661"/>
  <c r="C5659" i="2661"/>
  <c r="C5660" i="2661"/>
  <c r="C5661" i="2661"/>
  <c r="C5662" i="2661"/>
  <c r="C5663" i="2661"/>
  <c r="C5664" i="2661"/>
  <c r="C5665" i="2661"/>
  <c r="C5666" i="2661"/>
  <c r="C5667" i="2661"/>
  <c r="C5668" i="2661"/>
  <c r="C5669" i="2661"/>
  <c r="C5670" i="2661"/>
  <c r="C5671" i="2661"/>
  <c r="C5672" i="2661"/>
  <c r="C5673" i="2661"/>
  <c r="C5674" i="2661"/>
  <c r="C5675" i="2661"/>
  <c r="C5676" i="2661"/>
  <c r="C5677" i="2661"/>
  <c r="C5678" i="2661"/>
  <c r="C5679" i="2661"/>
  <c r="C5680" i="2661"/>
  <c r="C5681" i="2661"/>
  <c r="C5682" i="2661"/>
  <c r="C5683" i="2661"/>
  <c r="C5684" i="2661"/>
  <c r="C5685" i="2661"/>
  <c r="C5686" i="2661"/>
  <c r="C5687" i="2661"/>
  <c r="C5688" i="2661"/>
  <c r="C5689" i="2661"/>
  <c r="C5690" i="2661"/>
  <c r="C5691" i="2661"/>
  <c r="C5692" i="2661"/>
  <c r="C5693" i="2661"/>
  <c r="C5694" i="2661"/>
  <c r="C5695" i="2661"/>
  <c r="C5696" i="2661"/>
  <c r="C5697" i="2661"/>
  <c r="C5698" i="2661"/>
  <c r="C5699" i="2661"/>
  <c r="C5700" i="2661"/>
  <c r="C5701" i="2661"/>
  <c r="C5702" i="2661"/>
  <c r="C5703" i="2661"/>
  <c r="C5704" i="2661"/>
  <c r="C5705" i="2661"/>
  <c r="C5706" i="2661"/>
  <c r="C5707" i="2661"/>
  <c r="C5708" i="2661"/>
  <c r="C5709" i="2661"/>
  <c r="C5710" i="2661"/>
  <c r="C5711" i="2661"/>
  <c r="C5712" i="2661"/>
  <c r="C5713" i="2661"/>
  <c r="C5714" i="2661"/>
  <c r="C5715" i="2661"/>
  <c r="C5716" i="2661"/>
  <c r="C5717" i="2661"/>
  <c r="C5718" i="2661"/>
  <c r="C5719" i="2661"/>
  <c r="C5720" i="2661"/>
  <c r="C5721" i="2661"/>
  <c r="C5722" i="2661"/>
  <c r="C5723" i="2661"/>
  <c r="C5724" i="2661"/>
  <c r="C5725" i="2661"/>
  <c r="C5726" i="2661"/>
  <c r="C5727" i="2661"/>
  <c r="C5728" i="2661"/>
  <c r="C5729" i="2661"/>
  <c r="C5730" i="2661"/>
  <c r="C5731" i="2661"/>
  <c r="C5732" i="2661"/>
  <c r="C5733" i="2661"/>
  <c r="C5734" i="2661"/>
  <c r="C5735" i="2661"/>
  <c r="C5736" i="2661"/>
  <c r="C5737" i="2661"/>
  <c r="C5738" i="2661"/>
  <c r="C5739" i="2661"/>
  <c r="C5740" i="2661"/>
  <c r="C5741" i="2661"/>
  <c r="C5742" i="2661"/>
  <c r="C5743" i="2661"/>
  <c r="C5744" i="2661"/>
  <c r="C5745" i="2661"/>
  <c r="C5746" i="2661"/>
  <c r="C5747" i="2661"/>
  <c r="C5748" i="2661"/>
  <c r="C5749" i="2661"/>
  <c r="C5750" i="2661"/>
  <c r="C5751" i="2661"/>
  <c r="C5752" i="2661"/>
  <c r="C5753" i="2661"/>
  <c r="C5754" i="2661"/>
  <c r="C5755" i="2661"/>
  <c r="C5756" i="2661"/>
  <c r="C5757" i="2661"/>
  <c r="C5758" i="2661"/>
  <c r="C5759" i="2661"/>
  <c r="C5760" i="2661"/>
  <c r="C5761" i="2661"/>
  <c r="C5762" i="2661"/>
  <c r="C5763" i="2661"/>
  <c r="C5764" i="2661"/>
  <c r="C5765" i="2661"/>
  <c r="C5766" i="2661"/>
  <c r="C5767" i="2661"/>
  <c r="C5768" i="2661"/>
  <c r="C5769" i="2661"/>
  <c r="C5770" i="2661"/>
  <c r="C5771" i="2661"/>
  <c r="C5772" i="2661"/>
  <c r="C5773" i="2661"/>
  <c r="C5774" i="2661"/>
  <c r="C5775" i="2661"/>
  <c r="C5776" i="2661"/>
  <c r="C5777" i="2661"/>
  <c r="C5778" i="2661"/>
  <c r="C5779" i="2661"/>
  <c r="C5780" i="2661"/>
  <c r="C5781" i="2661"/>
  <c r="C5782" i="2661"/>
  <c r="C5783" i="2661"/>
  <c r="C5784" i="2661"/>
  <c r="C5785" i="2661"/>
  <c r="C5786" i="2661"/>
  <c r="C5787" i="2661"/>
  <c r="C5788" i="2661"/>
  <c r="C5789" i="2661"/>
  <c r="C5790" i="2661"/>
  <c r="C5791" i="2661"/>
  <c r="C5792" i="2661"/>
  <c r="C5793" i="2661"/>
  <c r="C5794" i="2661"/>
  <c r="C5795" i="2661"/>
  <c r="C5796" i="2661"/>
  <c r="C5797" i="2661"/>
  <c r="C5798" i="2661"/>
  <c r="C5799" i="2661"/>
  <c r="C5800" i="2661"/>
  <c r="C5801" i="2661"/>
  <c r="C5802" i="2661"/>
  <c r="C5803" i="2661"/>
  <c r="C5804" i="2661"/>
  <c r="C5805" i="2661"/>
  <c r="C5806" i="2661"/>
  <c r="C5807" i="2661"/>
  <c r="C5808" i="2661"/>
  <c r="C5809" i="2661"/>
  <c r="C5810" i="2661"/>
  <c r="C5811" i="2661"/>
  <c r="C5812" i="2661"/>
  <c r="C5813" i="2661"/>
  <c r="C5814" i="2661"/>
  <c r="C5815" i="2661"/>
  <c r="C5816" i="2661"/>
  <c r="C5817" i="2661"/>
  <c r="C5818" i="2661"/>
  <c r="C5819" i="2661"/>
  <c r="C5820" i="2661"/>
  <c r="C5821" i="2661"/>
  <c r="C5822" i="2661"/>
  <c r="C5823" i="2661"/>
  <c r="C5824" i="2661"/>
  <c r="C5825" i="2661"/>
  <c r="C5826" i="2661"/>
  <c r="C5827" i="2661"/>
  <c r="C5828" i="2661"/>
  <c r="C5829" i="2661"/>
  <c r="C5830" i="2661"/>
  <c r="C5831" i="2661"/>
  <c r="C5832" i="2661"/>
  <c r="C5833" i="2661"/>
  <c r="C5834" i="2661"/>
  <c r="C5835" i="2661"/>
  <c r="C5836" i="2661"/>
  <c r="C5837" i="2661"/>
  <c r="C5838" i="2661"/>
  <c r="C5839" i="2661"/>
  <c r="C5840" i="2661"/>
  <c r="C5841" i="2661"/>
  <c r="C5842" i="2661"/>
  <c r="C5843" i="2661"/>
  <c r="C5844" i="2661"/>
  <c r="C5845" i="2661"/>
  <c r="C5846" i="2661"/>
  <c r="C5847" i="2661"/>
  <c r="C5848" i="2661"/>
  <c r="C5849" i="2661"/>
  <c r="C5850" i="2661"/>
  <c r="C5851" i="2661"/>
  <c r="C5852" i="2661"/>
  <c r="C5853" i="2661"/>
  <c r="C5854" i="2661"/>
  <c r="C5855" i="2661"/>
  <c r="C5856" i="2661"/>
  <c r="C5857" i="2661"/>
  <c r="C5858" i="2661"/>
  <c r="C5859" i="2661"/>
  <c r="C5860" i="2661"/>
  <c r="C5861" i="2661"/>
  <c r="C5862" i="2661"/>
  <c r="C5863" i="2661"/>
  <c r="C5864" i="2661"/>
  <c r="C5865" i="2661"/>
  <c r="C5866" i="2661"/>
  <c r="C5867" i="2661"/>
  <c r="C5868" i="2661"/>
  <c r="C5869" i="2661"/>
  <c r="C5870" i="2661"/>
  <c r="C5871" i="2661"/>
  <c r="C5872" i="2661"/>
  <c r="C5873" i="2661"/>
  <c r="C5874" i="2661"/>
  <c r="C5875" i="2661"/>
  <c r="C5876" i="2661"/>
  <c r="C5877" i="2661"/>
  <c r="C5878" i="2661"/>
  <c r="C5879" i="2661"/>
  <c r="C5880" i="2661"/>
  <c r="C5881" i="2661"/>
  <c r="C5882" i="2661"/>
  <c r="C5883" i="2661"/>
  <c r="C5884" i="2661"/>
  <c r="C5885" i="2661"/>
  <c r="C5886" i="2661"/>
  <c r="C5887" i="2661"/>
  <c r="C5888" i="2661"/>
  <c r="C5889" i="2661"/>
  <c r="C5890" i="2661"/>
  <c r="C5891" i="2661"/>
  <c r="C5892" i="2661"/>
  <c r="C5893" i="2661"/>
  <c r="C5894" i="2661"/>
  <c r="C5895" i="2661"/>
  <c r="C5896" i="2661"/>
  <c r="C5897" i="2661"/>
  <c r="C5898" i="2661"/>
  <c r="C5899" i="2661"/>
  <c r="C5900" i="2661"/>
  <c r="C5901" i="2661"/>
  <c r="C5902" i="2661"/>
  <c r="C5903" i="2661"/>
  <c r="C5904" i="2661"/>
  <c r="C5905" i="2661"/>
  <c r="C5906" i="2661"/>
  <c r="C5907" i="2661"/>
  <c r="C5908" i="2661"/>
  <c r="C5909" i="2661"/>
  <c r="C5910" i="2661"/>
  <c r="C5911" i="2661"/>
  <c r="C5912" i="2661"/>
  <c r="C5913" i="2661"/>
  <c r="C5914" i="2661"/>
  <c r="C5915" i="2661"/>
  <c r="C5916" i="2661"/>
  <c r="C5917" i="2661"/>
  <c r="C5918" i="2661"/>
  <c r="C5919" i="2661"/>
  <c r="C5920" i="2661"/>
  <c r="C5921" i="2661"/>
  <c r="C5922" i="2661"/>
  <c r="C5923" i="2661"/>
  <c r="C5924" i="2661"/>
  <c r="C5925" i="2661"/>
  <c r="C5926" i="2661"/>
  <c r="C5927" i="2661"/>
  <c r="C5928" i="2661"/>
  <c r="C5929" i="2661"/>
  <c r="C5930" i="2661"/>
  <c r="C5931" i="2661"/>
  <c r="C5932" i="2661"/>
  <c r="C5933" i="2661"/>
  <c r="C5934" i="2661"/>
  <c r="C5935" i="2661"/>
  <c r="C5936" i="2661"/>
  <c r="C5937" i="2661"/>
  <c r="C5938" i="2661"/>
  <c r="C5939" i="2661"/>
  <c r="C5940" i="2661"/>
  <c r="C5941" i="2661"/>
  <c r="C5942" i="2661"/>
  <c r="C5943" i="2661"/>
  <c r="C5944" i="2661"/>
  <c r="C5945" i="2661"/>
  <c r="C5946" i="2661"/>
  <c r="C5947" i="2661"/>
  <c r="C5948" i="2661"/>
  <c r="C5949" i="2661"/>
  <c r="C5950" i="2661"/>
  <c r="C5951" i="2661"/>
  <c r="C5952" i="2661"/>
  <c r="C5953" i="2661"/>
  <c r="C5954" i="2661"/>
  <c r="C5955" i="2661"/>
  <c r="C5956" i="2661"/>
  <c r="C5957" i="2661"/>
  <c r="C5958" i="2661"/>
  <c r="C5959" i="2661"/>
  <c r="C5960" i="2661"/>
  <c r="C5961" i="2661"/>
  <c r="C5962" i="2661"/>
  <c r="C5963" i="2661"/>
  <c r="C5964" i="2661"/>
  <c r="C5965" i="2661"/>
  <c r="C5966" i="2661"/>
  <c r="C5967" i="2661"/>
  <c r="C5968" i="2661"/>
  <c r="C5969" i="2661"/>
  <c r="C5970" i="2661"/>
  <c r="C5971" i="2661"/>
  <c r="C5972" i="2661"/>
  <c r="C5973" i="2661"/>
  <c r="C5974" i="2661"/>
  <c r="C5975" i="2661"/>
  <c r="C5976" i="2661"/>
  <c r="C5977" i="2661"/>
  <c r="C5978" i="2661"/>
  <c r="C5979" i="2661"/>
  <c r="C5980" i="2661"/>
  <c r="C5981" i="2661"/>
  <c r="C5982" i="2661"/>
  <c r="C5983" i="2661"/>
  <c r="C5984" i="2661"/>
  <c r="C5985" i="2661"/>
  <c r="C5986" i="2661"/>
  <c r="C5987" i="2661"/>
  <c r="C5988" i="2661"/>
  <c r="C5989" i="2661"/>
  <c r="C5990" i="2661"/>
  <c r="C5991" i="2661"/>
  <c r="C5992" i="2661"/>
  <c r="C5993" i="2661"/>
  <c r="C5994" i="2661"/>
  <c r="C5995" i="2661"/>
  <c r="C5996" i="2661"/>
  <c r="C5997" i="2661"/>
  <c r="C5998" i="2661"/>
  <c r="C5999" i="2661"/>
  <c r="C6000" i="2661"/>
  <c r="C6001" i="2661"/>
  <c r="C6002" i="2661"/>
  <c r="C6003" i="2661"/>
  <c r="C6004" i="2661"/>
  <c r="C6005" i="2661"/>
  <c r="C6006" i="2661"/>
  <c r="C6007" i="2661"/>
  <c r="C6008" i="2661"/>
  <c r="C6009" i="2661"/>
  <c r="C6010" i="2661"/>
  <c r="C6011" i="2661"/>
  <c r="C6012" i="2661"/>
  <c r="C6013" i="2661"/>
  <c r="C6014" i="2661"/>
  <c r="C6015" i="2661"/>
  <c r="C6016" i="2661"/>
  <c r="C6017" i="2661"/>
  <c r="C6018" i="2661"/>
  <c r="C6019" i="2661"/>
  <c r="C6020" i="2661"/>
  <c r="C6021" i="2661"/>
  <c r="C6022" i="2661"/>
  <c r="C6023" i="2661"/>
  <c r="C6024" i="2661"/>
  <c r="C6025" i="2661"/>
  <c r="C6026" i="2661"/>
  <c r="C6027" i="2661"/>
  <c r="C6028" i="2661"/>
  <c r="C6029" i="2661"/>
  <c r="C6030" i="2661"/>
  <c r="C6031" i="2661"/>
  <c r="C6032" i="2661"/>
  <c r="C6033" i="2661"/>
  <c r="C6034" i="2661"/>
  <c r="C6035" i="2661"/>
  <c r="C6036" i="2661"/>
  <c r="C6037" i="2661"/>
  <c r="C6038" i="2661"/>
  <c r="C6039" i="2661"/>
  <c r="C6040" i="2661"/>
  <c r="C6041" i="2661"/>
  <c r="C6042" i="2661"/>
  <c r="C6043" i="2661"/>
  <c r="C6044" i="2661"/>
  <c r="C6045" i="2661"/>
  <c r="C6046" i="2661"/>
  <c r="C6047" i="2661"/>
  <c r="C6048" i="2661"/>
  <c r="C6049" i="2661"/>
  <c r="C6050" i="2661"/>
  <c r="C6051" i="2661"/>
  <c r="C6052" i="2661"/>
  <c r="C6053" i="2661"/>
  <c r="C6054" i="2661"/>
  <c r="C6055" i="2661"/>
  <c r="C6056" i="2661"/>
  <c r="C6057" i="2661"/>
  <c r="C6058" i="2661"/>
  <c r="C6059" i="2661"/>
  <c r="C6060" i="2661"/>
  <c r="C6061" i="2661"/>
  <c r="C6062" i="2661"/>
  <c r="C6063" i="2661"/>
  <c r="C6064" i="2661"/>
  <c r="C6065" i="2661"/>
  <c r="C6066" i="2661"/>
  <c r="C6067" i="2661"/>
  <c r="C6068" i="2661"/>
  <c r="C6069" i="2661"/>
  <c r="C6070" i="2661"/>
  <c r="C6071" i="2661"/>
  <c r="C6072" i="2661"/>
  <c r="C6073" i="2661"/>
  <c r="C6074" i="2661"/>
  <c r="C6075" i="2661"/>
  <c r="C6076" i="2661"/>
  <c r="C6077" i="2661"/>
  <c r="C6078" i="2661"/>
  <c r="C6079" i="2661"/>
  <c r="C6080" i="2661"/>
  <c r="C6081" i="2661"/>
  <c r="C6082" i="2661"/>
  <c r="C6083" i="2661"/>
  <c r="C6084" i="2661"/>
  <c r="C6085" i="2661"/>
  <c r="C6086" i="2661"/>
  <c r="C6087" i="2661"/>
  <c r="C6088" i="2661"/>
  <c r="C6089" i="2661"/>
  <c r="C6090" i="2661"/>
  <c r="C6091" i="2661"/>
  <c r="C6092" i="2661"/>
  <c r="C6093" i="2661"/>
  <c r="C6094" i="2661"/>
  <c r="C6095" i="2661"/>
  <c r="C6096" i="2661"/>
  <c r="C6097" i="2661"/>
  <c r="C6098" i="2661"/>
  <c r="C6099" i="2661"/>
  <c r="C6100" i="2661"/>
  <c r="C6101" i="2661"/>
  <c r="C6102" i="2661"/>
  <c r="C6103" i="2661"/>
  <c r="C6104" i="2661"/>
  <c r="C6105" i="2661"/>
  <c r="C6106" i="2661"/>
  <c r="C6107" i="2661"/>
  <c r="C6108" i="2661"/>
  <c r="C6109" i="2661"/>
  <c r="C6110" i="2661"/>
  <c r="C6111" i="2661"/>
  <c r="C6112" i="2661"/>
  <c r="C6113" i="2661"/>
  <c r="C6114" i="2661"/>
  <c r="C6115" i="2661"/>
  <c r="C6116" i="2661"/>
  <c r="C6117" i="2661"/>
  <c r="C6118" i="2661"/>
  <c r="C6119" i="2661"/>
  <c r="C6120" i="2661"/>
  <c r="C6121" i="2661"/>
  <c r="C6122" i="2661"/>
  <c r="C6123" i="2661"/>
  <c r="C6124" i="2661"/>
  <c r="C6125" i="2661"/>
  <c r="C6126" i="2661"/>
  <c r="C6127" i="2661"/>
  <c r="C6128" i="2661"/>
  <c r="C6129" i="2661"/>
  <c r="C6130" i="2661"/>
  <c r="C6131" i="2661"/>
  <c r="C6132" i="2661"/>
  <c r="C6133" i="2661"/>
  <c r="C6134" i="2661"/>
  <c r="C6135" i="2661"/>
  <c r="C6136" i="2661"/>
  <c r="C6137" i="2661"/>
  <c r="C6138" i="2661"/>
  <c r="C6139" i="2661"/>
  <c r="C6140" i="2661"/>
  <c r="C6141" i="2661"/>
  <c r="C6142" i="2661"/>
  <c r="C6143" i="2661"/>
  <c r="C6144" i="2661"/>
  <c r="C6145" i="2661"/>
  <c r="C6146" i="2661"/>
  <c r="C6147" i="2661"/>
  <c r="C6148" i="2661"/>
  <c r="C6149" i="2661"/>
  <c r="C6150" i="2661"/>
  <c r="C6151" i="2661"/>
  <c r="C6152" i="2661"/>
  <c r="C6153" i="2661"/>
  <c r="C6154" i="2661"/>
  <c r="C6155" i="2661"/>
  <c r="C6156" i="2661"/>
  <c r="C6157" i="2661"/>
  <c r="C6158" i="2661"/>
  <c r="C6159" i="2661"/>
  <c r="C6160" i="2661"/>
  <c r="C6161" i="2661"/>
  <c r="C6162" i="2661"/>
  <c r="C6163" i="2661"/>
  <c r="C6164" i="2661"/>
  <c r="C6165" i="2661"/>
  <c r="C6166" i="2661"/>
  <c r="C6167" i="2661"/>
  <c r="C6168" i="2661"/>
  <c r="C6169" i="2661"/>
  <c r="C6170" i="2661"/>
  <c r="C6171" i="2661"/>
  <c r="C6172" i="2661"/>
  <c r="C6173" i="2661"/>
  <c r="C6174" i="2661"/>
  <c r="C6175" i="2661"/>
  <c r="C6176" i="2661"/>
  <c r="C6177" i="2661"/>
  <c r="C6178" i="2661"/>
  <c r="C6179" i="2661"/>
  <c r="C6180" i="2661"/>
  <c r="C6181" i="2661"/>
  <c r="C6182" i="2661"/>
  <c r="C6183" i="2661"/>
  <c r="C6184" i="2661"/>
  <c r="C6185" i="2661"/>
  <c r="C6186" i="2661"/>
  <c r="C6187" i="2661"/>
  <c r="C6188" i="2661"/>
  <c r="C6189" i="2661"/>
  <c r="C6190" i="2661"/>
  <c r="C6191" i="2661"/>
  <c r="C6192" i="2661"/>
  <c r="C6193" i="2661"/>
  <c r="C6194" i="2661"/>
  <c r="C6195" i="2661"/>
  <c r="C6196" i="2661"/>
  <c r="C6197" i="2661"/>
  <c r="C6198" i="2661"/>
  <c r="C6199" i="2661"/>
  <c r="C6200" i="2661"/>
  <c r="C6201" i="2661"/>
  <c r="C6202" i="2661"/>
  <c r="C6203" i="2661"/>
  <c r="C6204" i="2661"/>
  <c r="C6205" i="2661"/>
  <c r="C6206" i="2661"/>
  <c r="C6207" i="2661"/>
  <c r="C6208" i="2661"/>
  <c r="C6209" i="2661"/>
  <c r="C6210" i="2661"/>
  <c r="C6211" i="2661"/>
  <c r="C6212" i="2661"/>
  <c r="C6213" i="2661"/>
  <c r="C6214" i="2661"/>
  <c r="C6215" i="2661"/>
  <c r="C6216" i="2661"/>
  <c r="C6217" i="2661"/>
  <c r="C6218" i="2661"/>
  <c r="C6219" i="2661"/>
  <c r="C6220" i="2661"/>
  <c r="C6221" i="2661"/>
  <c r="C6222" i="2661"/>
  <c r="C6223" i="2661"/>
  <c r="C6224" i="2661"/>
  <c r="C6225" i="2661"/>
  <c r="C6226" i="2661"/>
  <c r="C6227" i="2661"/>
  <c r="C6228" i="2661"/>
  <c r="C6229" i="2661"/>
  <c r="C6230" i="2661"/>
  <c r="C6231" i="2661"/>
  <c r="C6232" i="2661"/>
  <c r="C6233" i="2661"/>
  <c r="C6234" i="2661"/>
  <c r="C6235" i="2661"/>
  <c r="C6236" i="2661"/>
  <c r="C6237" i="2661"/>
  <c r="C6238" i="2661"/>
  <c r="C6239" i="2661"/>
  <c r="C6240" i="2661"/>
  <c r="C6241" i="2661"/>
  <c r="C6242" i="2661"/>
  <c r="C6243" i="2661"/>
  <c r="C6244" i="2661"/>
  <c r="C6245" i="2661"/>
  <c r="C6246" i="2661"/>
  <c r="C6247" i="2661"/>
  <c r="C6248" i="2661"/>
  <c r="C6249" i="2661"/>
  <c r="C6250" i="2661"/>
  <c r="C6251" i="2661"/>
  <c r="C6252" i="2661"/>
  <c r="C6253" i="2661"/>
  <c r="C6254" i="2661"/>
  <c r="C6255" i="2661"/>
  <c r="C6256" i="2661"/>
  <c r="C6257" i="2661"/>
  <c r="C6258" i="2661"/>
  <c r="C6259" i="2661"/>
  <c r="C6260" i="2661"/>
  <c r="C6261" i="2661"/>
  <c r="C6262" i="2661"/>
  <c r="C6263" i="2661"/>
  <c r="C6264" i="2661"/>
  <c r="C6265" i="2661"/>
  <c r="C6266" i="2661"/>
  <c r="C6267" i="2661"/>
  <c r="C6268" i="2661"/>
  <c r="C6269" i="2661"/>
  <c r="C6270" i="2661"/>
  <c r="C6271" i="2661"/>
  <c r="C6272" i="2661"/>
  <c r="C6273" i="2661"/>
  <c r="C6274" i="2661"/>
  <c r="C6275" i="2661"/>
  <c r="C6276" i="2661"/>
  <c r="C6277" i="2661"/>
  <c r="C6278" i="2661"/>
  <c r="C6279" i="2661"/>
  <c r="C6280" i="2661"/>
  <c r="C6281" i="2661"/>
  <c r="C6282" i="2661"/>
  <c r="C6283" i="2661"/>
  <c r="C6284" i="2661"/>
  <c r="C6285" i="2661"/>
  <c r="C6286" i="2661"/>
  <c r="C6287" i="2661"/>
  <c r="C6288" i="2661"/>
  <c r="C6289" i="2661"/>
  <c r="C6290" i="2661"/>
  <c r="C6291" i="2661"/>
  <c r="C6292" i="2661"/>
  <c r="C6293" i="2661"/>
  <c r="C6294" i="2661"/>
  <c r="C6295" i="2661"/>
  <c r="C6296" i="2661"/>
  <c r="C6297" i="2661"/>
  <c r="C6298" i="2661"/>
  <c r="C6299" i="2661"/>
  <c r="C6300" i="2661"/>
  <c r="C6301" i="2661"/>
  <c r="C6302" i="2661"/>
  <c r="C6303" i="2661"/>
  <c r="C6304" i="2661"/>
  <c r="C6305" i="2661"/>
  <c r="C6306" i="2661"/>
  <c r="C6307" i="2661"/>
  <c r="C6308" i="2661"/>
  <c r="C6309" i="2661"/>
  <c r="C6310" i="2661"/>
  <c r="C6311" i="2661"/>
  <c r="C6312" i="2661"/>
  <c r="C6313" i="2661"/>
  <c r="C6314" i="2661"/>
  <c r="C6315" i="2661"/>
  <c r="C6316" i="2661"/>
  <c r="C6317" i="2661"/>
  <c r="C6318" i="2661"/>
  <c r="C6319" i="2661"/>
  <c r="C6320" i="2661"/>
  <c r="C6321" i="2661"/>
  <c r="C6322" i="2661"/>
  <c r="C6323" i="2661"/>
  <c r="C6324" i="2661"/>
  <c r="C6325" i="2661"/>
  <c r="C6326" i="2661"/>
  <c r="C6327" i="2661"/>
  <c r="C6328" i="2661"/>
  <c r="C6329" i="2661"/>
  <c r="C6330" i="2661"/>
  <c r="C6331" i="2661"/>
  <c r="C6332" i="2661"/>
  <c r="C6333" i="2661"/>
  <c r="C6334" i="2661"/>
  <c r="C6335" i="2661"/>
  <c r="C6336" i="2661"/>
  <c r="C6337" i="2661"/>
  <c r="C6338" i="2661"/>
  <c r="C6339" i="2661"/>
  <c r="C6340" i="2661"/>
  <c r="C6341" i="2661"/>
  <c r="C6342" i="2661"/>
  <c r="C6343" i="2661"/>
  <c r="C6344" i="2661"/>
  <c r="C6345" i="2661"/>
  <c r="C6346" i="2661"/>
  <c r="C6347" i="2661"/>
  <c r="C6348" i="2661"/>
  <c r="C6349" i="2661"/>
  <c r="C6350" i="2661"/>
  <c r="C6351" i="2661"/>
  <c r="C6352" i="2661"/>
  <c r="C6353" i="2661"/>
  <c r="C6354" i="2661"/>
  <c r="C6355" i="2661"/>
  <c r="C6356" i="2661"/>
  <c r="C6357" i="2661"/>
  <c r="C6358" i="2661"/>
  <c r="C6359" i="2661"/>
  <c r="C6360" i="2661"/>
  <c r="C6361" i="2661"/>
  <c r="C6362" i="2661"/>
  <c r="C6363" i="2661"/>
  <c r="C6364" i="2661"/>
  <c r="C6365" i="2661"/>
  <c r="C6366" i="2661"/>
  <c r="C6367" i="2661"/>
  <c r="C6368" i="2661"/>
  <c r="C6369" i="2661"/>
  <c r="C6370" i="2661"/>
  <c r="C6371" i="2661"/>
  <c r="C6372" i="2661"/>
  <c r="C6373" i="2661"/>
  <c r="C6374" i="2661"/>
  <c r="C6375" i="2661"/>
  <c r="C6376" i="2661"/>
  <c r="C6377" i="2661"/>
  <c r="C6378" i="2661"/>
  <c r="C6379" i="2661"/>
  <c r="C6380" i="2661"/>
  <c r="C6381" i="2661"/>
  <c r="C6382" i="2661"/>
  <c r="C6383" i="2661"/>
  <c r="C6384" i="2661"/>
  <c r="C6385" i="2661"/>
  <c r="C6386" i="2661"/>
  <c r="C6387" i="2661"/>
  <c r="C6388" i="2661"/>
  <c r="C6389" i="2661"/>
  <c r="C6390" i="2661"/>
  <c r="C6391" i="2661"/>
  <c r="C6392" i="2661"/>
  <c r="C6393" i="2661"/>
  <c r="C6394" i="2661"/>
  <c r="C6395" i="2661"/>
  <c r="C6396" i="2661"/>
  <c r="C6397" i="2661"/>
  <c r="C6398" i="2661"/>
  <c r="C6399" i="2661"/>
  <c r="C6400" i="2661"/>
  <c r="C6401" i="2661"/>
  <c r="C6402" i="2661"/>
  <c r="C6403" i="2661"/>
  <c r="C6404" i="2661"/>
  <c r="C6405" i="2661"/>
  <c r="C6406" i="2661"/>
  <c r="C6407" i="2661"/>
  <c r="C6408" i="2661"/>
  <c r="C6409" i="2661"/>
  <c r="C6410" i="2661"/>
  <c r="C6411" i="2661"/>
  <c r="C6412" i="2661"/>
  <c r="C6413" i="2661"/>
  <c r="C6414" i="2661"/>
  <c r="C6415" i="2661"/>
  <c r="C6416" i="2661"/>
  <c r="C6417" i="2661"/>
  <c r="C6418" i="2661"/>
  <c r="C6419" i="2661"/>
  <c r="C6420" i="2661"/>
  <c r="C6421" i="2661"/>
  <c r="C6422" i="2661"/>
  <c r="C6423" i="2661"/>
  <c r="C6424" i="2661"/>
  <c r="C6425" i="2661"/>
  <c r="C6426" i="2661"/>
  <c r="C6427" i="2661"/>
  <c r="C6428" i="2661"/>
  <c r="C6429" i="2661"/>
  <c r="C6430" i="2661"/>
  <c r="C6431" i="2661"/>
  <c r="C6432" i="2661"/>
  <c r="C6433" i="2661"/>
  <c r="C6434" i="2661"/>
  <c r="C6435" i="2661"/>
  <c r="C6436" i="2661"/>
  <c r="C6437" i="2661"/>
  <c r="C6438" i="2661"/>
  <c r="C6439" i="2661"/>
  <c r="C6440" i="2661"/>
  <c r="C6441" i="2661"/>
  <c r="C6442" i="2661"/>
  <c r="C6443" i="2661"/>
  <c r="C6444" i="2661"/>
  <c r="C6445" i="2661"/>
  <c r="C6446" i="2661"/>
  <c r="C6447" i="2661"/>
  <c r="C6448" i="2661"/>
  <c r="C6449" i="2661"/>
  <c r="C6450" i="2661"/>
  <c r="C6451" i="2661"/>
  <c r="C6452" i="2661"/>
  <c r="C6453" i="2661"/>
  <c r="C6454" i="2661"/>
  <c r="C6455" i="2661"/>
  <c r="C6456" i="2661"/>
  <c r="C6457" i="2661"/>
  <c r="C6458" i="2661"/>
  <c r="C6459" i="2661"/>
  <c r="C6460" i="2661"/>
  <c r="C6461" i="2661"/>
  <c r="C6462" i="2661"/>
  <c r="C6463" i="2661"/>
  <c r="C6464" i="2661"/>
  <c r="C6465" i="2661"/>
  <c r="C6466" i="2661"/>
  <c r="C6467" i="2661"/>
  <c r="C6468" i="2661"/>
  <c r="C6469" i="2661"/>
  <c r="C6470" i="2661"/>
  <c r="C6471" i="2661"/>
  <c r="C6472" i="2661"/>
  <c r="C6473" i="2661"/>
  <c r="C6474" i="2661"/>
  <c r="C6475" i="2661"/>
  <c r="C6476" i="2661"/>
  <c r="C6477" i="2661"/>
  <c r="C6478" i="2661"/>
  <c r="C6479" i="2661"/>
  <c r="C6480" i="2661"/>
  <c r="C6481" i="2661"/>
  <c r="C6482" i="2661"/>
  <c r="C6483" i="2661"/>
  <c r="C6484" i="2661"/>
  <c r="C6485" i="2661"/>
  <c r="C6486" i="2661"/>
  <c r="C6487" i="2661"/>
  <c r="C6488" i="2661"/>
  <c r="C6489" i="2661"/>
  <c r="B6" i="2661"/>
  <c r="B7" i="2661"/>
  <c r="B8" i="2661"/>
  <c r="B9" i="2661"/>
  <c r="B10" i="2661"/>
  <c r="B11" i="2661"/>
  <c r="B12" i="2661"/>
  <c r="B13" i="2661"/>
  <c r="B14" i="2661"/>
  <c r="B15" i="2661"/>
  <c r="B16" i="2661"/>
  <c r="B17" i="2661"/>
  <c r="B18" i="2661"/>
  <c r="B19" i="2661"/>
  <c r="B20" i="2661"/>
  <c r="B21" i="2661"/>
  <c r="B22" i="2661"/>
  <c r="B23" i="2661"/>
  <c r="B24" i="2661"/>
  <c r="B25" i="2661"/>
  <c r="B26" i="2661"/>
  <c r="B27" i="2661"/>
  <c r="B28" i="2661"/>
  <c r="B29" i="2661"/>
  <c r="B30" i="2661"/>
  <c r="B31" i="2661"/>
  <c r="B32" i="2661"/>
  <c r="B33" i="2661"/>
  <c r="B34" i="2661"/>
  <c r="B35" i="2661"/>
  <c r="B36" i="2661"/>
  <c r="B37" i="2661"/>
  <c r="B38" i="2661"/>
  <c r="B39" i="2661"/>
  <c r="B40" i="2661"/>
  <c r="B41" i="2661"/>
  <c r="B42" i="2661"/>
  <c r="B43" i="2661"/>
  <c r="B44" i="2661"/>
  <c r="B45" i="2661"/>
  <c r="B46" i="2661"/>
  <c r="B47" i="2661"/>
  <c r="B48" i="2661"/>
  <c r="B49" i="2661"/>
  <c r="B50" i="2661"/>
  <c r="B51" i="2661"/>
  <c r="B52" i="2661"/>
  <c r="B53" i="2661"/>
  <c r="B54" i="2661"/>
  <c r="B55" i="2661"/>
  <c r="B56" i="2661"/>
  <c r="B57" i="2661"/>
  <c r="B58" i="2661"/>
  <c r="B59" i="2661"/>
  <c r="B60" i="2661"/>
  <c r="B61" i="2661"/>
  <c r="B62" i="2661"/>
  <c r="B63" i="2661"/>
  <c r="B64" i="2661"/>
  <c r="B65" i="2661"/>
  <c r="B66" i="2661"/>
  <c r="B67" i="2661"/>
  <c r="B68" i="2661"/>
  <c r="B69" i="2661"/>
  <c r="B70" i="2661"/>
  <c r="B71" i="2661"/>
  <c r="B72" i="2661"/>
  <c r="B73" i="2661"/>
  <c r="B74" i="2661"/>
  <c r="B75" i="2661"/>
  <c r="B76" i="2661"/>
  <c r="B77" i="2661"/>
  <c r="B78" i="2661"/>
  <c r="B79" i="2661"/>
  <c r="B80" i="2661"/>
  <c r="B81" i="2661"/>
  <c r="B82" i="2661"/>
  <c r="B83" i="2661"/>
  <c r="B84" i="2661"/>
  <c r="B85" i="2661"/>
  <c r="B86" i="2661"/>
  <c r="B87" i="2661"/>
  <c r="B88" i="2661"/>
  <c r="B89" i="2661"/>
  <c r="B90" i="2661"/>
  <c r="B91" i="2661"/>
  <c r="B92" i="2661"/>
  <c r="B93" i="2661"/>
  <c r="B94" i="2661"/>
  <c r="B95" i="2661"/>
  <c r="B96" i="2661"/>
  <c r="B97" i="2661"/>
  <c r="B98" i="2661"/>
  <c r="B99" i="2661"/>
  <c r="B100" i="2661"/>
  <c r="B101" i="2661"/>
  <c r="B102" i="2661"/>
  <c r="B103" i="2661"/>
  <c r="B104" i="2661"/>
  <c r="B105" i="2661"/>
  <c r="B106" i="2661"/>
  <c r="B107" i="2661"/>
  <c r="B108" i="2661"/>
  <c r="B109" i="2661"/>
  <c r="B110" i="2661"/>
  <c r="B111" i="2661"/>
  <c r="B112" i="2661"/>
  <c r="B113" i="2661"/>
  <c r="B114" i="2661"/>
  <c r="B115" i="2661"/>
  <c r="B116" i="2661"/>
  <c r="B117" i="2661"/>
  <c r="B118" i="2661"/>
  <c r="B119" i="2661"/>
  <c r="B120" i="2661"/>
  <c r="B121" i="2661"/>
  <c r="B122" i="2661"/>
  <c r="B123" i="2661"/>
  <c r="B124" i="2661"/>
  <c r="B125" i="2661"/>
  <c r="B126" i="2661"/>
  <c r="B127" i="2661"/>
  <c r="B128" i="2661"/>
  <c r="B129" i="2661"/>
  <c r="B130" i="2661"/>
  <c r="B131" i="2661"/>
  <c r="B132" i="2661"/>
  <c r="B133" i="2661"/>
  <c r="B134" i="2661"/>
  <c r="B135" i="2661"/>
  <c r="B136" i="2661"/>
  <c r="B137" i="2661"/>
  <c r="B138" i="2661"/>
  <c r="B139" i="2661"/>
  <c r="B140" i="2661"/>
  <c r="B141" i="2661"/>
  <c r="B142" i="2661"/>
  <c r="B143" i="2661"/>
  <c r="B144" i="2661"/>
  <c r="B145" i="2661"/>
  <c r="B146" i="2661"/>
  <c r="B147" i="2661"/>
  <c r="B148" i="2661"/>
  <c r="B149" i="2661"/>
  <c r="B150" i="2661"/>
  <c r="B151" i="2661"/>
  <c r="B152" i="2661"/>
  <c r="B153" i="2661"/>
  <c r="B154" i="2661"/>
  <c r="B155" i="2661"/>
  <c r="B156" i="2661"/>
  <c r="B157" i="2661"/>
  <c r="B158" i="2661"/>
  <c r="B159" i="2661"/>
  <c r="B160" i="2661"/>
  <c r="B161" i="2661"/>
  <c r="B162" i="2661"/>
  <c r="B163" i="2661"/>
  <c r="B164" i="2661"/>
  <c r="B165" i="2661"/>
  <c r="B166" i="2661"/>
  <c r="B167" i="2661"/>
  <c r="B168" i="2661"/>
  <c r="B169" i="2661"/>
  <c r="B170" i="2661"/>
  <c r="B171" i="2661"/>
  <c r="B172" i="2661"/>
  <c r="B173" i="2661"/>
  <c r="B174" i="2661"/>
  <c r="B175" i="2661"/>
  <c r="B176" i="2661"/>
  <c r="B177" i="2661"/>
  <c r="B178" i="2661"/>
  <c r="B179" i="2661"/>
  <c r="B180" i="2661"/>
  <c r="B181" i="2661"/>
  <c r="B182" i="2661"/>
  <c r="B183" i="2661"/>
  <c r="B184" i="2661"/>
  <c r="B185" i="2661"/>
  <c r="B186" i="2661"/>
  <c r="B187" i="2661"/>
  <c r="B188" i="2661"/>
  <c r="B189" i="2661"/>
  <c r="B190" i="2661"/>
  <c r="B191" i="2661"/>
  <c r="B192" i="2661"/>
  <c r="B193" i="2661"/>
  <c r="B194" i="2661"/>
  <c r="B195" i="2661"/>
  <c r="B196" i="2661"/>
  <c r="B197" i="2661"/>
  <c r="B198" i="2661"/>
  <c r="B199" i="2661"/>
  <c r="B200" i="2661"/>
  <c r="B201" i="2661"/>
  <c r="B202" i="2661"/>
  <c r="B203" i="2661"/>
  <c r="B204" i="2661"/>
  <c r="B205" i="2661"/>
  <c r="B206" i="2661"/>
  <c r="B207" i="2661"/>
  <c r="B208" i="2661"/>
  <c r="B209" i="2661"/>
  <c r="B210" i="2661"/>
  <c r="B211" i="2661"/>
  <c r="B212" i="2661"/>
  <c r="B213" i="2661"/>
  <c r="B214" i="2661"/>
  <c r="B215" i="2661"/>
  <c r="B216" i="2661"/>
  <c r="B217" i="2661"/>
  <c r="B218" i="2661"/>
  <c r="B219" i="2661"/>
  <c r="B220" i="2661"/>
  <c r="B221" i="2661"/>
  <c r="B222" i="2661"/>
  <c r="B223" i="2661"/>
  <c r="B224" i="2661"/>
  <c r="B225" i="2661"/>
  <c r="B226" i="2661"/>
  <c r="B227" i="2661"/>
  <c r="B228" i="2661"/>
  <c r="B229" i="2661"/>
  <c r="B230" i="2661"/>
  <c r="B231" i="2661"/>
  <c r="B232" i="2661"/>
  <c r="B233" i="2661"/>
  <c r="B234" i="2661"/>
  <c r="B235" i="2661"/>
  <c r="B236" i="2661"/>
  <c r="B237" i="2661"/>
  <c r="B238" i="2661"/>
  <c r="B239" i="2661"/>
  <c r="B240" i="2661"/>
  <c r="B241" i="2661"/>
  <c r="B242" i="2661"/>
  <c r="B243" i="2661"/>
  <c r="B244" i="2661"/>
  <c r="B245" i="2661"/>
  <c r="B246" i="2661"/>
  <c r="B247" i="2661"/>
  <c r="B248" i="2661"/>
  <c r="B249" i="2661"/>
  <c r="B250" i="2661"/>
  <c r="B251" i="2661"/>
  <c r="B252" i="2661"/>
  <c r="B253" i="2661"/>
  <c r="B254" i="2661"/>
  <c r="B255" i="2661"/>
  <c r="B256" i="2661"/>
  <c r="B257" i="2661"/>
  <c r="B258" i="2661"/>
  <c r="B259" i="2661"/>
  <c r="B260" i="2661"/>
  <c r="B261" i="2661"/>
  <c r="B262" i="2661"/>
  <c r="B263" i="2661"/>
  <c r="B264" i="2661"/>
  <c r="B265" i="2661"/>
  <c r="B266" i="2661"/>
  <c r="B267" i="2661"/>
  <c r="B268" i="2661"/>
  <c r="B269" i="2661"/>
  <c r="B270" i="2661"/>
  <c r="B271" i="2661"/>
  <c r="B272" i="2661"/>
  <c r="B273" i="2661"/>
  <c r="B274" i="2661"/>
  <c r="B275" i="2661"/>
  <c r="B276" i="2661"/>
  <c r="B277" i="2661"/>
  <c r="B278" i="2661"/>
  <c r="B279" i="2661"/>
  <c r="B280" i="2661"/>
  <c r="B281" i="2661"/>
  <c r="B282" i="2661"/>
  <c r="B283" i="2661"/>
  <c r="B284" i="2661"/>
  <c r="B285" i="2661"/>
  <c r="B286" i="2661"/>
  <c r="B287" i="2661"/>
  <c r="B288" i="2661"/>
  <c r="B289" i="2661"/>
  <c r="B290" i="2661"/>
  <c r="B291" i="2661"/>
  <c r="B292" i="2661"/>
  <c r="B293" i="2661"/>
  <c r="B294" i="2661"/>
  <c r="B295" i="2661"/>
  <c r="B296" i="2661"/>
  <c r="B297" i="2661"/>
  <c r="B298" i="2661"/>
  <c r="B299" i="2661"/>
  <c r="B300" i="2661"/>
  <c r="B301" i="2661"/>
  <c r="B302" i="2661"/>
  <c r="B303" i="2661"/>
  <c r="B304" i="2661"/>
  <c r="B305" i="2661"/>
  <c r="B306" i="2661"/>
  <c r="B307" i="2661"/>
  <c r="B308" i="2661"/>
  <c r="B309" i="2661"/>
  <c r="B310" i="2661"/>
  <c r="B311" i="2661"/>
  <c r="B312" i="2661"/>
  <c r="B313" i="2661"/>
  <c r="B314" i="2661"/>
  <c r="B315" i="2661"/>
  <c r="B316" i="2661"/>
  <c r="B317" i="2661"/>
  <c r="B318" i="2661"/>
  <c r="B319" i="2661"/>
  <c r="B320" i="2661"/>
  <c r="B321" i="2661"/>
  <c r="B322" i="2661"/>
  <c r="B323" i="2661"/>
  <c r="B324" i="2661"/>
  <c r="B325" i="2661"/>
  <c r="B326" i="2661"/>
  <c r="B327" i="2661"/>
  <c r="B328" i="2661"/>
  <c r="B329" i="2661"/>
  <c r="B330" i="2661"/>
  <c r="B331" i="2661"/>
  <c r="B332" i="2661"/>
  <c r="B333" i="2661"/>
  <c r="B334" i="2661"/>
  <c r="B335" i="2661"/>
  <c r="B336" i="2661"/>
  <c r="B337" i="2661"/>
  <c r="B338" i="2661"/>
  <c r="B339" i="2661"/>
  <c r="B340" i="2661"/>
  <c r="B341" i="2661"/>
  <c r="B342" i="2661"/>
  <c r="B343" i="2661"/>
  <c r="B344" i="2661"/>
  <c r="B345" i="2661"/>
  <c r="B346" i="2661"/>
  <c r="B347" i="2661"/>
  <c r="B348" i="2661"/>
  <c r="B349" i="2661"/>
  <c r="B350" i="2661"/>
  <c r="B351" i="2661"/>
  <c r="B352" i="2661"/>
  <c r="B353" i="2661"/>
  <c r="B354" i="2661"/>
  <c r="B355" i="2661"/>
  <c r="B356" i="2661"/>
  <c r="B357" i="2661"/>
  <c r="B358" i="2661"/>
  <c r="B359" i="2661"/>
  <c r="B360" i="2661"/>
  <c r="B361" i="2661"/>
  <c r="B362" i="2661"/>
  <c r="B363" i="2661"/>
  <c r="B364" i="2661"/>
  <c r="B365" i="2661"/>
  <c r="B366" i="2661"/>
  <c r="B367" i="2661"/>
  <c r="B368" i="2661"/>
  <c r="B369" i="2661"/>
  <c r="B370" i="2661"/>
  <c r="B371" i="2661"/>
  <c r="B372" i="2661"/>
  <c r="B373" i="2661"/>
  <c r="B374" i="2661"/>
  <c r="B375" i="2661"/>
  <c r="B376" i="2661"/>
  <c r="B377" i="2661"/>
  <c r="B378" i="2661"/>
  <c r="B379" i="2661"/>
  <c r="B380" i="2661"/>
  <c r="B381" i="2661"/>
  <c r="B382" i="2661"/>
  <c r="B383" i="2661"/>
  <c r="B384" i="2661"/>
  <c r="B385" i="2661"/>
  <c r="B386" i="2661"/>
  <c r="B387" i="2661"/>
  <c r="B388" i="2661"/>
  <c r="B389" i="2661"/>
  <c r="B390" i="2661"/>
  <c r="B391" i="2661"/>
  <c r="B392" i="2661"/>
  <c r="B393" i="2661"/>
  <c r="B394" i="2661"/>
  <c r="B395" i="2661"/>
  <c r="B396" i="2661"/>
  <c r="B397" i="2661"/>
  <c r="B398" i="2661"/>
  <c r="B399" i="2661"/>
  <c r="B400" i="2661"/>
  <c r="B401" i="2661"/>
  <c r="B402" i="2661"/>
  <c r="B403" i="2661"/>
  <c r="B404" i="2661"/>
  <c r="B405" i="2661"/>
  <c r="B406" i="2661"/>
  <c r="B407" i="2661"/>
  <c r="B408" i="2661"/>
  <c r="B409" i="2661"/>
  <c r="B410" i="2661"/>
  <c r="B411" i="2661"/>
  <c r="B412" i="2661"/>
  <c r="B413" i="2661"/>
  <c r="B414" i="2661"/>
  <c r="B415" i="2661"/>
  <c r="B416" i="2661"/>
  <c r="B417" i="2661"/>
  <c r="B418" i="2661"/>
  <c r="B419" i="2661"/>
  <c r="B420" i="2661"/>
  <c r="B421" i="2661"/>
  <c r="B422" i="2661"/>
  <c r="B423" i="2661"/>
  <c r="B424" i="2661"/>
  <c r="B425" i="2661"/>
  <c r="B426" i="2661"/>
  <c r="B427" i="2661"/>
  <c r="B428" i="2661"/>
  <c r="B429" i="2661"/>
  <c r="B430" i="2661"/>
  <c r="B431" i="2661"/>
  <c r="B432" i="2661"/>
  <c r="B433" i="2661"/>
  <c r="B434" i="2661"/>
  <c r="B435" i="2661"/>
  <c r="B436" i="2661"/>
  <c r="B437" i="2661"/>
  <c r="B438" i="2661"/>
  <c r="B439" i="2661"/>
  <c r="B440" i="2661"/>
  <c r="B441" i="2661"/>
  <c r="B442" i="2661"/>
  <c r="B443" i="2661"/>
  <c r="B444" i="2661"/>
  <c r="B445" i="2661"/>
  <c r="B446" i="2661"/>
  <c r="B447" i="2661"/>
  <c r="B448" i="2661"/>
  <c r="B449" i="2661"/>
  <c r="B450" i="2661"/>
  <c r="B451" i="2661"/>
  <c r="B452" i="2661"/>
  <c r="B453" i="2661"/>
  <c r="B454" i="2661"/>
  <c r="B455" i="2661"/>
  <c r="B456" i="2661"/>
  <c r="B457" i="2661"/>
  <c r="B458" i="2661"/>
  <c r="B459" i="2661"/>
  <c r="B460" i="2661"/>
  <c r="B461" i="2661"/>
  <c r="B462" i="2661"/>
  <c r="B463" i="2661"/>
  <c r="B464" i="2661"/>
  <c r="B465" i="2661"/>
  <c r="B466" i="2661"/>
  <c r="B467" i="2661"/>
  <c r="B468" i="2661"/>
  <c r="B469" i="2661"/>
  <c r="B470" i="2661"/>
  <c r="B471" i="2661"/>
  <c r="B472" i="2661"/>
  <c r="B473" i="2661"/>
  <c r="B474" i="2661"/>
  <c r="B475" i="2661"/>
  <c r="B476" i="2661"/>
  <c r="B477" i="2661"/>
  <c r="B478" i="2661"/>
  <c r="B479" i="2661"/>
  <c r="B480" i="2661"/>
  <c r="B481" i="2661"/>
  <c r="B482" i="2661"/>
  <c r="B483" i="2661"/>
  <c r="B484" i="2661"/>
  <c r="B485" i="2661"/>
  <c r="B486" i="2661"/>
  <c r="B487" i="2661"/>
  <c r="B488" i="2661"/>
  <c r="B489" i="2661"/>
  <c r="B490" i="2661"/>
  <c r="B491" i="2661"/>
  <c r="B492" i="2661"/>
  <c r="B493" i="2661"/>
  <c r="B494" i="2661"/>
  <c r="B495" i="2661"/>
  <c r="B496" i="2661"/>
  <c r="B497" i="2661"/>
  <c r="B498" i="2661"/>
  <c r="B499" i="2661"/>
  <c r="B500" i="2661"/>
  <c r="B501" i="2661"/>
  <c r="B502" i="2661"/>
  <c r="B503" i="2661"/>
  <c r="B504" i="2661"/>
  <c r="B505" i="2661"/>
  <c r="B506" i="2661"/>
  <c r="B507" i="2661"/>
  <c r="B508" i="2661"/>
  <c r="B509" i="2661"/>
  <c r="B510" i="2661"/>
  <c r="B511" i="2661"/>
  <c r="B512" i="2661"/>
  <c r="B513" i="2661"/>
  <c r="B514" i="2661"/>
  <c r="B515" i="2661"/>
  <c r="B516" i="2661"/>
  <c r="B517" i="2661"/>
  <c r="B518" i="2661"/>
  <c r="B519" i="2661"/>
  <c r="B520" i="2661"/>
  <c r="B521" i="2661"/>
  <c r="B522" i="2661"/>
  <c r="B523" i="2661"/>
  <c r="B524" i="2661"/>
  <c r="B525" i="2661"/>
  <c r="B526" i="2661"/>
  <c r="B527" i="2661"/>
  <c r="B528" i="2661"/>
  <c r="B529" i="2661"/>
  <c r="B530" i="2661"/>
  <c r="B531" i="2661"/>
  <c r="B532" i="2661"/>
  <c r="B533" i="2661"/>
  <c r="B534" i="2661"/>
  <c r="B535" i="2661"/>
  <c r="B536" i="2661"/>
  <c r="B537" i="2661"/>
  <c r="B538" i="2661"/>
  <c r="B539" i="2661"/>
  <c r="B540" i="2661"/>
  <c r="B541" i="2661"/>
  <c r="B542" i="2661"/>
  <c r="B543" i="2661"/>
  <c r="B544" i="2661"/>
  <c r="B545" i="2661"/>
  <c r="B546" i="2661"/>
  <c r="B547" i="2661"/>
  <c r="B548" i="2661"/>
  <c r="B549" i="2661"/>
  <c r="B550" i="2661"/>
  <c r="B551" i="2661"/>
  <c r="B552" i="2661"/>
  <c r="B553" i="2661"/>
  <c r="B554" i="2661"/>
  <c r="B555" i="2661"/>
  <c r="B556" i="2661"/>
  <c r="B557" i="2661"/>
  <c r="B558" i="2661"/>
  <c r="B559" i="2661"/>
  <c r="B560" i="2661"/>
  <c r="B561" i="2661"/>
  <c r="B562" i="2661"/>
  <c r="B563" i="2661"/>
  <c r="B564" i="2661"/>
  <c r="B565" i="2661"/>
  <c r="B566" i="2661"/>
  <c r="B567" i="2661"/>
  <c r="B568" i="2661"/>
  <c r="B569" i="2661"/>
  <c r="B570" i="2661"/>
  <c r="B571" i="2661"/>
  <c r="B572" i="2661"/>
  <c r="B573" i="2661"/>
  <c r="B574" i="2661"/>
  <c r="B575" i="2661"/>
  <c r="B576" i="2661"/>
  <c r="B577" i="2661"/>
  <c r="B578" i="2661"/>
  <c r="B579" i="2661"/>
  <c r="B580" i="2661"/>
  <c r="B581" i="2661"/>
  <c r="B582" i="2661"/>
  <c r="B583" i="2661"/>
  <c r="B584" i="2661"/>
  <c r="B585" i="2661"/>
  <c r="B586" i="2661"/>
  <c r="B587" i="2661"/>
  <c r="B588" i="2661"/>
  <c r="B589" i="2661"/>
  <c r="B590" i="2661"/>
  <c r="B591" i="2661"/>
  <c r="B592" i="2661"/>
  <c r="B593" i="2661"/>
  <c r="B594" i="2661"/>
  <c r="B595" i="2661"/>
  <c r="B596" i="2661"/>
  <c r="B597" i="2661"/>
  <c r="B598" i="2661"/>
  <c r="B599" i="2661"/>
  <c r="B600" i="2661"/>
  <c r="B601" i="2661"/>
  <c r="B602" i="2661"/>
  <c r="B603" i="2661"/>
  <c r="B604" i="2661"/>
  <c r="B605" i="2661"/>
  <c r="B606" i="2661"/>
  <c r="B607" i="2661"/>
  <c r="B608" i="2661"/>
  <c r="B609" i="2661"/>
  <c r="B610" i="2661"/>
  <c r="B611" i="2661"/>
  <c r="B612" i="2661"/>
  <c r="B613" i="2661"/>
  <c r="B614" i="2661"/>
  <c r="B615" i="2661"/>
  <c r="B616" i="2661"/>
  <c r="B617" i="2661"/>
  <c r="B618" i="2661"/>
  <c r="B619" i="2661"/>
  <c r="B620" i="2661"/>
  <c r="B621" i="2661"/>
  <c r="B622" i="2661"/>
  <c r="B623" i="2661"/>
  <c r="B624" i="2661"/>
  <c r="B625" i="2661"/>
  <c r="B626" i="2661"/>
  <c r="B627" i="2661"/>
  <c r="B628" i="2661"/>
  <c r="B629" i="2661"/>
  <c r="B630" i="2661"/>
  <c r="B631" i="2661"/>
  <c r="B632" i="2661"/>
  <c r="B633" i="2661"/>
  <c r="B634" i="2661"/>
  <c r="B635" i="2661"/>
  <c r="B636" i="2661"/>
  <c r="B637" i="2661"/>
  <c r="B638" i="2661"/>
  <c r="B639" i="2661"/>
  <c r="B640" i="2661"/>
  <c r="B641" i="2661"/>
  <c r="B642" i="2661"/>
  <c r="B643" i="2661"/>
  <c r="B644" i="2661"/>
  <c r="B645" i="2661"/>
  <c r="B646" i="2661"/>
  <c r="B647" i="2661"/>
  <c r="B648" i="2661"/>
  <c r="B649" i="2661"/>
  <c r="B650" i="2661"/>
  <c r="B651" i="2661"/>
  <c r="B652" i="2661"/>
  <c r="B653" i="2661"/>
  <c r="B654" i="2661"/>
  <c r="B655" i="2661"/>
  <c r="B656" i="2661"/>
  <c r="B657" i="2661"/>
  <c r="B658" i="2661"/>
  <c r="B659" i="2661"/>
  <c r="B660" i="2661"/>
  <c r="B661" i="2661"/>
  <c r="B662" i="2661"/>
  <c r="B663" i="2661"/>
  <c r="B664" i="2661"/>
  <c r="B665" i="2661"/>
  <c r="B666" i="2661"/>
  <c r="B667" i="2661"/>
  <c r="B668" i="2661"/>
  <c r="B669" i="2661"/>
  <c r="B670" i="2661"/>
  <c r="B671" i="2661"/>
  <c r="B672" i="2661"/>
  <c r="B673" i="2661"/>
  <c r="B674" i="2661"/>
  <c r="B675" i="2661"/>
  <c r="B676" i="2661"/>
  <c r="B677" i="2661"/>
  <c r="B678" i="2661"/>
  <c r="B679" i="2661"/>
  <c r="B680" i="2661"/>
  <c r="B681" i="2661"/>
  <c r="B682" i="2661"/>
  <c r="B683" i="2661"/>
  <c r="B684" i="2661"/>
  <c r="B685" i="2661"/>
  <c r="B686" i="2661"/>
  <c r="B687" i="2661"/>
  <c r="B688" i="2661"/>
  <c r="B689" i="2661"/>
  <c r="B690" i="2661"/>
  <c r="B691" i="2661"/>
  <c r="B692" i="2661"/>
  <c r="B693" i="2661"/>
  <c r="B694" i="2661"/>
  <c r="B695" i="2661"/>
  <c r="B696" i="2661"/>
  <c r="B697" i="2661"/>
  <c r="B698" i="2661"/>
  <c r="B699" i="2661"/>
  <c r="B700" i="2661"/>
  <c r="B701" i="2661"/>
  <c r="B702" i="2661"/>
  <c r="B703" i="2661"/>
  <c r="B704" i="2661"/>
  <c r="B705" i="2661"/>
  <c r="B706" i="2661"/>
  <c r="B707" i="2661"/>
  <c r="B708" i="2661"/>
  <c r="B709" i="2661"/>
  <c r="B710" i="2661"/>
  <c r="B711" i="2661"/>
  <c r="B712" i="2661"/>
  <c r="B713" i="2661"/>
  <c r="B714" i="2661"/>
  <c r="B715" i="2661"/>
  <c r="B716" i="2661"/>
  <c r="B717" i="2661"/>
  <c r="B718" i="2661"/>
  <c r="B719" i="2661"/>
  <c r="B720" i="2661"/>
  <c r="B721" i="2661"/>
  <c r="B722" i="2661"/>
  <c r="B723" i="2661"/>
  <c r="B724" i="2661"/>
  <c r="B725" i="2661"/>
  <c r="B726" i="2661"/>
  <c r="B727" i="2661"/>
  <c r="B728" i="2661"/>
  <c r="B729" i="2661"/>
  <c r="B730" i="2661"/>
  <c r="B731" i="2661"/>
  <c r="B732" i="2661"/>
  <c r="B733" i="2661"/>
  <c r="B734" i="2661"/>
  <c r="B735" i="2661"/>
  <c r="B736" i="2661"/>
  <c r="B737" i="2661"/>
  <c r="B738" i="2661"/>
  <c r="B739" i="2661"/>
  <c r="B740" i="2661"/>
  <c r="B741" i="2661"/>
  <c r="B742" i="2661"/>
  <c r="B743" i="2661"/>
  <c r="B744" i="2661"/>
  <c r="B745" i="2661"/>
  <c r="B746" i="2661"/>
  <c r="B747" i="2661"/>
  <c r="B748" i="2661"/>
  <c r="B749" i="2661"/>
  <c r="B750" i="2661"/>
  <c r="B751" i="2661"/>
  <c r="B752" i="2661"/>
  <c r="B753" i="2661"/>
  <c r="B754" i="2661"/>
  <c r="B755" i="2661"/>
  <c r="B756" i="2661"/>
  <c r="B757" i="2661"/>
  <c r="B758" i="2661"/>
  <c r="B759" i="2661"/>
  <c r="B760" i="2661"/>
  <c r="B761" i="2661"/>
  <c r="B762" i="2661"/>
  <c r="B763" i="2661"/>
  <c r="B764" i="2661"/>
  <c r="B765" i="2661"/>
  <c r="B766" i="2661"/>
  <c r="B767" i="2661"/>
  <c r="B768" i="2661"/>
  <c r="B769" i="2661"/>
  <c r="B770" i="2661"/>
  <c r="B771" i="2661"/>
  <c r="B772" i="2661"/>
  <c r="B773" i="2661"/>
  <c r="B774" i="2661"/>
  <c r="B775" i="2661"/>
  <c r="B776" i="2661"/>
  <c r="B777" i="2661"/>
  <c r="B778" i="2661"/>
  <c r="B779" i="2661"/>
  <c r="B780" i="2661"/>
  <c r="B781" i="2661"/>
  <c r="B782" i="2661"/>
  <c r="B783" i="2661"/>
  <c r="B784" i="2661"/>
  <c r="B785" i="2661"/>
  <c r="B786" i="2661"/>
  <c r="B787" i="2661"/>
  <c r="B788" i="2661"/>
  <c r="B789" i="2661"/>
  <c r="B790" i="2661"/>
  <c r="B791" i="2661"/>
  <c r="B792" i="2661"/>
  <c r="B793" i="2661"/>
  <c r="B794" i="2661"/>
  <c r="B795" i="2661"/>
  <c r="B796" i="2661"/>
  <c r="B797" i="2661"/>
  <c r="B798" i="2661"/>
  <c r="B799" i="2661"/>
  <c r="B800" i="2661"/>
  <c r="B801" i="2661"/>
  <c r="B802" i="2661"/>
  <c r="B803" i="2661"/>
  <c r="B804" i="2661"/>
  <c r="B805" i="2661"/>
  <c r="B806" i="2661"/>
  <c r="B807" i="2661"/>
  <c r="B808" i="2661"/>
  <c r="B809" i="2661"/>
  <c r="B810" i="2661"/>
  <c r="B811" i="2661"/>
  <c r="B812" i="2661"/>
  <c r="B813" i="2661"/>
  <c r="B814" i="2661"/>
  <c r="B815" i="2661"/>
  <c r="B816" i="2661"/>
  <c r="B817" i="2661"/>
  <c r="B818" i="2661"/>
  <c r="B819" i="2661"/>
  <c r="B820" i="2661"/>
  <c r="B821" i="2661"/>
  <c r="B822" i="2661"/>
  <c r="B823" i="2661"/>
  <c r="B824" i="2661"/>
  <c r="B825" i="2661"/>
  <c r="B826" i="2661"/>
  <c r="B827" i="2661"/>
  <c r="B828" i="2661"/>
  <c r="B829" i="2661"/>
  <c r="B830" i="2661"/>
  <c r="B831" i="2661"/>
  <c r="B832" i="2661"/>
  <c r="B833" i="2661"/>
  <c r="B834" i="2661"/>
  <c r="B835" i="2661"/>
  <c r="B836" i="2661"/>
  <c r="B837" i="2661"/>
  <c r="B838" i="2661"/>
  <c r="B839" i="2661"/>
  <c r="B840" i="2661"/>
  <c r="B841" i="2661"/>
  <c r="B842" i="2661"/>
  <c r="B843" i="2661"/>
  <c r="B844" i="2661"/>
  <c r="B845" i="2661"/>
  <c r="B846" i="2661"/>
  <c r="B847" i="2661"/>
  <c r="B848" i="2661"/>
  <c r="B849" i="2661"/>
  <c r="B850" i="2661"/>
  <c r="B851" i="2661"/>
  <c r="B852" i="2661"/>
  <c r="B853" i="2661"/>
  <c r="B854" i="2661"/>
  <c r="B855" i="2661"/>
  <c r="B856" i="2661"/>
  <c r="B857" i="2661"/>
  <c r="B858" i="2661"/>
  <c r="B859" i="2661"/>
  <c r="B860" i="2661"/>
  <c r="B861" i="2661"/>
  <c r="B862" i="2661"/>
  <c r="B863" i="2661"/>
  <c r="B864" i="2661"/>
  <c r="B865" i="2661"/>
  <c r="B866" i="2661"/>
  <c r="B867" i="2661"/>
  <c r="B868" i="2661"/>
  <c r="B869" i="2661"/>
  <c r="B870" i="2661"/>
  <c r="B871" i="2661"/>
  <c r="B872" i="2661"/>
  <c r="B873" i="2661"/>
  <c r="B874" i="2661"/>
  <c r="B875" i="2661"/>
  <c r="B876" i="2661"/>
  <c r="B877" i="2661"/>
  <c r="B878" i="2661"/>
  <c r="B879" i="2661"/>
  <c r="B880" i="2661"/>
  <c r="B881" i="2661"/>
  <c r="B882" i="2661"/>
  <c r="B883" i="2661"/>
  <c r="B884" i="2661"/>
  <c r="B885" i="2661"/>
  <c r="B886" i="2661"/>
  <c r="B887" i="2661"/>
  <c r="B888" i="2661"/>
  <c r="B889" i="2661"/>
  <c r="B890" i="2661"/>
  <c r="B891" i="2661"/>
  <c r="B892" i="2661"/>
  <c r="B893" i="2661"/>
  <c r="B894" i="2661"/>
  <c r="B895" i="2661"/>
  <c r="B896" i="2661"/>
  <c r="B897" i="2661"/>
  <c r="B898" i="2661"/>
  <c r="B899" i="2661"/>
  <c r="B900" i="2661"/>
  <c r="B901" i="2661"/>
  <c r="B902" i="2661"/>
  <c r="B903" i="2661"/>
  <c r="B904" i="2661"/>
  <c r="B905" i="2661"/>
  <c r="B906" i="2661"/>
  <c r="B907" i="2661"/>
  <c r="B908" i="2661"/>
  <c r="B909" i="2661"/>
  <c r="B910" i="2661"/>
  <c r="B911" i="2661"/>
  <c r="B912" i="2661"/>
  <c r="B913" i="2661"/>
  <c r="B914" i="2661"/>
  <c r="B915" i="2661"/>
  <c r="B916" i="2661"/>
  <c r="B917" i="2661"/>
  <c r="B918" i="2661"/>
  <c r="B919" i="2661"/>
  <c r="B920" i="2661"/>
  <c r="B921" i="2661"/>
  <c r="B922" i="2661"/>
  <c r="B923" i="2661"/>
  <c r="B924" i="2661"/>
  <c r="B925" i="2661"/>
  <c r="B926" i="2661"/>
  <c r="B927" i="2661"/>
  <c r="B928" i="2661"/>
  <c r="B929" i="2661"/>
  <c r="B930" i="2661"/>
  <c r="B931" i="2661"/>
  <c r="B932" i="2661"/>
  <c r="B933" i="2661"/>
  <c r="B934" i="2661"/>
  <c r="B935" i="2661"/>
  <c r="B936" i="2661"/>
  <c r="B937" i="2661"/>
  <c r="B938" i="2661"/>
  <c r="B939" i="2661"/>
  <c r="B940" i="2661"/>
  <c r="B941" i="2661"/>
  <c r="B942" i="2661"/>
  <c r="B943" i="2661"/>
  <c r="B944" i="2661"/>
  <c r="B945" i="2661"/>
  <c r="B946" i="2661"/>
  <c r="B947" i="2661"/>
  <c r="B948" i="2661"/>
  <c r="B949" i="2661"/>
  <c r="B950" i="2661"/>
  <c r="B951" i="2661"/>
  <c r="B952" i="2661"/>
  <c r="B953" i="2661"/>
  <c r="B954" i="2661"/>
  <c r="B955" i="2661"/>
  <c r="B956" i="2661"/>
  <c r="B957" i="2661"/>
  <c r="B958" i="2661"/>
  <c r="B959" i="2661"/>
  <c r="B960" i="2661"/>
  <c r="B961" i="2661"/>
  <c r="B962" i="2661"/>
  <c r="B963" i="2661"/>
  <c r="B964" i="2661"/>
  <c r="B965" i="2661"/>
  <c r="B966" i="2661"/>
  <c r="B967" i="2661"/>
  <c r="B968" i="2661"/>
  <c r="B969" i="2661"/>
  <c r="B970" i="2661"/>
  <c r="B971" i="2661"/>
  <c r="B972" i="2661"/>
  <c r="B973" i="2661"/>
  <c r="B974" i="2661"/>
  <c r="B975" i="2661"/>
  <c r="B976" i="2661"/>
  <c r="B977" i="2661"/>
  <c r="B978" i="2661"/>
  <c r="B979" i="2661"/>
  <c r="B980" i="2661"/>
  <c r="B981" i="2661"/>
  <c r="B982" i="2661"/>
  <c r="B983" i="2661"/>
  <c r="B984" i="2661"/>
  <c r="B985" i="2661"/>
  <c r="B986" i="2661"/>
  <c r="B987" i="2661"/>
  <c r="B988" i="2661"/>
  <c r="B989" i="2661"/>
  <c r="B990" i="2661"/>
  <c r="B991" i="2661"/>
  <c r="B992" i="2661"/>
  <c r="B993" i="2661"/>
  <c r="B994" i="2661"/>
  <c r="B995" i="2661"/>
  <c r="B996" i="2661"/>
  <c r="B997" i="2661"/>
  <c r="B998" i="2661"/>
  <c r="B999" i="2661"/>
  <c r="B1000" i="2661"/>
  <c r="B1001" i="2661"/>
  <c r="B1002" i="2661"/>
  <c r="B1003" i="2661"/>
  <c r="B1004" i="2661"/>
  <c r="B1005" i="2661"/>
  <c r="B1006" i="2661"/>
  <c r="B1007" i="2661"/>
  <c r="B1008" i="2661"/>
  <c r="B1009" i="2661"/>
  <c r="B1010" i="2661"/>
  <c r="B1011" i="2661"/>
  <c r="B1012" i="2661"/>
  <c r="B1013" i="2661"/>
  <c r="B1014" i="2661"/>
  <c r="B1015" i="2661"/>
  <c r="B1016" i="2661"/>
  <c r="B1017" i="2661"/>
  <c r="B1018" i="2661"/>
  <c r="B1019" i="2661"/>
  <c r="B1020" i="2661"/>
  <c r="B1021" i="2661"/>
  <c r="B1022" i="2661"/>
  <c r="B1023" i="2661"/>
  <c r="B1024" i="2661"/>
  <c r="B1025" i="2661"/>
  <c r="B1026" i="2661"/>
  <c r="B1027" i="2661"/>
  <c r="B1028" i="2661"/>
  <c r="B1029" i="2661"/>
  <c r="B1030" i="2661"/>
  <c r="B1031" i="2661"/>
  <c r="B1032" i="2661"/>
  <c r="B1033" i="2661"/>
  <c r="B1034" i="2661"/>
  <c r="B1035" i="2661"/>
  <c r="B1036" i="2661"/>
  <c r="B1037" i="2661"/>
  <c r="B1038" i="2661"/>
  <c r="B1039" i="2661"/>
  <c r="B1040" i="2661"/>
  <c r="B1041" i="2661"/>
  <c r="B1042" i="2661"/>
  <c r="B1043" i="2661"/>
  <c r="B1044" i="2661"/>
  <c r="B1045" i="2661"/>
  <c r="B1046" i="2661"/>
  <c r="B1047" i="2661"/>
  <c r="B1048" i="2661"/>
  <c r="B1049" i="2661"/>
  <c r="B1050" i="2661"/>
  <c r="B1051" i="2661"/>
  <c r="B1052" i="2661"/>
  <c r="B1053" i="2661"/>
  <c r="B1054" i="2661"/>
  <c r="B1055" i="2661"/>
  <c r="B1056" i="2661"/>
  <c r="B1057" i="2661"/>
  <c r="B1058" i="2661"/>
  <c r="B1059" i="2661"/>
  <c r="B1060" i="2661"/>
  <c r="B1061" i="2661"/>
  <c r="B1062" i="2661"/>
  <c r="B1063" i="2661"/>
  <c r="B1064" i="2661"/>
  <c r="B1065" i="2661"/>
  <c r="B1066" i="2661"/>
  <c r="B1067" i="2661"/>
  <c r="B1068" i="2661"/>
  <c r="B1069" i="2661"/>
  <c r="B1070" i="2661"/>
  <c r="B1071" i="2661"/>
  <c r="B1072" i="2661"/>
  <c r="B1073" i="2661"/>
  <c r="B1074" i="2661"/>
  <c r="B1075" i="2661"/>
  <c r="B1076" i="2661"/>
  <c r="B1077" i="2661"/>
  <c r="B1078" i="2661"/>
  <c r="B1079" i="2661"/>
  <c r="B1080" i="2661"/>
  <c r="B1081" i="2661"/>
  <c r="B1082" i="2661"/>
  <c r="B1083" i="2661"/>
  <c r="B1084" i="2661"/>
  <c r="B1085" i="2661"/>
  <c r="B1086" i="2661"/>
  <c r="B1087" i="2661"/>
  <c r="B1088" i="2661"/>
  <c r="B1089" i="2661"/>
  <c r="B1090" i="2661"/>
  <c r="B1091" i="2661"/>
  <c r="B1092" i="2661"/>
  <c r="B1093" i="2661"/>
  <c r="B1094" i="2661"/>
  <c r="B1095" i="2661"/>
  <c r="B1096" i="2661"/>
  <c r="B1097" i="2661"/>
  <c r="B1098" i="2661"/>
  <c r="B1099" i="2661"/>
  <c r="B1100" i="2661"/>
  <c r="B1101" i="2661"/>
  <c r="B1102" i="2661"/>
  <c r="B1103" i="2661"/>
  <c r="B1104" i="2661"/>
  <c r="B1105" i="2661"/>
  <c r="B1106" i="2661"/>
  <c r="B1107" i="2661"/>
  <c r="B1108" i="2661"/>
  <c r="B1109" i="2661"/>
  <c r="B1110" i="2661"/>
  <c r="B1111" i="2661"/>
  <c r="B1112" i="2661"/>
  <c r="B1113" i="2661"/>
  <c r="B1114" i="2661"/>
  <c r="B1115" i="2661"/>
  <c r="B1116" i="2661"/>
  <c r="B1117" i="2661"/>
  <c r="B1118" i="2661"/>
  <c r="B1119" i="2661"/>
  <c r="B1120" i="2661"/>
  <c r="B1121" i="2661"/>
  <c r="B1122" i="2661"/>
  <c r="B1123" i="2661"/>
  <c r="B1124" i="2661"/>
  <c r="B1125" i="2661"/>
  <c r="B1126" i="2661"/>
  <c r="B1127" i="2661"/>
  <c r="B1128" i="2661"/>
  <c r="B1129" i="2661"/>
  <c r="B1130" i="2661"/>
  <c r="B1131" i="2661"/>
  <c r="B1132" i="2661"/>
  <c r="B1133" i="2661"/>
  <c r="B1134" i="2661"/>
  <c r="B1135" i="2661"/>
  <c r="B1136" i="2661"/>
  <c r="B1137" i="2661"/>
  <c r="B1138" i="2661"/>
  <c r="B1139" i="2661"/>
  <c r="B1140" i="2661"/>
  <c r="B1141" i="2661"/>
  <c r="B1142" i="2661"/>
  <c r="B1143" i="2661"/>
  <c r="B1144" i="2661"/>
  <c r="B1145" i="2661"/>
  <c r="B1146" i="2661"/>
  <c r="B1147" i="2661"/>
  <c r="B1148" i="2661"/>
  <c r="B1149" i="2661"/>
  <c r="B1150" i="2661"/>
  <c r="B1151" i="2661"/>
  <c r="B1152" i="2661"/>
  <c r="B1153" i="2661"/>
  <c r="B1154" i="2661"/>
  <c r="B1155" i="2661"/>
  <c r="B1156" i="2661"/>
  <c r="B1157" i="2661"/>
  <c r="B1158" i="2661"/>
  <c r="B1159" i="2661"/>
  <c r="B1160" i="2661"/>
  <c r="B1161" i="2661"/>
  <c r="B1162" i="2661"/>
  <c r="B1163" i="2661"/>
  <c r="B1164" i="2661"/>
  <c r="B1165" i="2661"/>
  <c r="B1166" i="2661"/>
  <c r="B1167" i="2661"/>
  <c r="B1168" i="2661"/>
  <c r="B1169" i="2661"/>
  <c r="B1170" i="2661"/>
  <c r="B1171" i="2661"/>
  <c r="B1172" i="2661"/>
  <c r="B1173" i="2661"/>
  <c r="B1174" i="2661"/>
  <c r="B1175" i="2661"/>
  <c r="B1176" i="2661"/>
  <c r="B1177" i="2661"/>
  <c r="B1178" i="2661"/>
  <c r="B1179" i="2661"/>
  <c r="B1180" i="2661"/>
  <c r="B1181" i="2661"/>
  <c r="B1182" i="2661"/>
  <c r="B1183" i="2661"/>
  <c r="B1184" i="2661"/>
  <c r="B1185" i="2661"/>
  <c r="B1186" i="2661"/>
  <c r="B1187" i="2661"/>
  <c r="B1188" i="2661"/>
  <c r="B1189" i="2661"/>
  <c r="B1190" i="2661"/>
  <c r="B1191" i="2661"/>
  <c r="B1192" i="2661"/>
  <c r="B1193" i="2661"/>
  <c r="B1194" i="2661"/>
  <c r="B1195" i="2661"/>
  <c r="B1196" i="2661"/>
  <c r="B1197" i="2661"/>
  <c r="B1198" i="2661"/>
  <c r="B1199" i="2661"/>
  <c r="B1200" i="2661"/>
  <c r="B1201" i="2661"/>
  <c r="B1202" i="2661"/>
  <c r="B1203" i="2661"/>
  <c r="B1204" i="2661"/>
  <c r="B1205" i="2661"/>
  <c r="B1206" i="2661"/>
  <c r="B1207" i="2661"/>
  <c r="B1208" i="2661"/>
  <c r="B1209" i="2661"/>
  <c r="B1210" i="2661"/>
  <c r="B1211" i="2661"/>
  <c r="B1212" i="2661"/>
  <c r="B1213" i="2661"/>
  <c r="B1214" i="2661"/>
  <c r="B1215" i="2661"/>
  <c r="B1216" i="2661"/>
  <c r="B1217" i="2661"/>
  <c r="B1218" i="2661"/>
  <c r="B1219" i="2661"/>
  <c r="B1220" i="2661"/>
  <c r="B1221" i="2661"/>
  <c r="B1222" i="2661"/>
  <c r="B1223" i="2661"/>
  <c r="B1224" i="2661"/>
  <c r="B1225" i="2661"/>
  <c r="B1226" i="2661"/>
  <c r="B1227" i="2661"/>
  <c r="B1228" i="2661"/>
  <c r="B1229" i="2661"/>
  <c r="B1230" i="2661"/>
  <c r="B1231" i="2661"/>
  <c r="B1232" i="2661"/>
  <c r="B1233" i="2661"/>
  <c r="B1234" i="2661"/>
  <c r="B1235" i="2661"/>
  <c r="B1236" i="2661"/>
  <c r="B1237" i="2661"/>
  <c r="B1238" i="2661"/>
  <c r="B1239" i="2661"/>
  <c r="B1240" i="2661"/>
  <c r="B1241" i="2661"/>
  <c r="B1242" i="2661"/>
  <c r="B1243" i="2661"/>
  <c r="B1244" i="2661"/>
  <c r="B1245" i="2661"/>
  <c r="B1246" i="2661"/>
  <c r="B1247" i="2661"/>
  <c r="B1248" i="2661"/>
  <c r="B1249" i="2661"/>
  <c r="B1250" i="2661"/>
  <c r="B1251" i="2661"/>
  <c r="B1252" i="2661"/>
  <c r="B1253" i="2661"/>
  <c r="B1254" i="2661"/>
  <c r="B1255" i="2661"/>
  <c r="B1256" i="2661"/>
  <c r="B1257" i="2661"/>
  <c r="B1258" i="2661"/>
  <c r="B1259" i="2661"/>
  <c r="B1260" i="2661"/>
  <c r="B1261" i="2661"/>
  <c r="B1262" i="2661"/>
  <c r="B1263" i="2661"/>
  <c r="B1264" i="2661"/>
  <c r="B1265" i="2661"/>
  <c r="B1266" i="2661"/>
  <c r="B1267" i="2661"/>
  <c r="B1268" i="2661"/>
  <c r="B1269" i="2661"/>
  <c r="B1270" i="2661"/>
  <c r="B1271" i="2661"/>
  <c r="B1272" i="2661"/>
  <c r="B1273" i="2661"/>
  <c r="B1274" i="2661"/>
  <c r="B1275" i="2661"/>
  <c r="B1276" i="2661"/>
  <c r="B1277" i="2661"/>
  <c r="B1278" i="2661"/>
  <c r="B1279" i="2661"/>
  <c r="B1280" i="2661"/>
  <c r="B1281" i="2661"/>
  <c r="B1282" i="2661"/>
  <c r="B1283" i="2661"/>
  <c r="B1284" i="2661"/>
  <c r="B1285" i="2661"/>
  <c r="B1286" i="2661"/>
  <c r="B1287" i="2661"/>
  <c r="B1288" i="2661"/>
  <c r="B1289" i="2661"/>
  <c r="B1290" i="2661"/>
  <c r="B1291" i="2661"/>
  <c r="B1292" i="2661"/>
  <c r="B1293" i="2661"/>
  <c r="B1294" i="2661"/>
  <c r="B1295" i="2661"/>
  <c r="B1296" i="2661"/>
  <c r="B1297" i="2661"/>
  <c r="B1298" i="2661"/>
  <c r="B1299" i="2661"/>
  <c r="B1300" i="2661"/>
  <c r="B1301" i="2661"/>
  <c r="B1302" i="2661"/>
  <c r="B1303" i="2661"/>
  <c r="B1304" i="2661"/>
  <c r="B1305" i="2661"/>
  <c r="B1306" i="2661"/>
  <c r="B1307" i="2661"/>
  <c r="B1308" i="2661"/>
  <c r="B1309" i="2661"/>
  <c r="B1310" i="2661"/>
  <c r="B1311" i="2661"/>
  <c r="B1312" i="2661"/>
  <c r="B1313" i="2661"/>
  <c r="B1314" i="2661"/>
  <c r="B1315" i="2661"/>
  <c r="B1316" i="2661"/>
  <c r="B1317" i="2661"/>
  <c r="B1318" i="2661"/>
  <c r="B1319" i="2661"/>
  <c r="B1320" i="2661"/>
  <c r="B1321" i="2661"/>
  <c r="B1322" i="2661"/>
  <c r="B1323" i="2661"/>
  <c r="B1324" i="2661"/>
  <c r="B1325" i="2661"/>
  <c r="B1326" i="2661"/>
  <c r="B1327" i="2661"/>
  <c r="B1328" i="2661"/>
  <c r="B1329" i="2661"/>
  <c r="B1330" i="2661"/>
  <c r="B1331" i="2661"/>
  <c r="B1332" i="2661"/>
  <c r="B1333" i="2661"/>
  <c r="B1334" i="2661"/>
  <c r="B1335" i="2661"/>
  <c r="B1336" i="2661"/>
  <c r="B1337" i="2661"/>
  <c r="B1338" i="2661"/>
  <c r="B1339" i="2661"/>
  <c r="B1340" i="2661"/>
  <c r="B1341" i="2661"/>
  <c r="B1342" i="2661"/>
  <c r="B1343" i="2661"/>
  <c r="B1344" i="2661"/>
  <c r="B1345" i="2661"/>
  <c r="B1346" i="2661"/>
  <c r="B1347" i="2661"/>
  <c r="B1348" i="2661"/>
  <c r="B1349" i="2661"/>
  <c r="B1350" i="2661"/>
  <c r="B1351" i="2661"/>
  <c r="B1352" i="2661"/>
  <c r="B1353" i="2661"/>
  <c r="B1354" i="2661"/>
  <c r="B1355" i="2661"/>
  <c r="B1356" i="2661"/>
  <c r="B1357" i="2661"/>
  <c r="B1358" i="2661"/>
  <c r="B1359" i="2661"/>
  <c r="B1360" i="2661"/>
  <c r="B1361" i="2661"/>
  <c r="B1362" i="2661"/>
  <c r="B1363" i="2661"/>
  <c r="B1364" i="2661"/>
  <c r="B1365" i="2661"/>
  <c r="B1366" i="2661"/>
  <c r="B1367" i="2661"/>
  <c r="B1368" i="2661"/>
  <c r="B1369" i="2661"/>
  <c r="B1370" i="2661"/>
  <c r="B1371" i="2661"/>
  <c r="B1372" i="2661"/>
  <c r="B1373" i="2661"/>
  <c r="B1374" i="2661"/>
  <c r="B1375" i="2661"/>
  <c r="B1376" i="2661"/>
  <c r="B1377" i="2661"/>
  <c r="B1378" i="2661"/>
  <c r="B1379" i="2661"/>
  <c r="B1380" i="2661"/>
  <c r="B1381" i="2661"/>
  <c r="B1382" i="2661"/>
  <c r="B1383" i="2661"/>
  <c r="B1384" i="2661"/>
  <c r="B1385" i="2661"/>
  <c r="B1386" i="2661"/>
  <c r="B1387" i="2661"/>
  <c r="B1388" i="2661"/>
  <c r="B1389" i="2661"/>
  <c r="B1390" i="2661"/>
  <c r="B1391" i="2661"/>
  <c r="B1392" i="2661"/>
  <c r="B1393" i="2661"/>
  <c r="B1394" i="2661"/>
  <c r="B1395" i="2661"/>
  <c r="B1396" i="2661"/>
  <c r="B1397" i="2661"/>
  <c r="B1398" i="2661"/>
  <c r="B1399" i="2661"/>
  <c r="B1400" i="2661"/>
  <c r="B1401" i="2661"/>
  <c r="B1402" i="2661"/>
  <c r="B1403" i="2661"/>
  <c r="B1404" i="2661"/>
  <c r="B1405" i="2661"/>
  <c r="B1406" i="2661"/>
  <c r="B1407" i="2661"/>
  <c r="B1408" i="2661"/>
  <c r="B1409" i="2661"/>
  <c r="B1410" i="2661"/>
  <c r="B1411" i="2661"/>
  <c r="B1412" i="2661"/>
  <c r="B1413" i="2661"/>
  <c r="B1414" i="2661"/>
  <c r="B1415" i="2661"/>
  <c r="B1416" i="2661"/>
  <c r="B1417" i="2661"/>
  <c r="B1418" i="2661"/>
  <c r="B1419" i="2661"/>
  <c r="B1420" i="2661"/>
  <c r="B1421" i="2661"/>
  <c r="B1422" i="2661"/>
  <c r="B1423" i="2661"/>
  <c r="B1424" i="2661"/>
  <c r="B1425" i="2661"/>
  <c r="B1426" i="2661"/>
  <c r="B1427" i="2661"/>
  <c r="B1428" i="2661"/>
  <c r="B1429" i="2661"/>
  <c r="B1430" i="2661"/>
  <c r="B1431" i="2661"/>
  <c r="B1432" i="2661"/>
  <c r="B1433" i="2661"/>
  <c r="B1434" i="2661"/>
  <c r="B1435" i="2661"/>
  <c r="B1436" i="2661"/>
  <c r="B1437" i="2661"/>
  <c r="B1438" i="2661"/>
  <c r="B1439" i="2661"/>
  <c r="B1440" i="2661"/>
  <c r="B1441" i="2661"/>
  <c r="B1442" i="2661"/>
  <c r="B1443" i="2661"/>
  <c r="B1444" i="2661"/>
  <c r="B1445" i="2661"/>
  <c r="B1446" i="2661"/>
  <c r="B1447" i="2661"/>
  <c r="B1448" i="2661"/>
  <c r="B1449" i="2661"/>
  <c r="B1450" i="2661"/>
  <c r="B1451" i="2661"/>
  <c r="B1452" i="2661"/>
  <c r="B1453" i="2661"/>
  <c r="B1454" i="2661"/>
  <c r="B1455" i="2661"/>
  <c r="B1456" i="2661"/>
  <c r="B1457" i="2661"/>
  <c r="B1458" i="2661"/>
  <c r="B1459" i="2661"/>
  <c r="B1460" i="2661"/>
  <c r="B1461" i="2661"/>
  <c r="B1462" i="2661"/>
  <c r="B1463" i="2661"/>
  <c r="B1464" i="2661"/>
  <c r="B1465" i="2661"/>
  <c r="B1466" i="2661"/>
  <c r="B1467" i="2661"/>
  <c r="B1468" i="2661"/>
  <c r="B1469" i="2661"/>
  <c r="B1470" i="2661"/>
  <c r="B1471" i="2661"/>
  <c r="B1472" i="2661"/>
  <c r="B1473" i="2661"/>
  <c r="B1474" i="2661"/>
  <c r="B1475" i="2661"/>
  <c r="B1476" i="2661"/>
  <c r="B1477" i="2661"/>
  <c r="B1478" i="2661"/>
  <c r="B1479" i="2661"/>
  <c r="B1480" i="2661"/>
  <c r="B1481" i="2661"/>
  <c r="B1482" i="2661"/>
  <c r="B1483" i="2661"/>
  <c r="B1484" i="2661"/>
  <c r="B1485" i="2661"/>
  <c r="B1486" i="2661"/>
  <c r="B1487" i="2661"/>
  <c r="B1488" i="2661"/>
  <c r="B1489" i="2661"/>
  <c r="B1490" i="2661"/>
  <c r="B1491" i="2661"/>
  <c r="B1492" i="2661"/>
  <c r="B1493" i="2661"/>
  <c r="B1494" i="2661"/>
  <c r="B1495" i="2661"/>
  <c r="B1496" i="2661"/>
  <c r="B1497" i="2661"/>
  <c r="B1498" i="2661"/>
  <c r="B1499" i="2661"/>
  <c r="B1500" i="2661"/>
  <c r="B1501" i="2661"/>
  <c r="B1502" i="2661"/>
  <c r="B1503" i="2661"/>
  <c r="B1504" i="2661"/>
  <c r="B1505" i="2661"/>
  <c r="B1506" i="2661"/>
  <c r="B1507" i="2661"/>
  <c r="B1508" i="2661"/>
  <c r="B1509" i="2661"/>
  <c r="B1510" i="2661"/>
  <c r="B1511" i="2661"/>
  <c r="B1512" i="2661"/>
  <c r="B1513" i="2661"/>
  <c r="B1514" i="2661"/>
  <c r="B1515" i="2661"/>
  <c r="B1516" i="2661"/>
  <c r="B1517" i="2661"/>
  <c r="B1518" i="2661"/>
  <c r="B1519" i="2661"/>
  <c r="B1520" i="2661"/>
  <c r="B1521" i="2661"/>
  <c r="B1522" i="2661"/>
  <c r="B1523" i="2661"/>
  <c r="B1524" i="2661"/>
  <c r="B1525" i="2661"/>
  <c r="B1526" i="2661"/>
  <c r="B1527" i="2661"/>
  <c r="B1528" i="2661"/>
  <c r="B1529" i="2661"/>
  <c r="B1530" i="2661"/>
  <c r="B1531" i="2661"/>
  <c r="B1532" i="2661"/>
  <c r="B1533" i="2661"/>
  <c r="B1534" i="2661"/>
  <c r="B1535" i="2661"/>
  <c r="B1536" i="2661"/>
  <c r="B1537" i="2661"/>
  <c r="B1538" i="2661"/>
  <c r="B1539" i="2661"/>
  <c r="B1540" i="2661"/>
  <c r="B1541" i="2661"/>
  <c r="B1542" i="2661"/>
  <c r="B1543" i="2661"/>
  <c r="B1544" i="2661"/>
  <c r="B1545" i="2661"/>
  <c r="B1546" i="2661"/>
  <c r="B1547" i="2661"/>
  <c r="B1548" i="2661"/>
  <c r="B1549" i="2661"/>
  <c r="B1550" i="2661"/>
  <c r="B1551" i="2661"/>
  <c r="B1552" i="2661"/>
  <c r="B1553" i="2661"/>
  <c r="B1554" i="2661"/>
  <c r="B1555" i="2661"/>
  <c r="B1556" i="2661"/>
  <c r="B1557" i="2661"/>
  <c r="B1558" i="2661"/>
  <c r="B1559" i="2661"/>
  <c r="B1560" i="2661"/>
  <c r="B1561" i="2661"/>
  <c r="B1562" i="2661"/>
  <c r="B1563" i="2661"/>
  <c r="B1564" i="2661"/>
  <c r="B1565" i="2661"/>
  <c r="B1566" i="2661"/>
  <c r="B1567" i="2661"/>
  <c r="B1568" i="2661"/>
  <c r="B1569" i="2661"/>
  <c r="B1570" i="2661"/>
  <c r="B1571" i="2661"/>
  <c r="B1572" i="2661"/>
  <c r="B1573" i="2661"/>
  <c r="B1574" i="2661"/>
  <c r="B1575" i="2661"/>
  <c r="B1576" i="2661"/>
  <c r="B1577" i="2661"/>
  <c r="B1578" i="2661"/>
  <c r="B1579" i="2661"/>
  <c r="B1580" i="2661"/>
  <c r="B1581" i="2661"/>
  <c r="B1582" i="2661"/>
  <c r="B1583" i="2661"/>
  <c r="B1584" i="2661"/>
  <c r="B1585" i="2661"/>
  <c r="B1586" i="2661"/>
  <c r="B1587" i="2661"/>
  <c r="B1588" i="2661"/>
  <c r="B1589" i="2661"/>
  <c r="B1590" i="2661"/>
  <c r="B1591" i="2661"/>
  <c r="B1592" i="2661"/>
  <c r="B1593" i="2661"/>
  <c r="B1594" i="2661"/>
  <c r="B1595" i="2661"/>
  <c r="B1596" i="2661"/>
  <c r="B1597" i="2661"/>
  <c r="B1598" i="2661"/>
  <c r="B1599" i="2661"/>
  <c r="B1600" i="2661"/>
  <c r="B1601" i="2661"/>
  <c r="B1602" i="2661"/>
  <c r="B1603" i="2661"/>
  <c r="B1604" i="2661"/>
  <c r="B1605" i="2661"/>
  <c r="B1606" i="2661"/>
  <c r="B1607" i="2661"/>
  <c r="B1608" i="2661"/>
  <c r="B1609" i="2661"/>
  <c r="B1610" i="2661"/>
  <c r="B1611" i="2661"/>
  <c r="B1612" i="2661"/>
  <c r="B1613" i="2661"/>
  <c r="B1614" i="2661"/>
  <c r="B1615" i="2661"/>
  <c r="B1616" i="2661"/>
  <c r="B1617" i="2661"/>
  <c r="B1618" i="2661"/>
  <c r="B1619" i="2661"/>
  <c r="B1620" i="2661"/>
  <c r="B1621" i="2661"/>
  <c r="B1622" i="2661"/>
  <c r="B1623" i="2661"/>
  <c r="B1624" i="2661"/>
  <c r="B1625" i="2661"/>
  <c r="B1626" i="2661"/>
  <c r="B1627" i="2661"/>
  <c r="B1628" i="2661"/>
  <c r="B1629" i="2661"/>
  <c r="B1630" i="2661"/>
  <c r="B1631" i="2661"/>
  <c r="B1632" i="2661"/>
  <c r="B1633" i="2661"/>
  <c r="B1634" i="2661"/>
  <c r="B1635" i="2661"/>
  <c r="B1636" i="2661"/>
  <c r="B1637" i="2661"/>
  <c r="B1638" i="2661"/>
  <c r="B1639" i="2661"/>
  <c r="B1640" i="2661"/>
  <c r="B1641" i="2661"/>
  <c r="B1642" i="2661"/>
  <c r="B1643" i="2661"/>
  <c r="B1644" i="2661"/>
  <c r="B1645" i="2661"/>
  <c r="B1646" i="2661"/>
  <c r="B1647" i="2661"/>
  <c r="B1648" i="2661"/>
  <c r="B1649" i="2661"/>
  <c r="B1650" i="2661"/>
  <c r="B1651" i="2661"/>
  <c r="B1652" i="2661"/>
  <c r="B1653" i="2661"/>
  <c r="B1654" i="2661"/>
  <c r="B1655" i="2661"/>
  <c r="B1656" i="2661"/>
  <c r="B1657" i="2661"/>
  <c r="B1658" i="2661"/>
  <c r="B1659" i="2661"/>
  <c r="B1660" i="2661"/>
  <c r="B1661" i="2661"/>
  <c r="B1662" i="2661"/>
  <c r="B1663" i="2661"/>
  <c r="B1664" i="2661"/>
  <c r="B1665" i="2661"/>
  <c r="B1666" i="2661"/>
  <c r="B1667" i="2661"/>
  <c r="B1668" i="2661"/>
  <c r="B1669" i="2661"/>
  <c r="B1670" i="2661"/>
  <c r="B1671" i="2661"/>
  <c r="B1672" i="2661"/>
  <c r="B1673" i="2661"/>
  <c r="B1674" i="2661"/>
  <c r="B1675" i="2661"/>
  <c r="B1676" i="2661"/>
  <c r="B1677" i="2661"/>
  <c r="B1678" i="2661"/>
  <c r="B1679" i="2661"/>
  <c r="B1680" i="2661"/>
  <c r="B1681" i="2661"/>
  <c r="B1682" i="2661"/>
  <c r="B1683" i="2661"/>
  <c r="B1684" i="2661"/>
  <c r="B1685" i="2661"/>
  <c r="B1686" i="2661"/>
  <c r="B1687" i="2661"/>
  <c r="B1688" i="2661"/>
  <c r="B1689" i="2661"/>
  <c r="B1690" i="2661"/>
  <c r="B1691" i="2661"/>
  <c r="B1692" i="2661"/>
  <c r="B1693" i="2661"/>
  <c r="B1694" i="2661"/>
  <c r="B1695" i="2661"/>
  <c r="B1696" i="2661"/>
  <c r="B1697" i="2661"/>
  <c r="B1698" i="2661"/>
  <c r="B1699" i="2661"/>
  <c r="B1700" i="2661"/>
  <c r="B1701" i="2661"/>
  <c r="B1702" i="2661"/>
  <c r="B1703" i="2661"/>
  <c r="B1704" i="2661"/>
  <c r="B1705" i="2661"/>
  <c r="B1706" i="2661"/>
  <c r="B1707" i="2661"/>
  <c r="B1708" i="2661"/>
  <c r="B1709" i="2661"/>
  <c r="B1710" i="2661"/>
  <c r="B1711" i="2661"/>
  <c r="B1712" i="2661"/>
  <c r="B1713" i="2661"/>
  <c r="B1714" i="2661"/>
  <c r="B1715" i="2661"/>
  <c r="B1716" i="2661"/>
  <c r="B1717" i="2661"/>
  <c r="B1718" i="2661"/>
  <c r="B1719" i="2661"/>
  <c r="B1720" i="2661"/>
  <c r="B1721" i="2661"/>
  <c r="B1722" i="2661"/>
  <c r="B1723" i="2661"/>
  <c r="B1724" i="2661"/>
  <c r="B1725" i="2661"/>
  <c r="B1726" i="2661"/>
  <c r="B1727" i="2661"/>
  <c r="B1728" i="2661"/>
  <c r="B1729" i="2661"/>
  <c r="B1730" i="2661"/>
  <c r="B1731" i="2661"/>
  <c r="B1732" i="2661"/>
  <c r="B1733" i="2661"/>
  <c r="B1734" i="2661"/>
  <c r="B1735" i="2661"/>
  <c r="B1736" i="2661"/>
  <c r="B1737" i="2661"/>
  <c r="B1738" i="2661"/>
  <c r="B1739" i="2661"/>
  <c r="B1740" i="2661"/>
  <c r="B1741" i="2661"/>
  <c r="B1742" i="2661"/>
  <c r="B1743" i="2661"/>
  <c r="B1744" i="2661"/>
  <c r="B1745" i="2661"/>
  <c r="B1746" i="2661"/>
  <c r="B1747" i="2661"/>
  <c r="B1748" i="2661"/>
  <c r="B1749" i="2661"/>
  <c r="B1750" i="2661"/>
  <c r="B1751" i="2661"/>
  <c r="B1752" i="2661"/>
  <c r="B1753" i="2661"/>
  <c r="B1754" i="2661"/>
  <c r="B1755" i="2661"/>
  <c r="B1756" i="2661"/>
  <c r="B1757" i="2661"/>
  <c r="B1758" i="2661"/>
  <c r="B1759" i="2661"/>
  <c r="B1760" i="2661"/>
  <c r="B1761" i="2661"/>
  <c r="B1762" i="2661"/>
  <c r="B1763" i="2661"/>
  <c r="B1764" i="2661"/>
  <c r="B1765" i="2661"/>
  <c r="B1766" i="2661"/>
  <c r="B1767" i="2661"/>
  <c r="B1768" i="2661"/>
  <c r="B1769" i="2661"/>
  <c r="B1770" i="2661"/>
  <c r="B1771" i="2661"/>
  <c r="B1772" i="2661"/>
  <c r="B1773" i="2661"/>
  <c r="B1774" i="2661"/>
  <c r="B1775" i="2661"/>
  <c r="B1776" i="2661"/>
  <c r="B1777" i="2661"/>
  <c r="B1778" i="2661"/>
  <c r="B1779" i="2661"/>
  <c r="B1780" i="2661"/>
  <c r="B1781" i="2661"/>
  <c r="B1782" i="2661"/>
  <c r="B1783" i="2661"/>
  <c r="B1784" i="2661"/>
  <c r="B1785" i="2661"/>
  <c r="B1786" i="2661"/>
  <c r="B1787" i="2661"/>
  <c r="B1788" i="2661"/>
  <c r="B1789" i="2661"/>
  <c r="B1790" i="2661"/>
  <c r="B1791" i="2661"/>
  <c r="B1792" i="2661"/>
  <c r="B1793" i="2661"/>
  <c r="B1794" i="2661"/>
  <c r="B1795" i="2661"/>
  <c r="B1796" i="2661"/>
  <c r="B1797" i="2661"/>
  <c r="B1798" i="2661"/>
  <c r="B1799" i="2661"/>
  <c r="B1800" i="2661"/>
  <c r="B1801" i="2661"/>
  <c r="B1802" i="2661"/>
  <c r="B1803" i="2661"/>
  <c r="B1804" i="2661"/>
  <c r="B1805" i="2661"/>
  <c r="B1806" i="2661"/>
  <c r="B1807" i="2661"/>
  <c r="B1808" i="2661"/>
  <c r="B1809" i="2661"/>
  <c r="B1810" i="2661"/>
  <c r="B1811" i="2661"/>
  <c r="B1812" i="2661"/>
  <c r="B1813" i="2661"/>
  <c r="B1814" i="2661"/>
  <c r="B1815" i="2661"/>
  <c r="B1816" i="2661"/>
  <c r="B1817" i="2661"/>
  <c r="B1818" i="2661"/>
  <c r="B1819" i="2661"/>
  <c r="B1820" i="2661"/>
  <c r="B1821" i="2661"/>
  <c r="B1822" i="2661"/>
  <c r="B1823" i="2661"/>
  <c r="B1824" i="2661"/>
  <c r="B1825" i="2661"/>
  <c r="B1826" i="2661"/>
  <c r="B1827" i="2661"/>
  <c r="B1828" i="2661"/>
  <c r="B1829" i="2661"/>
  <c r="B1830" i="2661"/>
  <c r="B1831" i="2661"/>
  <c r="B1832" i="2661"/>
  <c r="B1833" i="2661"/>
  <c r="B1834" i="2661"/>
  <c r="B1835" i="2661"/>
  <c r="B1836" i="2661"/>
  <c r="B1837" i="2661"/>
  <c r="B1838" i="2661"/>
  <c r="B1839" i="2661"/>
  <c r="B1840" i="2661"/>
  <c r="B1841" i="2661"/>
  <c r="B1842" i="2661"/>
  <c r="B1843" i="2661"/>
  <c r="B1844" i="2661"/>
  <c r="B1845" i="2661"/>
  <c r="B1846" i="2661"/>
  <c r="B1847" i="2661"/>
  <c r="B1848" i="2661"/>
  <c r="B1849" i="2661"/>
  <c r="B1850" i="2661"/>
  <c r="B1851" i="2661"/>
  <c r="B1852" i="2661"/>
  <c r="B1853" i="2661"/>
  <c r="B1854" i="2661"/>
  <c r="B1855" i="2661"/>
  <c r="B1856" i="2661"/>
  <c r="B1857" i="2661"/>
  <c r="B1858" i="2661"/>
  <c r="B1859" i="2661"/>
  <c r="B1860" i="2661"/>
  <c r="B1861" i="2661"/>
  <c r="B1862" i="2661"/>
  <c r="B1863" i="2661"/>
  <c r="B1864" i="2661"/>
  <c r="B1865" i="2661"/>
  <c r="B1866" i="2661"/>
  <c r="B1867" i="2661"/>
  <c r="B1868" i="2661"/>
  <c r="B1869" i="2661"/>
  <c r="B1870" i="2661"/>
  <c r="B1871" i="2661"/>
  <c r="B1872" i="2661"/>
  <c r="B1873" i="2661"/>
  <c r="B1874" i="2661"/>
  <c r="B1875" i="2661"/>
  <c r="B1876" i="2661"/>
  <c r="B1877" i="2661"/>
  <c r="B1878" i="2661"/>
  <c r="B1879" i="2661"/>
  <c r="B1880" i="2661"/>
  <c r="B1881" i="2661"/>
  <c r="B1882" i="2661"/>
  <c r="B1883" i="2661"/>
  <c r="B1884" i="2661"/>
  <c r="B1885" i="2661"/>
  <c r="B1886" i="2661"/>
  <c r="B1887" i="2661"/>
  <c r="B1888" i="2661"/>
  <c r="B1889" i="2661"/>
  <c r="B1890" i="2661"/>
  <c r="B1891" i="2661"/>
  <c r="B1892" i="2661"/>
  <c r="B1893" i="2661"/>
  <c r="B1894" i="2661"/>
  <c r="B1895" i="2661"/>
  <c r="B1896" i="2661"/>
  <c r="B1897" i="2661"/>
  <c r="B1898" i="2661"/>
  <c r="B1899" i="2661"/>
  <c r="B1900" i="2661"/>
  <c r="B1901" i="2661"/>
  <c r="B1902" i="2661"/>
  <c r="B1903" i="2661"/>
  <c r="B1904" i="2661"/>
  <c r="B1905" i="2661"/>
  <c r="B1906" i="2661"/>
  <c r="B1907" i="2661"/>
  <c r="B1908" i="2661"/>
  <c r="B1909" i="2661"/>
  <c r="B1910" i="2661"/>
  <c r="B1911" i="2661"/>
  <c r="B1912" i="2661"/>
  <c r="B1913" i="2661"/>
  <c r="B1914" i="2661"/>
  <c r="B1915" i="2661"/>
  <c r="B1916" i="2661"/>
  <c r="B1917" i="2661"/>
  <c r="B1918" i="2661"/>
  <c r="B1919" i="2661"/>
  <c r="B1920" i="2661"/>
  <c r="B1921" i="2661"/>
  <c r="B1922" i="2661"/>
  <c r="B1923" i="2661"/>
  <c r="B1924" i="2661"/>
  <c r="B1925" i="2661"/>
  <c r="B1926" i="2661"/>
  <c r="B1927" i="2661"/>
  <c r="B1928" i="2661"/>
  <c r="B1929" i="2661"/>
  <c r="B1930" i="2661"/>
  <c r="B1931" i="2661"/>
  <c r="B1932" i="2661"/>
  <c r="B1933" i="2661"/>
  <c r="B1934" i="2661"/>
  <c r="B1935" i="2661"/>
  <c r="B1936" i="2661"/>
  <c r="B1937" i="2661"/>
  <c r="B1938" i="2661"/>
  <c r="B1939" i="2661"/>
  <c r="B1940" i="2661"/>
  <c r="B1941" i="2661"/>
  <c r="B1942" i="2661"/>
  <c r="B1943" i="2661"/>
  <c r="B1944" i="2661"/>
  <c r="B1945" i="2661"/>
  <c r="B1946" i="2661"/>
  <c r="B1947" i="2661"/>
  <c r="B1948" i="2661"/>
  <c r="B1949" i="2661"/>
  <c r="B1950" i="2661"/>
  <c r="B1951" i="2661"/>
  <c r="B1952" i="2661"/>
  <c r="B1953" i="2661"/>
  <c r="B1954" i="2661"/>
  <c r="B1955" i="2661"/>
  <c r="B1956" i="2661"/>
  <c r="B1957" i="2661"/>
  <c r="B1958" i="2661"/>
  <c r="B1959" i="2661"/>
  <c r="B1960" i="2661"/>
  <c r="B1961" i="2661"/>
  <c r="B1962" i="2661"/>
  <c r="B1963" i="2661"/>
  <c r="B1964" i="2661"/>
  <c r="B1965" i="2661"/>
  <c r="B1966" i="2661"/>
  <c r="B1967" i="2661"/>
  <c r="B1968" i="2661"/>
  <c r="B1969" i="2661"/>
  <c r="B1970" i="2661"/>
  <c r="B1971" i="2661"/>
  <c r="B1972" i="2661"/>
  <c r="B1973" i="2661"/>
  <c r="B1974" i="2661"/>
  <c r="B1975" i="2661"/>
  <c r="B1976" i="2661"/>
  <c r="B1977" i="2661"/>
  <c r="B1978" i="2661"/>
  <c r="B1979" i="2661"/>
  <c r="B1980" i="2661"/>
  <c r="B1981" i="2661"/>
  <c r="B1982" i="2661"/>
  <c r="B1983" i="2661"/>
  <c r="B1984" i="2661"/>
  <c r="B1985" i="2661"/>
  <c r="B1986" i="2661"/>
  <c r="B1987" i="2661"/>
  <c r="B1988" i="2661"/>
  <c r="B1989" i="2661"/>
  <c r="B1990" i="2661"/>
  <c r="B1991" i="2661"/>
  <c r="B1992" i="2661"/>
  <c r="B1993" i="2661"/>
  <c r="B1994" i="2661"/>
  <c r="B1995" i="2661"/>
  <c r="B1996" i="2661"/>
  <c r="B1997" i="2661"/>
  <c r="B1998" i="2661"/>
  <c r="B1999" i="2661"/>
  <c r="B2000" i="2661"/>
  <c r="B2001" i="2661"/>
  <c r="B2002" i="2661"/>
  <c r="B2003" i="2661"/>
  <c r="B2004" i="2661"/>
  <c r="B2005" i="2661"/>
  <c r="B2006" i="2661"/>
  <c r="B2007" i="2661"/>
  <c r="B2008" i="2661"/>
  <c r="B2009" i="2661"/>
  <c r="B2010" i="2661"/>
  <c r="B2011" i="2661"/>
  <c r="B2012" i="2661"/>
  <c r="B2013" i="2661"/>
  <c r="B2014" i="2661"/>
  <c r="B2015" i="2661"/>
  <c r="B2016" i="2661"/>
  <c r="B2017" i="2661"/>
  <c r="B2018" i="2661"/>
  <c r="B2019" i="2661"/>
  <c r="B2020" i="2661"/>
  <c r="B2021" i="2661"/>
  <c r="B2022" i="2661"/>
  <c r="B2023" i="2661"/>
  <c r="B2024" i="2661"/>
  <c r="B2025" i="2661"/>
  <c r="B2026" i="2661"/>
  <c r="B2027" i="2661"/>
  <c r="B2028" i="2661"/>
  <c r="B2029" i="2661"/>
  <c r="B2030" i="2661"/>
  <c r="B2031" i="2661"/>
  <c r="B2032" i="2661"/>
  <c r="B2033" i="2661"/>
  <c r="B2034" i="2661"/>
  <c r="B2035" i="2661"/>
  <c r="B2036" i="2661"/>
  <c r="B2037" i="2661"/>
  <c r="B2038" i="2661"/>
  <c r="B2039" i="2661"/>
  <c r="B2040" i="2661"/>
  <c r="B2041" i="2661"/>
  <c r="B2042" i="2661"/>
  <c r="B2043" i="2661"/>
  <c r="B2044" i="2661"/>
  <c r="B2045" i="2661"/>
  <c r="B2046" i="2661"/>
  <c r="B2047" i="2661"/>
  <c r="B2048" i="2661"/>
  <c r="B2049" i="2661"/>
  <c r="B2050" i="2661"/>
  <c r="B2051" i="2661"/>
  <c r="B2052" i="2661"/>
  <c r="B2053" i="2661"/>
  <c r="B2054" i="2661"/>
  <c r="B2055" i="2661"/>
  <c r="B2056" i="2661"/>
  <c r="B2057" i="2661"/>
  <c r="B2058" i="2661"/>
  <c r="B2059" i="2661"/>
  <c r="B2060" i="2661"/>
  <c r="B2061" i="2661"/>
  <c r="B2062" i="2661"/>
  <c r="B2063" i="2661"/>
  <c r="B2064" i="2661"/>
  <c r="B2065" i="2661"/>
  <c r="B2066" i="2661"/>
  <c r="B2067" i="2661"/>
  <c r="B2068" i="2661"/>
  <c r="B2069" i="2661"/>
  <c r="B2070" i="2661"/>
  <c r="B2071" i="2661"/>
  <c r="B2072" i="2661"/>
  <c r="B2073" i="2661"/>
  <c r="B2074" i="2661"/>
  <c r="B2075" i="2661"/>
  <c r="B2076" i="2661"/>
  <c r="B2077" i="2661"/>
  <c r="B2078" i="2661"/>
  <c r="B2079" i="2661"/>
  <c r="B2080" i="2661"/>
  <c r="B2081" i="2661"/>
  <c r="B2082" i="2661"/>
  <c r="B2083" i="2661"/>
  <c r="B2084" i="2661"/>
  <c r="B2085" i="2661"/>
  <c r="B2086" i="2661"/>
  <c r="B2087" i="2661"/>
  <c r="B2088" i="2661"/>
  <c r="B2089" i="2661"/>
  <c r="B2090" i="2661"/>
  <c r="B2091" i="2661"/>
  <c r="B2092" i="2661"/>
  <c r="B2093" i="2661"/>
  <c r="B2094" i="2661"/>
  <c r="B2095" i="2661"/>
  <c r="B2096" i="2661"/>
  <c r="B2097" i="2661"/>
  <c r="B2098" i="2661"/>
  <c r="B2099" i="2661"/>
  <c r="B2100" i="2661"/>
  <c r="B2101" i="2661"/>
  <c r="B2102" i="2661"/>
  <c r="B2103" i="2661"/>
  <c r="B2104" i="2661"/>
  <c r="B2105" i="2661"/>
  <c r="B2106" i="2661"/>
  <c r="B2107" i="2661"/>
  <c r="B2108" i="2661"/>
  <c r="B2109" i="2661"/>
  <c r="B2110" i="2661"/>
  <c r="B2111" i="2661"/>
  <c r="B2112" i="2661"/>
  <c r="B2113" i="2661"/>
  <c r="B2114" i="2661"/>
  <c r="B2115" i="2661"/>
  <c r="B2116" i="2661"/>
  <c r="B2117" i="2661"/>
  <c r="B2118" i="2661"/>
  <c r="B2119" i="2661"/>
  <c r="B2120" i="2661"/>
  <c r="B2121" i="2661"/>
  <c r="B2122" i="2661"/>
  <c r="B2123" i="2661"/>
  <c r="B2124" i="2661"/>
  <c r="B2125" i="2661"/>
  <c r="B2126" i="2661"/>
  <c r="B2127" i="2661"/>
  <c r="B2128" i="2661"/>
  <c r="B2129" i="2661"/>
  <c r="B2130" i="2661"/>
  <c r="B2131" i="2661"/>
  <c r="B2132" i="2661"/>
  <c r="B2133" i="2661"/>
  <c r="B2134" i="2661"/>
  <c r="B2135" i="2661"/>
  <c r="B2136" i="2661"/>
  <c r="B2137" i="2661"/>
  <c r="B2138" i="2661"/>
  <c r="B2139" i="2661"/>
  <c r="B2140" i="2661"/>
  <c r="B2141" i="2661"/>
  <c r="B2142" i="2661"/>
  <c r="B2143" i="2661"/>
  <c r="B2144" i="2661"/>
  <c r="B2145" i="2661"/>
  <c r="B2146" i="2661"/>
  <c r="B2147" i="2661"/>
  <c r="B2148" i="2661"/>
  <c r="B2149" i="2661"/>
  <c r="B2150" i="2661"/>
  <c r="B2151" i="2661"/>
  <c r="B2152" i="2661"/>
  <c r="B2153" i="2661"/>
  <c r="B2154" i="2661"/>
  <c r="B2155" i="2661"/>
  <c r="B2156" i="2661"/>
  <c r="B2157" i="2661"/>
  <c r="B2158" i="2661"/>
  <c r="B2159" i="2661"/>
  <c r="B2160" i="2661"/>
  <c r="B2161" i="2661"/>
  <c r="B2162" i="2661"/>
  <c r="B2163" i="2661"/>
  <c r="B2164" i="2661"/>
  <c r="B2165" i="2661"/>
  <c r="B2166" i="2661"/>
  <c r="B2167" i="2661"/>
  <c r="B2168" i="2661"/>
  <c r="B2169" i="2661"/>
  <c r="B2170" i="2661"/>
  <c r="B2171" i="2661"/>
  <c r="B2172" i="2661"/>
  <c r="B2173" i="2661"/>
  <c r="B2174" i="2661"/>
  <c r="B2175" i="2661"/>
  <c r="B2176" i="2661"/>
  <c r="B2177" i="2661"/>
  <c r="B2178" i="2661"/>
  <c r="B2179" i="2661"/>
  <c r="B2180" i="2661"/>
  <c r="B2181" i="2661"/>
  <c r="B2182" i="2661"/>
  <c r="B2183" i="2661"/>
  <c r="B2184" i="2661"/>
  <c r="B2185" i="2661"/>
  <c r="B2186" i="2661"/>
  <c r="B2187" i="2661"/>
  <c r="B2188" i="2661"/>
  <c r="B2189" i="2661"/>
  <c r="B2190" i="2661"/>
  <c r="B2191" i="2661"/>
  <c r="B2192" i="2661"/>
  <c r="B2193" i="2661"/>
  <c r="B2194" i="2661"/>
  <c r="B2195" i="2661"/>
  <c r="B2196" i="2661"/>
  <c r="B2197" i="2661"/>
  <c r="B2198" i="2661"/>
  <c r="B2199" i="2661"/>
  <c r="B2200" i="2661"/>
  <c r="B2201" i="2661"/>
  <c r="B2202" i="2661"/>
  <c r="B2203" i="2661"/>
  <c r="B2204" i="2661"/>
  <c r="B2205" i="2661"/>
  <c r="B2206" i="2661"/>
  <c r="B2207" i="2661"/>
  <c r="B2208" i="2661"/>
  <c r="B2209" i="2661"/>
  <c r="B2210" i="2661"/>
  <c r="B2211" i="2661"/>
  <c r="B2212" i="2661"/>
  <c r="B2213" i="2661"/>
  <c r="B2214" i="2661"/>
  <c r="B2215" i="2661"/>
  <c r="B2216" i="2661"/>
  <c r="B2217" i="2661"/>
  <c r="B2218" i="2661"/>
  <c r="B2219" i="2661"/>
  <c r="B2220" i="2661"/>
  <c r="B2221" i="2661"/>
  <c r="B2222" i="2661"/>
  <c r="B2223" i="2661"/>
  <c r="B2224" i="2661"/>
  <c r="B2225" i="2661"/>
  <c r="B2226" i="2661"/>
  <c r="B2227" i="2661"/>
  <c r="B2228" i="2661"/>
  <c r="B2229" i="2661"/>
  <c r="B2230" i="2661"/>
  <c r="B2231" i="2661"/>
  <c r="B2232" i="2661"/>
  <c r="B2233" i="2661"/>
  <c r="B2234" i="2661"/>
  <c r="B2235" i="2661"/>
  <c r="B2236" i="2661"/>
  <c r="B2237" i="2661"/>
  <c r="B2238" i="2661"/>
  <c r="B2239" i="2661"/>
  <c r="B2240" i="2661"/>
  <c r="B2241" i="2661"/>
  <c r="B2242" i="2661"/>
  <c r="B2243" i="2661"/>
  <c r="B2244" i="2661"/>
  <c r="B2245" i="2661"/>
  <c r="B2246" i="2661"/>
  <c r="B2247" i="2661"/>
  <c r="B2248" i="2661"/>
  <c r="B2249" i="2661"/>
  <c r="B2250" i="2661"/>
  <c r="B2251" i="2661"/>
  <c r="B2252" i="2661"/>
  <c r="B2253" i="2661"/>
  <c r="B2254" i="2661"/>
  <c r="B2255" i="2661"/>
  <c r="B2256" i="2661"/>
  <c r="B2257" i="2661"/>
  <c r="B2258" i="2661"/>
  <c r="B2259" i="2661"/>
  <c r="B2260" i="2661"/>
  <c r="B2261" i="2661"/>
  <c r="B2262" i="2661"/>
  <c r="B2263" i="2661"/>
  <c r="B2264" i="2661"/>
  <c r="B2265" i="2661"/>
  <c r="B2266" i="2661"/>
  <c r="B2267" i="2661"/>
  <c r="B2268" i="2661"/>
  <c r="B2269" i="2661"/>
  <c r="B2270" i="2661"/>
  <c r="B2271" i="2661"/>
  <c r="B2272" i="2661"/>
  <c r="B2273" i="2661"/>
  <c r="B2274" i="2661"/>
  <c r="B2275" i="2661"/>
  <c r="B2276" i="2661"/>
  <c r="B2277" i="2661"/>
  <c r="B2278" i="2661"/>
  <c r="B2279" i="2661"/>
  <c r="B2280" i="2661"/>
  <c r="B2281" i="2661"/>
  <c r="B2282" i="2661"/>
  <c r="B2283" i="2661"/>
  <c r="B2284" i="2661"/>
  <c r="B2285" i="2661"/>
  <c r="B2286" i="2661"/>
  <c r="B2287" i="2661"/>
  <c r="B2288" i="2661"/>
  <c r="B2289" i="2661"/>
  <c r="B2290" i="2661"/>
  <c r="B2291" i="2661"/>
  <c r="B2292" i="2661"/>
  <c r="B2293" i="2661"/>
  <c r="B2294" i="2661"/>
  <c r="B2295" i="2661"/>
  <c r="B2296" i="2661"/>
  <c r="B2297" i="2661"/>
  <c r="B2298" i="2661"/>
  <c r="B2299" i="2661"/>
  <c r="B2300" i="2661"/>
  <c r="B2301" i="2661"/>
  <c r="B2302" i="2661"/>
  <c r="B2303" i="2661"/>
  <c r="B2304" i="2661"/>
  <c r="B2305" i="2661"/>
  <c r="B2306" i="2661"/>
  <c r="B2307" i="2661"/>
  <c r="B2308" i="2661"/>
  <c r="B2309" i="2661"/>
  <c r="B2310" i="2661"/>
  <c r="B2311" i="2661"/>
  <c r="B2312" i="2661"/>
  <c r="B2313" i="2661"/>
  <c r="B2314" i="2661"/>
  <c r="B2315" i="2661"/>
  <c r="B2316" i="2661"/>
  <c r="B2317" i="2661"/>
  <c r="B2318" i="2661"/>
  <c r="B2319" i="2661"/>
  <c r="B2320" i="2661"/>
  <c r="B2321" i="2661"/>
  <c r="B2322" i="2661"/>
  <c r="B2323" i="2661"/>
  <c r="B2324" i="2661"/>
  <c r="B2325" i="2661"/>
  <c r="B2326" i="2661"/>
  <c r="B2327" i="2661"/>
  <c r="B2328" i="2661"/>
  <c r="B2329" i="2661"/>
  <c r="B2330" i="2661"/>
  <c r="B2331" i="2661"/>
  <c r="B2332" i="2661"/>
  <c r="B2333" i="2661"/>
  <c r="B2334" i="2661"/>
  <c r="B2335" i="2661"/>
  <c r="B2336" i="2661"/>
  <c r="B2337" i="2661"/>
  <c r="B2338" i="2661"/>
  <c r="B2339" i="2661"/>
  <c r="B2340" i="2661"/>
  <c r="B2341" i="2661"/>
  <c r="B2342" i="2661"/>
  <c r="B2343" i="2661"/>
  <c r="B2344" i="2661"/>
  <c r="B2345" i="2661"/>
  <c r="B2346" i="2661"/>
  <c r="B2347" i="2661"/>
  <c r="B2348" i="2661"/>
  <c r="B2349" i="2661"/>
  <c r="B2350" i="2661"/>
  <c r="B2351" i="2661"/>
  <c r="B2352" i="2661"/>
  <c r="B2353" i="2661"/>
  <c r="B2354" i="2661"/>
  <c r="B2355" i="2661"/>
  <c r="B2356" i="2661"/>
  <c r="B2357" i="2661"/>
  <c r="B2358" i="2661"/>
  <c r="B2359" i="2661"/>
  <c r="B2360" i="2661"/>
  <c r="B2361" i="2661"/>
  <c r="B2362" i="2661"/>
  <c r="B2363" i="2661"/>
  <c r="B2364" i="2661"/>
  <c r="B2365" i="2661"/>
  <c r="B2366" i="2661"/>
  <c r="B2367" i="2661"/>
  <c r="B2368" i="2661"/>
  <c r="B2369" i="2661"/>
  <c r="B2370" i="2661"/>
  <c r="B2371" i="2661"/>
  <c r="B2372" i="2661"/>
  <c r="B2373" i="2661"/>
  <c r="B2374" i="2661"/>
  <c r="B2375" i="2661"/>
  <c r="B2376" i="2661"/>
  <c r="B2377" i="2661"/>
  <c r="B2378" i="2661"/>
  <c r="B2379" i="2661"/>
  <c r="B2380" i="2661"/>
  <c r="B2381" i="2661"/>
  <c r="B2382" i="2661"/>
  <c r="B2383" i="2661"/>
  <c r="B2384" i="2661"/>
  <c r="B2385" i="2661"/>
  <c r="B2386" i="2661"/>
  <c r="B2387" i="2661"/>
  <c r="B2388" i="2661"/>
  <c r="B2389" i="2661"/>
  <c r="B2390" i="2661"/>
  <c r="B2391" i="2661"/>
  <c r="B2392" i="2661"/>
  <c r="B2393" i="2661"/>
  <c r="B2394" i="2661"/>
  <c r="B2395" i="2661"/>
  <c r="B2396" i="2661"/>
  <c r="B2397" i="2661"/>
  <c r="B2398" i="2661"/>
  <c r="B2399" i="2661"/>
  <c r="B2400" i="2661"/>
  <c r="B2401" i="2661"/>
  <c r="B2402" i="2661"/>
  <c r="B2403" i="2661"/>
  <c r="B2404" i="2661"/>
  <c r="B2405" i="2661"/>
  <c r="B2406" i="2661"/>
  <c r="B2407" i="2661"/>
  <c r="B2408" i="2661"/>
  <c r="B2409" i="2661"/>
  <c r="B2410" i="2661"/>
  <c r="B2411" i="2661"/>
  <c r="B2412" i="2661"/>
  <c r="B2413" i="2661"/>
  <c r="B2414" i="2661"/>
  <c r="B2415" i="2661"/>
  <c r="B2416" i="2661"/>
  <c r="B2417" i="2661"/>
  <c r="B2418" i="2661"/>
  <c r="B2419" i="2661"/>
  <c r="B2420" i="2661"/>
  <c r="B2421" i="2661"/>
  <c r="B2422" i="2661"/>
  <c r="B2423" i="2661"/>
  <c r="B2424" i="2661"/>
  <c r="B2425" i="2661"/>
  <c r="B2426" i="2661"/>
  <c r="B2427" i="2661"/>
  <c r="B2428" i="2661"/>
  <c r="B2429" i="2661"/>
  <c r="B2430" i="2661"/>
  <c r="B2431" i="2661"/>
  <c r="B2432" i="2661"/>
  <c r="B2433" i="2661"/>
  <c r="B2434" i="2661"/>
  <c r="B2435" i="2661"/>
  <c r="B2436" i="2661"/>
  <c r="B2437" i="2661"/>
  <c r="B2438" i="2661"/>
  <c r="B2439" i="2661"/>
  <c r="B2440" i="2661"/>
  <c r="B2441" i="2661"/>
  <c r="B2442" i="2661"/>
  <c r="B2443" i="2661"/>
  <c r="B2444" i="2661"/>
  <c r="B2445" i="2661"/>
  <c r="B2446" i="2661"/>
  <c r="B2447" i="2661"/>
  <c r="B2448" i="2661"/>
  <c r="B2449" i="2661"/>
  <c r="B2450" i="2661"/>
  <c r="B2451" i="2661"/>
  <c r="B2452" i="2661"/>
  <c r="B2453" i="2661"/>
  <c r="B2454" i="2661"/>
  <c r="B2455" i="2661"/>
  <c r="B2456" i="2661"/>
  <c r="B2457" i="2661"/>
  <c r="B2458" i="2661"/>
  <c r="B2459" i="2661"/>
  <c r="B2460" i="2661"/>
  <c r="B2461" i="2661"/>
  <c r="B2462" i="2661"/>
  <c r="B2463" i="2661"/>
  <c r="B2464" i="2661"/>
  <c r="B2465" i="2661"/>
  <c r="B2466" i="2661"/>
  <c r="B2467" i="2661"/>
  <c r="B2468" i="2661"/>
  <c r="B2469" i="2661"/>
  <c r="B2470" i="2661"/>
  <c r="B2471" i="2661"/>
  <c r="B2472" i="2661"/>
  <c r="B2473" i="2661"/>
  <c r="B2474" i="2661"/>
  <c r="B2475" i="2661"/>
  <c r="B2476" i="2661"/>
  <c r="B2477" i="2661"/>
  <c r="B2478" i="2661"/>
  <c r="B2479" i="2661"/>
  <c r="B2480" i="2661"/>
  <c r="B2481" i="2661"/>
  <c r="B2482" i="2661"/>
  <c r="B2483" i="2661"/>
  <c r="B2484" i="2661"/>
  <c r="B2485" i="2661"/>
  <c r="B2486" i="2661"/>
  <c r="B2487" i="2661"/>
  <c r="B2488" i="2661"/>
  <c r="B2489" i="2661"/>
  <c r="B2490" i="2661"/>
  <c r="B2491" i="2661"/>
  <c r="B2492" i="2661"/>
  <c r="B2493" i="2661"/>
  <c r="B2494" i="2661"/>
  <c r="B2495" i="2661"/>
  <c r="B2496" i="2661"/>
  <c r="B2497" i="2661"/>
  <c r="B2498" i="2661"/>
  <c r="B2499" i="2661"/>
  <c r="B2500" i="2661"/>
  <c r="B2501" i="2661"/>
  <c r="B2502" i="2661"/>
  <c r="B2503" i="2661"/>
  <c r="B2504" i="2661"/>
  <c r="B2505" i="2661"/>
  <c r="B2506" i="2661"/>
  <c r="B2507" i="2661"/>
  <c r="B2508" i="2661"/>
  <c r="B2509" i="2661"/>
  <c r="B2510" i="2661"/>
  <c r="B2511" i="2661"/>
  <c r="B2512" i="2661"/>
  <c r="B2513" i="2661"/>
  <c r="B2514" i="2661"/>
  <c r="B2515" i="2661"/>
  <c r="B2516" i="2661"/>
  <c r="B2517" i="2661"/>
  <c r="B2518" i="2661"/>
  <c r="B2519" i="2661"/>
  <c r="B2520" i="2661"/>
  <c r="B2521" i="2661"/>
  <c r="B2522" i="2661"/>
  <c r="B2523" i="2661"/>
  <c r="B2524" i="2661"/>
  <c r="B2525" i="2661"/>
  <c r="B2526" i="2661"/>
  <c r="B2527" i="2661"/>
  <c r="B2528" i="2661"/>
  <c r="B2529" i="2661"/>
  <c r="B2530" i="2661"/>
  <c r="B2531" i="2661"/>
  <c r="B2532" i="2661"/>
  <c r="B2533" i="2661"/>
  <c r="B2534" i="2661"/>
  <c r="B2535" i="2661"/>
  <c r="B2536" i="2661"/>
  <c r="B2537" i="2661"/>
  <c r="B2538" i="2661"/>
  <c r="B2539" i="2661"/>
  <c r="B2540" i="2661"/>
  <c r="B2541" i="2661"/>
  <c r="B2542" i="2661"/>
  <c r="B2543" i="2661"/>
  <c r="B2544" i="2661"/>
  <c r="B2545" i="2661"/>
  <c r="B2546" i="2661"/>
  <c r="B2547" i="2661"/>
  <c r="B2548" i="2661"/>
  <c r="B2549" i="2661"/>
  <c r="B2550" i="2661"/>
  <c r="B2551" i="2661"/>
  <c r="B2552" i="2661"/>
  <c r="B2553" i="2661"/>
  <c r="B2554" i="2661"/>
  <c r="B2555" i="2661"/>
  <c r="B2556" i="2661"/>
  <c r="B2557" i="2661"/>
  <c r="B2558" i="2661"/>
  <c r="B2559" i="2661"/>
  <c r="B2560" i="2661"/>
  <c r="B2561" i="2661"/>
  <c r="B2562" i="2661"/>
  <c r="B2563" i="2661"/>
  <c r="B2564" i="2661"/>
  <c r="B2565" i="2661"/>
  <c r="B2566" i="2661"/>
  <c r="B2567" i="2661"/>
  <c r="B2568" i="2661"/>
  <c r="B2569" i="2661"/>
  <c r="B2570" i="2661"/>
  <c r="B2571" i="2661"/>
  <c r="B2572" i="2661"/>
  <c r="B2573" i="2661"/>
  <c r="B2574" i="2661"/>
  <c r="B2575" i="2661"/>
  <c r="B2576" i="2661"/>
  <c r="B2577" i="2661"/>
  <c r="B2578" i="2661"/>
  <c r="B2579" i="2661"/>
  <c r="B2580" i="2661"/>
  <c r="B2581" i="2661"/>
  <c r="B2582" i="2661"/>
  <c r="B2583" i="2661"/>
  <c r="B2584" i="2661"/>
  <c r="B2585" i="2661"/>
  <c r="B2586" i="2661"/>
  <c r="B2587" i="2661"/>
  <c r="B2588" i="2661"/>
  <c r="B2589" i="2661"/>
  <c r="B2590" i="2661"/>
  <c r="B2591" i="2661"/>
  <c r="B2592" i="2661"/>
  <c r="B2593" i="2661"/>
  <c r="B2594" i="2661"/>
  <c r="B2595" i="2661"/>
  <c r="B2596" i="2661"/>
  <c r="B2597" i="2661"/>
  <c r="B2598" i="2661"/>
  <c r="B2599" i="2661"/>
  <c r="B2600" i="2661"/>
  <c r="B2601" i="2661"/>
  <c r="B2602" i="2661"/>
  <c r="B2603" i="2661"/>
  <c r="B2604" i="2661"/>
  <c r="B2605" i="2661"/>
  <c r="B2606" i="2661"/>
  <c r="B2607" i="2661"/>
  <c r="B2608" i="2661"/>
  <c r="B2609" i="2661"/>
  <c r="B2610" i="2661"/>
  <c r="B2611" i="2661"/>
  <c r="B2612" i="2661"/>
  <c r="B2613" i="2661"/>
  <c r="B2614" i="2661"/>
  <c r="B2615" i="2661"/>
  <c r="B2616" i="2661"/>
  <c r="B2617" i="2661"/>
  <c r="B2618" i="2661"/>
  <c r="B2619" i="2661"/>
  <c r="B2620" i="2661"/>
  <c r="B2621" i="2661"/>
  <c r="B2622" i="2661"/>
  <c r="B2623" i="2661"/>
  <c r="B2624" i="2661"/>
  <c r="B2625" i="2661"/>
  <c r="B2626" i="2661"/>
  <c r="B2627" i="2661"/>
  <c r="B2628" i="2661"/>
  <c r="B2629" i="2661"/>
  <c r="B2630" i="2661"/>
  <c r="B2631" i="2661"/>
  <c r="B2632" i="2661"/>
  <c r="B2633" i="2661"/>
  <c r="B2634" i="2661"/>
  <c r="B2635" i="2661"/>
  <c r="B2636" i="2661"/>
  <c r="B2637" i="2661"/>
  <c r="B2638" i="2661"/>
  <c r="B2639" i="2661"/>
  <c r="B2640" i="2661"/>
  <c r="B2641" i="2661"/>
  <c r="B2642" i="2661"/>
  <c r="B2643" i="2661"/>
  <c r="B2644" i="2661"/>
  <c r="B2645" i="2661"/>
  <c r="B2646" i="2661"/>
  <c r="B2647" i="2661"/>
  <c r="B2648" i="2661"/>
  <c r="B2649" i="2661"/>
  <c r="B2650" i="2661"/>
  <c r="B2651" i="2661"/>
  <c r="B2652" i="2661"/>
  <c r="B2653" i="2661"/>
  <c r="B2654" i="2661"/>
  <c r="B2655" i="2661"/>
  <c r="B2656" i="2661"/>
  <c r="B2657" i="2661"/>
  <c r="B2658" i="2661"/>
  <c r="B2659" i="2661"/>
  <c r="B2660" i="2661"/>
  <c r="B2661" i="2661"/>
  <c r="B2662" i="2661"/>
  <c r="B2663" i="2661"/>
  <c r="B2664" i="2661"/>
  <c r="B2665" i="2661"/>
  <c r="B2666" i="2661"/>
  <c r="B2667" i="2661"/>
  <c r="B2668" i="2661"/>
  <c r="B2669" i="2661"/>
  <c r="B2670" i="2661"/>
  <c r="B2671" i="2661"/>
  <c r="B2672" i="2661"/>
  <c r="B2673" i="2661"/>
  <c r="B2674" i="2661"/>
  <c r="B2675" i="2661"/>
  <c r="B2676" i="2661"/>
  <c r="B2677" i="2661"/>
  <c r="B2678" i="2661"/>
  <c r="B2679" i="2661"/>
  <c r="B2680" i="2661"/>
  <c r="B2681" i="2661"/>
  <c r="B2682" i="2661"/>
  <c r="B2683" i="2661"/>
  <c r="B2684" i="2661"/>
  <c r="B2685" i="2661"/>
  <c r="B2686" i="2661"/>
  <c r="B2687" i="2661"/>
  <c r="B2688" i="2661"/>
  <c r="B2689" i="2661"/>
  <c r="B2690" i="2661"/>
  <c r="B2691" i="2661"/>
  <c r="B2692" i="2661"/>
  <c r="B2693" i="2661"/>
  <c r="B2694" i="2661"/>
  <c r="B2695" i="2661"/>
  <c r="B2696" i="2661"/>
  <c r="B2697" i="2661"/>
  <c r="B2698" i="2661"/>
  <c r="B2699" i="2661"/>
  <c r="B2700" i="2661"/>
  <c r="B2701" i="2661"/>
  <c r="B2702" i="2661"/>
  <c r="B2703" i="2661"/>
  <c r="B2704" i="2661"/>
  <c r="B2705" i="2661"/>
  <c r="B2706" i="2661"/>
  <c r="B2707" i="2661"/>
  <c r="B2708" i="2661"/>
  <c r="B2709" i="2661"/>
  <c r="B2710" i="2661"/>
  <c r="B2711" i="2661"/>
  <c r="B2712" i="2661"/>
  <c r="B2713" i="2661"/>
  <c r="B2714" i="2661"/>
  <c r="B2715" i="2661"/>
  <c r="B2716" i="2661"/>
  <c r="B2717" i="2661"/>
  <c r="B2718" i="2661"/>
  <c r="B2719" i="2661"/>
  <c r="B2720" i="2661"/>
  <c r="B2721" i="2661"/>
  <c r="B2722" i="2661"/>
  <c r="B2723" i="2661"/>
  <c r="B2724" i="2661"/>
  <c r="B2725" i="2661"/>
  <c r="B2726" i="2661"/>
  <c r="B2727" i="2661"/>
  <c r="B2728" i="2661"/>
  <c r="B2729" i="2661"/>
  <c r="B2730" i="2661"/>
  <c r="B2731" i="2661"/>
  <c r="B2732" i="2661"/>
  <c r="B2733" i="2661"/>
  <c r="B2734" i="2661"/>
  <c r="B2735" i="2661"/>
  <c r="B2736" i="2661"/>
  <c r="B2737" i="2661"/>
  <c r="B2738" i="2661"/>
  <c r="B2739" i="2661"/>
  <c r="B2740" i="2661"/>
  <c r="B2741" i="2661"/>
  <c r="B2742" i="2661"/>
  <c r="B2743" i="2661"/>
  <c r="B2744" i="2661"/>
  <c r="B2745" i="2661"/>
  <c r="B2746" i="2661"/>
  <c r="B2747" i="2661"/>
  <c r="B2748" i="2661"/>
  <c r="B2749" i="2661"/>
  <c r="B2750" i="2661"/>
  <c r="B2751" i="2661"/>
  <c r="B2752" i="2661"/>
  <c r="B2753" i="2661"/>
  <c r="B2754" i="2661"/>
  <c r="B2755" i="2661"/>
  <c r="B2756" i="2661"/>
  <c r="B2757" i="2661"/>
  <c r="B2758" i="2661"/>
  <c r="B2759" i="2661"/>
  <c r="B2760" i="2661"/>
  <c r="B2761" i="2661"/>
  <c r="B2762" i="2661"/>
  <c r="B2763" i="2661"/>
  <c r="B2764" i="2661"/>
  <c r="B2765" i="2661"/>
  <c r="B2766" i="2661"/>
  <c r="B2767" i="2661"/>
  <c r="B2768" i="2661"/>
  <c r="B2769" i="2661"/>
  <c r="B2770" i="2661"/>
  <c r="B2771" i="2661"/>
  <c r="B2772" i="2661"/>
  <c r="B2773" i="2661"/>
  <c r="B2774" i="2661"/>
  <c r="B2775" i="2661"/>
  <c r="B2776" i="2661"/>
  <c r="B2777" i="2661"/>
  <c r="B2778" i="2661"/>
  <c r="B2779" i="2661"/>
  <c r="B2780" i="2661"/>
  <c r="B2781" i="2661"/>
  <c r="B2782" i="2661"/>
  <c r="B2783" i="2661"/>
  <c r="B2784" i="2661"/>
  <c r="B2785" i="2661"/>
  <c r="B2786" i="2661"/>
  <c r="B2787" i="2661"/>
  <c r="B2788" i="2661"/>
  <c r="B2789" i="2661"/>
  <c r="B2790" i="2661"/>
  <c r="B2791" i="2661"/>
  <c r="B2792" i="2661"/>
  <c r="B2793" i="2661"/>
  <c r="B2794" i="2661"/>
  <c r="B2795" i="2661"/>
  <c r="B2796" i="2661"/>
  <c r="B2797" i="2661"/>
  <c r="B2798" i="2661"/>
  <c r="B2799" i="2661"/>
  <c r="B2800" i="2661"/>
  <c r="B2801" i="2661"/>
  <c r="B2802" i="2661"/>
  <c r="B2803" i="2661"/>
  <c r="B2804" i="2661"/>
  <c r="B2805" i="2661"/>
  <c r="B2806" i="2661"/>
  <c r="B2807" i="2661"/>
  <c r="B2808" i="2661"/>
  <c r="B2809" i="2661"/>
  <c r="B2810" i="2661"/>
  <c r="B2811" i="2661"/>
  <c r="B2812" i="2661"/>
  <c r="B2813" i="2661"/>
  <c r="B2814" i="2661"/>
  <c r="B2815" i="2661"/>
  <c r="B2816" i="2661"/>
  <c r="B2817" i="2661"/>
  <c r="B2818" i="2661"/>
  <c r="B2819" i="2661"/>
  <c r="B2820" i="2661"/>
  <c r="B2821" i="2661"/>
  <c r="B2822" i="2661"/>
  <c r="B2823" i="2661"/>
  <c r="B2824" i="2661"/>
  <c r="B2825" i="2661"/>
  <c r="B2826" i="2661"/>
  <c r="B2827" i="2661"/>
  <c r="B2828" i="2661"/>
  <c r="B2829" i="2661"/>
  <c r="B2830" i="2661"/>
  <c r="B2831" i="2661"/>
  <c r="B2832" i="2661"/>
  <c r="B2833" i="2661"/>
  <c r="B2834" i="2661"/>
  <c r="B2835" i="2661"/>
  <c r="B2836" i="2661"/>
  <c r="B2837" i="2661"/>
  <c r="B2838" i="2661"/>
  <c r="B2839" i="2661"/>
  <c r="B2840" i="2661"/>
  <c r="B2841" i="2661"/>
  <c r="B2842" i="2661"/>
  <c r="B2843" i="2661"/>
  <c r="B2844" i="2661"/>
  <c r="B2845" i="2661"/>
  <c r="B2846" i="2661"/>
  <c r="B2847" i="2661"/>
  <c r="B2848" i="2661"/>
  <c r="B2849" i="2661"/>
  <c r="B2850" i="2661"/>
  <c r="B2851" i="2661"/>
  <c r="B2852" i="2661"/>
  <c r="B2853" i="2661"/>
  <c r="B2854" i="2661"/>
  <c r="B2855" i="2661"/>
  <c r="B2856" i="2661"/>
  <c r="B2857" i="2661"/>
  <c r="B2858" i="2661"/>
  <c r="B2859" i="2661"/>
  <c r="B2860" i="2661"/>
  <c r="B2861" i="2661"/>
  <c r="B2862" i="2661"/>
  <c r="B2863" i="2661"/>
  <c r="B2864" i="2661"/>
  <c r="B2865" i="2661"/>
  <c r="B2866" i="2661"/>
  <c r="B2867" i="2661"/>
  <c r="B2868" i="2661"/>
  <c r="B2869" i="2661"/>
  <c r="B2870" i="2661"/>
  <c r="B2871" i="2661"/>
  <c r="B2872" i="2661"/>
  <c r="B2873" i="2661"/>
  <c r="B2874" i="2661"/>
  <c r="B2875" i="2661"/>
  <c r="B2876" i="2661"/>
  <c r="B2877" i="2661"/>
  <c r="B2878" i="2661"/>
  <c r="B2879" i="2661"/>
  <c r="B2880" i="2661"/>
  <c r="B2881" i="2661"/>
  <c r="B2882" i="2661"/>
  <c r="B2883" i="2661"/>
  <c r="B2884" i="2661"/>
  <c r="B2885" i="2661"/>
  <c r="B2886" i="2661"/>
  <c r="B2887" i="2661"/>
  <c r="B2888" i="2661"/>
  <c r="B2889" i="2661"/>
  <c r="B2890" i="2661"/>
  <c r="B2891" i="2661"/>
  <c r="B2892" i="2661"/>
  <c r="B2893" i="2661"/>
  <c r="B2894" i="2661"/>
  <c r="B2895" i="2661"/>
  <c r="B2896" i="2661"/>
  <c r="B2897" i="2661"/>
  <c r="B2898" i="2661"/>
  <c r="B2899" i="2661"/>
  <c r="B2900" i="2661"/>
  <c r="B2901" i="2661"/>
  <c r="B2902" i="2661"/>
  <c r="B2903" i="2661"/>
  <c r="B2904" i="2661"/>
  <c r="B2905" i="2661"/>
  <c r="B2906" i="2661"/>
  <c r="B2907" i="2661"/>
  <c r="B2908" i="2661"/>
  <c r="B2909" i="2661"/>
  <c r="B2910" i="2661"/>
  <c r="B2911" i="2661"/>
  <c r="B2912" i="2661"/>
  <c r="B2913" i="2661"/>
  <c r="B2914" i="2661"/>
  <c r="B2915" i="2661"/>
  <c r="B2916" i="2661"/>
  <c r="B2917" i="2661"/>
  <c r="B2918" i="2661"/>
  <c r="B2919" i="2661"/>
  <c r="B2920" i="2661"/>
  <c r="B2921" i="2661"/>
  <c r="B2922" i="2661"/>
  <c r="B2923" i="2661"/>
  <c r="B2924" i="2661"/>
  <c r="B2925" i="2661"/>
  <c r="B2926" i="2661"/>
  <c r="B2927" i="2661"/>
  <c r="B2928" i="2661"/>
  <c r="B2929" i="2661"/>
  <c r="B2930" i="2661"/>
  <c r="B2931" i="2661"/>
  <c r="B2932" i="2661"/>
  <c r="B2933" i="2661"/>
  <c r="B2934" i="2661"/>
  <c r="B2935" i="2661"/>
  <c r="B2936" i="2661"/>
  <c r="B2937" i="2661"/>
  <c r="B2938" i="2661"/>
  <c r="B2939" i="2661"/>
  <c r="B2940" i="2661"/>
  <c r="B2941" i="2661"/>
  <c r="B2942" i="2661"/>
  <c r="B2943" i="2661"/>
  <c r="B2944" i="2661"/>
  <c r="B2945" i="2661"/>
  <c r="B2946" i="2661"/>
  <c r="B2947" i="2661"/>
  <c r="B2948" i="2661"/>
  <c r="B2949" i="2661"/>
  <c r="B2950" i="2661"/>
  <c r="B2951" i="2661"/>
  <c r="B2952" i="2661"/>
  <c r="B2953" i="2661"/>
  <c r="B2954" i="2661"/>
  <c r="B2955" i="2661"/>
  <c r="B2956" i="2661"/>
  <c r="B2957" i="2661"/>
  <c r="B2958" i="2661"/>
  <c r="B2959" i="2661"/>
  <c r="B2960" i="2661"/>
  <c r="B2961" i="2661"/>
  <c r="B2962" i="2661"/>
  <c r="B2963" i="2661"/>
  <c r="B2964" i="2661"/>
  <c r="B2965" i="2661"/>
  <c r="B2966" i="2661"/>
  <c r="B2967" i="2661"/>
  <c r="B2968" i="2661"/>
  <c r="B2969" i="2661"/>
  <c r="B2970" i="2661"/>
  <c r="B2971" i="2661"/>
  <c r="B2972" i="2661"/>
  <c r="B2973" i="2661"/>
  <c r="B2974" i="2661"/>
  <c r="B2975" i="2661"/>
  <c r="B2976" i="2661"/>
  <c r="B2977" i="2661"/>
  <c r="B2978" i="2661"/>
  <c r="B2979" i="2661"/>
  <c r="B2980" i="2661"/>
  <c r="B2981" i="2661"/>
  <c r="B2982" i="2661"/>
  <c r="B2983" i="2661"/>
  <c r="B2984" i="2661"/>
  <c r="B2985" i="2661"/>
  <c r="B2986" i="2661"/>
  <c r="B2987" i="2661"/>
  <c r="B2988" i="2661"/>
  <c r="B2989" i="2661"/>
  <c r="B2990" i="2661"/>
  <c r="B2991" i="2661"/>
  <c r="B2992" i="2661"/>
  <c r="B2993" i="2661"/>
  <c r="B2994" i="2661"/>
  <c r="B2995" i="2661"/>
  <c r="B2996" i="2661"/>
  <c r="B2997" i="2661"/>
  <c r="B2998" i="2661"/>
  <c r="B2999" i="2661"/>
  <c r="B3000" i="2661"/>
  <c r="B3001" i="2661"/>
  <c r="B3002" i="2661"/>
  <c r="B3003" i="2661"/>
  <c r="B3004" i="2661"/>
  <c r="B3005" i="2661"/>
  <c r="B3006" i="2661"/>
  <c r="B3007" i="2661"/>
  <c r="B3008" i="2661"/>
  <c r="B3009" i="2661"/>
  <c r="B3010" i="2661"/>
  <c r="B3011" i="2661"/>
  <c r="B3012" i="2661"/>
  <c r="B3013" i="2661"/>
  <c r="B3014" i="2661"/>
  <c r="B3015" i="2661"/>
  <c r="B3016" i="2661"/>
  <c r="B3017" i="2661"/>
  <c r="B3018" i="2661"/>
  <c r="B3019" i="2661"/>
  <c r="B3020" i="2661"/>
  <c r="B3021" i="2661"/>
  <c r="B3022" i="2661"/>
  <c r="B3023" i="2661"/>
  <c r="B3024" i="2661"/>
  <c r="B3025" i="2661"/>
  <c r="B3026" i="2661"/>
  <c r="B3027" i="2661"/>
  <c r="B3028" i="2661"/>
  <c r="B3029" i="2661"/>
  <c r="B3030" i="2661"/>
  <c r="B3031" i="2661"/>
  <c r="B3032" i="2661"/>
  <c r="B3033" i="2661"/>
  <c r="B3034" i="2661"/>
  <c r="B3035" i="2661"/>
  <c r="B3036" i="2661"/>
  <c r="B3037" i="2661"/>
  <c r="B3038" i="2661"/>
  <c r="B3039" i="2661"/>
  <c r="B3040" i="2661"/>
  <c r="B3041" i="2661"/>
  <c r="B3042" i="2661"/>
  <c r="B3043" i="2661"/>
  <c r="B3044" i="2661"/>
  <c r="B3045" i="2661"/>
  <c r="B3046" i="2661"/>
  <c r="B3047" i="2661"/>
  <c r="B3048" i="2661"/>
  <c r="B3049" i="2661"/>
  <c r="B3050" i="2661"/>
  <c r="B3051" i="2661"/>
  <c r="B3052" i="2661"/>
  <c r="B3053" i="2661"/>
  <c r="B3054" i="2661"/>
  <c r="B3055" i="2661"/>
  <c r="B3056" i="2661"/>
  <c r="B3057" i="2661"/>
  <c r="B3058" i="2661"/>
  <c r="B3059" i="2661"/>
  <c r="B3060" i="2661"/>
  <c r="B3061" i="2661"/>
  <c r="B3062" i="2661"/>
  <c r="B3063" i="2661"/>
  <c r="B3064" i="2661"/>
  <c r="B3065" i="2661"/>
  <c r="B3066" i="2661"/>
  <c r="B3067" i="2661"/>
  <c r="B3068" i="2661"/>
  <c r="B3069" i="2661"/>
  <c r="B3070" i="2661"/>
  <c r="B3071" i="2661"/>
  <c r="B3072" i="2661"/>
  <c r="B3073" i="2661"/>
  <c r="B3074" i="2661"/>
  <c r="B3075" i="2661"/>
  <c r="B3076" i="2661"/>
  <c r="B3077" i="2661"/>
  <c r="B3078" i="2661"/>
  <c r="B3079" i="2661"/>
  <c r="B3080" i="2661"/>
  <c r="B3081" i="2661"/>
  <c r="B3082" i="2661"/>
  <c r="B3083" i="2661"/>
  <c r="B3084" i="2661"/>
  <c r="B3085" i="2661"/>
  <c r="B3086" i="2661"/>
  <c r="B3087" i="2661"/>
  <c r="B3088" i="2661"/>
  <c r="B3089" i="2661"/>
  <c r="B3090" i="2661"/>
  <c r="B3091" i="2661"/>
  <c r="B3092" i="2661"/>
  <c r="B3093" i="2661"/>
  <c r="B3094" i="2661"/>
  <c r="B3095" i="2661"/>
  <c r="B3096" i="2661"/>
  <c r="B3097" i="2661"/>
  <c r="B3098" i="2661"/>
  <c r="B3099" i="2661"/>
  <c r="B3100" i="2661"/>
  <c r="B3101" i="2661"/>
  <c r="B3102" i="2661"/>
  <c r="B3103" i="2661"/>
  <c r="B3104" i="2661"/>
  <c r="B3105" i="2661"/>
  <c r="B3106" i="2661"/>
  <c r="B3107" i="2661"/>
  <c r="B3108" i="2661"/>
  <c r="B3109" i="2661"/>
  <c r="B3110" i="2661"/>
  <c r="B3111" i="2661"/>
  <c r="B3112" i="2661"/>
  <c r="B3113" i="2661"/>
  <c r="B3114" i="2661"/>
  <c r="B3115" i="2661"/>
  <c r="B3116" i="2661"/>
  <c r="B3117" i="2661"/>
  <c r="B3118" i="2661"/>
  <c r="B3119" i="2661"/>
  <c r="B3120" i="2661"/>
  <c r="B3121" i="2661"/>
  <c r="B3122" i="2661"/>
  <c r="B3123" i="2661"/>
  <c r="B3124" i="2661"/>
  <c r="B3125" i="2661"/>
  <c r="B3126" i="2661"/>
  <c r="B3127" i="2661"/>
  <c r="B3128" i="2661"/>
  <c r="B3129" i="2661"/>
  <c r="B3130" i="2661"/>
  <c r="B3131" i="2661"/>
  <c r="B3132" i="2661"/>
  <c r="B3133" i="2661"/>
  <c r="B3134" i="2661"/>
  <c r="B3135" i="2661"/>
  <c r="B3136" i="2661"/>
  <c r="B3137" i="2661"/>
  <c r="B3138" i="2661"/>
  <c r="B3139" i="2661"/>
  <c r="B3140" i="2661"/>
  <c r="B3141" i="2661"/>
  <c r="B3142" i="2661"/>
  <c r="B3143" i="2661"/>
  <c r="B3144" i="2661"/>
  <c r="B3145" i="2661"/>
  <c r="B3146" i="2661"/>
  <c r="B3147" i="2661"/>
  <c r="B3148" i="2661"/>
  <c r="B3149" i="2661"/>
  <c r="B3150" i="2661"/>
  <c r="B3151" i="2661"/>
  <c r="B3152" i="2661"/>
  <c r="B3153" i="2661"/>
  <c r="B3154" i="2661"/>
  <c r="B3155" i="2661"/>
  <c r="B3156" i="2661"/>
  <c r="B3157" i="2661"/>
  <c r="B3158" i="2661"/>
  <c r="B3159" i="2661"/>
  <c r="B3160" i="2661"/>
  <c r="B3161" i="2661"/>
  <c r="B3162" i="2661"/>
  <c r="B3163" i="2661"/>
  <c r="B3164" i="2661"/>
  <c r="B3165" i="2661"/>
  <c r="B3166" i="2661"/>
  <c r="B3167" i="2661"/>
  <c r="B3168" i="2661"/>
  <c r="B3169" i="2661"/>
  <c r="B3170" i="2661"/>
  <c r="B3171" i="2661"/>
  <c r="B3172" i="2661"/>
  <c r="B3173" i="2661"/>
  <c r="B3174" i="2661"/>
  <c r="B3175" i="2661"/>
  <c r="B3176" i="2661"/>
  <c r="B3177" i="2661"/>
  <c r="B3178" i="2661"/>
  <c r="B3179" i="2661"/>
  <c r="B3180" i="2661"/>
  <c r="B3181" i="2661"/>
  <c r="B3182" i="2661"/>
  <c r="B3183" i="2661"/>
  <c r="B3184" i="2661"/>
  <c r="B3185" i="2661"/>
  <c r="B3186" i="2661"/>
  <c r="B3187" i="2661"/>
  <c r="B3188" i="2661"/>
  <c r="B3189" i="2661"/>
  <c r="B3190" i="2661"/>
  <c r="B3191" i="2661"/>
  <c r="B3192" i="2661"/>
  <c r="B3193" i="2661"/>
  <c r="B3194" i="2661"/>
  <c r="B3195" i="2661"/>
  <c r="B3196" i="2661"/>
  <c r="B3197" i="2661"/>
  <c r="B3198" i="2661"/>
  <c r="B3199" i="2661"/>
  <c r="B3200" i="2661"/>
  <c r="B3201" i="2661"/>
  <c r="B3202" i="2661"/>
  <c r="B3203" i="2661"/>
  <c r="B3204" i="2661"/>
  <c r="B3205" i="2661"/>
  <c r="B3206" i="2661"/>
  <c r="B3207" i="2661"/>
  <c r="B3208" i="2661"/>
  <c r="B3209" i="2661"/>
  <c r="B3210" i="2661"/>
  <c r="B3211" i="2661"/>
  <c r="B3212" i="2661"/>
  <c r="B3213" i="2661"/>
  <c r="B3214" i="2661"/>
  <c r="B3215" i="2661"/>
  <c r="B3216" i="2661"/>
  <c r="B3217" i="2661"/>
  <c r="B3218" i="2661"/>
  <c r="B3219" i="2661"/>
  <c r="B3220" i="2661"/>
  <c r="B3221" i="2661"/>
  <c r="B3222" i="2661"/>
  <c r="B3223" i="2661"/>
  <c r="B3224" i="2661"/>
  <c r="B3225" i="2661"/>
  <c r="B3226" i="2661"/>
  <c r="B3227" i="2661"/>
  <c r="B3228" i="2661"/>
  <c r="B3229" i="2661"/>
  <c r="B3230" i="2661"/>
  <c r="B3231" i="2661"/>
  <c r="B3232" i="2661"/>
  <c r="B3233" i="2661"/>
  <c r="B3234" i="2661"/>
  <c r="B3235" i="2661"/>
  <c r="B3236" i="2661"/>
  <c r="B3237" i="2661"/>
  <c r="B3238" i="2661"/>
  <c r="B3239" i="2661"/>
  <c r="B3240" i="2661"/>
  <c r="B3241" i="2661"/>
  <c r="B3242" i="2661"/>
  <c r="B3243" i="2661"/>
  <c r="B3244" i="2661"/>
  <c r="B3245" i="2661"/>
  <c r="B3246" i="2661"/>
  <c r="B3247" i="2661"/>
  <c r="B3248" i="2661"/>
  <c r="B3249" i="2661"/>
  <c r="B3250" i="2661"/>
  <c r="B3251" i="2661"/>
  <c r="B3252" i="2661"/>
  <c r="B3253" i="2661"/>
  <c r="B3254" i="2661"/>
  <c r="B3255" i="2661"/>
  <c r="B3256" i="2661"/>
  <c r="B3257" i="2661"/>
  <c r="B3258" i="2661"/>
  <c r="B3259" i="2661"/>
  <c r="B3260" i="2661"/>
  <c r="B3261" i="2661"/>
  <c r="B3262" i="2661"/>
  <c r="B3263" i="2661"/>
  <c r="B3264" i="2661"/>
  <c r="B3265" i="2661"/>
  <c r="B3266" i="2661"/>
  <c r="B3267" i="2661"/>
  <c r="B3268" i="2661"/>
  <c r="B3269" i="2661"/>
  <c r="B3270" i="2661"/>
  <c r="B3271" i="2661"/>
  <c r="B3272" i="2661"/>
  <c r="B3273" i="2661"/>
  <c r="B3274" i="2661"/>
  <c r="B3275" i="2661"/>
  <c r="B3276" i="2661"/>
  <c r="B3277" i="2661"/>
  <c r="B3278" i="2661"/>
  <c r="B3279" i="2661"/>
  <c r="B3280" i="2661"/>
  <c r="B3281" i="2661"/>
  <c r="B3282" i="2661"/>
  <c r="B3283" i="2661"/>
  <c r="B3284" i="2661"/>
  <c r="B3285" i="2661"/>
  <c r="B3286" i="2661"/>
  <c r="B3287" i="2661"/>
  <c r="B3288" i="2661"/>
  <c r="B3289" i="2661"/>
  <c r="B3290" i="2661"/>
  <c r="B3291" i="2661"/>
  <c r="B3292" i="2661"/>
  <c r="B3293" i="2661"/>
  <c r="B3294" i="2661"/>
  <c r="B3295" i="2661"/>
  <c r="B3296" i="2661"/>
  <c r="B3297" i="2661"/>
  <c r="B3298" i="2661"/>
  <c r="B3299" i="2661"/>
  <c r="B3300" i="2661"/>
  <c r="B3301" i="2661"/>
  <c r="B3302" i="2661"/>
  <c r="B3303" i="2661"/>
  <c r="B3304" i="2661"/>
  <c r="B3305" i="2661"/>
  <c r="B3306" i="2661"/>
  <c r="B3307" i="2661"/>
  <c r="B3308" i="2661"/>
  <c r="B3309" i="2661"/>
  <c r="B3310" i="2661"/>
  <c r="B3311" i="2661"/>
  <c r="B3312" i="2661"/>
  <c r="B3313" i="2661"/>
  <c r="B3314" i="2661"/>
  <c r="B3315" i="2661"/>
  <c r="B3316" i="2661"/>
  <c r="B3317" i="2661"/>
  <c r="B3318" i="2661"/>
  <c r="B3319" i="2661"/>
  <c r="B3320" i="2661"/>
  <c r="B3321" i="2661"/>
  <c r="B3322" i="2661"/>
  <c r="B3323" i="2661"/>
  <c r="B3324" i="2661"/>
  <c r="B3325" i="2661"/>
  <c r="B3326" i="2661"/>
  <c r="B3327" i="2661"/>
  <c r="B3328" i="2661"/>
  <c r="B3329" i="2661"/>
  <c r="B3330" i="2661"/>
  <c r="B3331" i="2661"/>
  <c r="B3332" i="2661"/>
  <c r="B3333" i="2661"/>
  <c r="B3334" i="2661"/>
  <c r="B3335" i="2661"/>
  <c r="B3336" i="2661"/>
  <c r="B3337" i="2661"/>
  <c r="B3338" i="2661"/>
  <c r="B3339" i="2661"/>
  <c r="B3340" i="2661"/>
  <c r="B3341" i="2661"/>
  <c r="B3342" i="2661"/>
  <c r="B3343" i="2661"/>
  <c r="B3344" i="2661"/>
  <c r="B3345" i="2661"/>
  <c r="B3346" i="2661"/>
  <c r="B3347" i="2661"/>
  <c r="B3348" i="2661"/>
  <c r="B3349" i="2661"/>
  <c r="B3350" i="2661"/>
  <c r="B3351" i="2661"/>
  <c r="B3352" i="2661"/>
  <c r="B3353" i="2661"/>
  <c r="B3354" i="2661"/>
  <c r="B3355" i="2661"/>
  <c r="B3356" i="2661"/>
  <c r="B3357" i="2661"/>
  <c r="B3358" i="2661"/>
  <c r="B3359" i="2661"/>
  <c r="B3360" i="2661"/>
  <c r="B3361" i="2661"/>
  <c r="B3362" i="2661"/>
  <c r="B3363" i="2661"/>
  <c r="B3364" i="2661"/>
  <c r="B3365" i="2661"/>
  <c r="B3366" i="2661"/>
  <c r="B3367" i="2661"/>
  <c r="B3368" i="2661"/>
  <c r="B3369" i="2661"/>
  <c r="B3370" i="2661"/>
  <c r="B3371" i="2661"/>
  <c r="B3372" i="2661"/>
  <c r="B3373" i="2661"/>
  <c r="B3374" i="2661"/>
  <c r="B3375" i="2661"/>
  <c r="B3376" i="2661"/>
  <c r="B3377" i="2661"/>
  <c r="B3378" i="2661"/>
  <c r="B3379" i="2661"/>
  <c r="B3380" i="2661"/>
  <c r="B3381" i="2661"/>
  <c r="B3382" i="2661"/>
  <c r="B3383" i="2661"/>
  <c r="B3384" i="2661"/>
  <c r="B3385" i="2661"/>
  <c r="B3386" i="2661"/>
  <c r="B3387" i="2661"/>
  <c r="B3388" i="2661"/>
  <c r="B3389" i="2661"/>
  <c r="B3390" i="2661"/>
  <c r="B3391" i="2661"/>
  <c r="B3392" i="2661"/>
  <c r="B3393" i="2661"/>
  <c r="B3394" i="2661"/>
  <c r="B3395" i="2661"/>
  <c r="B3396" i="2661"/>
  <c r="B3397" i="2661"/>
  <c r="B3398" i="2661"/>
  <c r="B3399" i="2661"/>
  <c r="B3400" i="2661"/>
  <c r="B3401" i="2661"/>
  <c r="B3402" i="2661"/>
  <c r="B3403" i="2661"/>
  <c r="B3404" i="2661"/>
  <c r="B3405" i="2661"/>
  <c r="B3406" i="2661"/>
  <c r="B3407" i="2661"/>
  <c r="B3408" i="2661"/>
  <c r="B3409" i="2661"/>
  <c r="B3410" i="2661"/>
  <c r="B3411" i="2661"/>
  <c r="B3412" i="2661"/>
  <c r="B3413" i="2661"/>
  <c r="B3414" i="2661"/>
  <c r="B3415" i="2661"/>
  <c r="B3416" i="2661"/>
  <c r="B3417" i="2661"/>
  <c r="B3418" i="2661"/>
  <c r="B3419" i="2661"/>
  <c r="B3420" i="2661"/>
  <c r="B3421" i="2661"/>
  <c r="B3422" i="2661"/>
  <c r="B3423" i="2661"/>
  <c r="B3424" i="2661"/>
  <c r="B3425" i="2661"/>
  <c r="B3426" i="2661"/>
  <c r="B3427" i="2661"/>
  <c r="B3428" i="2661"/>
  <c r="B3429" i="2661"/>
  <c r="B3430" i="2661"/>
  <c r="B3431" i="2661"/>
  <c r="B3432" i="2661"/>
  <c r="B3433" i="2661"/>
  <c r="B3434" i="2661"/>
  <c r="B3435" i="2661"/>
  <c r="B3436" i="2661"/>
  <c r="B3437" i="2661"/>
  <c r="B3438" i="2661"/>
  <c r="B3439" i="2661"/>
  <c r="B3440" i="2661"/>
  <c r="B3441" i="2661"/>
  <c r="B3442" i="2661"/>
  <c r="B3443" i="2661"/>
  <c r="B3444" i="2661"/>
  <c r="B3445" i="2661"/>
  <c r="B3446" i="2661"/>
  <c r="B3447" i="2661"/>
  <c r="B3448" i="2661"/>
  <c r="B3449" i="2661"/>
  <c r="B3450" i="2661"/>
  <c r="B3451" i="2661"/>
  <c r="B3452" i="2661"/>
  <c r="B3453" i="2661"/>
  <c r="B3454" i="2661"/>
  <c r="B3455" i="2661"/>
  <c r="B3456" i="2661"/>
  <c r="B3457" i="2661"/>
  <c r="B3458" i="2661"/>
  <c r="B3459" i="2661"/>
  <c r="B3460" i="2661"/>
  <c r="B3461" i="2661"/>
  <c r="B3462" i="2661"/>
  <c r="B3463" i="2661"/>
  <c r="B3464" i="2661"/>
  <c r="B3465" i="2661"/>
  <c r="B3466" i="2661"/>
  <c r="B3467" i="2661"/>
  <c r="B3468" i="2661"/>
  <c r="B3469" i="2661"/>
  <c r="B3470" i="2661"/>
  <c r="B3471" i="2661"/>
  <c r="B3472" i="2661"/>
  <c r="B3473" i="2661"/>
  <c r="B3474" i="2661"/>
  <c r="B3475" i="2661"/>
  <c r="B3476" i="2661"/>
  <c r="B3477" i="2661"/>
  <c r="B3478" i="2661"/>
  <c r="B3479" i="2661"/>
  <c r="B3480" i="2661"/>
  <c r="B3481" i="2661"/>
  <c r="B3482" i="2661"/>
  <c r="B3483" i="2661"/>
  <c r="B3484" i="2661"/>
  <c r="B3485" i="2661"/>
  <c r="B3486" i="2661"/>
  <c r="B3487" i="2661"/>
  <c r="B3488" i="2661"/>
  <c r="B3489" i="2661"/>
  <c r="B3490" i="2661"/>
  <c r="B3491" i="2661"/>
  <c r="B3492" i="2661"/>
  <c r="B3493" i="2661"/>
  <c r="B3494" i="2661"/>
  <c r="B3495" i="2661"/>
  <c r="B3496" i="2661"/>
  <c r="B3497" i="2661"/>
  <c r="B3498" i="2661"/>
  <c r="B3499" i="2661"/>
  <c r="B3500" i="2661"/>
  <c r="B3501" i="2661"/>
  <c r="B3502" i="2661"/>
  <c r="B3503" i="2661"/>
  <c r="B3504" i="2661"/>
  <c r="B3505" i="2661"/>
  <c r="B3506" i="2661"/>
  <c r="B3507" i="2661"/>
  <c r="B3508" i="2661"/>
  <c r="B3509" i="2661"/>
  <c r="B3510" i="2661"/>
  <c r="B3511" i="2661"/>
  <c r="B3512" i="2661"/>
  <c r="B3513" i="2661"/>
  <c r="B3514" i="2661"/>
  <c r="B3515" i="2661"/>
  <c r="B3516" i="2661"/>
  <c r="B3517" i="2661"/>
  <c r="B3518" i="2661"/>
  <c r="B3519" i="2661"/>
  <c r="B3520" i="2661"/>
  <c r="B3521" i="2661"/>
  <c r="B3522" i="2661"/>
  <c r="B3523" i="2661"/>
  <c r="B3524" i="2661"/>
  <c r="B3525" i="2661"/>
  <c r="B3526" i="2661"/>
  <c r="B3527" i="2661"/>
  <c r="B3528" i="2661"/>
  <c r="B3529" i="2661"/>
  <c r="B3530" i="2661"/>
  <c r="B3531" i="2661"/>
  <c r="B3532" i="2661"/>
  <c r="B3533" i="2661"/>
  <c r="B3534" i="2661"/>
  <c r="B3535" i="2661"/>
  <c r="B3536" i="2661"/>
  <c r="B3537" i="2661"/>
  <c r="B3538" i="2661"/>
  <c r="B3539" i="2661"/>
  <c r="B3540" i="2661"/>
  <c r="B3541" i="2661"/>
  <c r="B3542" i="2661"/>
  <c r="B3543" i="2661"/>
  <c r="B3544" i="2661"/>
  <c r="B3545" i="2661"/>
  <c r="B3546" i="2661"/>
  <c r="B3547" i="2661"/>
  <c r="B3548" i="2661"/>
  <c r="B3549" i="2661"/>
  <c r="B3550" i="2661"/>
  <c r="B3551" i="2661"/>
  <c r="B3552" i="2661"/>
  <c r="B3553" i="2661"/>
  <c r="B3554" i="2661"/>
  <c r="B3555" i="2661"/>
  <c r="B3556" i="2661"/>
  <c r="B3557" i="2661"/>
  <c r="B3558" i="2661"/>
  <c r="B3559" i="2661"/>
  <c r="B3560" i="2661"/>
  <c r="B3561" i="2661"/>
  <c r="B3562" i="2661"/>
  <c r="B3563" i="2661"/>
  <c r="B3564" i="2661"/>
  <c r="B3565" i="2661"/>
  <c r="B3566" i="2661"/>
  <c r="B3567" i="2661"/>
  <c r="B3568" i="2661"/>
  <c r="B3569" i="2661"/>
  <c r="B3570" i="2661"/>
  <c r="B3571" i="2661"/>
  <c r="B3572" i="2661"/>
  <c r="B3573" i="2661"/>
  <c r="B3574" i="2661"/>
  <c r="B3575" i="2661"/>
  <c r="B3576" i="2661"/>
  <c r="B3577" i="2661"/>
  <c r="B3578" i="2661"/>
  <c r="B3579" i="2661"/>
  <c r="B3580" i="2661"/>
  <c r="B3581" i="2661"/>
  <c r="B3582" i="2661"/>
  <c r="B3583" i="2661"/>
  <c r="B3584" i="2661"/>
  <c r="B3585" i="2661"/>
  <c r="B3586" i="2661"/>
  <c r="B3587" i="2661"/>
  <c r="B3588" i="2661"/>
  <c r="B3589" i="2661"/>
  <c r="B3590" i="2661"/>
  <c r="B3591" i="2661"/>
  <c r="B3592" i="2661"/>
  <c r="B3593" i="2661"/>
  <c r="B3594" i="2661"/>
  <c r="B3595" i="2661"/>
  <c r="B3596" i="2661"/>
  <c r="B3597" i="2661"/>
  <c r="B3598" i="2661"/>
  <c r="B3599" i="2661"/>
  <c r="B3600" i="2661"/>
  <c r="B3601" i="2661"/>
  <c r="B3602" i="2661"/>
  <c r="B3603" i="2661"/>
  <c r="B3604" i="2661"/>
  <c r="B3605" i="2661"/>
  <c r="B3606" i="2661"/>
  <c r="B3607" i="2661"/>
  <c r="B3608" i="2661"/>
  <c r="B3609" i="2661"/>
  <c r="B3610" i="2661"/>
  <c r="B3611" i="2661"/>
  <c r="B3612" i="2661"/>
  <c r="B3613" i="2661"/>
  <c r="B3614" i="2661"/>
  <c r="B3615" i="2661"/>
  <c r="B3616" i="2661"/>
  <c r="B3617" i="2661"/>
  <c r="B3618" i="2661"/>
  <c r="B3619" i="2661"/>
  <c r="B3620" i="2661"/>
  <c r="B3621" i="2661"/>
  <c r="B3622" i="2661"/>
  <c r="B3623" i="2661"/>
  <c r="B3624" i="2661"/>
  <c r="B3625" i="2661"/>
  <c r="B3626" i="2661"/>
  <c r="B3627" i="2661"/>
  <c r="B3628" i="2661"/>
  <c r="B3629" i="2661"/>
  <c r="B3630" i="2661"/>
  <c r="B3631" i="2661"/>
  <c r="B3632" i="2661"/>
  <c r="B3633" i="2661"/>
  <c r="B3634" i="2661"/>
  <c r="B3635" i="2661"/>
  <c r="B3636" i="2661"/>
  <c r="B3637" i="2661"/>
  <c r="B3638" i="2661"/>
  <c r="B3639" i="2661"/>
  <c r="B3640" i="2661"/>
  <c r="B3641" i="2661"/>
  <c r="B3642" i="2661"/>
  <c r="B3643" i="2661"/>
  <c r="B3644" i="2661"/>
  <c r="B3645" i="2661"/>
  <c r="B3646" i="2661"/>
  <c r="B3647" i="2661"/>
  <c r="B3648" i="2661"/>
  <c r="B3649" i="2661"/>
  <c r="B3650" i="2661"/>
  <c r="B3651" i="2661"/>
  <c r="B3652" i="2661"/>
  <c r="B3653" i="2661"/>
  <c r="B3654" i="2661"/>
  <c r="B3655" i="2661"/>
  <c r="B3656" i="2661"/>
  <c r="B3657" i="2661"/>
  <c r="B3658" i="2661"/>
  <c r="B3659" i="2661"/>
  <c r="B3660" i="2661"/>
  <c r="B3661" i="2661"/>
  <c r="B3662" i="2661"/>
  <c r="B3663" i="2661"/>
  <c r="B3664" i="2661"/>
  <c r="B3665" i="2661"/>
  <c r="B3666" i="2661"/>
  <c r="B3667" i="2661"/>
  <c r="B3668" i="2661"/>
  <c r="B3669" i="2661"/>
  <c r="B3670" i="2661"/>
  <c r="B3671" i="2661"/>
  <c r="B3672" i="2661"/>
  <c r="B3673" i="2661"/>
  <c r="B3674" i="2661"/>
  <c r="B3675" i="2661"/>
  <c r="B3676" i="2661"/>
  <c r="B3677" i="2661"/>
  <c r="B3678" i="2661"/>
  <c r="B3679" i="2661"/>
  <c r="B3680" i="2661"/>
  <c r="B3681" i="2661"/>
  <c r="B3682" i="2661"/>
  <c r="B3683" i="2661"/>
  <c r="B3684" i="2661"/>
  <c r="B3685" i="2661"/>
  <c r="B3686" i="2661"/>
  <c r="B3687" i="2661"/>
  <c r="B3688" i="2661"/>
  <c r="B3689" i="2661"/>
  <c r="B3690" i="2661"/>
  <c r="B3691" i="2661"/>
  <c r="B3692" i="2661"/>
  <c r="B3693" i="2661"/>
  <c r="B3694" i="2661"/>
  <c r="B3695" i="2661"/>
  <c r="B3696" i="2661"/>
  <c r="B3697" i="2661"/>
  <c r="B3698" i="2661"/>
  <c r="B3699" i="2661"/>
  <c r="B3700" i="2661"/>
  <c r="B3701" i="2661"/>
  <c r="B3702" i="2661"/>
  <c r="B3703" i="2661"/>
  <c r="B3704" i="2661"/>
  <c r="B3705" i="2661"/>
  <c r="B3706" i="2661"/>
  <c r="B3707" i="2661"/>
  <c r="B3708" i="2661"/>
  <c r="B3709" i="2661"/>
  <c r="B3710" i="2661"/>
  <c r="B3711" i="2661"/>
  <c r="B3712" i="2661"/>
  <c r="B3713" i="2661"/>
  <c r="B3714" i="2661"/>
  <c r="B3715" i="2661"/>
  <c r="B3716" i="2661"/>
  <c r="B3717" i="2661"/>
  <c r="B3718" i="2661"/>
  <c r="B3719" i="2661"/>
  <c r="B3720" i="2661"/>
  <c r="B3721" i="2661"/>
  <c r="B3722" i="2661"/>
  <c r="B3723" i="2661"/>
  <c r="B3724" i="2661"/>
  <c r="B3725" i="2661"/>
  <c r="B3726" i="2661"/>
  <c r="B3727" i="2661"/>
  <c r="B3728" i="2661"/>
  <c r="B3729" i="2661"/>
  <c r="B3730" i="2661"/>
  <c r="B3731" i="2661"/>
  <c r="B3732" i="2661"/>
  <c r="B3733" i="2661"/>
  <c r="B3734" i="2661"/>
  <c r="B3735" i="2661"/>
  <c r="B3736" i="2661"/>
  <c r="B3737" i="2661"/>
  <c r="B3738" i="2661"/>
  <c r="B3739" i="2661"/>
  <c r="B3740" i="2661"/>
  <c r="B3741" i="2661"/>
  <c r="B3742" i="2661"/>
  <c r="B3743" i="2661"/>
  <c r="B3744" i="2661"/>
  <c r="B3745" i="2661"/>
  <c r="B3746" i="2661"/>
  <c r="B3747" i="2661"/>
  <c r="B3748" i="2661"/>
  <c r="B3749" i="2661"/>
  <c r="B3750" i="2661"/>
  <c r="B3751" i="2661"/>
  <c r="B3752" i="2661"/>
  <c r="B3753" i="2661"/>
  <c r="B3754" i="2661"/>
  <c r="B3755" i="2661"/>
  <c r="B3756" i="2661"/>
  <c r="B3757" i="2661"/>
  <c r="B3758" i="2661"/>
  <c r="B3759" i="2661"/>
  <c r="B3760" i="2661"/>
  <c r="B3761" i="2661"/>
  <c r="B3762" i="2661"/>
  <c r="B3763" i="2661"/>
  <c r="B3764" i="2661"/>
  <c r="B3765" i="2661"/>
  <c r="B3766" i="2661"/>
  <c r="B3767" i="2661"/>
  <c r="B3768" i="2661"/>
  <c r="B3769" i="2661"/>
  <c r="B3770" i="2661"/>
  <c r="B3771" i="2661"/>
  <c r="B3772" i="2661"/>
  <c r="B3773" i="2661"/>
  <c r="B3774" i="2661"/>
  <c r="B3775" i="2661"/>
  <c r="B3776" i="2661"/>
  <c r="B3777" i="2661"/>
  <c r="B3778" i="2661"/>
  <c r="B3779" i="2661"/>
  <c r="B3780" i="2661"/>
  <c r="B3781" i="2661"/>
  <c r="B3782" i="2661"/>
  <c r="B3783" i="2661"/>
  <c r="B3784" i="2661"/>
  <c r="B3785" i="2661"/>
  <c r="B3786" i="2661"/>
  <c r="B3787" i="2661"/>
  <c r="B3788" i="2661"/>
  <c r="B3789" i="2661"/>
  <c r="B3790" i="2661"/>
  <c r="B3791" i="2661"/>
  <c r="B3792" i="2661"/>
  <c r="B3793" i="2661"/>
  <c r="B3794" i="2661"/>
  <c r="B3795" i="2661"/>
  <c r="B3796" i="2661"/>
  <c r="B3797" i="2661"/>
  <c r="B3798" i="2661"/>
  <c r="B3799" i="2661"/>
  <c r="B3800" i="2661"/>
  <c r="B3801" i="2661"/>
  <c r="B3802" i="2661"/>
  <c r="B3803" i="2661"/>
  <c r="B3804" i="2661"/>
  <c r="B3805" i="2661"/>
  <c r="B3806" i="2661"/>
  <c r="B3807" i="2661"/>
  <c r="B3808" i="2661"/>
  <c r="B3809" i="2661"/>
  <c r="B3810" i="2661"/>
  <c r="B3811" i="2661"/>
  <c r="B3812" i="2661"/>
  <c r="B3813" i="2661"/>
  <c r="B3814" i="2661"/>
  <c r="B3815" i="2661"/>
  <c r="B3816" i="2661"/>
  <c r="B3817" i="2661"/>
  <c r="B3818" i="2661"/>
  <c r="B3819" i="2661"/>
  <c r="B3820" i="2661"/>
  <c r="B3821" i="2661"/>
  <c r="B3822" i="2661"/>
  <c r="B3823" i="2661"/>
  <c r="B3824" i="2661"/>
  <c r="B3825" i="2661"/>
  <c r="B3826" i="2661"/>
  <c r="B3827" i="2661"/>
  <c r="B3828" i="2661"/>
  <c r="B3829" i="2661"/>
  <c r="B3830" i="2661"/>
  <c r="B3831" i="2661"/>
  <c r="B3832" i="2661"/>
  <c r="B3833" i="2661"/>
  <c r="B3834" i="2661"/>
  <c r="B3835" i="2661"/>
  <c r="B3836" i="2661"/>
  <c r="B3837" i="2661"/>
  <c r="B3838" i="2661"/>
  <c r="B3839" i="2661"/>
  <c r="B3840" i="2661"/>
  <c r="B3841" i="2661"/>
  <c r="B3842" i="2661"/>
  <c r="B3843" i="2661"/>
  <c r="B3844" i="2661"/>
  <c r="B3845" i="2661"/>
  <c r="B3846" i="2661"/>
  <c r="B3847" i="2661"/>
  <c r="B3848" i="2661"/>
  <c r="B3849" i="2661"/>
  <c r="B3850" i="2661"/>
  <c r="B3851" i="2661"/>
  <c r="B3852" i="2661"/>
  <c r="B3853" i="2661"/>
  <c r="B3854" i="2661"/>
  <c r="B3855" i="2661"/>
  <c r="B3856" i="2661"/>
  <c r="B3857" i="2661"/>
  <c r="B3858" i="2661"/>
  <c r="B3859" i="2661"/>
  <c r="B3860" i="2661"/>
  <c r="B3861" i="2661"/>
  <c r="B3862" i="2661"/>
  <c r="B3863" i="2661"/>
  <c r="B3864" i="2661"/>
  <c r="B3865" i="2661"/>
  <c r="B3866" i="2661"/>
  <c r="B3867" i="2661"/>
  <c r="B3868" i="2661"/>
  <c r="B3869" i="2661"/>
  <c r="B3870" i="2661"/>
  <c r="B3871" i="2661"/>
  <c r="B3872" i="2661"/>
  <c r="B3873" i="2661"/>
  <c r="B3874" i="2661"/>
  <c r="B3875" i="2661"/>
  <c r="B3876" i="2661"/>
  <c r="B3877" i="2661"/>
  <c r="B3878" i="2661"/>
  <c r="B3879" i="2661"/>
  <c r="B3880" i="2661"/>
  <c r="B3881" i="2661"/>
  <c r="B3882" i="2661"/>
  <c r="B3883" i="2661"/>
  <c r="B3884" i="2661"/>
  <c r="B3885" i="2661"/>
  <c r="B3886" i="2661"/>
  <c r="B3887" i="2661"/>
  <c r="B3888" i="2661"/>
  <c r="B3889" i="2661"/>
  <c r="B3890" i="2661"/>
  <c r="B3891" i="2661"/>
  <c r="B3892" i="2661"/>
  <c r="B3893" i="2661"/>
  <c r="B3894" i="2661"/>
  <c r="B3895" i="2661"/>
  <c r="B3896" i="2661"/>
  <c r="B3897" i="2661"/>
  <c r="B3898" i="2661"/>
  <c r="B3899" i="2661"/>
  <c r="B3900" i="2661"/>
  <c r="B3901" i="2661"/>
  <c r="B3902" i="2661"/>
  <c r="B3903" i="2661"/>
  <c r="B3904" i="2661"/>
  <c r="B3905" i="2661"/>
  <c r="B3906" i="2661"/>
  <c r="B3907" i="2661"/>
  <c r="B3908" i="2661"/>
  <c r="B3909" i="2661"/>
  <c r="B3910" i="2661"/>
  <c r="B3911" i="2661"/>
  <c r="B3912" i="2661"/>
  <c r="B3913" i="2661"/>
  <c r="B3914" i="2661"/>
  <c r="B3915" i="2661"/>
  <c r="B3916" i="2661"/>
  <c r="B3917" i="2661"/>
  <c r="B3918" i="2661"/>
  <c r="B3919" i="2661"/>
  <c r="B3920" i="2661"/>
  <c r="B3921" i="2661"/>
  <c r="B3922" i="2661"/>
  <c r="B3923" i="2661"/>
  <c r="B3924" i="2661"/>
  <c r="B3925" i="2661"/>
  <c r="B3926" i="2661"/>
  <c r="B3927" i="2661"/>
  <c r="B3928" i="2661"/>
  <c r="B3929" i="2661"/>
  <c r="B3930" i="2661"/>
  <c r="B3931" i="2661"/>
  <c r="B3932" i="2661"/>
  <c r="B3933" i="2661"/>
  <c r="B3934" i="2661"/>
  <c r="B3935" i="2661"/>
  <c r="B3936" i="2661"/>
  <c r="B3937" i="2661"/>
  <c r="B3938" i="2661"/>
  <c r="B3939" i="2661"/>
  <c r="B3940" i="2661"/>
  <c r="B3941" i="2661"/>
  <c r="B3942" i="2661"/>
  <c r="B3943" i="2661"/>
  <c r="B3944" i="2661"/>
  <c r="B3945" i="2661"/>
  <c r="B3946" i="2661"/>
  <c r="B3947" i="2661"/>
  <c r="B3948" i="2661"/>
  <c r="B3949" i="2661"/>
  <c r="B3950" i="2661"/>
  <c r="B3951" i="2661"/>
  <c r="B3952" i="2661"/>
  <c r="B3953" i="2661"/>
  <c r="B3954" i="2661"/>
  <c r="B3955" i="2661"/>
  <c r="B3956" i="2661"/>
  <c r="B3957" i="2661"/>
  <c r="B3958" i="2661"/>
  <c r="B3959" i="2661"/>
  <c r="B3960" i="2661"/>
  <c r="B3961" i="2661"/>
  <c r="B3962" i="2661"/>
  <c r="B3963" i="2661"/>
  <c r="B3964" i="2661"/>
  <c r="B3965" i="2661"/>
  <c r="B3966" i="2661"/>
  <c r="B3967" i="2661"/>
  <c r="B3968" i="2661"/>
  <c r="B3969" i="2661"/>
  <c r="B3970" i="2661"/>
  <c r="B3971" i="2661"/>
  <c r="B3972" i="2661"/>
  <c r="B3973" i="2661"/>
  <c r="B3974" i="2661"/>
  <c r="B3975" i="2661"/>
  <c r="B3976" i="2661"/>
  <c r="B3977" i="2661"/>
  <c r="B3978" i="2661"/>
  <c r="B3979" i="2661"/>
  <c r="B3980" i="2661"/>
  <c r="B3981" i="2661"/>
  <c r="B3982" i="2661"/>
  <c r="B3983" i="2661"/>
  <c r="B3984" i="2661"/>
  <c r="B3985" i="2661"/>
  <c r="B3986" i="2661"/>
  <c r="B3987" i="2661"/>
  <c r="B3988" i="2661"/>
  <c r="B3989" i="2661"/>
  <c r="B3990" i="2661"/>
  <c r="B3991" i="2661"/>
  <c r="B3992" i="2661"/>
  <c r="B3993" i="2661"/>
  <c r="B3994" i="2661"/>
  <c r="B3995" i="2661"/>
  <c r="B3996" i="2661"/>
  <c r="B3997" i="2661"/>
  <c r="B3998" i="2661"/>
  <c r="B3999" i="2661"/>
  <c r="B4000" i="2661"/>
  <c r="B4001" i="2661"/>
  <c r="B4002" i="2661"/>
  <c r="B4003" i="2661"/>
  <c r="B4004" i="2661"/>
  <c r="B4005" i="2661"/>
  <c r="B4006" i="2661"/>
  <c r="B4007" i="2661"/>
  <c r="B4008" i="2661"/>
  <c r="B4009" i="2661"/>
  <c r="B4010" i="2661"/>
  <c r="B4011" i="2661"/>
  <c r="B4012" i="2661"/>
  <c r="B4013" i="2661"/>
  <c r="B4014" i="2661"/>
  <c r="B4015" i="2661"/>
  <c r="B4016" i="2661"/>
  <c r="B4017" i="2661"/>
  <c r="B4018" i="2661"/>
  <c r="B4019" i="2661"/>
  <c r="B4020" i="2661"/>
  <c r="B4021" i="2661"/>
  <c r="B4022" i="2661"/>
  <c r="B4023" i="2661"/>
  <c r="B4024" i="2661"/>
  <c r="B4025" i="2661"/>
  <c r="B4026" i="2661"/>
  <c r="B4027" i="2661"/>
  <c r="B4028" i="2661"/>
  <c r="B4029" i="2661"/>
  <c r="B4030" i="2661"/>
  <c r="B4031" i="2661"/>
  <c r="B4032" i="2661"/>
  <c r="B4033" i="2661"/>
  <c r="B4034" i="2661"/>
  <c r="B4035" i="2661"/>
  <c r="B4036" i="2661"/>
  <c r="B4037" i="2661"/>
  <c r="B4038" i="2661"/>
  <c r="B4039" i="2661"/>
  <c r="B4040" i="2661"/>
  <c r="B4041" i="2661"/>
  <c r="B4042" i="2661"/>
  <c r="B4043" i="2661"/>
  <c r="B4044" i="2661"/>
  <c r="B4045" i="2661"/>
  <c r="B4046" i="2661"/>
  <c r="B4047" i="2661"/>
  <c r="B4048" i="2661"/>
  <c r="B4049" i="2661"/>
  <c r="B4050" i="2661"/>
  <c r="B4051" i="2661"/>
  <c r="B4052" i="2661"/>
  <c r="B4053" i="2661"/>
  <c r="B4054" i="2661"/>
  <c r="B4055" i="2661"/>
  <c r="B4056" i="2661"/>
  <c r="B4057" i="2661"/>
  <c r="B4058" i="2661"/>
  <c r="B4059" i="2661"/>
  <c r="B4060" i="2661"/>
  <c r="B4061" i="2661"/>
  <c r="B4062" i="2661"/>
  <c r="B4063" i="2661"/>
  <c r="B4064" i="2661"/>
  <c r="B4065" i="2661"/>
  <c r="B4066" i="2661"/>
  <c r="B4067" i="2661"/>
  <c r="B4068" i="2661"/>
  <c r="B4069" i="2661"/>
  <c r="B4070" i="2661"/>
  <c r="B4071" i="2661"/>
  <c r="B4072" i="2661"/>
  <c r="B4073" i="2661"/>
  <c r="B4074" i="2661"/>
  <c r="B4075" i="2661"/>
  <c r="B4076" i="2661"/>
  <c r="B4077" i="2661"/>
  <c r="B4078" i="2661"/>
  <c r="B4079" i="2661"/>
  <c r="B4080" i="2661"/>
  <c r="B4081" i="2661"/>
  <c r="B4082" i="2661"/>
  <c r="B4083" i="2661"/>
  <c r="B4084" i="2661"/>
  <c r="B4085" i="2661"/>
  <c r="B4086" i="2661"/>
  <c r="B4087" i="2661"/>
  <c r="B4088" i="2661"/>
  <c r="B4089" i="2661"/>
  <c r="B4090" i="2661"/>
  <c r="B4091" i="2661"/>
  <c r="B4092" i="2661"/>
  <c r="B4093" i="2661"/>
  <c r="B4094" i="2661"/>
  <c r="B4095" i="2661"/>
  <c r="B4096" i="2661"/>
  <c r="B4097" i="2661"/>
  <c r="B4098" i="2661"/>
  <c r="B4099" i="2661"/>
  <c r="B4100" i="2661"/>
  <c r="B4101" i="2661"/>
  <c r="B4102" i="2661"/>
  <c r="B4103" i="2661"/>
  <c r="B4104" i="2661"/>
  <c r="B4105" i="2661"/>
  <c r="B4106" i="2661"/>
  <c r="B4107" i="2661"/>
  <c r="B4108" i="2661"/>
  <c r="B4109" i="2661"/>
  <c r="B4110" i="2661"/>
  <c r="B4111" i="2661"/>
  <c r="B4112" i="2661"/>
  <c r="B4113" i="2661"/>
  <c r="B4114" i="2661"/>
  <c r="B4115" i="2661"/>
  <c r="B4116" i="2661"/>
  <c r="B4117" i="2661"/>
  <c r="B4118" i="2661"/>
  <c r="B4119" i="2661"/>
  <c r="B4120" i="2661"/>
  <c r="B4121" i="2661"/>
  <c r="B4122" i="2661"/>
  <c r="B4123" i="2661"/>
  <c r="B4124" i="2661"/>
  <c r="B4125" i="2661"/>
  <c r="B4126" i="2661"/>
  <c r="B4127" i="2661"/>
  <c r="B4128" i="2661"/>
  <c r="B4129" i="2661"/>
  <c r="B4130" i="2661"/>
  <c r="B4131" i="2661"/>
  <c r="B4132" i="2661"/>
  <c r="B4133" i="2661"/>
  <c r="B4134" i="2661"/>
  <c r="B4135" i="2661"/>
  <c r="B4136" i="2661"/>
  <c r="B4137" i="2661"/>
  <c r="B4138" i="2661"/>
  <c r="B4139" i="2661"/>
  <c r="B4140" i="2661"/>
  <c r="B4141" i="2661"/>
  <c r="B4142" i="2661"/>
  <c r="B4143" i="2661"/>
  <c r="B4144" i="2661"/>
  <c r="B4145" i="2661"/>
  <c r="B4146" i="2661"/>
  <c r="B4147" i="2661"/>
  <c r="B4148" i="2661"/>
  <c r="B4149" i="2661"/>
  <c r="B4150" i="2661"/>
  <c r="B4151" i="2661"/>
  <c r="B4152" i="2661"/>
  <c r="B4153" i="2661"/>
  <c r="B4154" i="2661"/>
  <c r="B4155" i="2661"/>
  <c r="B4156" i="2661"/>
  <c r="B4157" i="2661"/>
  <c r="B4158" i="2661"/>
  <c r="B4159" i="2661"/>
  <c r="B4160" i="2661"/>
  <c r="B4161" i="2661"/>
  <c r="B4162" i="2661"/>
  <c r="B4163" i="2661"/>
  <c r="B4164" i="2661"/>
  <c r="B4165" i="2661"/>
  <c r="B4166" i="2661"/>
  <c r="B4167" i="2661"/>
  <c r="B4168" i="2661"/>
  <c r="B4169" i="2661"/>
  <c r="B4170" i="2661"/>
  <c r="B4171" i="2661"/>
  <c r="B4172" i="2661"/>
  <c r="B4173" i="2661"/>
  <c r="B4174" i="2661"/>
  <c r="B4175" i="2661"/>
  <c r="B4176" i="2661"/>
  <c r="B4177" i="2661"/>
  <c r="B4178" i="2661"/>
  <c r="B4179" i="2661"/>
  <c r="B4180" i="2661"/>
  <c r="B4181" i="2661"/>
  <c r="B4182" i="2661"/>
  <c r="B4183" i="2661"/>
  <c r="B4184" i="2661"/>
  <c r="B4185" i="2661"/>
  <c r="B4186" i="2661"/>
  <c r="B4187" i="2661"/>
  <c r="B4188" i="2661"/>
  <c r="B4189" i="2661"/>
  <c r="B4190" i="2661"/>
  <c r="B4191" i="2661"/>
  <c r="B4192" i="2661"/>
  <c r="B4193" i="2661"/>
  <c r="B4194" i="2661"/>
  <c r="B4195" i="2661"/>
  <c r="B4196" i="2661"/>
  <c r="B4197" i="2661"/>
  <c r="B4198" i="2661"/>
  <c r="B4199" i="2661"/>
  <c r="B4200" i="2661"/>
  <c r="B4201" i="2661"/>
  <c r="B4202" i="2661"/>
  <c r="B4203" i="2661"/>
  <c r="B4204" i="2661"/>
  <c r="B4205" i="2661"/>
  <c r="B4206" i="2661"/>
  <c r="B4207" i="2661"/>
  <c r="B4208" i="2661"/>
  <c r="B4209" i="2661"/>
  <c r="B4210" i="2661"/>
  <c r="B4211" i="2661"/>
  <c r="B4212" i="2661"/>
  <c r="B4213" i="2661"/>
  <c r="B4214" i="2661"/>
  <c r="B4215" i="2661"/>
  <c r="B4216" i="2661"/>
  <c r="B4217" i="2661"/>
  <c r="B4218" i="2661"/>
  <c r="B4219" i="2661"/>
  <c r="B4220" i="2661"/>
  <c r="B4221" i="2661"/>
  <c r="B4222" i="2661"/>
  <c r="B4223" i="2661"/>
  <c r="B4224" i="2661"/>
  <c r="B4225" i="2661"/>
  <c r="B4226" i="2661"/>
  <c r="B4227" i="2661"/>
  <c r="B4228" i="2661"/>
  <c r="B4229" i="2661"/>
  <c r="B4230" i="2661"/>
  <c r="B4231" i="2661"/>
  <c r="B4232" i="2661"/>
  <c r="B4233" i="2661"/>
  <c r="B4234" i="2661"/>
  <c r="B4235" i="2661"/>
  <c r="B4236" i="2661"/>
  <c r="B4237" i="2661"/>
  <c r="B4238" i="2661"/>
  <c r="B4239" i="2661"/>
  <c r="B4240" i="2661"/>
  <c r="B4241" i="2661"/>
  <c r="B4242" i="2661"/>
  <c r="B4243" i="2661"/>
  <c r="B4244" i="2661"/>
  <c r="B4245" i="2661"/>
  <c r="B4246" i="2661"/>
  <c r="B4247" i="2661"/>
  <c r="B4248" i="2661"/>
  <c r="B4249" i="2661"/>
  <c r="B4250" i="2661"/>
  <c r="B4251" i="2661"/>
  <c r="B4252" i="2661"/>
  <c r="B4253" i="2661"/>
  <c r="B4254" i="2661"/>
  <c r="B4255" i="2661"/>
  <c r="B4256" i="2661"/>
  <c r="B4257" i="2661"/>
  <c r="B4258" i="2661"/>
  <c r="B4259" i="2661"/>
  <c r="B4260" i="2661"/>
  <c r="B4261" i="2661"/>
  <c r="B4262" i="2661"/>
  <c r="B4263" i="2661"/>
  <c r="B4264" i="2661"/>
  <c r="B4265" i="2661"/>
  <c r="B4266" i="2661"/>
  <c r="B4267" i="2661"/>
  <c r="B4268" i="2661"/>
  <c r="B4269" i="2661"/>
  <c r="B4270" i="2661"/>
  <c r="B4271" i="2661"/>
  <c r="B4272" i="2661"/>
  <c r="B4273" i="2661"/>
  <c r="B4274" i="2661"/>
  <c r="B4275" i="2661"/>
  <c r="B4276" i="2661"/>
  <c r="B4277" i="2661"/>
  <c r="B4278" i="2661"/>
  <c r="B4279" i="2661"/>
  <c r="B4280" i="2661"/>
  <c r="B4281" i="2661"/>
  <c r="B4282" i="2661"/>
  <c r="B4283" i="2661"/>
  <c r="B4284" i="2661"/>
  <c r="B4285" i="2661"/>
  <c r="B4286" i="2661"/>
  <c r="B4287" i="2661"/>
  <c r="B4288" i="2661"/>
  <c r="B4289" i="2661"/>
  <c r="B4290" i="2661"/>
  <c r="B4291" i="2661"/>
  <c r="B4292" i="2661"/>
  <c r="B4293" i="2661"/>
  <c r="B4294" i="2661"/>
  <c r="B4295" i="2661"/>
  <c r="B4296" i="2661"/>
  <c r="B4297" i="2661"/>
  <c r="B4298" i="2661"/>
  <c r="B4299" i="2661"/>
  <c r="B4300" i="2661"/>
  <c r="B4301" i="2661"/>
  <c r="B4302" i="2661"/>
  <c r="B4303" i="2661"/>
  <c r="B4304" i="2661"/>
  <c r="B4305" i="2661"/>
  <c r="B4306" i="2661"/>
  <c r="B4307" i="2661"/>
  <c r="B4308" i="2661"/>
  <c r="B4309" i="2661"/>
  <c r="B4310" i="2661"/>
  <c r="B4311" i="2661"/>
  <c r="B4312" i="2661"/>
  <c r="B4313" i="2661"/>
  <c r="B4314" i="2661"/>
  <c r="B4315" i="2661"/>
  <c r="B4316" i="2661"/>
  <c r="B4317" i="2661"/>
  <c r="B4318" i="2661"/>
  <c r="B4319" i="2661"/>
  <c r="B4320" i="2661"/>
  <c r="B4321" i="2661"/>
  <c r="B4322" i="2661"/>
  <c r="B4323" i="2661"/>
  <c r="B4324" i="2661"/>
  <c r="B4325" i="2661"/>
  <c r="B4326" i="2661"/>
  <c r="B4327" i="2661"/>
  <c r="B4328" i="2661"/>
  <c r="B4329" i="2661"/>
  <c r="B4330" i="2661"/>
  <c r="B4331" i="2661"/>
  <c r="B4332" i="2661"/>
  <c r="B4333" i="2661"/>
  <c r="B4334" i="2661"/>
  <c r="B4335" i="2661"/>
  <c r="B4336" i="2661"/>
  <c r="B4337" i="2661"/>
  <c r="B4338" i="2661"/>
  <c r="B4339" i="2661"/>
  <c r="B4340" i="2661"/>
  <c r="B4341" i="2661"/>
  <c r="B4342" i="2661"/>
  <c r="B4343" i="2661"/>
  <c r="B4344" i="2661"/>
  <c r="B4345" i="2661"/>
  <c r="B4346" i="2661"/>
  <c r="B4347" i="2661"/>
  <c r="B4348" i="2661"/>
  <c r="B4349" i="2661"/>
  <c r="B4350" i="2661"/>
  <c r="B4351" i="2661"/>
  <c r="B4352" i="2661"/>
  <c r="B4353" i="2661"/>
  <c r="B4354" i="2661"/>
  <c r="B4355" i="2661"/>
  <c r="B4356" i="2661"/>
  <c r="B4357" i="2661"/>
  <c r="B4358" i="2661"/>
  <c r="B4359" i="2661"/>
  <c r="B4360" i="2661"/>
  <c r="B4361" i="2661"/>
  <c r="B4362" i="2661"/>
  <c r="B4363" i="2661"/>
  <c r="B4364" i="2661"/>
  <c r="B4365" i="2661"/>
  <c r="B4366" i="2661"/>
  <c r="B4367" i="2661"/>
  <c r="B4368" i="2661"/>
  <c r="B4369" i="2661"/>
  <c r="B4370" i="2661"/>
  <c r="B4371" i="2661"/>
  <c r="B4372" i="2661"/>
  <c r="B4373" i="2661"/>
  <c r="B4374" i="2661"/>
  <c r="B4375" i="2661"/>
  <c r="B4376" i="2661"/>
  <c r="B4377" i="2661"/>
  <c r="B4378" i="2661"/>
  <c r="B4379" i="2661"/>
  <c r="B4380" i="2661"/>
  <c r="B4381" i="2661"/>
  <c r="B4382" i="2661"/>
  <c r="B4383" i="2661"/>
  <c r="B4384" i="2661"/>
  <c r="B4385" i="2661"/>
  <c r="B4386" i="2661"/>
  <c r="B4387" i="2661"/>
  <c r="B4388" i="2661"/>
  <c r="B4389" i="2661"/>
  <c r="B4390" i="2661"/>
  <c r="B4391" i="2661"/>
  <c r="B4392" i="2661"/>
  <c r="B4393" i="2661"/>
  <c r="B4394" i="2661"/>
  <c r="B4395" i="2661"/>
  <c r="B4396" i="2661"/>
  <c r="B4397" i="2661"/>
  <c r="B4398" i="2661"/>
  <c r="B4399" i="2661"/>
  <c r="B4400" i="2661"/>
  <c r="B4401" i="2661"/>
  <c r="B4402" i="2661"/>
  <c r="B4403" i="2661"/>
  <c r="B4404" i="2661"/>
  <c r="B4405" i="2661"/>
  <c r="B4406" i="2661"/>
  <c r="B4407" i="2661"/>
  <c r="B4408" i="2661"/>
  <c r="B4409" i="2661"/>
  <c r="B4410" i="2661"/>
  <c r="B4411" i="2661"/>
  <c r="B4412" i="2661"/>
  <c r="B4413" i="2661"/>
  <c r="B4414" i="2661"/>
  <c r="B4415" i="2661"/>
  <c r="B4416" i="2661"/>
  <c r="B4417" i="2661"/>
  <c r="B4418" i="2661"/>
  <c r="B4419" i="2661"/>
  <c r="B4420" i="2661"/>
  <c r="B4421" i="2661"/>
  <c r="B4422" i="2661"/>
  <c r="B4423" i="2661"/>
  <c r="B4424" i="2661"/>
  <c r="B4425" i="2661"/>
  <c r="B4426" i="2661"/>
  <c r="B4427" i="2661"/>
  <c r="B4428" i="2661"/>
  <c r="B4429" i="2661"/>
  <c r="B4430" i="2661"/>
  <c r="B4431" i="2661"/>
  <c r="B4432" i="2661"/>
  <c r="B4433" i="2661"/>
  <c r="B4434" i="2661"/>
  <c r="B4435" i="2661"/>
  <c r="B4436" i="2661"/>
  <c r="B4437" i="2661"/>
  <c r="B4438" i="2661"/>
  <c r="B4439" i="2661"/>
  <c r="B4440" i="2661"/>
  <c r="B4441" i="2661"/>
  <c r="B4442" i="2661"/>
  <c r="B4443" i="2661"/>
  <c r="B4444" i="2661"/>
  <c r="B4445" i="2661"/>
  <c r="B4446" i="2661"/>
  <c r="B4447" i="2661"/>
  <c r="B4448" i="2661"/>
  <c r="B4449" i="2661"/>
  <c r="B4450" i="2661"/>
  <c r="B4451" i="2661"/>
  <c r="B4452" i="2661"/>
  <c r="B4453" i="2661"/>
  <c r="B4454" i="2661"/>
  <c r="B4455" i="2661"/>
  <c r="B4456" i="2661"/>
  <c r="B4457" i="2661"/>
  <c r="B4458" i="2661"/>
  <c r="B4459" i="2661"/>
  <c r="B4460" i="2661"/>
  <c r="B4461" i="2661"/>
  <c r="B4462" i="2661"/>
  <c r="B4463" i="2661"/>
  <c r="B4464" i="2661"/>
  <c r="B4465" i="2661"/>
  <c r="B4466" i="2661"/>
  <c r="B4467" i="2661"/>
  <c r="B4468" i="2661"/>
  <c r="B4469" i="2661"/>
  <c r="B4470" i="2661"/>
  <c r="B4471" i="2661"/>
  <c r="B4472" i="2661"/>
  <c r="B4473" i="2661"/>
  <c r="B4474" i="2661"/>
  <c r="B4475" i="2661"/>
  <c r="B4476" i="2661"/>
  <c r="B4477" i="2661"/>
  <c r="B4478" i="2661"/>
  <c r="B4479" i="2661"/>
  <c r="B4480" i="2661"/>
  <c r="B4481" i="2661"/>
  <c r="B4482" i="2661"/>
  <c r="B4483" i="2661"/>
  <c r="B4484" i="2661"/>
  <c r="B4485" i="2661"/>
  <c r="B4486" i="2661"/>
  <c r="B4487" i="2661"/>
  <c r="B4488" i="2661"/>
  <c r="B4489" i="2661"/>
  <c r="B4490" i="2661"/>
  <c r="B4491" i="2661"/>
  <c r="B4492" i="2661"/>
  <c r="B4493" i="2661"/>
  <c r="B4494" i="2661"/>
  <c r="B4495" i="2661"/>
  <c r="B4496" i="2661"/>
  <c r="B4497" i="2661"/>
  <c r="B4498" i="2661"/>
  <c r="B4499" i="2661"/>
  <c r="B4500" i="2661"/>
  <c r="B4501" i="2661"/>
  <c r="B4502" i="2661"/>
  <c r="B4503" i="2661"/>
  <c r="B4504" i="2661"/>
  <c r="B4505" i="2661"/>
  <c r="B4506" i="2661"/>
  <c r="B4507" i="2661"/>
  <c r="B4508" i="2661"/>
  <c r="B4509" i="2661"/>
  <c r="B4510" i="2661"/>
  <c r="B4511" i="2661"/>
  <c r="B4512" i="2661"/>
  <c r="B4513" i="2661"/>
  <c r="B4514" i="2661"/>
  <c r="B4515" i="2661"/>
  <c r="B4516" i="2661"/>
  <c r="B4517" i="2661"/>
  <c r="B4518" i="2661"/>
  <c r="B4519" i="2661"/>
  <c r="B4520" i="2661"/>
  <c r="B4521" i="2661"/>
  <c r="B4522" i="2661"/>
  <c r="B4523" i="2661"/>
  <c r="B4524" i="2661"/>
  <c r="B4525" i="2661"/>
  <c r="B4526" i="2661"/>
  <c r="B4527" i="2661"/>
  <c r="B4528" i="2661"/>
  <c r="B4529" i="2661"/>
  <c r="B4530" i="2661"/>
  <c r="B4531" i="2661"/>
  <c r="B4532" i="2661"/>
  <c r="B4533" i="2661"/>
  <c r="B4534" i="2661"/>
  <c r="B4535" i="2661"/>
  <c r="B4536" i="2661"/>
  <c r="B4537" i="2661"/>
  <c r="B4538" i="2661"/>
  <c r="B4539" i="2661"/>
  <c r="B4540" i="2661"/>
  <c r="B4541" i="2661"/>
  <c r="B4542" i="2661"/>
  <c r="B4543" i="2661"/>
  <c r="B4544" i="2661"/>
  <c r="B4545" i="2661"/>
  <c r="B4546" i="2661"/>
  <c r="B4547" i="2661"/>
  <c r="B4548" i="2661"/>
  <c r="B4549" i="2661"/>
  <c r="B4550" i="2661"/>
  <c r="B4551" i="2661"/>
  <c r="B4552" i="2661"/>
  <c r="B4553" i="2661"/>
  <c r="B4554" i="2661"/>
  <c r="B4555" i="2661"/>
  <c r="B4556" i="2661"/>
  <c r="B4557" i="2661"/>
  <c r="B4558" i="2661"/>
  <c r="B4559" i="2661"/>
  <c r="B4560" i="2661"/>
  <c r="B4561" i="2661"/>
  <c r="B4562" i="2661"/>
  <c r="B4563" i="2661"/>
  <c r="B4564" i="2661"/>
  <c r="B4565" i="2661"/>
  <c r="B4566" i="2661"/>
  <c r="B4567" i="2661"/>
  <c r="B4568" i="2661"/>
  <c r="B4569" i="2661"/>
  <c r="B4570" i="2661"/>
  <c r="B4571" i="2661"/>
  <c r="B4572" i="2661"/>
  <c r="B4573" i="2661"/>
  <c r="B4574" i="2661"/>
  <c r="B4575" i="2661"/>
  <c r="B4576" i="2661"/>
  <c r="B4577" i="2661"/>
  <c r="B4578" i="2661"/>
  <c r="B4579" i="2661"/>
  <c r="B4580" i="2661"/>
  <c r="B4581" i="2661"/>
  <c r="B4582" i="2661"/>
  <c r="B4583" i="2661"/>
  <c r="B4584" i="2661"/>
  <c r="B4585" i="2661"/>
  <c r="B4586" i="2661"/>
  <c r="B4587" i="2661"/>
  <c r="B4588" i="2661"/>
  <c r="B4589" i="2661"/>
  <c r="B4590" i="2661"/>
  <c r="B4591" i="2661"/>
  <c r="B4592" i="2661"/>
  <c r="B4593" i="2661"/>
  <c r="B4594" i="2661"/>
  <c r="B4595" i="2661"/>
  <c r="B4596" i="2661"/>
  <c r="B4597" i="2661"/>
  <c r="B4598" i="2661"/>
  <c r="B4599" i="2661"/>
  <c r="B4600" i="2661"/>
  <c r="B4601" i="2661"/>
  <c r="B4602" i="2661"/>
  <c r="B4603" i="2661"/>
  <c r="B4604" i="2661"/>
  <c r="B4605" i="2661"/>
  <c r="B4606" i="2661"/>
  <c r="B4607" i="2661"/>
  <c r="B4608" i="2661"/>
  <c r="B4609" i="2661"/>
  <c r="B4610" i="2661"/>
  <c r="B4611" i="2661"/>
  <c r="B4612" i="2661"/>
  <c r="B4613" i="2661"/>
  <c r="B4614" i="2661"/>
  <c r="B4615" i="2661"/>
  <c r="B4616" i="2661"/>
  <c r="B4617" i="2661"/>
  <c r="B4618" i="2661"/>
  <c r="B4619" i="2661"/>
  <c r="B4620" i="2661"/>
  <c r="B4621" i="2661"/>
  <c r="B4622" i="2661"/>
  <c r="B4623" i="2661"/>
  <c r="B4624" i="2661"/>
  <c r="B4625" i="2661"/>
  <c r="B4626" i="2661"/>
  <c r="B4627" i="2661"/>
  <c r="B4628" i="2661"/>
  <c r="B4629" i="2661"/>
  <c r="B4630" i="2661"/>
  <c r="B4631" i="2661"/>
  <c r="B4632" i="2661"/>
  <c r="B4633" i="2661"/>
  <c r="B4634" i="2661"/>
  <c r="B4635" i="2661"/>
  <c r="B4636" i="2661"/>
  <c r="B4637" i="2661"/>
  <c r="B4638" i="2661"/>
  <c r="B4639" i="2661"/>
  <c r="B4640" i="2661"/>
  <c r="B4641" i="2661"/>
  <c r="B4642" i="2661"/>
  <c r="B4643" i="2661"/>
  <c r="B4644" i="2661"/>
  <c r="B4645" i="2661"/>
  <c r="B4646" i="2661"/>
  <c r="B4647" i="2661"/>
  <c r="B4648" i="2661"/>
  <c r="B4649" i="2661"/>
  <c r="B4650" i="2661"/>
  <c r="B4651" i="2661"/>
  <c r="B4652" i="2661"/>
  <c r="B4653" i="2661"/>
  <c r="B4654" i="2661"/>
  <c r="B4655" i="2661"/>
  <c r="B4656" i="2661"/>
  <c r="B4657" i="2661"/>
  <c r="B4658" i="2661"/>
  <c r="B4659" i="2661"/>
  <c r="B4660" i="2661"/>
  <c r="B4661" i="2661"/>
  <c r="B4662" i="2661"/>
  <c r="B4663" i="2661"/>
  <c r="B4664" i="2661"/>
  <c r="B4665" i="2661"/>
  <c r="B4666" i="2661"/>
  <c r="B4667" i="2661"/>
  <c r="B4668" i="2661"/>
  <c r="B4669" i="2661"/>
  <c r="B4670" i="2661"/>
  <c r="B4671" i="2661"/>
  <c r="B4672" i="2661"/>
  <c r="B4673" i="2661"/>
  <c r="B4674" i="2661"/>
  <c r="B4675" i="2661"/>
  <c r="B4676" i="2661"/>
  <c r="B4677" i="2661"/>
  <c r="B4678" i="2661"/>
  <c r="B4679" i="2661"/>
  <c r="B4680" i="2661"/>
  <c r="B4681" i="2661"/>
  <c r="B4682" i="2661"/>
  <c r="B4683" i="2661"/>
  <c r="B4684" i="2661"/>
  <c r="B4685" i="2661"/>
  <c r="B4686" i="2661"/>
  <c r="B4687" i="2661"/>
  <c r="B4688" i="2661"/>
  <c r="B4689" i="2661"/>
  <c r="B4690" i="2661"/>
  <c r="B4691" i="2661"/>
  <c r="B4692" i="2661"/>
  <c r="B4693" i="2661"/>
  <c r="B4694" i="2661"/>
  <c r="B4695" i="2661"/>
  <c r="B4696" i="2661"/>
  <c r="B4697" i="2661"/>
  <c r="B4698" i="2661"/>
  <c r="B4699" i="2661"/>
  <c r="B4700" i="2661"/>
  <c r="B4701" i="2661"/>
  <c r="B4702" i="2661"/>
  <c r="B4703" i="2661"/>
  <c r="B4704" i="2661"/>
  <c r="B4705" i="2661"/>
  <c r="B4706" i="2661"/>
  <c r="B4707" i="2661"/>
  <c r="B4708" i="2661"/>
  <c r="B4709" i="2661"/>
  <c r="B4710" i="2661"/>
  <c r="B4711" i="2661"/>
  <c r="B4712" i="2661"/>
  <c r="B4713" i="2661"/>
  <c r="B4714" i="2661"/>
  <c r="B4715" i="2661"/>
  <c r="B4716" i="2661"/>
  <c r="B4717" i="2661"/>
  <c r="B4718" i="2661"/>
  <c r="B4719" i="2661"/>
  <c r="B4720" i="2661"/>
  <c r="B4721" i="2661"/>
  <c r="B4722" i="2661"/>
  <c r="B4723" i="2661"/>
  <c r="B4724" i="2661"/>
  <c r="B4725" i="2661"/>
  <c r="B4726" i="2661"/>
  <c r="B4727" i="2661"/>
  <c r="B4728" i="2661"/>
  <c r="B4729" i="2661"/>
  <c r="B4730" i="2661"/>
  <c r="B4731" i="2661"/>
  <c r="B4732" i="2661"/>
  <c r="B4733" i="2661"/>
  <c r="B4734" i="2661"/>
  <c r="B4735" i="2661"/>
  <c r="B4736" i="2661"/>
  <c r="B4737" i="2661"/>
  <c r="B4738" i="2661"/>
  <c r="B4739" i="2661"/>
  <c r="B4740" i="2661"/>
  <c r="B4741" i="2661"/>
  <c r="B4742" i="2661"/>
  <c r="B4743" i="2661"/>
  <c r="B4744" i="2661"/>
  <c r="B4745" i="2661"/>
  <c r="B4746" i="2661"/>
  <c r="B4747" i="2661"/>
  <c r="B4748" i="2661"/>
  <c r="B4749" i="2661"/>
  <c r="B4750" i="2661"/>
  <c r="B4751" i="2661"/>
  <c r="B4752" i="2661"/>
  <c r="B4753" i="2661"/>
  <c r="B4754" i="2661"/>
  <c r="B4755" i="2661"/>
  <c r="B4756" i="2661"/>
  <c r="B4757" i="2661"/>
  <c r="B4758" i="2661"/>
  <c r="B4759" i="2661"/>
  <c r="B4760" i="2661"/>
  <c r="B4761" i="2661"/>
  <c r="B4762" i="2661"/>
  <c r="B4763" i="2661"/>
  <c r="B4764" i="2661"/>
  <c r="B4765" i="2661"/>
  <c r="B4766" i="2661"/>
  <c r="B4767" i="2661"/>
  <c r="B4768" i="2661"/>
  <c r="B4769" i="2661"/>
  <c r="B4770" i="2661"/>
  <c r="B4771" i="2661"/>
  <c r="B4772" i="2661"/>
  <c r="B4773" i="2661"/>
  <c r="B4774" i="2661"/>
  <c r="B4775" i="2661"/>
  <c r="B4776" i="2661"/>
  <c r="B4777" i="2661"/>
  <c r="B4778" i="2661"/>
  <c r="B4779" i="2661"/>
  <c r="B4780" i="2661"/>
  <c r="B4781" i="2661"/>
  <c r="B4782" i="2661"/>
  <c r="B4783" i="2661"/>
  <c r="B4784" i="2661"/>
  <c r="B4785" i="2661"/>
  <c r="B4786" i="2661"/>
  <c r="B4787" i="2661"/>
  <c r="B4788" i="2661"/>
  <c r="B4789" i="2661"/>
  <c r="B4790" i="2661"/>
  <c r="B4791" i="2661"/>
  <c r="B4792" i="2661"/>
  <c r="B4793" i="2661"/>
  <c r="B4794" i="2661"/>
  <c r="B4795" i="2661"/>
  <c r="B4796" i="2661"/>
  <c r="B4797" i="2661"/>
  <c r="B4798" i="2661"/>
  <c r="B4799" i="2661"/>
  <c r="B4800" i="2661"/>
  <c r="B4801" i="2661"/>
  <c r="B4802" i="2661"/>
  <c r="B4803" i="2661"/>
  <c r="B4804" i="2661"/>
  <c r="B4805" i="2661"/>
  <c r="B4806" i="2661"/>
  <c r="B4807" i="2661"/>
  <c r="B4808" i="2661"/>
  <c r="B4809" i="2661"/>
  <c r="B4810" i="2661"/>
  <c r="B4811" i="2661"/>
  <c r="B4812" i="2661"/>
  <c r="B4813" i="2661"/>
  <c r="B4814" i="2661"/>
  <c r="B4815" i="2661"/>
  <c r="B4816" i="2661"/>
  <c r="B4817" i="2661"/>
  <c r="B4818" i="2661"/>
  <c r="B4819" i="2661"/>
  <c r="B4820" i="2661"/>
  <c r="B4821" i="2661"/>
  <c r="B4822" i="2661"/>
  <c r="B4823" i="2661"/>
  <c r="B4824" i="2661"/>
  <c r="B4825" i="2661"/>
  <c r="B4826" i="2661"/>
  <c r="B4827" i="2661"/>
  <c r="B4828" i="2661"/>
  <c r="B4829" i="2661"/>
  <c r="B4830" i="2661"/>
  <c r="B4831" i="2661"/>
  <c r="B4832" i="2661"/>
  <c r="B4833" i="2661"/>
  <c r="B4834" i="2661"/>
  <c r="B4835" i="2661"/>
  <c r="B4836" i="2661"/>
  <c r="B4837" i="2661"/>
  <c r="B4838" i="2661"/>
  <c r="B4839" i="2661"/>
  <c r="B4840" i="2661"/>
  <c r="B4841" i="2661"/>
  <c r="B4842" i="2661"/>
  <c r="B4843" i="2661"/>
  <c r="B4844" i="2661"/>
  <c r="B4845" i="2661"/>
  <c r="B4846" i="2661"/>
  <c r="B4847" i="2661"/>
  <c r="B4848" i="2661"/>
  <c r="B4849" i="2661"/>
  <c r="B4850" i="2661"/>
  <c r="B4851" i="2661"/>
  <c r="B4852" i="2661"/>
  <c r="B4853" i="2661"/>
  <c r="B4854" i="2661"/>
  <c r="B4855" i="2661"/>
  <c r="B4856" i="2661"/>
  <c r="B4857" i="2661"/>
  <c r="B4858" i="2661"/>
  <c r="B4859" i="2661"/>
  <c r="B4860" i="2661"/>
  <c r="B4861" i="2661"/>
  <c r="B4862" i="2661"/>
  <c r="B4863" i="2661"/>
  <c r="B4864" i="2661"/>
  <c r="B4865" i="2661"/>
  <c r="B4866" i="2661"/>
  <c r="B4867" i="2661"/>
  <c r="B4868" i="2661"/>
  <c r="B4869" i="2661"/>
  <c r="B4870" i="2661"/>
  <c r="B4871" i="2661"/>
  <c r="B4872" i="2661"/>
  <c r="B4873" i="2661"/>
  <c r="B4874" i="2661"/>
  <c r="B4875" i="2661"/>
  <c r="B4876" i="2661"/>
  <c r="B4877" i="2661"/>
  <c r="B4878" i="2661"/>
  <c r="B4879" i="2661"/>
  <c r="B4880" i="2661"/>
  <c r="B4881" i="2661"/>
  <c r="B4882" i="2661"/>
  <c r="B4883" i="2661"/>
  <c r="B4884" i="2661"/>
  <c r="B4885" i="2661"/>
  <c r="B4886" i="2661"/>
  <c r="B4887" i="2661"/>
  <c r="B4888" i="2661"/>
  <c r="B4889" i="2661"/>
  <c r="B4890" i="2661"/>
  <c r="B4891" i="2661"/>
  <c r="B4892" i="2661"/>
  <c r="B4893" i="2661"/>
  <c r="B4894" i="2661"/>
  <c r="B4895" i="2661"/>
  <c r="B4896" i="2661"/>
  <c r="B4897" i="2661"/>
  <c r="B4898" i="2661"/>
  <c r="B4899" i="2661"/>
  <c r="B4900" i="2661"/>
  <c r="B4901" i="2661"/>
  <c r="B4902" i="2661"/>
  <c r="B4903" i="2661"/>
  <c r="B4904" i="2661"/>
  <c r="B4905" i="2661"/>
  <c r="B4906" i="2661"/>
  <c r="B4907" i="2661"/>
  <c r="B4908" i="2661"/>
  <c r="B4909" i="2661"/>
  <c r="B4910" i="2661"/>
  <c r="B4911" i="2661"/>
  <c r="B4912" i="2661"/>
  <c r="B4913" i="2661"/>
  <c r="B4914" i="2661"/>
  <c r="B4915" i="2661"/>
  <c r="B4916" i="2661"/>
  <c r="B4917" i="2661"/>
  <c r="B4918" i="2661"/>
  <c r="B4919" i="2661"/>
  <c r="B4920" i="2661"/>
  <c r="B4921" i="2661"/>
  <c r="B4922" i="2661"/>
  <c r="B4923" i="2661"/>
  <c r="B4924" i="2661"/>
  <c r="B4925" i="2661"/>
  <c r="B4926" i="2661"/>
  <c r="B4927" i="2661"/>
  <c r="B4928" i="2661"/>
  <c r="B4929" i="2661"/>
  <c r="B4930" i="2661"/>
  <c r="B4931" i="2661"/>
  <c r="B4932" i="2661"/>
  <c r="B4933" i="2661"/>
  <c r="B4934" i="2661"/>
  <c r="B4935" i="2661"/>
  <c r="B4936" i="2661"/>
  <c r="B4937" i="2661"/>
  <c r="B4938" i="2661"/>
  <c r="B4939" i="2661"/>
  <c r="B4940" i="2661"/>
  <c r="B4941" i="2661"/>
  <c r="B4942" i="2661"/>
  <c r="B4943" i="2661"/>
  <c r="B4944" i="2661"/>
  <c r="B4945" i="2661"/>
  <c r="B4946" i="2661"/>
  <c r="B4947" i="2661"/>
  <c r="B4948" i="2661"/>
  <c r="B4949" i="2661"/>
  <c r="B4950" i="2661"/>
  <c r="B4951" i="2661"/>
  <c r="B4952" i="2661"/>
  <c r="B4953" i="2661"/>
  <c r="B4954" i="2661"/>
  <c r="B4955" i="2661"/>
  <c r="B4956" i="2661"/>
  <c r="B4957" i="2661"/>
  <c r="B4958" i="2661"/>
  <c r="B4959" i="2661"/>
  <c r="B4960" i="2661"/>
  <c r="B4961" i="2661"/>
  <c r="B4962" i="2661"/>
  <c r="B4963" i="2661"/>
  <c r="B4964" i="2661"/>
  <c r="B4965" i="2661"/>
  <c r="B4966" i="2661"/>
  <c r="B4967" i="2661"/>
  <c r="B4968" i="2661"/>
  <c r="B4969" i="2661"/>
  <c r="B4970" i="2661"/>
  <c r="B4971" i="2661"/>
  <c r="B4972" i="2661"/>
  <c r="B4973" i="2661"/>
  <c r="B4974" i="2661"/>
  <c r="B4975" i="2661"/>
  <c r="B4976" i="2661"/>
  <c r="B4977" i="2661"/>
  <c r="B4978" i="2661"/>
  <c r="B4979" i="2661"/>
  <c r="B4980" i="2661"/>
  <c r="B4981" i="2661"/>
  <c r="B4982" i="2661"/>
  <c r="B4983" i="2661"/>
  <c r="B4984" i="2661"/>
  <c r="B4985" i="2661"/>
  <c r="B4986" i="2661"/>
  <c r="B4987" i="2661"/>
  <c r="B4988" i="2661"/>
  <c r="B4989" i="2661"/>
  <c r="B4990" i="2661"/>
  <c r="B4991" i="2661"/>
  <c r="B4992" i="2661"/>
  <c r="B4993" i="2661"/>
  <c r="B4994" i="2661"/>
  <c r="B4995" i="2661"/>
  <c r="B4996" i="2661"/>
  <c r="B4997" i="2661"/>
  <c r="B4998" i="2661"/>
  <c r="B4999" i="2661"/>
  <c r="B5000" i="2661"/>
  <c r="B5001" i="2661"/>
  <c r="B5002" i="2661"/>
  <c r="B5003" i="2661"/>
  <c r="B5004" i="2661"/>
  <c r="B5005" i="2661"/>
  <c r="B5006" i="2661"/>
  <c r="B5007" i="2661"/>
  <c r="B5008" i="2661"/>
  <c r="B5009" i="2661"/>
  <c r="B5010" i="2661"/>
  <c r="B5011" i="2661"/>
  <c r="B5012" i="2661"/>
  <c r="B5013" i="2661"/>
  <c r="B5014" i="2661"/>
  <c r="B5015" i="2661"/>
  <c r="B5016" i="2661"/>
  <c r="B5017" i="2661"/>
  <c r="B5018" i="2661"/>
  <c r="B5019" i="2661"/>
  <c r="B5020" i="2661"/>
  <c r="B5021" i="2661"/>
  <c r="B5022" i="2661"/>
  <c r="B5023" i="2661"/>
  <c r="B5024" i="2661"/>
  <c r="B5025" i="2661"/>
  <c r="B5026" i="2661"/>
  <c r="B5027" i="2661"/>
  <c r="B5028" i="2661"/>
  <c r="B5029" i="2661"/>
  <c r="B5030" i="2661"/>
  <c r="B5031" i="2661"/>
  <c r="B5032" i="2661"/>
  <c r="B5033" i="2661"/>
  <c r="B5034" i="2661"/>
  <c r="B5035" i="2661"/>
  <c r="B5036" i="2661"/>
  <c r="B5037" i="2661"/>
  <c r="B5038" i="2661"/>
  <c r="B5039" i="2661"/>
  <c r="B5040" i="2661"/>
  <c r="B5041" i="2661"/>
  <c r="B5042" i="2661"/>
  <c r="B5043" i="2661"/>
  <c r="B5044" i="2661"/>
  <c r="B5045" i="2661"/>
  <c r="B5046" i="2661"/>
  <c r="B5047" i="2661"/>
  <c r="B5048" i="2661"/>
  <c r="B5049" i="2661"/>
  <c r="B5050" i="2661"/>
  <c r="B5051" i="2661"/>
  <c r="B5052" i="2661"/>
  <c r="B5053" i="2661"/>
  <c r="B5054" i="2661"/>
  <c r="B5055" i="2661"/>
  <c r="B5056" i="2661"/>
  <c r="B5057" i="2661"/>
  <c r="B5058" i="2661"/>
  <c r="B5059" i="2661"/>
  <c r="B5060" i="2661"/>
  <c r="B5061" i="2661"/>
  <c r="B5062" i="2661"/>
  <c r="B5063" i="2661"/>
  <c r="B5064" i="2661"/>
  <c r="B5065" i="2661"/>
  <c r="B5066" i="2661"/>
  <c r="B5067" i="2661"/>
  <c r="B5068" i="2661"/>
  <c r="B5069" i="2661"/>
  <c r="B5070" i="2661"/>
  <c r="B5071" i="2661"/>
  <c r="B5072" i="2661"/>
  <c r="B5073" i="2661"/>
  <c r="B5074" i="2661"/>
  <c r="B5075" i="2661"/>
  <c r="B5076" i="2661"/>
  <c r="B5077" i="2661"/>
  <c r="B5078" i="2661"/>
  <c r="B5079" i="2661"/>
  <c r="B5080" i="2661"/>
  <c r="B5081" i="2661"/>
  <c r="B5082" i="2661"/>
  <c r="B5083" i="2661"/>
  <c r="B5084" i="2661"/>
  <c r="B5085" i="2661"/>
  <c r="B5086" i="2661"/>
  <c r="B5087" i="2661"/>
  <c r="B5088" i="2661"/>
  <c r="B5089" i="2661"/>
  <c r="B5090" i="2661"/>
  <c r="B5091" i="2661"/>
  <c r="B5092" i="2661"/>
  <c r="B5093" i="2661"/>
  <c r="B5094" i="2661"/>
  <c r="B5095" i="2661"/>
  <c r="B5096" i="2661"/>
  <c r="B5097" i="2661"/>
  <c r="B5098" i="2661"/>
  <c r="B5099" i="2661"/>
  <c r="B5100" i="2661"/>
  <c r="B5101" i="2661"/>
  <c r="B5102" i="2661"/>
  <c r="B5103" i="2661"/>
  <c r="B5104" i="2661"/>
  <c r="B5105" i="2661"/>
  <c r="B5106" i="2661"/>
  <c r="B5107" i="2661"/>
  <c r="B5108" i="2661"/>
  <c r="B5109" i="2661"/>
  <c r="B5110" i="2661"/>
  <c r="B5111" i="2661"/>
  <c r="B5112" i="2661"/>
  <c r="B5113" i="2661"/>
  <c r="B5114" i="2661"/>
  <c r="B5115" i="2661"/>
  <c r="B5116" i="2661"/>
  <c r="B5117" i="2661"/>
  <c r="B5118" i="2661"/>
  <c r="B5119" i="2661"/>
  <c r="B5120" i="2661"/>
  <c r="B5121" i="2661"/>
  <c r="B5122" i="2661"/>
  <c r="B5123" i="2661"/>
  <c r="B5124" i="2661"/>
  <c r="B5125" i="2661"/>
  <c r="B5126" i="2661"/>
  <c r="B5127" i="2661"/>
  <c r="B5128" i="2661"/>
  <c r="B5129" i="2661"/>
  <c r="B5130" i="2661"/>
  <c r="B5131" i="2661"/>
  <c r="B5132" i="2661"/>
  <c r="B5133" i="2661"/>
  <c r="B5134" i="2661"/>
  <c r="B5135" i="2661"/>
  <c r="B5136" i="2661"/>
  <c r="B5137" i="2661"/>
  <c r="B5138" i="2661"/>
  <c r="B5139" i="2661"/>
  <c r="B5140" i="2661"/>
  <c r="B5141" i="2661"/>
  <c r="B5142" i="2661"/>
  <c r="B5143" i="2661"/>
  <c r="B5144" i="2661"/>
  <c r="B5145" i="2661"/>
  <c r="B5146" i="2661"/>
  <c r="B5147" i="2661"/>
  <c r="B5148" i="2661"/>
  <c r="B5149" i="2661"/>
  <c r="B5150" i="2661"/>
  <c r="B5151" i="2661"/>
  <c r="B5152" i="2661"/>
  <c r="B5153" i="2661"/>
  <c r="B5154" i="2661"/>
  <c r="B5155" i="2661"/>
  <c r="B5156" i="2661"/>
  <c r="B5157" i="2661"/>
  <c r="B5158" i="2661"/>
  <c r="B5159" i="2661"/>
  <c r="B5160" i="2661"/>
  <c r="B5161" i="2661"/>
  <c r="B5162" i="2661"/>
  <c r="B5163" i="2661"/>
  <c r="B5164" i="2661"/>
  <c r="B5165" i="2661"/>
  <c r="B5166" i="2661"/>
  <c r="B5167" i="2661"/>
  <c r="B5168" i="2661"/>
  <c r="B5169" i="2661"/>
  <c r="B5170" i="2661"/>
  <c r="B5171" i="2661"/>
  <c r="B5172" i="2661"/>
  <c r="B5173" i="2661"/>
  <c r="B5174" i="2661"/>
  <c r="B5175" i="2661"/>
  <c r="B5176" i="2661"/>
  <c r="B5177" i="2661"/>
  <c r="B5178" i="2661"/>
  <c r="B5179" i="2661"/>
  <c r="B5180" i="2661"/>
  <c r="B5181" i="2661"/>
  <c r="B5182" i="2661"/>
  <c r="B5183" i="2661"/>
  <c r="B5184" i="2661"/>
  <c r="B5185" i="2661"/>
  <c r="B5186" i="2661"/>
  <c r="B5187" i="2661"/>
  <c r="B5188" i="2661"/>
  <c r="B5189" i="2661"/>
  <c r="B5190" i="2661"/>
  <c r="B5191" i="2661"/>
  <c r="B5192" i="2661"/>
  <c r="B5193" i="2661"/>
  <c r="B5194" i="2661"/>
  <c r="B5195" i="2661"/>
  <c r="B5196" i="2661"/>
  <c r="B5197" i="2661"/>
  <c r="B5198" i="2661"/>
  <c r="B5199" i="2661"/>
  <c r="B5200" i="2661"/>
  <c r="B5201" i="2661"/>
  <c r="B5202" i="2661"/>
  <c r="B5203" i="2661"/>
  <c r="B5204" i="2661"/>
  <c r="B5205" i="2661"/>
  <c r="B5206" i="2661"/>
  <c r="B5207" i="2661"/>
  <c r="B5208" i="2661"/>
  <c r="B5209" i="2661"/>
  <c r="B5210" i="2661"/>
  <c r="B5211" i="2661"/>
  <c r="B5212" i="2661"/>
  <c r="B5213" i="2661"/>
  <c r="B5214" i="2661"/>
  <c r="B5215" i="2661"/>
  <c r="B5216" i="2661"/>
  <c r="B5217" i="2661"/>
  <c r="B5218" i="2661"/>
  <c r="B5219" i="2661"/>
  <c r="B5220" i="2661"/>
  <c r="B5221" i="2661"/>
  <c r="B5222" i="2661"/>
  <c r="B5223" i="2661"/>
  <c r="B5224" i="2661"/>
  <c r="B5225" i="2661"/>
  <c r="B5226" i="2661"/>
  <c r="B5227" i="2661"/>
  <c r="B5228" i="2661"/>
  <c r="B5229" i="2661"/>
  <c r="B5230" i="2661"/>
  <c r="B5231" i="2661"/>
  <c r="B5232" i="2661"/>
  <c r="B5233" i="2661"/>
  <c r="B5234" i="2661"/>
  <c r="B5235" i="2661"/>
  <c r="B5236" i="2661"/>
  <c r="B5237" i="2661"/>
  <c r="B5238" i="2661"/>
  <c r="B5239" i="2661"/>
  <c r="B5240" i="2661"/>
  <c r="B5241" i="2661"/>
  <c r="B5242" i="2661"/>
  <c r="B5243" i="2661"/>
  <c r="B5244" i="2661"/>
  <c r="B5245" i="2661"/>
  <c r="B5246" i="2661"/>
  <c r="B5247" i="2661"/>
  <c r="B5248" i="2661"/>
  <c r="B5249" i="2661"/>
  <c r="B5250" i="2661"/>
  <c r="B5251" i="2661"/>
  <c r="B5252" i="2661"/>
  <c r="B5253" i="2661"/>
  <c r="B5254" i="2661"/>
  <c r="B5255" i="2661"/>
  <c r="B5256" i="2661"/>
  <c r="B5257" i="2661"/>
  <c r="B5258" i="2661"/>
  <c r="B5259" i="2661"/>
  <c r="B5260" i="2661"/>
  <c r="B5261" i="2661"/>
  <c r="B5262" i="2661"/>
  <c r="B5263" i="2661"/>
  <c r="B5264" i="2661"/>
  <c r="B5265" i="2661"/>
  <c r="B5266" i="2661"/>
  <c r="B5267" i="2661"/>
  <c r="B5268" i="2661"/>
  <c r="B5269" i="2661"/>
  <c r="B5270" i="2661"/>
  <c r="B5271" i="2661"/>
  <c r="B5272" i="2661"/>
  <c r="B5273" i="2661"/>
  <c r="B5274" i="2661"/>
  <c r="B5275" i="2661"/>
  <c r="B5276" i="2661"/>
  <c r="B5277" i="2661"/>
  <c r="B5278" i="2661"/>
  <c r="B5279" i="2661"/>
  <c r="B5280" i="2661"/>
  <c r="B5281" i="2661"/>
  <c r="B5282" i="2661"/>
  <c r="B5283" i="2661"/>
  <c r="B5284" i="2661"/>
  <c r="B5285" i="2661"/>
  <c r="B5286" i="2661"/>
  <c r="B5287" i="2661"/>
  <c r="B5288" i="2661"/>
  <c r="B5289" i="2661"/>
  <c r="B5290" i="2661"/>
  <c r="B5291" i="2661"/>
  <c r="B5292" i="2661"/>
  <c r="B5293" i="2661"/>
  <c r="B5294" i="2661"/>
  <c r="B5295" i="2661"/>
  <c r="B5296" i="2661"/>
  <c r="B5297" i="2661"/>
  <c r="B5298" i="2661"/>
  <c r="B5299" i="2661"/>
  <c r="B5300" i="2661"/>
  <c r="B5301" i="2661"/>
  <c r="B5302" i="2661"/>
  <c r="B5303" i="2661"/>
  <c r="B5304" i="2661"/>
  <c r="B5305" i="2661"/>
  <c r="B5306" i="2661"/>
  <c r="B5307" i="2661"/>
  <c r="B5308" i="2661"/>
  <c r="B5309" i="2661"/>
  <c r="B5310" i="2661"/>
  <c r="B5311" i="2661"/>
  <c r="B5312" i="2661"/>
  <c r="B5313" i="2661"/>
  <c r="B5314" i="2661"/>
  <c r="B5315" i="2661"/>
  <c r="B5316" i="2661"/>
  <c r="B5317" i="2661"/>
  <c r="B5318" i="2661"/>
  <c r="B5319" i="2661"/>
  <c r="B5320" i="2661"/>
  <c r="B5321" i="2661"/>
  <c r="B5322" i="2661"/>
  <c r="B5323" i="2661"/>
  <c r="B5324" i="2661"/>
  <c r="B5325" i="2661"/>
  <c r="B5326" i="2661"/>
  <c r="B5327" i="2661"/>
  <c r="B5328" i="2661"/>
  <c r="B5329" i="2661"/>
  <c r="B5330" i="2661"/>
  <c r="B5331" i="2661"/>
  <c r="B5332" i="2661"/>
  <c r="B5333" i="2661"/>
  <c r="B5334" i="2661"/>
  <c r="B5335" i="2661"/>
  <c r="B5336" i="2661"/>
  <c r="B5337" i="2661"/>
  <c r="B5338" i="2661"/>
  <c r="B5339" i="2661"/>
  <c r="B5340" i="2661"/>
  <c r="B5341" i="2661"/>
  <c r="B5342" i="2661"/>
  <c r="B5343" i="2661"/>
  <c r="B5344" i="2661"/>
  <c r="B5345" i="2661"/>
  <c r="B5346" i="2661"/>
  <c r="B5347" i="2661"/>
  <c r="B5348" i="2661"/>
  <c r="B5349" i="2661"/>
  <c r="B5350" i="2661"/>
  <c r="B5351" i="2661"/>
  <c r="B5352" i="2661"/>
  <c r="B5353" i="2661"/>
  <c r="B5354" i="2661"/>
  <c r="B5355" i="2661"/>
  <c r="B5356" i="2661"/>
  <c r="B5357" i="2661"/>
  <c r="B5358" i="2661"/>
  <c r="B5359" i="2661"/>
  <c r="B5360" i="2661"/>
  <c r="B5361" i="2661"/>
  <c r="B5362" i="2661"/>
  <c r="B5363" i="2661"/>
  <c r="B5364" i="2661"/>
  <c r="B5365" i="2661"/>
  <c r="B5366" i="2661"/>
  <c r="B5367" i="2661"/>
  <c r="B5368" i="2661"/>
  <c r="B5369" i="2661"/>
  <c r="B5370" i="2661"/>
  <c r="B5371" i="2661"/>
  <c r="B5372" i="2661"/>
  <c r="B5373" i="2661"/>
  <c r="B5374" i="2661"/>
  <c r="B5375" i="2661"/>
  <c r="B5376" i="2661"/>
  <c r="B5377" i="2661"/>
  <c r="B5378" i="2661"/>
  <c r="B5379" i="2661"/>
  <c r="B5380" i="2661"/>
  <c r="B5381" i="2661"/>
  <c r="B5382" i="2661"/>
  <c r="B5383" i="2661"/>
  <c r="B5384" i="2661"/>
  <c r="B5385" i="2661"/>
  <c r="B5386" i="2661"/>
  <c r="B5387" i="2661"/>
  <c r="B5388" i="2661"/>
  <c r="B5389" i="2661"/>
  <c r="B5390" i="2661"/>
  <c r="B5391" i="2661"/>
  <c r="B5392" i="2661"/>
  <c r="B5393" i="2661"/>
  <c r="B5394" i="2661"/>
  <c r="B5395" i="2661"/>
  <c r="B5396" i="2661"/>
  <c r="B5397" i="2661"/>
  <c r="B5398" i="2661"/>
  <c r="B5399" i="2661"/>
  <c r="B5400" i="2661"/>
  <c r="B5401" i="2661"/>
  <c r="B5402" i="2661"/>
  <c r="B5403" i="2661"/>
  <c r="B5404" i="2661"/>
  <c r="B5405" i="2661"/>
  <c r="B5406" i="2661"/>
  <c r="B5407" i="2661"/>
  <c r="B5408" i="2661"/>
  <c r="B5409" i="2661"/>
  <c r="B5410" i="2661"/>
  <c r="B5411" i="2661"/>
  <c r="B5412" i="2661"/>
  <c r="B5413" i="2661"/>
  <c r="B5414" i="2661"/>
  <c r="B5415" i="2661"/>
  <c r="B5416" i="2661"/>
  <c r="B5417" i="2661"/>
  <c r="B5418" i="2661"/>
  <c r="B5419" i="2661"/>
  <c r="B5420" i="2661"/>
  <c r="B5421" i="2661"/>
  <c r="B5422" i="2661"/>
  <c r="B5423" i="2661"/>
  <c r="B5424" i="2661"/>
  <c r="B5425" i="2661"/>
  <c r="B5426" i="2661"/>
  <c r="B5427" i="2661"/>
  <c r="B5428" i="2661"/>
  <c r="B5429" i="2661"/>
  <c r="B5430" i="2661"/>
  <c r="B5431" i="2661"/>
  <c r="B5432" i="2661"/>
  <c r="B5433" i="2661"/>
  <c r="B5434" i="2661"/>
  <c r="B5435" i="2661"/>
  <c r="B5436" i="2661"/>
  <c r="B5437" i="2661"/>
  <c r="B5438" i="2661"/>
  <c r="B5439" i="2661"/>
  <c r="B5440" i="2661"/>
  <c r="B5441" i="2661"/>
  <c r="B5442" i="2661"/>
  <c r="B5443" i="2661"/>
  <c r="B5444" i="2661"/>
  <c r="B5445" i="2661"/>
  <c r="B5446" i="2661"/>
  <c r="B5447" i="2661"/>
  <c r="B5448" i="2661"/>
  <c r="B5449" i="2661"/>
  <c r="B5450" i="2661"/>
  <c r="B5451" i="2661"/>
  <c r="B5452" i="2661"/>
  <c r="B5453" i="2661"/>
  <c r="B5454" i="2661"/>
  <c r="B5455" i="2661"/>
  <c r="B5456" i="2661"/>
  <c r="B5457" i="2661"/>
  <c r="B5458" i="2661"/>
  <c r="B5459" i="2661"/>
  <c r="B5460" i="2661"/>
  <c r="B5461" i="2661"/>
  <c r="B5462" i="2661"/>
  <c r="B5463" i="2661"/>
  <c r="B5464" i="2661"/>
  <c r="B5465" i="2661"/>
  <c r="B5466" i="2661"/>
  <c r="B5467" i="2661"/>
  <c r="B5468" i="2661"/>
  <c r="B5469" i="2661"/>
  <c r="B5470" i="2661"/>
  <c r="B5471" i="2661"/>
  <c r="B5472" i="2661"/>
  <c r="B5473" i="2661"/>
  <c r="B5474" i="2661"/>
  <c r="B5475" i="2661"/>
  <c r="B5476" i="2661"/>
  <c r="B5477" i="2661"/>
  <c r="B5478" i="2661"/>
  <c r="B5479" i="2661"/>
  <c r="B5480" i="2661"/>
  <c r="B5481" i="2661"/>
  <c r="B5482" i="2661"/>
  <c r="B5483" i="2661"/>
  <c r="B5484" i="2661"/>
  <c r="B5485" i="2661"/>
  <c r="B5486" i="2661"/>
  <c r="B5487" i="2661"/>
  <c r="B5488" i="2661"/>
  <c r="B5489" i="2661"/>
  <c r="B5490" i="2661"/>
  <c r="B5491" i="2661"/>
  <c r="B5492" i="2661"/>
  <c r="B5493" i="2661"/>
  <c r="B5494" i="2661"/>
  <c r="B5495" i="2661"/>
  <c r="B5496" i="2661"/>
  <c r="B5497" i="2661"/>
  <c r="B5498" i="2661"/>
  <c r="B5499" i="2661"/>
  <c r="B5500" i="2661"/>
  <c r="B5501" i="2661"/>
  <c r="B5502" i="2661"/>
  <c r="B5503" i="2661"/>
  <c r="B5504" i="2661"/>
  <c r="B5505" i="2661"/>
  <c r="B5506" i="2661"/>
  <c r="B5507" i="2661"/>
  <c r="B5508" i="2661"/>
  <c r="B5509" i="2661"/>
  <c r="B5510" i="2661"/>
  <c r="B5511" i="2661"/>
  <c r="B5512" i="2661"/>
  <c r="B5513" i="2661"/>
  <c r="B5514" i="2661"/>
  <c r="B5515" i="2661"/>
  <c r="B5516" i="2661"/>
  <c r="B5517" i="2661"/>
  <c r="B5518" i="2661"/>
  <c r="B5519" i="2661"/>
  <c r="B5520" i="2661"/>
  <c r="B5521" i="2661"/>
  <c r="B5522" i="2661"/>
  <c r="B5523" i="2661"/>
  <c r="B5524" i="2661"/>
  <c r="B5525" i="2661"/>
  <c r="B5526" i="2661"/>
  <c r="B5527" i="2661"/>
  <c r="B5528" i="2661"/>
  <c r="B5529" i="2661"/>
  <c r="B5530" i="2661"/>
  <c r="B5531" i="2661"/>
  <c r="B5532" i="2661"/>
  <c r="B5533" i="2661"/>
  <c r="B5534" i="2661"/>
  <c r="B5535" i="2661"/>
  <c r="B5536" i="2661"/>
  <c r="B5537" i="2661"/>
  <c r="B5538" i="2661"/>
  <c r="B5539" i="2661"/>
  <c r="B5540" i="2661"/>
  <c r="B5541" i="2661"/>
  <c r="B5542" i="2661"/>
  <c r="B5543" i="2661"/>
  <c r="B5544" i="2661"/>
  <c r="B5545" i="2661"/>
  <c r="B5546" i="2661"/>
  <c r="B5547" i="2661"/>
  <c r="B5548" i="2661"/>
  <c r="B5549" i="2661"/>
  <c r="B5550" i="2661"/>
  <c r="B5551" i="2661"/>
  <c r="B5552" i="2661"/>
  <c r="B5553" i="2661"/>
  <c r="B5554" i="2661"/>
  <c r="B5555" i="2661"/>
  <c r="B5556" i="2661"/>
  <c r="B5557" i="2661"/>
  <c r="B5558" i="2661"/>
  <c r="B5559" i="2661"/>
  <c r="B5560" i="2661"/>
  <c r="B5561" i="2661"/>
  <c r="B5562" i="2661"/>
  <c r="B5563" i="2661"/>
  <c r="B5564" i="2661"/>
  <c r="B5565" i="2661"/>
  <c r="B5566" i="2661"/>
  <c r="B5567" i="2661"/>
  <c r="B5568" i="2661"/>
  <c r="B5569" i="2661"/>
  <c r="B5570" i="2661"/>
  <c r="B5571" i="2661"/>
  <c r="B5572" i="2661"/>
  <c r="B5573" i="2661"/>
  <c r="B5574" i="2661"/>
  <c r="B5575" i="2661"/>
  <c r="B5576" i="2661"/>
  <c r="B5577" i="2661"/>
  <c r="B5578" i="2661"/>
  <c r="B5579" i="2661"/>
  <c r="B5580" i="2661"/>
  <c r="B5581" i="2661"/>
  <c r="B5582" i="2661"/>
  <c r="B5583" i="2661"/>
  <c r="B5584" i="2661"/>
  <c r="B5585" i="2661"/>
  <c r="B5586" i="2661"/>
  <c r="B5587" i="2661"/>
  <c r="B5588" i="2661"/>
  <c r="B5589" i="2661"/>
  <c r="B5590" i="2661"/>
  <c r="B5591" i="2661"/>
  <c r="B5592" i="2661"/>
  <c r="B5593" i="2661"/>
  <c r="B5594" i="2661"/>
  <c r="B5595" i="2661"/>
  <c r="B5596" i="2661"/>
  <c r="B5597" i="2661"/>
  <c r="B5598" i="2661"/>
  <c r="B5599" i="2661"/>
  <c r="B5600" i="2661"/>
  <c r="B5601" i="2661"/>
  <c r="B5602" i="2661"/>
  <c r="B5603" i="2661"/>
  <c r="B5604" i="2661"/>
  <c r="B5605" i="2661"/>
  <c r="B5606" i="2661"/>
  <c r="B5607" i="2661"/>
  <c r="B5608" i="2661"/>
  <c r="B5609" i="2661"/>
  <c r="B5610" i="2661"/>
  <c r="B5611" i="2661"/>
  <c r="B5612" i="2661"/>
  <c r="B5613" i="2661"/>
  <c r="B5614" i="2661"/>
  <c r="B5615" i="2661"/>
  <c r="B5616" i="2661"/>
  <c r="B5617" i="2661"/>
  <c r="B5618" i="2661"/>
  <c r="B5619" i="2661"/>
  <c r="B5620" i="2661"/>
  <c r="B5621" i="2661"/>
  <c r="B5622" i="2661"/>
  <c r="B5623" i="2661"/>
  <c r="B5624" i="2661"/>
  <c r="B5625" i="2661"/>
  <c r="B5626" i="2661"/>
  <c r="B5627" i="2661"/>
  <c r="B5628" i="2661"/>
  <c r="B5629" i="2661"/>
  <c r="B5630" i="2661"/>
  <c r="B5631" i="2661"/>
  <c r="B5632" i="2661"/>
  <c r="B5633" i="2661"/>
  <c r="B5634" i="2661"/>
  <c r="B5635" i="2661"/>
  <c r="B5636" i="2661"/>
  <c r="B5637" i="2661"/>
  <c r="B5638" i="2661"/>
  <c r="B5639" i="2661"/>
  <c r="B5640" i="2661"/>
  <c r="B5641" i="2661"/>
  <c r="B5642" i="2661"/>
  <c r="B5643" i="2661"/>
  <c r="B5644" i="2661"/>
  <c r="B5645" i="2661"/>
  <c r="B5646" i="2661"/>
  <c r="B5647" i="2661"/>
  <c r="B5648" i="2661"/>
  <c r="B5649" i="2661"/>
  <c r="B5650" i="2661"/>
  <c r="B5651" i="2661"/>
  <c r="B5652" i="2661"/>
  <c r="B5653" i="2661"/>
  <c r="B5654" i="2661"/>
  <c r="B5655" i="2661"/>
  <c r="B5656" i="2661"/>
  <c r="B5657" i="2661"/>
  <c r="B5658" i="2661"/>
  <c r="B5659" i="2661"/>
  <c r="B5660" i="2661"/>
  <c r="B5661" i="2661"/>
  <c r="B5662" i="2661"/>
  <c r="B5663" i="2661"/>
  <c r="B5664" i="2661"/>
  <c r="B5665" i="2661"/>
  <c r="B5666" i="2661"/>
  <c r="B5667" i="2661"/>
  <c r="B5668" i="2661"/>
  <c r="B5669" i="2661"/>
  <c r="B5670" i="2661"/>
  <c r="B5671" i="2661"/>
  <c r="B5672" i="2661"/>
  <c r="B5673" i="2661"/>
  <c r="B5674" i="2661"/>
  <c r="B5675" i="2661"/>
  <c r="B5676" i="2661"/>
  <c r="B5677" i="2661"/>
  <c r="B5678" i="2661"/>
  <c r="B5679" i="2661"/>
  <c r="B5680" i="2661"/>
  <c r="B5681" i="2661"/>
  <c r="B5682" i="2661"/>
  <c r="B5683" i="2661"/>
  <c r="B5684" i="2661"/>
  <c r="B5685" i="2661"/>
  <c r="B5686" i="2661"/>
  <c r="B5687" i="2661"/>
  <c r="B5688" i="2661"/>
  <c r="B5689" i="2661"/>
  <c r="B5690" i="2661"/>
  <c r="B5691" i="2661"/>
  <c r="B5692" i="2661"/>
  <c r="B5693" i="2661"/>
  <c r="B5694" i="2661"/>
  <c r="B5695" i="2661"/>
  <c r="B5696" i="2661"/>
  <c r="B5697" i="2661"/>
  <c r="B5698" i="2661"/>
  <c r="B5699" i="2661"/>
  <c r="B5700" i="2661"/>
  <c r="B5701" i="2661"/>
  <c r="B5702" i="2661"/>
  <c r="B5703" i="2661"/>
  <c r="B5704" i="2661"/>
  <c r="B5705" i="2661"/>
  <c r="B5706" i="2661"/>
  <c r="B5707" i="2661"/>
  <c r="B5708" i="2661"/>
  <c r="B5709" i="2661"/>
  <c r="B5710" i="2661"/>
  <c r="B5711" i="2661"/>
  <c r="B5712" i="2661"/>
  <c r="B5713" i="2661"/>
  <c r="B5714" i="2661"/>
  <c r="B5715" i="2661"/>
  <c r="B5716" i="2661"/>
  <c r="B5717" i="2661"/>
  <c r="B5718" i="2661"/>
  <c r="B5719" i="2661"/>
  <c r="B5720" i="2661"/>
  <c r="B5721" i="2661"/>
  <c r="B5722" i="2661"/>
  <c r="B5723" i="2661"/>
  <c r="B5724" i="2661"/>
  <c r="B5725" i="2661"/>
  <c r="B5726" i="2661"/>
  <c r="B5727" i="2661"/>
  <c r="B5728" i="2661"/>
  <c r="B5729" i="2661"/>
  <c r="B5730" i="2661"/>
  <c r="B5731" i="2661"/>
  <c r="B5732" i="2661"/>
  <c r="B5733" i="2661"/>
  <c r="B5734" i="2661"/>
  <c r="B5735" i="2661"/>
  <c r="B5736" i="2661"/>
  <c r="B5737" i="2661"/>
  <c r="B5738" i="2661"/>
  <c r="B5739" i="2661"/>
  <c r="B5740" i="2661"/>
  <c r="B5741" i="2661"/>
  <c r="B5742" i="2661"/>
  <c r="B5743" i="2661"/>
  <c r="B5744" i="2661"/>
  <c r="B5745" i="2661"/>
  <c r="B5746" i="2661"/>
  <c r="B5747" i="2661"/>
  <c r="B5748" i="2661"/>
  <c r="B5749" i="2661"/>
  <c r="B5750" i="2661"/>
  <c r="B5751" i="2661"/>
  <c r="B5752" i="2661"/>
  <c r="B5753" i="2661"/>
  <c r="B5754" i="2661"/>
  <c r="B5755" i="2661"/>
  <c r="B5756" i="2661"/>
  <c r="B5757" i="2661"/>
  <c r="B5758" i="2661"/>
  <c r="B5759" i="2661"/>
  <c r="B5760" i="2661"/>
  <c r="B5761" i="2661"/>
  <c r="B5762" i="2661"/>
  <c r="B5763" i="2661"/>
  <c r="B5764" i="2661"/>
  <c r="B5765" i="2661"/>
  <c r="B5766" i="2661"/>
  <c r="B5767" i="2661"/>
  <c r="B5768" i="2661"/>
  <c r="B5769" i="2661"/>
  <c r="B5770" i="2661"/>
  <c r="B5771" i="2661"/>
  <c r="B5772" i="2661"/>
  <c r="B5773" i="2661"/>
  <c r="B5774" i="2661"/>
  <c r="B5775" i="2661"/>
  <c r="B5776" i="2661"/>
  <c r="B5777" i="2661"/>
  <c r="B5778" i="2661"/>
  <c r="B5779" i="2661"/>
  <c r="B5780" i="2661"/>
  <c r="B5781" i="2661"/>
  <c r="B5782" i="2661"/>
  <c r="B5783" i="2661"/>
  <c r="B5784" i="2661"/>
  <c r="B5785" i="2661"/>
  <c r="B5786" i="2661"/>
  <c r="B5787" i="2661"/>
  <c r="B5788" i="2661"/>
  <c r="B5789" i="2661"/>
  <c r="B5790" i="2661"/>
  <c r="B5791" i="2661"/>
  <c r="B5792" i="2661"/>
  <c r="B5793" i="2661"/>
  <c r="B5794" i="2661"/>
  <c r="B5795" i="2661"/>
  <c r="B5796" i="2661"/>
  <c r="B5797" i="2661"/>
  <c r="B5798" i="2661"/>
  <c r="B5799" i="2661"/>
  <c r="B5800" i="2661"/>
  <c r="B5801" i="2661"/>
  <c r="B5802" i="2661"/>
  <c r="B5803" i="2661"/>
  <c r="B5804" i="2661"/>
  <c r="B5805" i="2661"/>
  <c r="B5806" i="2661"/>
  <c r="B5807" i="2661"/>
  <c r="B5808" i="2661"/>
  <c r="B5809" i="2661"/>
  <c r="B5810" i="2661"/>
  <c r="B5811" i="2661"/>
  <c r="B5812" i="2661"/>
  <c r="B5813" i="2661"/>
  <c r="B5814" i="2661"/>
  <c r="B5815" i="2661"/>
  <c r="B5816" i="2661"/>
  <c r="B5817" i="2661"/>
  <c r="B5818" i="2661"/>
  <c r="B5819" i="2661"/>
  <c r="B5820" i="2661"/>
  <c r="B5821" i="2661"/>
  <c r="B5822" i="2661"/>
  <c r="B5823" i="2661"/>
  <c r="B5824" i="2661"/>
  <c r="B5825" i="2661"/>
  <c r="B5826" i="2661"/>
  <c r="B5827" i="2661"/>
  <c r="B5828" i="2661"/>
  <c r="B5829" i="2661"/>
  <c r="B5830" i="2661"/>
  <c r="B5831" i="2661"/>
  <c r="B5832" i="2661"/>
  <c r="B5833" i="2661"/>
  <c r="B5834" i="2661"/>
  <c r="B5835" i="2661"/>
  <c r="B5836" i="2661"/>
  <c r="B5837" i="2661"/>
  <c r="B5838" i="2661"/>
  <c r="B5839" i="2661"/>
  <c r="B5840" i="2661"/>
  <c r="B5841" i="2661"/>
  <c r="B5842" i="2661"/>
  <c r="B5843" i="2661"/>
  <c r="B5844" i="2661"/>
  <c r="B5845" i="2661"/>
  <c r="B5846" i="2661"/>
  <c r="B5847" i="2661"/>
  <c r="B5848" i="2661"/>
  <c r="B5849" i="2661"/>
  <c r="B5850" i="2661"/>
  <c r="B5851" i="2661"/>
  <c r="B5852" i="2661"/>
  <c r="B5853" i="2661"/>
  <c r="B5854" i="2661"/>
  <c r="B5855" i="2661"/>
  <c r="B5856" i="2661"/>
  <c r="B5857" i="2661"/>
  <c r="B5858" i="2661"/>
  <c r="B5859" i="2661"/>
  <c r="B5860" i="2661"/>
  <c r="B5861" i="2661"/>
  <c r="B5862" i="2661"/>
  <c r="B5863" i="2661"/>
  <c r="B5864" i="2661"/>
  <c r="B5865" i="2661"/>
  <c r="B5866" i="2661"/>
  <c r="B5867" i="2661"/>
  <c r="B5868" i="2661"/>
  <c r="B5869" i="2661"/>
  <c r="B5870" i="2661"/>
  <c r="B5871" i="2661"/>
  <c r="B5872" i="2661"/>
  <c r="B5873" i="2661"/>
  <c r="B5874" i="2661"/>
  <c r="B5875" i="2661"/>
  <c r="B5876" i="2661"/>
  <c r="B5877" i="2661"/>
  <c r="B5878" i="2661"/>
  <c r="B5879" i="2661"/>
  <c r="B5880" i="2661"/>
  <c r="B5881" i="2661"/>
  <c r="B5882" i="2661"/>
  <c r="B5883" i="2661"/>
  <c r="B5884" i="2661"/>
  <c r="B5885" i="2661"/>
  <c r="B5886" i="2661"/>
  <c r="B5887" i="2661"/>
  <c r="B5888" i="2661"/>
  <c r="B5889" i="2661"/>
  <c r="B5890" i="2661"/>
  <c r="B5891" i="2661"/>
  <c r="B5892" i="2661"/>
  <c r="B5893" i="2661"/>
  <c r="B5894" i="2661"/>
  <c r="B5895" i="2661"/>
  <c r="B5896" i="2661"/>
  <c r="B5897" i="2661"/>
  <c r="B5898" i="2661"/>
  <c r="B5899" i="2661"/>
  <c r="B5900" i="2661"/>
  <c r="B5901" i="2661"/>
  <c r="B5902" i="2661"/>
  <c r="B5903" i="2661"/>
  <c r="B5904" i="2661"/>
  <c r="B5905" i="2661"/>
  <c r="B5906" i="2661"/>
  <c r="B5907" i="2661"/>
  <c r="B5908" i="2661"/>
  <c r="B5909" i="2661"/>
  <c r="B5910" i="2661"/>
  <c r="B5911" i="2661"/>
  <c r="B5912" i="2661"/>
  <c r="B5913" i="2661"/>
  <c r="B5914" i="2661"/>
  <c r="B5915" i="2661"/>
  <c r="B5916" i="2661"/>
  <c r="B5917" i="2661"/>
  <c r="B5918" i="2661"/>
  <c r="B5919" i="2661"/>
  <c r="B5920" i="2661"/>
  <c r="B5921" i="2661"/>
  <c r="B5922" i="2661"/>
  <c r="B5923" i="2661"/>
  <c r="B5924" i="2661"/>
  <c r="B5925" i="2661"/>
  <c r="B5926" i="2661"/>
  <c r="B5927" i="2661"/>
  <c r="B5928" i="2661"/>
  <c r="B5929" i="2661"/>
  <c r="B5930" i="2661"/>
  <c r="B5931" i="2661"/>
  <c r="B5932" i="2661"/>
  <c r="B5933" i="2661"/>
  <c r="B5934" i="2661"/>
  <c r="B5935" i="2661"/>
  <c r="B5936" i="2661"/>
  <c r="B5937" i="2661"/>
  <c r="B5938" i="2661"/>
  <c r="B5939" i="2661"/>
  <c r="B5940" i="2661"/>
  <c r="B5941" i="2661"/>
  <c r="B5942" i="2661"/>
  <c r="B5943" i="2661"/>
  <c r="B5944" i="2661"/>
  <c r="B5945" i="2661"/>
  <c r="B5946" i="2661"/>
  <c r="B5947" i="2661"/>
  <c r="B5948" i="2661"/>
  <c r="B5949" i="2661"/>
  <c r="B5950" i="2661"/>
  <c r="B5951" i="2661"/>
  <c r="B5952" i="2661"/>
  <c r="B5953" i="2661"/>
  <c r="B5954" i="2661"/>
  <c r="B5955" i="2661"/>
  <c r="B5956" i="2661"/>
  <c r="B5957" i="2661"/>
  <c r="B5958" i="2661"/>
  <c r="B5959" i="2661"/>
  <c r="B5960" i="2661"/>
  <c r="B5961" i="2661"/>
  <c r="B5962" i="2661"/>
  <c r="B5963" i="2661"/>
  <c r="B5964" i="2661"/>
  <c r="B5965" i="2661"/>
  <c r="B5966" i="2661"/>
  <c r="B5967" i="2661"/>
  <c r="B5968" i="2661"/>
  <c r="B5969" i="2661"/>
  <c r="B5970" i="2661"/>
  <c r="B5971" i="2661"/>
  <c r="B5972" i="2661"/>
  <c r="B5973" i="2661"/>
  <c r="B5974" i="2661"/>
  <c r="B5975" i="2661"/>
  <c r="B5976" i="2661"/>
  <c r="B5977" i="2661"/>
  <c r="B5978" i="2661"/>
  <c r="B5979" i="2661"/>
  <c r="B5980" i="2661"/>
  <c r="B5981" i="2661"/>
  <c r="B5982" i="2661"/>
  <c r="B5983" i="2661"/>
  <c r="B5984" i="2661"/>
  <c r="B5985" i="2661"/>
  <c r="B5986" i="2661"/>
  <c r="B5987" i="2661"/>
  <c r="B5988" i="2661"/>
  <c r="B5989" i="2661"/>
  <c r="B5990" i="2661"/>
  <c r="B5991" i="2661"/>
  <c r="B5992" i="2661"/>
  <c r="B5993" i="2661"/>
  <c r="B5994" i="2661"/>
  <c r="B5995" i="2661"/>
  <c r="B5996" i="2661"/>
  <c r="B5997" i="2661"/>
  <c r="B5998" i="2661"/>
  <c r="B5999" i="2661"/>
  <c r="B6000" i="2661"/>
  <c r="B6001" i="2661"/>
  <c r="B6002" i="2661"/>
  <c r="B6003" i="2661"/>
  <c r="B6004" i="2661"/>
  <c r="B6005" i="2661"/>
  <c r="B6006" i="2661"/>
  <c r="B6007" i="2661"/>
  <c r="B6008" i="2661"/>
  <c r="B6009" i="2661"/>
  <c r="B6010" i="2661"/>
  <c r="B6011" i="2661"/>
  <c r="B6012" i="2661"/>
  <c r="B6013" i="2661"/>
  <c r="B6014" i="2661"/>
  <c r="B6015" i="2661"/>
  <c r="B6016" i="2661"/>
  <c r="B6017" i="2661"/>
  <c r="B6018" i="2661"/>
  <c r="B6019" i="2661"/>
  <c r="B6020" i="2661"/>
  <c r="B6021" i="2661"/>
  <c r="B6022" i="2661"/>
  <c r="B6023" i="2661"/>
  <c r="B6024" i="2661"/>
  <c r="B6025" i="2661"/>
  <c r="B6026" i="2661"/>
  <c r="B6027" i="2661"/>
  <c r="B6028" i="2661"/>
  <c r="B6029" i="2661"/>
  <c r="B6030" i="2661"/>
  <c r="B6031" i="2661"/>
  <c r="B6032" i="2661"/>
  <c r="B6033" i="2661"/>
  <c r="B6034" i="2661"/>
  <c r="B6035" i="2661"/>
  <c r="B6036" i="2661"/>
  <c r="B6037" i="2661"/>
  <c r="B6038" i="2661"/>
  <c r="B6039" i="2661"/>
  <c r="B6040" i="2661"/>
  <c r="B6041" i="2661"/>
  <c r="B6042" i="2661"/>
  <c r="B6043" i="2661"/>
  <c r="B6044" i="2661"/>
  <c r="B6045" i="2661"/>
  <c r="B6046" i="2661"/>
  <c r="B6047" i="2661"/>
  <c r="B6048" i="2661"/>
  <c r="B6049" i="2661"/>
  <c r="B6050" i="2661"/>
  <c r="B6051" i="2661"/>
  <c r="B6052" i="2661"/>
  <c r="B6053" i="2661"/>
  <c r="B6054" i="2661"/>
  <c r="B6055" i="2661"/>
  <c r="B6056" i="2661"/>
  <c r="B6057" i="2661"/>
  <c r="B6058" i="2661"/>
  <c r="B6059" i="2661"/>
  <c r="B6060" i="2661"/>
  <c r="B6061" i="2661"/>
  <c r="B6062" i="2661"/>
  <c r="B6063" i="2661"/>
  <c r="B6064" i="2661"/>
  <c r="B6065" i="2661"/>
  <c r="B6066" i="2661"/>
  <c r="B6067" i="2661"/>
  <c r="B6068" i="2661"/>
  <c r="B6069" i="2661"/>
  <c r="B6070" i="2661"/>
  <c r="B6071" i="2661"/>
  <c r="B6072" i="2661"/>
  <c r="B6073" i="2661"/>
  <c r="B6074" i="2661"/>
  <c r="B6075" i="2661"/>
  <c r="B6076" i="2661"/>
  <c r="B6077" i="2661"/>
  <c r="B6078" i="2661"/>
  <c r="B6079" i="2661"/>
  <c r="B6080" i="2661"/>
  <c r="B6081" i="2661"/>
  <c r="B6082" i="2661"/>
  <c r="B6083" i="2661"/>
  <c r="B6084" i="2661"/>
  <c r="B6085" i="2661"/>
  <c r="B6086" i="2661"/>
  <c r="B6087" i="2661"/>
  <c r="B6088" i="2661"/>
  <c r="B6089" i="2661"/>
  <c r="B6090" i="2661"/>
  <c r="B6091" i="2661"/>
  <c r="B6092" i="2661"/>
  <c r="B6093" i="2661"/>
  <c r="B6094" i="2661"/>
  <c r="B6095" i="2661"/>
  <c r="B6096" i="2661"/>
  <c r="B6097" i="2661"/>
  <c r="B6098" i="2661"/>
  <c r="B6099" i="2661"/>
  <c r="B6100" i="2661"/>
  <c r="B6101" i="2661"/>
  <c r="B6102" i="2661"/>
  <c r="B6103" i="2661"/>
  <c r="B6104" i="2661"/>
  <c r="B6105" i="2661"/>
  <c r="B6106" i="2661"/>
  <c r="B6107" i="2661"/>
  <c r="B6108" i="2661"/>
  <c r="B6109" i="2661"/>
  <c r="B6110" i="2661"/>
  <c r="B6111" i="2661"/>
  <c r="B6112" i="2661"/>
  <c r="B6113" i="2661"/>
  <c r="B6114" i="2661"/>
  <c r="B6115" i="2661"/>
  <c r="B6116" i="2661"/>
  <c r="B6117" i="2661"/>
  <c r="B6118" i="2661"/>
  <c r="B6119" i="2661"/>
  <c r="B6120" i="2661"/>
  <c r="B6121" i="2661"/>
  <c r="B6122" i="2661"/>
  <c r="B6123" i="2661"/>
  <c r="B6124" i="2661"/>
  <c r="B6125" i="2661"/>
  <c r="B6126" i="2661"/>
  <c r="B6127" i="2661"/>
  <c r="B6128" i="2661"/>
  <c r="B6129" i="2661"/>
  <c r="B6130" i="2661"/>
  <c r="B6131" i="2661"/>
  <c r="B6132" i="2661"/>
  <c r="B6133" i="2661"/>
  <c r="B6134" i="2661"/>
  <c r="B6135" i="2661"/>
  <c r="B6136" i="2661"/>
  <c r="B6137" i="2661"/>
  <c r="B6138" i="2661"/>
  <c r="B6139" i="2661"/>
  <c r="B6140" i="2661"/>
  <c r="B6141" i="2661"/>
  <c r="B6142" i="2661"/>
  <c r="B6143" i="2661"/>
  <c r="B6144" i="2661"/>
  <c r="B6145" i="2661"/>
  <c r="B6146" i="2661"/>
  <c r="B6147" i="2661"/>
  <c r="B6148" i="2661"/>
  <c r="B6149" i="2661"/>
  <c r="B6150" i="2661"/>
  <c r="B6151" i="2661"/>
  <c r="B6152" i="2661"/>
  <c r="B6153" i="2661"/>
  <c r="B6154" i="2661"/>
  <c r="B6155" i="2661"/>
  <c r="B6156" i="2661"/>
  <c r="B6157" i="2661"/>
  <c r="B6158" i="2661"/>
  <c r="B6159" i="2661"/>
  <c r="B6160" i="2661"/>
  <c r="B6161" i="2661"/>
  <c r="B6162" i="2661"/>
  <c r="B6163" i="2661"/>
  <c r="B6164" i="2661"/>
  <c r="B6165" i="2661"/>
  <c r="B6166" i="2661"/>
  <c r="B6167" i="2661"/>
  <c r="B6168" i="2661"/>
  <c r="B6169" i="2661"/>
  <c r="B6170" i="2661"/>
  <c r="B6171" i="2661"/>
  <c r="B6172" i="2661"/>
  <c r="B6173" i="2661"/>
  <c r="B6174" i="2661"/>
  <c r="B6175" i="2661"/>
  <c r="B6176" i="2661"/>
  <c r="B6177" i="2661"/>
  <c r="B6178" i="2661"/>
  <c r="B6179" i="2661"/>
  <c r="B6180" i="2661"/>
  <c r="B6181" i="2661"/>
  <c r="B6182" i="2661"/>
  <c r="B6183" i="2661"/>
  <c r="B6184" i="2661"/>
  <c r="B6185" i="2661"/>
  <c r="B6186" i="2661"/>
  <c r="B6187" i="2661"/>
  <c r="B6188" i="2661"/>
  <c r="B6189" i="2661"/>
  <c r="B6190" i="2661"/>
  <c r="B6191" i="2661"/>
  <c r="B6192" i="2661"/>
  <c r="B6193" i="2661"/>
  <c r="B6194" i="2661"/>
  <c r="B6195" i="2661"/>
  <c r="B6196" i="2661"/>
  <c r="B6197" i="2661"/>
  <c r="B6198" i="2661"/>
  <c r="B6199" i="2661"/>
  <c r="B6200" i="2661"/>
  <c r="B6201" i="2661"/>
  <c r="B6202" i="2661"/>
  <c r="B6203" i="2661"/>
  <c r="B6204" i="2661"/>
  <c r="B6205" i="2661"/>
  <c r="B6206" i="2661"/>
  <c r="B6207" i="2661"/>
  <c r="B6208" i="2661"/>
  <c r="B6209" i="2661"/>
  <c r="B6210" i="2661"/>
  <c r="B6211" i="2661"/>
  <c r="B6212" i="2661"/>
  <c r="B6213" i="2661"/>
  <c r="B6214" i="2661"/>
  <c r="B6215" i="2661"/>
  <c r="B6216" i="2661"/>
  <c r="B6217" i="2661"/>
  <c r="B6218" i="2661"/>
  <c r="B6219" i="2661"/>
  <c r="B6220" i="2661"/>
  <c r="B6221" i="2661"/>
  <c r="B6222" i="2661"/>
  <c r="B6223" i="2661"/>
  <c r="B6224" i="2661"/>
  <c r="B6225" i="2661"/>
  <c r="B6226" i="2661"/>
  <c r="B6227" i="2661"/>
  <c r="B6228" i="2661"/>
  <c r="B6229" i="2661"/>
  <c r="B6230" i="2661"/>
  <c r="B6231" i="2661"/>
  <c r="B6232" i="2661"/>
  <c r="B6233" i="2661"/>
  <c r="B6234" i="2661"/>
  <c r="B6235" i="2661"/>
  <c r="B6236" i="2661"/>
  <c r="B6237" i="2661"/>
  <c r="B6238" i="2661"/>
  <c r="B6239" i="2661"/>
  <c r="B6240" i="2661"/>
  <c r="B6241" i="2661"/>
  <c r="B6242" i="2661"/>
  <c r="B6243" i="2661"/>
  <c r="B6244" i="2661"/>
  <c r="B6245" i="2661"/>
  <c r="B6246" i="2661"/>
  <c r="B6247" i="2661"/>
  <c r="B6248" i="2661"/>
  <c r="B6249" i="2661"/>
  <c r="B6250" i="2661"/>
  <c r="B6251" i="2661"/>
  <c r="B6252" i="2661"/>
  <c r="B6253" i="2661"/>
  <c r="B6254" i="2661"/>
  <c r="B6255" i="2661"/>
  <c r="B6256" i="2661"/>
  <c r="B6257" i="2661"/>
  <c r="B6258" i="2661"/>
  <c r="B6259" i="2661"/>
  <c r="B6260" i="2661"/>
  <c r="B6261" i="2661"/>
  <c r="B6262" i="2661"/>
  <c r="B6263" i="2661"/>
  <c r="B6264" i="2661"/>
  <c r="B6265" i="2661"/>
  <c r="B6266" i="2661"/>
  <c r="B6267" i="2661"/>
  <c r="B6268" i="2661"/>
  <c r="B6269" i="2661"/>
  <c r="B6270" i="2661"/>
  <c r="B6271" i="2661"/>
  <c r="B6272" i="2661"/>
  <c r="B6273" i="2661"/>
  <c r="B6274" i="2661"/>
  <c r="B6275" i="2661"/>
  <c r="B6276" i="2661"/>
  <c r="B6277" i="2661"/>
  <c r="B6278" i="2661"/>
  <c r="B6279" i="2661"/>
  <c r="B6280" i="2661"/>
  <c r="B6281" i="2661"/>
  <c r="B6282" i="2661"/>
  <c r="B6283" i="2661"/>
  <c r="B6284" i="2661"/>
  <c r="B6285" i="2661"/>
  <c r="B6286" i="2661"/>
  <c r="B6287" i="2661"/>
  <c r="B6288" i="2661"/>
  <c r="B6289" i="2661"/>
  <c r="B6290" i="2661"/>
  <c r="B6291" i="2661"/>
  <c r="B6292" i="2661"/>
  <c r="B6293" i="2661"/>
  <c r="B6294" i="2661"/>
  <c r="B6295" i="2661"/>
  <c r="B6296" i="2661"/>
  <c r="B6297" i="2661"/>
  <c r="B6298" i="2661"/>
  <c r="B6299" i="2661"/>
  <c r="B6300" i="2661"/>
  <c r="B6301" i="2661"/>
  <c r="B6302" i="2661"/>
  <c r="B6303" i="2661"/>
  <c r="B6304" i="2661"/>
  <c r="B6305" i="2661"/>
  <c r="B6306" i="2661"/>
  <c r="B6307" i="2661"/>
  <c r="B6308" i="2661"/>
  <c r="B6309" i="2661"/>
  <c r="B6310" i="2661"/>
  <c r="B6311" i="2661"/>
  <c r="B6312" i="2661"/>
  <c r="B6313" i="2661"/>
  <c r="B6314" i="2661"/>
  <c r="B6315" i="2661"/>
  <c r="B6316" i="2661"/>
  <c r="B6317" i="2661"/>
  <c r="B6318" i="2661"/>
  <c r="B6319" i="2661"/>
  <c r="B6320" i="2661"/>
  <c r="B6321" i="2661"/>
  <c r="B6322" i="2661"/>
  <c r="B6323" i="2661"/>
  <c r="B6324" i="2661"/>
  <c r="B6325" i="2661"/>
  <c r="B6326" i="2661"/>
  <c r="B6327" i="2661"/>
  <c r="B6328" i="2661"/>
  <c r="B6329" i="2661"/>
  <c r="B6330" i="2661"/>
  <c r="B6331" i="2661"/>
  <c r="B6332" i="2661"/>
  <c r="B6333" i="2661"/>
  <c r="B6334" i="2661"/>
  <c r="B6335" i="2661"/>
  <c r="B6336" i="2661"/>
  <c r="B6337" i="2661"/>
  <c r="B6338" i="2661"/>
  <c r="B6339" i="2661"/>
  <c r="B6340" i="2661"/>
  <c r="B6341" i="2661"/>
  <c r="B6342" i="2661"/>
  <c r="B6343" i="2661"/>
  <c r="B6344" i="2661"/>
  <c r="B6345" i="2661"/>
  <c r="B6346" i="2661"/>
  <c r="B6347" i="2661"/>
  <c r="B6348" i="2661"/>
  <c r="B6349" i="2661"/>
  <c r="B6350" i="2661"/>
  <c r="B6351" i="2661"/>
  <c r="B6352" i="2661"/>
  <c r="B6353" i="2661"/>
  <c r="B6354" i="2661"/>
  <c r="B6355" i="2661"/>
  <c r="B6356" i="2661"/>
  <c r="B6357" i="2661"/>
  <c r="B6358" i="2661"/>
  <c r="B6359" i="2661"/>
  <c r="B6360" i="2661"/>
  <c r="B6361" i="2661"/>
  <c r="B6362" i="2661"/>
  <c r="B6363" i="2661"/>
  <c r="B6364" i="2661"/>
  <c r="B6365" i="2661"/>
  <c r="B6366" i="2661"/>
  <c r="B6367" i="2661"/>
  <c r="B6368" i="2661"/>
  <c r="B6369" i="2661"/>
  <c r="B6370" i="2661"/>
  <c r="B6371" i="2661"/>
  <c r="B6372" i="2661"/>
  <c r="B6373" i="2661"/>
  <c r="B6374" i="2661"/>
  <c r="B6375" i="2661"/>
  <c r="B6376" i="2661"/>
  <c r="B6377" i="2661"/>
  <c r="B6378" i="2661"/>
  <c r="B6379" i="2661"/>
  <c r="B6380" i="2661"/>
  <c r="B6381" i="2661"/>
  <c r="B6382" i="2661"/>
  <c r="B6383" i="2661"/>
  <c r="B6384" i="2661"/>
  <c r="B6385" i="2661"/>
  <c r="B6386" i="2661"/>
  <c r="B6387" i="2661"/>
  <c r="B6388" i="2661"/>
  <c r="B6389" i="2661"/>
  <c r="B6390" i="2661"/>
  <c r="B6391" i="2661"/>
  <c r="B6392" i="2661"/>
  <c r="B6393" i="2661"/>
  <c r="B6394" i="2661"/>
  <c r="B6395" i="2661"/>
  <c r="B6396" i="2661"/>
  <c r="B6397" i="2661"/>
  <c r="B6398" i="2661"/>
  <c r="B6399" i="2661"/>
  <c r="B6400" i="2661"/>
  <c r="B6401" i="2661"/>
  <c r="B6402" i="2661"/>
  <c r="B6403" i="2661"/>
  <c r="B6404" i="2661"/>
  <c r="B6405" i="2661"/>
  <c r="B6406" i="2661"/>
  <c r="B6407" i="2661"/>
  <c r="B6408" i="2661"/>
  <c r="B6409" i="2661"/>
  <c r="B6410" i="2661"/>
  <c r="B6411" i="2661"/>
  <c r="B6412" i="2661"/>
  <c r="B6413" i="2661"/>
  <c r="B6414" i="2661"/>
  <c r="B6415" i="2661"/>
  <c r="B6416" i="2661"/>
  <c r="B6417" i="2661"/>
  <c r="B6418" i="2661"/>
  <c r="B6419" i="2661"/>
  <c r="B6420" i="2661"/>
  <c r="B6421" i="2661"/>
  <c r="B6422" i="2661"/>
  <c r="B6423" i="2661"/>
  <c r="B6424" i="2661"/>
  <c r="B6425" i="2661"/>
  <c r="B6426" i="2661"/>
  <c r="B6427" i="2661"/>
  <c r="B6428" i="2661"/>
  <c r="B6429" i="2661"/>
  <c r="B6430" i="2661"/>
  <c r="B6431" i="2661"/>
  <c r="B6432" i="2661"/>
  <c r="B6433" i="2661"/>
  <c r="B6434" i="2661"/>
  <c r="B6435" i="2661"/>
  <c r="B6436" i="2661"/>
  <c r="B6437" i="2661"/>
  <c r="B6438" i="2661"/>
  <c r="B6439" i="2661"/>
  <c r="B6440" i="2661"/>
  <c r="B6441" i="2661"/>
  <c r="B6442" i="2661"/>
  <c r="B6443" i="2661"/>
  <c r="B6444" i="2661"/>
  <c r="B6445" i="2661"/>
  <c r="B6446" i="2661"/>
  <c r="B6447" i="2661"/>
  <c r="B6448" i="2661"/>
  <c r="B6449" i="2661"/>
  <c r="B6450" i="2661"/>
  <c r="B6451" i="2661"/>
  <c r="B6452" i="2661"/>
  <c r="B6453" i="2661"/>
  <c r="B6454" i="2661"/>
  <c r="B6455" i="2661"/>
  <c r="B6456" i="2661"/>
  <c r="B6457" i="2661"/>
  <c r="B6458" i="2661"/>
  <c r="B6459" i="2661"/>
  <c r="B6460" i="2661"/>
  <c r="B6461" i="2661"/>
  <c r="B6462" i="2661"/>
  <c r="B6463" i="2661"/>
  <c r="B6464" i="2661"/>
  <c r="B6465" i="2661"/>
  <c r="B6466" i="2661"/>
  <c r="B6467" i="2661"/>
  <c r="B6468" i="2661"/>
  <c r="B6469" i="2661"/>
  <c r="B6470" i="2661"/>
  <c r="B6471" i="2661"/>
  <c r="B6472" i="2661"/>
  <c r="B6473" i="2661"/>
  <c r="B6474" i="2661"/>
  <c r="B6475" i="2661"/>
  <c r="B6476" i="2661"/>
  <c r="B6477" i="2661"/>
  <c r="B6478" i="2661"/>
  <c r="B6479" i="2661"/>
  <c r="B6480" i="2661"/>
  <c r="B6481" i="2661"/>
  <c r="B6482" i="2661"/>
  <c r="B6483" i="2661"/>
  <c r="B6484" i="2661"/>
  <c r="B6485" i="2661"/>
  <c r="B6486" i="2661"/>
  <c r="B6487" i="2661"/>
  <c r="B6488" i="2661"/>
  <c r="B6489" i="2661"/>
  <c r="A6" i="2661"/>
  <c r="D6" i="2661" s="1"/>
  <c r="A7" i="2661"/>
  <c r="D7" i="2661" s="1"/>
  <c r="A8" i="2661"/>
  <c r="D8" i="2661" s="1"/>
  <c r="A9" i="2661"/>
  <c r="D9" i="2661" s="1"/>
  <c r="A10" i="2661"/>
  <c r="D10" i="2661" s="1"/>
  <c r="A11" i="2661"/>
  <c r="D11" i="2661" s="1"/>
  <c r="A12" i="2661"/>
  <c r="D12" i="2661" s="1"/>
  <c r="A13" i="2661"/>
  <c r="D13" i="2661" s="1"/>
  <c r="A14" i="2661"/>
  <c r="D14" i="2661" s="1"/>
  <c r="A15" i="2661"/>
  <c r="D15" i="2661" s="1"/>
  <c r="A16" i="2661"/>
  <c r="D16" i="2661" s="1"/>
  <c r="A17" i="2661"/>
  <c r="D17" i="2661" s="1"/>
  <c r="A18" i="2661"/>
  <c r="D18" i="2661" s="1"/>
  <c r="A19" i="2661"/>
  <c r="D19" i="2661" s="1"/>
  <c r="A20" i="2661"/>
  <c r="D20" i="2661" s="1"/>
  <c r="A21" i="2661"/>
  <c r="D21" i="2661" s="1"/>
  <c r="A22" i="2661"/>
  <c r="D22" i="2661" s="1"/>
  <c r="A23" i="2661"/>
  <c r="D23" i="2661" s="1"/>
  <c r="A24" i="2661"/>
  <c r="D24" i="2661" s="1"/>
  <c r="A25" i="2661"/>
  <c r="D25" i="2661" s="1"/>
  <c r="A26" i="2661"/>
  <c r="D26" i="2661" s="1"/>
  <c r="A27" i="2661"/>
  <c r="D27" i="2661" s="1"/>
  <c r="A28" i="2661"/>
  <c r="D28" i="2661" s="1"/>
  <c r="A29" i="2661"/>
  <c r="D29" i="2661" s="1"/>
  <c r="A30" i="2661"/>
  <c r="D30" i="2661" s="1"/>
  <c r="A31" i="2661"/>
  <c r="D31" i="2661" s="1"/>
  <c r="A32" i="2661"/>
  <c r="D32" i="2661" s="1"/>
  <c r="A33" i="2661"/>
  <c r="D33" i="2661" s="1"/>
  <c r="A34" i="2661"/>
  <c r="D34" i="2661" s="1"/>
  <c r="A35" i="2661"/>
  <c r="D35" i="2661" s="1"/>
  <c r="A36" i="2661"/>
  <c r="D36" i="2661" s="1"/>
  <c r="A37" i="2661"/>
  <c r="D37" i="2661" s="1"/>
  <c r="A38" i="2661"/>
  <c r="D38" i="2661" s="1"/>
  <c r="A39" i="2661"/>
  <c r="D39" i="2661" s="1"/>
  <c r="A40" i="2661"/>
  <c r="D40" i="2661" s="1"/>
  <c r="A41" i="2661"/>
  <c r="D41" i="2661" s="1"/>
  <c r="A42" i="2661"/>
  <c r="D42" i="2661" s="1"/>
  <c r="A43" i="2661"/>
  <c r="D43" i="2661" s="1"/>
  <c r="A44" i="2661"/>
  <c r="D44" i="2661" s="1"/>
  <c r="A45" i="2661"/>
  <c r="D45" i="2661" s="1"/>
  <c r="A46" i="2661"/>
  <c r="D46" i="2661" s="1"/>
  <c r="A47" i="2661"/>
  <c r="D47" i="2661" s="1"/>
  <c r="A48" i="2661"/>
  <c r="D48" i="2661" s="1"/>
  <c r="A49" i="2661"/>
  <c r="D49" i="2661" s="1"/>
  <c r="A50" i="2661"/>
  <c r="D50" i="2661" s="1"/>
  <c r="A51" i="2661"/>
  <c r="D51" i="2661" s="1"/>
  <c r="A52" i="2661"/>
  <c r="D52" i="2661" s="1"/>
  <c r="A53" i="2661"/>
  <c r="D53" i="2661" s="1"/>
  <c r="A54" i="2661"/>
  <c r="D54" i="2661" s="1"/>
  <c r="A55" i="2661"/>
  <c r="D55" i="2661" s="1"/>
  <c r="A56" i="2661"/>
  <c r="D56" i="2661" s="1"/>
  <c r="A57" i="2661"/>
  <c r="D57" i="2661" s="1"/>
  <c r="A58" i="2661"/>
  <c r="D58" i="2661" s="1"/>
  <c r="A59" i="2661"/>
  <c r="D59" i="2661" s="1"/>
  <c r="A60" i="2661"/>
  <c r="D60" i="2661" s="1"/>
  <c r="A61" i="2661"/>
  <c r="D61" i="2661" s="1"/>
  <c r="A62" i="2661"/>
  <c r="D62" i="2661" s="1"/>
  <c r="A63" i="2661"/>
  <c r="D63" i="2661" s="1"/>
  <c r="A64" i="2661"/>
  <c r="D64" i="2661" s="1"/>
  <c r="A65" i="2661"/>
  <c r="D65" i="2661" s="1"/>
  <c r="A66" i="2661"/>
  <c r="D66" i="2661" s="1"/>
  <c r="A67" i="2661"/>
  <c r="D67" i="2661" s="1"/>
  <c r="A68" i="2661"/>
  <c r="D68" i="2661" s="1"/>
  <c r="A69" i="2661"/>
  <c r="D69" i="2661" s="1"/>
  <c r="A70" i="2661"/>
  <c r="D70" i="2661" s="1"/>
  <c r="A71" i="2661"/>
  <c r="D71" i="2661" s="1"/>
  <c r="A72" i="2661"/>
  <c r="D72" i="2661" s="1"/>
  <c r="A73" i="2661"/>
  <c r="D73" i="2661" s="1"/>
  <c r="A74" i="2661"/>
  <c r="D74" i="2661" s="1"/>
  <c r="A75" i="2661"/>
  <c r="D75" i="2661" s="1"/>
  <c r="A76" i="2661"/>
  <c r="D76" i="2661" s="1"/>
  <c r="A77" i="2661"/>
  <c r="D77" i="2661" s="1"/>
  <c r="A78" i="2661"/>
  <c r="D78" i="2661" s="1"/>
  <c r="A79" i="2661"/>
  <c r="D79" i="2661" s="1"/>
  <c r="A80" i="2661"/>
  <c r="D80" i="2661" s="1"/>
  <c r="A81" i="2661"/>
  <c r="D81" i="2661" s="1"/>
  <c r="A82" i="2661"/>
  <c r="D82" i="2661" s="1"/>
  <c r="A83" i="2661"/>
  <c r="D83" i="2661" s="1"/>
  <c r="A84" i="2661"/>
  <c r="D84" i="2661" s="1"/>
  <c r="A85" i="2661"/>
  <c r="D85" i="2661" s="1"/>
  <c r="A86" i="2661"/>
  <c r="D86" i="2661" s="1"/>
  <c r="A87" i="2661"/>
  <c r="D87" i="2661" s="1"/>
  <c r="A88" i="2661"/>
  <c r="D88" i="2661" s="1"/>
  <c r="A89" i="2661"/>
  <c r="D89" i="2661" s="1"/>
  <c r="A90" i="2661"/>
  <c r="D90" i="2661" s="1"/>
  <c r="A91" i="2661"/>
  <c r="D91" i="2661" s="1"/>
  <c r="A92" i="2661"/>
  <c r="D92" i="2661" s="1"/>
  <c r="A93" i="2661"/>
  <c r="D93" i="2661" s="1"/>
  <c r="A94" i="2661"/>
  <c r="D94" i="2661" s="1"/>
  <c r="A95" i="2661"/>
  <c r="D95" i="2661" s="1"/>
  <c r="A96" i="2661"/>
  <c r="D96" i="2661" s="1"/>
  <c r="A97" i="2661"/>
  <c r="D97" i="2661" s="1"/>
  <c r="A98" i="2661"/>
  <c r="D98" i="2661" s="1"/>
  <c r="A99" i="2661"/>
  <c r="D99" i="2661" s="1"/>
  <c r="A100" i="2661"/>
  <c r="D100" i="2661" s="1"/>
  <c r="A101" i="2661"/>
  <c r="D101" i="2661" s="1"/>
  <c r="A102" i="2661"/>
  <c r="D102" i="2661" s="1"/>
  <c r="A103" i="2661"/>
  <c r="D103" i="2661" s="1"/>
  <c r="A104" i="2661"/>
  <c r="D104" i="2661" s="1"/>
  <c r="A105" i="2661"/>
  <c r="D105" i="2661" s="1"/>
  <c r="A106" i="2661"/>
  <c r="D106" i="2661" s="1"/>
  <c r="A107" i="2661"/>
  <c r="D107" i="2661" s="1"/>
  <c r="A108" i="2661"/>
  <c r="D108" i="2661" s="1"/>
  <c r="A109" i="2661"/>
  <c r="D109" i="2661" s="1"/>
  <c r="A110" i="2661"/>
  <c r="D110" i="2661" s="1"/>
  <c r="A111" i="2661"/>
  <c r="D111" i="2661" s="1"/>
  <c r="A112" i="2661"/>
  <c r="D112" i="2661" s="1"/>
  <c r="A113" i="2661"/>
  <c r="D113" i="2661" s="1"/>
  <c r="A114" i="2661"/>
  <c r="D114" i="2661" s="1"/>
  <c r="A115" i="2661"/>
  <c r="D115" i="2661" s="1"/>
  <c r="A116" i="2661"/>
  <c r="D116" i="2661" s="1"/>
  <c r="A117" i="2661"/>
  <c r="D117" i="2661" s="1"/>
  <c r="A118" i="2661"/>
  <c r="D118" i="2661" s="1"/>
  <c r="A119" i="2661"/>
  <c r="D119" i="2661" s="1"/>
  <c r="A120" i="2661"/>
  <c r="D120" i="2661" s="1"/>
  <c r="A121" i="2661"/>
  <c r="D121" i="2661" s="1"/>
  <c r="A122" i="2661"/>
  <c r="D122" i="2661" s="1"/>
  <c r="A123" i="2661"/>
  <c r="D123" i="2661" s="1"/>
  <c r="A124" i="2661"/>
  <c r="D124" i="2661" s="1"/>
  <c r="A125" i="2661"/>
  <c r="D125" i="2661" s="1"/>
  <c r="A126" i="2661"/>
  <c r="D126" i="2661" s="1"/>
  <c r="A127" i="2661"/>
  <c r="D127" i="2661" s="1"/>
  <c r="A128" i="2661"/>
  <c r="D128" i="2661" s="1"/>
  <c r="A129" i="2661"/>
  <c r="D129" i="2661" s="1"/>
  <c r="A130" i="2661"/>
  <c r="D130" i="2661" s="1"/>
  <c r="A131" i="2661"/>
  <c r="D131" i="2661" s="1"/>
  <c r="A132" i="2661"/>
  <c r="D132" i="2661" s="1"/>
  <c r="A133" i="2661"/>
  <c r="D133" i="2661" s="1"/>
  <c r="A134" i="2661"/>
  <c r="D134" i="2661" s="1"/>
  <c r="A135" i="2661"/>
  <c r="D135" i="2661" s="1"/>
  <c r="A136" i="2661"/>
  <c r="D136" i="2661" s="1"/>
  <c r="A137" i="2661"/>
  <c r="D137" i="2661" s="1"/>
  <c r="A138" i="2661"/>
  <c r="D138" i="2661" s="1"/>
  <c r="A139" i="2661"/>
  <c r="D139" i="2661" s="1"/>
  <c r="A140" i="2661"/>
  <c r="D140" i="2661" s="1"/>
  <c r="A141" i="2661"/>
  <c r="D141" i="2661" s="1"/>
  <c r="A142" i="2661"/>
  <c r="D142" i="2661" s="1"/>
  <c r="A143" i="2661"/>
  <c r="D143" i="2661" s="1"/>
  <c r="A144" i="2661"/>
  <c r="D144" i="2661" s="1"/>
  <c r="A145" i="2661"/>
  <c r="D145" i="2661" s="1"/>
  <c r="A146" i="2661"/>
  <c r="D146" i="2661" s="1"/>
  <c r="A147" i="2661"/>
  <c r="D147" i="2661" s="1"/>
  <c r="A148" i="2661"/>
  <c r="D148" i="2661" s="1"/>
  <c r="A149" i="2661"/>
  <c r="D149" i="2661" s="1"/>
  <c r="A150" i="2661"/>
  <c r="D150" i="2661" s="1"/>
  <c r="A151" i="2661"/>
  <c r="D151" i="2661" s="1"/>
  <c r="A152" i="2661"/>
  <c r="D152" i="2661" s="1"/>
  <c r="A153" i="2661"/>
  <c r="D153" i="2661" s="1"/>
  <c r="A154" i="2661"/>
  <c r="D154" i="2661" s="1"/>
  <c r="A155" i="2661"/>
  <c r="D155" i="2661" s="1"/>
  <c r="A156" i="2661"/>
  <c r="D156" i="2661" s="1"/>
  <c r="A157" i="2661"/>
  <c r="D157" i="2661" s="1"/>
  <c r="A158" i="2661"/>
  <c r="D158" i="2661" s="1"/>
  <c r="A159" i="2661"/>
  <c r="D159" i="2661" s="1"/>
  <c r="A160" i="2661"/>
  <c r="D160" i="2661" s="1"/>
  <c r="A161" i="2661"/>
  <c r="D161" i="2661" s="1"/>
  <c r="A162" i="2661"/>
  <c r="D162" i="2661" s="1"/>
  <c r="A163" i="2661"/>
  <c r="D163" i="2661" s="1"/>
  <c r="A164" i="2661"/>
  <c r="D164" i="2661" s="1"/>
  <c r="A165" i="2661"/>
  <c r="D165" i="2661" s="1"/>
  <c r="A166" i="2661"/>
  <c r="D166" i="2661" s="1"/>
  <c r="A167" i="2661"/>
  <c r="D167" i="2661" s="1"/>
  <c r="A168" i="2661"/>
  <c r="D168" i="2661" s="1"/>
  <c r="A169" i="2661"/>
  <c r="D169" i="2661" s="1"/>
  <c r="A170" i="2661"/>
  <c r="D170" i="2661" s="1"/>
  <c r="A171" i="2661"/>
  <c r="D171" i="2661" s="1"/>
  <c r="A172" i="2661"/>
  <c r="D172" i="2661" s="1"/>
  <c r="A173" i="2661"/>
  <c r="D173" i="2661" s="1"/>
  <c r="A174" i="2661"/>
  <c r="D174" i="2661" s="1"/>
  <c r="A175" i="2661"/>
  <c r="D175" i="2661" s="1"/>
  <c r="A176" i="2661"/>
  <c r="D176" i="2661" s="1"/>
  <c r="A177" i="2661"/>
  <c r="D177" i="2661" s="1"/>
  <c r="A178" i="2661"/>
  <c r="D178" i="2661" s="1"/>
  <c r="A179" i="2661"/>
  <c r="D179" i="2661" s="1"/>
  <c r="A180" i="2661"/>
  <c r="D180" i="2661" s="1"/>
  <c r="A181" i="2661"/>
  <c r="D181" i="2661" s="1"/>
  <c r="A182" i="2661"/>
  <c r="D182" i="2661" s="1"/>
  <c r="A183" i="2661"/>
  <c r="D183" i="2661" s="1"/>
  <c r="A184" i="2661"/>
  <c r="D184" i="2661" s="1"/>
  <c r="A185" i="2661"/>
  <c r="D185" i="2661" s="1"/>
  <c r="A186" i="2661"/>
  <c r="D186" i="2661" s="1"/>
  <c r="A187" i="2661"/>
  <c r="D187" i="2661" s="1"/>
  <c r="A188" i="2661"/>
  <c r="D188" i="2661" s="1"/>
  <c r="A189" i="2661"/>
  <c r="D189" i="2661" s="1"/>
  <c r="A190" i="2661"/>
  <c r="D190" i="2661" s="1"/>
  <c r="A191" i="2661"/>
  <c r="D191" i="2661" s="1"/>
  <c r="A192" i="2661"/>
  <c r="D192" i="2661" s="1"/>
  <c r="A193" i="2661"/>
  <c r="D193" i="2661" s="1"/>
  <c r="A194" i="2661"/>
  <c r="D194" i="2661" s="1"/>
  <c r="A195" i="2661"/>
  <c r="D195" i="2661" s="1"/>
  <c r="A196" i="2661"/>
  <c r="D196" i="2661" s="1"/>
  <c r="A197" i="2661"/>
  <c r="D197" i="2661" s="1"/>
  <c r="A198" i="2661"/>
  <c r="D198" i="2661" s="1"/>
  <c r="A199" i="2661"/>
  <c r="D199" i="2661" s="1"/>
  <c r="A200" i="2661"/>
  <c r="D200" i="2661" s="1"/>
  <c r="A201" i="2661"/>
  <c r="D201" i="2661" s="1"/>
  <c r="A202" i="2661"/>
  <c r="D202" i="2661" s="1"/>
  <c r="A203" i="2661"/>
  <c r="D203" i="2661" s="1"/>
  <c r="A204" i="2661"/>
  <c r="D204" i="2661" s="1"/>
  <c r="A205" i="2661"/>
  <c r="D205" i="2661" s="1"/>
  <c r="A206" i="2661"/>
  <c r="D206" i="2661" s="1"/>
  <c r="A207" i="2661"/>
  <c r="D207" i="2661" s="1"/>
  <c r="A208" i="2661"/>
  <c r="D208" i="2661" s="1"/>
  <c r="A209" i="2661"/>
  <c r="D209" i="2661" s="1"/>
  <c r="A210" i="2661"/>
  <c r="D210" i="2661" s="1"/>
  <c r="A211" i="2661"/>
  <c r="D211" i="2661" s="1"/>
  <c r="A212" i="2661"/>
  <c r="D212" i="2661" s="1"/>
  <c r="A213" i="2661"/>
  <c r="D213" i="2661" s="1"/>
  <c r="A214" i="2661"/>
  <c r="D214" i="2661" s="1"/>
  <c r="A215" i="2661"/>
  <c r="D215" i="2661" s="1"/>
  <c r="A216" i="2661"/>
  <c r="D216" i="2661" s="1"/>
  <c r="A217" i="2661"/>
  <c r="D217" i="2661" s="1"/>
  <c r="A218" i="2661"/>
  <c r="D218" i="2661" s="1"/>
  <c r="A219" i="2661"/>
  <c r="D219" i="2661" s="1"/>
  <c r="A220" i="2661"/>
  <c r="D220" i="2661" s="1"/>
  <c r="A221" i="2661"/>
  <c r="D221" i="2661" s="1"/>
  <c r="A222" i="2661"/>
  <c r="D222" i="2661" s="1"/>
  <c r="A223" i="2661"/>
  <c r="D223" i="2661" s="1"/>
  <c r="A224" i="2661"/>
  <c r="D224" i="2661" s="1"/>
  <c r="A225" i="2661"/>
  <c r="D225" i="2661" s="1"/>
  <c r="A226" i="2661"/>
  <c r="D226" i="2661" s="1"/>
  <c r="A227" i="2661"/>
  <c r="D227" i="2661" s="1"/>
  <c r="A228" i="2661"/>
  <c r="D228" i="2661" s="1"/>
  <c r="A229" i="2661"/>
  <c r="D229" i="2661" s="1"/>
  <c r="A230" i="2661"/>
  <c r="D230" i="2661" s="1"/>
  <c r="A231" i="2661"/>
  <c r="D231" i="2661" s="1"/>
  <c r="A232" i="2661"/>
  <c r="D232" i="2661" s="1"/>
  <c r="A233" i="2661"/>
  <c r="D233" i="2661" s="1"/>
  <c r="A234" i="2661"/>
  <c r="D234" i="2661" s="1"/>
  <c r="A235" i="2661"/>
  <c r="D235" i="2661" s="1"/>
  <c r="A236" i="2661"/>
  <c r="D236" i="2661" s="1"/>
  <c r="A237" i="2661"/>
  <c r="D237" i="2661" s="1"/>
  <c r="A238" i="2661"/>
  <c r="D238" i="2661" s="1"/>
  <c r="A239" i="2661"/>
  <c r="D239" i="2661" s="1"/>
  <c r="A240" i="2661"/>
  <c r="D240" i="2661" s="1"/>
  <c r="A241" i="2661"/>
  <c r="D241" i="2661" s="1"/>
  <c r="A242" i="2661"/>
  <c r="D242" i="2661" s="1"/>
  <c r="A243" i="2661"/>
  <c r="D243" i="2661" s="1"/>
  <c r="A244" i="2661"/>
  <c r="D244" i="2661" s="1"/>
  <c r="A245" i="2661"/>
  <c r="D245" i="2661" s="1"/>
  <c r="A246" i="2661"/>
  <c r="D246" i="2661" s="1"/>
  <c r="A247" i="2661"/>
  <c r="D247" i="2661" s="1"/>
  <c r="A248" i="2661"/>
  <c r="D248" i="2661" s="1"/>
  <c r="A249" i="2661"/>
  <c r="D249" i="2661" s="1"/>
  <c r="A250" i="2661"/>
  <c r="D250" i="2661" s="1"/>
  <c r="A251" i="2661"/>
  <c r="D251" i="2661" s="1"/>
  <c r="A252" i="2661"/>
  <c r="D252" i="2661" s="1"/>
  <c r="A253" i="2661"/>
  <c r="D253" i="2661" s="1"/>
  <c r="A254" i="2661"/>
  <c r="D254" i="2661" s="1"/>
  <c r="A255" i="2661"/>
  <c r="D255" i="2661" s="1"/>
  <c r="A256" i="2661"/>
  <c r="D256" i="2661" s="1"/>
  <c r="A257" i="2661"/>
  <c r="D257" i="2661" s="1"/>
  <c r="A258" i="2661"/>
  <c r="D258" i="2661" s="1"/>
  <c r="A259" i="2661"/>
  <c r="D259" i="2661" s="1"/>
  <c r="A260" i="2661"/>
  <c r="D260" i="2661" s="1"/>
  <c r="A261" i="2661"/>
  <c r="D261" i="2661" s="1"/>
  <c r="A262" i="2661"/>
  <c r="D262" i="2661" s="1"/>
  <c r="A263" i="2661"/>
  <c r="D263" i="2661" s="1"/>
  <c r="A264" i="2661"/>
  <c r="D264" i="2661" s="1"/>
  <c r="A265" i="2661"/>
  <c r="D265" i="2661" s="1"/>
  <c r="A266" i="2661"/>
  <c r="D266" i="2661" s="1"/>
  <c r="A267" i="2661"/>
  <c r="D267" i="2661" s="1"/>
  <c r="A268" i="2661"/>
  <c r="D268" i="2661" s="1"/>
  <c r="A269" i="2661"/>
  <c r="D269" i="2661" s="1"/>
  <c r="A270" i="2661"/>
  <c r="D270" i="2661" s="1"/>
  <c r="A271" i="2661"/>
  <c r="D271" i="2661" s="1"/>
  <c r="A272" i="2661"/>
  <c r="D272" i="2661" s="1"/>
  <c r="A273" i="2661"/>
  <c r="D273" i="2661" s="1"/>
  <c r="A274" i="2661"/>
  <c r="D274" i="2661" s="1"/>
  <c r="A275" i="2661"/>
  <c r="D275" i="2661" s="1"/>
  <c r="A276" i="2661"/>
  <c r="D276" i="2661" s="1"/>
  <c r="A277" i="2661"/>
  <c r="D277" i="2661" s="1"/>
  <c r="A278" i="2661"/>
  <c r="D278" i="2661" s="1"/>
  <c r="A279" i="2661"/>
  <c r="D279" i="2661" s="1"/>
  <c r="A280" i="2661"/>
  <c r="D280" i="2661" s="1"/>
  <c r="A281" i="2661"/>
  <c r="D281" i="2661" s="1"/>
  <c r="A282" i="2661"/>
  <c r="D282" i="2661" s="1"/>
  <c r="A283" i="2661"/>
  <c r="D283" i="2661" s="1"/>
  <c r="A284" i="2661"/>
  <c r="D284" i="2661" s="1"/>
  <c r="A285" i="2661"/>
  <c r="D285" i="2661" s="1"/>
  <c r="A286" i="2661"/>
  <c r="D286" i="2661" s="1"/>
  <c r="A287" i="2661"/>
  <c r="D287" i="2661" s="1"/>
  <c r="A288" i="2661"/>
  <c r="D288" i="2661" s="1"/>
  <c r="A289" i="2661"/>
  <c r="D289" i="2661" s="1"/>
  <c r="A290" i="2661"/>
  <c r="D290" i="2661" s="1"/>
  <c r="A291" i="2661"/>
  <c r="D291" i="2661" s="1"/>
  <c r="A292" i="2661"/>
  <c r="D292" i="2661" s="1"/>
  <c r="A293" i="2661"/>
  <c r="D293" i="2661" s="1"/>
  <c r="A294" i="2661"/>
  <c r="D294" i="2661" s="1"/>
  <c r="A295" i="2661"/>
  <c r="D295" i="2661" s="1"/>
  <c r="A296" i="2661"/>
  <c r="D296" i="2661" s="1"/>
  <c r="A297" i="2661"/>
  <c r="D297" i="2661" s="1"/>
  <c r="A298" i="2661"/>
  <c r="D298" i="2661" s="1"/>
  <c r="A299" i="2661"/>
  <c r="D299" i="2661" s="1"/>
  <c r="A300" i="2661"/>
  <c r="D300" i="2661" s="1"/>
  <c r="A301" i="2661"/>
  <c r="D301" i="2661" s="1"/>
  <c r="A302" i="2661"/>
  <c r="D302" i="2661" s="1"/>
  <c r="A303" i="2661"/>
  <c r="D303" i="2661" s="1"/>
  <c r="A304" i="2661"/>
  <c r="D304" i="2661" s="1"/>
  <c r="A305" i="2661"/>
  <c r="D305" i="2661" s="1"/>
  <c r="A306" i="2661"/>
  <c r="D306" i="2661" s="1"/>
  <c r="A307" i="2661"/>
  <c r="D307" i="2661" s="1"/>
  <c r="A308" i="2661"/>
  <c r="D308" i="2661" s="1"/>
  <c r="A309" i="2661"/>
  <c r="D309" i="2661" s="1"/>
  <c r="A310" i="2661"/>
  <c r="D310" i="2661" s="1"/>
  <c r="A311" i="2661"/>
  <c r="D311" i="2661" s="1"/>
  <c r="A312" i="2661"/>
  <c r="D312" i="2661" s="1"/>
  <c r="A313" i="2661"/>
  <c r="D313" i="2661" s="1"/>
  <c r="A314" i="2661"/>
  <c r="D314" i="2661" s="1"/>
  <c r="A315" i="2661"/>
  <c r="D315" i="2661" s="1"/>
  <c r="A316" i="2661"/>
  <c r="D316" i="2661" s="1"/>
  <c r="A317" i="2661"/>
  <c r="D317" i="2661" s="1"/>
  <c r="A318" i="2661"/>
  <c r="D318" i="2661" s="1"/>
  <c r="A319" i="2661"/>
  <c r="D319" i="2661" s="1"/>
  <c r="A320" i="2661"/>
  <c r="D320" i="2661" s="1"/>
  <c r="A321" i="2661"/>
  <c r="D321" i="2661" s="1"/>
  <c r="A322" i="2661"/>
  <c r="D322" i="2661" s="1"/>
  <c r="A323" i="2661"/>
  <c r="D323" i="2661" s="1"/>
  <c r="A324" i="2661"/>
  <c r="D324" i="2661" s="1"/>
  <c r="A325" i="2661"/>
  <c r="D325" i="2661" s="1"/>
  <c r="A326" i="2661"/>
  <c r="D326" i="2661" s="1"/>
  <c r="A327" i="2661"/>
  <c r="D327" i="2661" s="1"/>
  <c r="A328" i="2661"/>
  <c r="D328" i="2661" s="1"/>
  <c r="A329" i="2661"/>
  <c r="D329" i="2661" s="1"/>
  <c r="A330" i="2661"/>
  <c r="D330" i="2661" s="1"/>
  <c r="A331" i="2661"/>
  <c r="D331" i="2661" s="1"/>
  <c r="A332" i="2661"/>
  <c r="D332" i="2661" s="1"/>
  <c r="A333" i="2661"/>
  <c r="D333" i="2661" s="1"/>
  <c r="A334" i="2661"/>
  <c r="D334" i="2661" s="1"/>
  <c r="A335" i="2661"/>
  <c r="D335" i="2661" s="1"/>
  <c r="A336" i="2661"/>
  <c r="D336" i="2661" s="1"/>
  <c r="A337" i="2661"/>
  <c r="D337" i="2661" s="1"/>
  <c r="A338" i="2661"/>
  <c r="D338" i="2661" s="1"/>
  <c r="A339" i="2661"/>
  <c r="D339" i="2661" s="1"/>
  <c r="A340" i="2661"/>
  <c r="D340" i="2661" s="1"/>
  <c r="A341" i="2661"/>
  <c r="D341" i="2661" s="1"/>
  <c r="A342" i="2661"/>
  <c r="D342" i="2661" s="1"/>
  <c r="A343" i="2661"/>
  <c r="D343" i="2661" s="1"/>
  <c r="A344" i="2661"/>
  <c r="D344" i="2661" s="1"/>
  <c r="A345" i="2661"/>
  <c r="D345" i="2661" s="1"/>
  <c r="A346" i="2661"/>
  <c r="D346" i="2661" s="1"/>
  <c r="A347" i="2661"/>
  <c r="D347" i="2661" s="1"/>
  <c r="A348" i="2661"/>
  <c r="D348" i="2661" s="1"/>
  <c r="A349" i="2661"/>
  <c r="D349" i="2661" s="1"/>
  <c r="A350" i="2661"/>
  <c r="D350" i="2661" s="1"/>
  <c r="A351" i="2661"/>
  <c r="D351" i="2661" s="1"/>
  <c r="A352" i="2661"/>
  <c r="D352" i="2661" s="1"/>
  <c r="A353" i="2661"/>
  <c r="D353" i="2661" s="1"/>
  <c r="A354" i="2661"/>
  <c r="D354" i="2661" s="1"/>
  <c r="A355" i="2661"/>
  <c r="D355" i="2661" s="1"/>
  <c r="A356" i="2661"/>
  <c r="D356" i="2661" s="1"/>
  <c r="A357" i="2661"/>
  <c r="D357" i="2661" s="1"/>
  <c r="A358" i="2661"/>
  <c r="D358" i="2661" s="1"/>
  <c r="A359" i="2661"/>
  <c r="D359" i="2661" s="1"/>
  <c r="A360" i="2661"/>
  <c r="D360" i="2661" s="1"/>
  <c r="A361" i="2661"/>
  <c r="D361" i="2661" s="1"/>
  <c r="A362" i="2661"/>
  <c r="D362" i="2661" s="1"/>
  <c r="A363" i="2661"/>
  <c r="D363" i="2661" s="1"/>
  <c r="A364" i="2661"/>
  <c r="D364" i="2661" s="1"/>
  <c r="A365" i="2661"/>
  <c r="D365" i="2661" s="1"/>
  <c r="A366" i="2661"/>
  <c r="D366" i="2661" s="1"/>
  <c r="A367" i="2661"/>
  <c r="D367" i="2661" s="1"/>
  <c r="A368" i="2661"/>
  <c r="D368" i="2661" s="1"/>
  <c r="A369" i="2661"/>
  <c r="D369" i="2661" s="1"/>
  <c r="A370" i="2661"/>
  <c r="D370" i="2661" s="1"/>
  <c r="A371" i="2661"/>
  <c r="D371" i="2661" s="1"/>
  <c r="A372" i="2661"/>
  <c r="D372" i="2661" s="1"/>
  <c r="A373" i="2661"/>
  <c r="D373" i="2661" s="1"/>
  <c r="A374" i="2661"/>
  <c r="D374" i="2661" s="1"/>
  <c r="A375" i="2661"/>
  <c r="D375" i="2661" s="1"/>
  <c r="A376" i="2661"/>
  <c r="D376" i="2661" s="1"/>
  <c r="A377" i="2661"/>
  <c r="D377" i="2661" s="1"/>
  <c r="A378" i="2661"/>
  <c r="D378" i="2661" s="1"/>
  <c r="A379" i="2661"/>
  <c r="D379" i="2661" s="1"/>
  <c r="A380" i="2661"/>
  <c r="D380" i="2661" s="1"/>
  <c r="A381" i="2661"/>
  <c r="D381" i="2661" s="1"/>
  <c r="A382" i="2661"/>
  <c r="D382" i="2661" s="1"/>
  <c r="A383" i="2661"/>
  <c r="D383" i="2661" s="1"/>
  <c r="A384" i="2661"/>
  <c r="D384" i="2661" s="1"/>
  <c r="A385" i="2661"/>
  <c r="D385" i="2661" s="1"/>
  <c r="A386" i="2661"/>
  <c r="D386" i="2661" s="1"/>
  <c r="A387" i="2661"/>
  <c r="D387" i="2661" s="1"/>
  <c r="A388" i="2661"/>
  <c r="D388" i="2661" s="1"/>
  <c r="A389" i="2661"/>
  <c r="D389" i="2661" s="1"/>
  <c r="A390" i="2661"/>
  <c r="D390" i="2661" s="1"/>
  <c r="A391" i="2661"/>
  <c r="D391" i="2661" s="1"/>
  <c r="A392" i="2661"/>
  <c r="D392" i="2661" s="1"/>
  <c r="A393" i="2661"/>
  <c r="D393" i="2661" s="1"/>
  <c r="A394" i="2661"/>
  <c r="D394" i="2661" s="1"/>
  <c r="A395" i="2661"/>
  <c r="D395" i="2661" s="1"/>
  <c r="A396" i="2661"/>
  <c r="D396" i="2661" s="1"/>
  <c r="A397" i="2661"/>
  <c r="D397" i="2661" s="1"/>
  <c r="A398" i="2661"/>
  <c r="D398" i="2661" s="1"/>
  <c r="A399" i="2661"/>
  <c r="D399" i="2661" s="1"/>
  <c r="A400" i="2661"/>
  <c r="D400" i="2661" s="1"/>
  <c r="A401" i="2661"/>
  <c r="D401" i="2661" s="1"/>
  <c r="A402" i="2661"/>
  <c r="D402" i="2661" s="1"/>
  <c r="A403" i="2661"/>
  <c r="D403" i="2661" s="1"/>
  <c r="A404" i="2661"/>
  <c r="D404" i="2661" s="1"/>
  <c r="A405" i="2661"/>
  <c r="D405" i="2661" s="1"/>
  <c r="A406" i="2661"/>
  <c r="D406" i="2661" s="1"/>
  <c r="A407" i="2661"/>
  <c r="D407" i="2661" s="1"/>
  <c r="A408" i="2661"/>
  <c r="D408" i="2661" s="1"/>
  <c r="A409" i="2661"/>
  <c r="D409" i="2661" s="1"/>
  <c r="A410" i="2661"/>
  <c r="D410" i="2661" s="1"/>
  <c r="A411" i="2661"/>
  <c r="D411" i="2661" s="1"/>
  <c r="A412" i="2661"/>
  <c r="D412" i="2661" s="1"/>
  <c r="A413" i="2661"/>
  <c r="D413" i="2661" s="1"/>
  <c r="A414" i="2661"/>
  <c r="D414" i="2661" s="1"/>
  <c r="A415" i="2661"/>
  <c r="D415" i="2661" s="1"/>
  <c r="A416" i="2661"/>
  <c r="D416" i="2661" s="1"/>
  <c r="A417" i="2661"/>
  <c r="D417" i="2661" s="1"/>
  <c r="A418" i="2661"/>
  <c r="D418" i="2661" s="1"/>
  <c r="A419" i="2661"/>
  <c r="D419" i="2661" s="1"/>
  <c r="A420" i="2661"/>
  <c r="D420" i="2661" s="1"/>
  <c r="A421" i="2661"/>
  <c r="D421" i="2661" s="1"/>
  <c r="A422" i="2661"/>
  <c r="D422" i="2661" s="1"/>
  <c r="A423" i="2661"/>
  <c r="D423" i="2661" s="1"/>
  <c r="A424" i="2661"/>
  <c r="D424" i="2661" s="1"/>
  <c r="A425" i="2661"/>
  <c r="D425" i="2661" s="1"/>
  <c r="A426" i="2661"/>
  <c r="D426" i="2661" s="1"/>
  <c r="A427" i="2661"/>
  <c r="D427" i="2661" s="1"/>
  <c r="A428" i="2661"/>
  <c r="D428" i="2661" s="1"/>
  <c r="A429" i="2661"/>
  <c r="D429" i="2661" s="1"/>
  <c r="A430" i="2661"/>
  <c r="D430" i="2661" s="1"/>
  <c r="A431" i="2661"/>
  <c r="D431" i="2661" s="1"/>
  <c r="A432" i="2661"/>
  <c r="D432" i="2661" s="1"/>
  <c r="A433" i="2661"/>
  <c r="D433" i="2661" s="1"/>
  <c r="A434" i="2661"/>
  <c r="D434" i="2661" s="1"/>
  <c r="A435" i="2661"/>
  <c r="D435" i="2661" s="1"/>
  <c r="A436" i="2661"/>
  <c r="D436" i="2661" s="1"/>
  <c r="A437" i="2661"/>
  <c r="D437" i="2661" s="1"/>
  <c r="A438" i="2661"/>
  <c r="D438" i="2661" s="1"/>
  <c r="A439" i="2661"/>
  <c r="D439" i="2661" s="1"/>
  <c r="A440" i="2661"/>
  <c r="D440" i="2661" s="1"/>
  <c r="A441" i="2661"/>
  <c r="D441" i="2661" s="1"/>
  <c r="A442" i="2661"/>
  <c r="D442" i="2661" s="1"/>
  <c r="A443" i="2661"/>
  <c r="D443" i="2661" s="1"/>
  <c r="A444" i="2661"/>
  <c r="D444" i="2661" s="1"/>
  <c r="A445" i="2661"/>
  <c r="D445" i="2661" s="1"/>
  <c r="A446" i="2661"/>
  <c r="D446" i="2661" s="1"/>
  <c r="A447" i="2661"/>
  <c r="D447" i="2661" s="1"/>
  <c r="A448" i="2661"/>
  <c r="D448" i="2661" s="1"/>
  <c r="A449" i="2661"/>
  <c r="D449" i="2661" s="1"/>
  <c r="A450" i="2661"/>
  <c r="D450" i="2661" s="1"/>
  <c r="A451" i="2661"/>
  <c r="D451" i="2661" s="1"/>
  <c r="A452" i="2661"/>
  <c r="D452" i="2661" s="1"/>
  <c r="A453" i="2661"/>
  <c r="D453" i="2661" s="1"/>
  <c r="A454" i="2661"/>
  <c r="D454" i="2661" s="1"/>
  <c r="A455" i="2661"/>
  <c r="D455" i="2661" s="1"/>
  <c r="A456" i="2661"/>
  <c r="D456" i="2661" s="1"/>
  <c r="A457" i="2661"/>
  <c r="D457" i="2661" s="1"/>
  <c r="A458" i="2661"/>
  <c r="D458" i="2661" s="1"/>
  <c r="A459" i="2661"/>
  <c r="D459" i="2661" s="1"/>
  <c r="A460" i="2661"/>
  <c r="D460" i="2661" s="1"/>
  <c r="A461" i="2661"/>
  <c r="D461" i="2661" s="1"/>
  <c r="A462" i="2661"/>
  <c r="D462" i="2661" s="1"/>
  <c r="A463" i="2661"/>
  <c r="D463" i="2661" s="1"/>
  <c r="A464" i="2661"/>
  <c r="D464" i="2661" s="1"/>
  <c r="A465" i="2661"/>
  <c r="D465" i="2661" s="1"/>
  <c r="A466" i="2661"/>
  <c r="D466" i="2661" s="1"/>
  <c r="A467" i="2661"/>
  <c r="D467" i="2661" s="1"/>
  <c r="A468" i="2661"/>
  <c r="D468" i="2661" s="1"/>
  <c r="A469" i="2661"/>
  <c r="D469" i="2661" s="1"/>
  <c r="A470" i="2661"/>
  <c r="D470" i="2661" s="1"/>
  <c r="A471" i="2661"/>
  <c r="D471" i="2661" s="1"/>
  <c r="A472" i="2661"/>
  <c r="D472" i="2661" s="1"/>
  <c r="A473" i="2661"/>
  <c r="D473" i="2661" s="1"/>
  <c r="A474" i="2661"/>
  <c r="D474" i="2661" s="1"/>
  <c r="A475" i="2661"/>
  <c r="D475" i="2661" s="1"/>
  <c r="A476" i="2661"/>
  <c r="D476" i="2661" s="1"/>
  <c r="A477" i="2661"/>
  <c r="D477" i="2661" s="1"/>
  <c r="A478" i="2661"/>
  <c r="D478" i="2661" s="1"/>
  <c r="A479" i="2661"/>
  <c r="D479" i="2661" s="1"/>
  <c r="A480" i="2661"/>
  <c r="D480" i="2661" s="1"/>
  <c r="A481" i="2661"/>
  <c r="D481" i="2661" s="1"/>
  <c r="A482" i="2661"/>
  <c r="D482" i="2661" s="1"/>
  <c r="A483" i="2661"/>
  <c r="D483" i="2661" s="1"/>
  <c r="A484" i="2661"/>
  <c r="D484" i="2661" s="1"/>
  <c r="A485" i="2661"/>
  <c r="D485" i="2661" s="1"/>
  <c r="A486" i="2661"/>
  <c r="D486" i="2661" s="1"/>
  <c r="A487" i="2661"/>
  <c r="D487" i="2661" s="1"/>
  <c r="A488" i="2661"/>
  <c r="D488" i="2661" s="1"/>
  <c r="A489" i="2661"/>
  <c r="D489" i="2661" s="1"/>
  <c r="A490" i="2661"/>
  <c r="D490" i="2661" s="1"/>
  <c r="A491" i="2661"/>
  <c r="D491" i="2661" s="1"/>
  <c r="A492" i="2661"/>
  <c r="D492" i="2661" s="1"/>
  <c r="A493" i="2661"/>
  <c r="D493" i="2661" s="1"/>
  <c r="A494" i="2661"/>
  <c r="D494" i="2661" s="1"/>
  <c r="A495" i="2661"/>
  <c r="D495" i="2661" s="1"/>
  <c r="A496" i="2661"/>
  <c r="D496" i="2661" s="1"/>
  <c r="A497" i="2661"/>
  <c r="D497" i="2661" s="1"/>
  <c r="A498" i="2661"/>
  <c r="D498" i="2661" s="1"/>
  <c r="A499" i="2661"/>
  <c r="D499" i="2661" s="1"/>
  <c r="A500" i="2661"/>
  <c r="D500" i="2661" s="1"/>
  <c r="A501" i="2661"/>
  <c r="D501" i="2661" s="1"/>
  <c r="A502" i="2661"/>
  <c r="D502" i="2661" s="1"/>
  <c r="A503" i="2661"/>
  <c r="D503" i="2661" s="1"/>
  <c r="A504" i="2661"/>
  <c r="D504" i="2661" s="1"/>
  <c r="A505" i="2661"/>
  <c r="D505" i="2661" s="1"/>
  <c r="A506" i="2661"/>
  <c r="D506" i="2661" s="1"/>
  <c r="A507" i="2661"/>
  <c r="D507" i="2661" s="1"/>
  <c r="A508" i="2661"/>
  <c r="D508" i="2661" s="1"/>
  <c r="A509" i="2661"/>
  <c r="D509" i="2661" s="1"/>
  <c r="A510" i="2661"/>
  <c r="D510" i="2661" s="1"/>
  <c r="A511" i="2661"/>
  <c r="D511" i="2661" s="1"/>
  <c r="A512" i="2661"/>
  <c r="D512" i="2661" s="1"/>
  <c r="A513" i="2661"/>
  <c r="D513" i="2661" s="1"/>
  <c r="A514" i="2661"/>
  <c r="D514" i="2661" s="1"/>
  <c r="A515" i="2661"/>
  <c r="D515" i="2661" s="1"/>
  <c r="A516" i="2661"/>
  <c r="D516" i="2661" s="1"/>
  <c r="A517" i="2661"/>
  <c r="D517" i="2661" s="1"/>
  <c r="A518" i="2661"/>
  <c r="D518" i="2661" s="1"/>
  <c r="A519" i="2661"/>
  <c r="D519" i="2661" s="1"/>
  <c r="A520" i="2661"/>
  <c r="D520" i="2661" s="1"/>
  <c r="A521" i="2661"/>
  <c r="D521" i="2661" s="1"/>
  <c r="A522" i="2661"/>
  <c r="D522" i="2661" s="1"/>
  <c r="A523" i="2661"/>
  <c r="D523" i="2661" s="1"/>
  <c r="A524" i="2661"/>
  <c r="D524" i="2661" s="1"/>
  <c r="A525" i="2661"/>
  <c r="D525" i="2661" s="1"/>
  <c r="A526" i="2661"/>
  <c r="D526" i="2661" s="1"/>
  <c r="A527" i="2661"/>
  <c r="D527" i="2661" s="1"/>
  <c r="A528" i="2661"/>
  <c r="D528" i="2661" s="1"/>
  <c r="A529" i="2661"/>
  <c r="D529" i="2661" s="1"/>
  <c r="A530" i="2661"/>
  <c r="D530" i="2661" s="1"/>
  <c r="A531" i="2661"/>
  <c r="D531" i="2661" s="1"/>
  <c r="A532" i="2661"/>
  <c r="D532" i="2661" s="1"/>
  <c r="A533" i="2661"/>
  <c r="D533" i="2661" s="1"/>
  <c r="A534" i="2661"/>
  <c r="D534" i="2661" s="1"/>
  <c r="A535" i="2661"/>
  <c r="D535" i="2661" s="1"/>
  <c r="A536" i="2661"/>
  <c r="D536" i="2661" s="1"/>
  <c r="A537" i="2661"/>
  <c r="D537" i="2661" s="1"/>
  <c r="A538" i="2661"/>
  <c r="D538" i="2661" s="1"/>
  <c r="A539" i="2661"/>
  <c r="D539" i="2661" s="1"/>
  <c r="A540" i="2661"/>
  <c r="D540" i="2661" s="1"/>
  <c r="A541" i="2661"/>
  <c r="D541" i="2661" s="1"/>
  <c r="A542" i="2661"/>
  <c r="D542" i="2661" s="1"/>
  <c r="A543" i="2661"/>
  <c r="D543" i="2661" s="1"/>
  <c r="A544" i="2661"/>
  <c r="D544" i="2661" s="1"/>
  <c r="A545" i="2661"/>
  <c r="D545" i="2661" s="1"/>
  <c r="A546" i="2661"/>
  <c r="D546" i="2661" s="1"/>
  <c r="A547" i="2661"/>
  <c r="D547" i="2661" s="1"/>
  <c r="A548" i="2661"/>
  <c r="D548" i="2661" s="1"/>
  <c r="A549" i="2661"/>
  <c r="D549" i="2661" s="1"/>
  <c r="A550" i="2661"/>
  <c r="D550" i="2661" s="1"/>
  <c r="A551" i="2661"/>
  <c r="D551" i="2661" s="1"/>
  <c r="A552" i="2661"/>
  <c r="D552" i="2661" s="1"/>
  <c r="A553" i="2661"/>
  <c r="D553" i="2661" s="1"/>
  <c r="A554" i="2661"/>
  <c r="D554" i="2661" s="1"/>
  <c r="A555" i="2661"/>
  <c r="D555" i="2661" s="1"/>
  <c r="A556" i="2661"/>
  <c r="D556" i="2661" s="1"/>
  <c r="A557" i="2661"/>
  <c r="D557" i="2661" s="1"/>
  <c r="A558" i="2661"/>
  <c r="D558" i="2661" s="1"/>
  <c r="A559" i="2661"/>
  <c r="D559" i="2661" s="1"/>
  <c r="A560" i="2661"/>
  <c r="D560" i="2661" s="1"/>
  <c r="A561" i="2661"/>
  <c r="D561" i="2661" s="1"/>
  <c r="A562" i="2661"/>
  <c r="D562" i="2661" s="1"/>
  <c r="A563" i="2661"/>
  <c r="D563" i="2661" s="1"/>
  <c r="A564" i="2661"/>
  <c r="D564" i="2661" s="1"/>
  <c r="A565" i="2661"/>
  <c r="D565" i="2661" s="1"/>
  <c r="A566" i="2661"/>
  <c r="D566" i="2661" s="1"/>
  <c r="A567" i="2661"/>
  <c r="D567" i="2661" s="1"/>
  <c r="A568" i="2661"/>
  <c r="D568" i="2661" s="1"/>
  <c r="A569" i="2661"/>
  <c r="D569" i="2661" s="1"/>
  <c r="A570" i="2661"/>
  <c r="D570" i="2661" s="1"/>
  <c r="A571" i="2661"/>
  <c r="D571" i="2661" s="1"/>
  <c r="A572" i="2661"/>
  <c r="D572" i="2661" s="1"/>
  <c r="A573" i="2661"/>
  <c r="D573" i="2661" s="1"/>
  <c r="A574" i="2661"/>
  <c r="D574" i="2661" s="1"/>
  <c r="A575" i="2661"/>
  <c r="D575" i="2661" s="1"/>
  <c r="A576" i="2661"/>
  <c r="D576" i="2661" s="1"/>
  <c r="A577" i="2661"/>
  <c r="D577" i="2661" s="1"/>
  <c r="A578" i="2661"/>
  <c r="D578" i="2661" s="1"/>
  <c r="A579" i="2661"/>
  <c r="D579" i="2661" s="1"/>
  <c r="A580" i="2661"/>
  <c r="D580" i="2661" s="1"/>
  <c r="A581" i="2661"/>
  <c r="D581" i="2661" s="1"/>
  <c r="A582" i="2661"/>
  <c r="D582" i="2661" s="1"/>
  <c r="A583" i="2661"/>
  <c r="D583" i="2661" s="1"/>
  <c r="A584" i="2661"/>
  <c r="D584" i="2661" s="1"/>
  <c r="A585" i="2661"/>
  <c r="D585" i="2661" s="1"/>
  <c r="A586" i="2661"/>
  <c r="D586" i="2661" s="1"/>
  <c r="A587" i="2661"/>
  <c r="D587" i="2661" s="1"/>
  <c r="A588" i="2661"/>
  <c r="D588" i="2661" s="1"/>
  <c r="A589" i="2661"/>
  <c r="D589" i="2661" s="1"/>
  <c r="A590" i="2661"/>
  <c r="D590" i="2661" s="1"/>
  <c r="A591" i="2661"/>
  <c r="D591" i="2661" s="1"/>
  <c r="A592" i="2661"/>
  <c r="D592" i="2661" s="1"/>
  <c r="A593" i="2661"/>
  <c r="D593" i="2661" s="1"/>
  <c r="A594" i="2661"/>
  <c r="D594" i="2661" s="1"/>
  <c r="A595" i="2661"/>
  <c r="D595" i="2661" s="1"/>
  <c r="A596" i="2661"/>
  <c r="D596" i="2661" s="1"/>
  <c r="A597" i="2661"/>
  <c r="D597" i="2661" s="1"/>
  <c r="A598" i="2661"/>
  <c r="D598" i="2661" s="1"/>
  <c r="A599" i="2661"/>
  <c r="D599" i="2661" s="1"/>
  <c r="A600" i="2661"/>
  <c r="D600" i="2661" s="1"/>
  <c r="A601" i="2661"/>
  <c r="D601" i="2661" s="1"/>
  <c r="A602" i="2661"/>
  <c r="D602" i="2661" s="1"/>
  <c r="A603" i="2661"/>
  <c r="D603" i="2661" s="1"/>
  <c r="A604" i="2661"/>
  <c r="D604" i="2661" s="1"/>
  <c r="A605" i="2661"/>
  <c r="D605" i="2661" s="1"/>
  <c r="A606" i="2661"/>
  <c r="D606" i="2661" s="1"/>
  <c r="A607" i="2661"/>
  <c r="D607" i="2661" s="1"/>
  <c r="A608" i="2661"/>
  <c r="D608" i="2661" s="1"/>
  <c r="A609" i="2661"/>
  <c r="D609" i="2661" s="1"/>
  <c r="A610" i="2661"/>
  <c r="D610" i="2661" s="1"/>
  <c r="A611" i="2661"/>
  <c r="D611" i="2661" s="1"/>
  <c r="A612" i="2661"/>
  <c r="D612" i="2661" s="1"/>
  <c r="A613" i="2661"/>
  <c r="D613" i="2661" s="1"/>
  <c r="A614" i="2661"/>
  <c r="D614" i="2661" s="1"/>
  <c r="A615" i="2661"/>
  <c r="D615" i="2661" s="1"/>
  <c r="A616" i="2661"/>
  <c r="D616" i="2661" s="1"/>
  <c r="A617" i="2661"/>
  <c r="D617" i="2661" s="1"/>
  <c r="A618" i="2661"/>
  <c r="D618" i="2661" s="1"/>
  <c r="A619" i="2661"/>
  <c r="D619" i="2661" s="1"/>
  <c r="A620" i="2661"/>
  <c r="D620" i="2661" s="1"/>
  <c r="A621" i="2661"/>
  <c r="D621" i="2661" s="1"/>
  <c r="A622" i="2661"/>
  <c r="D622" i="2661" s="1"/>
  <c r="A623" i="2661"/>
  <c r="D623" i="2661" s="1"/>
  <c r="A624" i="2661"/>
  <c r="D624" i="2661" s="1"/>
  <c r="A625" i="2661"/>
  <c r="D625" i="2661" s="1"/>
  <c r="A626" i="2661"/>
  <c r="D626" i="2661" s="1"/>
  <c r="A627" i="2661"/>
  <c r="D627" i="2661" s="1"/>
  <c r="A628" i="2661"/>
  <c r="D628" i="2661" s="1"/>
  <c r="A629" i="2661"/>
  <c r="D629" i="2661" s="1"/>
  <c r="A630" i="2661"/>
  <c r="D630" i="2661" s="1"/>
  <c r="A631" i="2661"/>
  <c r="D631" i="2661" s="1"/>
  <c r="A632" i="2661"/>
  <c r="D632" i="2661" s="1"/>
  <c r="A633" i="2661"/>
  <c r="D633" i="2661" s="1"/>
  <c r="A634" i="2661"/>
  <c r="D634" i="2661" s="1"/>
  <c r="A635" i="2661"/>
  <c r="D635" i="2661" s="1"/>
  <c r="A636" i="2661"/>
  <c r="D636" i="2661" s="1"/>
  <c r="A637" i="2661"/>
  <c r="D637" i="2661" s="1"/>
  <c r="A638" i="2661"/>
  <c r="D638" i="2661" s="1"/>
  <c r="A639" i="2661"/>
  <c r="D639" i="2661" s="1"/>
  <c r="A640" i="2661"/>
  <c r="D640" i="2661" s="1"/>
  <c r="A641" i="2661"/>
  <c r="D641" i="2661" s="1"/>
  <c r="A642" i="2661"/>
  <c r="D642" i="2661" s="1"/>
  <c r="A643" i="2661"/>
  <c r="D643" i="2661" s="1"/>
  <c r="A644" i="2661"/>
  <c r="D644" i="2661" s="1"/>
  <c r="A645" i="2661"/>
  <c r="D645" i="2661" s="1"/>
  <c r="A646" i="2661"/>
  <c r="D646" i="2661" s="1"/>
  <c r="A647" i="2661"/>
  <c r="D647" i="2661" s="1"/>
  <c r="A648" i="2661"/>
  <c r="D648" i="2661" s="1"/>
  <c r="A649" i="2661"/>
  <c r="D649" i="2661" s="1"/>
  <c r="A650" i="2661"/>
  <c r="D650" i="2661" s="1"/>
  <c r="A651" i="2661"/>
  <c r="D651" i="2661" s="1"/>
  <c r="A652" i="2661"/>
  <c r="D652" i="2661" s="1"/>
  <c r="A653" i="2661"/>
  <c r="D653" i="2661" s="1"/>
  <c r="A654" i="2661"/>
  <c r="D654" i="2661" s="1"/>
  <c r="A655" i="2661"/>
  <c r="D655" i="2661" s="1"/>
  <c r="A656" i="2661"/>
  <c r="D656" i="2661" s="1"/>
  <c r="A657" i="2661"/>
  <c r="D657" i="2661" s="1"/>
  <c r="A658" i="2661"/>
  <c r="D658" i="2661" s="1"/>
  <c r="A659" i="2661"/>
  <c r="D659" i="2661" s="1"/>
  <c r="A660" i="2661"/>
  <c r="D660" i="2661" s="1"/>
  <c r="A661" i="2661"/>
  <c r="D661" i="2661" s="1"/>
  <c r="A662" i="2661"/>
  <c r="D662" i="2661" s="1"/>
  <c r="A663" i="2661"/>
  <c r="D663" i="2661" s="1"/>
  <c r="A664" i="2661"/>
  <c r="D664" i="2661" s="1"/>
  <c r="A665" i="2661"/>
  <c r="D665" i="2661" s="1"/>
  <c r="A666" i="2661"/>
  <c r="D666" i="2661" s="1"/>
  <c r="A667" i="2661"/>
  <c r="D667" i="2661" s="1"/>
  <c r="A668" i="2661"/>
  <c r="D668" i="2661" s="1"/>
  <c r="A669" i="2661"/>
  <c r="D669" i="2661" s="1"/>
  <c r="A670" i="2661"/>
  <c r="D670" i="2661" s="1"/>
  <c r="A671" i="2661"/>
  <c r="D671" i="2661" s="1"/>
  <c r="A672" i="2661"/>
  <c r="D672" i="2661" s="1"/>
  <c r="A673" i="2661"/>
  <c r="D673" i="2661" s="1"/>
  <c r="A674" i="2661"/>
  <c r="D674" i="2661" s="1"/>
  <c r="A675" i="2661"/>
  <c r="D675" i="2661" s="1"/>
  <c r="A676" i="2661"/>
  <c r="D676" i="2661" s="1"/>
  <c r="A677" i="2661"/>
  <c r="D677" i="2661" s="1"/>
  <c r="A678" i="2661"/>
  <c r="D678" i="2661" s="1"/>
  <c r="A679" i="2661"/>
  <c r="D679" i="2661" s="1"/>
  <c r="A680" i="2661"/>
  <c r="D680" i="2661" s="1"/>
  <c r="A681" i="2661"/>
  <c r="D681" i="2661" s="1"/>
  <c r="A682" i="2661"/>
  <c r="D682" i="2661" s="1"/>
  <c r="A683" i="2661"/>
  <c r="D683" i="2661" s="1"/>
  <c r="A684" i="2661"/>
  <c r="D684" i="2661" s="1"/>
  <c r="A685" i="2661"/>
  <c r="D685" i="2661" s="1"/>
  <c r="A686" i="2661"/>
  <c r="D686" i="2661" s="1"/>
  <c r="A687" i="2661"/>
  <c r="D687" i="2661" s="1"/>
  <c r="A688" i="2661"/>
  <c r="D688" i="2661" s="1"/>
  <c r="A689" i="2661"/>
  <c r="D689" i="2661" s="1"/>
  <c r="A690" i="2661"/>
  <c r="D690" i="2661" s="1"/>
  <c r="A691" i="2661"/>
  <c r="D691" i="2661" s="1"/>
  <c r="A692" i="2661"/>
  <c r="D692" i="2661" s="1"/>
  <c r="A693" i="2661"/>
  <c r="D693" i="2661" s="1"/>
  <c r="A694" i="2661"/>
  <c r="D694" i="2661" s="1"/>
  <c r="A695" i="2661"/>
  <c r="D695" i="2661" s="1"/>
  <c r="A696" i="2661"/>
  <c r="D696" i="2661" s="1"/>
  <c r="A697" i="2661"/>
  <c r="D697" i="2661" s="1"/>
  <c r="A698" i="2661"/>
  <c r="D698" i="2661" s="1"/>
  <c r="A699" i="2661"/>
  <c r="D699" i="2661" s="1"/>
  <c r="A700" i="2661"/>
  <c r="D700" i="2661" s="1"/>
  <c r="A701" i="2661"/>
  <c r="D701" i="2661" s="1"/>
  <c r="A702" i="2661"/>
  <c r="D702" i="2661" s="1"/>
  <c r="A703" i="2661"/>
  <c r="D703" i="2661" s="1"/>
  <c r="A704" i="2661"/>
  <c r="D704" i="2661" s="1"/>
  <c r="A705" i="2661"/>
  <c r="D705" i="2661" s="1"/>
  <c r="A706" i="2661"/>
  <c r="D706" i="2661" s="1"/>
  <c r="A707" i="2661"/>
  <c r="D707" i="2661" s="1"/>
  <c r="A708" i="2661"/>
  <c r="D708" i="2661" s="1"/>
  <c r="A709" i="2661"/>
  <c r="D709" i="2661" s="1"/>
  <c r="A710" i="2661"/>
  <c r="D710" i="2661" s="1"/>
  <c r="A711" i="2661"/>
  <c r="D711" i="2661" s="1"/>
  <c r="A712" i="2661"/>
  <c r="D712" i="2661" s="1"/>
  <c r="A713" i="2661"/>
  <c r="D713" i="2661" s="1"/>
  <c r="A714" i="2661"/>
  <c r="D714" i="2661" s="1"/>
  <c r="A715" i="2661"/>
  <c r="D715" i="2661" s="1"/>
  <c r="A716" i="2661"/>
  <c r="D716" i="2661" s="1"/>
  <c r="A717" i="2661"/>
  <c r="D717" i="2661" s="1"/>
  <c r="A718" i="2661"/>
  <c r="D718" i="2661" s="1"/>
  <c r="A719" i="2661"/>
  <c r="D719" i="2661" s="1"/>
  <c r="A720" i="2661"/>
  <c r="D720" i="2661" s="1"/>
  <c r="A721" i="2661"/>
  <c r="D721" i="2661" s="1"/>
  <c r="A722" i="2661"/>
  <c r="D722" i="2661" s="1"/>
  <c r="A723" i="2661"/>
  <c r="D723" i="2661" s="1"/>
  <c r="A724" i="2661"/>
  <c r="D724" i="2661" s="1"/>
  <c r="A725" i="2661"/>
  <c r="D725" i="2661" s="1"/>
  <c r="A726" i="2661"/>
  <c r="D726" i="2661" s="1"/>
  <c r="A727" i="2661"/>
  <c r="D727" i="2661" s="1"/>
  <c r="A728" i="2661"/>
  <c r="D728" i="2661" s="1"/>
  <c r="A729" i="2661"/>
  <c r="D729" i="2661" s="1"/>
  <c r="A730" i="2661"/>
  <c r="D730" i="2661" s="1"/>
  <c r="A731" i="2661"/>
  <c r="D731" i="2661" s="1"/>
  <c r="A732" i="2661"/>
  <c r="D732" i="2661" s="1"/>
  <c r="A733" i="2661"/>
  <c r="D733" i="2661" s="1"/>
  <c r="A734" i="2661"/>
  <c r="D734" i="2661" s="1"/>
  <c r="A735" i="2661"/>
  <c r="D735" i="2661" s="1"/>
  <c r="A736" i="2661"/>
  <c r="D736" i="2661" s="1"/>
  <c r="A737" i="2661"/>
  <c r="D737" i="2661" s="1"/>
  <c r="A738" i="2661"/>
  <c r="D738" i="2661" s="1"/>
  <c r="A739" i="2661"/>
  <c r="D739" i="2661" s="1"/>
  <c r="A740" i="2661"/>
  <c r="D740" i="2661" s="1"/>
  <c r="A741" i="2661"/>
  <c r="D741" i="2661" s="1"/>
  <c r="A742" i="2661"/>
  <c r="D742" i="2661" s="1"/>
  <c r="A743" i="2661"/>
  <c r="D743" i="2661" s="1"/>
  <c r="A744" i="2661"/>
  <c r="D744" i="2661" s="1"/>
  <c r="A745" i="2661"/>
  <c r="D745" i="2661" s="1"/>
  <c r="A746" i="2661"/>
  <c r="D746" i="2661" s="1"/>
  <c r="A747" i="2661"/>
  <c r="D747" i="2661" s="1"/>
  <c r="A748" i="2661"/>
  <c r="D748" i="2661" s="1"/>
  <c r="A749" i="2661"/>
  <c r="D749" i="2661" s="1"/>
  <c r="A750" i="2661"/>
  <c r="D750" i="2661" s="1"/>
  <c r="A751" i="2661"/>
  <c r="D751" i="2661" s="1"/>
  <c r="A752" i="2661"/>
  <c r="D752" i="2661" s="1"/>
  <c r="A753" i="2661"/>
  <c r="D753" i="2661" s="1"/>
  <c r="A754" i="2661"/>
  <c r="D754" i="2661" s="1"/>
  <c r="A755" i="2661"/>
  <c r="D755" i="2661" s="1"/>
  <c r="A756" i="2661"/>
  <c r="D756" i="2661" s="1"/>
  <c r="A757" i="2661"/>
  <c r="D757" i="2661" s="1"/>
  <c r="A758" i="2661"/>
  <c r="D758" i="2661" s="1"/>
  <c r="A759" i="2661"/>
  <c r="D759" i="2661" s="1"/>
  <c r="A760" i="2661"/>
  <c r="D760" i="2661" s="1"/>
  <c r="A761" i="2661"/>
  <c r="D761" i="2661" s="1"/>
  <c r="A762" i="2661"/>
  <c r="D762" i="2661" s="1"/>
  <c r="A763" i="2661"/>
  <c r="D763" i="2661" s="1"/>
  <c r="A764" i="2661"/>
  <c r="D764" i="2661" s="1"/>
  <c r="A765" i="2661"/>
  <c r="D765" i="2661" s="1"/>
  <c r="A766" i="2661"/>
  <c r="D766" i="2661" s="1"/>
  <c r="A767" i="2661"/>
  <c r="D767" i="2661" s="1"/>
  <c r="A768" i="2661"/>
  <c r="D768" i="2661" s="1"/>
  <c r="A769" i="2661"/>
  <c r="D769" i="2661" s="1"/>
  <c r="A770" i="2661"/>
  <c r="D770" i="2661" s="1"/>
  <c r="A771" i="2661"/>
  <c r="D771" i="2661" s="1"/>
  <c r="A772" i="2661"/>
  <c r="D772" i="2661" s="1"/>
  <c r="A773" i="2661"/>
  <c r="D773" i="2661" s="1"/>
  <c r="A774" i="2661"/>
  <c r="D774" i="2661" s="1"/>
  <c r="A775" i="2661"/>
  <c r="D775" i="2661" s="1"/>
  <c r="A776" i="2661"/>
  <c r="D776" i="2661" s="1"/>
  <c r="A777" i="2661"/>
  <c r="D777" i="2661" s="1"/>
  <c r="A778" i="2661"/>
  <c r="D778" i="2661" s="1"/>
  <c r="A779" i="2661"/>
  <c r="D779" i="2661" s="1"/>
  <c r="A780" i="2661"/>
  <c r="D780" i="2661" s="1"/>
  <c r="A781" i="2661"/>
  <c r="D781" i="2661" s="1"/>
  <c r="A782" i="2661"/>
  <c r="D782" i="2661" s="1"/>
  <c r="A783" i="2661"/>
  <c r="D783" i="2661" s="1"/>
  <c r="A784" i="2661"/>
  <c r="D784" i="2661" s="1"/>
  <c r="A785" i="2661"/>
  <c r="D785" i="2661" s="1"/>
  <c r="A786" i="2661"/>
  <c r="D786" i="2661" s="1"/>
  <c r="A787" i="2661"/>
  <c r="D787" i="2661" s="1"/>
  <c r="A788" i="2661"/>
  <c r="D788" i="2661" s="1"/>
  <c r="A789" i="2661"/>
  <c r="D789" i="2661" s="1"/>
  <c r="A790" i="2661"/>
  <c r="D790" i="2661" s="1"/>
  <c r="A791" i="2661"/>
  <c r="D791" i="2661" s="1"/>
  <c r="A792" i="2661"/>
  <c r="D792" i="2661" s="1"/>
  <c r="A793" i="2661"/>
  <c r="D793" i="2661" s="1"/>
  <c r="A794" i="2661"/>
  <c r="D794" i="2661" s="1"/>
  <c r="A795" i="2661"/>
  <c r="D795" i="2661" s="1"/>
  <c r="A796" i="2661"/>
  <c r="D796" i="2661" s="1"/>
  <c r="A797" i="2661"/>
  <c r="D797" i="2661" s="1"/>
  <c r="A798" i="2661"/>
  <c r="D798" i="2661" s="1"/>
  <c r="A799" i="2661"/>
  <c r="D799" i="2661" s="1"/>
  <c r="A800" i="2661"/>
  <c r="D800" i="2661" s="1"/>
  <c r="A801" i="2661"/>
  <c r="D801" i="2661" s="1"/>
  <c r="A802" i="2661"/>
  <c r="D802" i="2661" s="1"/>
  <c r="A803" i="2661"/>
  <c r="D803" i="2661" s="1"/>
  <c r="A804" i="2661"/>
  <c r="D804" i="2661" s="1"/>
  <c r="A805" i="2661"/>
  <c r="D805" i="2661" s="1"/>
  <c r="A806" i="2661"/>
  <c r="D806" i="2661" s="1"/>
  <c r="A807" i="2661"/>
  <c r="D807" i="2661" s="1"/>
  <c r="A808" i="2661"/>
  <c r="D808" i="2661" s="1"/>
  <c r="A809" i="2661"/>
  <c r="D809" i="2661" s="1"/>
  <c r="A810" i="2661"/>
  <c r="D810" i="2661" s="1"/>
  <c r="A811" i="2661"/>
  <c r="D811" i="2661" s="1"/>
  <c r="A812" i="2661"/>
  <c r="D812" i="2661" s="1"/>
  <c r="A813" i="2661"/>
  <c r="D813" i="2661" s="1"/>
  <c r="A814" i="2661"/>
  <c r="D814" i="2661" s="1"/>
  <c r="A815" i="2661"/>
  <c r="D815" i="2661" s="1"/>
  <c r="A816" i="2661"/>
  <c r="D816" i="2661" s="1"/>
  <c r="A817" i="2661"/>
  <c r="D817" i="2661" s="1"/>
  <c r="A818" i="2661"/>
  <c r="D818" i="2661" s="1"/>
  <c r="A819" i="2661"/>
  <c r="D819" i="2661" s="1"/>
  <c r="A820" i="2661"/>
  <c r="D820" i="2661" s="1"/>
  <c r="A821" i="2661"/>
  <c r="D821" i="2661" s="1"/>
  <c r="A822" i="2661"/>
  <c r="D822" i="2661" s="1"/>
  <c r="A823" i="2661"/>
  <c r="D823" i="2661" s="1"/>
  <c r="A824" i="2661"/>
  <c r="D824" i="2661" s="1"/>
  <c r="A825" i="2661"/>
  <c r="D825" i="2661" s="1"/>
  <c r="A826" i="2661"/>
  <c r="D826" i="2661" s="1"/>
  <c r="A827" i="2661"/>
  <c r="D827" i="2661" s="1"/>
  <c r="A828" i="2661"/>
  <c r="D828" i="2661" s="1"/>
  <c r="A829" i="2661"/>
  <c r="D829" i="2661" s="1"/>
  <c r="A830" i="2661"/>
  <c r="D830" i="2661" s="1"/>
  <c r="A831" i="2661"/>
  <c r="D831" i="2661" s="1"/>
  <c r="A832" i="2661"/>
  <c r="D832" i="2661" s="1"/>
  <c r="A833" i="2661"/>
  <c r="D833" i="2661" s="1"/>
  <c r="A834" i="2661"/>
  <c r="D834" i="2661" s="1"/>
  <c r="A835" i="2661"/>
  <c r="D835" i="2661" s="1"/>
  <c r="A836" i="2661"/>
  <c r="D836" i="2661" s="1"/>
  <c r="A837" i="2661"/>
  <c r="D837" i="2661" s="1"/>
  <c r="A838" i="2661"/>
  <c r="D838" i="2661" s="1"/>
  <c r="A839" i="2661"/>
  <c r="D839" i="2661" s="1"/>
  <c r="A840" i="2661"/>
  <c r="D840" i="2661" s="1"/>
  <c r="A841" i="2661"/>
  <c r="D841" i="2661" s="1"/>
  <c r="A842" i="2661"/>
  <c r="D842" i="2661" s="1"/>
  <c r="A843" i="2661"/>
  <c r="D843" i="2661" s="1"/>
  <c r="A844" i="2661"/>
  <c r="D844" i="2661" s="1"/>
  <c r="A845" i="2661"/>
  <c r="D845" i="2661" s="1"/>
  <c r="A846" i="2661"/>
  <c r="D846" i="2661" s="1"/>
  <c r="A847" i="2661"/>
  <c r="D847" i="2661" s="1"/>
  <c r="A848" i="2661"/>
  <c r="D848" i="2661" s="1"/>
  <c r="A849" i="2661"/>
  <c r="D849" i="2661" s="1"/>
  <c r="A850" i="2661"/>
  <c r="D850" i="2661" s="1"/>
  <c r="A851" i="2661"/>
  <c r="D851" i="2661" s="1"/>
  <c r="A852" i="2661"/>
  <c r="D852" i="2661" s="1"/>
  <c r="A853" i="2661"/>
  <c r="D853" i="2661" s="1"/>
  <c r="A854" i="2661"/>
  <c r="D854" i="2661" s="1"/>
  <c r="A855" i="2661"/>
  <c r="D855" i="2661" s="1"/>
  <c r="A856" i="2661"/>
  <c r="D856" i="2661" s="1"/>
  <c r="A857" i="2661"/>
  <c r="D857" i="2661" s="1"/>
  <c r="A858" i="2661"/>
  <c r="D858" i="2661" s="1"/>
  <c r="A859" i="2661"/>
  <c r="D859" i="2661" s="1"/>
  <c r="A860" i="2661"/>
  <c r="D860" i="2661" s="1"/>
  <c r="A861" i="2661"/>
  <c r="D861" i="2661" s="1"/>
  <c r="A862" i="2661"/>
  <c r="D862" i="2661" s="1"/>
  <c r="A863" i="2661"/>
  <c r="D863" i="2661" s="1"/>
  <c r="A864" i="2661"/>
  <c r="D864" i="2661" s="1"/>
  <c r="A865" i="2661"/>
  <c r="D865" i="2661" s="1"/>
  <c r="A866" i="2661"/>
  <c r="D866" i="2661" s="1"/>
  <c r="A867" i="2661"/>
  <c r="D867" i="2661" s="1"/>
  <c r="A868" i="2661"/>
  <c r="D868" i="2661" s="1"/>
  <c r="A869" i="2661"/>
  <c r="D869" i="2661" s="1"/>
  <c r="A870" i="2661"/>
  <c r="D870" i="2661" s="1"/>
  <c r="A871" i="2661"/>
  <c r="D871" i="2661" s="1"/>
  <c r="A872" i="2661"/>
  <c r="D872" i="2661" s="1"/>
  <c r="A873" i="2661"/>
  <c r="D873" i="2661" s="1"/>
  <c r="A874" i="2661"/>
  <c r="D874" i="2661" s="1"/>
  <c r="A875" i="2661"/>
  <c r="D875" i="2661" s="1"/>
  <c r="A876" i="2661"/>
  <c r="D876" i="2661" s="1"/>
  <c r="A877" i="2661"/>
  <c r="D877" i="2661" s="1"/>
  <c r="A878" i="2661"/>
  <c r="D878" i="2661" s="1"/>
  <c r="A879" i="2661"/>
  <c r="D879" i="2661" s="1"/>
  <c r="A880" i="2661"/>
  <c r="D880" i="2661" s="1"/>
  <c r="A881" i="2661"/>
  <c r="D881" i="2661" s="1"/>
  <c r="A882" i="2661"/>
  <c r="D882" i="2661" s="1"/>
  <c r="A883" i="2661"/>
  <c r="D883" i="2661" s="1"/>
  <c r="A884" i="2661"/>
  <c r="D884" i="2661" s="1"/>
  <c r="A885" i="2661"/>
  <c r="D885" i="2661" s="1"/>
  <c r="A886" i="2661"/>
  <c r="D886" i="2661" s="1"/>
  <c r="A887" i="2661"/>
  <c r="D887" i="2661" s="1"/>
  <c r="A888" i="2661"/>
  <c r="D888" i="2661" s="1"/>
  <c r="A889" i="2661"/>
  <c r="D889" i="2661" s="1"/>
  <c r="A890" i="2661"/>
  <c r="D890" i="2661" s="1"/>
  <c r="A891" i="2661"/>
  <c r="D891" i="2661" s="1"/>
  <c r="A892" i="2661"/>
  <c r="D892" i="2661" s="1"/>
  <c r="A893" i="2661"/>
  <c r="D893" i="2661" s="1"/>
  <c r="A894" i="2661"/>
  <c r="D894" i="2661" s="1"/>
  <c r="A895" i="2661"/>
  <c r="D895" i="2661" s="1"/>
  <c r="A896" i="2661"/>
  <c r="D896" i="2661" s="1"/>
  <c r="A897" i="2661"/>
  <c r="D897" i="2661" s="1"/>
  <c r="A898" i="2661"/>
  <c r="D898" i="2661" s="1"/>
  <c r="A899" i="2661"/>
  <c r="D899" i="2661" s="1"/>
  <c r="A900" i="2661"/>
  <c r="D900" i="2661" s="1"/>
  <c r="A901" i="2661"/>
  <c r="D901" i="2661" s="1"/>
  <c r="A902" i="2661"/>
  <c r="D902" i="2661" s="1"/>
  <c r="A903" i="2661"/>
  <c r="D903" i="2661" s="1"/>
  <c r="A904" i="2661"/>
  <c r="D904" i="2661" s="1"/>
  <c r="A905" i="2661"/>
  <c r="D905" i="2661" s="1"/>
  <c r="A906" i="2661"/>
  <c r="D906" i="2661" s="1"/>
  <c r="A907" i="2661"/>
  <c r="D907" i="2661" s="1"/>
  <c r="A908" i="2661"/>
  <c r="D908" i="2661" s="1"/>
  <c r="A909" i="2661"/>
  <c r="D909" i="2661" s="1"/>
  <c r="A910" i="2661"/>
  <c r="D910" i="2661" s="1"/>
  <c r="A911" i="2661"/>
  <c r="D911" i="2661" s="1"/>
  <c r="A912" i="2661"/>
  <c r="D912" i="2661" s="1"/>
  <c r="A913" i="2661"/>
  <c r="D913" i="2661" s="1"/>
  <c r="A914" i="2661"/>
  <c r="D914" i="2661" s="1"/>
  <c r="A915" i="2661"/>
  <c r="D915" i="2661" s="1"/>
  <c r="A916" i="2661"/>
  <c r="D916" i="2661" s="1"/>
  <c r="A917" i="2661"/>
  <c r="D917" i="2661" s="1"/>
  <c r="A918" i="2661"/>
  <c r="D918" i="2661" s="1"/>
  <c r="A919" i="2661"/>
  <c r="D919" i="2661" s="1"/>
  <c r="A920" i="2661"/>
  <c r="D920" i="2661" s="1"/>
  <c r="A921" i="2661"/>
  <c r="D921" i="2661" s="1"/>
  <c r="A922" i="2661"/>
  <c r="D922" i="2661" s="1"/>
  <c r="A923" i="2661"/>
  <c r="D923" i="2661" s="1"/>
  <c r="A924" i="2661"/>
  <c r="D924" i="2661" s="1"/>
  <c r="A925" i="2661"/>
  <c r="D925" i="2661" s="1"/>
  <c r="A926" i="2661"/>
  <c r="D926" i="2661" s="1"/>
  <c r="A927" i="2661"/>
  <c r="D927" i="2661" s="1"/>
  <c r="A928" i="2661"/>
  <c r="D928" i="2661" s="1"/>
  <c r="A929" i="2661"/>
  <c r="D929" i="2661" s="1"/>
  <c r="A930" i="2661"/>
  <c r="D930" i="2661" s="1"/>
  <c r="A931" i="2661"/>
  <c r="D931" i="2661" s="1"/>
  <c r="A932" i="2661"/>
  <c r="D932" i="2661" s="1"/>
  <c r="A933" i="2661"/>
  <c r="D933" i="2661" s="1"/>
  <c r="A934" i="2661"/>
  <c r="D934" i="2661" s="1"/>
  <c r="A935" i="2661"/>
  <c r="D935" i="2661" s="1"/>
  <c r="A936" i="2661"/>
  <c r="D936" i="2661" s="1"/>
  <c r="A937" i="2661"/>
  <c r="D937" i="2661" s="1"/>
  <c r="A938" i="2661"/>
  <c r="D938" i="2661" s="1"/>
  <c r="A939" i="2661"/>
  <c r="D939" i="2661" s="1"/>
  <c r="A940" i="2661"/>
  <c r="D940" i="2661" s="1"/>
  <c r="A941" i="2661"/>
  <c r="D941" i="2661" s="1"/>
  <c r="A942" i="2661"/>
  <c r="D942" i="2661" s="1"/>
  <c r="A943" i="2661"/>
  <c r="D943" i="2661" s="1"/>
  <c r="A944" i="2661"/>
  <c r="D944" i="2661" s="1"/>
  <c r="A945" i="2661"/>
  <c r="D945" i="2661" s="1"/>
  <c r="A946" i="2661"/>
  <c r="D946" i="2661" s="1"/>
  <c r="A947" i="2661"/>
  <c r="D947" i="2661" s="1"/>
  <c r="A948" i="2661"/>
  <c r="D948" i="2661" s="1"/>
  <c r="A949" i="2661"/>
  <c r="D949" i="2661" s="1"/>
  <c r="A950" i="2661"/>
  <c r="D950" i="2661" s="1"/>
  <c r="A951" i="2661"/>
  <c r="D951" i="2661" s="1"/>
  <c r="A952" i="2661"/>
  <c r="D952" i="2661" s="1"/>
  <c r="A953" i="2661"/>
  <c r="D953" i="2661" s="1"/>
  <c r="A954" i="2661"/>
  <c r="D954" i="2661" s="1"/>
  <c r="A955" i="2661"/>
  <c r="D955" i="2661" s="1"/>
  <c r="A956" i="2661"/>
  <c r="D956" i="2661" s="1"/>
  <c r="A957" i="2661"/>
  <c r="D957" i="2661" s="1"/>
  <c r="A958" i="2661"/>
  <c r="D958" i="2661" s="1"/>
  <c r="A959" i="2661"/>
  <c r="D959" i="2661" s="1"/>
  <c r="A960" i="2661"/>
  <c r="D960" i="2661" s="1"/>
  <c r="A961" i="2661"/>
  <c r="D961" i="2661" s="1"/>
  <c r="A962" i="2661"/>
  <c r="D962" i="2661" s="1"/>
  <c r="A963" i="2661"/>
  <c r="D963" i="2661" s="1"/>
  <c r="A964" i="2661"/>
  <c r="D964" i="2661" s="1"/>
  <c r="A965" i="2661"/>
  <c r="D965" i="2661" s="1"/>
  <c r="A966" i="2661"/>
  <c r="D966" i="2661" s="1"/>
  <c r="A967" i="2661"/>
  <c r="D967" i="2661" s="1"/>
  <c r="A968" i="2661"/>
  <c r="D968" i="2661" s="1"/>
  <c r="A969" i="2661"/>
  <c r="D969" i="2661" s="1"/>
  <c r="A970" i="2661"/>
  <c r="D970" i="2661" s="1"/>
  <c r="A971" i="2661"/>
  <c r="D971" i="2661" s="1"/>
  <c r="A972" i="2661"/>
  <c r="D972" i="2661" s="1"/>
  <c r="A973" i="2661"/>
  <c r="D973" i="2661" s="1"/>
  <c r="A974" i="2661"/>
  <c r="D974" i="2661" s="1"/>
  <c r="A975" i="2661"/>
  <c r="D975" i="2661" s="1"/>
  <c r="A976" i="2661"/>
  <c r="D976" i="2661" s="1"/>
  <c r="A977" i="2661"/>
  <c r="D977" i="2661" s="1"/>
  <c r="A978" i="2661"/>
  <c r="D978" i="2661" s="1"/>
  <c r="A979" i="2661"/>
  <c r="D979" i="2661" s="1"/>
  <c r="A980" i="2661"/>
  <c r="D980" i="2661" s="1"/>
  <c r="A981" i="2661"/>
  <c r="D981" i="2661" s="1"/>
  <c r="A982" i="2661"/>
  <c r="D982" i="2661" s="1"/>
  <c r="A983" i="2661"/>
  <c r="D983" i="2661" s="1"/>
  <c r="A984" i="2661"/>
  <c r="D984" i="2661" s="1"/>
  <c r="A985" i="2661"/>
  <c r="D985" i="2661" s="1"/>
  <c r="A986" i="2661"/>
  <c r="D986" i="2661" s="1"/>
  <c r="A987" i="2661"/>
  <c r="D987" i="2661" s="1"/>
  <c r="A988" i="2661"/>
  <c r="D988" i="2661" s="1"/>
  <c r="A989" i="2661"/>
  <c r="D989" i="2661" s="1"/>
  <c r="A990" i="2661"/>
  <c r="D990" i="2661" s="1"/>
  <c r="A991" i="2661"/>
  <c r="D991" i="2661" s="1"/>
  <c r="A992" i="2661"/>
  <c r="D992" i="2661" s="1"/>
  <c r="A993" i="2661"/>
  <c r="D993" i="2661" s="1"/>
  <c r="A994" i="2661"/>
  <c r="D994" i="2661" s="1"/>
  <c r="A995" i="2661"/>
  <c r="D995" i="2661" s="1"/>
  <c r="A996" i="2661"/>
  <c r="D996" i="2661" s="1"/>
  <c r="A997" i="2661"/>
  <c r="D997" i="2661" s="1"/>
  <c r="A998" i="2661"/>
  <c r="D998" i="2661" s="1"/>
  <c r="A999" i="2661"/>
  <c r="D999" i="2661" s="1"/>
  <c r="A1000" i="2661"/>
  <c r="D1000" i="2661" s="1"/>
  <c r="A1001" i="2661"/>
  <c r="D1001" i="2661" s="1"/>
  <c r="A1002" i="2661"/>
  <c r="D1002" i="2661" s="1"/>
  <c r="A1003" i="2661"/>
  <c r="D1003" i="2661" s="1"/>
  <c r="A1004" i="2661"/>
  <c r="D1004" i="2661" s="1"/>
  <c r="A1005" i="2661"/>
  <c r="D1005" i="2661" s="1"/>
  <c r="A1006" i="2661"/>
  <c r="D1006" i="2661" s="1"/>
  <c r="A1007" i="2661"/>
  <c r="D1007" i="2661" s="1"/>
  <c r="A1008" i="2661"/>
  <c r="D1008" i="2661" s="1"/>
  <c r="A1009" i="2661"/>
  <c r="D1009" i="2661" s="1"/>
  <c r="A1010" i="2661"/>
  <c r="D1010" i="2661" s="1"/>
  <c r="A1011" i="2661"/>
  <c r="D1011" i="2661" s="1"/>
  <c r="A1012" i="2661"/>
  <c r="D1012" i="2661" s="1"/>
  <c r="A1013" i="2661"/>
  <c r="D1013" i="2661" s="1"/>
  <c r="A1014" i="2661"/>
  <c r="D1014" i="2661" s="1"/>
  <c r="A1015" i="2661"/>
  <c r="D1015" i="2661" s="1"/>
  <c r="A1016" i="2661"/>
  <c r="D1016" i="2661" s="1"/>
  <c r="A1017" i="2661"/>
  <c r="D1017" i="2661" s="1"/>
  <c r="A1018" i="2661"/>
  <c r="D1018" i="2661" s="1"/>
  <c r="A1019" i="2661"/>
  <c r="D1019" i="2661" s="1"/>
  <c r="A1020" i="2661"/>
  <c r="D1020" i="2661" s="1"/>
  <c r="A1021" i="2661"/>
  <c r="D1021" i="2661" s="1"/>
  <c r="A1022" i="2661"/>
  <c r="D1022" i="2661" s="1"/>
  <c r="A1023" i="2661"/>
  <c r="D1023" i="2661" s="1"/>
  <c r="A1024" i="2661"/>
  <c r="D1024" i="2661" s="1"/>
  <c r="A1025" i="2661"/>
  <c r="D1025" i="2661" s="1"/>
  <c r="A1026" i="2661"/>
  <c r="D1026" i="2661" s="1"/>
  <c r="A1027" i="2661"/>
  <c r="D1027" i="2661" s="1"/>
  <c r="A1028" i="2661"/>
  <c r="D1028" i="2661" s="1"/>
  <c r="A1029" i="2661"/>
  <c r="D1029" i="2661" s="1"/>
  <c r="A1030" i="2661"/>
  <c r="D1030" i="2661" s="1"/>
  <c r="A1031" i="2661"/>
  <c r="D1031" i="2661" s="1"/>
  <c r="A1032" i="2661"/>
  <c r="D1032" i="2661" s="1"/>
  <c r="A1033" i="2661"/>
  <c r="D1033" i="2661" s="1"/>
  <c r="A1034" i="2661"/>
  <c r="D1034" i="2661" s="1"/>
  <c r="A1035" i="2661"/>
  <c r="D1035" i="2661" s="1"/>
  <c r="A1036" i="2661"/>
  <c r="D1036" i="2661" s="1"/>
  <c r="A1037" i="2661"/>
  <c r="D1037" i="2661" s="1"/>
  <c r="A1038" i="2661"/>
  <c r="D1038" i="2661" s="1"/>
  <c r="A1039" i="2661"/>
  <c r="D1039" i="2661" s="1"/>
  <c r="A1040" i="2661"/>
  <c r="D1040" i="2661" s="1"/>
  <c r="A1041" i="2661"/>
  <c r="D1041" i="2661" s="1"/>
  <c r="A1042" i="2661"/>
  <c r="D1042" i="2661" s="1"/>
  <c r="A1043" i="2661"/>
  <c r="D1043" i="2661" s="1"/>
  <c r="A1044" i="2661"/>
  <c r="D1044" i="2661" s="1"/>
  <c r="A1045" i="2661"/>
  <c r="D1045" i="2661" s="1"/>
  <c r="A1046" i="2661"/>
  <c r="D1046" i="2661" s="1"/>
  <c r="A1047" i="2661"/>
  <c r="D1047" i="2661" s="1"/>
  <c r="A1048" i="2661"/>
  <c r="D1048" i="2661" s="1"/>
  <c r="A1049" i="2661"/>
  <c r="D1049" i="2661" s="1"/>
  <c r="A1050" i="2661"/>
  <c r="D1050" i="2661" s="1"/>
  <c r="A1051" i="2661"/>
  <c r="D1051" i="2661" s="1"/>
  <c r="A1052" i="2661"/>
  <c r="D1052" i="2661" s="1"/>
  <c r="A1053" i="2661"/>
  <c r="D1053" i="2661" s="1"/>
  <c r="A1054" i="2661"/>
  <c r="D1054" i="2661" s="1"/>
  <c r="A1055" i="2661"/>
  <c r="D1055" i="2661" s="1"/>
  <c r="A1056" i="2661"/>
  <c r="D1056" i="2661" s="1"/>
  <c r="A1057" i="2661"/>
  <c r="D1057" i="2661" s="1"/>
  <c r="A1058" i="2661"/>
  <c r="D1058" i="2661" s="1"/>
  <c r="A1059" i="2661"/>
  <c r="D1059" i="2661" s="1"/>
  <c r="A1060" i="2661"/>
  <c r="D1060" i="2661" s="1"/>
  <c r="A1061" i="2661"/>
  <c r="D1061" i="2661" s="1"/>
  <c r="A1062" i="2661"/>
  <c r="D1062" i="2661" s="1"/>
  <c r="A1063" i="2661"/>
  <c r="D1063" i="2661" s="1"/>
  <c r="A1064" i="2661"/>
  <c r="D1064" i="2661" s="1"/>
  <c r="A1065" i="2661"/>
  <c r="D1065" i="2661" s="1"/>
  <c r="A1066" i="2661"/>
  <c r="D1066" i="2661" s="1"/>
  <c r="A1067" i="2661"/>
  <c r="D1067" i="2661" s="1"/>
  <c r="A1068" i="2661"/>
  <c r="D1068" i="2661" s="1"/>
  <c r="A1069" i="2661"/>
  <c r="D1069" i="2661" s="1"/>
  <c r="A1070" i="2661"/>
  <c r="D1070" i="2661" s="1"/>
  <c r="A1071" i="2661"/>
  <c r="D1071" i="2661" s="1"/>
  <c r="A1072" i="2661"/>
  <c r="D1072" i="2661" s="1"/>
  <c r="A1073" i="2661"/>
  <c r="D1073" i="2661" s="1"/>
  <c r="A1074" i="2661"/>
  <c r="D1074" i="2661" s="1"/>
  <c r="A1075" i="2661"/>
  <c r="D1075" i="2661" s="1"/>
  <c r="A1076" i="2661"/>
  <c r="D1076" i="2661" s="1"/>
  <c r="A1077" i="2661"/>
  <c r="D1077" i="2661" s="1"/>
  <c r="A1078" i="2661"/>
  <c r="D1078" i="2661" s="1"/>
  <c r="A1079" i="2661"/>
  <c r="D1079" i="2661" s="1"/>
  <c r="A1080" i="2661"/>
  <c r="D1080" i="2661" s="1"/>
  <c r="A1081" i="2661"/>
  <c r="D1081" i="2661" s="1"/>
  <c r="A1082" i="2661"/>
  <c r="D1082" i="2661" s="1"/>
  <c r="A1083" i="2661"/>
  <c r="D1083" i="2661" s="1"/>
  <c r="A1084" i="2661"/>
  <c r="D1084" i="2661" s="1"/>
  <c r="A1085" i="2661"/>
  <c r="D1085" i="2661" s="1"/>
  <c r="A1086" i="2661"/>
  <c r="D1086" i="2661" s="1"/>
  <c r="A1087" i="2661"/>
  <c r="D1087" i="2661" s="1"/>
  <c r="A1088" i="2661"/>
  <c r="D1088" i="2661" s="1"/>
  <c r="A1089" i="2661"/>
  <c r="D1089" i="2661" s="1"/>
  <c r="A1090" i="2661"/>
  <c r="D1090" i="2661" s="1"/>
  <c r="A1091" i="2661"/>
  <c r="D1091" i="2661" s="1"/>
  <c r="A1092" i="2661"/>
  <c r="D1092" i="2661" s="1"/>
  <c r="A1093" i="2661"/>
  <c r="D1093" i="2661" s="1"/>
  <c r="A1094" i="2661"/>
  <c r="D1094" i="2661" s="1"/>
  <c r="A1095" i="2661"/>
  <c r="D1095" i="2661" s="1"/>
  <c r="A1096" i="2661"/>
  <c r="D1096" i="2661" s="1"/>
  <c r="A1097" i="2661"/>
  <c r="D1097" i="2661" s="1"/>
  <c r="A1098" i="2661"/>
  <c r="D1098" i="2661" s="1"/>
  <c r="A1099" i="2661"/>
  <c r="D1099" i="2661" s="1"/>
  <c r="A1100" i="2661"/>
  <c r="D1100" i="2661" s="1"/>
  <c r="A1101" i="2661"/>
  <c r="D1101" i="2661" s="1"/>
  <c r="A1102" i="2661"/>
  <c r="D1102" i="2661" s="1"/>
  <c r="A1103" i="2661"/>
  <c r="D1103" i="2661" s="1"/>
  <c r="A1104" i="2661"/>
  <c r="D1104" i="2661" s="1"/>
  <c r="A1105" i="2661"/>
  <c r="D1105" i="2661" s="1"/>
  <c r="A1106" i="2661"/>
  <c r="D1106" i="2661" s="1"/>
  <c r="A1107" i="2661"/>
  <c r="D1107" i="2661" s="1"/>
  <c r="A1108" i="2661"/>
  <c r="D1108" i="2661" s="1"/>
  <c r="A1109" i="2661"/>
  <c r="D1109" i="2661" s="1"/>
  <c r="A1110" i="2661"/>
  <c r="D1110" i="2661" s="1"/>
  <c r="A1111" i="2661"/>
  <c r="D1111" i="2661" s="1"/>
  <c r="A1112" i="2661"/>
  <c r="D1112" i="2661" s="1"/>
  <c r="A1113" i="2661"/>
  <c r="D1113" i="2661" s="1"/>
  <c r="A1114" i="2661"/>
  <c r="D1114" i="2661" s="1"/>
  <c r="A1115" i="2661"/>
  <c r="D1115" i="2661" s="1"/>
  <c r="A1116" i="2661"/>
  <c r="D1116" i="2661" s="1"/>
  <c r="A1117" i="2661"/>
  <c r="D1117" i="2661" s="1"/>
  <c r="A1118" i="2661"/>
  <c r="D1118" i="2661" s="1"/>
  <c r="A1119" i="2661"/>
  <c r="D1119" i="2661" s="1"/>
  <c r="A1120" i="2661"/>
  <c r="D1120" i="2661" s="1"/>
  <c r="A1121" i="2661"/>
  <c r="D1121" i="2661" s="1"/>
  <c r="A1122" i="2661"/>
  <c r="D1122" i="2661" s="1"/>
  <c r="A1123" i="2661"/>
  <c r="D1123" i="2661" s="1"/>
  <c r="A1124" i="2661"/>
  <c r="D1124" i="2661" s="1"/>
  <c r="A1125" i="2661"/>
  <c r="D1125" i="2661" s="1"/>
  <c r="A1126" i="2661"/>
  <c r="D1126" i="2661" s="1"/>
  <c r="A1127" i="2661"/>
  <c r="D1127" i="2661" s="1"/>
  <c r="A1128" i="2661"/>
  <c r="D1128" i="2661" s="1"/>
  <c r="A1129" i="2661"/>
  <c r="D1129" i="2661" s="1"/>
  <c r="A1130" i="2661"/>
  <c r="D1130" i="2661" s="1"/>
  <c r="A1131" i="2661"/>
  <c r="D1131" i="2661" s="1"/>
  <c r="A1132" i="2661"/>
  <c r="D1132" i="2661" s="1"/>
  <c r="A1133" i="2661"/>
  <c r="D1133" i="2661" s="1"/>
  <c r="A1134" i="2661"/>
  <c r="D1134" i="2661" s="1"/>
  <c r="A1135" i="2661"/>
  <c r="D1135" i="2661" s="1"/>
  <c r="A1136" i="2661"/>
  <c r="D1136" i="2661" s="1"/>
  <c r="A1137" i="2661"/>
  <c r="D1137" i="2661" s="1"/>
  <c r="A1138" i="2661"/>
  <c r="D1138" i="2661" s="1"/>
  <c r="A1139" i="2661"/>
  <c r="D1139" i="2661" s="1"/>
  <c r="A1140" i="2661"/>
  <c r="D1140" i="2661" s="1"/>
  <c r="A1141" i="2661"/>
  <c r="D1141" i="2661" s="1"/>
  <c r="A1142" i="2661"/>
  <c r="D1142" i="2661" s="1"/>
  <c r="A1143" i="2661"/>
  <c r="D1143" i="2661" s="1"/>
  <c r="A1144" i="2661"/>
  <c r="D1144" i="2661" s="1"/>
  <c r="A1145" i="2661"/>
  <c r="D1145" i="2661" s="1"/>
  <c r="A1146" i="2661"/>
  <c r="D1146" i="2661" s="1"/>
  <c r="A1147" i="2661"/>
  <c r="D1147" i="2661" s="1"/>
  <c r="A1148" i="2661"/>
  <c r="D1148" i="2661" s="1"/>
  <c r="A1149" i="2661"/>
  <c r="D1149" i="2661" s="1"/>
  <c r="A1150" i="2661"/>
  <c r="D1150" i="2661" s="1"/>
  <c r="A1151" i="2661"/>
  <c r="D1151" i="2661" s="1"/>
  <c r="A1152" i="2661"/>
  <c r="D1152" i="2661" s="1"/>
  <c r="A1153" i="2661"/>
  <c r="D1153" i="2661" s="1"/>
  <c r="A1154" i="2661"/>
  <c r="D1154" i="2661" s="1"/>
  <c r="A1155" i="2661"/>
  <c r="D1155" i="2661" s="1"/>
  <c r="A1156" i="2661"/>
  <c r="D1156" i="2661" s="1"/>
  <c r="A1157" i="2661"/>
  <c r="D1157" i="2661" s="1"/>
  <c r="A1158" i="2661"/>
  <c r="D1158" i="2661" s="1"/>
  <c r="A1159" i="2661"/>
  <c r="D1159" i="2661" s="1"/>
  <c r="A1160" i="2661"/>
  <c r="D1160" i="2661" s="1"/>
  <c r="A1161" i="2661"/>
  <c r="D1161" i="2661" s="1"/>
  <c r="A1162" i="2661"/>
  <c r="D1162" i="2661" s="1"/>
  <c r="A1163" i="2661"/>
  <c r="D1163" i="2661" s="1"/>
  <c r="A1164" i="2661"/>
  <c r="D1164" i="2661" s="1"/>
  <c r="A1165" i="2661"/>
  <c r="D1165" i="2661" s="1"/>
  <c r="A1166" i="2661"/>
  <c r="D1166" i="2661" s="1"/>
  <c r="A1167" i="2661"/>
  <c r="D1167" i="2661" s="1"/>
  <c r="A1168" i="2661"/>
  <c r="D1168" i="2661" s="1"/>
  <c r="A1169" i="2661"/>
  <c r="D1169" i="2661" s="1"/>
  <c r="A1170" i="2661"/>
  <c r="D1170" i="2661" s="1"/>
  <c r="A1171" i="2661"/>
  <c r="D1171" i="2661" s="1"/>
  <c r="A1172" i="2661"/>
  <c r="D1172" i="2661" s="1"/>
  <c r="A1173" i="2661"/>
  <c r="D1173" i="2661" s="1"/>
  <c r="A1174" i="2661"/>
  <c r="D1174" i="2661" s="1"/>
  <c r="A1175" i="2661"/>
  <c r="D1175" i="2661" s="1"/>
  <c r="A1176" i="2661"/>
  <c r="D1176" i="2661" s="1"/>
  <c r="A1177" i="2661"/>
  <c r="D1177" i="2661" s="1"/>
  <c r="A1178" i="2661"/>
  <c r="D1178" i="2661" s="1"/>
  <c r="A1179" i="2661"/>
  <c r="D1179" i="2661" s="1"/>
  <c r="A1180" i="2661"/>
  <c r="D1180" i="2661" s="1"/>
  <c r="A1181" i="2661"/>
  <c r="D1181" i="2661" s="1"/>
  <c r="A1182" i="2661"/>
  <c r="D1182" i="2661" s="1"/>
  <c r="A1183" i="2661"/>
  <c r="D1183" i="2661" s="1"/>
  <c r="A1184" i="2661"/>
  <c r="D1184" i="2661" s="1"/>
  <c r="A1185" i="2661"/>
  <c r="D1185" i="2661" s="1"/>
  <c r="A1186" i="2661"/>
  <c r="D1186" i="2661" s="1"/>
  <c r="A1187" i="2661"/>
  <c r="D1187" i="2661" s="1"/>
  <c r="A1188" i="2661"/>
  <c r="D1188" i="2661" s="1"/>
  <c r="A1189" i="2661"/>
  <c r="D1189" i="2661" s="1"/>
  <c r="A1190" i="2661"/>
  <c r="D1190" i="2661" s="1"/>
  <c r="A1191" i="2661"/>
  <c r="D1191" i="2661" s="1"/>
  <c r="A1192" i="2661"/>
  <c r="D1192" i="2661" s="1"/>
  <c r="A1193" i="2661"/>
  <c r="D1193" i="2661" s="1"/>
  <c r="A1194" i="2661"/>
  <c r="D1194" i="2661" s="1"/>
  <c r="A1195" i="2661"/>
  <c r="D1195" i="2661" s="1"/>
  <c r="A1196" i="2661"/>
  <c r="D1196" i="2661" s="1"/>
  <c r="A1197" i="2661"/>
  <c r="D1197" i="2661" s="1"/>
  <c r="A1198" i="2661"/>
  <c r="D1198" i="2661" s="1"/>
  <c r="A1199" i="2661"/>
  <c r="D1199" i="2661" s="1"/>
  <c r="A1200" i="2661"/>
  <c r="D1200" i="2661" s="1"/>
  <c r="A1201" i="2661"/>
  <c r="D1201" i="2661" s="1"/>
  <c r="A1202" i="2661"/>
  <c r="D1202" i="2661" s="1"/>
  <c r="A1203" i="2661"/>
  <c r="D1203" i="2661" s="1"/>
  <c r="A1204" i="2661"/>
  <c r="D1204" i="2661" s="1"/>
  <c r="A1205" i="2661"/>
  <c r="D1205" i="2661" s="1"/>
  <c r="A1206" i="2661"/>
  <c r="D1206" i="2661" s="1"/>
  <c r="A1207" i="2661"/>
  <c r="D1207" i="2661" s="1"/>
  <c r="A1208" i="2661"/>
  <c r="D1208" i="2661" s="1"/>
  <c r="A1209" i="2661"/>
  <c r="D1209" i="2661" s="1"/>
  <c r="A1210" i="2661"/>
  <c r="D1210" i="2661" s="1"/>
  <c r="A1211" i="2661"/>
  <c r="D1211" i="2661" s="1"/>
  <c r="A1212" i="2661"/>
  <c r="D1212" i="2661" s="1"/>
  <c r="A1213" i="2661"/>
  <c r="D1213" i="2661" s="1"/>
  <c r="A1214" i="2661"/>
  <c r="D1214" i="2661" s="1"/>
  <c r="A1215" i="2661"/>
  <c r="D1215" i="2661" s="1"/>
  <c r="A1216" i="2661"/>
  <c r="D1216" i="2661" s="1"/>
  <c r="A1217" i="2661"/>
  <c r="D1217" i="2661" s="1"/>
  <c r="A1218" i="2661"/>
  <c r="D1218" i="2661" s="1"/>
  <c r="A1219" i="2661"/>
  <c r="D1219" i="2661" s="1"/>
  <c r="A1220" i="2661"/>
  <c r="D1220" i="2661" s="1"/>
  <c r="A1221" i="2661"/>
  <c r="D1221" i="2661" s="1"/>
  <c r="A1222" i="2661"/>
  <c r="D1222" i="2661" s="1"/>
  <c r="A1223" i="2661"/>
  <c r="D1223" i="2661" s="1"/>
  <c r="A1224" i="2661"/>
  <c r="D1224" i="2661" s="1"/>
  <c r="A1225" i="2661"/>
  <c r="D1225" i="2661" s="1"/>
  <c r="A1226" i="2661"/>
  <c r="D1226" i="2661" s="1"/>
  <c r="A1227" i="2661"/>
  <c r="D1227" i="2661" s="1"/>
  <c r="A1228" i="2661"/>
  <c r="D1228" i="2661" s="1"/>
  <c r="A1229" i="2661"/>
  <c r="D1229" i="2661" s="1"/>
  <c r="A1230" i="2661"/>
  <c r="D1230" i="2661" s="1"/>
  <c r="A1231" i="2661"/>
  <c r="D1231" i="2661" s="1"/>
  <c r="A1232" i="2661"/>
  <c r="D1232" i="2661" s="1"/>
  <c r="A1233" i="2661"/>
  <c r="D1233" i="2661" s="1"/>
  <c r="A1234" i="2661"/>
  <c r="D1234" i="2661" s="1"/>
  <c r="A1235" i="2661"/>
  <c r="D1235" i="2661" s="1"/>
  <c r="A1236" i="2661"/>
  <c r="D1236" i="2661" s="1"/>
  <c r="A1237" i="2661"/>
  <c r="D1237" i="2661" s="1"/>
  <c r="A1238" i="2661"/>
  <c r="D1238" i="2661" s="1"/>
  <c r="A1239" i="2661"/>
  <c r="D1239" i="2661" s="1"/>
  <c r="A1240" i="2661"/>
  <c r="D1240" i="2661" s="1"/>
  <c r="A1241" i="2661"/>
  <c r="D1241" i="2661" s="1"/>
  <c r="A1242" i="2661"/>
  <c r="D1242" i="2661" s="1"/>
  <c r="A1243" i="2661"/>
  <c r="D1243" i="2661" s="1"/>
  <c r="A1244" i="2661"/>
  <c r="D1244" i="2661" s="1"/>
  <c r="A1245" i="2661"/>
  <c r="D1245" i="2661" s="1"/>
  <c r="A1246" i="2661"/>
  <c r="D1246" i="2661" s="1"/>
  <c r="A1247" i="2661"/>
  <c r="D1247" i="2661" s="1"/>
  <c r="A1248" i="2661"/>
  <c r="D1248" i="2661" s="1"/>
  <c r="A1249" i="2661"/>
  <c r="D1249" i="2661" s="1"/>
  <c r="A1250" i="2661"/>
  <c r="D1250" i="2661" s="1"/>
  <c r="A1251" i="2661"/>
  <c r="D1251" i="2661" s="1"/>
  <c r="A1252" i="2661"/>
  <c r="D1252" i="2661" s="1"/>
  <c r="A1253" i="2661"/>
  <c r="D1253" i="2661" s="1"/>
  <c r="A1254" i="2661"/>
  <c r="D1254" i="2661" s="1"/>
  <c r="A1255" i="2661"/>
  <c r="D1255" i="2661" s="1"/>
  <c r="A1256" i="2661"/>
  <c r="D1256" i="2661" s="1"/>
  <c r="A1257" i="2661"/>
  <c r="D1257" i="2661" s="1"/>
  <c r="A1258" i="2661"/>
  <c r="D1258" i="2661" s="1"/>
  <c r="A1259" i="2661"/>
  <c r="D1259" i="2661" s="1"/>
  <c r="A1260" i="2661"/>
  <c r="D1260" i="2661" s="1"/>
  <c r="A1261" i="2661"/>
  <c r="D1261" i="2661" s="1"/>
  <c r="A1262" i="2661"/>
  <c r="D1262" i="2661" s="1"/>
  <c r="A1263" i="2661"/>
  <c r="D1263" i="2661" s="1"/>
  <c r="A1264" i="2661"/>
  <c r="D1264" i="2661" s="1"/>
  <c r="A1265" i="2661"/>
  <c r="D1265" i="2661" s="1"/>
  <c r="A1266" i="2661"/>
  <c r="D1266" i="2661" s="1"/>
  <c r="A1267" i="2661"/>
  <c r="D1267" i="2661" s="1"/>
  <c r="A1268" i="2661"/>
  <c r="D1268" i="2661" s="1"/>
  <c r="A1269" i="2661"/>
  <c r="D1269" i="2661" s="1"/>
  <c r="A1270" i="2661"/>
  <c r="D1270" i="2661" s="1"/>
  <c r="A1271" i="2661"/>
  <c r="D1271" i="2661" s="1"/>
  <c r="A1272" i="2661"/>
  <c r="D1272" i="2661" s="1"/>
  <c r="A1273" i="2661"/>
  <c r="D1273" i="2661" s="1"/>
  <c r="A1274" i="2661"/>
  <c r="D1274" i="2661" s="1"/>
  <c r="A1275" i="2661"/>
  <c r="D1275" i="2661" s="1"/>
  <c r="A1276" i="2661"/>
  <c r="D1276" i="2661" s="1"/>
  <c r="A1277" i="2661"/>
  <c r="D1277" i="2661" s="1"/>
  <c r="A1278" i="2661"/>
  <c r="D1278" i="2661" s="1"/>
  <c r="A1279" i="2661"/>
  <c r="D1279" i="2661" s="1"/>
  <c r="A1280" i="2661"/>
  <c r="D1280" i="2661" s="1"/>
  <c r="A1281" i="2661"/>
  <c r="D1281" i="2661" s="1"/>
  <c r="A1282" i="2661"/>
  <c r="D1282" i="2661" s="1"/>
  <c r="A1283" i="2661"/>
  <c r="D1283" i="2661" s="1"/>
  <c r="A1284" i="2661"/>
  <c r="D1284" i="2661" s="1"/>
  <c r="A1285" i="2661"/>
  <c r="D1285" i="2661" s="1"/>
  <c r="A1286" i="2661"/>
  <c r="D1286" i="2661" s="1"/>
  <c r="A1287" i="2661"/>
  <c r="D1287" i="2661" s="1"/>
  <c r="A1288" i="2661"/>
  <c r="D1288" i="2661" s="1"/>
  <c r="A1289" i="2661"/>
  <c r="D1289" i="2661" s="1"/>
  <c r="A1290" i="2661"/>
  <c r="D1290" i="2661" s="1"/>
  <c r="A1291" i="2661"/>
  <c r="D1291" i="2661" s="1"/>
  <c r="A1292" i="2661"/>
  <c r="D1292" i="2661" s="1"/>
  <c r="A1293" i="2661"/>
  <c r="D1293" i="2661" s="1"/>
  <c r="A1294" i="2661"/>
  <c r="D1294" i="2661" s="1"/>
  <c r="A1295" i="2661"/>
  <c r="D1295" i="2661" s="1"/>
  <c r="A1296" i="2661"/>
  <c r="D1296" i="2661" s="1"/>
  <c r="A1297" i="2661"/>
  <c r="D1297" i="2661" s="1"/>
  <c r="A1298" i="2661"/>
  <c r="D1298" i="2661" s="1"/>
  <c r="A1299" i="2661"/>
  <c r="D1299" i="2661" s="1"/>
  <c r="A1300" i="2661"/>
  <c r="D1300" i="2661" s="1"/>
  <c r="A1301" i="2661"/>
  <c r="D1301" i="2661" s="1"/>
  <c r="A1302" i="2661"/>
  <c r="D1302" i="2661" s="1"/>
  <c r="A1303" i="2661"/>
  <c r="D1303" i="2661" s="1"/>
  <c r="A1304" i="2661"/>
  <c r="D1304" i="2661" s="1"/>
  <c r="A1305" i="2661"/>
  <c r="D1305" i="2661" s="1"/>
  <c r="A1306" i="2661"/>
  <c r="D1306" i="2661" s="1"/>
  <c r="A1307" i="2661"/>
  <c r="D1307" i="2661" s="1"/>
  <c r="A1308" i="2661"/>
  <c r="D1308" i="2661" s="1"/>
  <c r="A1309" i="2661"/>
  <c r="D1309" i="2661" s="1"/>
  <c r="A1310" i="2661"/>
  <c r="D1310" i="2661" s="1"/>
  <c r="A1311" i="2661"/>
  <c r="D1311" i="2661" s="1"/>
  <c r="A1312" i="2661"/>
  <c r="D1312" i="2661" s="1"/>
  <c r="A1313" i="2661"/>
  <c r="D1313" i="2661" s="1"/>
  <c r="A1314" i="2661"/>
  <c r="D1314" i="2661" s="1"/>
  <c r="A1315" i="2661"/>
  <c r="D1315" i="2661" s="1"/>
  <c r="A1316" i="2661"/>
  <c r="D1316" i="2661" s="1"/>
  <c r="A1317" i="2661"/>
  <c r="D1317" i="2661" s="1"/>
  <c r="A1318" i="2661"/>
  <c r="D1318" i="2661" s="1"/>
  <c r="A1319" i="2661"/>
  <c r="D1319" i="2661" s="1"/>
  <c r="A1320" i="2661"/>
  <c r="D1320" i="2661" s="1"/>
  <c r="A1321" i="2661"/>
  <c r="D1321" i="2661" s="1"/>
  <c r="A1322" i="2661"/>
  <c r="D1322" i="2661" s="1"/>
  <c r="A1323" i="2661"/>
  <c r="D1323" i="2661" s="1"/>
  <c r="A1324" i="2661"/>
  <c r="D1324" i="2661" s="1"/>
  <c r="A1325" i="2661"/>
  <c r="D1325" i="2661" s="1"/>
  <c r="A1326" i="2661"/>
  <c r="D1326" i="2661" s="1"/>
  <c r="A1327" i="2661"/>
  <c r="D1327" i="2661" s="1"/>
  <c r="A1328" i="2661"/>
  <c r="D1328" i="2661" s="1"/>
  <c r="A1329" i="2661"/>
  <c r="D1329" i="2661" s="1"/>
  <c r="A1330" i="2661"/>
  <c r="D1330" i="2661" s="1"/>
  <c r="A1331" i="2661"/>
  <c r="D1331" i="2661" s="1"/>
  <c r="A1332" i="2661"/>
  <c r="D1332" i="2661" s="1"/>
  <c r="A1333" i="2661"/>
  <c r="D1333" i="2661" s="1"/>
  <c r="A1334" i="2661"/>
  <c r="D1334" i="2661" s="1"/>
  <c r="A1335" i="2661"/>
  <c r="D1335" i="2661" s="1"/>
  <c r="A1336" i="2661"/>
  <c r="D1336" i="2661" s="1"/>
  <c r="A1337" i="2661"/>
  <c r="D1337" i="2661" s="1"/>
  <c r="A1338" i="2661"/>
  <c r="D1338" i="2661" s="1"/>
  <c r="A1339" i="2661"/>
  <c r="D1339" i="2661" s="1"/>
  <c r="A1340" i="2661"/>
  <c r="D1340" i="2661" s="1"/>
  <c r="A1341" i="2661"/>
  <c r="D1341" i="2661" s="1"/>
  <c r="A1342" i="2661"/>
  <c r="D1342" i="2661" s="1"/>
  <c r="A1343" i="2661"/>
  <c r="D1343" i="2661" s="1"/>
  <c r="A1344" i="2661"/>
  <c r="D1344" i="2661" s="1"/>
  <c r="A1345" i="2661"/>
  <c r="D1345" i="2661" s="1"/>
  <c r="A1346" i="2661"/>
  <c r="D1346" i="2661" s="1"/>
  <c r="A1347" i="2661"/>
  <c r="D1347" i="2661" s="1"/>
  <c r="A1348" i="2661"/>
  <c r="D1348" i="2661" s="1"/>
  <c r="A1349" i="2661"/>
  <c r="D1349" i="2661" s="1"/>
  <c r="A1350" i="2661"/>
  <c r="D1350" i="2661" s="1"/>
  <c r="A1351" i="2661"/>
  <c r="D1351" i="2661" s="1"/>
  <c r="A1352" i="2661"/>
  <c r="D1352" i="2661" s="1"/>
  <c r="A1353" i="2661"/>
  <c r="D1353" i="2661" s="1"/>
  <c r="A1354" i="2661"/>
  <c r="D1354" i="2661" s="1"/>
  <c r="A1355" i="2661"/>
  <c r="D1355" i="2661" s="1"/>
  <c r="A1356" i="2661"/>
  <c r="D1356" i="2661" s="1"/>
  <c r="A1357" i="2661"/>
  <c r="D1357" i="2661" s="1"/>
  <c r="A1358" i="2661"/>
  <c r="D1358" i="2661" s="1"/>
  <c r="A1359" i="2661"/>
  <c r="D1359" i="2661" s="1"/>
  <c r="A1360" i="2661"/>
  <c r="D1360" i="2661" s="1"/>
  <c r="A1361" i="2661"/>
  <c r="D1361" i="2661" s="1"/>
  <c r="A1362" i="2661"/>
  <c r="D1362" i="2661" s="1"/>
  <c r="A1363" i="2661"/>
  <c r="D1363" i="2661" s="1"/>
  <c r="A1364" i="2661"/>
  <c r="D1364" i="2661" s="1"/>
  <c r="A1365" i="2661"/>
  <c r="D1365" i="2661" s="1"/>
  <c r="A1366" i="2661"/>
  <c r="D1366" i="2661" s="1"/>
  <c r="A1367" i="2661"/>
  <c r="D1367" i="2661" s="1"/>
  <c r="A1368" i="2661"/>
  <c r="D1368" i="2661" s="1"/>
  <c r="A1369" i="2661"/>
  <c r="D1369" i="2661" s="1"/>
  <c r="A1370" i="2661"/>
  <c r="D1370" i="2661" s="1"/>
  <c r="A1371" i="2661"/>
  <c r="D1371" i="2661" s="1"/>
  <c r="A1372" i="2661"/>
  <c r="D1372" i="2661" s="1"/>
  <c r="A1373" i="2661"/>
  <c r="D1373" i="2661" s="1"/>
  <c r="A1374" i="2661"/>
  <c r="D1374" i="2661" s="1"/>
  <c r="A1375" i="2661"/>
  <c r="D1375" i="2661" s="1"/>
  <c r="A1376" i="2661"/>
  <c r="D1376" i="2661" s="1"/>
  <c r="A1377" i="2661"/>
  <c r="D1377" i="2661" s="1"/>
  <c r="A1378" i="2661"/>
  <c r="D1378" i="2661" s="1"/>
  <c r="A1379" i="2661"/>
  <c r="D1379" i="2661" s="1"/>
  <c r="A1380" i="2661"/>
  <c r="D1380" i="2661" s="1"/>
  <c r="A1381" i="2661"/>
  <c r="D1381" i="2661" s="1"/>
  <c r="A1382" i="2661"/>
  <c r="D1382" i="2661" s="1"/>
  <c r="A1383" i="2661"/>
  <c r="D1383" i="2661" s="1"/>
  <c r="A1384" i="2661"/>
  <c r="D1384" i="2661" s="1"/>
  <c r="A1385" i="2661"/>
  <c r="D1385" i="2661" s="1"/>
  <c r="A1386" i="2661"/>
  <c r="D1386" i="2661" s="1"/>
  <c r="A1387" i="2661"/>
  <c r="D1387" i="2661" s="1"/>
  <c r="A1388" i="2661"/>
  <c r="D1388" i="2661" s="1"/>
  <c r="A1389" i="2661"/>
  <c r="D1389" i="2661" s="1"/>
  <c r="A1390" i="2661"/>
  <c r="D1390" i="2661" s="1"/>
  <c r="A1391" i="2661"/>
  <c r="D1391" i="2661" s="1"/>
  <c r="A1392" i="2661"/>
  <c r="D1392" i="2661" s="1"/>
  <c r="A1393" i="2661"/>
  <c r="D1393" i="2661" s="1"/>
  <c r="A1394" i="2661"/>
  <c r="D1394" i="2661" s="1"/>
  <c r="A1395" i="2661"/>
  <c r="D1395" i="2661" s="1"/>
  <c r="A1396" i="2661"/>
  <c r="D1396" i="2661" s="1"/>
  <c r="A1397" i="2661"/>
  <c r="D1397" i="2661" s="1"/>
  <c r="A1398" i="2661"/>
  <c r="D1398" i="2661" s="1"/>
  <c r="A1399" i="2661"/>
  <c r="D1399" i="2661" s="1"/>
  <c r="A1400" i="2661"/>
  <c r="D1400" i="2661" s="1"/>
  <c r="A1401" i="2661"/>
  <c r="D1401" i="2661" s="1"/>
  <c r="A1402" i="2661"/>
  <c r="D1402" i="2661" s="1"/>
  <c r="A1403" i="2661"/>
  <c r="D1403" i="2661" s="1"/>
  <c r="A1404" i="2661"/>
  <c r="D1404" i="2661" s="1"/>
  <c r="A1405" i="2661"/>
  <c r="D1405" i="2661" s="1"/>
  <c r="A1406" i="2661"/>
  <c r="D1406" i="2661" s="1"/>
  <c r="A1407" i="2661"/>
  <c r="D1407" i="2661" s="1"/>
  <c r="A1408" i="2661"/>
  <c r="D1408" i="2661" s="1"/>
  <c r="A1409" i="2661"/>
  <c r="D1409" i="2661" s="1"/>
  <c r="A1410" i="2661"/>
  <c r="D1410" i="2661" s="1"/>
  <c r="A1411" i="2661"/>
  <c r="D1411" i="2661" s="1"/>
  <c r="A1412" i="2661"/>
  <c r="D1412" i="2661" s="1"/>
  <c r="A1413" i="2661"/>
  <c r="D1413" i="2661" s="1"/>
  <c r="A1414" i="2661"/>
  <c r="D1414" i="2661" s="1"/>
  <c r="A1415" i="2661"/>
  <c r="D1415" i="2661" s="1"/>
  <c r="A1416" i="2661"/>
  <c r="D1416" i="2661" s="1"/>
  <c r="A1417" i="2661"/>
  <c r="D1417" i="2661" s="1"/>
  <c r="A1418" i="2661"/>
  <c r="D1418" i="2661" s="1"/>
  <c r="A1419" i="2661"/>
  <c r="D1419" i="2661" s="1"/>
  <c r="A1420" i="2661"/>
  <c r="D1420" i="2661" s="1"/>
  <c r="A1421" i="2661"/>
  <c r="D1421" i="2661" s="1"/>
  <c r="A1422" i="2661"/>
  <c r="D1422" i="2661" s="1"/>
  <c r="A1423" i="2661"/>
  <c r="D1423" i="2661" s="1"/>
  <c r="A1424" i="2661"/>
  <c r="D1424" i="2661" s="1"/>
  <c r="A1425" i="2661"/>
  <c r="D1425" i="2661" s="1"/>
  <c r="A1426" i="2661"/>
  <c r="D1426" i="2661" s="1"/>
  <c r="A1427" i="2661"/>
  <c r="D1427" i="2661" s="1"/>
  <c r="A1428" i="2661"/>
  <c r="D1428" i="2661" s="1"/>
  <c r="A1429" i="2661"/>
  <c r="D1429" i="2661" s="1"/>
  <c r="A1430" i="2661"/>
  <c r="D1430" i="2661" s="1"/>
  <c r="A1431" i="2661"/>
  <c r="D1431" i="2661" s="1"/>
  <c r="A1432" i="2661"/>
  <c r="D1432" i="2661" s="1"/>
  <c r="A1433" i="2661"/>
  <c r="D1433" i="2661" s="1"/>
  <c r="A1434" i="2661"/>
  <c r="D1434" i="2661" s="1"/>
  <c r="A1435" i="2661"/>
  <c r="D1435" i="2661" s="1"/>
  <c r="A1436" i="2661"/>
  <c r="D1436" i="2661" s="1"/>
  <c r="A1437" i="2661"/>
  <c r="D1437" i="2661" s="1"/>
  <c r="A1438" i="2661"/>
  <c r="D1438" i="2661" s="1"/>
  <c r="A1439" i="2661"/>
  <c r="D1439" i="2661" s="1"/>
  <c r="A1440" i="2661"/>
  <c r="D1440" i="2661" s="1"/>
  <c r="A1441" i="2661"/>
  <c r="D1441" i="2661" s="1"/>
  <c r="A1442" i="2661"/>
  <c r="D1442" i="2661" s="1"/>
  <c r="A1443" i="2661"/>
  <c r="D1443" i="2661" s="1"/>
  <c r="A1444" i="2661"/>
  <c r="D1444" i="2661" s="1"/>
  <c r="A1445" i="2661"/>
  <c r="D1445" i="2661" s="1"/>
  <c r="A1446" i="2661"/>
  <c r="D1446" i="2661" s="1"/>
  <c r="A1447" i="2661"/>
  <c r="D1447" i="2661" s="1"/>
  <c r="A1448" i="2661"/>
  <c r="D1448" i="2661" s="1"/>
  <c r="A1449" i="2661"/>
  <c r="D1449" i="2661" s="1"/>
  <c r="A1450" i="2661"/>
  <c r="D1450" i="2661" s="1"/>
  <c r="A1451" i="2661"/>
  <c r="D1451" i="2661" s="1"/>
  <c r="A1452" i="2661"/>
  <c r="D1452" i="2661" s="1"/>
  <c r="A1453" i="2661"/>
  <c r="D1453" i="2661" s="1"/>
  <c r="A1454" i="2661"/>
  <c r="D1454" i="2661" s="1"/>
  <c r="A1455" i="2661"/>
  <c r="D1455" i="2661" s="1"/>
  <c r="A1456" i="2661"/>
  <c r="D1456" i="2661" s="1"/>
  <c r="A1457" i="2661"/>
  <c r="D1457" i="2661" s="1"/>
  <c r="A1458" i="2661"/>
  <c r="D1458" i="2661" s="1"/>
  <c r="A1459" i="2661"/>
  <c r="D1459" i="2661" s="1"/>
  <c r="A1460" i="2661"/>
  <c r="D1460" i="2661" s="1"/>
  <c r="A1461" i="2661"/>
  <c r="D1461" i="2661" s="1"/>
  <c r="A1462" i="2661"/>
  <c r="D1462" i="2661" s="1"/>
  <c r="A1463" i="2661"/>
  <c r="D1463" i="2661" s="1"/>
  <c r="A1464" i="2661"/>
  <c r="D1464" i="2661" s="1"/>
  <c r="A1465" i="2661"/>
  <c r="D1465" i="2661" s="1"/>
  <c r="A1466" i="2661"/>
  <c r="D1466" i="2661" s="1"/>
  <c r="A1467" i="2661"/>
  <c r="D1467" i="2661" s="1"/>
  <c r="A1468" i="2661"/>
  <c r="D1468" i="2661" s="1"/>
  <c r="A1469" i="2661"/>
  <c r="D1469" i="2661" s="1"/>
  <c r="A1470" i="2661"/>
  <c r="D1470" i="2661" s="1"/>
  <c r="A1471" i="2661"/>
  <c r="D1471" i="2661" s="1"/>
  <c r="A1472" i="2661"/>
  <c r="D1472" i="2661" s="1"/>
  <c r="A1473" i="2661"/>
  <c r="D1473" i="2661" s="1"/>
  <c r="A1474" i="2661"/>
  <c r="D1474" i="2661" s="1"/>
  <c r="A1475" i="2661"/>
  <c r="D1475" i="2661" s="1"/>
  <c r="A1476" i="2661"/>
  <c r="D1476" i="2661" s="1"/>
  <c r="A1477" i="2661"/>
  <c r="D1477" i="2661" s="1"/>
  <c r="A1478" i="2661"/>
  <c r="D1478" i="2661" s="1"/>
  <c r="A1479" i="2661"/>
  <c r="D1479" i="2661" s="1"/>
  <c r="A1480" i="2661"/>
  <c r="D1480" i="2661" s="1"/>
  <c r="A1481" i="2661"/>
  <c r="D1481" i="2661" s="1"/>
  <c r="A1482" i="2661"/>
  <c r="D1482" i="2661" s="1"/>
  <c r="A1483" i="2661"/>
  <c r="D1483" i="2661" s="1"/>
  <c r="A1484" i="2661"/>
  <c r="D1484" i="2661" s="1"/>
  <c r="A1485" i="2661"/>
  <c r="D1485" i="2661" s="1"/>
  <c r="A1486" i="2661"/>
  <c r="D1486" i="2661" s="1"/>
  <c r="A1487" i="2661"/>
  <c r="D1487" i="2661" s="1"/>
  <c r="A1488" i="2661"/>
  <c r="D1488" i="2661" s="1"/>
  <c r="A1489" i="2661"/>
  <c r="D1489" i="2661" s="1"/>
  <c r="A1490" i="2661"/>
  <c r="D1490" i="2661" s="1"/>
  <c r="A1491" i="2661"/>
  <c r="D1491" i="2661" s="1"/>
  <c r="A1492" i="2661"/>
  <c r="D1492" i="2661" s="1"/>
  <c r="A1493" i="2661"/>
  <c r="D1493" i="2661" s="1"/>
  <c r="A1494" i="2661"/>
  <c r="D1494" i="2661" s="1"/>
  <c r="A1495" i="2661"/>
  <c r="D1495" i="2661" s="1"/>
  <c r="A1496" i="2661"/>
  <c r="D1496" i="2661" s="1"/>
  <c r="A1497" i="2661"/>
  <c r="D1497" i="2661" s="1"/>
  <c r="A1498" i="2661"/>
  <c r="D1498" i="2661" s="1"/>
  <c r="A1499" i="2661"/>
  <c r="D1499" i="2661" s="1"/>
  <c r="A1500" i="2661"/>
  <c r="D1500" i="2661" s="1"/>
  <c r="A1501" i="2661"/>
  <c r="D1501" i="2661" s="1"/>
  <c r="A1502" i="2661"/>
  <c r="D1502" i="2661" s="1"/>
  <c r="A1503" i="2661"/>
  <c r="D1503" i="2661" s="1"/>
  <c r="A1504" i="2661"/>
  <c r="D1504" i="2661" s="1"/>
  <c r="A1505" i="2661"/>
  <c r="D1505" i="2661" s="1"/>
  <c r="A1506" i="2661"/>
  <c r="D1506" i="2661" s="1"/>
  <c r="A1507" i="2661"/>
  <c r="D1507" i="2661" s="1"/>
  <c r="A1508" i="2661"/>
  <c r="D1508" i="2661" s="1"/>
  <c r="A1509" i="2661"/>
  <c r="D1509" i="2661" s="1"/>
  <c r="A1510" i="2661"/>
  <c r="D1510" i="2661" s="1"/>
  <c r="A1511" i="2661"/>
  <c r="D1511" i="2661" s="1"/>
  <c r="A1512" i="2661"/>
  <c r="D1512" i="2661" s="1"/>
  <c r="A1513" i="2661"/>
  <c r="D1513" i="2661" s="1"/>
  <c r="A1514" i="2661"/>
  <c r="D1514" i="2661" s="1"/>
  <c r="A1515" i="2661"/>
  <c r="D1515" i="2661" s="1"/>
  <c r="A1516" i="2661"/>
  <c r="D1516" i="2661" s="1"/>
  <c r="A1517" i="2661"/>
  <c r="D1517" i="2661" s="1"/>
  <c r="A1518" i="2661"/>
  <c r="D1518" i="2661" s="1"/>
  <c r="A1519" i="2661"/>
  <c r="D1519" i="2661" s="1"/>
  <c r="A1520" i="2661"/>
  <c r="D1520" i="2661" s="1"/>
  <c r="A1521" i="2661"/>
  <c r="D1521" i="2661" s="1"/>
  <c r="A1522" i="2661"/>
  <c r="D1522" i="2661" s="1"/>
  <c r="A1523" i="2661"/>
  <c r="D1523" i="2661" s="1"/>
  <c r="A1524" i="2661"/>
  <c r="D1524" i="2661" s="1"/>
  <c r="A1525" i="2661"/>
  <c r="D1525" i="2661" s="1"/>
  <c r="A1526" i="2661"/>
  <c r="D1526" i="2661" s="1"/>
  <c r="A1527" i="2661"/>
  <c r="D1527" i="2661" s="1"/>
  <c r="A1528" i="2661"/>
  <c r="D1528" i="2661" s="1"/>
  <c r="A1529" i="2661"/>
  <c r="D1529" i="2661" s="1"/>
  <c r="A1530" i="2661"/>
  <c r="D1530" i="2661" s="1"/>
  <c r="A1531" i="2661"/>
  <c r="D1531" i="2661" s="1"/>
  <c r="A1532" i="2661"/>
  <c r="D1532" i="2661" s="1"/>
  <c r="A1533" i="2661"/>
  <c r="D1533" i="2661" s="1"/>
  <c r="A1534" i="2661"/>
  <c r="D1534" i="2661" s="1"/>
  <c r="A1535" i="2661"/>
  <c r="D1535" i="2661" s="1"/>
  <c r="A1536" i="2661"/>
  <c r="D1536" i="2661" s="1"/>
  <c r="A1537" i="2661"/>
  <c r="D1537" i="2661" s="1"/>
  <c r="A1538" i="2661"/>
  <c r="D1538" i="2661" s="1"/>
  <c r="A1539" i="2661"/>
  <c r="D1539" i="2661" s="1"/>
  <c r="A1540" i="2661"/>
  <c r="D1540" i="2661" s="1"/>
  <c r="A1541" i="2661"/>
  <c r="D1541" i="2661" s="1"/>
  <c r="A1542" i="2661"/>
  <c r="D1542" i="2661" s="1"/>
  <c r="A1543" i="2661"/>
  <c r="D1543" i="2661" s="1"/>
  <c r="A1544" i="2661"/>
  <c r="D1544" i="2661" s="1"/>
  <c r="A1545" i="2661"/>
  <c r="D1545" i="2661" s="1"/>
  <c r="A1546" i="2661"/>
  <c r="D1546" i="2661" s="1"/>
  <c r="A1547" i="2661"/>
  <c r="D1547" i="2661" s="1"/>
  <c r="A1548" i="2661"/>
  <c r="D1548" i="2661" s="1"/>
  <c r="A1549" i="2661"/>
  <c r="D1549" i="2661" s="1"/>
  <c r="A1550" i="2661"/>
  <c r="D1550" i="2661" s="1"/>
  <c r="A1551" i="2661"/>
  <c r="D1551" i="2661" s="1"/>
  <c r="A1552" i="2661"/>
  <c r="D1552" i="2661" s="1"/>
  <c r="A1553" i="2661"/>
  <c r="D1553" i="2661" s="1"/>
  <c r="A1554" i="2661"/>
  <c r="D1554" i="2661" s="1"/>
  <c r="A1555" i="2661"/>
  <c r="D1555" i="2661" s="1"/>
  <c r="A1556" i="2661"/>
  <c r="D1556" i="2661" s="1"/>
  <c r="A1557" i="2661"/>
  <c r="D1557" i="2661" s="1"/>
  <c r="A1558" i="2661"/>
  <c r="D1558" i="2661" s="1"/>
  <c r="A1559" i="2661"/>
  <c r="D1559" i="2661" s="1"/>
  <c r="A1560" i="2661"/>
  <c r="D1560" i="2661" s="1"/>
  <c r="A1561" i="2661"/>
  <c r="D1561" i="2661" s="1"/>
  <c r="A1562" i="2661"/>
  <c r="D1562" i="2661" s="1"/>
  <c r="A1563" i="2661"/>
  <c r="D1563" i="2661" s="1"/>
  <c r="A1564" i="2661"/>
  <c r="D1564" i="2661" s="1"/>
  <c r="A1565" i="2661"/>
  <c r="D1565" i="2661" s="1"/>
  <c r="A1566" i="2661"/>
  <c r="D1566" i="2661" s="1"/>
  <c r="A1567" i="2661"/>
  <c r="D1567" i="2661" s="1"/>
  <c r="A1568" i="2661"/>
  <c r="D1568" i="2661" s="1"/>
  <c r="A1569" i="2661"/>
  <c r="D1569" i="2661" s="1"/>
  <c r="A1570" i="2661"/>
  <c r="D1570" i="2661" s="1"/>
  <c r="A1571" i="2661"/>
  <c r="D1571" i="2661" s="1"/>
  <c r="A1572" i="2661"/>
  <c r="D1572" i="2661" s="1"/>
  <c r="A1573" i="2661"/>
  <c r="D1573" i="2661" s="1"/>
  <c r="A1574" i="2661"/>
  <c r="D1574" i="2661" s="1"/>
  <c r="A1575" i="2661"/>
  <c r="D1575" i="2661" s="1"/>
  <c r="A1576" i="2661"/>
  <c r="D1576" i="2661" s="1"/>
  <c r="A1577" i="2661"/>
  <c r="D1577" i="2661" s="1"/>
  <c r="A1578" i="2661"/>
  <c r="D1578" i="2661" s="1"/>
  <c r="A1579" i="2661"/>
  <c r="D1579" i="2661" s="1"/>
  <c r="A1580" i="2661"/>
  <c r="D1580" i="2661" s="1"/>
  <c r="A1581" i="2661"/>
  <c r="D1581" i="2661" s="1"/>
  <c r="A1582" i="2661"/>
  <c r="D1582" i="2661" s="1"/>
  <c r="A1583" i="2661"/>
  <c r="D1583" i="2661" s="1"/>
  <c r="A1584" i="2661"/>
  <c r="D1584" i="2661" s="1"/>
  <c r="A1585" i="2661"/>
  <c r="D1585" i="2661" s="1"/>
  <c r="A1586" i="2661"/>
  <c r="D1586" i="2661" s="1"/>
  <c r="A1587" i="2661"/>
  <c r="D1587" i="2661" s="1"/>
  <c r="A1588" i="2661"/>
  <c r="D1588" i="2661" s="1"/>
  <c r="A1589" i="2661"/>
  <c r="D1589" i="2661" s="1"/>
  <c r="A1590" i="2661"/>
  <c r="D1590" i="2661" s="1"/>
  <c r="A1591" i="2661"/>
  <c r="D1591" i="2661" s="1"/>
  <c r="A1592" i="2661"/>
  <c r="D1592" i="2661" s="1"/>
  <c r="A1593" i="2661"/>
  <c r="D1593" i="2661" s="1"/>
  <c r="A1594" i="2661"/>
  <c r="D1594" i="2661" s="1"/>
  <c r="A1595" i="2661"/>
  <c r="D1595" i="2661" s="1"/>
  <c r="A1596" i="2661"/>
  <c r="D1596" i="2661" s="1"/>
  <c r="A1597" i="2661"/>
  <c r="D1597" i="2661" s="1"/>
  <c r="A1598" i="2661"/>
  <c r="D1598" i="2661" s="1"/>
  <c r="A1599" i="2661"/>
  <c r="D1599" i="2661" s="1"/>
  <c r="A1600" i="2661"/>
  <c r="D1600" i="2661" s="1"/>
  <c r="A1601" i="2661"/>
  <c r="D1601" i="2661" s="1"/>
  <c r="A1602" i="2661"/>
  <c r="D1602" i="2661" s="1"/>
  <c r="A1603" i="2661"/>
  <c r="D1603" i="2661" s="1"/>
  <c r="A1604" i="2661"/>
  <c r="D1604" i="2661" s="1"/>
  <c r="A1605" i="2661"/>
  <c r="D1605" i="2661" s="1"/>
  <c r="A1606" i="2661"/>
  <c r="D1606" i="2661" s="1"/>
  <c r="A1607" i="2661"/>
  <c r="D1607" i="2661" s="1"/>
  <c r="A1608" i="2661"/>
  <c r="D1608" i="2661" s="1"/>
  <c r="A1609" i="2661"/>
  <c r="D1609" i="2661" s="1"/>
  <c r="A1610" i="2661"/>
  <c r="D1610" i="2661" s="1"/>
  <c r="A1611" i="2661"/>
  <c r="D1611" i="2661" s="1"/>
  <c r="A1612" i="2661"/>
  <c r="D1612" i="2661" s="1"/>
  <c r="A1613" i="2661"/>
  <c r="D1613" i="2661" s="1"/>
  <c r="A1614" i="2661"/>
  <c r="D1614" i="2661" s="1"/>
  <c r="A1615" i="2661"/>
  <c r="D1615" i="2661" s="1"/>
  <c r="A1616" i="2661"/>
  <c r="D1616" i="2661" s="1"/>
  <c r="A1617" i="2661"/>
  <c r="D1617" i="2661" s="1"/>
  <c r="A1618" i="2661"/>
  <c r="D1618" i="2661" s="1"/>
  <c r="A1619" i="2661"/>
  <c r="D1619" i="2661" s="1"/>
  <c r="A1620" i="2661"/>
  <c r="D1620" i="2661" s="1"/>
  <c r="A1621" i="2661"/>
  <c r="D1621" i="2661" s="1"/>
  <c r="A1622" i="2661"/>
  <c r="D1622" i="2661" s="1"/>
  <c r="A1623" i="2661"/>
  <c r="D1623" i="2661" s="1"/>
  <c r="A1624" i="2661"/>
  <c r="D1624" i="2661" s="1"/>
  <c r="A1625" i="2661"/>
  <c r="D1625" i="2661" s="1"/>
  <c r="A1626" i="2661"/>
  <c r="D1626" i="2661" s="1"/>
  <c r="A1627" i="2661"/>
  <c r="D1627" i="2661" s="1"/>
  <c r="A1628" i="2661"/>
  <c r="D1628" i="2661" s="1"/>
  <c r="A1629" i="2661"/>
  <c r="D1629" i="2661" s="1"/>
  <c r="A1630" i="2661"/>
  <c r="D1630" i="2661" s="1"/>
  <c r="A1631" i="2661"/>
  <c r="D1631" i="2661" s="1"/>
  <c r="A1632" i="2661"/>
  <c r="D1632" i="2661" s="1"/>
  <c r="A1633" i="2661"/>
  <c r="D1633" i="2661" s="1"/>
  <c r="A1634" i="2661"/>
  <c r="D1634" i="2661" s="1"/>
  <c r="A1635" i="2661"/>
  <c r="D1635" i="2661" s="1"/>
  <c r="A1636" i="2661"/>
  <c r="D1636" i="2661" s="1"/>
  <c r="A1637" i="2661"/>
  <c r="D1637" i="2661" s="1"/>
  <c r="A1638" i="2661"/>
  <c r="D1638" i="2661" s="1"/>
  <c r="A1639" i="2661"/>
  <c r="D1639" i="2661" s="1"/>
  <c r="A1640" i="2661"/>
  <c r="D1640" i="2661" s="1"/>
  <c r="A1641" i="2661"/>
  <c r="D1641" i="2661" s="1"/>
  <c r="A1642" i="2661"/>
  <c r="D1642" i="2661" s="1"/>
  <c r="A1643" i="2661"/>
  <c r="D1643" i="2661" s="1"/>
  <c r="A1644" i="2661"/>
  <c r="D1644" i="2661" s="1"/>
  <c r="A1645" i="2661"/>
  <c r="D1645" i="2661" s="1"/>
  <c r="A1646" i="2661"/>
  <c r="D1646" i="2661" s="1"/>
  <c r="A1647" i="2661"/>
  <c r="D1647" i="2661" s="1"/>
  <c r="A1648" i="2661"/>
  <c r="D1648" i="2661" s="1"/>
  <c r="A1649" i="2661"/>
  <c r="D1649" i="2661" s="1"/>
  <c r="A1650" i="2661"/>
  <c r="D1650" i="2661" s="1"/>
  <c r="A1651" i="2661"/>
  <c r="D1651" i="2661" s="1"/>
  <c r="A1652" i="2661"/>
  <c r="D1652" i="2661" s="1"/>
  <c r="A1653" i="2661"/>
  <c r="D1653" i="2661" s="1"/>
  <c r="A1654" i="2661"/>
  <c r="D1654" i="2661" s="1"/>
  <c r="A1655" i="2661"/>
  <c r="D1655" i="2661" s="1"/>
  <c r="A1656" i="2661"/>
  <c r="D1656" i="2661" s="1"/>
  <c r="A1657" i="2661"/>
  <c r="D1657" i="2661" s="1"/>
  <c r="A1658" i="2661"/>
  <c r="D1658" i="2661" s="1"/>
  <c r="A1659" i="2661"/>
  <c r="D1659" i="2661" s="1"/>
  <c r="A1660" i="2661"/>
  <c r="D1660" i="2661" s="1"/>
  <c r="A1661" i="2661"/>
  <c r="D1661" i="2661" s="1"/>
  <c r="A1662" i="2661"/>
  <c r="D1662" i="2661" s="1"/>
  <c r="A1663" i="2661"/>
  <c r="D1663" i="2661" s="1"/>
  <c r="A1664" i="2661"/>
  <c r="D1664" i="2661" s="1"/>
  <c r="A1665" i="2661"/>
  <c r="D1665" i="2661" s="1"/>
  <c r="A1666" i="2661"/>
  <c r="D1666" i="2661" s="1"/>
  <c r="A1667" i="2661"/>
  <c r="D1667" i="2661" s="1"/>
  <c r="A1668" i="2661"/>
  <c r="D1668" i="2661" s="1"/>
  <c r="A1669" i="2661"/>
  <c r="D1669" i="2661" s="1"/>
  <c r="A1670" i="2661"/>
  <c r="D1670" i="2661" s="1"/>
  <c r="A1671" i="2661"/>
  <c r="D1671" i="2661" s="1"/>
  <c r="A1672" i="2661"/>
  <c r="D1672" i="2661" s="1"/>
  <c r="A1673" i="2661"/>
  <c r="D1673" i="2661" s="1"/>
  <c r="A1674" i="2661"/>
  <c r="D1674" i="2661" s="1"/>
  <c r="A1675" i="2661"/>
  <c r="D1675" i="2661" s="1"/>
  <c r="A1676" i="2661"/>
  <c r="D1676" i="2661" s="1"/>
  <c r="A1677" i="2661"/>
  <c r="D1677" i="2661" s="1"/>
  <c r="A1678" i="2661"/>
  <c r="D1678" i="2661" s="1"/>
  <c r="A1679" i="2661"/>
  <c r="D1679" i="2661" s="1"/>
  <c r="A1680" i="2661"/>
  <c r="D1680" i="2661" s="1"/>
  <c r="A1681" i="2661"/>
  <c r="D1681" i="2661" s="1"/>
  <c r="A1682" i="2661"/>
  <c r="D1682" i="2661" s="1"/>
  <c r="A1683" i="2661"/>
  <c r="D1683" i="2661" s="1"/>
  <c r="A1684" i="2661"/>
  <c r="D1684" i="2661" s="1"/>
  <c r="A1685" i="2661"/>
  <c r="D1685" i="2661" s="1"/>
  <c r="A1686" i="2661"/>
  <c r="D1686" i="2661" s="1"/>
  <c r="A1687" i="2661"/>
  <c r="D1687" i="2661" s="1"/>
  <c r="A1688" i="2661"/>
  <c r="D1688" i="2661" s="1"/>
  <c r="A1689" i="2661"/>
  <c r="D1689" i="2661" s="1"/>
  <c r="A1690" i="2661"/>
  <c r="D1690" i="2661" s="1"/>
  <c r="A1691" i="2661"/>
  <c r="D1691" i="2661" s="1"/>
  <c r="A1692" i="2661"/>
  <c r="D1692" i="2661" s="1"/>
  <c r="A1693" i="2661"/>
  <c r="D1693" i="2661" s="1"/>
  <c r="A1694" i="2661"/>
  <c r="D1694" i="2661" s="1"/>
  <c r="A1695" i="2661"/>
  <c r="D1695" i="2661" s="1"/>
  <c r="A1696" i="2661"/>
  <c r="D1696" i="2661" s="1"/>
  <c r="A1697" i="2661"/>
  <c r="D1697" i="2661" s="1"/>
  <c r="A1698" i="2661"/>
  <c r="D1698" i="2661" s="1"/>
  <c r="A1699" i="2661"/>
  <c r="D1699" i="2661" s="1"/>
  <c r="A1700" i="2661"/>
  <c r="D1700" i="2661" s="1"/>
  <c r="A1701" i="2661"/>
  <c r="D1701" i="2661" s="1"/>
  <c r="A1702" i="2661"/>
  <c r="D1702" i="2661" s="1"/>
  <c r="A1703" i="2661"/>
  <c r="D1703" i="2661" s="1"/>
  <c r="A1704" i="2661"/>
  <c r="D1704" i="2661" s="1"/>
  <c r="A1705" i="2661"/>
  <c r="D1705" i="2661" s="1"/>
  <c r="A1706" i="2661"/>
  <c r="D1706" i="2661" s="1"/>
  <c r="A1707" i="2661"/>
  <c r="D1707" i="2661" s="1"/>
  <c r="A1708" i="2661"/>
  <c r="D1708" i="2661" s="1"/>
  <c r="A1709" i="2661"/>
  <c r="D1709" i="2661" s="1"/>
  <c r="A1710" i="2661"/>
  <c r="D1710" i="2661" s="1"/>
  <c r="A1711" i="2661"/>
  <c r="D1711" i="2661" s="1"/>
  <c r="A1712" i="2661"/>
  <c r="D1712" i="2661" s="1"/>
  <c r="A1713" i="2661"/>
  <c r="D1713" i="2661" s="1"/>
  <c r="A1714" i="2661"/>
  <c r="D1714" i="2661" s="1"/>
  <c r="A1715" i="2661"/>
  <c r="D1715" i="2661" s="1"/>
  <c r="A1716" i="2661"/>
  <c r="D1716" i="2661" s="1"/>
  <c r="A1717" i="2661"/>
  <c r="D1717" i="2661" s="1"/>
  <c r="A1718" i="2661"/>
  <c r="D1718" i="2661" s="1"/>
  <c r="A1719" i="2661"/>
  <c r="D1719" i="2661" s="1"/>
  <c r="A1720" i="2661"/>
  <c r="D1720" i="2661" s="1"/>
  <c r="A1721" i="2661"/>
  <c r="D1721" i="2661" s="1"/>
  <c r="A1722" i="2661"/>
  <c r="D1722" i="2661" s="1"/>
  <c r="A1723" i="2661"/>
  <c r="D1723" i="2661" s="1"/>
  <c r="A1724" i="2661"/>
  <c r="D1724" i="2661" s="1"/>
  <c r="A1725" i="2661"/>
  <c r="D1725" i="2661" s="1"/>
  <c r="A1726" i="2661"/>
  <c r="D1726" i="2661" s="1"/>
  <c r="A1727" i="2661"/>
  <c r="D1727" i="2661" s="1"/>
  <c r="A1728" i="2661"/>
  <c r="D1728" i="2661" s="1"/>
  <c r="A1729" i="2661"/>
  <c r="D1729" i="2661" s="1"/>
  <c r="A1730" i="2661"/>
  <c r="D1730" i="2661" s="1"/>
  <c r="A1731" i="2661"/>
  <c r="D1731" i="2661" s="1"/>
  <c r="A1732" i="2661"/>
  <c r="D1732" i="2661" s="1"/>
  <c r="A1733" i="2661"/>
  <c r="D1733" i="2661" s="1"/>
  <c r="A1734" i="2661"/>
  <c r="D1734" i="2661" s="1"/>
  <c r="A1735" i="2661"/>
  <c r="D1735" i="2661" s="1"/>
  <c r="A1736" i="2661"/>
  <c r="D1736" i="2661" s="1"/>
  <c r="A1737" i="2661"/>
  <c r="D1737" i="2661" s="1"/>
  <c r="A1738" i="2661"/>
  <c r="D1738" i="2661" s="1"/>
  <c r="A1739" i="2661"/>
  <c r="D1739" i="2661" s="1"/>
  <c r="A1740" i="2661"/>
  <c r="D1740" i="2661" s="1"/>
  <c r="A1741" i="2661"/>
  <c r="D1741" i="2661" s="1"/>
  <c r="A1742" i="2661"/>
  <c r="D1742" i="2661" s="1"/>
  <c r="A1743" i="2661"/>
  <c r="D1743" i="2661" s="1"/>
  <c r="A1744" i="2661"/>
  <c r="D1744" i="2661" s="1"/>
  <c r="A1745" i="2661"/>
  <c r="D1745" i="2661" s="1"/>
  <c r="A1746" i="2661"/>
  <c r="D1746" i="2661" s="1"/>
  <c r="A1747" i="2661"/>
  <c r="D1747" i="2661" s="1"/>
  <c r="A1748" i="2661"/>
  <c r="D1748" i="2661" s="1"/>
  <c r="A1749" i="2661"/>
  <c r="D1749" i="2661" s="1"/>
  <c r="A1750" i="2661"/>
  <c r="D1750" i="2661" s="1"/>
  <c r="A1751" i="2661"/>
  <c r="D1751" i="2661" s="1"/>
  <c r="A1752" i="2661"/>
  <c r="D1752" i="2661" s="1"/>
  <c r="A1753" i="2661"/>
  <c r="D1753" i="2661" s="1"/>
  <c r="A1754" i="2661"/>
  <c r="D1754" i="2661" s="1"/>
  <c r="A1755" i="2661"/>
  <c r="D1755" i="2661" s="1"/>
  <c r="A1756" i="2661"/>
  <c r="D1756" i="2661" s="1"/>
  <c r="A1757" i="2661"/>
  <c r="D1757" i="2661" s="1"/>
  <c r="A1758" i="2661"/>
  <c r="D1758" i="2661" s="1"/>
  <c r="A1759" i="2661"/>
  <c r="D1759" i="2661" s="1"/>
  <c r="A1760" i="2661"/>
  <c r="D1760" i="2661" s="1"/>
  <c r="A1761" i="2661"/>
  <c r="D1761" i="2661" s="1"/>
  <c r="A1762" i="2661"/>
  <c r="D1762" i="2661" s="1"/>
  <c r="A1763" i="2661"/>
  <c r="D1763" i="2661" s="1"/>
  <c r="A1764" i="2661"/>
  <c r="D1764" i="2661" s="1"/>
  <c r="A1765" i="2661"/>
  <c r="D1765" i="2661" s="1"/>
  <c r="A1766" i="2661"/>
  <c r="D1766" i="2661" s="1"/>
  <c r="A1767" i="2661"/>
  <c r="D1767" i="2661" s="1"/>
  <c r="A1768" i="2661"/>
  <c r="D1768" i="2661" s="1"/>
  <c r="A1769" i="2661"/>
  <c r="D1769" i="2661" s="1"/>
  <c r="A1770" i="2661"/>
  <c r="D1770" i="2661" s="1"/>
  <c r="A1771" i="2661"/>
  <c r="D1771" i="2661" s="1"/>
  <c r="A1772" i="2661"/>
  <c r="D1772" i="2661" s="1"/>
  <c r="A1773" i="2661"/>
  <c r="D1773" i="2661" s="1"/>
  <c r="A1774" i="2661"/>
  <c r="D1774" i="2661" s="1"/>
  <c r="A1775" i="2661"/>
  <c r="D1775" i="2661" s="1"/>
  <c r="A1776" i="2661"/>
  <c r="D1776" i="2661" s="1"/>
  <c r="A1777" i="2661"/>
  <c r="D1777" i="2661" s="1"/>
  <c r="A1778" i="2661"/>
  <c r="D1778" i="2661" s="1"/>
  <c r="A1779" i="2661"/>
  <c r="D1779" i="2661" s="1"/>
  <c r="A1780" i="2661"/>
  <c r="D1780" i="2661" s="1"/>
  <c r="A1781" i="2661"/>
  <c r="D1781" i="2661" s="1"/>
  <c r="A1782" i="2661"/>
  <c r="D1782" i="2661" s="1"/>
  <c r="A1783" i="2661"/>
  <c r="D1783" i="2661" s="1"/>
  <c r="A1784" i="2661"/>
  <c r="D1784" i="2661" s="1"/>
  <c r="A1785" i="2661"/>
  <c r="D1785" i="2661" s="1"/>
  <c r="A1786" i="2661"/>
  <c r="D1786" i="2661" s="1"/>
  <c r="A1787" i="2661"/>
  <c r="D1787" i="2661" s="1"/>
  <c r="A1788" i="2661"/>
  <c r="D1788" i="2661" s="1"/>
  <c r="A1789" i="2661"/>
  <c r="D1789" i="2661" s="1"/>
  <c r="A1790" i="2661"/>
  <c r="D1790" i="2661" s="1"/>
  <c r="A1791" i="2661"/>
  <c r="D1791" i="2661" s="1"/>
  <c r="A1792" i="2661"/>
  <c r="D1792" i="2661" s="1"/>
  <c r="A1793" i="2661"/>
  <c r="D1793" i="2661" s="1"/>
  <c r="A1794" i="2661"/>
  <c r="D1794" i="2661" s="1"/>
  <c r="A1795" i="2661"/>
  <c r="D1795" i="2661" s="1"/>
  <c r="A1796" i="2661"/>
  <c r="D1796" i="2661" s="1"/>
  <c r="A1797" i="2661"/>
  <c r="D1797" i="2661" s="1"/>
  <c r="A1798" i="2661"/>
  <c r="D1798" i="2661" s="1"/>
  <c r="A1799" i="2661"/>
  <c r="D1799" i="2661" s="1"/>
  <c r="A1800" i="2661"/>
  <c r="D1800" i="2661" s="1"/>
  <c r="A1801" i="2661"/>
  <c r="D1801" i="2661" s="1"/>
  <c r="A1802" i="2661"/>
  <c r="D1802" i="2661" s="1"/>
  <c r="A1803" i="2661"/>
  <c r="D1803" i="2661" s="1"/>
  <c r="A1804" i="2661"/>
  <c r="D1804" i="2661" s="1"/>
  <c r="A1805" i="2661"/>
  <c r="D1805" i="2661" s="1"/>
  <c r="A1806" i="2661"/>
  <c r="D1806" i="2661" s="1"/>
  <c r="A1807" i="2661"/>
  <c r="D1807" i="2661" s="1"/>
  <c r="A1808" i="2661"/>
  <c r="D1808" i="2661" s="1"/>
  <c r="A1809" i="2661"/>
  <c r="D1809" i="2661" s="1"/>
  <c r="A1810" i="2661"/>
  <c r="D1810" i="2661" s="1"/>
  <c r="A1811" i="2661"/>
  <c r="D1811" i="2661" s="1"/>
  <c r="A1812" i="2661"/>
  <c r="D1812" i="2661" s="1"/>
  <c r="A1813" i="2661"/>
  <c r="D1813" i="2661" s="1"/>
  <c r="A1814" i="2661"/>
  <c r="D1814" i="2661" s="1"/>
  <c r="A1815" i="2661"/>
  <c r="D1815" i="2661" s="1"/>
  <c r="A1816" i="2661"/>
  <c r="D1816" i="2661" s="1"/>
  <c r="A1817" i="2661"/>
  <c r="D1817" i="2661" s="1"/>
  <c r="A1818" i="2661"/>
  <c r="D1818" i="2661" s="1"/>
  <c r="A1819" i="2661"/>
  <c r="D1819" i="2661" s="1"/>
  <c r="A1820" i="2661"/>
  <c r="D1820" i="2661" s="1"/>
  <c r="A1821" i="2661"/>
  <c r="D1821" i="2661" s="1"/>
  <c r="A1822" i="2661"/>
  <c r="D1822" i="2661" s="1"/>
  <c r="A1823" i="2661"/>
  <c r="D1823" i="2661" s="1"/>
  <c r="A1824" i="2661"/>
  <c r="D1824" i="2661" s="1"/>
  <c r="A1825" i="2661"/>
  <c r="D1825" i="2661" s="1"/>
  <c r="A1826" i="2661"/>
  <c r="D1826" i="2661" s="1"/>
  <c r="A1827" i="2661"/>
  <c r="D1827" i="2661" s="1"/>
  <c r="A1828" i="2661"/>
  <c r="D1828" i="2661" s="1"/>
  <c r="A1829" i="2661"/>
  <c r="D1829" i="2661" s="1"/>
  <c r="A1830" i="2661"/>
  <c r="D1830" i="2661" s="1"/>
  <c r="A1831" i="2661"/>
  <c r="D1831" i="2661" s="1"/>
  <c r="A1832" i="2661"/>
  <c r="D1832" i="2661" s="1"/>
  <c r="A1833" i="2661"/>
  <c r="D1833" i="2661" s="1"/>
  <c r="A1834" i="2661"/>
  <c r="D1834" i="2661" s="1"/>
  <c r="A1835" i="2661"/>
  <c r="D1835" i="2661" s="1"/>
  <c r="A1836" i="2661"/>
  <c r="D1836" i="2661" s="1"/>
  <c r="A1837" i="2661"/>
  <c r="D1837" i="2661" s="1"/>
  <c r="A1838" i="2661"/>
  <c r="D1838" i="2661" s="1"/>
  <c r="A1839" i="2661"/>
  <c r="D1839" i="2661" s="1"/>
  <c r="A1840" i="2661"/>
  <c r="D1840" i="2661" s="1"/>
  <c r="A1841" i="2661"/>
  <c r="D1841" i="2661" s="1"/>
  <c r="A1842" i="2661"/>
  <c r="D1842" i="2661" s="1"/>
  <c r="A1843" i="2661"/>
  <c r="D1843" i="2661" s="1"/>
  <c r="A1844" i="2661"/>
  <c r="D1844" i="2661" s="1"/>
  <c r="A1845" i="2661"/>
  <c r="D1845" i="2661" s="1"/>
  <c r="A1846" i="2661"/>
  <c r="D1846" i="2661" s="1"/>
  <c r="A1847" i="2661"/>
  <c r="D1847" i="2661" s="1"/>
  <c r="A1848" i="2661"/>
  <c r="D1848" i="2661" s="1"/>
  <c r="A1849" i="2661"/>
  <c r="D1849" i="2661" s="1"/>
  <c r="A1850" i="2661"/>
  <c r="D1850" i="2661" s="1"/>
  <c r="A1851" i="2661"/>
  <c r="D1851" i="2661" s="1"/>
  <c r="A1852" i="2661"/>
  <c r="D1852" i="2661" s="1"/>
  <c r="A1853" i="2661"/>
  <c r="D1853" i="2661" s="1"/>
  <c r="A1854" i="2661"/>
  <c r="D1854" i="2661" s="1"/>
  <c r="A1855" i="2661"/>
  <c r="D1855" i="2661" s="1"/>
  <c r="A1856" i="2661"/>
  <c r="D1856" i="2661" s="1"/>
  <c r="A1857" i="2661"/>
  <c r="D1857" i="2661" s="1"/>
  <c r="A1858" i="2661"/>
  <c r="D1858" i="2661" s="1"/>
  <c r="A1859" i="2661"/>
  <c r="D1859" i="2661" s="1"/>
  <c r="A1860" i="2661"/>
  <c r="D1860" i="2661" s="1"/>
  <c r="A1861" i="2661"/>
  <c r="D1861" i="2661" s="1"/>
  <c r="A1862" i="2661"/>
  <c r="D1862" i="2661" s="1"/>
  <c r="A1863" i="2661"/>
  <c r="D1863" i="2661" s="1"/>
  <c r="A1864" i="2661"/>
  <c r="D1864" i="2661" s="1"/>
  <c r="A1865" i="2661"/>
  <c r="D1865" i="2661" s="1"/>
  <c r="A1866" i="2661"/>
  <c r="D1866" i="2661" s="1"/>
  <c r="A1867" i="2661"/>
  <c r="D1867" i="2661" s="1"/>
  <c r="A1868" i="2661"/>
  <c r="D1868" i="2661" s="1"/>
  <c r="A1869" i="2661"/>
  <c r="D1869" i="2661" s="1"/>
  <c r="A1870" i="2661"/>
  <c r="D1870" i="2661" s="1"/>
  <c r="A1871" i="2661"/>
  <c r="D1871" i="2661" s="1"/>
  <c r="A1872" i="2661"/>
  <c r="D1872" i="2661" s="1"/>
  <c r="A1873" i="2661"/>
  <c r="D1873" i="2661" s="1"/>
  <c r="A1874" i="2661"/>
  <c r="D1874" i="2661" s="1"/>
  <c r="A1875" i="2661"/>
  <c r="D1875" i="2661" s="1"/>
  <c r="A1876" i="2661"/>
  <c r="D1876" i="2661" s="1"/>
  <c r="A1877" i="2661"/>
  <c r="D1877" i="2661" s="1"/>
  <c r="A1878" i="2661"/>
  <c r="D1878" i="2661" s="1"/>
  <c r="A1879" i="2661"/>
  <c r="D1879" i="2661" s="1"/>
  <c r="A1880" i="2661"/>
  <c r="D1880" i="2661" s="1"/>
  <c r="A1881" i="2661"/>
  <c r="D1881" i="2661" s="1"/>
  <c r="A1882" i="2661"/>
  <c r="D1882" i="2661" s="1"/>
  <c r="A1883" i="2661"/>
  <c r="D1883" i="2661" s="1"/>
  <c r="A1884" i="2661"/>
  <c r="D1884" i="2661" s="1"/>
  <c r="A1885" i="2661"/>
  <c r="D1885" i="2661" s="1"/>
  <c r="A1886" i="2661"/>
  <c r="D1886" i="2661" s="1"/>
  <c r="A1887" i="2661"/>
  <c r="D1887" i="2661" s="1"/>
  <c r="A1888" i="2661"/>
  <c r="D1888" i="2661" s="1"/>
  <c r="A1889" i="2661"/>
  <c r="D1889" i="2661" s="1"/>
  <c r="A1890" i="2661"/>
  <c r="D1890" i="2661" s="1"/>
  <c r="A1891" i="2661"/>
  <c r="D1891" i="2661" s="1"/>
  <c r="A1892" i="2661"/>
  <c r="D1892" i="2661" s="1"/>
  <c r="A1893" i="2661"/>
  <c r="D1893" i="2661" s="1"/>
  <c r="A1894" i="2661"/>
  <c r="D1894" i="2661" s="1"/>
  <c r="A1895" i="2661"/>
  <c r="D1895" i="2661" s="1"/>
  <c r="A1896" i="2661"/>
  <c r="D1896" i="2661" s="1"/>
  <c r="A1897" i="2661"/>
  <c r="D1897" i="2661" s="1"/>
  <c r="A1898" i="2661"/>
  <c r="D1898" i="2661" s="1"/>
  <c r="A1899" i="2661"/>
  <c r="D1899" i="2661" s="1"/>
  <c r="A1900" i="2661"/>
  <c r="D1900" i="2661" s="1"/>
  <c r="A1901" i="2661"/>
  <c r="D1901" i="2661" s="1"/>
  <c r="A1902" i="2661"/>
  <c r="D1902" i="2661" s="1"/>
  <c r="A1903" i="2661"/>
  <c r="D1903" i="2661" s="1"/>
  <c r="A1904" i="2661"/>
  <c r="D1904" i="2661" s="1"/>
  <c r="A1905" i="2661"/>
  <c r="D1905" i="2661" s="1"/>
  <c r="A1906" i="2661"/>
  <c r="D1906" i="2661" s="1"/>
  <c r="A1907" i="2661"/>
  <c r="D1907" i="2661" s="1"/>
  <c r="A1908" i="2661"/>
  <c r="D1908" i="2661" s="1"/>
  <c r="A1909" i="2661"/>
  <c r="D1909" i="2661" s="1"/>
  <c r="A1910" i="2661"/>
  <c r="D1910" i="2661" s="1"/>
  <c r="A1911" i="2661"/>
  <c r="D1911" i="2661" s="1"/>
  <c r="A1912" i="2661"/>
  <c r="D1912" i="2661" s="1"/>
  <c r="A1913" i="2661"/>
  <c r="D1913" i="2661" s="1"/>
  <c r="A1914" i="2661"/>
  <c r="D1914" i="2661" s="1"/>
  <c r="A1915" i="2661"/>
  <c r="D1915" i="2661" s="1"/>
  <c r="A1916" i="2661"/>
  <c r="D1916" i="2661" s="1"/>
  <c r="A1917" i="2661"/>
  <c r="D1917" i="2661" s="1"/>
  <c r="A1918" i="2661"/>
  <c r="D1918" i="2661" s="1"/>
  <c r="A1919" i="2661"/>
  <c r="D1919" i="2661" s="1"/>
  <c r="A1920" i="2661"/>
  <c r="D1920" i="2661" s="1"/>
  <c r="A1921" i="2661"/>
  <c r="D1921" i="2661" s="1"/>
  <c r="A1922" i="2661"/>
  <c r="D1922" i="2661" s="1"/>
  <c r="A1923" i="2661"/>
  <c r="D1923" i="2661" s="1"/>
  <c r="A1924" i="2661"/>
  <c r="D1924" i="2661" s="1"/>
  <c r="A1925" i="2661"/>
  <c r="D1925" i="2661" s="1"/>
  <c r="A1926" i="2661"/>
  <c r="D1926" i="2661" s="1"/>
  <c r="A1927" i="2661"/>
  <c r="D1927" i="2661" s="1"/>
  <c r="A1928" i="2661"/>
  <c r="D1928" i="2661" s="1"/>
  <c r="A1929" i="2661"/>
  <c r="D1929" i="2661" s="1"/>
  <c r="A1930" i="2661"/>
  <c r="D1930" i="2661" s="1"/>
  <c r="A1931" i="2661"/>
  <c r="D1931" i="2661" s="1"/>
  <c r="A1932" i="2661"/>
  <c r="D1932" i="2661" s="1"/>
  <c r="A1933" i="2661"/>
  <c r="D1933" i="2661" s="1"/>
  <c r="A1934" i="2661"/>
  <c r="D1934" i="2661" s="1"/>
  <c r="A1935" i="2661"/>
  <c r="D1935" i="2661" s="1"/>
  <c r="A1936" i="2661"/>
  <c r="D1936" i="2661" s="1"/>
  <c r="A1937" i="2661"/>
  <c r="D1937" i="2661" s="1"/>
  <c r="A1938" i="2661"/>
  <c r="D1938" i="2661" s="1"/>
  <c r="A1939" i="2661"/>
  <c r="D1939" i="2661" s="1"/>
  <c r="A1940" i="2661"/>
  <c r="D1940" i="2661" s="1"/>
  <c r="A1941" i="2661"/>
  <c r="D1941" i="2661" s="1"/>
  <c r="A1942" i="2661"/>
  <c r="D1942" i="2661" s="1"/>
  <c r="A1943" i="2661"/>
  <c r="D1943" i="2661" s="1"/>
  <c r="A1944" i="2661"/>
  <c r="D1944" i="2661" s="1"/>
  <c r="A1945" i="2661"/>
  <c r="D1945" i="2661" s="1"/>
  <c r="A1946" i="2661"/>
  <c r="D1946" i="2661" s="1"/>
  <c r="A1947" i="2661"/>
  <c r="D1947" i="2661" s="1"/>
  <c r="A1948" i="2661"/>
  <c r="D1948" i="2661" s="1"/>
  <c r="A1949" i="2661"/>
  <c r="D1949" i="2661" s="1"/>
  <c r="A1950" i="2661"/>
  <c r="D1950" i="2661" s="1"/>
  <c r="A1951" i="2661"/>
  <c r="D1951" i="2661" s="1"/>
  <c r="A1952" i="2661"/>
  <c r="D1952" i="2661" s="1"/>
  <c r="A1953" i="2661"/>
  <c r="D1953" i="2661" s="1"/>
  <c r="A1954" i="2661"/>
  <c r="D1954" i="2661" s="1"/>
  <c r="A1955" i="2661"/>
  <c r="D1955" i="2661" s="1"/>
  <c r="A1956" i="2661"/>
  <c r="D1956" i="2661" s="1"/>
  <c r="A1957" i="2661"/>
  <c r="D1957" i="2661" s="1"/>
  <c r="A1958" i="2661"/>
  <c r="D1958" i="2661" s="1"/>
  <c r="A1959" i="2661"/>
  <c r="D1959" i="2661" s="1"/>
  <c r="A1960" i="2661"/>
  <c r="D1960" i="2661" s="1"/>
  <c r="A1961" i="2661"/>
  <c r="D1961" i="2661" s="1"/>
  <c r="A1962" i="2661"/>
  <c r="D1962" i="2661" s="1"/>
  <c r="A1963" i="2661"/>
  <c r="D1963" i="2661" s="1"/>
  <c r="A1964" i="2661"/>
  <c r="D1964" i="2661" s="1"/>
  <c r="A1965" i="2661"/>
  <c r="D1965" i="2661" s="1"/>
  <c r="A1966" i="2661"/>
  <c r="D1966" i="2661" s="1"/>
  <c r="A1967" i="2661"/>
  <c r="D1967" i="2661" s="1"/>
  <c r="A1968" i="2661"/>
  <c r="D1968" i="2661" s="1"/>
  <c r="A1969" i="2661"/>
  <c r="D1969" i="2661" s="1"/>
  <c r="A1970" i="2661"/>
  <c r="D1970" i="2661" s="1"/>
  <c r="A1971" i="2661"/>
  <c r="D1971" i="2661" s="1"/>
  <c r="A1972" i="2661"/>
  <c r="D1972" i="2661" s="1"/>
  <c r="A1973" i="2661"/>
  <c r="D1973" i="2661" s="1"/>
  <c r="A1974" i="2661"/>
  <c r="D1974" i="2661" s="1"/>
  <c r="A1975" i="2661"/>
  <c r="D1975" i="2661" s="1"/>
  <c r="A1976" i="2661"/>
  <c r="D1976" i="2661" s="1"/>
  <c r="A1977" i="2661"/>
  <c r="D1977" i="2661" s="1"/>
  <c r="A1978" i="2661"/>
  <c r="D1978" i="2661" s="1"/>
  <c r="A1979" i="2661"/>
  <c r="D1979" i="2661" s="1"/>
  <c r="A1980" i="2661"/>
  <c r="D1980" i="2661" s="1"/>
  <c r="A1981" i="2661"/>
  <c r="D1981" i="2661" s="1"/>
  <c r="A1982" i="2661"/>
  <c r="D1982" i="2661" s="1"/>
  <c r="A1983" i="2661"/>
  <c r="D1983" i="2661" s="1"/>
  <c r="A1984" i="2661"/>
  <c r="D1984" i="2661" s="1"/>
  <c r="A1985" i="2661"/>
  <c r="D1985" i="2661" s="1"/>
  <c r="A1986" i="2661"/>
  <c r="D1986" i="2661" s="1"/>
  <c r="A1987" i="2661"/>
  <c r="D1987" i="2661" s="1"/>
  <c r="A1988" i="2661"/>
  <c r="D1988" i="2661" s="1"/>
  <c r="A1989" i="2661"/>
  <c r="D1989" i="2661" s="1"/>
  <c r="A1990" i="2661"/>
  <c r="D1990" i="2661" s="1"/>
  <c r="A1991" i="2661"/>
  <c r="D1991" i="2661" s="1"/>
  <c r="A1992" i="2661"/>
  <c r="D1992" i="2661" s="1"/>
  <c r="A1993" i="2661"/>
  <c r="D1993" i="2661" s="1"/>
  <c r="A1994" i="2661"/>
  <c r="D1994" i="2661" s="1"/>
  <c r="A1995" i="2661"/>
  <c r="D1995" i="2661" s="1"/>
  <c r="A1996" i="2661"/>
  <c r="D1996" i="2661" s="1"/>
  <c r="A1997" i="2661"/>
  <c r="D1997" i="2661" s="1"/>
  <c r="A1998" i="2661"/>
  <c r="D1998" i="2661" s="1"/>
  <c r="A1999" i="2661"/>
  <c r="D1999" i="2661" s="1"/>
  <c r="A2000" i="2661"/>
  <c r="D2000" i="2661" s="1"/>
  <c r="A2001" i="2661"/>
  <c r="D2001" i="2661" s="1"/>
  <c r="A2002" i="2661"/>
  <c r="D2002" i="2661" s="1"/>
  <c r="A2003" i="2661"/>
  <c r="D2003" i="2661" s="1"/>
  <c r="A2004" i="2661"/>
  <c r="D2004" i="2661" s="1"/>
  <c r="A2005" i="2661"/>
  <c r="D2005" i="2661" s="1"/>
  <c r="A2006" i="2661"/>
  <c r="D2006" i="2661" s="1"/>
  <c r="A2007" i="2661"/>
  <c r="D2007" i="2661" s="1"/>
  <c r="A2008" i="2661"/>
  <c r="D2008" i="2661" s="1"/>
  <c r="A2009" i="2661"/>
  <c r="D2009" i="2661" s="1"/>
  <c r="A2010" i="2661"/>
  <c r="D2010" i="2661" s="1"/>
  <c r="A2011" i="2661"/>
  <c r="D2011" i="2661" s="1"/>
  <c r="A2012" i="2661"/>
  <c r="D2012" i="2661" s="1"/>
  <c r="A2013" i="2661"/>
  <c r="D2013" i="2661" s="1"/>
  <c r="A2014" i="2661"/>
  <c r="D2014" i="2661" s="1"/>
  <c r="A2015" i="2661"/>
  <c r="D2015" i="2661" s="1"/>
  <c r="A2016" i="2661"/>
  <c r="D2016" i="2661" s="1"/>
  <c r="A2017" i="2661"/>
  <c r="D2017" i="2661" s="1"/>
  <c r="A2018" i="2661"/>
  <c r="D2018" i="2661" s="1"/>
  <c r="A2019" i="2661"/>
  <c r="D2019" i="2661" s="1"/>
  <c r="A2020" i="2661"/>
  <c r="D2020" i="2661" s="1"/>
  <c r="A2021" i="2661"/>
  <c r="D2021" i="2661" s="1"/>
  <c r="A2022" i="2661"/>
  <c r="D2022" i="2661" s="1"/>
  <c r="A2023" i="2661"/>
  <c r="D2023" i="2661" s="1"/>
  <c r="A2024" i="2661"/>
  <c r="D2024" i="2661" s="1"/>
  <c r="A2025" i="2661"/>
  <c r="D2025" i="2661" s="1"/>
  <c r="A2026" i="2661"/>
  <c r="D2026" i="2661" s="1"/>
  <c r="A2027" i="2661"/>
  <c r="D2027" i="2661" s="1"/>
  <c r="A2028" i="2661"/>
  <c r="D2028" i="2661" s="1"/>
  <c r="A2029" i="2661"/>
  <c r="D2029" i="2661" s="1"/>
  <c r="A2030" i="2661"/>
  <c r="D2030" i="2661" s="1"/>
  <c r="A2031" i="2661"/>
  <c r="D2031" i="2661" s="1"/>
  <c r="A2032" i="2661"/>
  <c r="D2032" i="2661" s="1"/>
  <c r="A2033" i="2661"/>
  <c r="D2033" i="2661" s="1"/>
  <c r="A2034" i="2661"/>
  <c r="D2034" i="2661" s="1"/>
  <c r="A2035" i="2661"/>
  <c r="D2035" i="2661" s="1"/>
  <c r="A2036" i="2661"/>
  <c r="D2036" i="2661" s="1"/>
  <c r="A2037" i="2661"/>
  <c r="D2037" i="2661" s="1"/>
  <c r="A2038" i="2661"/>
  <c r="D2038" i="2661" s="1"/>
  <c r="A2039" i="2661"/>
  <c r="D2039" i="2661" s="1"/>
  <c r="A2040" i="2661"/>
  <c r="D2040" i="2661" s="1"/>
  <c r="A2041" i="2661"/>
  <c r="D2041" i="2661" s="1"/>
  <c r="A2042" i="2661"/>
  <c r="D2042" i="2661" s="1"/>
  <c r="A2043" i="2661"/>
  <c r="D2043" i="2661" s="1"/>
  <c r="A2044" i="2661"/>
  <c r="D2044" i="2661" s="1"/>
  <c r="A2045" i="2661"/>
  <c r="D2045" i="2661" s="1"/>
  <c r="A2046" i="2661"/>
  <c r="D2046" i="2661" s="1"/>
  <c r="A2047" i="2661"/>
  <c r="D2047" i="2661" s="1"/>
  <c r="A2048" i="2661"/>
  <c r="D2048" i="2661" s="1"/>
  <c r="A2049" i="2661"/>
  <c r="D2049" i="2661" s="1"/>
  <c r="A2050" i="2661"/>
  <c r="D2050" i="2661" s="1"/>
  <c r="A2051" i="2661"/>
  <c r="D2051" i="2661" s="1"/>
  <c r="A2052" i="2661"/>
  <c r="D2052" i="2661" s="1"/>
  <c r="A2053" i="2661"/>
  <c r="D2053" i="2661" s="1"/>
  <c r="A2054" i="2661"/>
  <c r="D2054" i="2661" s="1"/>
  <c r="A2055" i="2661"/>
  <c r="D2055" i="2661" s="1"/>
  <c r="A2056" i="2661"/>
  <c r="D2056" i="2661" s="1"/>
  <c r="A2057" i="2661"/>
  <c r="D2057" i="2661" s="1"/>
  <c r="A2058" i="2661"/>
  <c r="D2058" i="2661" s="1"/>
  <c r="A2059" i="2661"/>
  <c r="D2059" i="2661" s="1"/>
  <c r="A2060" i="2661"/>
  <c r="D2060" i="2661" s="1"/>
  <c r="A2061" i="2661"/>
  <c r="D2061" i="2661" s="1"/>
  <c r="A2062" i="2661"/>
  <c r="D2062" i="2661" s="1"/>
  <c r="A2063" i="2661"/>
  <c r="D2063" i="2661" s="1"/>
  <c r="A2064" i="2661"/>
  <c r="D2064" i="2661" s="1"/>
  <c r="A2065" i="2661"/>
  <c r="D2065" i="2661" s="1"/>
  <c r="A2066" i="2661"/>
  <c r="D2066" i="2661" s="1"/>
  <c r="A2067" i="2661"/>
  <c r="D2067" i="2661" s="1"/>
  <c r="A2068" i="2661"/>
  <c r="D2068" i="2661" s="1"/>
  <c r="A2069" i="2661"/>
  <c r="D2069" i="2661" s="1"/>
  <c r="A2070" i="2661"/>
  <c r="D2070" i="2661" s="1"/>
  <c r="A2071" i="2661"/>
  <c r="D2071" i="2661" s="1"/>
  <c r="A2072" i="2661"/>
  <c r="D2072" i="2661" s="1"/>
  <c r="A2073" i="2661"/>
  <c r="D2073" i="2661" s="1"/>
  <c r="A2074" i="2661"/>
  <c r="D2074" i="2661" s="1"/>
  <c r="A2075" i="2661"/>
  <c r="D2075" i="2661" s="1"/>
  <c r="A2076" i="2661"/>
  <c r="D2076" i="2661" s="1"/>
  <c r="A2077" i="2661"/>
  <c r="D2077" i="2661" s="1"/>
  <c r="A2078" i="2661"/>
  <c r="D2078" i="2661" s="1"/>
  <c r="A2079" i="2661"/>
  <c r="D2079" i="2661" s="1"/>
  <c r="A2080" i="2661"/>
  <c r="D2080" i="2661" s="1"/>
  <c r="A2081" i="2661"/>
  <c r="D2081" i="2661" s="1"/>
  <c r="A2082" i="2661"/>
  <c r="D2082" i="2661" s="1"/>
  <c r="A2083" i="2661"/>
  <c r="D2083" i="2661" s="1"/>
  <c r="A2084" i="2661"/>
  <c r="D2084" i="2661" s="1"/>
  <c r="A2085" i="2661"/>
  <c r="D2085" i="2661" s="1"/>
  <c r="A2086" i="2661"/>
  <c r="D2086" i="2661" s="1"/>
  <c r="A2087" i="2661"/>
  <c r="D2087" i="2661" s="1"/>
  <c r="A2088" i="2661"/>
  <c r="D2088" i="2661" s="1"/>
  <c r="A2089" i="2661"/>
  <c r="D2089" i="2661" s="1"/>
  <c r="A2090" i="2661"/>
  <c r="D2090" i="2661" s="1"/>
  <c r="A2091" i="2661"/>
  <c r="D2091" i="2661" s="1"/>
  <c r="A2092" i="2661"/>
  <c r="D2092" i="2661" s="1"/>
  <c r="A2093" i="2661"/>
  <c r="D2093" i="2661" s="1"/>
  <c r="A2094" i="2661"/>
  <c r="D2094" i="2661" s="1"/>
  <c r="A2095" i="2661"/>
  <c r="D2095" i="2661" s="1"/>
  <c r="A2096" i="2661"/>
  <c r="D2096" i="2661" s="1"/>
  <c r="A2097" i="2661"/>
  <c r="D2097" i="2661" s="1"/>
  <c r="A2098" i="2661"/>
  <c r="D2098" i="2661" s="1"/>
  <c r="A2099" i="2661"/>
  <c r="D2099" i="2661" s="1"/>
  <c r="A2100" i="2661"/>
  <c r="D2100" i="2661" s="1"/>
  <c r="A2101" i="2661"/>
  <c r="D2101" i="2661" s="1"/>
  <c r="A2102" i="2661"/>
  <c r="D2102" i="2661" s="1"/>
  <c r="A2103" i="2661"/>
  <c r="D2103" i="2661" s="1"/>
  <c r="A2104" i="2661"/>
  <c r="D2104" i="2661" s="1"/>
  <c r="A2105" i="2661"/>
  <c r="D2105" i="2661" s="1"/>
  <c r="A2106" i="2661"/>
  <c r="D2106" i="2661" s="1"/>
  <c r="A2107" i="2661"/>
  <c r="D2107" i="2661" s="1"/>
  <c r="A2108" i="2661"/>
  <c r="D2108" i="2661" s="1"/>
  <c r="A2109" i="2661"/>
  <c r="D2109" i="2661" s="1"/>
  <c r="A2110" i="2661"/>
  <c r="D2110" i="2661" s="1"/>
  <c r="A2111" i="2661"/>
  <c r="D2111" i="2661" s="1"/>
  <c r="A2112" i="2661"/>
  <c r="D2112" i="2661" s="1"/>
  <c r="A2113" i="2661"/>
  <c r="D2113" i="2661" s="1"/>
  <c r="A2114" i="2661"/>
  <c r="D2114" i="2661" s="1"/>
  <c r="A2115" i="2661"/>
  <c r="D2115" i="2661" s="1"/>
  <c r="A2116" i="2661"/>
  <c r="D2116" i="2661" s="1"/>
  <c r="A2117" i="2661"/>
  <c r="D2117" i="2661" s="1"/>
  <c r="A2118" i="2661"/>
  <c r="D2118" i="2661" s="1"/>
  <c r="A2119" i="2661"/>
  <c r="D2119" i="2661" s="1"/>
  <c r="A2120" i="2661"/>
  <c r="D2120" i="2661" s="1"/>
  <c r="A2121" i="2661"/>
  <c r="D2121" i="2661" s="1"/>
  <c r="A2122" i="2661"/>
  <c r="D2122" i="2661" s="1"/>
  <c r="A2123" i="2661"/>
  <c r="D2123" i="2661" s="1"/>
  <c r="A2124" i="2661"/>
  <c r="D2124" i="2661" s="1"/>
  <c r="A2125" i="2661"/>
  <c r="D2125" i="2661" s="1"/>
  <c r="A2126" i="2661"/>
  <c r="D2126" i="2661" s="1"/>
  <c r="A2127" i="2661"/>
  <c r="D2127" i="2661" s="1"/>
  <c r="A2128" i="2661"/>
  <c r="D2128" i="2661" s="1"/>
  <c r="A2129" i="2661"/>
  <c r="D2129" i="2661" s="1"/>
  <c r="A2130" i="2661"/>
  <c r="D2130" i="2661" s="1"/>
  <c r="A2131" i="2661"/>
  <c r="D2131" i="2661" s="1"/>
  <c r="A2132" i="2661"/>
  <c r="D2132" i="2661" s="1"/>
  <c r="A2133" i="2661"/>
  <c r="D2133" i="2661" s="1"/>
  <c r="A2134" i="2661"/>
  <c r="D2134" i="2661" s="1"/>
  <c r="A2135" i="2661"/>
  <c r="D2135" i="2661" s="1"/>
  <c r="A2136" i="2661"/>
  <c r="D2136" i="2661" s="1"/>
  <c r="A2137" i="2661"/>
  <c r="D2137" i="2661" s="1"/>
  <c r="A2138" i="2661"/>
  <c r="D2138" i="2661" s="1"/>
  <c r="A2139" i="2661"/>
  <c r="D2139" i="2661" s="1"/>
  <c r="A2140" i="2661"/>
  <c r="D2140" i="2661" s="1"/>
  <c r="A2141" i="2661"/>
  <c r="D2141" i="2661" s="1"/>
  <c r="A2142" i="2661"/>
  <c r="D2142" i="2661" s="1"/>
  <c r="A2143" i="2661"/>
  <c r="D2143" i="2661" s="1"/>
  <c r="A2144" i="2661"/>
  <c r="D2144" i="2661" s="1"/>
  <c r="A2145" i="2661"/>
  <c r="D2145" i="2661" s="1"/>
  <c r="A2146" i="2661"/>
  <c r="D2146" i="2661" s="1"/>
  <c r="A2147" i="2661"/>
  <c r="D2147" i="2661" s="1"/>
  <c r="A2148" i="2661"/>
  <c r="D2148" i="2661" s="1"/>
  <c r="A2149" i="2661"/>
  <c r="D2149" i="2661" s="1"/>
  <c r="A2150" i="2661"/>
  <c r="D2150" i="2661" s="1"/>
  <c r="A2151" i="2661"/>
  <c r="D2151" i="2661" s="1"/>
  <c r="A2152" i="2661"/>
  <c r="D2152" i="2661" s="1"/>
  <c r="A2153" i="2661"/>
  <c r="D2153" i="2661" s="1"/>
  <c r="A2154" i="2661"/>
  <c r="D2154" i="2661" s="1"/>
  <c r="A2155" i="2661"/>
  <c r="D2155" i="2661" s="1"/>
  <c r="A2156" i="2661"/>
  <c r="D2156" i="2661" s="1"/>
  <c r="A2157" i="2661"/>
  <c r="D2157" i="2661" s="1"/>
  <c r="A2158" i="2661"/>
  <c r="D2158" i="2661" s="1"/>
  <c r="A2159" i="2661"/>
  <c r="D2159" i="2661" s="1"/>
  <c r="A2160" i="2661"/>
  <c r="D2160" i="2661" s="1"/>
  <c r="A2161" i="2661"/>
  <c r="D2161" i="2661" s="1"/>
  <c r="A2162" i="2661"/>
  <c r="D2162" i="2661" s="1"/>
  <c r="A2163" i="2661"/>
  <c r="D2163" i="2661" s="1"/>
  <c r="A2164" i="2661"/>
  <c r="D2164" i="2661" s="1"/>
  <c r="A2165" i="2661"/>
  <c r="D2165" i="2661" s="1"/>
  <c r="A2166" i="2661"/>
  <c r="D2166" i="2661" s="1"/>
  <c r="A2167" i="2661"/>
  <c r="D2167" i="2661" s="1"/>
  <c r="A2168" i="2661"/>
  <c r="D2168" i="2661" s="1"/>
  <c r="A2169" i="2661"/>
  <c r="D2169" i="2661" s="1"/>
  <c r="A2170" i="2661"/>
  <c r="D2170" i="2661" s="1"/>
  <c r="A2171" i="2661"/>
  <c r="D2171" i="2661" s="1"/>
  <c r="A2172" i="2661"/>
  <c r="D2172" i="2661" s="1"/>
  <c r="A2173" i="2661"/>
  <c r="D2173" i="2661" s="1"/>
  <c r="A2174" i="2661"/>
  <c r="D2174" i="2661" s="1"/>
  <c r="A2175" i="2661"/>
  <c r="D2175" i="2661" s="1"/>
  <c r="A2176" i="2661"/>
  <c r="D2176" i="2661" s="1"/>
  <c r="A2177" i="2661"/>
  <c r="D2177" i="2661" s="1"/>
  <c r="A2178" i="2661"/>
  <c r="D2178" i="2661" s="1"/>
  <c r="A2179" i="2661"/>
  <c r="D2179" i="2661" s="1"/>
  <c r="A2180" i="2661"/>
  <c r="D2180" i="2661" s="1"/>
  <c r="A2181" i="2661"/>
  <c r="D2181" i="2661" s="1"/>
  <c r="A2182" i="2661"/>
  <c r="D2182" i="2661" s="1"/>
  <c r="A2183" i="2661"/>
  <c r="D2183" i="2661" s="1"/>
  <c r="A2184" i="2661"/>
  <c r="D2184" i="2661" s="1"/>
  <c r="A2185" i="2661"/>
  <c r="D2185" i="2661" s="1"/>
  <c r="A2186" i="2661"/>
  <c r="D2186" i="2661" s="1"/>
  <c r="A2187" i="2661"/>
  <c r="D2187" i="2661" s="1"/>
  <c r="A2188" i="2661"/>
  <c r="D2188" i="2661" s="1"/>
  <c r="A2189" i="2661"/>
  <c r="D2189" i="2661" s="1"/>
  <c r="A2190" i="2661"/>
  <c r="D2190" i="2661" s="1"/>
  <c r="A2191" i="2661"/>
  <c r="D2191" i="2661" s="1"/>
  <c r="A2192" i="2661"/>
  <c r="D2192" i="2661" s="1"/>
  <c r="A2193" i="2661"/>
  <c r="D2193" i="2661" s="1"/>
  <c r="A2194" i="2661"/>
  <c r="D2194" i="2661" s="1"/>
  <c r="A2195" i="2661"/>
  <c r="D2195" i="2661" s="1"/>
  <c r="A2196" i="2661"/>
  <c r="D2196" i="2661" s="1"/>
  <c r="A2197" i="2661"/>
  <c r="D2197" i="2661" s="1"/>
  <c r="A2198" i="2661"/>
  <c r="D2198" i="2661" s="1"/>
  <c r="A2199" i="2661"/>
  <c r="D2199" i="2661" s="1"/>
  <c r="A2200" i="2661"/>
  <c r="D2200" i="2661" s="1"/>
  <c r="A2201" i="2661"/>
  <c r="D2201" i="2661" s="1"/>
  <c r="A2202" i="2661"/>
  <c r="D2202" i="2661" s="1"/>
  <c r="A2203" i="2661"/>
  <c r="D2203" i="2661" s="1"/>
  <c r="A2204" i="2661"/>
  <c r="D2204" i="2661" s="1"/>
  <c r="A2205" i="2661"/>
  <c r="D2205" i="2661" s="1"/>
  <c r="A2206" i="2661"/>
  <c r="D2206" i="2661" s="1"/>
  <c r="A2207" i="2661"/>
  <c r="D2207" i="2661" s="1"/>
  <c r="A2208" i="2661"/>
  <c r="D2208" i="2661" s="1"/>
  <c r="A2209" i="2661"/>
  <c r="D2209" i="2661" s="1"/>
  <c r="A2210" i="2661"/>
  <c r="D2210" i="2661" s="1"/>
  <c r="A2211" i="2661"/>
  <c r="D2211" i="2661" s="1"/>
  <c r="A2212" i="2661"/>
  <c r="D2212" i="2661" s="1"/>
  <c r="A2213" i="2661"/>
  <c r="D2213" i="2661" s="1"/>
  <c r="A2214" i="2661"/>
  <c r="D2214" i="2661" s="1"/>
  <c r="A2215" i="2661"/>
  <c r="D2215" i="2661" s="1"/>
  <c r="A2216" i="2661"/>
  <c r="D2216" i="2661" s="1"/>
  <c r="A2217" i="2661"/>
  <c r="D2217" i="2661" s="1"/>
  <c r="A2218" i="2661"/>
  <c r="D2218" i="2661" s="1"/>
  <c r="A2219" i="2661"/>
  <c r="D2219" i="2661" s="1"/>
  <c r="A2220" i="2661"/>
  <c r="D2220" i="2661" s="1"/>
  <c r="A2221" i="2661"/>
  <c r="D2221" i="2661" s="1"/>
  <c r="A2222" i="2661"/>
  <c r="D2222" i="2661" s="1"/>
  <c r="A2223" i="2661"/>
  <c r="D2223" i="2661" s="1"/>
  <c r="A2224" i="2661"/>
  <c r="D2224" i="2661" s="1"/>
  <c r="A2225" i="2661"/>
  <c r="D2225" i="2661" s="1"/>
  <c r="A2226" i="2661"/>
  <c r="D2226" i="2661" s="1"/>
  <c r="A2227" i="2661"/>
  <c r="D2227" i="2661" s="1"/>
  <c r="A2228" i="2661"/>
  <c r="D2228" i="2661" s="1"/>
  <c r="A2229" i="2661"/>
  <c r="D2229" i="2661" s="1"/>
  <c r="A2230" i="2661"/>
  <c r="D2230" i="2661" s="1"/>
  <c r="A2231" i="2661"/>
  <c r="D2231" i="2661" s="1"/>
  <c r="A2232" i="2661"/>
  <c r="D2232" i="2661" s="1"/>
  <c r="A2233" i="2661"/>
  <c r="D2233" i="2661" s="1"/>
  <c r="A2234" i="2661"/>
  <c r="D2234" i="2661" s="1"/>
  <c r="A2235" i="2661"/>
  <c r="D2235" i="2661" s="1"/>
  <c r="A2236" i="2661"/>
  <c r="D2236" i="2661" s="1"/>
  <c r="A2237" i="2661"/>
  <c r="D2237" i="2661" s="1"/>
  <c r="A2238" i="2661"/>
  <c r="D2238" i="2661" s="1"/>
  <c r="A2239" i="2661"/>
  <c r="D2239" i="2661" s="1"/>
  <c r="A2240" i="2661"/>
  <c r="D2240" i="2661" s="1"/>
  <c r="A2241" i="2661"/>
  <c r="D2241" i="2661" s="1"/>
  <c r="A2242" i="2661"/>
  <c r="D2242" i="2661" s="1"/>
  <c r="A2243" i="2661"/>
  <c r="D2243" i="2661" s="1"/>
  <c r="A2244" i="2661"/>
  <c r="D2244" i="2661" s="1"/>
  <c r="A2245" i="2661"/>
  <c r="D2245" i="2661" s="1"/>
  <c r="A2246" i="2661"/>
  <c r="D2246" i="2661" s="1"/>
  <c r="A2247" i="2661"/>
  <c r="D2247" i="2661" s="1"/>
  <c r="A2248" i="2661"/>
  <c r="D2248" i="2661" s="1"/>
  <c r="A2249" i="2661"/>
  <c r="D2249" i="2661" s="1"/>
  <c r="A2250" i="2661"/>
  <c r="D2250" i="2661" s="1"/>
  <c r="A2251" i="2661"/>
  <c r="D2251" i="2661" s="1"/>
  <c r="A2252" i="2661"/>
  <c r="D2252" i="2661" s="1"/>
  <c r="A2253" i="2661"/>
  <c r="D2253" i="2661" s="1"/>
  <c r="A2254" i="2661"/>
  <c r="D2254" i="2661" s="1"/>
  <c r="A2255" i="2661"/>
  <c r="D2255" i="2661" s="1"/>
  <c r="A2256" i="2661"/>
  <c r="D2256" i="2661" s="1"/>
  <c r="A2257" i="2661"/>
  <c r="D2257" i="2661" s="1"/>
  <c r="A2258" i="2661"/>
  <c r="D2258" i="2661" s="1"/>
  <c r="A2259" i="2661"/>
  <c r="D2259" i="2661" s="1"/>
  <c r="A2260" i="2661"/>
  <c r="D2260" i="2661" s="1"/>
  <c r="A2261" i="2661"/>
  <c r="D2261" i="2661" s="1"/>
  <c r="A2262" i="2661"/>
  <c r="D2262" i="2661" s="1"/>
  <c r="A2263" i="2661"/>
  <c r="D2263" i="2661" s="1"/>
  <c r="A2264" i="2661"/>
  <c r="D2264" i="2661" s="1"/>
  <c r="A2265" i="2661"/>
  <c r="D2265" i="2661" s="1"/>
  <c r="A2266" i="2661"/>
  <c r="D2266" i="2661" s="1"/>
  <c r="A2267" i="2661"/>
  <c r="D2267" i="2661" s="1"/>
  <c r="A2268" i="2661"/>
  <c r="D2268" i="2661" s="1"/>
  <c r="A2269" i="2661"/>
  <c r="D2269" i="2661" s="1"/>
  <c r="A2270" i="2661"/>
  <c r="D2270" i="2661" s="1"/>
  <c r="A2271" i="2661"/>
  <c r="D2271" i="2661" s="1"/>
  <c r="A2272" i="2661"/>
  <c r="D2272" i="2661" s="1"/>
  <c r="A2273" i="2661"/>
  <c r="D2273" i="2661" s="1"/>
  <c r="A2274" i="2661"/>
  <c r="D2274" i="2661" s="1"/>
  <c r="A2275" i="2661"/>
  <c r="D2275" i="2661" s="1"/>
  <c r="A2276" i="2661"/>
  <c r="D2276" i="2661" s="1"/>
  <c r="A2277" i="2661"/>
  <c r="D2277" i="2661" s="1"/>
  <c r="A2278" i="2661"/>
  <c r="D2278" i="2661" s="1"/>
  <c r="A2279" i="2661"/>
  <c r="D2279" i="2661" s="1"/>
  <c r="A2280" i="2661"/>
  <c r="D2280" i="2661" s="1"/>
  <c r="A2281" i="2661"/>
  <c r="D2281" i="2661" s="1"/>
  <c r="A2282" i="2661"/>
  <c r="D2282" i="2661" s="1"/>
  <c r="A2283" i="2661"/>
  <c r="D2283" i="2661" s="1"/>
  <c r="A2284" i="2661"/>
  <c r="D2284" i="2661" s="1"/>
  <c r="A2285" i="2661"/>
  <c r="D2285" i="2661" s="1"/>
  <c r="A2286" i="2661"/>
  <c r="D2286" i="2661" s="1"/>
  <c r="A2287" i="2661"/>
  <c r="D2287" i="2661" s="1"/>
  <c r="A2288" i="2661"/>
  <c r="D2288" i="2661" s="1"/>
  <c r="A2289" i="2661"/>
  <c r="D2289" i="2661" s="1"/>
  <c r="A2290" i="2661"/>
  <c r="D2290" i="2661" s="1"/>
  <c r="A2291" i="2661"/>
  <c r="D2291" i="2661" s="1"/>
  <c r="A2292" i="2661"/>
  <c r="D2292" i="2661" s="1"/>
  <c r="A2293" i="2661"/>
  <c r="D2293" i="2661" s="1"/>
  <c r="A2294" i="2661"/>
  <c r="D2294" i="2661" s="1"/>
  <c r="A2295" i="2661"/>
  <c r="D2295" i="2661" s="1"/>
  <c r="A2296" i="2661"/>
  <c r="D2296" i="2661" s="1"/>
  <c r="A2297" i="2661"/>
  <c r="D2297" i="2661" s="1"/>
  <c r="A2298" i="2661"/>
  <c r="D2298" i="2661" s="1"/>
  <c r="A2299" i="2661"/>
  <c r="D2299" i="2661" s="1"/>
  <c r="A2300" i="2661"/>
  <c r="D2300" i="2661" s="1"/>
  <c r="A2301" i="2661"/>
  <c r="D2301" i="2661" s="1"/>
  <c r="A2302" i="2661"/>
  <c r="D2302" i="2661" s="1"/>
  <c r="A2303" i="2661"/>
  <c r="D2303" i="2661" s="1"/>
  <c r="A2304" i="2661"/>
  <c r="D2304" i="2661" s="1"/>
  <c r="A2305" i="2661"/>
  <c r="D2305" i="2661" s="1"/>
  <c r="A2306" i="2661"/>
  <c r="D2306" i="2661" s="1"/>
  <c r="A2307" i="2661"/>
  <c r="D2307" i="2661" s="1"/>
  <c r="A2308" i="2661"/>
  <c r="D2308" i="2661" s="1"/>
  <c r="A2309" i="2661"/>
  <c r="D2309" i="2661" s="1"/>
  <c r="A2310" i="2661"/>
  <c r="D2310" i="2661" s="1"/>
  <c r="A2311" i="2661"/>
  <c r="D2311" i="2661" s="1"/>
  <c r="A2312" i="2661"/>
  <c r="D2312" i="2661" s="1"/>
  <c r="A2313" i="2661"/>
  <c r="D2313" i="2661" s="1"/>
  <c r="A2314" i="2661"/>
  <c r="D2314" i="2661" s="1"/>
  <c r="A2315" i="2661"/>
  <c r="D2315" i="2661" s="1"/>
  <c r="A2316" i="2661"/>
  <c r="D2316" i="2661" s="1"/>
  <c r="A2317" i="2661"/>
  <c r="D2317" i="2661" s="1"/>
  <c r="A2318" i="2661"/>
  <c r="D2318" i="2661" s="1"/>
  <c r="A2319" i="2661"/>
  <c r="D2319" i="2661" s="1"/>
  <c r="A2320" i="2661"/>
  <c r="D2320" i="2661" s="1"/>
  <c r="A2321" i="2661"/>
  <c r="D2321" i="2661" s="1"/>
  <c r="A2322" i="2661"/>
  <c r="D2322" i="2661" s="1"/>
  <c r="A2323" i="2661"/>
  <c r="D2323" i="2661" s="1"/>
  <c r="A2324" i="2661"/>
  <c r="D2324" i="2661" s="1"/>
  <c r="A2325" i="2661"/>
  <c r="D2325" i="2661" s="1"/>
  <c r="A2326" i="2661"/>
  <c r="D2326" i="2661" s="1"/>
  <c r="A2327" i="2661"/>
  <c r="D2327" i="2661" s="1"/>
  <c r="A2328" i="2661"/>
  <c r="D2328" i="2661" s="1"/>
  <c r="A2329" i="2661"/>
  <c r="D2329" i="2661" s="1"/>
  <c r="A2330" i="2661"/>
  <c r="D2330" i="2661" s="1"/>
  <c r="A2331" i="2661"/>
  <c r="D2331" i="2661" s="1"/>
  <c r="A2332" i="2661"/>
  <c r="D2332" i="2661" s="1"/>
  <c r="A2333" i="2661"/>
  <c r="D2333" i="2661" s="1"/>
  <c r="A2334" i="2661"/>
  <c r="D2334" i="2661" s="1"/>
  <c r="A2335" i="2661"/>
  <c r="D2335" i="2661" s="1"/>
  <c r="A2336" i="2661"/>
  <c r="D2336" i="2661" s="1"/>
  <c r="A2337" i="2661"/>
  <c r="D2337" i="2661" s="1"/>
  <c r="A2338" i="2661"/>
  <c r="D2338" i="2661" s="1"/>
  <c r="A2339" i="2661"/>
  <c r="D2339" i="2661" s="1"/>
  <c r="A2340" i="2661"/>
  <c r="D2340" i="2661" s="1"/>
  <c r="A2341" i="2661"/>
  <c r="D2341" i="2661" s="1"/>
  <c r="A2342" i="2661"/>
  <c r="D2342" i="2661" s="1"/>
  <c r="A2343" i="2661"/>
  <c r="D2343" i="2661" s="1"/>
  <c r="A2344" i="2661"/>
  <c r="D2344" i="2661" s="1"/>
  <c r="A2345" i="2661"/>
  <c r="D2345" i="2661" s="1"/>
  <c r="A2346" i="2661"/>
  <c r="D2346" i="2661" s="1"/>
  <c r="A2347" i="2661"/>
  <c r="D2347" i="2661" s="1"/>
  <c r="A2348" i="2661"/>
  <c r="D2348" i="2661" s="1"/>
  <c r="A2349" i="2661"/>
  <c r="D2349" i="2661" s="1"/>
  <c r="A2350" i="2661"/>
  <c r="D2350" i="2661" s="1"/>
  <c r="A2351" i="2661"/>
  <c r="D2351" i="2661" s="1"/>
  <c r="A2352" i="2661"/>
  <c r="D2352" i="2661" s="1"/>
  <c r="A2353" i="2661"/>
  <c r="D2353" i="2661" s="1"/>
  <c r="A2354" i="2661"/>
  <c r="D2354" i="2661" s="1"/>
  <c r="A2355" i="2661"/>
  <c r="D2355" i="2661" s="1"/>
  <c r="A2356" i="2661"/>
  <c r="D2356" i="2661" s="1"/>
  <c r="A2357" i="2661"/>
  <c r="D2357" i="2661" s="1"/>
  <c r="A2358" i="2661"/>
  <c r="D2358" i="2661" s="1"/>
  <c r="A2359" i="2661"/>
  <c r="D2359" i="2661" s="1"/>
  <c r="A2360" i="2661"/>
  <c r="D2360" i="2661" s="1"/>
  <c r="A2361" i="2661"/>
  <c r="D2361" i="2661" s="1"/>
  <c r="A2362" i="2661"/>
  <c r="D2362" i="2661" s="1"/>
  <c r="A2363" i="2661"/>
  <c r="D2363" i="2661" s="1"/>
  <c r="A2364" i="2661"/>
  <c r="D2364" i="2661" s="1"/>
  <c r="A2365" i="2661"/>
  <c r="D2365" i="2661" s="1"/>
  <c r="A2366" i="2661"/>
  <c r="D2366" i="2661" s="1"/>
  <c r="A2367" i="2661"/>
  <c r="D2367" i="2661" s="1"/>
  <c r="A2368" i="2661"/>
  <c r="D2368" i="2661" s="1"/>
  <c r="A2369" i="2661"/>
  <c r="D2369" i="2661" s="1"/>
  <c r="A2370" i="2661"/>
  <c r="D2370" i="2661" s="1"/>
  <c r="A2371" i="2661"/>
  <c r="D2371" i="2661" s="1"/>
  <c r="A2372" i="2661"/>
  <c r="D2372" i="2661" s="1"/>
  <c r="A2373" i="2661"/>
  <c r="D2373" i="2661" s="1"/>
  <c r="A2374" i="2661"/>
  <c r="D2374" i="2661" s="1"/>
  <c r="A2375" i="2661"/>
  <c r="D2375" i="2661" s="1"/>
  <c r="A2376" i="2661"/>
  <c r="D2376" i="2661" s="1"/>
  <c r="A2377" i="2661"/>
  <c r="D2377" i="2661" s="1"/>
  <c r="A2378" i="2661"/>
  <c r="D2378" i="2661" s="1"/>
  <c r="A2379" i="2661"/>
  <c r="D2379" i="2661" s="1"/>
  <c r="A2380" i="2661"/>
  <c r="D2380" i="2661" s="1"/>
  <c r="A2381" i="2661"/>
  <c r="D2381" i="2661" s="1"/>
  <c r="A2382" i="2661"/>
  <c r="D2382" i="2661" s="1"/>
  <c r="A2383" i="2661"/>
  <c r="D2383" i="2661" s="1"/>
  <c r="A2384" i="2661"/>
  <c r="D2384" i="2661" s="1"/>
  <c r="A2385" i="2661"/>
  <c r="D2385" i="2661" s="1"/>
  <c r="A2386" i="2661"/>
  <c r="D2386" i="2661" s="1"/>
  <c r="A2387" i="2661"/>
  <c r="D2387" i="2661" s="1"/>
  <c r="A2388" i="2661"/>
  <c r="D2388" i="2661" s="1"/>
  <c r="A2389" i="2661"/>
  <c r="D2389" i="2661" s="1"/>
  <c r="A2390" i="2661"/>
  <c r="D2390" i="2661" s="1"/>
  <c r="A2391" i="2661"/>
  <c r="D2391" i="2661" s="1"/>
  <c r="A2392" i="2661"/>
  <c r="D2392" i="2661" s="1"/>
  <c r="A2393" i="2661"/>
  <c r="D2393" i="2661" s="1"/>
  <c r="A2394" i="2661"/>
  <c r="D2394" i="2661" s="1"/>
  <c r="A2395" i="2661"/>
  <c r="D2395" i="2661" s="1"/>
  <c r="A2396" i="2661"/>
  <c r="D2396" i="2661" s="1"/>
  <c r="A2397" i="2661"/>
  <c r="D2397" i="2661" s="1"/>
  <c r="A2398" i="2661"/>
  <c r="D2398" i="2661" s="1"/>
  <c r="A2399" i="2661"/>
  <c r="D2399" i="2661" s="1"/>
  <c r="A2400" i="2661"/>
  <c r="D2400" i="2661" s="1"/>
  <c r="A2401" i="2661"/>
  <c r="D2401" i="2661" s="1"/>
  <c r="A2402" i="2661"/>
  <c r="D2402" i="2661" s="1"/>
  <c r="A2403" i="2661"/>
  <c r="D2403" i="2661" s="1"/>
  <c r="A2404" i="2661"/>
  <c r="D2404" i="2661" s="1"/>
  <c r="A2405" i="2661"/>
  <c r="D2405" i="2661" s="1"/>
  <c r="A2406" i="2661"/>
  <c r="D2406" i="2661" s="1"/>
  <c r="A2407" i="2661"/>
  <c r="D2407" i="2661" s="1"/>
  <c r="A2408" i="2661"/>
  <c r="D2408" i="2661" s="1"/>
  <c r="A2409" i="2661"/>
  <c r="D2409" i="2661" s="1"/>
  <c r="A2410" i="2661"/>
  <c r="D2410" i="2661" s="1"/>
  <c r="A2411" i="2661"/>
  <c r="D2411" i="2661" s="1"/>
  <c r="A2412" i="2661"/>
  <c r="D2412" i="2661" s="1"/>
  <c r="A2413" i="2661"/>
  <c r="D2413" i="2661" s="1"/>
  <c r="A2414" i="2661"/>
  <c r="D2414" i="2661" s="1"/>
  <c r="A2415" i="2661"/>
  <c r="D2415" i="2661" s="1"/>
  <c r="A2416" i="2661"/>
  <c r="D2416" i="2661" s="1"/>
  <c r="A2417" i="2661"/>
  <c r="D2417" i="2661" s="1"/>
  <c r="A2418" i="2661"/>
  <c r="D2418" i="2661" s="1"/>
  <c r="A2419" i="2661"/>
  <c r="D2419" i="2661" s="1"/>
  <c r="A2420" i="2661"/>
  <c r="D2420" i="2661" s="1"/>
  <c r="A2421" i="2661"/>
  <c r="D2421" i="2661" s="1"/>
  <c r="A2422" i="2661"/>
  <c r="D2422" i="2661" s="1"/>
  <c r="A2423" i="2661"/>
  <c r="D2423" i="2661" s="1"/>
  <c r="A2424" i="2661"/>
  <c r="D2424" i="2661" s="1"/>
  <c r="A2425" i="2661"/>
  <c r="D2425" i="2661" s="1"/>
  <c r="A2426" i="2661"/>
  <c r="D2426" i="2661" s="1"/>
  <c r="A2427" i="2661"/>
  <c r="D2427" i="2661" s="1"/>
  <c r="A2428" i="2661"/>
  <c r="D2428" i="2661" s="1"/>
  <c r="A2429" i="2661"/>
  <c r="D2429" i="2661" s="1"/>
  <c r="A2430" i="2661"/>
  <c r="D2430" i="2661" s="1"/>
  <c r="A2431" i="2661"/>
  <c r="D2431" i="2661" s="1"/>
  <c r="A2432" i="2661"/>
  <c r="D2432" i="2661" s="1"/>
  <c r="A2433" i="2661"/>
  <c r="D2433" i="2661" s="1"/>
  <c r="A2434" i="2661"/>
  <c r="D2434" i="2661" s="1"/>
  <c r="A2435" i="2661"/>
  <c r="D2435" i="2661" s="1"/>
  <c r="A2436" i="2661"/>
  <c r="D2436" i="2661" s="1"/>
  <c r="A2437" i="2661"/>
  <c r="D2437" i="2661" s="1"/>
  <c r="A2438" i="2661"/>
  <c r="D2438" i="2661" s="1"/>
  <c r="A2439" i="2661"/>
  <c r="D2439" i="2661" s="1"/>
  <c r="A2440" i="2661"/>
  <c r="D2440" i="2661" s="1"/>
  <c r="A2441" i="2661"/>
  <c r="D2441" i="2661" s="1"/>
  <c r="A2442" i="2661"/>
  <c r="D2442" i="2661" s="1"/>
  <c r="A2443" i="2661"/>
  <c r="D2443" i="2661" s="1"/>
  <c r="A2444" i="2661"/>
  <c r="D2444" i="2661" s="1"/>
  <c r="A2445" i="2661"/>
  <c r="D2445" i="2661" s="1"/>
  <c r="A2446" i="2661"/>
  <c r="D2446" i="2661" s="1"/>
  <c r="A2447" i="2661"/>
  <c r="D2447" i="2661" s="1"/>
  <c r="A2448" i="2661"/>
  <c r="D2448" i="2661" s="1"/>
  <c r="A2449" i="2661"/>
  <c r="D2449" i="2661" s="1"/>
  <c r="A2450" i="2661"/>
  <c r="D2450" i="2661" s="1"/>
  <c r="A2451" i="2661"/>
  <c r="D2451" i="2661" s="1"/>
  <c r="A2452" i="2661"/>
  <c r="D2452" i="2661" s="1"/>
  <c r="A2453" i="2661"/>
  <c r="D2453" i="2661" s="1"/>
  <c r="A2454" i="2661"/>
  <c r="D2454" i="2661" s="1"/>
  <c r="A2455" i="2661"/>
  <c r="D2455" i="2661" s="1"/>
  <c r="A2456" i="2661"/>
  <c r="D2456" i="2661" s="1"/>
  <c r="A2457" i="2661"/>
  <c r="D2457" i="2661" s="1"/>
  <c r="A2458" i="2661"/>
  <c r="D2458" i="2661" s="1"/>
  <c r="A2459" i="2661"/>
  <c r="D2459" i="2661" s="1"/>
  <c r="A2460" i="2661"/>
  <c r="D2460" i="2661" s="1"/>
  <c r="A2461" i="2661"/>
  <c r="D2461" i="2661" s="1"/>
  <c r="A2462" i="2661"/>
  <c r="D2462" i="2661" s="1"/>
  <c r="A2463" i="2661"/>
  <c r="D2463" i="2661" s="1"/>
  <c r="A2464" i="2661"/>
  <c r="D2464" i="2661" s="1"/>
  <c r="A2465" i="2661"/>
  <c r="D2465" i="2661" s="1"/>
  <c r="A2466" i="2661"/>
  <c r="D2466" i="2661" s="1"/>
  <c r="A2467" i="2661"/>
  <c r="D2467" i="2661" s="1"/>
  <c r="A2468" i="2661"/>
  <c r="D2468" i="2661" s="1"/>
  <c r="A2469" i="2661"/>
  <c r="D2469" i="2661" s="1"/>
  <c r="A2470" i="2661"/>
  <c r="D2470" i="2661" s="1"/>
  <c r="A2471" i="2661"/>
  <c r="D2471" i="2661" s="1"/>
  <c r="A2472" i="2661"/>
  <c r="D2472" i="2661" s="1"/>
  <c r="A2473" i="2661"/>
  <c r="D2473" i="2661" s="1"/>
  <c r="A2474" i="2661"/>
  <c r="D2474" i="2661" s="1"/>
  <c r="A2475" i="2661"/>
  <c r="D2475" i="2661" s="1"/>
  <c r="A2476" i="2661"/>
  <c r="D2476" i="2661" s="1"/>
  <c r="A2477" i="2661"/>
  <c r="D2477" i="2661" s="1"/>
  <c r="A2478" i="2661"/>
  <c r="D2478" i="2661" s="1"/>
  <c r="A2479" i="2661"/>
  <c r="D2479" i="2661" s="1"/>
  <c r="A2480" i="2661"/>
  <c r="D2480" i="2661" s="1"/>
  <c r="A2481" i="2661"/>
  <c r="D2481" i="2661" s="1"/>
  <c r="A2482" i="2661"/>
  <c r="D2482" i="2661" s="1"/>
  <c r="A2483" i="2661"/>
  <c r="D2483" i="2661" s="1"/>
  <c r="A2484" i="2661"/>
  <c r="D2484" i="2661" s="1"/>
  <c r="A2485" i="2661"/>
  <c r="D2485" i="2661" s="1"/>
  <c r="A2486" i="2661"/>
  <c r="D2486" i="2661" s="1"/>
  <c r="A2487" i="2661"/>
  <c r="D2487" i="2661" s="1"/>
  <c r="A2488" i="2661"/>
  <c r="D2488" i="2661" s="1"/>
  <c r="A2489" i="2661"/>
  <c r="D2489" i="2661" s="1"/>
  <c r="A2490" i="2661"/>
  <c r="D2490" i="2661" s="1"/>
  <c r="A2491" i="2661"/>
  <c r="D2491" i="2661" s="1"/>
  <c r="A2492" i="2661"/>
  <c r="D2492" i="2661" s="1"/>
  <c r="A2493" i="2661"/>
  <c r="D2493" i="2661" s="1"/>
  <c r="A2494" i="2661"/>
  <c r="D2494" i="2661" s="1"/>
  <c r="A2495" i="2661"/>
  <c r="D2495" i="2661" s="1"/>
  <c r="A2496" i="2661"/>
  <c r="D2496" i="2661" s="1"/>
  <c r="A2497" i="2661"/>
  <c r="D2497" i="2661" s="1"/>
  <c r="A2498" i="2661"/>
  <c r="D2498" i="2661" s="1"/>
  <c r="A2499" i="2661"/>
  <c r="D2499" i="2661" s="1"/>
  <c r="A2500" i="2661"/>
  <c r="D2500" i="2661" s="1"/>
  <c r="A2501" i="2661"/>
  <c r="D2501" i="2661" s="1"/>
  <c r="A2502" i="2661"/>
  <c r="D2502" i="2661" s="1"/>
  <c r="A2503" i="2661"/>
  <c r="D2503" i="2661" s="1"/>
  <c r="A2504" i="2661"/>
  <c r="D2504" i="2661" s="1"/>
  <c r="A2505" i="2661"/>
  <c r="D2505" i="2661" s="1"/>
  <c r="A2506" i="2661"/>
  <c r="D2506" i="2661" s="1"/>
  <c r="A2507" i="2661"/>
  <c r="D2507" i="2661" s="1"/>
  <c r="A2508" i="2661"/>
  <c r="D2508" i="2661" s="1"/>
  <c r="A2509" i="2661"/>
  <c r="D2509" i="2661" s="1"/>
  <c r="A2510" i="2661"/>
  <c r="D2510" i="2661" s="1"/>
  <c r="A2511" i="2661"/>
  <c r="D2511" i="2661" s="1"/>
  <c r="A2512" i="2661"/>
  <c r="D2512" i="2661" s="1"/>
  <c r="A2513" i="2661"/>
  <c r="D2513" i="2661" s="1"/>
  <c r="A2514" i="2661"/>
  <c r="D2514" i="2661" s="1"/>
  <c r="A2515" i="2661"/>
  <c r="D2515" i="2661" s="1"/>
  <c r="A2516" i="2661"/>
  <c r="D2516" i="2661" s="1"/>
  <c r="A2517" i="2661"/>
  <c r="D2517" i="2661" s="1"/>
  <c r="A2518" i="2661"/>
  <c r="D2518" i="2661" s="1"/>
  <c r="A2519" i="2661"/>
  <c r="D2519" i="2661" s="1"/>
  <c r="A2520" i="2661"/>
  <c r="D2520" i="2661" s="1"/>
  <c r="A2521" i="2661"/>
  <c r="D2521" i="2661" s="1"/>
  <c r="A2522" i="2661"/>
  <c r="D2522" i="2661" s="1"/>
  <c r="A2523" i="2661"/>
  <c r="D2523" i="2661" s="1"/>
  <c r="A2524" i="2661"/>
  <c r="D2524" i="2661" s="1"/>
  <c r="A2525" i="2661"/>
  <c r="D2525" i="2661" s="1"/>
  <c r="A2526" i="2661"/>
  <c r="D2526" i="2661" s="1"/>
  <c r="A2527" i="2661"/>
  <c r="D2527" i="2661" s="1"/>
  <c r="A2528" i="2661"/>
  <c r="D2528" i="2661" s="1"/>
  <c r="A2529" i="2661"/>
  <c r="D2529" i="2661" s="1"/>
  <c r="A2530" i="2661"/>
  <c r="D2530" i="2661" s="1"/>
  <c r="A2531" i="2661"/>
  <c r="D2531" i="2661" s="1"/>
  <c r="A2532" i="2661"/>
  <c r="D2532" i="2661" s="1"/>
  <c r="A2533" i="2661"/>
  <c r="D2533" i="2661" s="1"/>
  <c r="A2534" i="2661"/>
  <c r="D2534" i="2661" s="1"/>
  <c r="A2535" i="2661"/>
  <c r="D2535" i="2661" s="1"/>
  <c r="A2536" i="2661"/>
  <c r="D2536" i="2661" s="1"/>
  <c r="A2537" i="2661"/>
  <c r="D2537" i="2661" s="1"/>
  <c r="A2538" i="2661"/>
  <c r="D2538" i="2661" s="1"/>
  <c r="A2539" i="2661"/>
  <c r="D2539" i="2661" s="1"/>
  <c r="A2540" i="2661"/>
  <c r="D2540" i="2661" s="1"/>
  <c r="A2541" i="2661"/>
  <c r="D2541" i="2661" s="1"/>
  <c r="A2542" i="2661"/>
  <c r="D2542" i="2661" s="1"/>
  <c r="A2543" i="2661"/>
  <c r="D2543" i="2661" s="1"/>
  <c r="A2544" i="2661"/>
  <c r="D2544" i="2661" s="1"/>
  <c r="A2545" i="2661"/>
  <c r="D2545" i="2661" s="1"/>
  <c r="A2546" i="2661"/>
  <c r="D2546" i="2661" s="1"/>
  <c r="A2547" i="2661"/>
  <c r="D2547" i="2661" s="1"/>
  <c r="A2548" i="2661"/>
  <c r="D2548" i="2661" s="1"/>
  <c r="A2549" i="2661"/>
  <c r="D2549" i="2661" s="1"/>
  <c r="A2550" i="2661"/>
  <c r="D2550" i="2661" s="1"/>
  <c r="A2551" i="2661"/>
  <c r="D2551" i="2661" s="1"/>
  <c r="A2552" i="2661"/>
  <c r="D2552" i="2661" s="1"/>
  <c r="A2553" i="2661"/>
  <c r="D2553" i="2661" s="1"/>
  <c r="A2554" i="2661"/>
  <c r="D2554" i="2661" s="1"/>
  <c r="A2555" i="2661"/>
  <c r="D2555" i="2661" s="1"/>
  <c r="A2556" i="2661"/>
  <c r="D2556" i="2661" s="1"/>
  <c r="A2557" i="2661"/>
  <c r="D2557" i="2661" s="1"/>
  <c r="A2558" i="2661"/>
  <c r="D2558" i="2661" s="1"/>
  <c r="A2559" i="2661"/>
  <c r="D2559" i="2661" s="1"/>
  <c r="A2560" i="2661"/>
  <c r="D2560" i="2661" s="1"/>
  <c r="A2561" i="2661"/>
  <c r="D2561" i="2661" s="1"/>
  <c r="A2562" i="2661"/>
  <c r="D2562" i="2661" s="1"/>
  <c r="A2563" i="2661"/>
  <c r="D2563" i="2661" s="1"/>
  <c r="A2564" i="2661"/>
  <c r="D2564" i="2661" s="1"/>
  <c r="A2565" i="2661"/>
  <c r="D2565" i="2661" s="1"/>
  <c r="A2566" i="2661"/>
  <c r="D2566" i="2661" s="1"/>
  <c r="A2567" i="2661"/>
  <c r="D2567" i="2661" s="1"/>
  <c r="A2568" i="2661"/>
  <c r="D2568" i="2661" s="1"/>
  <c r="A2569" i="2661"/>
  <c r="D2569" i="2661" s="1"/>
  <c r="A2570" i="2661"/>
  <c r="D2570" i="2661" s="1"/>
  <c r="A2571" i="2661"/>
  <c r="D2571" i="2661" s="1"/>
  <c r="A2572" i="2661"/>
  <c r="D2572" i="2661" s="1"/>
  <c r="A2573" i="2661"/>
  <c r="D2573" i="2661" s="1"/>
  <c r="A2574" i="2661"/>
  <c r="D2574" i="2661" s="1"/>
  <c r="A2575" i="2661"/>
  <c r="D2575" i="2661" s="1"/>
  <c r="A2576" i="2661"/>
  <c r="D2576" i="2661" s="1"/>
  <c r="A2577" i="2661"/>
  <c r="D2577" i="2661" s="1"/>
  <c r="A2578" i="2661"/>
  <c r="D2578" i="2661" s="1"/>
  <c r="A2579" i="2661"/>
  <c r="D2579" i="2661" s="1"/>
  <c r="A2580" i="2661"/>
  <c r="D2580" i="2661" s="1"/>
  <c r="A2581" i="2661"/>
  <c r="D2581" i="2661" s="1"/>
  <c r="A2582" i="2661"/>
  <c r="D2582" i="2661" s="1"/>
  <c r="A2583" i="2661"/>
  <c r="D2583" i="2661" s="1"/>
  <c r="A2584" i="2661"/>
  <c r="D2584" i="2661" s="1"/>
  <c r="A2585" i="2661"/>
  <c r="D2585" i="2661" s="1"/>
  <c r="A2586" i="2661"/>
  <c r="D2586" i="2661" s="1"/>
  <c r="A2587" i="2661"/>
  <c r="D2587" i="2661" s="1"/>
  <c r="A2588" i="2661"/>
  <c r="D2588" i="2661" s="1"/>
  <c r="A2589" i="2661"/>
  <c r="D2589" i="2661" s="1"/>
  <c r="A2590" i="2661"/>
  <c r="D2590" i="2661" s="1"/>
  <c r="A2591" i="2661"/>
  <c r="D2591" i="2661" s="1"/>
  <c r="A2592" i="2661"/>
  <c r="D2592" i="2661" s="1"/>
  <c r="A2593" i="2661"/>
  <c r="D2593" i="2661" s="1"/>
  <c r="A2594" i="2661"/>
  <c r="D2594" i="2661" s="1"/>
  <c r="A2595" i="2661"/>
  <c r="D2595" i="2661" s="1"/>
  <c r="A2596" i="2661"/>
  <c r="D2596" i="2661" s="1"/>
  <c r="A2597" i="2661"/>
  <c r="D2597" i="2661" s="1"/>
  <c r="A2598" i="2661"/>
  <c r="D2598" i="2661" s="1"/>
  <c r="A2599" i="2661"/>
  <c r="D2599" i="2661" s="1"/>
  <c r="A2600" i="2661"/>
  <c r="D2600" i="2661" s="1"/>
  <c r="A2601" i="2661"/>
  <c r="D2601" i="2661" s="1"/>
  <c r="A2602" i="2661"/>
  <c r="D2602" i="2661" s="1"/>
  <c r="A2603" i="2661"/>
  <c r="D2603" i="2661" s="1"/>
  <c r="A2604" i="2661"/>
  <c r="D2604" i="2661" s="1"/>
  <c r="A2605" i="2661"/>
  <c r="D2605" i="2661" s="1"/>
  <c r="A2606" i="2661"/>
  <c r="D2606" i="2661" s="1"/>
  <c r="A2607" i="2661"/>
  <c r="D2607" i="2661" s="1"/>
  <c r="A2608" i="2661"/>
  <c r="D2608" i="2661" s="1"/>
  <c r="A2609" i="2661"/>
  <c r="D2609" i="2661" s="1"/>
  <c r="A2610" i="2661"/>
  <c r="D2610" i="2661" s="1"/>
  <c r="A2611" i="2661"/>
  <c r="D2611" i="2661" s="1"/>
  <c r="A2612" i="2661"/>
  <c r="D2612" i="2661" s="1"/>
  <c r="A2613" i="2661"/>
  <c r="D2613" i="2661" s="1"/>
  <c r="A2614" i="2661"/>
  <c r="D2614" i="2661" s="1"/>
  <c r="A2615" i="2661"/>
  <c r="D2615" i="2661" s="1"/>
  <c r="A2616" i="2661"/>
  <c r="D2616" i="2661" s="1"/>
  <c r="A2617" i="2661"/>
  <c r="D2617" i="2661" s="1"/>
  <c r="A2618" i="2661"/>
  <c r="D2618" i="2661" s="1"/>
  <c r="A2619" i="2661"/>
  <c r="D2619" i="2661" s="1"/>
  <c r="A2620" i="2661"/>
  <c r="D2620" i="2661" s="1"/>
  <c r="A2621" i="2661"/>
  <c r="D2621" i="2661" s="1"/>
  <c r="A2622" i="2661"/>
  <c r="D2622" i="2661" s="1"/>
  <c r="A2623" i="2661"/>
  <c r="D2623" i="2661" s="1"/>
  <c r="A2624" i="2661"/>
  <c r="D2624" i="2661" s="1"/>
  <c r="A2625" i="2661"/>
  <c r="D2625" i="2661" s="1"/>
  <c r="A2626" i="2661"/>
  <c r="D2626" i="2661" s="1"/>
  <c r="A2627" i="2661"/>
  <c r="D2627" i="2661" s="1"/>
  <c r="A2628" i="2661"/>
  <c r="D2628" i="2661" s="1"/>
  <c r="A2629" i="2661"/>
  <c r="D2629" i="2661" s="1"/>
  <c r="A2630" i="2661"/>
  <c r="D2630" i="2661" s="1"/>
  <c r="A2631" i="2661"/>
  <c r="D2631" i="2661" s="1"/>
  <c r="A2632" i="2661"/>
  <c r="D2632" i="2661" s="1"/>
  <c r="A2633" i="2661"/>
  <c r="D2633" i="2661" s="1"/>
  <c r="A2634" i="2661"/>
  <c r="D2634" i="2661" s="1"/>
  <c r="A2635" i="2661"/>
  <c r="D2635" i="2661" s="1"/>
  <c r="A2636" i="2661"/>
  <c r="D2636" i="2661" s="1"/>
  <c r="A2637" i="2661"/>
  <c r="D2637" i="2661" s="1"/>
  <c r="A2638" i="2661"/>
  <c r="D2638" i="2661" s="1"/>
  <c r="A2639" i="2661"/>
  <c r="D2639" i="2661" s="1"/>
  <c r="A2640" i="2661"/>
  <c r="D2640" i="2661" s="1"/>
  <c r="A2641" i="2661"/>
  <c r="D2641" i="2661" s="1"/>
  <c r="A2642" i="2661"/>
  <c r="D2642" i="2661" s="1"/>
  <c r="A2643" i="2661"/>
  <c r="D2643" i="2661" s="1"/>
  <c r="A2644" i="2661"/>
  <c r="D2644" i="2661" s="1"/>
  <c r="A2645" i="2661"/>
  <c r="D2645" i="2661" s="1"/>
  <c r="A2646" i="2661"/>
  <c r="D2646" i="2661" s="1"/>
  <c r="A2647" i="2661"/>
  <c r="D2647" i="2661" s="1"/>
  <c r="A2648" i="2661"/>
  <c r="D2648" i="2661" s="1"/>
  <c r="A2649" i="2661"/>
  <c r="D2649" i="2661" s="1"/>
  <c r="A2650" i="2661"/>
  <c r="D2650" i="2661" s="1"/>
  <c r="A2651" i="2661"/>
  <c r="D2651" i="2661" s="1"/>
  <c r="A2652" i="2661"/>
  <c r="D2652" i="2661" s="1"/>
  <c r="A2653" i="2661"/>
  <c r="D2653" i="2661" s="1"/>
  <c r="A2654" i="2661"/>
  <c r="D2654" i="2661" s="1"/>
  <c r="A2655" i="2661"/>
  <c r="D2655" i="2661" s="1"/>
  <c r="A2656" i="2661"/>
  <c r="D2656" i="2661" s="1"/>
  <c r="A2657" i="2661"/>
  <c r="D2657" i="2661" s="1"/>
  <c r="A2658" i="2661"/>
  <c r="D2658" i="2661" s="1"/>
  <c r="A2659" i="2661"/>
  <c r="D2659" i="2661" s="1"/>
  <c r="A2660" i="2661"/>
  <c r="D2660" i="2661" s="1"/>
  <c r="A2661" i="2661"/>
  <c r="D2661" i="2661" s="1"/>
  <c r="A2662" i="2661"/>
  <c r="D2662" i="2661" s="1"/>
  <c r="A2663" i="2661"/>
  <c r="D2663" i="2661" s="1"/>
  <c r="A2664" i="2661"/>
  <c r="D2664" i="2661" s="1"/>
  <c r="A2665" i="2661"/>
  <c r="D2665" i="2661" s="1"/>
  <c r="A2666" i="2661"/>
  <c r="D2666" i="2661" s="1"/>
  <c r="A2667" i="2661"/>
  <c r="D2667" i="2661" s="1"/>
  <c r="A2668" i="2661"/>
  <c r="D2668" i="2661" s="1"/>
  <c r="A2669" i="2661"/>
  <c r="D2669" i="2661" s="1"/>
  <c r="A2670" i="2661"/>
  <c r="D2670" i="2661" s="1"/>
  <c r="A2671" i="2661"/>
  <c r="D2671" i="2661" s="1"/>
  <c r="A2672" i="2661"/>
  <c r="D2672" i="2661" s="1"/>
  <c r="A2673" i="2661"/>
  <c r="D2673" i="2661" s="1"/>
  <c r="A2674" i="2661"/>
  <c r="D2674" i="2661" s="1"/>
  <c r="A2675" i="2661"/>
  <c r="D2675" i="2661" s="1"/>
  <c r="A2676" i="2661"/>
  <c r="D2676" i="2661" s="1"/>
  <c r="A2677" i="2661"/>
  <c r="D2677" i="2661" s="1"/>
  <c r="A2678" i="2661"/>
  <c r="D2678" i="2661" s="1"/>
  <c r="A2679" i="2661"/>
  <c r="D2679" i="2661" s="1"/>
  <c r="A2680" i="2661"/>
  <c r="D2680" i="2661" s="1"/>
  <c r="A2681" i="2661"/>
  <c r="D2681" i="2661" s="1"/>
  <c r="A2682" i="2661"/>
  <c r="D2682" i="2661" s="1"/>
  <c r="A2683" i="2661"/>
  <c r="D2683" i="2661" s="1"/>
  <c r="A2684" i="2661"/>
  <c r="D2684" i="2661" s="1"/>
  <c r="A2685" i="2661"/>
  <c r="D2685" i="2661" s="1"/>
  <c r="A2686" i="2661"/>
  <c r="D2686" i="2661" s="1"/>
  <c r="A2687" i="2661"/>
  <c r="D2687" i="2661" s="1"/>
  <c r="A2688" i="2661"/>
  <c r="D2688" i="2661" s="1"/>
  <c r="A2689" i="2661"/>
  <c r="D2689" i="2661" s="1"/>
  <c r="A2690" i="2661"/>
  <c r="D2690" i="2661" s="1"/>
  <c r="A2691" i="2661"/>
  <c r="D2691" i="2661" s="1"/>
  <c r="A2692" i="2661"/>
  <c r="D2692" i="2661" s="1"/>
  <c r="A2693" i="2661"/>
  <c r="D2693" i="2661" s="1"/>
  <c r="A2694" i="2661"/>
  <c r="D2694" i="2661" s="1"/>
  <c r="A2695" i="2661"/>
  <c r="D2695" i="2661" s="1"/>
  <c r="A2696" i="2661"/>
  <c r="D2696" i="2661" s="1"/>
  <c r="A2697" i="2661"/>
  <c r="D2697" i="2661" s="1"/>
  <c r="A2698" i="2661"/>
  <c r="D2698" i="2661" s="1"/>
  <c r="A2699" i="2661"/>
  <c r="D2699" i="2661" s="1"/>
  <c r="A2700" i="2661"/>
  <c r="D2700" i="2661" s="1"/>
  <c r="A2701" i="2661"/>
  <c r="D2701" i="2661" s="1"/>
  <c r="A2702" i="2661"/>
  <c r="D2702" i="2661" s="1"/>
  <c r="A2703" i="2661"/>
  <c r="D2703" i="2661" s="1"/>
  <c r="A2704" i="2661"/>
  <c r="D2704" i="2661" s="1"/>
  <c r="A2705" i="2661"/>
  <c r="D2705" i="2661" s="1"/>
  <c r="A2706" i="2661"/>
  <c r="D2706" i="2661" s="1"/>
  <c r="A2707" i="2661"/>
  <c r="D2707" i="2661" s="1"/>
  <c r="A2708" i="2661"/>
  <c r="D2708" i="2661" s="1"/>
  <c r="A2709" i="2661"/>
  <c r="D2709" i="2661" s="1"/>
  <c r="A2710" i="2661"/>
  <c r="D2710" i="2661" s="1"/>
  <c r="A2711" i="2661"/>
  <c r="D2711" i="2661" s="1"/>
  <c r="A2712" i="2661"/>
  <c r="D2712" i="2661" s="1"/>
  <c r="A2713" i="2661"/>
  <c r="D2713" i="2661" s="1"/>
  <c r="A2714" i="2661"/>
  <c r="D2714" i="2661" s="1"/>
  <c r="A2715" i="2661"/>
  <c r="D2715" i="2661" s="1"/>
  <c r="A2716" i="2661"/>
  <c r="D2716" i="2661" s="1"/>
  <c r="A2717" i="2661"/>
  <c r="D2717" i="2661" s="1"/>
  <c r="A2718" i="2661"/>
  <c r="D2718" i="2661" s="1"/>
  <c r="A2719" i="2661"/>
  <c r="D2719" i="2661" s="1"/>
  <c r="A2720" i="2661"/>
  <c r="D2720" i="2661" s="1"/>
  <c r="A2721" i="2661"/>
  <c r="D2721" i="2661" s="1"/>
  <c r="A2722" i="2661"/>
  <c r="D2722" i="2661" s="1"/>
  <c r="A2723" i="2661"/>
  <c r="D2723" i="2661" s="1"/>
  <c r="A2724" i="2661"/>
  <c r="D2724" i="2661" s="1"/>
  <c r="A2725" i="2661"/>
  <c r="D2725" i="2661" s="1"/>
  <c r="A2726" i="2661"/>
  <c r="D2726" i="2661" s="1"/>
  <c r="A2727" i="2661"/>
  <c r="D2727" i="2661" s="1"/>
  <c r="A2728" i="2661"/>
  <c r="D2728" i="2661" s="1"/>
  <c r="A2729" i="2661"/>
  <c r="D2729" i="2661" s="1"/>
  <c r="A2730" i="2661"/>
  <c r="D2730" i="2661" s="1"/>
  <c r="A2731" i="2661"/>
  <c r="D2731" i="2661" s="1"/>
  <c r="A2732" i="2661"/>
  <c r="D2732" i="2661" s="1"/>
  <c r="A2733" i="2661"/>
  <c r="D2733" i="2661" s="1"/>
  <c r="A2734" i="2661"/>
  <c r="D2734" i="2661" s="1"/>
  <c r="A2735" i="2661"/>
  <c r="D2735" i="2661" s="1"/>
  <c r="A2736" i="2661"/>
  <c r="D2736" i="2661" s="1"/>
  <c r="A2737" i="2661"/>
  <c r="D2737" i="2661" s="1"/>
  <c r="A2738" i="2661"/>
  <c r="D2738" i="2661" s="1"/>
  <c r="A2739" i="2661"/>
  <c r="D2739" i="2661" s="1"/>
  <c r="A2740" i="2661"/>
  <c r="D2740" i="2661" s="1"/>
  <c r="A2741" i="2661"/>
  <c r="D2741" i="2661" s="1"/>
  <c r="A2742" i="2661"/>
  <c r="D2742" i="2661" s="1"/>
  <c r="A2743" i="2661"/>
  <c r="D2743" i="2661" s="1"/>
  <c r="A2744" i="2661"/>
  <c r="D2744" i="2661" s="1"/>
  <c r="A2745" i="2661"/>
  <c r="D2745" i="2661" s="1"/>
  <c r="A2746" i="2661"/>
  <c r="D2746" i="2661" s="1"/>
  <c r="A2747" i="2661"/>
  <c r="D2747" i="2661" s="1"/>
  <c r="A2748" i="2661"/>
  <c r="D2748" i="2661" s="1"/>
  <c r="A2749" i="2661"/>
  <c r="D2749" i="2661" s="1"/>
  <c r="A2750" i="2661"/>
  <c r="D2750" i="2661" s="1"/>
  <c r="A2751" i="2661"/>
  <c r="D2751" i="2661" s="1"/>
  <c r="A2752" i="2661"/>
  <c r="D2752" i="2661" s="1"/>
  <c r="A2753" i="2661"/>
  <c r="D2753" i="2661" s="1"/>
  <c r="A2754" i="2661"/>
  <c r="D2754" i="2661" s="1"/>
  <c r="A2755" i="2661"/>
  <c r="D2755" i="2661" s="1"/>
  <c r="A2756" i="2661"/>
  <c r="D2756" i="2661" s="1"/>
  <c r="A2757" i="2661"/>
  <c r="D2757" i="2661" s="1"/>
  <c r="A2758" i="2661"/>
  <c r="D2758" i="2661" s="1"/>
  <c r="A2759" i="2661"/>
  <c r="D2759" i="2661" s="1"/>
  <c r="A2760" i="2661"/>
  <c r="D2760" i="2661" s="1"/>
  <c r="A2761" i="2661"/>
  <c r="D2761" i="2661" s="1"/>
  <c r="A2762" i="2661"/>
  <c r="D2762" i="2661" s="1"/>
  <c r="A2763" i="2661"/>
  <c r="D2763" i="2661" s="1"/>
  <c r="A2764" i="2661"/>
  <c r="D2764" i="2661" s="1"/>
  <c r="A2765" i="2661"/>
  <c r="D2765" i="2661" s="1"/>
  <c r="A2766" i="2661"/>
  <c r="D2766" i="2661" s="1"/>
  <c r="A2767" i="2661"/>
  <c r="D2767" i="2661" s="1"/>
  <c r="A2768" i="2661"/>
  <c r="D2768" i="2661" s="1"/>
  <c r="A2769" i="2661"/>
  <c r="D2769" i="2661" s="1"/>
  <c r="A2770" i="2661"/>
  <c r="D2770" i="2661" s="1"/>
  <c r="A2771" i="2661"/>
  <c r="D2771" i="2661" s="1"/>
  <c r="A2772" i="2661"/>
  <c r="D2772" i="2661" s="1"/>
  <c r="A2773" i="2661"/>
  <c r="D2773" i="2661" s="1"/>
  <c r="A2774" i="2661"/>
  <c r="D2774" i="2661" s="1"/>
  <c r="A2775" i="2661"/>
  <c r="D2775" i="2661" s="1"/>
  <c r="A2776" i="2661"/>
  <c r="D2776" i="2661" s="1"/>
  <c r="A2777" i="2661"/>
  <c r="D2777" i="2661" s="1"/>
  <c r="A2778" i="2661"/>
  <c r="D2778" i="2661" s="1"/>
  <c r="A2779" i="2661"/>
  <c r="D2779" i="2661" s="1"/>
  <c r="A2780" i="2661"/>
  <c r="D2780" i="2661" s="1"/>
  <c r="A2781" i="2661"/>
  <c r="D2781" i="2661" s="1"/>
  <c r="A2782" i="2661"/>
  <c r="D2782" i="2661" s="1"/>
  <c r="A2783" i="2661"/>
  <c r="D2783" i="2661" s="1"/>
  <c r="A2784" i="2661"/>
  <c r="D2784" i="2661" s="1"/>
  <c r="A2785" i="2661"/>
  <c r="D2785" i="2661" s="1"/>
  <c r="A2786" i="2661"/>
  <c r="D2786" i="2661" s="1"/>
  <c r="A2787" i="2661"/>
  <c r="D2787" i="2661" s="1"/>
  <c r="A2788" i="2661"/>
  <c r="D2788" i="2661" s="1"/>
  <c r="A2789" i="2661"/>
  <c r="D2789" i="2661" s="1"/>
  <c r="A2790" i="2661"/>
  <c r="D2790" i="2661" s="1"/>
  <c r="A2791" i="2661"/>
  <c r="D2791" i="2661" s="1"/>
  <c r="A2792" i="2661"/>
  <c r="D2792" i="2661" s="1"/>
  <c r="A2793" i="2661"/>
  <c r="D2793" i="2661" s="1"/>
  <c r="A2794" i="2661"/>
  <c r="D2794" i="2661" s="1"/>
  <c r="A2795" i="2661"/>
  <c r="D2795" i="2661" s="1"/>
  <c r="A2796" i="2661"/>
  <c r="D2796" i="2661" s="1"/>
  <c r="A2797" i="2661"/>
  <c r="D2797" i="2661" s="1"/>
  <c r="A2798" i="2661"/>
  <c r="D2798" i="2661" s="1"/>
  <c r="A2799" i="2661"/>
  <c r="D2799" i="2661" s="1"/>
  <c r="A2800" i="2661"/>
  <c r="D2800" i="2661" s="1"/>
  <c r="A2801" i="2661"/>
  <c r="D2801" i="2661" s="1"/>
  <c r="A2802" i="2661"/>
  <c r="D2802" i="2661" s="1"/>
  <c r="A2803" i="2661"/>
  <c r="D2803" i="2661" s="1"/>
  <c r="A2804" i="2661"/>
  <c r="D2804" i="2661" s="1"/>
  <c r="A2805" i="2661"/>
  <c r="D2805" i="2661" s="1"/>
  <c r="A2806" i="2661"/>
  <c r="D2806" i="2661" s="1"/>
  <c r="A2807" i="2661"/>
  <c r="D2807" i="2661" s="1"/>
  <c r="A2808" i="2661"/>
  <c r="D2808" i="2661" s="1"/>
  <c r="A2809" i="2661"/>
  <c r="D2809" i="2661" s="1"/>
  <c r="A2810" i="2661"/>
  <c r="D2810" i="2661" s="1"/>
  <c r="A2811" i="2661"/>
  <c r="D2811" i="2661" s="1"/>
  <c r="A2812" i="2661"/>
  <c r="D2812" i="2661" s="1"/>
  <c r="A2813" i="2661"/>
  <c r="D2813" i="2661" s="1"/>
  <c r="A2814" i="2661"/>
  <c r="D2814" i="2661" s="1"/>
  <c r="A2815" i="2661"/>
  <c r="D2815" i="2661" s="1"/>
  <c r="A2816" i="2661"/>
  <c r="D2816" i="2661" s="1"/>
  <c r="A2817" i="2661"/>
  <c r="D2817" i="2661" s="1"/>
  <c r="A2818" i="2661"/>
  <c r="D2818" i="2661" s="1"/>
  <c r="A2819" i="2661"/>
  <c r="D2819" i="2661" s="1"/>
  <c r="A2820" i="2661"/>
  <c r="D2820" i="2661" s="1"/>
  <c r="A2821" i="2661"/>
  <c r="D2821" i="2661" s="1"/>
  <c r="A2822" i="2661"/>
  <c r="D2822" i="2661" s="1"/>
  <c r="A2823" i="2661"/>
  <c r="D2823" i="2661" s="1"/>
  <c r="A2824" i="2661"/>
  <c r="D2824" i="2661" s="1"/>
  <c r="A2825" i="2661"/>
  <c r="D2825" i="2661" s="1"/>
  <c r="A2826" i="2661"/>
  <c r="D2826" i="2661" s="1"/>
  <c r="A2827" i="2661"/>
  <c r="D2827" i="2661" s="1"/>
  <c r="A2828" i="2661"/>
  <c r="D2828" i="2661" s="1"/>
  <c r="A2829" i="2661"/>
  <c r="D2829" i="2661" s="1"/>
  <c r="A2830" i="2661"/>
  <c r="D2830" i="2661" s="1"/>
  <c r="A2831" i="2661"/>
  <c r="D2831" i="2661" s="1"/>
  <c r="A2832" i="2661"/>
  <c r="D2832" i="2661" s="1"/>
  <c r="A2833" i="2661"/>
  <c r="D2833" i="2661" s="1"/>
  <c r="A2834" i="2661"/>
  <c r="D2834" i="2661" s="1"/>
  <c r="A2835" i="2661"/>
  <c r="D2835" i="2661" s="1"/>
  <c r="A2836" i="2661"/>
  <c r="D2836" i="2661" s="1"/>
  <c r="A2837" i="2661"/>
  <c r="D2837" i="2661" s="1"/>
  <c r="A2838" i="2661"/>
  <c r="D2838" i="2661" s="1"/>
  <c r="A2839" i="2661"/>
  <c r="D2839" i="2661" s="1"/>
  <c r="A2840" i="2661"/>
  <c r="D2840" i="2661" s="1"/>
  <c r="A2841" i="2661"/>
  <c r="D2841" i="2661" s="1"/>
  <c r="A2842" i="2661"/>
  <c r="D2842" i="2661" s="1"/>
  <c r="A2843" i="2661"/>
  <c r="D2843" i="2661" s="1"/>
  <c r="A2844" i="2661"/>
  <c r="D2844" i="2661" s="1"/>
  <c r="A2845" i="2661"/>
  <c r="D2845" i="2661" s="1"/>
  <c r="A2846" i="2661"/>
  <c r="D2846" i="2661" s="1"/>
  <c r="A2847" i="2661"/>
  <c r="D2847" i="2661" s="1"/>
  <c r="A2848" i="2661"/>
  <c r="D2848" i="2661" s="1"/>
  <c r="A2849" i="2661"/>
  <c r="D2849" i="2661" s="1"/>
  <c r="A2850" i="2661"/>
  <c r="D2850" i="2661" s="1"/>
  <c r="A2851" i="2661"/>
  <c r="D2851" i="2661" s="1"/>
  <c r="A2852" i="2661"/>
  <c r="D2852" i="2661" s="1"/>
  <c r="A2853" i="2661"/>
  <c r="D2853" i="2661" s="1"/>
  <c r="A2854" i="2661"/>
  <c r="D2854" i="2661" s="1"/>
  <c r="A2855" i="2661"/>
  <c r="D2855" i="2661" s="1"/>
  <c r="A2856" i="2661"/>
  <c r="D2856" i="2661" s="1"/>
  <c r="A2857" i="2661"/>
  <c r="D2857" i="2661" s="1"/>
  <c r="A2858" i="2661"/>
  <c r="D2858" i="2661" s="1"/>
  <c r="A2859" i="2661"/>
  <c r="D2859" i="2661" s="1"/>
  <c r="A2860" i="2661"/>
  <c r="D2860" i="2661" s="1"/>
  <c r="A2861" i="2661"/>
  <c r="D2861" i="2661" s="1"/>
  <c r="A2862" i="2661"/>
  <c r="D2862" i="2661" s="1"/>
  <c r="A2863" i="2661"/>
  <c r="D2863" i="2661" s="1"/>
  <c r="A2864" i="2661"/>
  <c r="D2864" i="2661" s="1"/>
  <c r="A2865" i="2661"/>
  <c r="D2865" i="2661" s="1"/>
  <c r="A2866" i="2661"/>
  <c r="D2866" i="2661" s="1"/>
  <c r="A2867" i="2661"/>
  <c r="D2867" i="2661" s="1"/>
  <c r="A2868" i="2661"/>
  <c r="D2868" i="2661" s="1"/>
  <c r="A2869" i="2661"/>
  <c r="D2869" i="2661" s="1"/>
  <c r="A2870" i="2661"/>
  <c r="D2870" i="2661" s="1"/>
  <c r="A2871" i="2661"/>
  <c r="D2871" i="2661" s="1"/>
  <c r="A2872" i="2661"/>
  <c r="D2872" i="2661" s="1"/>
  <c r="A2873" i="2661"/>
  <c r="D2873" i="2661" s="1"/>
  <c r="A2874" i="2661"/>
  <c r="D2874" i="2661" s="1"/>
  <c r="A2875" i="2661"/>
  <c r="D2875" i="2661" s="1"/>
  <c r="A2876" i="2661"/>
  <c r="D2876" i="2661" s="1"/>
  <c r="A2877" i="2661"/>
  <c r="D2877" i="2661" s="1"/>
  <c r="A2878" i="2661"/>
  <c r="D2878" i="2661" s="1"/>
  <c r="A2879" i="2661"/>
  <c r="D2879" i="2661" s="1"/>
  <c r="A2880" i="2661"/>
  <c r="D2880" i="2661" s="1"/>
  <c r="A2881" i="2661"/>
  <c r="D2881" i="2661" s="1"/>
  <c r="A2882" i="2661"/>
  <c r="D2882" i="2661" s="1"/>
  <c r="A2883" i="2661"/>
  <c r="D2883" i="2661" s="1"/>
  <c r="A2884" i="2661"/>
  <c r="D2884" i="2661" s="1"/>
  <c r="A2885" i="2661"/>
  <c r="D2885" i="2661" s="1"/>
  <c r="A2886" i="2661"/>
  <c r="D2886" i="2661" s="1"/>
  <c r="A2887" i="2661"/>
  <c r="D2887" i="2661" s="1"/>
  <c r="A2888" i="2661"/>
  <c r="D2888" i="2661" s="1"/>
  <c r="A2889" i="2661"/>
  <c r="D2889" i="2661" s="1"/>
  <c r="A2890" i="2661"/>
  <c r="D2890" i="2661" s="1"/>
  <c r="A2891" i="2661"/>
  <c r="D2891" i="2661" s="1"/>
  <c r="A2892" i="2661"/>
  <c r="D2892" i="2661" s="1"/>
  <c r="A2893" i="2661"/>
  <c r="D2893" i="2661" s="1"/>
  <c r="A2894" i="2661"/>
  <c r="D2894" i="2661" s="1"/>
  <c r="A2895" i="2661"/>
  <c r="D2895" i="2661" s="1"/>
  <c r="A2896" i="2661"/>
  <c r="D2896" i="2661" s="1"/>
  <c r="A2897" i="2661"/>
  <c r="D2897" i="2661" s="1"/>
  <c r="A2898" i="2661"/>
  <c r="D2898" i="2661" s="1"/>
  <c r="A2899" i="2661"/>
  <c r="D2899" i="2661" s="1"/>
  <c r="A2900" i="2661"/>
  <c r="D2900" i="2661" s="1"/>
  <c r="A2901" i="2661"/>
  <c r="D2901" i="2661" s="1"/>
  <c r="A2902" i="2661"/>
  <c r="D2902" i="2661" s="1"/>
  <c r="A2903" i="2661"/>
  <c r="D2903" i="2661" s="1"/>
  <c r="A2904" i="2661"/>
  <c r="D2904" i="2661" s="1"/>
  <c r="A2905" i="2661"/>
  <c r="D2905" i="2661" s="1"/>
  <c r="A2906" i="2661"/>
  <c r="D2906" i="2661" s="1"/>
  <c r="A2907" i="2661"/>
  <c r="D2907" i="2661" s="1"/>
  <c r="A2908" i="2661"/>
  <c r="D2908" i="2661" s="1"/>
  <c r="A2909" i="2661"/>
  <c r="D2909" i="2661" s="1"/>
  <c r="A2910" i="2661"/>
  <c r="D2910" i="2661" s="1"/>
  <c r="A2911" i="2661"/>
  <c r="D2911" i="2661" s="1"/>
  <c r="A2912" i="2661"/>
  <c r="D2912" i="2661" s="1"/>
  <c r="A2913" i="2661"/>
  <c r="D2913" i="2661" s="1"/>
  <c r="A2914" i="2661"/>
  <c r="D2914" i="2661" s="1"/>
  <c r="A2915" i="2661"/>
  <c r="D2915" i="2661" s="1"/>
  <c r="A2916" i="2661"/>
  <c r="D2916" i="2661" s="1"/>
  <c r="A2917" i="2661"/>
  <c r="D2917" i="2661" s="1"/>
  <c r="A2918" i="2661"/>
  <c r="D2918" i="2661" s="1"/>
  <c r="A2919" i="2661"/>
  <c r="D2919" i="2661" s="1"/>
  <c r="A2920" i="2661"/>
  <c r="D2920" i="2661" s="1"/>
  <c r="A2921" i="2661"/>
  <c r="D2921" i="2661" s="1"/>
  <c r="A2922" i="2661"/>
  <c r="D2922" i="2661" s="1"/>
  <c r="A2923" i="2661"/>
  <c r="D2923" i="2661" s="1"/>
  <c r="A2924" i="2661"/>
  <c r="D2924" i="2661" s="1"/>
  <c r="A2925" i="2661"/>
  <c r="D2925" i="2661" s="1"/>
  <c r="A2926" i="2661"/>
  <c r="D2926" i="2661" s="1"/>
  <c r="A2927" i="2661"/>
  <c r="D2927" i="2661" s="1"/>
  <c r="A2928" i="2661"/>
  <c r="D2928" i="2661" s="1"/>
  <c r="A2929" i="2661"/>
  <c r="D2929" i="2661" s="1"/>
  <c r="A2930" i="2661"/>
  <c r="D2930" i="2661" s="1"/>
  <c r="A2931" i="2661"/>
  <c r="D2931" i="2661" s="1"/>
  <c r="A2932" i="2661"/>
  <c r="D2932" i="2661" s="1"/>
  <c r="A2933" i="2661"/>
  <c r="D2933" i="2661" s="1"/>
  <c r="A2934" i="2661"/>
  <c r="D2934" i="2661" s="1"/>
  <c r="A2935" i="2661"/>
  <c r="D2935" i="2661" s="1"/>
  <c r="A2936" i="2661"/>
  <c r="D2936" i="2661" s="1"/>
  <c r="A2937" i="2661"/>
  <c r="D2937" i="2661" s="1"/>
  <c r="A2938" i="2661"/>
  <c r="D2938" i="2661" s="1"/>
  <c r="A2939" i="2661"/>
  <c r="D2939" i="2661" s="1"/>
  <c r="A2940" i="2661"/>
  <c r="D2940" i="2661" s="1"/>
  <c r="A2941" i="2661"/>
  <c r="D2941" i="2661" s="1"/>
  <c r="A2942" i="2661"/>
  <c r="D2942" i="2661" s="1"/>
  <c r="A2943" i="2661"/>
  <c r="D2943" i="2661" s="1"/>
  <c r="A2944" i="2661"/>
  <c r="D2944" i="2661" s="1"/>
  <c r="A2945" i="2661"/>
  <c r="D2945" i="2661" s="1"/>
  <c r="A2946" i="2661"/>
  <c r="D2946" i="2661" s="1"/>
  <c r="A2947" i="2661"/>
  <c r="D2947" i="2661" s="1"/>
  <c r="A2948" i="2661"/>
  <c r="D2948" i="2661" s="1"/>
  <c r="A2949" i="2661"/>
  <c r="D2949" i="2661" s="1"/>
  <c r="A2950" i="2661"/>
  <c r="D2950" i="2661" s="1"/>
  <c r="A2951" i="2661"/>
  <c r="D2951" i="2661" s="1"/>
  <c r="A2952" i="2661"/>
  <c r="D2952" i="2661" s="1"/>
  <c r="A2953" i="2661"/>
  <c r="D2953" i="2661" s="1"/>
  <c r="A2954" i="2661"/>
  <c r="D2954" i="2661" s="1"/>
  <c r="A2955" i="2661"/>
  <c r="D2955" i="2661" s="1"/>
  <c r="A2956" i="2661"/>
  <c r="D2956" i="2661" s="1"/>
  <c r="A2957" i="2661"/>
  <c r="D2957" i="2661" s="1"/>
  <c r="A2958" i="2661"/>
  <c r="D2958" i="2661" s="1"/>
  <c r="A2959" i="2661"/>
  <c r="D2959" i="2661" s="1"/>
  <c r="A2960" i="2661"/>
  <c r="D2960" i="2661" s="1"/>
  <c r="A2961" i="2661"/>
  <c r="D2961" i="2661" s="1"/>
  <c r="A2962" i="2661"/>
  <c r="D2962" i="2661" s="1"/>
  <c r="A2963" i="2661"/>
  <c r="D2963" i="2661" s="1"/>
  <c r="A2964" i="2661"/>
  <c r="D2964" i="2661" s="1"/>
  <c r="A2965" i="2661"/>
  <c r="D2965" i="2661" s="1"/>
  <c r="A2966" i="2661"/>
  <c r="D2966" i="2661" s="1"/>
  <c r="A2967" i="2661"/>
  <c r="D2967" i="2661" s="1"/>
  <c r="A2968" i="2661"/>
  <c r="D2968" i="2661" s="1"/>
  <c r="A2969" i="2661"/>
  <c r="D2969" i="2661" s="1"/>
  <c r="A2970" i="2661"/>
  <c r="D2970" i="2661" s="1"/>
  <c r="A2971" i="2661"/>
  <c r="D2971" i="2661" s="1"/>
  <c r="A2972" i="2661"/>
  <c r="D2972" i="2661" s="1"/>
  <c r="A2973" i="2661"/>
  <c r="D2973" i="2661" s="1"/>
  <c r="A2974" i="2661"/>
  <c r="D2974" i="2661" s="1"/>
  <c r="A2975" i="2661"/>
  <c r="D2975" i="2661" s="1"/>
  <c r="A2976" i="2661"/>
  <c r="D2976" i="2661" s="1"/>
  <c r="A2977" i="2661"/>
  <c r="D2977" i="2661" s="1"/>
  <c r="A2978" i="2661"/>
  <c r="D2978" i="2661" s="1"/>
  <c r="A2979" i="2661"/>
  <c r="D2979" i="2661" s="1"/>
  <c r="A2980" i="2661"/>
  <c r="D2980" i="2661" s="1"/>
  <c r="A2981" i="2661"/>
  <c r="D2981" i="2661" s="1"/>
  <c r="A2982" i="2661"/>
  <c r="D2982" i="2661" s="1"/>
  <c r="A2983" i="2661"/>
  <c r="D2983" i="2661" s="1"/>
  <c r="A2984" i="2661"/>
  <c r="D2984" i="2661" s="1"/>
  <c r="A2985" i="2661"/>
  <c r="D2985" i="2661" s="1"/>
  <c r="A2986" i="2661"/>
  <c r="D2986" i="2661" s="1"/>
  <c r="A2987" i="2661"/>
  <c r="D2987" i="2661" s="1"/>
  <c r="A2988" i="2661"/>
  <c r="D2988" i="2661" s="1"/>
  <c r="A2989" i="2661"/>
  <c r="D2989" i="2661" s="1"/>
  <c r="A2990" i="2661"/>
  <c r="D2990" i="2661" s="1"/>
  <c r="A2991" i="2661"/>
  <c r="D2991" i="2661" s="1"/>
  <c r="A2992" i="2661"/>
  <c r="D2992" i="2661" s="1"/>
  <c r="A2993" i="2661"/>
  <c r="D2993" i="2661" s="1"/>
  <c r="A2994" i="2661"/>
  <c r="D2994" i="2661" s="1"/>
  <c r="A2995" i="2661"/>
  <c r="D2995" i="2661" s="1"/>
  <c r="A2996" i="2661"/>
  <c r="D2996" i="2661" s="1"/>
  <c r="A2997" i="2661"/>
  <c r="D2997" i="2661" s="1"/>
  <c r="A2998" i="2661"/>
  <c r="D2998" i="2661" s="1"/>
  <c r="A2999" i="2661"/>
  <c r="D2999" i="2661" s="1"/>
  <c r="A3000" i="2661"/>
  <c r="D3000" i="2661" s="1"/>
  <c r="A3001" i="2661"/>
  <c r="D3001" i="2661" s="1"/>
  <c r="A3002" i="2661"/>
  <c r="D3002" i="2661" s="1"/>
  <c r="A3003" i="2661"/>
  <c r="D3003" i="2661" s="1"/>
  <c r="A3004" i="2661"/>
  <c r="D3004" i="2661" s="1"/>
  <c r="A3005" i="2661"/>
  <c r="D3005" i="2661" s="1"/>
  <c r="A3006" i="2661"/>
  <c r="D3006" i="2661" s="1"/>
  <c r="A3007" i="2661"/>
  <c r="D3007" i="2661" s="1"/>
  <c r="A3008" i="2661"/>
  <c r="D3008" i="2661" s="1"/>
  <c r="A3009" i="2661"/>
  <c r="D3009" i="2661" s="1"/>
  <c r="A3010" i="2661"/>
  <c r="D3010" i="2661" s="1"/>
  <c r="A3011" i="2661"/>
  <c r="D3011" i="2661" s="1"/>
  <c r="A3012" i="2661"/>
  <c r="D3012" i="2661" s="1"/>
  <c r="A3013" i="2661"/>
  <c r="D3013" i="2661" s="1"/>
  <c r="A3014" i="2661"/>
  <c r="D3014" i="2661" s="1"/>
  <c r="A3015" i="2661"/>
  <c r="D3015" i="2661" s="1"/>
  <c r="A3016" i="2661"/>
  <c r="D3016" i="2661" s="1"/>
  <c r="A3017" i="2661"/>
  <c r="D3017" i="2661" s="1"/>
  <c r="A3018" i="2661"/>
  <c r="D3018" i="2661" s="1"/>
  <c r="A3019" i="2661"/>
  <c r="D3019" i="2661" s="1"/>
  <c r="A3020" i="2661"/>
  <c r="D3020" i="2661" s="1"/>
  <c r="A3021" i="2661"/>
  <c r="D3021" i="2661" s="1"/>
  <c r="A3022" i="2661"/>
  <c r="D3022" i="2661" s="1"/>
  <c r="A3023" i="2661"/>
  <c r="D3023" i="2661" s="1"/>
  <c r="A3024" i="2661"/>
  <c r="D3024" i="2661" s="1"/>
  <c r="A3025" i="2661"/>
  <c r="D3025" i="2661" s="1"/>
  <c r="A3026" i="2661"/>
  <c r="D3026" i="2661" s="1"/>
  <c r="A3027" i="2661"/>
  <c r="D3027" i="2661" s="1"/>
  <c r="A3028" i="2661"/>
  <c r="D3028" i="2661" s="1"/>
  <c r="A3029" i="2661"/>
  <c r="D3029" i="2661" s="1"/>
  <c r="A3030" i="2661"/>
  <c r="D3030" i="2661" s="1"/>
  <c r="A3031" i="2661"/>
  <c r="D3031" i="2661" s="1"/>
  <c r="A3032" i="2661"/>
  <c r="D3032" i="2661" s="1"/>
  <c r="A3033" i="2661"/>
  <c r="D3033" i="2661" s="1"/>
  <c r="A3034" i="2661"/>
  <c r="D3034" i="2661" s="1"/>
  <c r="A3035" i="2661"/>
  <c r="D3035" i="2661" s="1"/>
  <c r="A3036" i="2661"/>
  <c r="D3036" i="2661" s="1"/>
  <c r="A3037" i="2661"/>
  <c r="D3037" i="2661" s="1"/>
  <c r="A3038" i="2661"/>
  <c r="D3038" i="2661" s="1"/>
  <c r="A3039" i="2661"/>
  <c r="D3039" i="2661" s="1"/>
  <c r="A3040" i="2661"/>
  <c r="D3040" i="2661" s="1"/>
  <c r="A3041" i="2661"/>
  <c r="D3041" i="2661" s="1"/>
  <c r="A3042" i="2661"/>
  <c r="D3042" i="2661" s="1"/>
  <c r="A3043" i="2661"/>
  <c r="D3043" i="2661" s="1"/>
  <c r="A3044" i="2661"/>
  <c r="D3044" i="2661" s="1"/>
  <c r="A3045" i="2661"/>
  <c r="D3045" i="2661" s="1"/>
  <c r="A3046" i="2661"/>
  <c r="D3046" i="2661" s="1"/>
  <c r="A3047" i="2661"/>
  <c r="D3047" i="2661" s="1"/>
  <c r="A3048" i="2661"/>
  <c r="D3048" i="2661" s="1"/>
  <c r="A3049" i="2661"/>
  <c r="D3049" i="2661" s="1"/>
  <c r="A3050" i="2661"/>
  <c r="D3050" i="2661" s="1"/>
  <c r="A3051" i="2661"/>
  <c r="D3051" i="2661" s="1"/>
  <c r="A3052" i="2661"/>
  <c r="D3052" i="2661" s="1"/>
  <c r="A3053" i="2661"/>
  <c r="D3053" i="2661" s="1"/>
  <c r="A3054" i="2661"/>
  <c r="D3054" i="2661" s="1"/>
  <c r="A3055" i="2661"/>
  <c r="D3055" i="2661" s="1"/>
  <c r="A3056" i="2661"/>
  <c r="D3056" i="2661" s="1"/>
  <c r="A3057" i="2661"/>
  <c r="D3057" i="2661" s="1"/>
  <c r="A3058" i="2661"/>
  <c r="D3058" i="2661" s="1"/>
  <c r="A3059" i="2661"/>
  <c r="D3059" i="2661" s="1"/>
  <c r="A3060" i="2661"/>
  <c r="D3060" i="2661" s="1"/>
  <c r="A3061" i="2661"/>
  <c r="D3061" i="2661" s="1"/>
  <c r="A3062" i="2661"/>
  <c r="D3062" i="2661" s="1"/>
  <c r="A3063" i="2661"/>
  <c r="D3063" i="2661" s="1"/>
  <c r="A3064" i="2661"/>
  <c r="D3064" i="2661" s="1"/>
  <c r="A3065" i="2661"/>
  <c r="D3065" i="2661" s="1"/>
  <c r="A3066" i="2661"/>
  <c r="D3066" i="2661" s="1"/>
  <c r="A3067" i="2661"/>
  <c r="D3067" i="2661" s="1"/>
  <c r="A3068" i="2661"/>
  <c r="D3068" i="2661" s="1"/>
  <c r="A3069" i="2661"/>
  <c r="D3069" i="2661" s="1"/>
  <c r="A3070" i="2661"/>
  <c r="D3070" i="2661" s="1"/>
  <c r="A3071" i="2661"/>
  <c r="D3071" i="2661" s="1"/>
  <c r="A3072" i="2661"/>
  <c r="D3072" i="2661" s="1"/>
  <c r="A3073" i="2661"/>
  <c r="D3073" i="2661" s="1"/>
  <c r="A3074" i="2661"/>
  <c r="D3074" i="2661" s="1"/>
  <c r="A3075" i="2661"/>
  <c r="D3075" i="2661" s="1"/>
  <c r="A3076" i="2661"/>
  <c r="D3076" i="2661" s="1"/>
  <c r="A3077" i="2661"/>
  <c r="D3077" i="2661" s="1"/>
  <c r="A3078" i="2661"/>
  <c r="D3078" i="2661" s="1"/>
  <c r="A3079" i="2661"/>
  <c r="D3079" i="2661" s="1"/>
  <c r="A3080" i="2661"/>
  <c r="D3080" i="2661" s="1"/>
  <c r="A3081" i="2661"/>
  <c r="D3081" i="2661" s="1"/>
  <c r="A3082" i="2661"/>
  <c r="D3082" i="2661" s="1"/>
  <c r="A3083" i="2661"/>
  <c r="D3083" i="2661" s="1"/>
  <c r="A3084" i="2661"/>
  <c r="D3084" i="2661" s="1"/>
  <c r="A3085" i="2661"/>
  <c r="D3085" i="2661" s="1"/>
  <c r="A3086" i="2661"/>
  <c r="D3086" i="2661" s="1"/>
  <c r="A3087" i="2661"/>
  <c r="D3087" i="2661" s="1"/>
  <c r="A3088" i="2661"/>
  <c r="D3088" i="2661" s="1"/>
  <c r="A3089" i="2661"/>
  <c r="D3089" i="2661" s="1"/>
  <c r="A3090" i="2661"/>
  <c r="D3090" i="2661" s="1"/>
  <c r="A3091" i="2661"/>
  <c r="D3091" i="2661" s="1"/>
  <c r="A3092" i="2661"/>
  <c r="D3092" i="2661" s="1"/>
  <c r="A3093" i="2661"/>
  <c r="D3093" i="2661" s="1"/>
  <c r="A3094" i="2661"/>
  <c r="D3094" i="2661" s="1"/>
  <c r="A3095" i="2661"/>
  <c r="D3095" i="2661" s="1"/>
  <c r="A3096" i="2661"/>
  <c r="D3096" i="2661" s="1"/>
  <c r="A3097" i="2661"/>
  <c r="D3097" i="2661" s="1"/>
  <c r="A3098" i="2661"/>
  <c r="D3098" i="2661" s="1"/>
  <c r="A3099" i="2661"/>
  <c r="D3099" i="2661" s="1"/>
  <c r="A3100" i="2661"/>
  <c r="D3100" i="2661" s="1"/>
  <c r="A3101" i="2661"/>
  <c r="D3101" i="2661" s="1"/>
  <c r="A3102" i="2661"/>
  <c r="D3102" i="2661" s="1"/>
  <c r="A3103" i="2661"/>
  <c r="D3103" i="2661" s="1"/>
  <c r="A3104" i="2661"/>
  <c r="D3104" i="2661" s="1"/>
  <c r="A3105" i="2661"/>
  <c r="D3105" i="2661" s="1"/>
  <c r="A3106" i="2661"/>
  <c r="D3106" i="2661" s="1"/>
  <c r="A3107" i="2661"/>
  <c r="D3107" i="2661" s="1"/>
  <c r="A3108" i="2661"/>
  <c r="D3108" i="2661" s="1"/>
  <c r="A3109" i="2661"/>
  <c r="D3109" i="2661" s="1"/>
  <c r="A3110" i="2661"/>
  <c r="D3110" i="2661" s="1"/>
  <c r="A3111" i="2661"/>
  <c r="D3111" i="2661" s="1"/>
  <c r="A3112" i="2661"/>
  <c r="D3112" i="2661" s="1"/>
  <c r="A3113" i="2661"/>
  <c r="D3113" i="2661" s="1"/>
  <c r="A3114" i="2661"/>
  <c r="D3114" i="2661" s="1"/>
  <c r="A3115" i="2661"/>
  <c r="D3115" i="2661" s="1"/>
  <c r="A3116" i="2661"/>
  <c r="D3116" i="2661" s="1"/>
  <c r="A3117" i="2661"/>
  <c r="D3117" i="2661" s="1"/>
  <c r="A3118" i="2661"/>
  <c r="D3118" i="2661" s="1"/>
  <c r="A3119" i="2661"/>
  <c r="D3119" i="2661" s="1"/>
  <c r="A3120" i="2661"/>
  <c r="D3120" i="2661" s="1"/>
  <c r="A3121" i="2661"/>
  <c r="D3121" i="2661" s="1"/>
  <c r="A3122" i="2661"/>
  <c r="D3122" i="2661" s="1"/>
  <c r="A3123" i="2661"/>
  <c r="D3123" i="2661" s="1"/>
  <c r="A3124" i="2661"/>
  <c r="D3124" i="2661" s="1"/>
  <c r="A3125" i="2661"/>
  <c r="D3125" i="2661" s="1"/>
  <c r="A3126" i="2661"/>
  <c r="D3126" i="2661" s="1"/>
  <c r="A3127" i="2661"/>
  <c r="D3127" i="2661" s="1"/>
  <c r="A3128" i="2661"/>
  <c r="D3128" i="2661" s="1"/>
  <c r="A3129" i="2661"/>
  <c r="D3129" i="2661" s="1"/>
  <c r="A3130" i="2661"/>
  <c r="D3130" i="2661" s="1"/>
  <c r="A3131" i="2661"/>
  <c r="D3131" i="2661" s="1"/>
  <c r="A3132" i="2661"/>
  <c r="D3132" i="2661" s="1"/>
  <c r="A3133" i="2661"/>
  <c r="D3133" i="2661" s="1"/>
  <c r="A3134" i="2661"/>
  <c r="D3134" i="2661" s="1"/>
  <c r="A3135" i="2661"/>
  <c r="D3135" i="2661" s="1"/>
  <c r="A3136" i="2661"/>
  <c r="D3136" i="2661" s="1"/>
  <c r="A3137" i="2661"/>
  <c r="D3137" i="2661" s="1"/>
  <c r="A3138" i="2661"/>
  <c r="D3138" i="2661" s="1"/>
  <c r="A3139" i="2661"/>
  <c r="D3139" i="2661" s="1"/>
  <c r="A3140" i="2661"/>
  <c r="D3140" i="2661" s="1"/>
  <c r="A3141" i="2661"/>
  <c r="D3141" i="2661" s="1"/>
  <c r="A3142" i="2661"/>
  <c r="D3142" i="2661" s="1"/>
  <c r="A3143" i="2661"/>
  <c r="D3143" i="2661" s="1"/>
  <c r="A3144" i="2661"/>
  <c r="D3144" i="2661" s="1"/>
  <c r="A3145" i="2661"/>
  <c r="D3145" i="2661" s="1"/>
  <c r="A3146" i="2661"/>
  <c r="D3146" i="2661" s="1"/>
  <c r="A3147" i="2661"/>
  <c r="D3147" i="2661" s="1"/>
  <c r="A3148" i="2661"/>
  <c r="D3148" i="2661" s="1"/>
  <c r="A3149" i="2661"/>
  <c r="D3149" i="2661" s="1"/>
  <c r="A3150" i="2661"/>
  <c r="D3150" i="2661" s="1"/>
  <c r="A3151" i="2661"/>
  <c r="D3151" i="2661" s="1"/>
  <c r="A3152" i="2661"/>
  <c r="D3152" i="2661" s="1"/>
  <c r="A3153" i="2661"/>
  <c r="D3153" i="2661" s="1"/>
  <c r="A3154" i="2661"/>
  <c r="D3154" i="2661" s="1"/>
  <c r="A3155" i="2661"/>
  <c r="D3155" i="2661" s="1"/>
  <c r="A3156" i="2661"/>
  <c r="D3156" i="2661" s="1"/>
  <c r="A3157" i="2661"/>
  <c r="D3157" i="2661" s="1"/>
  <c r="A3158" i="2661"/>
  <c r="D3158" i="2661" s="1"/>
  <c r="A3159" i="2661"/>
  <c r="D3159" i="2661" s="1"/>
  <c r="A3160" i="2661"/>
  <c r="D3160" i="2661" s="1"/>
  <c r="A3161" i="2661"/>
  <c r="D3161" i="2661" s="1"/>
  <c r="A3162" i="2661"/>
  <c r="D3162" i="2661" s="1"/>
  <c r="A3163" i="2661"/>
  <c r="D3163" i="2661" s="1"/>
  <c r="A3164" i="2661"/>
  <c r="D3164" i="2661" s="1"/>
  <c r="A3165" i="2661"/>
  <c r="D3165" i="2661" s="1"/>
  <c r="A3166" i="2661"/>
  <c r="D3166" i="2661" s="1"/>
  <c r="A3167" i="2661"/>
  <c r="D3167" i="2661" s="1"/>
  <c r="A3168" i="2661"/>
  <c r="D3168" i="2661" s="1"/>
  <c r="A3169" i="2661"/>
  <c r="D3169" i="2661" s="1"/>
  <c r="A3170" i="2661"/>
  <c r="D3170" i="2661" s="1"/>
  <c r="A3171" i="2661"/>
  <c r="D3171" i="2661" s="1"/>
  <c r="A3172" i="2661"/>
  <c r="D3172" i="2661" s="1"/>
  <c r="A3173" i="2661"/>
  <c r="D3173" i="2661" s="1"/>
  <c r="A3174" i="2661"/>
  <c r="D3174" i="2661" s="1"/>
  <c r="A3175" i="2661"/>
  <c r="D3175" i="2661" s="1"/>
  <c r="A3176" i="2661"/>
  <c r="D3176" i="2661" s="1"/>
  <c r="A3177" i="2661"/>
  <c r="D3177" i="2661" s="1"/>
  <c r="A3178" i="2661"/>
  <c r="D3178" i="2661" s="1"/>
  <c r="A3179" i="2661"/>
  <c r="D3179" i="2661" s="1"/>
  <c r="A3180" i="2661"/>
  <c r="D3180" i="2661" s="1"/>
  <c r="A3181" i="2661"/>
  <c r="D3181" i="2661" s="1"/>
  <c r="A3182" i="2661"/>
  <c r="D3182" i="2661" s="1"/>
  <c r="A3183" i="2661"/>
  <c r="D3183" i="2661" s="1"/>
  <c r="A3184" i="2661"/>
  <c r="D3184" i="2661" s="1"/>
  <c r="A3185" i="2661"/>
  <c r="D3185" i="2661" s="1"/>
  <c r="A3186" i="2661"/>
  <c r="D3186" i="2661" s="1"/>
  <c r="A3187" i="2661"/>
  <c r="D3187" i="2661" s="1"/>
  <c r="A3188" i="2661"/>
  <c r="D3188" i="2661" s="1"/>
  <c r="A3189" i="2661"/>
  <c r="D3189" i="2661" s="1"/>
  <c r="A3190" i="2661"/>
  <c r="D3190" i="2661" s="1"/>
  <c r="A3191" i="2661"/>
  <c r="D3191" i="2661" s="1"/>
  <c r="A3192" i="2661"/>
  <c r="D3192" i="2661" s="1"/>
  <c r="A3193" i="2661"/>
  <c r="D3193" i="2661" s="1"/>
  <c r="A3194" i="2661"/>
  <c r="D3194" i="2661" s="1"/>
  <c r="A3195" i="2661"/>
  <c r="D3195" i="2661" s="1"/>
  <c r="A3196" i="2661"/>
  <c r="D3196" i="2661" s="1"/>
  <c r="A3197" i="2661"/>
  <c r="D3197" i="2661" s="1"/>
  <c r="A3198" i="2661"/>
  <c r="D3198" i="2661" s="1"/>
  <c r="A3199" i="2661"/>
  <c r="D3199" i="2661" s="1"/>
  <c r="A3200" i="2661"/>
  <c r="D3200" i="2661" s="1"/>
  <c r="A3201" i="2661"/>
  <c r="D3201" i="2661" s="1"/>
  <c r="A3202" i="2661"/>
  <c r="D3202" i="2661" s="1"/>
  <c r="A3203" i="2661"/>
  <c r="D3203" i="2661" s="1"/>
  <c r="A3204" i="2661"/>
  <c r="D3204" i="2661" s="1"/>
  <c r="A3205" i="2661"/>
  <c r="D3205" i="2661" s="1"/>
  <c r="A3206" i="2661"/>
  <c r="D3206" i="2661" s="1"/>
  <c r="A3207" i="2661"/>
  <c r="D3207" i="2661" s="1"/>
  <c r="A3208" i="2661"/>
  <c r="D3208" i="2661" s="1"/>
  <c r="A3209" i="2661"/>
  <c r="D3209" i="2661" s="1"/>
  <c r="A3210" i="2661"/>
  <c r="D3210" i="2661" s="1"/>
  <c r="A3211" i="2661"/>
  <c r="D3211" i="2661" s="1"/>
  <c r="A3212" i="2661"/>
  <c r="D3212" i="2661" s="1"/>
  <c r="A3213" i="2661"/>
  <c r="D3213" i="2661" s="1"/>
  <c r="A3214" i="2661"/>
  <c r="D3214" i="2661" s="1"/>
  <c r="A3215" i="2661"/>
  <c r="D3215" i="2661" s="1"/>
  <c r="A3216" i="2661"/>
  <c r="D3216" i="2661" s="1"/>
  <c r="A3217" i="2661"/>
  <c r="D3217" i="2661" s="1"/>
  <c r="A3218" i="2661"/>
  <c r="D3218" i="2661" s="1"/>
  <c r="A3219" i="2661"/>
  <c r="D3219" i="2661" s="1"/>
  <c r="A3220" i="2661"/>
  <c r="D3220" i="2661" s="1"/>
  <c r="A3221" i="2661"/>
  <c r="D3221" i="2661" s="1"/>
  <c r="A3222" i="2661"/>
  <c r="D3222" i="2661" s="1"/>
  <c r="A3223" i="2661"/>
  <c r="D3223" i="2661" s="1"/>
  <c r="A3224" i="2661"/>
  <c r="D3224" i="2661" s="1"/>
  <c r="A3225" i="2661"/>
  <c r="D3225" i="2661" s="1"/>
  <c r="A3226" i="2661"/>
  <c r="D3226" i="2661" s="1"/>
  <c r="A3227" i="2661"/>
  <c r="D3227" i="2661" s="1"/>
  <c r="A3228" i="2661"/>
  <c r="D3228" i="2661" s="1"/>
  <c r="A3229" i="2661"/>
  <c r="D3229" i="2661" s="1"/>
  <c r="A3230" i="2661"/>
  <c r="D3230" i="2661" s="1"/>
  <c r="A3231" i="2661"/>
  <c r="D3231" i="2661" s="1"/>
  <c r="A3232" i="2661"/>
  <c r="D3232" i="2661" s="1"/>
  <c r="A3233" i="2661"/>
  <c r="D3233" i="2661" s="1"/>
  <c r="A3234" i="2661"/>
  <c r="D3234" i="2661" s="1"/>
  <c r="A3235" i="2661"/>
  <c r="D3235" i="2661" s="1"/>
  <c r="A3236" i="2661"/>
  <c r="D3236" i="2661" s="1"/>
  <c r="A3237" i="2661"/>
  <c r="D3237" i="2661" s="1"/>
  <c r="A3238" i="2661"/>
  <c r="D3238" i="2661" s="1"/>
  <c r="A3239" i="2661"/>
  <c r="D3239" i="2661" s="1"/>
  <c r="A3240" i="2661"/>
  <c r="D3240" i="2661" s="1"/>
  <c r="A3241" i="2661"/>
  <c r="D3241" i="2661" s="1"/>
  <c r="A3242" i="2661"/>
  <c r="D3242" i="2661" s="1"/>
  <c r="A3243" i="2661"/>
  <c r="D3243" i="2661" s="1"/>
  <c r="A3244" i="2661"/>
  <c r="D3244" i="2661" s="1"/>
  <c r="A3245" i="2661"/>
  <c r="D3245" i="2661" s="1"/>
  <c r="A3246" i="2661"/>
  <c r="D3246" i="2661" s="1"/>
  <c r="A3247" i="2661"/>
  <c r="D3247" i="2661" s="1"/>
  <c r="A3248" i="2661"/>
  <c r="D3248" i="2661" s="1"/>
  <c r="A3249" i="2661"/>
  <c r="D3249" i="2661" s="1"/>
  <c r="A3250" i="2661"/>
  <c r="D3250" i="2661" s="1"/>
  <c r="A3251" i="2661"/>
  <c r="D3251" i="2661" s="1"/>
  <c r="A3252" i="2661"/>
  <c r="D3252" i="2661" s="1"/>
  <c r="A3253" i="2661"/>
  <c r="D3253" i="2661" s="1"/>
  <c r="A3254" i="2661"/>
  <c r="D3254" i="2661" s="1"/>
  <c r="A3255" i="2661"/>
  <c r="D3255" i="2661" s="1"/>
  <c r="A3256" i="2661"/>
  <c r="D3256" i="2661" s="1"/>
  <c r="A3257" i="2661"/>
  <c r="D3257" i="2661" s="1"/>
  <c r="A3258" i="2661"/>
  <c r="D3258" i="2661" s="1"/>
  <c r="A3259" i="2661"/>
  <c r="D3259" i="2661" s="1"/>
  <c r="A3260" i="2661"/>
  <c r="D3260" i="2661" s="1"/>
  <c r="A3261" i="2661"/>
  <c r="D3261" i="2661" s="1"/>
  <c r="A3262" i="2661"/>
  <c r="D3262" i="2661" s="1"/>
  <c r="A3263" i="2661"/>
  <c r="D3263" i="2661" s="1"/>
  <c r="A3264" i="2661"/>
  <c r="D3264" i="2661" s="1"/>
  <c r="A3265" i="2661"/>
  <c r="D3265" i="2661" s="1"/>
  <c r="A3266" i="2661"/>
  <c r="D3266" i="2661" s="1"/>
  <c r="A3267" i="2661"/>
  <c r="D3267" i="2661" s="1"/>
  <c r="A3268" i="2661"/>
  <c r="D3268" i="2661" s="1"/>
  <c r="A3269" i="2661"/>
  <c r="D3269" i="2661" s="1"/>
  <c r="A3270" i="2661"/>
  <c r="D3270" i="2661" s="1"/>
  <c r="A3271" i="2661"/>
  <c r="D3271" i="2661" s="1"/>
  <c r="A3272" i="2661"/>
  <c r="D3272" i="2661" s="1"/>
  <c r="A3273" i="2661"/>
  <c r="D3273" i="2661" s="1"/>
  <c r="A3274" i="2661"/>
  <c r="D3274" i="2661" s="1"/>
  <c r="A3275" i="2661"/>
  <c r="D3275" i="2661" s="1"/>
  <c r="A3276" i="2661"/>
  <c r="D3276" i="2661" s="1"/>
  <c r="A3277" i="2661"/>
  <c r="D3277" i="2661" s="1"/>
  <c r="A3278" i="2661"/>
  <c r="D3278" i="2661" s="1"/>
  <c r="A3279" i="2661"/>
  <c r="D3279" i="2661" s="1"/>
  <c r="A3280" i="2661"/>
  <c r="D3280" i="2661" s="1"/>
  <c r="A3281" i="2661"/>
  <c r="D3281" i="2661" s="1"/>
  <c r="A3282" i="2661"/>
  <c r="D3282" i="2661" s="1"/>
  <c r="A3283" i="2661"/>
  <c r="D3283" i="2661" s="1"/>
  <c r="A3284" i="2661"/>
  <c r="D3284" i="2661" s="1"/>
  <c r="A3285" i="2661"/>
  <c r="D3285" i="2661" s="1"/>
  <c r="A3286" i="2661"/>
  <c r="D3286" i="2661" s="1"/>
  <c r="A3287" i="2661"/>
  <c r="D3287" i="2661" s="1"/>
  <c r="A3288" i="2661"/>
  <c r="D3288" i="2661" s="1"/>
  <c r="A3289" i="2661"/>
  <c r="D3289" i="2661" s="1"/>
  <c r="A3290" i="2661"/>
  <c r="D3290" i="2661" s="1"/>
  <c r="A3291" i="2661"/>
  <c r="D3291" i="2661" s="1"/>
  <c r="A3292" i="2661"/>
  <c r="D3292" i="2661" s="1"/>
  <c r="A3293" i="2661"/>
  <c r="D3293" i="2661" s="1"/>
  <c r="A3294" i="2661"/>
  <c r="D3294" i="2661" s="1"/>
  <c r="A3295" i="2661"/>
  <c r="D3295" i="2661" s="1"/>
  <c r="A3296" i="2661"/>
  <c r="D3296" i="2661" s="1"/>
  <c r="A3297" i="2661"/>
  <c r="D3297" i="2661" s="1"/>
  <c r="A3298" i="2661"/>
  <c r="D3298" i="2661" s="1"/>
  <c r="A3299" i="2661"/>
  <c r="D3299" i="2661" s="1"/>
  <c r="A3300" i="2661"/>
  <c r="D3300" i="2661" s="1"/>
  <c r="A3301" i="2661"/>
  <c r="D3301" i="2661" s="1"/>
  <c r="A3302" i="2661"/>
  <c r="D3302" i="2661" s="1"/>
  <c r="A3303" i="2661"/>
  <c r="D3303" i="2661" s="1"/>
  <c r="A3304" i="2661"/>
  <c r="D3304" i="2661" s="1"/>
  <c r="A3305" i="2661"/>
  <c r="D3305" i="2661" s="1"/>
  <c r="A3306" i="2661"/>
  <c r="D3306" i="2661" s="1"/>
  <c r="A3307" i="2661"/>
  <c r="D3307" i="2661" s="1"/>
  <c r="A3308" i="2661"/>
  <c r="D3308" i="2661" s="1"/>
  <c r="A3309" i="2661"/>
  <c r="D3309" i="2661" s="1"/>
  <c r="A3310" i="2661"/>
  <c r="D3310" i="2661" s="1"/>
  <c r="A3311" i="2661"/>
  <c r="D3311" i="2661" s="1"/>
  <c r="A3312" i="2661"/>
  <c r="D3312" i="2661" s="1"/>
  <c r="A3313" i="2661"/>
  <c r="D3313" i="2661" s="1"/>
  <c r="A3314" i="2661"/>
  <c r="D3314" i="2661" s="1"/>
  <c r="A3315" i="2661"/>
  <c r="D3315" i="2661" s="1"/>
  <c r="A3316" i="2661"/>
  <c r="D3316" i="2661" s="1"/>
  <c r="A3317" i="2661"/>
  <c r="D3317" i="2661" s="1"/>
  <c r="A3318" i="2661"/>
  <c r="D3318" i="2661" s="1"/>
  <c r="A3319" i="2661"/>
  <c r="D3319" i="2661" s="1"/>
  <c r="A3320" i="2661"/>
  <c r="D3320" i="2661" s="1"/>
  <c r="A3321" i="2661"/>
  <c r="D3321" i="2661" s="1"/>
  <c r="A3322" i="2661"/>
  <c r="D3322" i="2661" s="1"/>
  <c r="A3323" i="2661"/>
  <c r="D3323" i="2661" s="1"/>
  <c r="A3324" i="2661"/>
  <c r="D3324" i="2661" s="1"/>
  <c r="A3325" i="2661"/>
  <c r="D3325" i="2661" s="1"/>
  <c r="A3326" i="2661"/>
  <c r="D3326" i="2661" s="1"/>
  <c r="A3327" i="2661"/>
  <c r="D3327" i="2661" s="1"/>
  <c r="A3328" i="2661"/>
  <c r="D3328" i="2661" s="1"/>
  <c r="A3329" i="2661"/>
  <c r="D3329" i="2661" s="1"/>
  <c r="A3330" i="2661"/>
  <c r="D3330" i="2661" s="1"/>
  <c r="A3331" i="2661"/>
  <c r="D3331" i="2661" s="1"/>
  <c r="A3332" i="2661"/>
  <c r="D3332" i="2661" s="1"/>
  <c r="A3333" i="2661"/>
  <c r="D3333" i="2661" s="1"/>
  <c r="A3334" i="2661"/>
  <c r="D3334" i="2661" s="1"/>
  <c r="A3335" i="2661"/>
  <c r="D3335" i="2661" s="1"/>
  <c r="A3336" i="2661"/>
  <c r="D3336" i="2661" s="1"/>
  <c r="A3337" i="2661"/>
  <c r="D3337" i="2661" s="1"/>
  <c r="A3338" i="2661"/>
  <c r="D3338" i="2661" s="1"/>
  <c r="A3339" i="2661"/>
  <c r="D3339" i="2661" s="1"/>
  <c r="A3340" i="2661"/>
  <c r="D3340" i="2661" s="1"/>
  <c r="A3341" i="2661"/>
  <c r="D3341" i="2661" s="1"/>
  <c r="A3342" i="2661"/>
  <c r="D3342" i="2661" s="1"/>
  <c r="A3343" i="2661"/>
  <c r="D3343" i="2661" s="1"/>
  <c r="A3344" i="2661"/>
  <c r="D3344" i="2661" s="1"/>
  <c r="A3345" i="2661"/>
  <c r="D3345" i="2661" s="1"/>
  <c r="A3346" i="2661"/>
  <c r="D3346" i="2661" s="1"/>
  <c r="A3347" i="2661"/>
  <c r="D3347" i="2661" s="1"/>
  <c r="A3348" i="2661"/>
  <c r="D3348" i="2661" s="1"/>
  <c r="A3349" i="2661"/>
  <c r="D3349" i="2661" s="1"/>
  <c r="A3350" i="2661"/>
  <c r="D3350" i="2661" s="1"/>
  <c r="A3351" i="2661"/>
  <c r="D3351" i="2661" s="1"/>
  <c r="A3352" i="2661"/>
  <c r="D3352" i="2661" s="1"/>
  <c r="A3353" i="2661"/>
  <c r="D3353" i="2661" s="1"/>
  <c r="A3354" i="2661"/>
  <c r="D3354" i="2661" s="1"/>
  <c r="A3355" i="2661"/>
  <c r="D3355" i="2661" s="1"/>
  <c r="A3356" i="2661"/>
  <c r="D3356" i="2661" s="1"/>
  <c r="A3357" i="2661"/>
  <c r="D3357" i="2661" s="1"/>
  <c r="A3358" i="2661"/>
  <c r="D3358" i="2661" s="1"/>
  <c r="A3359" i="2661"/>
  <c r="D3359" i="2661" s="1"/>
  <c r="A3360" i="2661"/>
  <c r="D3360" i="2661" s="1"/>
  <c r="A3361" i="2661"/>
  <c r="D3361" i="2661" s="1"/>
  <c r="A3362" i="2661"/>
  <c r="D3362" i="2661" s="1"/>
  <c r="A3363" i="2661"/>
  <c r="D3363" i="2661" s="1"/>
  <c r="A3364" i="2661"/>
  <c r="D3364" i="2661" s="1"/>
  <c r="A3365" i="2661"/>
  <c r="D3365" i="2661" s="1"/>
  <c r="A3366" i="2661"/>
  <c r="D3366" i="2661" s="1"/>
  <c r="A3367" i="2661"/>
  <c r="D3367" i="2661" s="1"/>
  <c r="A3368" i="2661"/>
  <c r="D3368" i="2661" s="1"/>
  <c r="A3369" i="2661"/>
  <c r="D3369" i="2661" s="1"/>
  <c r="A3370" i="2661"/>
  <c r="D3370" i="2661" s="1"/>
  <c r="A3371" i="2661"/>
  <c r="D3371" i="2661" s="1"/>
  <c r="A3372" i="2661"/>
  <c r="D3372" i="2661" s="1"/>
  <c r="A3373" i="2661"/>
  <c r="D3373" i="2661" s="1"/>
  <c r="A3374" i="2661"/>
  <c r="D3374" i="2661" s="1"/>
  <c r="A3375" i="2661"/>
  <c r="D3375" i="2661" s="1"/>
  <c r="A3376" i="2661"/>
  <c r="D3376" i="2661" s="1"/>
  <c r="A3377" i="2661"/>
  <c r="D3377" i="2661" s="1"/>
  <c r="A3378" i="2661"/>
  <c r="D3378" i="2661" s="1"/>
  <c r="A3379" i="2661"/>
  <c r="D3379" i="2661" s="1"/>
  <c r="A3380" i="2661"/>
  <c r="D3380" i="2661" s="1"/>
  <c r="A3381" i="2661"/>
  <c r="D3381" i="2661" s="1"/>
  <c r="A3382" i="2661"/>
  <c r="D3382" i="2661" s="1"/>
  <c r="A3383" i="2661"/>
  <c r="D3383" i="2661" s="1"/>
  <c r="A3384" i="2661"/>
  <c r="D3384" i="2661" s="1"/>
  <c r="A3385" i="2661"/>
  <c r="D3385" i="2661" s="1"/>
  <c r="A3386" i="2661"/>
  <c r="D3386" i="2661" s="1"/>
  <c r="A3387" i="2661"/>
  <c r="D3387" i="2661" s="1"/>
  <c r="A3388" i="2661"/>
  <c r="D3388" i="2661" s="1"/>
  <c r="A3389" i="2661"/>
  <c r="D3389" i="2661" s="1"/>
  <c r="A3390" i="2661"/>
  <c r="D3390" i="2661" s="1"/>
  <c r="A3391" i="2661"/>
  <c r="D3391" i="2661" s="1"/>
  <c r="A3392" i="2661"/>
  <c r="D3392" i="2661" s="1"/>
  <c r="A3393" i="2661"/>
  <c r="D3393" i="2661" s="1"/>
  <c r="A3394" i="2661"/>
  <c r="D3394" i="2661" s="1"/>
  <c r="A3395" i="2661"/>
  <c r="D3395" i="2661" s="1"/>
  <c r="A3396" i="2661"/>
  <c r="D3396" i="2661" s="1"/>
  <c r="A3397" i="2661"/>
  <c r="D3397" i="2661" s="1"/>
  <c r="A3398" i="2661"/>
  <c r="D3398" i="2661" s="1"/>
  <c r="A3399" i="2661"/>
  <c r="D3399" i="2661" s="1"/>
  <c r="A3400" i="2661"/>
  <c r="D3400" i="2661" s="1"/>
  <c r="A3401" i="2661"/>
  <c r="D3401" i="2661" s="1"/>
  <c r="A3402" i="2661"/>
  <c r="D3402" i="2661" s="1"/>
  <c r="A3403" i="2661"/>
  <c r="D3403" i="2661" s="1"/>
  <c r="A3404" i="2661"/>
  <c r="D3404" i="2661" s="1"/>
  <c r="A3405" i="2661"/>
  <c r="D3405" i="2661" s="1"/>
  <c r="A3406" i="2661"/>
  <c r="D3406" i="2661" s="1"/>
  <c r="A3407" i="2661"/>
  <c r="D3407" i="2661" s="1"/>
  <c r="A3408" i="2661"/>
  <c r="D3408" i="2661" s="1"/>
  <c r="A3409" i="2661"/>
  <c r="D3409" i="2661" s="1"/>
  <c r="A3410" i="2661"/>
  <c r="D3410" i="2661" s="1"/>
  <c r="A3411" i="2661"/>
  <c r="D3411" i="2661" s="1"/>
  <c r="A3412" i="2661"/>
  <c r="D3412" i="2661" s="1"/>
  <c r="A3413" i="2661"/>
  <c r="D3413" i="2661" s="1"/>
  <c r="A3414" i="2661"/>
  <c r="D3414" i="2661" s="1"/>
  <c r="A3415" i="2661"/>
  <c r="D3415" i="2661" s="1"/>
  <c r="A3416" i="2661"/>
  <c r="D3416" i="2661" s="1"/>
  <c r="A3417" i="2661"/>
  <c r="D3417" i="2661" s="1"/>
  <c r="A3418" i="2661"/>
  <c r="D3418" i="2661" s="1"/>
  <c r="A3419" i="2661"/>
  <c r="D3419" i="2661" s="1"/>
  <c r="A3420" i="2661"/>
  <c r="D3420" i="2661" s="1"/>
  <c r="A3421" i="2661"/>
  <c r="D3421" i="2661" s="1"/>
  <c r="A3422" i="2661"/>
  <c r="D3422" i="2661" s="1"/>
  <c r="A3423" i="2661"/>
  <c r="D3423" i="2661" s="1"/>
  <c r="A3424" i="2661"/>
  <c r="D3424" i="2661" s="1"/>
  <c r="A3425" i="2661"/>
  <c r="D3425" i="2661" s="1"/>
  <c r="A3426" i="2661"/>
  <c r="D3426" i="2661" s="1"/>
  <c r="A3427" i="2661"/>
  <c r="D3427" i="2661" s="1"/>
  <c r="A3428" i="2661"/>
  <c r="D3428" i="2661" s="1"/>
  <c r="A3429" i="2661"/>
  <c r="D3429" i="2661" s="1"/>
  <c r="A3430" i="2661"/>
  <c r="D3430" i="2661" s="1"/>
  <c r="A3431" i="2661"/>
  <c r="D3431" i="2661" s="1"/>
  <c r="A3432" i="2661"/>
  <c r="D3432" i="2661" s="1"/>
  <c r="A3433" i="2661"/>
  <c r="D3433" i="2661" s="1"/>
  <c r="A3434" i="2661"/>
  <c r="D3434" i="2661" s="1"/>
  <c r="A3435" i="2661"/>
  <c r="D3435" i="2661" s="1"/>
  <c r="A3436" i="2661"/>
  <c r="D3436" i="2661" s="1"/>
  <c r="A3437" i="2661"/>
  <c r="D3437" i="2661" s="1"/>
  <c r="A3438" i="2661"/>
  <c r="D3438" i="2661" s="1"/>
  <c r="A3439" i="2661"/>
  <c r="D3439" i="2661" s="1"/>
  <c r="A3440" i="2661"/>
  <c r="D3440" i="2661" s="1"/>
  <c r="A3441" i="2661"/>
  <c r="D3441" i="2661" s="1"/>
  <c r="A3442" i="2661"/>
  <c r="D3442" i="2661" s="1"/>
  <c r="A3443" i="2661"/>
  <c r="D3443" i="2661" s="1"/>
  <c r="A3444" i="2661"/>
  <c r="D3444" i="2661" s="1"/>
  <c r="A3445" i="2661"/>
  <c r="D3445" i="2661" s="1"/>
  <c r="A3446" i="2661"/>
  <c r="D3446" i="2661" s="1"/>
  <c r="A3447" i="2661"/>
  <c r="D3447" i="2661" s="1"/>
  <c r="A3448" i="2661"/>
  <c r="D3448" i="2661" s="1"/>
  <c r="A3449" i="2661"/>
  <c r="D3449" i="2661" s="1"/>
  <c r="A3450" i="2661"/>
  <c r="D3450" i="2661" s="1"/>
  <c r="A3451" i="2661"/>
  <c r="D3451" i="2661" s="1"/>
  <c r="A3452" i="2661"/>
  <c r="D3452" i="2661" s="1"/>
  <c r="A3453" i="2661"/>
  <c r="D3453" i="2661" s="1"/>
  <c r="A3454" i="2661"/>
  <c r="D3454" i="2661" s="1"/>
  <c r="A3455" i="2661"/>
  <c r="D3455" i="2661" s="1"/>
  <c r="A3456" i="2661"/>
  <c r="D3456" i="2661" s="1"/>
  <c r="A3457" i="2661"/>
  <c r="D3457" i="2661" s="1"/>
  <c r="A3458" i="2661"/>
  <c r="D3458" i="2661" s="1"/>
  <c r="A3459" i="2661"/>
  <c r="D3459" i="2661" s="1"/>
  <c r="A3460" i="2661"/>
  <c r="D3460" i="2661" s="1"/>
  <c r="A3461" i="2661"/>
  <c r="D3461" i="2661" s="1"/>
  <c r="A3462" i="2661"/>
  <c r="D3462" i="2661" s="1"/>
  <c r="A3463" i="2661"/>
  <c r="D3463" i="2661" s="1"/>
  <c r="A3464" i="2661"/>
  <c r="D3464" i="2661" s="1"/>
  <c r="A3465" i="2661"/>
  <c r="D3465" i="2661" s="1"/>
  <c r="A3466" i="2661"/>
  <c r="D3466" i="2661" s="1"/>
  <c r="A3467" i="2661"/>
  <c r="D3467" i="2661" s="1"/>
  <c r="A3468" i="2661"/>
  <c r="D3468" i="2661" s="1"/>
  <c r="A3469" i="2661"/>
  <c r="D3469" i="2661" s="1"/>
  <c r="A3470" i="2661"/>
  <c r="D3470" i="2661" s="1"/>
  <c r="A3471" i="2661"/>
  <c r="D3471" i="2661" s="1"/>
  <c r="A3472" i="2661"/>
  <c r="D3472" i="2661" s="1"/>
  <c r="A3473" i="2661"/>
  <c r="D3473" i="2661" s="1"/>
  <c r="A3474" i="2661"/>
  <c r="D3474" i="2661" s="1"/>
  <c r="A3475" i="2661"/>
  <c r="D3475" i="2661" s="1"/>
  <c r="A3476" i="2661"/>
  <c r="D3476" i="2661" s="1"/>
  <c r="A3477" i="2661"/>
  <c r="D3477" i="2661" s="1"/>
  <c r="A3478" i="2661"/>
  <c r="D3478" i="2661" s="1"/>
  <c r="A3479" i="2661"/>
  <c r="D3479" i="2661" s="1"/>
  <c r="A3480" i="2661"/>
  <c r="D3480" i="2661" s="1"/>
  <c r="A3481" i="2661"/>
  <c r="D3481" i="2661" s="1"/>
  <c r="A3482" i="2661"/>
  <c r="D3482" i="2661" s="1"/>
  <c r="A3483" i="2661"/>
  <c r="D3483" i="2661" s="1"/>
  <c r="A3484" i="2661"/>
  <c r="D3484" i="2661" s="1"/>
  <c r="A3485" i="2661"/>
  <c r="D3485" i="2661" s="1"/>
  <c r="A3486" i="2661"/>
  <c r="D3486" i="2661" s="1"/>
  <c r="A3487" i="2661"/>
  <c r="D3487" i="2661" s="1"/>
  <c r="A3488" i="2661"/>
  <c r="D3488" i="2661" s="1"/>
  <c r="A3489" i="2661"/>
  <c r="D3489" i="2661" s="1"/>
  <c r="A3490" i="2661"/>
  <c r="D3490" i="2661" s="1"/>
  <c r="A3491" i="2661"/>
  <c r="D3491" i="2661" s="1"/>
  <c r="A3492" i="2661"/>
  <c r="D3492" i="2661" s="1"/>
  <c r="A3493" i="2661"/>
  <c r="D3493" i="2661" s="1"/>
  <c r="A3494" i="2661"/>
  <c r="D3494" i="2661" s="1"/>
  <c r="A3495" i="2661"/>
  <c r="D3495" i="2661" s="1"/>
  <c r="A3496" i="2661"/>
  <c r="D3496" i="2661" s="1"/>
  <c r="A3497" i="2661"/>
  <c r="D3497" i="2661" s="1"/>
  <c r="A3498" i="2661"/>
  <c r="D3498" i="2661" s="1"/>
  <c r="A3499" i="2661"/>
  <c r="D3499" i="2661" s="1"/>
  <c r="A3500" i="2661"/>
  <c r="D3500" i="2661" s="1"/>
  <c r="A3501" i="2661"/>
  <c r="D3501" i="2661" s="1"/>
  <c r="A3502" i="2661"/>
  <c r="D3502" i="2661" s="1"/>
  <c r="A3503" i="2661"/>
  <c r="D3503" i="2661" s="1"/>
  <c r="A3504" i="2661"/>
  <c r="D3504" i="2661" s="1"/>
  <c r="A3505" i="2661"/>
  <c r="D3505" i="2661" s="1"/>
  <c r="A3506" i="2661"/>
  <c r="D3506" i="2661" s="1"/>
  <c r="A3507" i="2661"/>
  <c r="D3507" i="2661" s="1"/>
  <c r="A3508" i="2661"/>
  <c r="D3508" i="2661" s="1"/>
  <c r="A3509" i="2661"/>
  <c r="D3509" i="2661" s="1"/>
  <c r="A3510" i="2661"/>
  <c r="D3510" i="2661" s="1"/>
  <c r="A3511" i="2661"/>
  <c r="D3511" i="2661" s="1"/>
  <c r="A3512" i="2661"/>
  <c r="D3512" i="2661" s="1"/>
  <c r="A3513" i="2661"/>
  <c r="D3513" i="2661" s="1"/>
  <c r="A3514" i="2661"/>
  <c r="D3514" i="2661" s="1"/>
  <c r="A3515" i="2661"/>
  <c r="D3515" i="2661" s="1"/>
  <c r="A3516" i="2661"/>
  <c r="D3516" i="2661" s="1"/>
  <c r="A3517" i="2661"/>
  <c r="D3517" i="2661" s="1"/>
  <c r="A3518" i="2661"/>
  <c r="D3518" i="2661" s="1"/>
  <c r="A3519" i="2661"/>
  <c r="D3519" i="2661" s="1"/>
  <c r="A3520" i="2661"/>
  <c r="D3520" i="2661" s="1"/>
  <c r="A3521" i="2661"/>
  <c r="D3521" i="2661" s="1"/>
  <c r="A3522" i="2661"/>
  <c r="D3522" i="2661" s="1"/>
  <c r="A3523" i="2661"/>
  <c r="D3523" i="2661" s="1"/>
  <c r="A3524" i="2661"/>
  <c r="D3524" i="2661" s="1"/>
  <c r="A3525" i="2661"/>
  <c r="D3525" i="2661" s="1"/>
  <c r="A3526" i="2661"/>
  <c r="D3526" i="2661" s="1"/>
  <c r="A3527" i="2661"/>
  <c r="D3527" i="2661" s="1"/>
  <c r="A3528" i="2661"/>
  <c r="D3528" i="2661" s="1"/>
  <c r="A3529" i="2661"/>
  <c r="D3529" i="2661" s="1"/>
  <c r="A3530" i="2661"/>
  <c r="D3530" i="2661" s="1"/>
  <c r="A3531" i="2661"/>
  <c r="D3531" i="2661" s="1"/>
  <c r="A3532" i="2661"/>
  <c r="D3532" i="2661" s="1"/>
  <c r="A3533" i="2661"/>
  <c r="D3533" i="2661" s="1"/>
  <c r="A3534" i="2661"/>
  <c r="D3534" i="2661" s="1"/>
  <c r="A3535" i="2661"/>
  <c r="D3535" i="2661" s="1"/>
  <c r="A3536" i="2661"/>
  <c r="D3536" i="2661" s="1"/>
  <c r="A3537" i="2661"/>
  <c r="D3537" i="2661" s="1"/>
  <c r="A3538" i="2661"/>
  <c r="D3538" i="2661" s="1"/>
  <c r="A3539" i="2661"/>
  <c r="D3539" i="2661" s="1"/>
  <c r="A3540" i="2661"/>
  <c r="D3540" i="2661" s="1"/>
  <c r="A3541" i="2661"/>
  <c r="D3541" i="2661" s="1"/>
  <c r="A3542" i="2661"/>
  <c r="D3542" i="2661" s="1"/>
  <c r="A3543" i="2661"/>
  <c r="D3543" i="2661" s="1"/>
  <c r="A3544" i="2661"/>
  <c r="D3544" i="2661" s="1"/>
  <c r="A3545" i="2661"/>
  <c r="D3545" i="2661" s="1"/>
  <c r="A3546" i="2661"/>
  <c r="D3546" i="2661" s="1"/>
  <c r="A3547" i="2661"/>
  <c r="D3547" i="2661" s="1"/>
  <c r="A3548" i="2661"/>
  <c r="D3548" i="2661" s="1"/>
  <c r="A3549" i="2661"/>
  <c r="D3549" i="2661" s="1"/>
  <c r="A3550" i="2661"/>
  <c r="D3550" i="2661" s="1"/>
  <c r="A3551" i="2661"/>
  <c r="D3551" i="2661" s="1"/>
  <c r="A3552" i="2661"/>
  <c r="D3552" i="2661" s="1"/>
  <c r="A3553" i="2661"/>
  <c r="D3553" i="2661" s="1"/>
  <c r="A3554" i="2661"/>
  <c r="D3554" i="2661" s="1"/>
  <c r="A3555" i="2661"/>
  <c r="D3555" i="2661" s="1"/>
  <c r="A3556" i="2661"/>
  <c r="D3556" i="2661" s="1"/>
  <c r="A3557" i="2661"/>
  <c r="D3557" i="2661" s="1"/>
  <c r="A3558" i="2661"/>
  <c r="D3558" i="2661" s="1"/>
  <c r="A3559" i="2661"/>
  <c r="D3559" i="2661" s="1"/>
  <c r="A3560" i="2661"/>
  <c r="D3560" i="2661" s="1"/>
  <c r="A3561" i="2661"/>
  <c r="D3561" i="2661" s="1"/>
  <c r="A3562" i="2661"/>
  <c r="D3562" i="2661" s="1"/>
  <c r="A3563" i="2661"/>
  <c r="D3563" i="2661" s="1"/>
  <c r="A3564" i="2661"/>
  <c r="D3564" i="2661" s="1"/>
  <c r="A3565" i="2661"/>
  <c r="D3565" i="2661" s="1"/>
  <c r="A3566" i="2661"/>
  <c r="D3566" i="2661" s="1"/>
  <c r="A3567" i="2661"/>
  <c r="D3567" i="2661" s="1"/>
  <c r="A3568" i="2661"/>
  <c r="D3568" i="2661" s="1"/>
  <c r="A3569" i="2661"/>
  <c r="D3569" i="2661" s="1"/>
  <c r="A3570" i="2661"/>
  <c r="D3570" i="2661" s="1"/>
  <c r="A3571" i="2661"/>
  <c r="D3571" i="2661" s="1"/>
  <c r="A3572" i="2661"/>
  <c r="D3572" i="2661" s="1"/>
  <c r="A3573" i="2661"/>
  <c r="D3573" i="2661" s="1"/>
  <c r="A3574" i="2661"/>
  <c r="D3574" i="2661" s="1"/>
  <c r="A3575" i="2661"/>
  <c r="D3575" i="2661" s="1"/>
  <c r="A3576" i="2661"/>
  <c r="D3576" i="2661" s="1"/>
  <c r="A3577" i="2661"/>
  <c r="D3577" i="2661" s="1"/>
  <c r="A3578" i="2661"/>
  <c r="D3578" i="2661" s="1"/>
  <c r="A3579" i="2661"/>
  <c r="D3579" i="2661" s="1"/>
  <c r="A3580" i="2661"/>
  <c r="D3580" i="2661" s="1"/>
  <c r="A3581" i="2661"/>
  <c r="D3581" i="2661" s="1"/>
  <c r="A3582" i="2661"/>
  <c r="D3582" i="2661" s="1"/>
  <c r="A3583" i="2661"/>
  <c r="D3583" i="2661" s="1"/>
  <c r="A3584" i="2661"/>
  <c r="D3584" i="2661" s="1"/>
  <c r="A3585" i="2661"/>
  <c r="D3585" i="2661" s="1"/>
  <c r="A3586" i="2661"/>
  <c r="D3586" i="2661" s="1"/>
  <c r="A3587" i="2661"/>
  <c r="D3587" i="2661" s="1"/>
  <c r="A3588" i="2661"/>
  <c r="D3588" i="2661" s="1"/>
  <c r="A3589" i="2661"/>
  <c r="D3589" i="2661" s="1"/>
  <c r="A3590" i="2661"/>
  <c r="D3590" i="2661" s="1"/>
  <c r="A3591" i="2661"/>
  <c r="D3591" i="2661" s="1"/>
  <c r="A3592" i="2661"/>
  <c r="D3592" i="2661" s="1"/>
  <c r="A3593" i="2661"/>
  <c r="D3593" i="2661" s="1"/>
  <c r="A3594" i="2661"/>
  <c r="D3594" i="2661" s="1"/>
  <c r="A3595" i="2661"/>
  <c r="D3595" i="2661" s="1"/>
  <c r="A3596" i="2661"/>
  <c r="D3596" i="2661" s="1"/>
  <c r="A3597" i="2661"/>
  <c r="D3597" i="2661" s="1"/>
  <c r="A3598" i="2661"/>
  <c r="D3598" i="2661" s="1"/>
  <c r="A3599" i="2661"/>
  <c r="D3599" i="2661" s="1"/>
  <c r="A3600" i="2661"/>
  <c r="D3600" i="2661" s="1"/>
  <c r="A3601" i="2661"/>
  <c r="D3601" i="2661" s="1"/>
  <c r="A3602" i="2661"/>
  <c r="D3602" i="2661" s="1"/>
  <c r="A3603" i="2661"/>
  <c r="D3603" i="2661" s="1"/>
  <c r="A3604" i="2661"/>
  <c r="D3604" i="2661" s="1"/>
  <c r="A3605" i="2661"/>
  <c r="D3605" i="2661" s="1"/>
  <c r="A3606" i="2661"/>
  <c r="D3606" i="2661" s="1"/>
  <c r="A3607" i="2661"/>
  <c r="D3607" i="2661" s="1"/>
  <c r="A3608" i="2661"/>
  <c r="D3608" i="2661" s="1"/>
  <c r="A3609" i="2661"/>
  <c r="D3609" i="2661" s="1"/>
  <c r="A3610" i="2661"/>
  <c r="D3610" i="2661" s="1"/>
  <c r="A3611" i="2661"/>
  <c r="D3611" i="2661" s="1"/>
  <c r="A3612" i="2661"/>
  <c r="D3612" i="2661" s="1"/>
  <c r="A3613" i="2661"/>
  <c r="D3613" i="2661" s="1"/>
  <c r="A3614" i="2661"/>
  <c r="D3614" i="2661" s="1"/>
  <c r="A3615" i="2661"/>
  <c r="D3615" i="2661" s="1"/>
  <c r="A3616" i="2661"/>
  <c r="D3616" i="2661" s="1"/>
  <c r="A3617" i="2661"/>
  <c r="D3617" i="2661" s="1"/>
  <c r="A3618" i="2661"/>
  <c r="D3618" i="2661" s="1"/>
  <c r="A3619" i="2661"/>
  <c r="D3619" i="2661" s="1"/>
  <c r="A3620" i="2661"/>
  <c r="D3620" i="2661" s="1"/>
  <c r="A3621" i="2661"/>
  <c r="D3621" i="2661" s="1"/>
  <c r="A3622" i="2661"/>
  <c r="D3622" i="2661" s="1"/>
  <c r="A3623" i="2661"/>
  <c r="D3623" i="2661" s="1"/>
  <c r="A3624" i="2661"/>
  <c r="D3624" i="2661" s="1"/>
  <c r="A3625" i="2661"/>
  <c r="D3625" i="2661" s="1"/>
  <c r="A3626" i="2661"/>
  <c r="D3626" i="2661" s="1"/>
  <c r="A3627" i="2661"/>
  <c r="D3627" i="2661" s="1"/>
  <c r="A3628" i="2661"/>
  <c r="D3628" i="2661" s="1"/>
  <c r="A3629" i="2661"/>
  <c r="D3629" i="2661" s="1"/>
  <c r="A3630" i="2661"/>
  <c r="D3630" i="2661" s="1"/>
  <c r="A3631" i="2661"/>
  <c r="D3631" i="2661" s="1"/>
  <c r="A3632" i="2661"/>
  <c r="D3632" i="2661" s="1"/>
  <c r="A3633" i="2661"/>
  <c r="D3633" i="2661" s="1"/>
  <c r="A3634" i="2661"/>
  <c r="D3634" i="2661" s="1"/>
  <c r="A3635" i="2661"/>
  <c r="D3635" i="2661" s="1"/>
  <c r="A3636" i="2661"/>
  <c r="D3636" i="2661" s="1"/>
  <c r="A3637" i="2661"/>
  <c r="D3637" i="2661" s="1"/>
  <c r="A3638" i="2661"/>
  <c r="D3638" i="2661" s="1"/>
  <c r="A3639" i="2661"/>
  <c r="D3639" i="2661" s="1"/>
  <c r="A3640" i="2661"/>
  <c r="D3640" i="2661" s="1"/>
  <c r="A3641" i="2661"/>
  <c r="D3641" i="2661" s="1"/>
  <c r="A3642" i="2661"/>
  <c r="D3642" i="2661" s="1"/>
  <c r="A3643" i="2661"/>
  <c r="D3643" i="2661" s="1"/>
  <c r="A3644" i="2661"/>
  <c r="D3644" i="2661" s="1"/>
  <c r="A3645" i="2661"/>
  <c r="D3645" i="2661" s="1"/>
  <c r="A3646" i="2661"/>
  <c r="D3646" i="2661" s="1"/>
  <c r="A3647" i="2661"/>
  <c r="D3647" i="2661" s="1"/>
  <c r="A3648" i="2661"/>
  <c r="D3648" i="2661" s="1"/>
  <c r="A3649" i="2661"/>
  <c r="D3649" i="2661" s="1"/>
  <c r="A3650" i="2661"/>
  <c r="D3650" i="2661" s="1"/>
  <c r="A3651" i="2661"/>
  <c r="D3651" i="2661" s="1"/>
  <c r="A3652" i="2661"/>
  <c r="D3652" i="2661" s="1"/>
  <c r="A3653" i="2661"/>
  <c r="D3653" i="2661" s="1"/>
  <c r="A3654" i="2661"/>
  <c r="D3654" i="2661" s="1"/>
  <c r="A3655" i="2661"/>
  <c r="D3655" i="2661" s="1"/>
  <c r="A3656" i="2661"/>
  <c r="D3656" i="2661" s="1"/>
  <c r="A3657" i="2661"/>
  <c r="D3657" i="2661" s="1"/>
  <c r="A3658" i="2661"/>
  <c r="D3658" i="2661" s="1"/>
  <c r="A3659" i="2661"/>
  <c r="D3659" i="2661" s="1"/>
  <c r="A3660" i="2661"/>
  <c r="D3660" i="2661" s="1"/>
  <c r="A3661" i="2661"/>
  <c r="D3661" i="2661" s="1"/>
  <c r="A3662" i="2661"/>
  <c r="D3662" i="2661" s="1"/>
  <c r="A3663" i="2661"/>
  <c r="D3663" i="2661" s="1"/>
  <c r="A3664" i="2661"/>
  <c r="D3664" i="2661" s="1"/>
  <c r="A3665" i="2661"/>
  <c r="D3665" i="2661" s="1"/>
  <c r="A3666" i="2661"/>
  <c r="D3666" i="2661" s="1"/>
  <c r="A3667" i="2661"/>
  <c r="D3667" i="2661" s="1"/>
  <c r="A3668" i="2661"/>
  <c r="D3668" i="2661" s="1"/>
  <c r="A3669" i="2661"/>
  <c r="D3669" i="2661" s="1"/>
  <c r="A3670" i="2661"/>
  <c r="D3670" i="2661" s="1"/>
  <c r="A3671" i="2661"/>
  <c r="D3671" i="2661" s="1"/>
  <c r="A3672" i="2661"/>
  <c r="D3672" i="2661" s="1"/>
  <c r="A3673" i="2661"/>
  <c r="D3673" i="2661" s="1"/>
  <c r="A3674" i="2661"/>
  <c r="D3674" i="2661" s="1"/>
  <c r="A3675" i="2661"/>
  <c r="D3675" i="2661" s="1"/>
  <c r="A3676" i="2661"/>
  <c r="D3676" i="2661" s="1"/>
  <c r="A3677" i="2661"/>
  <c r="D3677" i="2661" s="1"/>
  <c r="A3678" i="2661"/>
  <c r="D3678" i="2661" s="1"/>
  <c r="A3679" i="2661"/>
  <c r="D3679" i="2661" s="1"/>
  <c r="A3680" i="2661"/>
  <c r="D3680" i="2661" s="1"/>
  <c r="A3681" i="2661"/>
  <c r="D3681" i="2661" s="1"/>
  <c r="A3682" i="2661"/>
  <c r="D3682" i="2661" s="1"/>
  <c r="A3683" i="2661"/>
  <c r="D3683" i="2661" s="1"/>
  <c r="A3684" i="2661"/>
  <c r="D3684" i="2661" s="1"/>
  <c r="A3685" i="2661"/>
  <c r="D3685" i="2661" s="1"/>
  <c r="A3686" i="2661"/>
  <c r="D3686" i="2661" s="1"/>
  <c r="A3687" i="2661"/>
  <c r="D3687" i="2661" s="1"/>
  <c r="A3688" i="2661"/>
  <c r="D3688" i="2661" s="1"/>
  <c r="A3689" i="2661"/>
  <c r="D3689" i="2661" s="1"/>
  <c r="A3690" i="2661"/>
  <c r="D3690" i="2661" s="1"/>
  <c r="A3691" i="2661"/>
  <c r="D3691" i="2661" s="1"/>
  <c r="A3692" i="2661"/>
  <c r="D3692" i="2661" s="1"/>
  <c r="A3693" i="2661"/>
  <c r="D3693" i="2661" s="1"/>
  <c r="A3694" i="2661"/>
  <c r="D3694" i="2661" s="1"/>
  <c r="A3695" i="2661"/>
  <c r="D3695" i="2661" s="1"/>
  <c r="A3696" i="2661"/>
  <c r="D3696" i="2661" s="1"/>
  <c r="A3697" i="2661"/>
  <c r="D3697" i="2661" s="1"/>
  <c r="A3698" i="2661"/>
  <c r="D3698" i="2661" s="1"/>
  <c r="A3699" i="2661"/>
  <c r="D3699" i="2661" s="1"/>
  <c r="A3700" i="2661"/>
  <c r="D3700" i="2661" s="1"/>
  <c r="A3701" i="2661"/>
  <c r="D3701" i="2661" s="1"/>
  <c r="A3702" i="2661"/>
  <c r="D3702" i="2661" s="1"/>
  <c r="A3703" i="2661"/>
  <c r="D3703" i="2661" s="1"/>
  <c r="A3704" i="2661"/>
  <c r="D3704" i="2661" s="1"/>
  <c r="A3705" i="2661"/>
  <c r="D3705" i="2661" s="1"/>
  <c r="A3706" i="2661"/>
  <c r="D3706" i="2661" s="1"/>
  <c r="A3707" i="2661"/>
  <c r="D3707" i="2661" s="1"/>
  <c r="A3708" i="2661"/>
  <c r="D3708" i="2661" s="1"/>
  <c r="A3709" i="2661"/>
  <c r="D3709" i="2661" s="1"/>
  <c r="A3710" i="2661"/>
  <c r="D3710" i="2661" s="1"/>
  <c r="A3711" i="2661"/>
  <c r="D3711" i="2661" s="1"/>
  <c r="A3712" i="2661"/>
  <c r="D3712" i="2661" s="1"/>
  <c r="A3713" i="2661"/>
  <c r="D3713" i="2661" s="1"/>
  <c r="A3714" i="2661"/>
  <c r="D3714" i="2661" s="1"/>
  <c r="A3715" i="2661"/>
  <c r="D3715" i="2661" s="1"/>
  <c r="A3716" i="2661"/>
  <c r="D3716" i="2661" s="1"/>
  <c r="A3717" i="2661"/>
  <c r="D3717" i="2661" s="1"/>
  <c r="A3718" i="2661"/>
  <c r="D3718" i="2661" s="1"/>
  <c r="A3719" i="2661"/>
  <c r="D3719" i="2661" s="1"/>
  <c r="A3720" i="2661"/>
  <c r="D3720" i="2661" s="1"/>
  <c r="A3721" i="2661"/>
  <c r="D3721" i="2661" s="1"/>
  <c r="A3722" i="2661"/>
  <c r="D3722" i="2661" s="1"/>
  <c r="A3723" i="2661"/>
  <c r="D3723" i="2661" s="1"/>
  <c r="A3724" i="2661"/>
  <c r="D3724" i="2661" s="1"/>
  <c r="A3725" i="2661"/>
  <c r="D3725" i="2661" s="1"/>
  <c r="A3726" i="2661"/>
  <c r="D3726" i="2661" s="1"/>
  <c r="A3727" i="2661"/>
  <c r="D3727" i="2661" s="1"/>
  <c r="A3728" i="2661"/>
  <c r="D3728" i="2661" s="1"/>
  <c r="A3729" i="2661"/>
  <c r="D3729" i="2661" s="1"/>
  <c r="A3730" i="2661"/>
  <c r="D3730" i="2661" s="1"/>
  <c r="A3731" i="2661"/>
  <c r="D3731" i="2661" s="1"/>
  <c r="A3732" i="2661"/>
  <c r="D3732" i="2661" s="1"/>
  <c r="A3733" i="2661"/>
  <c r="D3733" i="2661" s="1"/>
  <c r="A3734" i="2661"/>
  <c r="D3734" i="2661" s="1"/>
  <c r="A3735" i="2661"/>
  <c r="D3735" i="2661" s="1"/>
  <c r="A3736" i="2661"/>
  <c r="D3736" i="2661" s="1"/>
  <c r="A3737" i="2661"/>
  <c r="D3737" i="2661" s="1"/>
  <c r="A3738" i="2661"/>
  <c r="D3738" i="2661" s="1"/>
  <c r="A3739" i="2661"/>
  <c r="D3739" i="2661" s="1"/>
  <c r="A3740" i="2661"/>
  <c r="D3740" i="2661" s="1"/>
  <c r="A3741" i="2661"/>
  <c r="D3741" i="2661" s="1"/>
  <c r="A3742" i="2661"/>
  <c r="D3742" i="2661" s="1"/>
  <c r="A3743" i="2661"/>
  <c r="D3743" i="2661" s="1"/>
  <c r="A3744" i="2661"/>
  <c r="D3744" i="2661" s="1"/>
  <c r="A3745" i="2661"/>
  <c r="D3745" i="2661" s="1"/>
  <c r="A3746" i="2661"/>
  <c r="D3746" i="2661" s="1"/>
  <c r="A3747" i="2661"/>
  <c r="D3747" i="2661" s="1"/>
  <c r="A3748" i="2661"/>
  <c r="D3748" i="2661" s="1"/>
  <c r="A3749" i="2661"/>
  <c r="D3749" i="2661" s="1"/>
  <c r="A3750" i="2661"/>
  <c r="D3750" i="2661" s="1"/>
  <c r="A3751" i="2661"/>
  <c r="D3751" i="2661" s="1"/>
  <c r="A3752" i="2661"/>
  <c r="D3752" i="2661" s="1"/>
  <c r="A3753" i="2661"/>
  <c r="D3753" i="2661" s="1"/>
  <c r="A3754" i="2661"/>
  <c r="D3754" i="2661" s="1"/>
  <c r="A3755" i="2661"/>
  <c r="D3755" i="2661" s="1"/>
  <c r="A3756" i="2661"/>
  <c r="D3756" i="2661" s="1"/>
  <c r="A3757" i="2661"/>
  <c r="D3757" i="2661" s="1"/>
  <c r="A3758" i="2661"/>
  <c r="D3758" i="2661" s="1"/>
  <c r="A3759" i="2661"/>
  <c r="D3759" i="2661" s="1"/>
  <c r="A3760" i="2661"/>
  <c r="D3760" i="2661" s="1"/>
  <c r="A3761" i="2661"/>
  <c r="D3761" i="2661" s="1"/>
  <c r="A3762" i="2661"/>
  <c r="D3762" i="2661" s="1"/>
  <c r="A3763" i="2661"/>
  <c r="D3763" i="2661" s="1"/>
  <c r="A3764" i="2661"/>
  <c r="D3764" i="2661" s="1"/>
  <c r="A3765" i="2661"/>
  <c r="D3765" i="2661" s="1"/>
  <c r="A3766" i="2661"/>
  <c r="D3766" i="2661" s="1"/>
  <c r="A3767" i="2661"/>
  <c r="D3767" i="2661" s="1"/>
  <c r="A3768" i="2661"/>
  <c r="D3768" i="2661" s="1"/>
  <c r="A3769" i="2661"/>
  <c r="D3769" i="2661" s="1"/>
  <c r="A3770" i="2661"/>
  <c r="D3770" i="2661" s="1"/>
  <c r="A3771" i="2661"/>
  <c r="D3771" i="2661" s="1"/>
  <c r="A3772" i="2661"/>
  <c r="D3772" i="2661" s="1"/>
  <c r="A3773" i="2661"/>
  <c r="D3773" i="2661" s="1"/>
  <c r="A3774" i="2661"/>
  <c r="D3774" i="2661" s="1"/>
  <c r="A3775" i="2661"/>
  <c r="D3775" i="2661" s="1"/>
  <c r="A3776" i="2661"/>
  <c r="D3776" i="2661" s="1"/>
  <c r="A3777" i="2661"/>
  <c r="D3777" i="2661" s="1"/>
  <c r="A3778" i="2661"/>
  <c r="D3778" i="2661" s="1"/>
  <c r="A3779" i="2661"/>
  <c r="D3779" i="2661" s="1"/>
  <c r="A3780" i="2661"/>
  <c r="D3780" i="2661" s="1"/>
  <c r="A3781" i="2661"/>
  <c r="D3781" i="2661" s="1"/>
  <c r="A3782" i="2661"/>
  <c r="D3782" i="2661" s="1"/>
  <c r="A3783" i="2661"/>
  <c r="D3783" i="2661" s="1"/>
  <c r="A3784" i="2661"/>
  <c r="D3784" i="2661" s="1"/>
  <c r="A3785" i="2661"/>
  <c r="D3785" i="2661" s="1"/>
  <c r="A3786" i="2661"/>
  <c r="D3786" i="2661" s="1"/>
  <c r="A3787" i="2661"/>
  <c r="D3787" i="2661" s="1"/>
  <c r="A3788" i="2661"/>
  <c r="D3788" i="2661" s="1"/>
  <c r="A3789" i="2661"/>
  <c r="D3789" i="2661" s="1"/>
  <c r="A3790" i="2661"/>
  <c r="D3790" i="2661" s="1"/>
  <c r="A3791" i="2661"/>
  <c r="D3791" i="2661" s="1"/>
  <c r="A3792" i="2661"/>
  <c r="D3792" i="2661" s="1"/>
  <c r="A3793" i="2661"/>
  <c r="D3793" i="2661" s="1"/>
  <c r="A3794" i="2661"/>
  <c r="D3794" i="2661" s="1"/>
  <c r="A3795" i="2661"/>
  <c r="D3795" i="2661" s="1"/>
  <c r="A3796" i="2661"/>
  <c r="D3796" i="2661" s="1"/>
  <c r="A3797" i="2661"/>
  <c r="D3797" i="2661" s="1"/>
  <c r="A3798" i="2661"/>
  <c r="D3798" i="2661" s="1"/>
  <c r="A3799" i="2661"/>
  <c r="D3799" i="2661" s="1"/>
  <c r="A3800" i="2661"/>
  <c r="D3800" i="2661" s="1"/>
  <c r="A3801" i="2661"/>
  <c r="D3801" i="2661" s="1"/>
  <c r="A3802" i="2661"/>
  <c r="D3802" i="2661" s="1"/>
  <c r="A3803" i="2661"/>
  <c r="D3803" i="2661" s="1"/>
  <c r="A3804" i="2661"/>
  <c r="D3804" i="2661" s="1"/>
  <c r="A3805" i="2661"/>
  <c r="D3805" i="2661" s="1"/>
  <c r="A3806" i="2661"/>
  <c r="D3806" i="2661" s="1"/>
  <c r="A3807" i="2661"/>
  <c r="D3807" i="2661" s="1"/>
  <c r="A3808" i="2661"/>
  <c r="D3808" i="2661" s="1"/>
  <c r="A3809" i="2661"/>
  <c r="D3809" i="2661" s="1"/>
  <c r="A3810" i="2661"/>
  <c r="D3810" i="2661" s="1"/>
  <c r="A3811" i="2661"/>
  <c r="D3811" i="2661" s="1"/>
  <c r="A3812" i="2661"/>
  <c r="D3812" i="2661" s="1"/>
  <c r="A3813" i="2661"/>
  <c r="D3813" i="2661" s="1"/>
  <c r="A3814" i="2661"/>
  <c r="D3814" i="2661" s="1"/>
  <c r="A3815" i="2661"/>
  <c r="D3815" i="2661" s="1"/>
  <c r="A3816" i="2661"/>
  <c r="D3816" i="2661" s="1"/>
  <c r="A3817" i="2661"/>
  <c r="D3817" i="2661" s="1"/>
  <c r="A3818" i="2661"/>
  <c r="D3818" i="2661" s="1"/>
  <c r="A3819" i="2661"/>
  <c r="D3819" i="2661" s="1"/>
  <c r="A3820" i="2661"/>
  <c r="D3820" i="2661" s="1"/>
  <c r="A3821" i="2661"/>
  <c r="D3821" i="2661" s="1"/>
  <c r="A3822" i="2661"/>
  <c r="D3822" i="2661" s="1"/>
  <c r="A3823" i="2661"/>
  <c r="D3823" i="2661" s="1"/>
  <c r="A3824" i="2661"/>
  <c r="D3824" i="2661" s="1"/>
  <c r="A3825" i="2661"/>
  <c r="D3825" i="2661" s="1"/>
  <c r="A3826" i="2661"/>
  <c r="D3826" i="2661" s="1"/>
  <c r="A3827" i="2661"/>
  <c r="D3827" i="2661" s="1"/>
  <c r="A3828" i="2661"/>
  <c r="D3828" i="2661" s="1"/>
  <c r="A3829" i="2661"/>
  <c r="D3829" i="2661" s="1"/>
  <c r="A3830" i="2661"/>
  <c r="D3830" i="2661" s="1"/>
  <c r="A3831" i="2661"/>
  <c r="D3831" i="2661" s="1"/>
  <c r="A3832" i="2661"/>
  <c r="D3832" i="2661" s="1"/>
  <c r="A3833" i="2661"/>
  <c r="D3833" i="2661" s="1"/>
  <c r="A3834" i="2661"/>
  <c r="D3834" i="2661" s="1"/>
  <c r="A3835" i="2661"/>
  <c r="D3835" i="2661" s="1"/>
  <c r="A3836" i="2661"/>
  <c r="D3836" i="2661" s="1"/>
  <c r="A3837" i="2661"/>
  <c r="D3837" i="2661" s="1"/>
  <c r="A3838" i="2661"/>
  <c r="D3838" i="2661" s="1"/>
  <c r="A3839" i="2661"/>
  <c r="D3839" i="2661" s="1"/>
  <c r="A3840" i="2661"/>
  <c r="D3840" i="2661" s="1"/>
  <c r="A3841" i="2661"/>
  <c r="D3841" i="2661" s="1"/>
  <c r="A3842" i="2661"/>
  <c r="D3842" i="2661" s="1"/>
  <c r="A3843" i="2661"/>
  <c r="D3843" i="2661" s="1"/>
  <c r="A3844" i="2661"/>
  <c r="D3844" i="2661" s="1"/>
  <c r="A3845" i="2661"/>
  <c r="D3845" i="2661" s="1"/>
  <c r="A3846" i="2661"/>
  <c r="D3846" i="2661" s="1"/>
  <c r="A3847" i="2661"/>
  <c r="D3847" i="2661" s="1"/>
  <c r="A3848" i="2661"/>
  <c r="D3848" i="2661" s="1"/>
  <c r="A3849" i="2661"/>
  <c r="D3849" i="2661" s="1"/>
  <c r="A3850" i="2661"/>
  <c r="D3850" i="2661" s="1"/>
  <c r="A3851" i="2661"/>
  <c r="D3851" i="2661" s="1"/>
  <c r="A3852" i="2661"/>
  <c r="D3852" i="2661" s="1"/>
  <c r="A3853" i="2661"/>
  <c r="D3853" i="2661" s="1"/>
  <c r="A3854" i="2661"/>
  <c r="D3854" i="2661" s="1"/>
  <c r="A3855" i="2661"/>
  <c r="D3855" i="2661" s="1"/>
  <c r="A3856" i="2661"/>
  <c r="D3856" i="2661" s="1"/>
  <c r="A3857" i="2661"/>
  <c r="D3857" i="2661" s="1"/>
  <c r="A3858" i="2661"/>
  <c r="D3858" i="2661" s="1"/>
  <c r="A3859" i="2661"/>
  <c r="D3859" i="2661" s="1"/>
  <c r="A3860" i="2661"/>
  <c r="D3860" i="2661" s="1"/>
  <c r="A3861" i="2661"/>
  <c r="D3861" i="2661" s="1"/>
  <c r="A3862" i="2661"/>
  <c r="D3862" i="2661" s="1"/>
  <c r="A3863" i="2661"/>
  <c r="D3863" i="2661" s="1"/>
  <c r="A3864" i="2661"/>
  <c r="D3864" i="2661" s="1"/>
  <c r="A3865" i="2661"/>
  <c r="D3865" i="2661" s="1"/>
  <c r="A3866" i="2661"/>
  <c r="D3866" i="2661" s="1"/>
  <c r="A3867" i="2661"/>
  <c r="D3867" i="2661" s="1"/>
  <c r="A3868" i="2661"/>
  <c r="D3868" i="2661" s="1"/>
  <c r="A3869" i="2661"/>
  <c r="D3869" i="2661" s="1"/>
  <c r="A3870" i="2661"/>
  <c r="D3870" i="2661" s="1"/>
  <c r="A3871" i="2661"/>
  <c r="D3871" i="2661" s="1"/>
  <c r="A3872" i="2661"/>
  <c r="D3872" i="2661" s="1"/>
  <c r="A3873" i="2661"/>
  <c r="D3873" i="2661" s="1"/>
  <c r="A3874" i="2661"/>
  <c r="D3874" i="2661" s="1"/>
  <c r="A3875" i="2661"/>
  <c r="D3875" i="2661" s="1"/>
  <c r="A3876" i="2661"/>
  <c r="D3876" i="2661" s="1"/>
  <c r="A3877" i="2661"/>
  <c r="D3877" i="2661" s="1"/>
  <c r="A3878" i="2661"/>
  <c r="D3878" i="2661" s="1"/>
  <c r="A3879" i="2661"/>
  <c r="D3879" i="2661" s="1"/>
  <c r="A3880" i="2661"/>
  <c r="D3880" i="2661" s="1"/>
  <c r="A3881" i="2661"/>
  <c r="D3881" i="2661" s="1"/>
  <c r="A3882" i="2661"/>
  <c r="D3882" i="2661" s="1"/>
  <c r="A3883" i="2661"/>
  <c r="D3883" i="2661" s="1"/>
  <c r="A3884" i="2661"/>
  <c r="D3884" i="2661" s="1"/>
  <c r="A3885" i="2661"/>
  <c r="D3885" i="2661" s="1"/>
  <c r="A3886" i="2661"/>
  <c r="D3886" i="2661" s="1"/>
  <c r="A3887" i="2661"/>
  <c r="D3887" i="2661" s="1"/>
  <c r="A3888" i="2661"/>
  <c r="D3888" i="2661" s="1"/>
  <c r="A3889" i="2661"/>
  <c r="D3889" i="2661" s="1"/>
  <c r="A3890" i="2661"/>
  <c r="D3890" i="2661" s="1"/>
  <c r="A3891" i="2661"/>
  <c r="D3891" i="2661" s="1"/>
  <c r="A3892" i="2661"/>
  <c r="D3892" i="2661" s="1"/>
  <c r="A3893" i="2661"/>
  <c r="D3893" i="2661" s="1"/>
  <c r="A3894" i="2661"/>
  <c r="D3894" i="2661" s="1"/>
  <c r="A3895" i="2661"/>
  <c r="D3895" i="2661" s="1"/>
  <c r="A3896" i="2661"/>
  <c r="D3896" i="2661" s="1"/>
  <c r="A3897" i="2661"/>
  <c r="D3897" i="2661" s="1"/>
  <c r="A3898" i="2661"/>
  <c r="D3898" i="2661" s="1"/>
  <c r="A3899" i="2661"/>
  <c r="D3899" i="2661" s="1"/>
  <c r="A3900" i="2661"/>
  <c r="D3900" i="2661" s="1"/>
  <c r="A3901" i="2661"/>
  <c r="D3901" i="2661" s="1"/>
  <c r="A3902" i="2661"/>
  <c r="D3902" i="2661" s="1"/>
  <c r="A3903" i="2661"/>
  <c r="D3903" i="2661" s="1"/>
  <c r="A3904" i="2661"/>
  <c r="D3904" i="2661" s="1"/>
  <c r="A3905" i="2661"/>
  <c r="D3905" i="2661" s="1"/>
  <c r="A3906" i="2661"/>
  <c r="D3906" i="2661" s="1"/>
  <c r="A3907" i="2661"/>
  <c r="D3907" i="2661" s="1"/>
  <c r="A3908" i="2661"/>
  <c r="D3908" i="2661" s="1"/>
  <c r="A3909" i="2661"/>
  <c r="D3909" i="2661" s="1"/>
  <c r="A3910" i="2661"/>
  <c r="D3910" i="2661" s="1"/>
  <c r="A3911" i="2661"/>
  <c r="D3911" i="2661" s="1"/>
  <c r="A3912" i="2661"/>
  <c r="D3912" i="2661" s="1"/>
  <c r="A3913" i="2661"/>
  <c r="D3913" i="2661" s="1"/>
  <c r="A3914" i="2661"/>
  <c r="D3914" i="2661" s="1"/>
  <c r="A3915" i="2661"/>
  <c r="D3915" i="2661" s="1"/>
  <c r="A3916" i="2661"/>
  <c r="D3916" i="2661" s="1"/>
  <c r="A3917" i="2661"/>
  <c r="D3917" i="2661" s="1"/>
  <c r="A3918" i="2661"/>
  <c r="D3918" i="2661" s="1"/>
  <c r="A3919" i="2661"/>
  <c r="D3919" i="2661" s="1"/>
  <c r="A3920" i="2661"/>
  <c r="D3920" i="2661" s="1"/>
  <c r="A3921" i="2661"/>
  <c r="D3921" i="2661" s="1"/>
  <c r="A3922" i="2661"/>
  <c r="D3922" i="2661" s="1"/>
  <c r="A3923" i="2661"/>
  <c r="D3923" i="2661" s="1"/>
  <c r="A3924" i="2661"/>
  <c r="D3924" i="2661" s="1"/>
  <c r="A3925" i="2661"/>
  <c r="D3925" i="2661" s="1"/>
  <c r="A3926" i="2661"/>
  <c r="D3926" i="2661" s="1"/>
  <c r="A3927" i="2661"/>
  <c r="D3927" i="2661" s="1"/>
  <c r="A3928" i="2661"/>
  <c r="D3928" i="2661" s="1"/>
  <c r="A3929" i="2661"/>
  <c r="D3929" i="2661" s="1"/>
  <c r="A3930" i="2661"/>
  <c r="D3930" i="2661" s="1"/>
  <c r="A3931" i="2661"/>
  <c r="D3931" i="2661" s="1"/>
  <c r="A3932" i="2661"/>
  <c r="D3932" i="2661" s="1"/>
  <c r="A3933" i="2661"/>
  <c r="D3933" i="2661" s="1"/>
  <c r="A3934" i="2661"/>
  <c r="D3934" i="2661" s="1"/>
  <c r="A3935" i="2661"/>
  <c r="D3935" i="2661" s="1"/>
  <c r="A3936" i="2661"/>
  <c r="D3936" i="2661" s="1"/>
  <c r="A3937" i="2661"/>
  <c r="D3937" i="2661" s="1"/>
  <c r="A3938" i="2661"/>
  <c r="D3938" i="2661" s="1"/>
  <c r="A3939" i="2661"/>
  <c r="D3939" i="2661" s="1"/>
  <c r="A3940" i="2661"/>
  <c r="D3940" i="2661" s="1"/>
  <c r="A3941" i="2661"/>
  <c r="D3941" i="2661" s="1"/>
  <c r="A3942" i="2661"/>
  <c r="D3942" i="2661" s="1"/>
  <c r="A3943" i="2661"/>
  <c r="D3943" i="2661" s="1"/>
  <c r="A3944" i="2661"/>
  <c r="D3944" i="2661" s="1"/>
  <c r="A3945" i="2661"/>
  <c r="D3945" i="2661" s="1"/>
  <c r="A3946" i="2661"/>
  <c r="D3946" i="2661" s="1"/>
  <c r="A3947" i="2661"/>
  <c r="D3947" i="2661" s="1"/>
  <c r="A3948" i="2661"/>
  <c r="D3948" i="2661" s="1"/>
  <c r="A3949" i="2661"/>
  <c r="D3949" i="2661" s="1"/>
  <c r="A3950" i="2661"/>
  <c r="D3950" i="2661" s="1"/>
  <c r="A3951" i="2661"/>
  <c r="D3951" i="2661" s="1"/>
  <c r="A3952" i="2661"/>
  <c r="D3952" i="2661" s="1"/>
  <c r="A3953" i="2661"/>
  <c r="D3953" i="2661" s="1"/>
  <c r="A3954" i="2661"/>
  <c r="D3954" i="2661" s="1"/>
  <c r="A3955" i="2661"/>
  <c r="D3955" i="2661" s="1"/>
  <c r="A3956" i="2661"/>
  <c r="D3956" i="2661" s="1"/>
  <c r="A3957" i="2661"/>
  <c r="D3957" i="2661" s="1"/>
  <c r="A3958" i="2661"/>
  <c r="D3958" i="2661" s="1"/>
  <c r="A3959" i="2661"/>
  <c r="D3959" i="2661" s="1"/>
  <c r="A3960" i="2661"/>
  <c r="D3960" i="2661" s="1"/>
  <c r="A3961" i="2661"/>
  <c r="D3961" i="2661" s="1"/>
  <c r="A3962" i="2661"/>
  <c r="D3962" i="2661" s="1"/>
  <c r="A3963" i="2661"/>
  <c r="D3963" i="2661" s="1"/>
  <c r="A3964" i="2661"/>
  <c r="D3964" i="2661" s="1"/>
  <c r="A3965" i="2661"/>
  <c r="D3965" i="2661" s="1"/>
  <c r="A3966" i="2661"/>
  <c r="D3966" i="2661" s="1"/>
  <c r="A3967" i="2661"/>
  <c r="D3967" i="2661" s="1"/>
  <c r="A3968" i="2661"/>
  <c r="D3968" i="2661" s="1"/>
  <c r="A3969" i="2661"/>
  <c r="D3969" i="2661" s="1"/>
  <c r="A3970" i="2661"/>
  <c r="D3970" i="2661" s="1"/>
  <c r="A3971" i="2661"/>
  <c r="D3971" i="2661" s="1"/>
  <c r="A3972" i="2661"/>
  <c r="D3972" i="2661" s="1"/>
  <c r="A3973" i="2661"/>
  <c r="D3973" i="2661" s="1"/>
  <c r="A3974" i="2661"/>
  <c r="D3974" i="2661" s="1"/>
  <c r="A3975" i="2661"/>
  <c r="D3975" i="2661" s="1"/>
  <c r="A3976" i="2661"/>
  <c r="D3976" i="2661" s="1"/>
  <c r="A3977" i="2661"/>
  <c r="D3977" i="2661" s="1"/>
  <c r="A3978" i="2661"/>
  <c r="D3978" i="2661" s="1"/>
  <c r="A3979" i="2661"/>
  <c r="D3979" i="2661" s="1"/>
  <c r="A3980" i="2661"/>
  <c r="D3980" i="2661" s="1"/>
  <c r="A3981" i="2661"/>
  <c r="D3981" i="2661" s="1"/>
  <c r="A3982" i="2661"/>
  <c r="D3982" i="2661" s="1"/>
  <c r="A3983" i="2661"/>
  <c r="D3983" i="2661" s="1"/>
  <c r="A3984" i="2661"/>
  <c r="D3984" i="2661" s="1"/>
  <c r="A3985" i="2661"/>
  <c r="D3985" i="2661" s="1"/>
  <c r="A3986" i="2661"/>
  <c r="D3986" i="2661" s="1"/>
  <c r="A3987" i="2661"/>
  <c r="D3987" i="2661" s="1"/>
  <c r="A3988" i="2661"/>
  <c r="D3988" i="2661" s="1"/>
  <c r="A3989" i="2661"/>
  <c r="D3989" i="2661" s="1"/>
  <c r="A3990" i="2661"/>
  <c r="D3990" i="2661" s="1"/>
  <c r="A3991" i="2661"/>
  <c r="D3991" i="2661" s="1"/>
  <c r="A3992" i="2661"/>
  <c r="D3992" i="2661" s="1"/>
  <c r="A3993" i="2661"/>
  <c r="D3993" i="2661" s="1"/>
  <c r="A3994" i="2661"/>
  <c r="D3994" i="2661" s="1"/>
  <c r="A3995" i="2661"/>
  <c r="D3995" i="2661" s="1"/>
  <c r="A3996" i="2661"/>
  <c r="D3996" i="2661" s="1"/>
  <c r="A3997" i="2661"/>
  <c r="D3997" i="2661" s="1"/>
  <c r="A3998" i="2661"/>
  <c r="D3998" i="2661" s="1"/>
  <c r="A3999" i="2661"/>
  <c r="D3999" i="2661" s="1"/>
  <c r="A4000" i="2661"/>
  <c r="D4000" i="2661" s="1"/>
  <c r="A4001" i="2661"/>
  <c r="D4001" i="2661" s="1"/>
  <c r="A4002" i="2661"/>
  <c r="D4002" i="2661" s="1"/>
  <c r="A4003" i="2661"/>
  <c r="D4003" i="2661" s="1"/>
  <c r="A4004" i="2661"/>
  <c r="D4004" i="2661" s="1"/>
  <c r="A4005" i="2661"/>
  <c r="D4005" i="2661" s="1"/>
  <c r="A4006" i="2661"/>
  <c r="D4006" i="2661" s="1"/>
  <c r="A4007" i="2661"/>
  <c r="D4007" i="2661" s="1"/>
  <c r="A4008" i="2661"/>
  <c r="D4008" i="2661" s="1"/>
  <c r="A4009" i="2661"/>
  <c r="D4009" i="2661" s="1"/>
  <c r="A4010" i="2661"/>
  <c r="D4010" i="2661" s="1"/>
  <c r="A4011" i="2661"/>
  <c r="D4011" i="2661" s="1"/>
  <c r="A4012" i="2661"/>
  <c r="D4012" i="2661" s="1"/>
  <c r="A4013" i="2661"/>
  <c r="D4013" i="2661" s="1"/>
  <c r="A4014" i="2661"/>
  <c r="D4014" i="2661" s="1"/>
  <c r="A4015" i="2661"/>
  <c r="D4015" i="2661" s="1"/>
  <c r="A4016" i="2661"/>
  <c r="D4016" i="2661" s="1"/>
  <c r="A4017" i="2661"/>
  <c r="D4017" i="2661" s="1"/>
  <c r="A4018" i="2661"/>
  <c r="D4018" i="2661" s="1"/>
  <c r="A4019" i="2661"/>
  <c r="D4019" i="2661" s="1"/>
  <c r="A4020" i="2661"/>
  <c r="D4020" i="2661" s="1"/>
  <c r="A4021" i="2661"/>
  <c r="D4021" i="2661" s="1"/>
  <c r="A4022" i="2661"/>
  <c r="D4022" i="2661" s="1"/>
  <c r="A4023" i="2661"/>
  <c r="D4023" i="2661" s="1"/>
  <c r="A4024" i="2661"/>
  <c r="D4024" i="2661" s="1"/>
  <c r="A4025" i="2661"/>
  <c r="D4025" i="2661" s="1"/>
  <c r="A4026" i="2661"/>
  <c r="D4026" i="2661" s="1"/>
  <c r="A4027" i="2661"/>
  <c r="D4027" i="2661" s="1"/>
  <c r="A4028" i="2661"/>
  <c r="D4028" i="2661" s="1"/>
  <c r="A4029" i="2661"/>
  <c r="D4029" i="2661" s="1"/>
  <c r="A4030" i="2661"/>
  <c r="D4030" i="2661" s="1"/>
  <c r="A4031" i="2661"/>
  <c r="D4031" i="2661" s="1"/>
  <c r="A4032" i="2661"/>
  <c r="D4032" i="2661" s="1"/>
  <c r="A4033" i="2661"/>
  <c r="D4033" i="2661" s="1"/>
  <c r="A4034" i="2661"/>
  <c r="D4034" i="2661" s="1"/>
  <c r="A4035" i="2661"/>
  <c r="D4035" i="2661" s="1"/>
  <c r="A4036" i="2661"/>
  <c r="D4036" i="2661" s="1"/>
  <c r="A4037" i="2661"/>
  <c r="D4037" i="2661" s="1"/>
  <c r="A4038" i="2661"/>
  <c r="D4038" i="2661" s="1"/>
  <c r="A4039" i="2661"/>
  <c r="D4039" i="2661" s="1"/>
  <c r="A4040" i="2661"/>
  <c r="D4040" i="2661" s="1"/>
  <c r="A4041" i="2661"/>
  <c r="D4041" i="2661" s="1"/>
  <c r="A4042" i="2661"/>
  <c r="D4042" i="2661" s="1"/>
  <c r="A4043" i="2661"/>
  <c r="D4043" i="2661" s="1"/>
  <c r="A4044" i="2661"/>
  <c r="D4044" i="2661" s="1"/>
  <c r="A4045" i="2661"/>
  <c r="D4045" i="2661" s="1"/>
  <c r="A4046" i="2661"/>
  <c r="D4046" i="2661" s="1"/>
  <c r="A4047" i="2661"/>
  <c r="D4047" i="2661" s="1"/>
  <c r="A4048" i="2661"/>
  <c r="D4048" i="2661" s="1"/>
  <c r="A4049" i="2661"/>
  <c r="D4049" i="2661" s="1"/>
  <c r="A4050" i="2661"/>
  <c r="D4050" i="2661" s="1"/>
  <c r="A4051" i="2661"/>
  <c r="D4051" i="2661" s="1"/>
  <c r="A4052" i="2661"/>
  <c r="D4052" i="2661" s="1"/>
  <c r="A4053" i="2661"/>
  <c r="D4053" i="2661" s="1"/>
  <c r="A4054" i="2661"/>
  <c r="D4054" i="2661" s="1"/>
  <c r="A4055" i="2661"/>
  <c r="D4055" i="2661" s="1"/>
  <c r="A4056" i="2661"/>
  <c r="D4056" i="2661" s="1"/>
  <c r="A4057" i="2661"/>
  <c r="D4057" i="2661" s="1"/>
  <c r="A4058" i="2661"/>
  <c r="D4058" i="2661" s="1"/>
  <c r="A4059" i="2661"/>
  <c r="D4059" i="2661" s="1"/>
  <c r="A4060" i="2661"/>
  <c r="D4060" i="2661" s="1"/>
  <c r="A4061" i="2661"/>
  <c r="D4061" i="2661" s="1"/>
  <c r="A4062" i="2661"/>
  <c r="D4062" i="2661" s="1"/>
  <c r="A4063" i="2661"/>
  <c r="D4063" i="2661" s="1"/>
  <c r="A4064" i="2661"/>
  <c r="D4064" i="2661" s="1"/>
  <c r="A4065" i="2661"/>
  <c r="D4065" i="2661" s="1"/>
  <c r="A4066" i="2661"/>
  <c r="D4066" i="2661" s="1"/>
  <c r="A4067" i="2661"/>
  <c r="D4067" i="2661" s="1"/>
  <c r="A4068" i="2661"/>
  <c r="D4068" i="2661" s="1"/>
  <c r="A4069" i="2661"/>
  <c r="D4069" i="2661" s="1"/>
  <c r="A4070" i="2661"/>
  <c r="D4070" i="2661" s="1"/>
  <c r="A4071" i="2661"/>
  <c r="D4071" i="2661" s="1"/>
  <c r="A4072" i="2661"/>
  <c r="D4072" i="2661" s="1"/>
  <c r="A4073" i="2661"/>
  <c r="D4073" i="2661" s="1"/>
  <c r="A4074" i="2661"/>
  <c r="D4074" i="2661" s="1"/>
  <c r="A4075" i="2661"/>
  <c r="D4075" i="2661" s="1"/>
  <c r="A4076" i="2661"/>
  <c r="D4076" i="2661" s="1"/>
  <c r="A4077" i="2661"/>
  <c r="D4077" i="2661" s="1"/>
  <c r="A4078" i="2661"/>
  <c r="D4078" i="2661" s="1"/>
  <c r="A4079" i="2661"/>
  <c r="D4079" i="2661" s="1"/>
  <c r="A4080" i="2661"/>
  <c r="D4080" i="2661" s="1"/>
  <c r="A4081" i="2661"/>
  <c r="D4081" i="2661" s="1"/>
  <c r="A4082" i="2661"/>
  <c r="D4082" i="2661" s="1"/>
  <c r="A4083" i="2661"/>
  <c r="D4083" i="2661" s="1"/>
  <c r="A4084" i="2661"/>
  <c r="D4084" i="2661" s="1"/>
  <c r="A4085" i="2661"/>
  <c r="D4085" i="2661" s="1"/>
  <c r="A4086" i="2661"/>
  <c r="D4086" i="2661" s="1"/>
  <c r="A4087" i="2661"/>
  <c r="D4087" i="2661" s="1"/>
  <c r="A4088" i="2661"/>
  <c r="D4088" i="2661" s="1"/>
  <c r="A4089" i="2661"/>
  <c r="D4089" i="2661" s="1"/>
  <c r="A4090" i="2661"/>
  <c r="D4090" i="2661" s="1"/>
  <c r="A4091" i="2661"/>
  <c r="D4091" i="2661" s="1"/>
  <c r="A4092" i="2661"/>
  <c r="D4092" i="2661" s="1"/>
  <c r="A4093" i="2661"/>
  <c r="D4093" i="2661" s="1"/>
  <c r="A4094" i="2661"/>
  <c r="D4094" i="2661" s="1"/>
  <c r="A4095" i="2661"/>
  <c r="D4095" i="2661" s="1"/>
  <c r="A4096" i="2661"/>
  <c r="D4096" i="2661" s="1"/>
  <c r="A4097" i="2661"/>
  <c r="D4097" i="2661" s="1"/>
  <c r="A4098" i="2661"/>
  <c r="D4098" i="2661" s="1"/>
  <c r="A4099" i="2661"/>
  <c r="D4099" i="2661" s="1"/>
  <c r="A4100" i="2661"/>
  <c r="D4100" i="2661" s="1"/>
  <c r="A4101" i="2661"/>
  <c r="D4101" i="2661" s="1"/>
  <c r="A4102" i="2661"/>
  <c r="D4102" i="2661" s="1"/>
  <c r="A4103" i="2661"/>
  <c r="D4103" i="2661" s="1"/>
  <c r="A4104" i="2661"/>
  <c r="D4104" i="2661" s="1"/>
  <c r="A4105" i="2661"/>
  <c r="D4105" i="2661" s="1"/>
  <c r="A4106" i="2661"/>
  <c r="D4106" i="2661" s="1"/>
  <c r="A4107" i="2661"/>
  <c r="D4107" i="2661" s="1"/>
  <c r="A4108" i="2661"/>
  <c r="D4108" i="2661" s="1"/>
  <c r="A4109" i="2661"/>
  <c r="D4109" i="2661" s="1"/>
  <c r="A4110" i="2661"/>
  <c r="D4110" i="2661" s="1"/>
  <c r="A4111" i="2661"/>
  <c r="D4111" i="2661" s="1"/>
  <c r="A4112" i="2661"/>
  <c r="D4112" i="2661" s="1"/>
  <c r="A4113" i="2661"/>
  <c r="D4113" i="2661" s="1"/>
  <c r="A4114" i="2661"/>
  <c r="D4114" i="2661" s="1"/>
  <c r="A4115" i="2661"/>
  <c r="D4115" i="2661" s="1"/>
  <c r="A4116" i="2661"/>
  <c r="D4116" i="2661" s="1"/>
  <c r="A4117" i="2661"/>
  <c r="D4117" i="2661" s="1"/>
  <c r="A4118" i="2661"/>
  <c r="D4118" i="2661" s="1"/>
  <c r="A4119" i="2661"/>
  <c r="D4119" i="2661" s="1"/>
  <c r="A4120" i="2661"/>
  <c r="D4120" i="2661" s="1"/>
  <c r="A4121" i="2661"/>
  <c r="D4121" i="2661" s="1"/>
  <c r="A4122" i="2661"/>
  <c r="D4122" i="2661" s="1"/>
  <c r="A4123" i="2661"/>
  <c r="D4123" i="2661" s="1"/>
  <c r="A4124" i="2661"/>
  <c r="D4124" i="2661" s="1"/>
  <c r="A4125" i="2661"/>
  <c r="D4125" i="2661" s="1"/>
  <c r="A4126" i="2661"/>
  <c r="D4126" i="2661" s="1"/>
  <c r="A4127" i="2661"/>
  <c r="D4127" i="2661" s="1"/>
  <c r="A4128" i="2661"/>
  <c r="D4128" i="2661" s="1"/>
  <c r="A4129" i="2661"/>
  <c r="D4129" i="2661" s="1"/>
  <c r="A4130" i="2661"/>
  <c r="D4130" i="2661" s="1"/>
  <c r="A4131" i="2661"/>
  <c r="D4131" i="2661" s="1"/>
  <c r="A4132" i="2661"/>
  <c r="D4132" i="2661" s="1"/>
  <c r="A4133" i="2661"/>
  <c r="D4133" i="2661" s="1"/>
  <c r="A4134" i="2661"/>
  <c r="D4134" i="2661" s="1"/>
  <c r="A4135" i="2661"/>
  <c r="D4135" i="2661" s="1"/>
  <c r="A4136" i="2661"/>
  <c r="D4136" i="2661" s="1"/>
  <c r="A4137" i="2661"/>
  <c r="D4137" i="2661" s="1"/>
  <c r="A4138" i="2661"/>
  <c r="D4138" i="2661" s="1"/>
  <c r="A4139" i="2661"/>
  <c r="D4139" i="2661" s="1"/>
  <c r="A4140" i="2661"/>
  <c r="D4140" i="2661" s="1"/>
  <c r="A4141" i="2661"/>
  <c r="D4141" i="2661" s="1"/>
  <c r="A4142" i="2661"/>
  <c r="D4142" i="2661" s="1"/>
  <c r="A4143" i="2661"/>
  <c r="D4143" i="2661" s="1"/>
  <c r="A4144" i="2661"/>
  <c r="D4144" i="2661" s="1"/>
  <c r="A4145" i="2661"/>
  <c r="D4145" i="2661" s="1"/>
  <c r="A4146" i="2661"/>
  <c r="D4146" i="2661" s="1"/>
  <c r="A4147" i="2661"/>
  <c r="D4147" i="2661" s="1"/>
  <c r="A4148" i="2661"/>
  <c r="D4148" i="2661" s="1"/>
  <c r="A4149" i="2661"/>
  <c r="D4149" i="2661" s="1"/>
  <c r="A4150" i="2661"/>
  <c r="D4150" i="2661" s="1"/>
  <c r="A4151" i="2661"/>
  <c r="D4151" i="2661" s="1"/>
  <c r="A4152" i="2661"/>
  <c r="D4152" i="2661" s="1"/>
  <c r="A4153" i="2661"/>
  <c r="D4153" i="2661" s="1"/>
  <c r="A4154" i="2661"/>
  <c r="D4154" i="2661" s="1"/>
  <c r="A4155" i="2661"/>
  <c r="D4155" i="2661" s="1"/>
  <c r="A4156" i="2661"/>
  <c r="D4156" i="2661" s="1"/>
  <c r="A4157" i="2661"/>
  <c r="D4157" i="2661" s="1"/>
  <c r="A4158" i="2661"/>
  <c r="D4158" i="2661" s="1"/>
  <c r="A4159" i="2661"/>
  <c r="D4159" i="2661" s="1"/>
  <c r="A4160" i="2661"/>
  <c r="D4160" i="2661" s="1"/>
  <c r="A4161" i="2661"/>
  <c r="D4161" i="2661" s="1"/>
  <c r="A4162" i="2661"/>
  <c r="D4162" i="2661" s="1"/>
  <c r="A4163" i="2661"/>
  <c r="D4163" i="2661" s="1"/>
  <c r="A4164" i="2661"/>
  <c r="D4164" i="2661" s="1"/>
  <c r="A4165" i="2661"/>
  <c r="D4165" i="2661" s="1"/>
  <c r="A4166" i="2661"/>
  <c r="D4166" i="2661" s="1"/>
  <c r="A4167" i="2661"/>
  <c r="D4167" i="2661" s="1"/>
  <c r="A4168" i="2661"/>
  <c r="D4168" i="2661" s="1"/>
  <c r="A4169" i="2661"/>
  <c r="D4169" i="2661" s="1"/>
  <c r="A4170" i="2661"/>
  <c r="D4170" i="2661" s="1"/>
  <c r="A4171" i="2661"/>
  <c r="D4171" i="2661" s="1"/>
  <c r="A4172" i="2661"/>
  <c r="D4172" i="2661" s="1"/>
  <c r="A4173" i="2661"/>
  <c r="D4173" i="2661" s="1"/>
  <c r="A4174" i="2661"/>
  <c r="D4174" i="2661" s="1"/>
  <c r="A4175" i="2661"/>
  <c r="D4175" i="2661" s="1"/>
  <c r="A4176" i="2661"/>
  <c r="D4176" i="2661" s="1"/>
  <c r="A4177" i="2661"/>
  <c r="D4177" i="2661" s="1"/>
  <c r="A4178" i="2661"/>
  <c r="D4178" i="2661" s="1"/>
  <c r="A4179" i="2661"/>
  <c r="D4179" i="2661" s="1"/>
  <c r="A4180" i="2661"/>
  <c r="D4180" i="2661" s="1"/>
  <c r="A4181" i="2661"/>
  <c r="D4181" i="2661" s="1"/>
  <c r="A4182" i="2661"/>
  <c r="D4182" i="2661" s="1"/>
  <c r="A4183" i="2661"/>
  <c r="D4183" i="2661" s="1"/>
  <c r="A4184" i="2661"/>
  <c r="D4184" i="2661" s="1"/>
  <c r="A4185" i="2661"/>
  <c r="D4185" i="2661" s="1"/>
  <c r="A4186" i="2661"/>
  <c r="D4186" i="2661" s="1"/>
  <c r="A4187" i="2661"/>
  <c r="D4187" i="2661" s="1"/>
  <c r="A4188" i="2661"/>
  <c r="D4188" i="2661" s="1"/>
  <c r="A4189" i="2661"/>
  <c r="D4189" i="2661" s="1"/>
  <c r="A4190" i="2661"/>
  <c r="D4190" i="2661" s="1"/>
  <c r="A4191" i="2661"/>
  <c r="D4191" i="2661" s="1"/>
  <c r="A4192" i="2661"/>
  <c r="D4192" i="2661" s="1"/>
  <c r="A4193" i="2661"/>
  <c r="D4193" i="2661" s="1"/>
  <c r="A4194" i="2661"/>
  <c r="D4194" i="2661" s="1"/>
  <c r="A4195" i="2661"/>
  <c r="D4195" i="2661" s="1"/>
  <c r="A4196" i="2661"/>
  <c r="D4196" i="2661" s="1"/>
  <c r="A4197" i="2661"/>
  <c r="D4197" i="2661" s="1"/>
  <c r="A4198" i="2661"/>
  <c r="D4198" i="2661" s="1"/>
  <c r="A4199" i="2661"/>
  <c r="D4199" i="2661" s="1"/>
  <c r="A4200" i="2661"/>
  <c r="D4200" i="2661" s="1"/>
  <c r="A4201" i="2661"/>
  <c r="D4201" i="2661" s="1"/>
  <c r="A4202" i="2661"/>
  <c r="D4202" i="2661" s="1"/>
  <c r="A4203" i="2661"/>
  <c r="D4203" i="2661" s="1"/>
  <c r="A4204" i="2661"/>
  <c r="D4204" i="2661" s="1"/>
  <c r="A4205" i="2661"/>
  <c r="D4205" i="2661" s="1"/>
  <c r="A4206" i="2661"/>
  <c r="D4206" i="2661" s="1"/>
  <c r="A4207" i="2661"/>
  <c r="D4207" i="2661" s="1"/>
  <c r="A4208" i="2661"/>
  <c r="D4208" i="2661" s="1"/>
  <c r="A4209" i="2661"/>
  <c r="D4209" i="2661" s="1"/>
  <c r="A4210" i="2661"/>
  <c r="D4210" i="2661" s="1"/>
  <c r="A4211" i="2661"/>
  <c r="D4211" i="2661" s="1"/>
  <c r="A4212" i="2661"/>
  <c r="D4212" i="2661" s="1"/>
  <c r="A4213" i="2661"/>
  <c r="D4213" i="2661" s="1"/>
  <c r="A4214" i="2661"/>
  <c r="D4214" i="2661" s="1"/>
  <c r="A4215" i="2661"/>
  <c r="D4215" i="2661" s="1"/>
  <c r="A4216" i="2661"/>
  <c r="D4216" i="2661" s="1"/>
  <c r="A4217" i="2661"/>
  <c r="D4217" i="2661" s="1"/>
  <c r="A4218" i="2661"/>
  <c r="D4218" i="2661" s="1"/>
  <c r="A4219" i="2661"/>
  <c r="D4219" i="2661" s="1"/>
  <c r="A4220" i="2661"/>
  <c r="D4220" i="2661" s="1"/>
  <c r="A4221" i="2661"/>
  <c r="D4221" i="2661" s="1"/>
  <c r="A4222" i="2661"/>
  <c r="D4222" i="2661" s="1"/>
  <c r="A4223" i="2661"/>
  <c r="D4223" i="2661" s="1"/>
  <c r="A4224" i="2661"/>
  <c r="D4224" i="2661" s="1"/>
  <c r="A4225" i="2661"/>
  <c r="D4225" i="2661" s="1"/>
  <c r="A4226" i="2661"/>
  <c r="D4226" i="2661" s="1"/>
  <c r="A4227" i="2661"/>
  <c r="D4227" i="2661" s="1"/>
  <c r="A4228" i="2661"/>
  <c r="D4228" i="2661" s="1"/>
  <c r="A4229" i="2661"/>
  <c r="D4229" i="2661" s="1"/>
  <c r="A4230" i="2661"/>
  <c r="D4230" i="2661" s="1"/>
  <c r="A4231" i="2661"/>
  <c r="D4231" i="2661" s="1"/>
  <c r="A4232" i="2661"/>
  <c r="D4232" i="2661" s="1"/>
  <c r="A4233" i="2661"/>
  <c r="D4233" i="2661" s="1"/>
  <c r="A4234" i="2661"/>
  <c r="D4234" i="2661" s="1"/>
  <c r="A4235" i="2661"/>
  <c r="D4235" i="2661" s="1"/>
  <c r="A4236" i="2661"/>
  <c r="D4236" i="2661" s="1"/>
  <c r="A4237" i="2661"/>
  <c r="D4237" i="2661" s="1"/>
  <c r="A4238" i="2661"/>
  <c r="D4238" i="2661" s="1"/>
  <c r="A4239" i="2661"/>
  <c r="D4239" i="2661" s="1"/>
  <c r="A4240" i="2661"/>
  <c r="D4240" i="2661" s="1"/>
  <c r="A4241" i="2661"/>
  <c r="D4241" i="2661" s="1"/>
  <c r="A4242" i="2661"/>
  <c r="D4242" i="2661" s="1"/>
  <c r="A4243" i="2661"/>
  <c r="D4243" i="2661" s="1"/>
  <c r="A4244" i="2661"/>
  <c r="D4244" i="2661" s="1"/>
  <c r="A4245" i="2661"/>
  <c r="D4245" i="2661" s="1"/>
  <c r="A4246" i="2661"/>
  <c r="D4246" i="2661" s="1"/>
  <c r="A4247" i="2661"/>
  <c r="D4247" i="2661" s="1"/>
  <c r="A4248" i="2661"/>
  <c r="D4248" i="2661" s="1"/>
  <c r="A4249" i="2661"/>
  <c r="D4249" i="2661" s="1"/>
  <c r="A4250" i="2661"/>
  <c r="D4250" i="2661" s="1"/>
  <c r="A4251" i="2661"/>
  <c r="D4251" i="2661" s="1"/>
  <c r="A4252" i="2661"/>
  <c r="D4252" i="2661" s="1"/>
  <c r="A4253" i="2661"/>
  <c r="D4253" i="2661" s="1"/>
  <c r="A4254" i="2661"/>
  <c r="D4254" i="2661" s="1"/>
  <c r="A4255" i="2661"/>
  <c r="D4255" i="2661" s="1"/>
  <c r="A4256" i="2661"/>
  <c r="D4256" i="2661" s="1"/>
  <c r="A4257" i="2661"/>
  <c r="D4257" i="2661" s="1"/>
  <c r="A4258" i="2661"/>
  <c r="D4258" i="2661" s="1"/>
  <c r="A4259" i="2661"/>
  <c r="D4259" i="2661" s="1"/>
  <c r="A4260" i="2661"/>
  <c r="D4260" i="2661" s="1"/>
  <c r="A4261" i="2661"/>
  <c r="D4261" i="2661" s="1"/>
  <c r="A4262" i="2661"/>
  <c r="D4262" i="2661" s="1"/>
  <c r="A4263" i="2661"/>
  <c r="D4263" i="2661" s="1"/>
  <c r="A4264" i="2661"/>
  <c r="D4264" i="2661" s="1"/>
  <c r="A4265" i="2661"/>
  <c r="D4265" i="2661" s="1"/>
  <c r="A4266" i="2661"/>
  <c r="D4266" i="2661" s="1"/>
  <c r="A4267" i="2661"/>
  <c r="D4267" i="2661" s="1"/>
  <c r="A4268" i="2661"/>
  <c r="D4268" i="2661" s="1"/>
  <c r="A4269" i="2661"/>
  <c r="D4269" i="2661" s="1"/>
  <c r="A4270" i="2661"/>
  <c r="D4270" i="2661" s="1"/>
  <c r="A4271" i="2661"/>
  <c r="D4271" i="2661" s="1"/>
  <c r="A4272" i="2661"/>
  <c r="D4272" i="2661" s="1"/>
  <c r="A4273" i="2661"/>
  <c r="D4273" i="2661" s="1"/>
  <c r="A4274" i="2661"/>
  <c r="D4274" i="2661" s="1"/>
  <c r="A4275" i="2661"/>
  <c r="D4275" i="2661" s="1"/>
  <c r="A4276" i="2661"/>
  <c r="D4276" i="2661" s="1"/>
  <c r="A4277" i="2661"/>
  <c r="D4277" i="2661" s="1"/>
  <c r="A4278" i="2661"/>
  <c r="D4278" i="2661" s="1"/>
  <c r="A4279" i="2661"/>
  <c r="D4279" i="2661" s="1"/>
  <c r="A4280" i="2661"/>
  <c r="D4280" i="2661" s="1"/>
  <c r="A4281" i="2661"/>
  <c r="D4281" i="2661" s="1"/>
  <c r="A4282" i="2661"/>
  <c r="D4282" i="2661" s="1"/>
  <c r="A4283" i="2661"/>
  <c r="D4283" i="2661" s="1"/>
  <c r="A4284" i="2661"/>
  <c r="D4284" i="2661" s="1"/>
  <c r="A4285" i="2661"/>
  <c r="D4285" i="2661" s="1"/>
  <c r="A4286" i="2661"/>
  <c r="D4286" i="2661" s="1"/>
  <c r="A4287" i="2661"/>
  <c r="D4287" i="2661" s="1"/>
  <c r="A4288" i="2661"/>
  <c r="D4288" i="2661" s="1"/>
  <c r="A4289" i="2661"/>
  <c r="D4289" i="2661" s="1"/>
  <c r="A4290" i="2661"/>
  <c r="D4290" i="2661" s="1"/>
  <c r="A4291" i="2661"/>
  <c r="D4291" i="2661" s="1"/>
  <c r="A4292" i="2661"/>
  <c r="D4292" i="2661" s="1"/>
  <c r="A4293" i="2661"/>
  <c r="D4293" i="2661" s="1"/>
  <c r="A4294" i="2661"/>
  <c r="D4294" i="2661" s="1"/>
  <c r="A4295" i="2661"/>
  <c r="D4295" i="2661" s="1"/>
  <c r="A4296" i="2661"/>
  <c r="D4296" i="2661" s="1"/>
  <c r="A4297" i="2661"/>
  <c r="D4297" i="2661" s="1"/>
  <c r="A4298" i="2661"/>
  <c r="D4298" i="2661" s="1"/>
  <c r="A4299" i="2661"/>
  <c r="D4299" i="2661" s="1"/>
  <c r="A4300" i="2661"/>
  <c r="D4300" i="2661" s="1"/>
  <c r="A4301" i="2661"/>
  <c r="D4301" i="2661" s="1"/>
  <c r="A4302" i="2661"/>
  <c r="D4302" i="2661" s="1"/>
  <c r="A4303" i="2661"/>
  <c r="D4303" i="2661" s="1"/>
  <c r="A4304" i="2661"/>
  <c r="D4304" i="2661" s="1"/>
  <c r="A4305" i="2661"/>
  <c r="D4305" i="2661" s="1"/>
  <c r="A4306" i="2661"/>
  <c r="D4306" i="2661" s="1"/>
  <c r="A4307" i="2661"/>
  <c r="D4307" i="2661" s="1"/>
  <c r="A4308" i="2661"/>
  <c r="D4308" i="2661" s="1"/>
  <c r="A4309" i="2661"/>
  <c r="D4309" i="2661" s="1"/>
  <c r="A4310" i="2661"/>
  <c r="D4310" i="2661" s="1"/>
  <c r="A4311" i="2661"/>
  <c r="D4311" i="2661" s="1"/>
  <c r="A4312" i="2661"/>
  <c r="D4312" i="2661" s="1"/>
  <c r="A4313" i="2661"/>
  <c r="D4313" i="2661" s="1"/>
  <c r="A4314" i="2661"/>
  <c r="D4314" i="2661" s="1"/>
  <c r="A4315" i="2661"/>
  <c r="D4315" i="2661" s="1"/>
  <c r="A4316" i="2661"/>
  <c r="D4316" i="2661" s="1"/>
  <c r="A4317" i="2661"/>
  <c r="D4317" i="2661" s="1"/>
  <c r="A4318" i="2661"/>
  <c r="D4318" i="2661" s="1"/>
  <c r="A4319" i="2661"/>
  <c r="D4319" i="2661" s="1"/>
  <c r="A4320" i="2661"/>
  <c r="D4320" i="2661" s="1"/>
  <c r="A4321" i="2661"/>
  <c r="D4321" i="2661" s="1"/>
  <c r="A4322" i="2661"/>
  <c r="D4322" i="2661" s="1"/>
  <c r="A4323" i="2661"/>
  <c r="D4323" i="2661" s="1"/>
  <c r="A4324" i="2661"/>
  <c r="D4324" i="2661" s="1"/>
  <c r="A4325" i="2661"/>
  <c r="D4325" i="2661" s="1"/>
  <c r="A4326" i="2661"/>
  <c r="D4326" i="2661" s="1"/>
  <c r="A4327" i="2661"/>
  <c r="D4327" i="2661" s="1"/>
  <c r="A4328" i="2661"/>
  <c r="D4328" i="2661" s="1"/>
  <c r="A4329" i="2661"/>
  <c r="D4329" i="2661" s="1"/>
  <c r="A4330" i="2661"/>
  <c r="D4330" i="2661" s="1"/>
  <c r="A4331" i="2661"/>
  <c r="D4331" i="2661" s="1"/>
  <c r="A4332" i="2661"/>
  <c r="D4332" i="2661" s="1"/>
  <c r="A4333" i="2661"/>
  <c r="D4333" i="2661" s="1"/>
  <c r="A4334" i="2661"/>
  <c r="D4334" i="2661" s="1"/>
  <c r="A4335" i="2661"/>
  <c r="D4335" i="2661" s="1"/>
  <c r="A4336" i="2661"/>
  <c r="D4336" i="2661" s="1"/>
  <c r="A4337" i="2661"/>
  <c r="D4337" i="2661" s="1"/>
  <c r="A4338" i="2661"/>
  <c r="D4338" i="2661" s="1"/>
  <c r="A4339" i="2661"/>
  <c r="D4339" i="2661" s="1"/>
  <c r="A4340" i="2661"/>
  <c r="D4340" i="2661" s="1"/>
  <c r="A4341" i="2661"/>
  <c r="D4341" i="2661" s="1"/>
  <c r="A4342" i="2661"/>
  <c r="D4342" i="2661" s="1"/>
  <c r="A4343" i="2661"/>
  <c r="D4343" i="2661" s="1"/>
  <c r="A4344" i="2661"/>
  <c r="D4344" i="2661" s="1"/>
  <c r="A4345" i="2661"/>
  <c r="D4345" i="2661" s="1"/>
  <c r="A4346" i="2661"/>
  <c r="D4346" i="2661" s="1"/>
  <c r="A4347" i="2661"/>
  <c r="D4347" i="2661" s="1"/>
  <c r="A4348" i="2661"/>
  <c r="D4348" i="2661" s="1"/>
  <c r="A4349" i="2661"/>
  <c r="D4349" i="2661" s="1"/>
  <c r="A4350" i="2661"/>
  <c r="D4350" i="2661" s="1"/>
  <c r="A4351" i="2661"/>
  <c r="D4351" i="2661" s="1"/>
  <c r="A4352" i="2661"/>
  <c r="D4352" i="2661" s="1"/>
  <c r="A4353" i="2661"/>
  <c r="D4353" i="2661" s="1"/>
  <c r="A4354" i="2661"/>
  <c r="D4354" i="2661" s="1"/>
  <c r="A4355" i="2661"/>
  <c r="D4355" i="2661" s="1"/>
  <c r="A4356" i="2661"/>
  <c r="D4356" i="2661" s="1"/>
  <c r="A4357" i="2661"/>
  <c r="D4357" i="2661" s="1"/>
  <c r="A4358" i="2661"/>
  <c r="D4358" i="2661" s="1"/>
  <c r="A4359" i="2661"/>
  <c r="D4359" i="2661" s="1"/>
  <c r="A4360" i="2661"/>
  <c r="D4360" i="2661" s="1"/>
  <c r="A4361" i="2661"/>
  <c r="D4361" i="2661" s="1"/>
  <c r="A4362" i="2661"/>
  <c r="D4362" i="2661" s="1"/>
  <c r="A4363" i="2661"/>
  <c r="D4363" i="2661" s="1"/>
  <c r="A4364" i="2661"/>
  <c r="D4364" i="2661" s="1"/>
  <c r="A4365" i="2661"/>
  <c r="D4365" i="2661" s="1"/>
  <c r="A4366" i="2661"/>
  <c r="D4366" i="2661" s="1"/>
  <c r="A4367" i="2661"/>
  <c r="D4367" i="2661" s="1"/>
  <c r="A4368" i="2661"/>
  <c r="D4368" i="2661" s="1"/>
  <c r="A4369" i="2661"/>
  <c r="D4369" i="2661" s="1"/>
  <c r="A4370" i="2661"/>
  <c r="D4370" i="2661" s="1"/>
  <c r="A4371" i="2661"/>
  <c r="D4371" i="2661" s="1"/>
  <c r="A4372" i="2661"/>
  <c r="D4372" i="2661" s="1"/>
  <c r="A4373" i="2661"/>
  <c r="D4373" i="2661" s="1"/>
  <c r="A4374" i="2661"/>
  <c r="D4374" i="2661" s="1"/>
  <c r="A4375" i="2661"/>
  <c r="D4375" i="2661" s="1"/>
  <c r="A4376" i="2661"/>
  <c r="D4376" i="2661" s="1"/>
  <c r="A4377" i="2661"/>
  <c r="D4377" i="2661" s="1"/>
  <c r="A4378" i="2661"/>
  <c r="D4378" i="2661" s="1"/>
  <c r="A4379" i="2661"/>
  <c r="D4379" i="2661" s="1"/>
  <c r="A4380" i="2661"/>
  <c r="D4380" i="2661" s="1"/>
  <c r="A4381" i="2661"/>
  <c r="D4381" i="2661" s="1"/>
  <c r="A4382" i="2661"/>
  <c r="D4382" i="2661" s="1"/>
  <c r="A4383" i="2661"/>
  <c r="D4383" i="2661" s="1"/>
  <c r="A4384" i="2661"/>
  <c r="D4384" i="2661" s="1"/>
  <c r="A4385" i="2661"/>
  <c r="D4385" i="2661" s="1"/>
  <c r="A4386" i="2661"/>
  <c r="D4386" i="2661" s="1"/>
  <c r="A4387" i="2661"/>
  <c r="D4387" i="2661" s="1"/>
  <c r="A4388" i="2661"/>
  <c r="D4388" i="2661" s="1"/>
  <c r="A4389" i="2661"/>
  <c r="D4389" i="2661" s="1"/>
  <c r="A4390" i="2661"/>
  <c r="D4390" i="2661" s="1"/>
  <c r="A4391" i="2661"/>
  <c r="D4391" i="2661" s="1"/>
  <c r="A4392" i="2661"/>
  <c r="D4392" i="2661" s="1"/>
  <c r="A4393" i="2661"/>
  <c r="D4393" i="2661" s="1"/>
  <c r="A4394" i="2661"/>
  <c r="D4394" i="2661" s="1"/>
  <c r="A4395" i="2661"/>
  <c r="D4395" i="2661" s="1"/>
  <c r="A4396" i="2661"/>
  <c r="D4396" i="2661" s="1"/>
  <c r="A4397" i="2661"/>
  <c r="D4397" i="2661" s="1"/>
  <c r="A4398" i="2661"/>
  <c r="D4398" i="2661" s="1"/>
  <c r="A4399" i="2661"/>
  <c r="D4399" i="2661" s="1"/>
  <c r="A4400" i="2661"/>
  <c r="D4400" i="2661" s="1"/>
  <c r="A4401" i="2661"/>
  <c r="D4401" i="2661" s="1"/>
  <c r="A4402" i="2661"/>
  <c r="D4402" i="2661" s="1"/>
  <c r="A4403" i="2661"/>
  <c r="D4403" i="2661" s="1"/>
  <c r="A4404" i="2661"/>
  <c r="D4404" i="2661" s="1"/>
  <c r="A4405" i="2661"/>
  <c r="D4405" i="2661" s="1"/>
  <c r="A4406" i="2661"/>
  <c r="D4406" i="2661" s="1"/>
  <c r="A4407" i="2661"/>
  <c r="D4407" i="2661" s="1"/>
  <c r="A4408" i="2661"/>
  <c r="D4408" i="2661" s="1"/>
  <c r="A4409" i="2661"/>
  <c r="D4409" i="2661" s="1"/>
  <c r="A4410" i="2661"/>
  <c r="D4410" i="2661" s="1"/>
  <c r="A4411" i="2661"/>
  <c r="D4411" i="2661" s="1"/>
  <c r="A4412" i="2661"/>
  <c r="D4412" i="2661" s="1"/>
  <c r="A4413" i="2661"/>
  <c r="D4413" i="2661" s="1"/>
  <c r="A4414" i="2661"/>
  <c r="D4414" i="2661" s="1"/>
  <c r="A4415" i="2661"/>
  <c r="D4415" i="2661" s="1"/>
  <c r="A4416" i="2661"/>
  <c r="D4416" i="2661" s="1"/>
  <c r="A4417" i="2661"/>
  <c r="D4417" i="2661" s="1"/>
  <c r="A4418" i="2661"/>
  <c r="D4418" i="2661" s="1"/>
  <c r="A4419" i="2661"/>
  <c r="D4419" i="2661" s="1"/>
  <c r="A4420" i="2661"/>
  <c r="D4420" i="2661" s="1"/>
  <c r="A4421" i="2661"/>
  <c r="D4421" i="2661" s="1"/>
  <c r="A4422" i="2661"/>
  <c r="D4422" i="2661" s="1"/>
  <c r="A4423" i="2661"/>
  <c r="D4423" i="2661" s="1"/>
  <c r="A4424" i="2661"/>
  <c r="D4424" i="2661" s="1"/>
  <c r="A4425" i="2661"/>
  <c r="D4425" i="2661" s="1"/>
  <c r="A4426" i="2661"/>
  <c r="D4426" i="2661" s="1"/>
  <c r="A4427" i="2661"/>
  <c r="D4427" i="2661" s="1"/>
  <c r="A4428" i="2661"/>
  <c r="D4428" i="2661" s="1"/>
  <c r="A4429" i="2661"/>
  <c r="D4429" i="2661" s="1"/>
  <c r="A4430" i="2661"/>
  <c r="D4430" i="2661" s="1"/>
  <c r="A4431" i="2661"/>
  <c r="D4431" i="2661" s="1"/>
  <c r="A4432" i="2661"/>
  <c r="D4432" i="2661" s="1"/>
  <c r="A4433" i="2661"/>
  <c r="D4433" i="2661" s="1"/>
  <c r="A4434" i="2661"/>
  <c r="D4434" i="2661" s="1"/>
  <c r="A4435" i="2661"/>
  <c r="D4435" i="2661" s="1"/>
  <c r="A4436" i="2661"/>
  <c r="D4436" i="2661" s="1"/>
  <c r="A4437" i="2661"/>
  <c r="D4437" i="2661" s="1"/>
  <c r="A4438" i="2661"/>
  <c r="D4438" i="2661" s="1"/>
  <c r="A4439" i="2661"/>
  <c r="D4439" i="2661" s="1"/>
  <c r="A4440" i="2661"/>
  <c r="D4440" i="2661" s="1"/>
  <c r="A4441" i="2661"/>
  <c r="D4441" i="2661" s="1"/>
  <c r="A4442" i="2661"/>
  <c r="D4442" i="2661" s="1"/>
  <c r="A4443" i="2661"/>
  <c r="D4443" i="2661" s="1"/>
  <c r="A4444" i="2661"/>
  <c r="D4444" i="2661" s="1"/>
  <c r="A4445" i="2661"/>
  <c r="D4445" i="2661" s="1"/>
  <c r="A4446" i="2661"/>
  <c r="D4446" i="2661" s="1"/>
  <c r="A4447" i="2661"/>
  <c r="D4447" i="2661" s="1"/>
  <c r="A4448" i="2661"/>
  <c r="D4448" i="2661" s="1"/>
  <c r="A4449" i="2661"/>
  <c r="D4449" i="2661" s="1"/>
  <c r="A4450" i="2661"/>
  <c r="D4450" i="2661" s="1"/>
  <c r="A4451" i="2661"/>
  <c r="D4451" i="2661" s="1"/>
  <c r="A4452" i="2661"/>
  <c r="D4452" i="2661" s="1"/>
  <c r="A4453" i="2661"/>
  <c r="D4453" i="2661" s="1"/>
  <c r="A4454" i="2661"/>
  <c r="D4454" i="2661" s="1"/>
  <c r="A4455" i="2661"/>
  <c r="D4455" i="2661" s="1"/>
  <c r="A4456" i="2661"/>
  <c r="D4456" i="2661" s="1"/>
  <c r="A4457" i="2661"/>
  <c r="D4457" i="2661" s="1"/>
  <c r="A4458" i="2661"/>
  <c r="D4458" i="2661" s="1"/>
  <c r="A4459" i="2661"/>
  <c r="D4459" i="2661" s="1"/>
  <c r="A4460" i="2661"/>
  <c r="D4460" i="2661" s="1"/>
  <c r="A4461" i="2661"/>
  <c r="D4461" i="2661" s="1"/>
  <c r="A4462" i="2661"/>
  <c r="D4462" i="2661" s="1"/>
  <c r="A4463" i="2661"/>
  <c r="D4463" i="2661" s="1"/>
  <c r="A4464" i="2661"/>
  <c r="D4464" i="2661" s="1"/>
  <c r="A4465" i="2661"/>
  <c r="D4465" i="2661" s="1"/>
  <c r="A4466" i="2661"/>
  <c r="D4466" i="2661" s="1"/>
  <c r="A4467" i="2661"/>
  <c r="D4467" i="2661" s="1"/>
  <c r="A4468" i="2661"/>
  <c r="D4468" i="2661" s="1"/>
  <c r="A4469" i="2661"/>
  <c r="D4469" i="2661" s="1"/>
  <c r="A4470" i="2661"/>
  <c r="D4470" i="2661" s="1"/>
  <c r="A4471" i="2661"/>
  <c r="D4471" i="2661" s="1"/>
  <c r="A4472" i="2661"/>
  <c r="D4472" i="2661" s="1"/>
  <c r="A4473" i="2661"/>
  <c r="D4473" i="2661" s="1"/>
  <c r="A4474" i="2661"/>
  <c r="D4474" i="2661" s="1"/>
  <c r="A4475" i="2661"/>
  <c r="D4475" i="2661" s="1"/>
  <c r="A4476" i="2661"/>
  <c r="D4476" i="2661" s="1"/>
  <c r="A4477" i="2661"/>
  <c r="D4477" i="2661" s="1"/>
  <c r="A4478" i="2661"/>
  <c r="D4478" i="2661" s="1"/>
  <c r="A4479" i="2661"/>
  <c r="D4479" i="2661" s="1"/>
  <c r="A4480" i="2661"/>
  <c r="D4480" i="2661" s="1"/>
  <c r="A4481" i="2661"/>
  <c r="D4481" i="2661" s="1"/>
  <c r="A4482" i="2661"/>
  <c r="D4482" i="2661" s="1"/>
  <c r="A4483" i="2661"/>
  <c r="D4483" i="2661" s="1"/>
  <c r="A4484" i="2661"/>
  <c r="D4484" i="2661" s="1"/>
  <c r="A4485" i="2661"/>
  <c r="D4485" i="2661" s="1"/>
  <c r="A4486" i="2661"/>
  <c r="D4486" i="2661" s="1"/>
  <c r="A4487" i="2661"/>
  <c r="D4487" i="2661" s="1"/>
  <c r="A4488" i="2661"/>
  <c r="D4488" i="2661" s="1"/>
  <c r="A4489" i="2661"/>
  <c r="D4489" i="2661" s="1"/>
  <c r="A4490" i="2661"/>
  <c r="D4490" i="2661" s="1"/>
  <c r="A4491" i="2661"/>
  <c r="D4491" i="2661" s="1"/>
  <c r="A4492" i="2661"/>
  <c r="D4492" i="2661" s="1"/>
  <c r="A4493" i="2661"/>
  <c r="D4493" i="2661" s="1"/>
  <c r="A4494" i="2661"/>
  <c r="D4494" i="2661" s="1"/>
  <c r="A4495" i="2661"/>
  <c r="D4495" i="2661" s="1"/>
  <c r="A4496" i="2661"/>
  <c r="D4496" i="2661" s="1"/>
  <c r="A4497" i="2661"/>
  <c r="D4497" i="2661" s="1"/>
  <c r="A4498" i="2661"/>
  <c r="D4498" i="2661" s="1"/>
  <c r="A4499" i="2661"/>
  <c r="D4499" i="2661" s="1"/>
  <c r="A4500" i="2661"/>
  <c r="D4500" i="2661" s="1"/>
  <c r="A4501" i="2661"/>
  <c r="D4501" i="2661" s="1"/>
  <c r="A4502" i="2661"/>
  <c r="D4502" i="2661" s="1"/>
  <c r="A4503" i="2661"/>
  <c r="D4503" i="2661" s="1"/>
  <c r="A4504" i="2661"/>
  <c r="D4504" i="2661" s="1"/>
  <c r="A4505" i="2661"/>
  <c r="D4505" i="2661" s="1"/>
  <c r="A4506" i="2661"/>
  <c r="D4506" i="2661" s="1"/>
  <c r="A4507" i="2661"/>
  <c r="D4507" i="2661" s="1"/>
  <c r="A4508" i="2661"/>
  <c r="D4508" i="2661" s="1"/>
  <c r="A4509" i="2661"/>
  <c r="D4509" i="2661" s="1"/>
  <c r="A4510" i="2661"/>
  <c r="D4510" i="2661" s="1"/>
  <c r="A4511" i="2661"/>
  <c r="D4511" i="2661" s="1"/>
  <c r="A4512" i="2661"/>
  <c r="D4512" i="2661" s="1"/>
  <c r="A4513" i="2661"/>
  <c r="D4513" i="2661" s="1"/>
  <c r="A4514" i="2661"/>
  <c r="D4514" i="2661" s="1"/>
  <c r="A4515" i="2661"/>
  <c r="D4515" i="2661" s="1"/>
  <c r="A4516" i="2661"/>
  <c r="D4516" i="2661" s="1"/>
  <c r="A4517" i="2661"/>
  <c r="D4517" i="2661" s="1"/>
  <c r="A4518" i="2661"/>
  <c r="D4518" i="2661" s="1"/>
  <c r="A4519" i="2661"/>
  <c r="D4519" i="2661" s="1"/>
  <c r="A4520" i="2661"/>
  <c r="D4520" i="2661" s="1"/>
  <c r="A4521" i="2661"/>
  <c r="D4521" i="2661" s="1"/>
  <c r="A4522" i="2661"/>
  <c r="D4522" i="2661" s="1"/>
  <c r="A4523" i="2661"/>
  <c r="D4523" i="2661" s="1"/>
  <c r="A4524" i="2661"/>
  <c r="D4524" i="2661" s="1"/>
  <c r="A4525" i="2661"/>
  <c r="D4525" i="2661" s="1"/>
  <c r="A4526" i="2661"/>
  <c r="D4526" i="2661" s="1"/>
  <c r="A4527" i="2661"/>
  <c r="D4527" i="2661" s="1"/>
  <c r="A4528" i="2661"/>
  <c r="D4528" i="2661" s="1"/>
  <c r="A4529" i="2661"/>
  <c r="D4529" i="2661" s="1"/>
  <c r="A4530" i="2661"/>
  <c r="D4530" i="2661" s="1"/>
  <c r="A4531" i="2661"/>
  <c r="D4531" i="2661" s="1"/>
  <c r="A4532" i="2661"/>
  <c r="D4532" i="2661" s="1"/>
  <c r="A4533" i="2661"/>
  <c r="D4533" i="2661" s="1"/>
  <c r="A4534" i="2661"/>
  <c r="D4534" i="2661" s="1"/>
  <c r="A4535" i="2661"/>
  <c r="D4535" i="2661" s="1"/>
  <c r="A4536" i="2661"/>
  <c r="D4536" i="2661" s="1"/>
  <c r="A4537" i="2661"/>
  <c r="D4537" i="2661" s="1"/>
  <c r="A4538" i="2661"/>
  <c r="D4538" i="2661" s="1"/>
  <c r="A4539" i="2661"/>
  <c r="D4539" i="2661" s="1"/>
  <c r="A4540" i="2661"/>
  <c r="D4540" i="2661" s="1"/>
  <c r="A4541" i="2661"/>
  <c r="D4541" i="2661" s="1"/>
  <c r="A4542" i="2661"/>
  <c r="D4542" i="2661" s="1"/>
  <c r="A4543" i="2661"/>
  <c r="D4543" i="2661" s="1"/>
  <c r="A4544" i="2661"/>
  <c r="D4544" i="2661" s="1"/>
  <c r="A4545" i="2661"/>
  <c r="D4545" i="2661" s="1"/>
  <c r="A4546" i="2661"/>
  <c r="D4546" i="2661" s="1"/>
  <c r="A4547" i="2661"/>
  <c r="D4547" i="2661" s="1"/>
  <c r="A4548" i="2661"/>
  <c r="D4548" i="2661" s="1"/>
  <c r="A4549" i="2661"/>
  <c r="D4549" i="2661" s="1"/>
  <c r="A4550" i="2661"/>
  <c r="D4550" i="2661" s="1"/>
  <c r="A4551" i="2661"/>
  <c r="D4551" i="2661" s="1"/>
  <c r="A4552" i="2661"/>
  <c r="D4552" i="2661" s="1"/>
  <c r="A4553" i="2661"/>
  <c r="D4553" i="2661" s="1"/>
  <c r="A4554" i="2661"/>
  <c r="D4554" i="2661" s="1"/>
  <c r="A4555" i="2661"/>
  <c r="D4555" i="2661" s="1"/>
  <c r="A4556" i="2661"/>
  <c r="D4556" i="2661" s="1"/>
  <c r="A4557" i="2661"/>
  <c r="D4557" i="2661" s="1"/>
  <c r="A4558" i="2661"/>
  <c r="D4558" i="2661" s="1"/>
  <c r="A4559" i="2661"/>
  <c r="D4559" i="2661" s="1"/>
  <c r="A4560" i="2661"/>
  <c r="D4560" i="2661" s="1"/>
  <c r="A4561" i="2661"/>
  <c r="D4561" i="2661" s="1"/>
  <c r="A4562" i="2661"/>
  <c r="D4562" i="2661" s="1"/>
  <c r="A4563" i="2661"/>
  <c r="D4563" i="2661" s="1"/>
  <c r="A4564" i="2661"/>
  <c r="D4564" i="2661" s="1"/>
  <c r="A4565" i="2661"/>
  <c r="D4565" i="2661" s="1"/>
  <c r="A4566" i="2661"/>
  <c r="D4566" i="2661" s="1"/>
  <c r="A4567" i="2661"/>
  <c r="D4567" i="2661" s="1"/>
  <c r="A4568" i="2661"/>
  <c r="D4568" i="2661" s="1"/>
  <c r="A4569" i="2661"/>
  <c r="D4569" i="2661" s="1"/>
  <c r="A4570" i="2661"/>
  <c r="D4570" i="2661" s="1"/>
  <c r="A4571" i="2661"/>
  <c r="D4571" i="2661" s="1"/>
  <c r="A4572" i="2661"/>
  <c r="D4572" i="2661" s="1"/>
  <c r="A4573" i="2661"/>
  <c r="D4573" i="2661" s="1"/>
  <c r="A4574" i="2661"/>
  <c r="D4574" i="2661" s="1"/>
  <c r="A4575" i="2661"/>
  <c r="D4575" i="2661" s="1"/>
  <c r="A4576" i="2661"/>
  <c r="D4576" i="2661" s="1"/>
  <c r="A4577" i="2661"/>
  <c r="D4577" i="2661" s="1"/>
  <c r="A4578" i="2661"/>
  <c r="D4578" i="2661" s="1"/>
  <c r="A4579" i="2661"/>
  <c r="D4579" i="2661" s="1"/>
  <c r="A4580" i="2661"/>
  <c r="D4580" i="2661" s="1"/>
  <c r="A4581" i="2661"/>
  <c r="D4581" i="2661" s="1"/>
  <c r="A4582" i="2661"/>
  <c r="D4582" i="2661" s="1"/>
  <c r="A4583" i="2661"/>
  <c r="D4583" i="2661" s="1"/>
  <c r="A4584" i="2661"/>
  <c r="D4584" i="2661" s="1"/>
  <c r="A4585" i="2661"/>
  <c r="D4585" i="2661" s="1"/>
  <c r="A4586" i="2661"/>
  <c r="D4586" i="2661" s="1"/>
  <c r="A4587" i="2661"/>
  <c r="D4587" i="2661" s="1"/>
  <c r="A4588" i="2661"/>
  <c r="D4588" i="2661" s="1"/>
  <c r="A4589" i="2661"/>
  <c r="D4589" i="2661" s="1"/>
  <c r="A4590" i="2661"/>
  <c r="D4590" i="2661" s="1"/>
  <c r="A4591" i="2661"/>
  <c r="D4591" i="2661" s="1"/>
  <c r="A4592" i="2661"/>
  <c r="D4592" i="2661" s="1"/>
  <c r="A4593" i="2661"/>
  <c r="D4593" i="2661" s="1"/>
  <c r="A4594" i="2661"/>
  <c r="D4594" i="2661" s="1"/>
  <c r="A4595" i="2661"/>
  <c r="D4595" i="2661" s="1"/>
  <c r="A4596" i="2661"/>
  <c r="D4596" i="2661" s="1"/>
  <c r="A4597" i="2661"/>
  <c r="D4597" i="2661" s="1"/>
  <c r="A4598" i="2661"/>
  <c r="D4598" i="2661" s="1"/>
  <c r="A4599" i="2661"/>
  <c r="D4599" i="2661" s="1"/>
  <c r="A4600" i="2661"/>
  <c r="D4600" i="2661" s="1"/>
  <c r="A4601" i="2661"/>
  <c r="D4601" i="2661" s="1"/>
  <c r="A4602" i="2661"/>
  <c r="D4602" i="2661" s="1"/>
  <c r="A4603" i="2661"/>
  <c r="D4603" i="2661" s="1"/>
  <c r="A4604" i="2661"/>
  <c r="D4604" i="2661" s="1"/>
  <c r="A4605" i="2661"/>
  <c r="D4605" i="2661" s="1"/>
  <c r="A4606" i="2661"/>
  <c r="D4606" i="2661" s="1"/>
  <c r="A4607" i="2661"/>
  <c r="D4607" i="2661" s="1"/>
  <c r="A4608" i="2661"/>
  <c r="D4608" i="2661" s="1"/>
  <c r="A4609" i="2661"/>
  <c r="D4609" i="2661" s="1"/>
  <c r="A4610" i="2661"/>
  <c r="D4610" i="2661" s="1"/>
  <c r="A4611" i="2661"/>
  <c r="D4611" i="2661" s="1"/>
  <c r="A4612" i="2661"/>
  <c r="D4612" i="2661" s="1"/>
  <c r="A4613" i="2661"/>
  <c r="D4613" i="2661" s="1"/>
  <c r="A4614" i="2661"/>
  <c r="D4614" i="2661" s="1"/>
  <c r="A4615" i="2661"/>
  <c r="D4615" i="2661" s="1"/>
  <c r="A4616" i="2661"/>
  <c r="D4616" i="2661" s="1"/>
  <c r="A4617" i="2661"/>
  <c r="D4617" i="2661" s="1"/>
  <c r="A4618" i="2661"/>
  <c r="D4618" i="2661" s="1"/>
  <c r="A4619" i="2661"/>
  <c r="D4619" i="2661" s="1"/>
  <c r="A4620" i="2661"/>
  <c r="D4620" i="2661" s="1"/>
  <c r="A4621" i="2661"/>
  <c r="D4621" i="2661" s="1"/>
  <c r="A4622" i="2661"/>
  <c r="D4622" i="2661" s="1"/>
  <c r="A4623" i="2661"/>
  <c r="D4623" i="2661" s="1"/>
  <c r="A4624" i="2661"/>
  <c r="D4624" i="2661" s="1"/>
  <c r="A4625" i="2661"/>
  <c r="D4625" i="2661" s="1"/>
  <c r="A4626" i="2661"/>
  <c r="D4626" i="2661" s="1"/>
  <c r="A4627" i="2661"/>
  <c r="D4627" i="2661" s="1"/>
  <c r="A4628" i="2661"/>
  <c r="D4628" i="2661" s="1"/>
  <c r="A4629" i="2661"/>
  <c r="D4629" i="2661" s="1"/>
  <c r="A4630" i="2661"/>
  <c r="D4630" i="2661" s="1"/>
  <c r="A4631" i="2661"/>
  <c r="D4631" i="2661" s="1"/>
  <c r="A4632" i="2661"/>
  <c r="D4632" i="2661" s="1"/>
  <c r="A4633" i="2661"/>
  <c r="D4633" i="2661" s="1"/>
  <c r="A4634" i="2661"/>
  <c r="D4634" i="2661" s="1"/>
  <c r="A4635" i="2661"/>
  <c r="D4635" i="2661" s="1"/>
  <c r="A4636" i="2661"/>
  <c r="D4636" i="2661" s="1"/>
  <c r="A4637" i="2661"/>
  <c r="D4637" i="2661" s="1"/>
  <c r="A4638" i="2661"/>
  <c r="D4638" i="2661" s="1"/>
  <c r="A4639" i="2661"/>
  <c r="D4639" i="2661" s="1"/>
  <c r="A4640" i="2661"/>
  <c r="D4640" i="2661" s="1"/>
  <c r="A4641" i="2661"/>
  <c r="D4641" i="2661" s="1"/>
  <c r="A4642" i="2661"/>
  <c r="D4642" i="2661" s="1"/>
  <c r="A4643" i="2661"/>
  <c r="D4643" i="2661" s="1"/>
  <c r="A4644" i="2661"/>
  <c r="D4644" i="2661" s="1"/>
  <c r="A4645" i="2661"/>
  <c r="D4645" i="2661" s="1"/>
  <c r="A4646" i="2661"/>
  <c r="D4646" i="2661" s="1"/>
  <c r="A4647" i="2661"/>
  <c r="D4647" i="2661" s="1"/>
  <c r="A4648" i="2661"/>
  <c r="D4648" i="2661" s="1"/>
  <c r="A4649" i="2661"/>
  <c r="D4649" i="2661" s="1"/>
  <c r="A4650" i="2661"/>
  <c r="D4650" i="2661" s="1"/>
  <c r="A4651" i="2661"/>
  <c r="D4651" i="2661" s="1"/>
  <c r="A4652" i="2661"/>
  <c r="D4652" i="2661" s="1"/>
  <c r="A4653" i="2661"/>
  <c r="D4653" i="2661" s="1"/>
  <c r="A4654" i="2661"/>
  <c r="D4654" i="2661" s="1"/>
  <c r="A4655" i="2661"/>
  <c r="D4655" i="2661" s="1"/>
  <c r="A4656" i="2661"/>
  <c r="D4656" i="2661" s="1"/>
  <c r="A4657" i="2661"/>
  <c r="D4657" i="2661" s="1"/>
  <c r="A4658" i="2661"/>
  <c r="D4658" i="2661" s="1"/>
  <c r="A4659" i="2661"/>
  <c r="D4659" i="2661" s="1"/>
  <c r="A4660" i="2661"/>
  <c r="D4660" i="2661" s="1"/>
  <c r="A4661" i="2661"/>
  <c r="D4661" i="2661" s="1"/>
  <c r="A4662" i="2661"/>
  <c r="D4662" i="2661" s="1"/>
  <c r="A4663" i="2661"/>
  <c r="D4663" i="2661" s="1"/>
  <c r="A4664" i="2661"/>
  <c r="D4664" i="2661" s="1"/>
  <c r="A4665" i="2661"/>
  <c r="D4665" i="2661" s="1"/>
  <c r="A4666" i="2661"/>
  <c r="D4666" i="2661" s="1"/>
  <c r="A4667" i="2661"/>
  <c r="D4667" i="2661" s="1"/>
  <c r="A4668" i="2661"/>
  <c r="D4668" i="2661" s="1"/>
  <c r="A4669" i="2661"/>
  <c r="D4669" i="2661" s="1"/>
  <c r="A4670" i="2661"/>
  <c r="D4670" i="2661" s="1"/>
  <c r="A4671" i="2661"/>
  <c r="D4671" i="2661" s="1"/>
  <c r="A4672" i="2661"/>
  <c r="D4672" i="2661" s="1"/>
  <c r="A4673" i="2661"/>
  <c r="D4673" i="2661" s="1"/>
  <c r="A4674" i="2661"/>
  <c r="D4674" i="2661" s="1"/>
  <c r="A4675" i="2661"/>
  <c r="D4675" i="2661" s="1"/>
  <c r="A4676" i="2661"/>
  <c r="D4676" i="2661" s="1"/>
  <c r="A4677" i="2661"/>
  <c r="D4677" i="2661" s="1"/>
  <c r="A4678" i="2661"/>
  <c r="D4678" i="2661" s="1"/>
  <c r="A4679" i="2661"/>
  <c r="D4679" i="2661" s="1"/>
  <c r="A4680" i="2661"/>
  <c r="D4680" i="2661" s="1"/>
  <c r="A4681" i="2661"/>
  <c r="D4681" i="2661" s="1"/>
  <c r="A4682" i="2661"/>
  <c r="D4682" i="2661" s="1"/>
  <c r="A4683" i="2661"/>
  <c r="D4683" i="2661" s="1"/>
  <c r="A4684" i="2661"/>
  <c r="D4684" i="2661" s="1"/>
  <c r="A4685" i="2661"/>
  <c r="D4685" i="2661" s="1"/>
  <c r="A4686" i="2661"/>
  <c r="D4686" i="2661" s="1"/>
  <c r="A4687" i="2661"/>
  <c r="D4687" i="2661" s="1"/>
  <c r="A4688" i="2661"/>
  <c r="D4688" i="2661" s="1"/>
  <c r="A4689" i="2661"/>
  <c r="D4689" i="2661" s="1"/>
  <c r="A4690" i="2661"/>
  <c r="D4690" i="2661" s="1"/>
  <c r="A4691" i="2661"/>
  <c r="D4691" i="2661" s="1"/>
  <c r="A4692" i="2661"/>
  <c r="D4692" i="2661" s="1"/>
  <c r="A4693" i="2661"/>
  <c r="D4693" i="2661" s="1"/>
  <c r="A4694" i="2661"/>
  <c r="D4694" i="2661" s="1"/>
  <c r="A4695" i="2661"/>
  <c r="D4695" i="2661" s="1"/>
  <c r="A4696" i="2661"/>
  <c r="D4696" i="2661" s="1"/>
  <c r="A4697" i="2661"/>
  <c r="D4697" i="2661" s="1"/>
  <c r="A4698" i="2661"/>
  <c r="D4698" i="2661" s="1"/>
  <c r="A4699" i="2661"/>
  <c r="D4699" i="2661" s="1"/>
  <c r="A4700" i="2661"/>
  <c r="D4700" i="2661" s="1"/>
  <c r="A4701" i="2661"/>
  <c r="D4701" i="2661" s="1"/>
  <c r="A4702" i="2661"/>
  <c r="D4702" i="2661" s="1"/>
  <c r="A4703" i="2661"/>
  <c r="D4703" i="2661" s="1"/>
  <c r="A4704" i="2661"/>
  <c r="D4704" i="2661" s="1"/>
  <c r="A4705" i="2661"/>
  <c r="D4705" i="2661" s="1"/>
  <c r="A4706" i="2661"/>
  <c r="D4706" i="2661" s="1"/>
  <c r="A4707" i="2661"/>
  <c r="D4707" i="2661" s="1"/>
  <c r="A4708" i="2661"/>
  <c r="D4708" i="2661" s="1"/>
  <c r="A4709" i="2661"/>
  <c r="D4709" i="2661" s="1"/>
  <c r="A4710" i="2661"/>
  <c r="D4710" i="2661" s="1"/>
  <c r="A4711" i="2661"/>
  <c r="D4711" i="2661" s="1"/>
  <c r="A4712" i="2661"/>
  <c r="D4712" i="2661" s="1"/>
  <c r="A4713" i="2661"/>
  <c r="D4713" i="2661" s="1"/>
  <c r="A4714" i="2661"/>
  <c r="D4714" i="2661" s="1"/>
  <c r="A4715" i="2661"/>
  <c r="D4715" i="2661" s="1"/>
  <c r="A4716" i="2661"/>
  <c r="D4716" i="2661" s="1"/>
  <c r="A4717" i="2661"/>
  <c r="D4717" i="2661" s="1"/>
  <c r="A4718" i="2661"/>
  <c r="D4718" i="2661" s="1"/>
  <c r="A4719" i="2661"/>
  <c r="D4719" i="2661" s="1"/>
  <c r="A4720" i="2661"/>
  <c r="D4720" i="2661" s="1"/>
  <c r="A4721" i="2661"/>
  <c r="D4721" i="2661" s="1"/>
  <c r="A4722" i="2661"/>
  <c r="D4722" i="2661" s="1"/>
  <c r="A4723" i="2661"/>
  <c r="D4723" i="2661" s="1"/>
  <c r="A4724" i="2661"/>
  <c r="D4724" i="2661" s="1"/>
  <c r="A4725" i="2661"/>
  <c r="D4725" i="2661" s="1"/>
  <c r="A4726" i="2661"/>
  <c r="D4726" i="2661" s="1"/>
  <c r="A4727" i="2661"/>
  <c r="D4727" i="2661" s="1"/>
  <c r="A4728" i="2661"/>
  <c r="D4728" i="2661" s="1"/>
  <c r="A4729" i="2661"/>
  <c r="D4729" i="2661" s="1"/>
  <c r="A4730" i="2661"/>
  <c r="D4730" i="2661" s="1"/>
  <c r="A4731" i="2661"/>
  <c r="D4731" i="2661" s="1"/>
  <c r="A4732" i="2661"/>
  <c r="D4732" i="2661" s="1"/>
  <c r="A4733" i="2661"/>
  <c r="D4733" i="2661" s="1"/>
  <c r="A4734" i="2661"/>
  <c r="D4734" i="2661" s="1"/>
  <c r="A4735" i="2661"/>
  <c r="D4735" i="2661" s="1"/>
  <c r="A4736" i="2661"/>
  <c r="D4736" i="2661" s="1"/>
  <c r="A4737" i="2661"/>
  <c r="D4737" i="2661" s="1"/>
  <c r="A4738" i="2661"/>
  <c r="D4738" i="2661" s="1"/>
  <c r="A4739" i="2661"/>
  <c r="D4739" i="2661" s="1"/>
  <c r="A4740" i="2661"/>
  <c r="D4740" i="2661" s="1"/>
  <c r="A4741" i="2661"/>
  <c r="D4741" i="2661" s="1"/>
  <c r="A4742" i="2661"/>
  <c r="D4742" i="2661" s="1"/>
  <c r="A4743" i="2661"/>
  <c r="D4743" i="2661" s="1"/>
  <c r="A4744" i="2661"/>
  <c r="D4744" i="2661" s="1"/>
  <c r="A4745" i="2661"/>
  <c r="D4745" i="2661" s="1"/>
  <c r="A4746" i="2661"/>
  <c r="D4746" i="2661" s="1"/>
  <c r="A4747" i="2661"/>
  <c r="D4747" i="2661" s="1"/>
  <c r="A4748" i="2661"/>
  <c r="D4748" i="2661" s="1"/>
  <c r="A4749" i="2661"/>
  <c r="D4749" i="2661" s="1"/>
  <c r="A4750" i="2661"/>
  <c r="D4750" i="2661" s="1"/>
  <c r="A4751" i="2661"/>
  <c r="D4751" i="2661" s="1"/>
  <c r="A4752" i="2661"/>
  <c r="D4752" i="2661" s="1"/>
  <c r="A4753" i="2661"/>
  <c r="D4753" i="2661" s="1"/>
  <c r="A4754" i="2661"/>
  <c r="D4754" i="2661" s="1"/>
  <c r="A4755" i="2661"/>
  <c r="D4755" i="2661" s="1"/>
  <c r="A4756" i="2661"/>
  <c r="D4756" i="2661" s="1"/>
  <c r="A4757" i="2661"/>
  <c r="D4757" i="2661" s="1"/>
  <c r="A4758" i="2661"/>
  <c r="D4758" i="2661" s="1"/>
  <c r="A4759" i="2661"/>
  <c r="D4759" i="2661" s="1"/>
  <c r="A4760" i="2661"/>
  <c r="D4760" i="2661" s="1"/>
  <c r="A4761" i="2661"/>
  <c r="D4761" i="2661" s="1"/>
  <c r="A4762" i="2661"/>
  <c r="D4762" i="2661" s="1"/>
  <c r="A4763" i="2661"/>
  <c r="D4763" i="2661" s="1"/>
  <c r="A4764" i="2661"/>
  <c r="D4764" i="2661" s="1"/>
  <c r="A4765" i="2661"/>
  <c r="D4765" i="2661" s="1"/>
  <c r="A4766" i="2661"/>
  <c r="D4766" i="2661" s="1"/>
  <c r="A4767" i="2661"/>
  <c r="D4767" i="2661" s="1"/>
  <c r="A4768" i="2661"/>
  <c r="D4768" i="2661" s="1"/>
  <c r="A4769" i="2661"/>
  <c r="D4769" i="2661" s="1"/>
  <c r="A4770" i="2661"/>
  <c r="D4770" i="2661" s="1"/>
  <c r="A4771" i="2661"/>
  <c r="D4771" i="2661" s="1"/>
  <c r="A4772" i="2661"/>
  <c r="D4772" i="2661" s="1"/>
  <c r="A4773" i="2661"/>
  <c r="D4773" i="2661" s="1"/>
  <c r="A4774" i="2661"/>
  <c r="D4774" i="2661" s="1"/>
  <c r="A4775" i="2661"/>
  <c r="D4775" i="2661" s="1"/>
  <c r="A4776" i="2661"/>
  <c r="D4776" i="2661" s="1"/>
  <c r="A4777" i="2661"/>
  <c r="D4777" i="2661" s="1"/>
  <c r="A4778" i="2661"/>
  <c r="D4778" i="2661" s="1"/>
  <c r="A4779" i="2661"/>
  <c r="D4779" i="2661" s="1"/>
  <c r="A4780" i="2661"/>
  <c r="D4780" i="2661" s="1"/>
  <c r="A4781" i="2661"/>
  <c r="D4781" i="2661" s="1"/>
  <c r="A4782" i="2661"/>
  <c r="D4782" i="2661" s="1"/>
  <c r="A4783" i="2661"/>
  <c r="D4783" i="2661" s="1"/>
  <c r="A4784" i="2661"/>
  <c r="D4784" i="2661" s="1"/>
  <c r="A4785" i="2661"/>
  <c r="D4785" i="2661" s="1"/>
  <c r="A4786" i="2661"/>
  <c r="D4786" i="2661" s="1"/>
  <c r="A4787" i="2661"/>
  <c r="D4787" i="2661" s="1"/>
  <c r="A4788" i="2661"/>
  <c r="D4788" i="2661" s="1"/>
  <c r="A4789" i="2661"/>
  <c r="D4789" i="2661" s="1"/>
  <c r="A4790" i="2661"/>
  <c r="D4790" i="2661" s="1"/>
  <c r="A4791" i="2661"/>
  <c r="D4791" i="2661" s="1"/>
  <c r="A4792" i="2661"/>
  <c r="D4792" i="2661" s="1"/>
  <c r="A4793" i="2661"/>
  <c r="D4793" i="2661" s="1"/>
  <c r="A4794" i="2661"/>
  <c r="D4794" i="2661" s="1"/>
  <c r="A4795" i="2661"/>
  <c r="D4795" i="2661" s="1"/>
  <c r="A4796" i="2661"/>
  <c r="D4796" i="2661" s="1"/>
  <c r="A4797" i="2661"/>
  <c r="D4797" i="2661" s="1"/>
  <c r="A4798" i="2661"/>
  <c r="D4798" i="2661" s="1"/>
  <c r="A4799" i="2661"/>
  <c r="D4799" i="2661" s="1"/>
  <c r="A4800" i="2661"/>
  <c r="D4800" i="2661" s="1"/>
  <c r="A4801" i="2661"/>
  <c r="D4801" i="2661" s="1"/>
  <c r="A4802" i="2661"/>
  <c r="D4802" i="2661" s="1"/>
  <c r="A4803" i="2661"/>
  <c r="D4803" i="2661" s="1"/>
  <c r="A4804" i="2661"/>
  <c r="D4804" i="2661" s="1"/>
  <c r="A4805" i="2661"/>
  <c r="D4805" i="2661" s="1"/>
  <c r="A4806" i="2661"/>
  <c r="D4806" i="2661" s="1"/>
  <c r="A4807" i="2661"/>
  <c r="D4807" i="2661" s="1"/>
  <c r="A4808" i="2661"/>
  <c r="D4808" i="2661" s="1"/>
  <c r="A4809" i="2661"/>
  <c r="D4809" i="2661" s="1"/>
  <c r="A4810" i="2661"/>
  <c r="D4810" i="2661" s="1"/>
  <c r="A4811" i="2661"/>
  <c r="D4811" i="2661" s="1"/>
  <c r="A4812" i="2661"/>
  <c r="D4812" i="2661" s="1"/>
  <c r="A4813" i="2661"/>
  <c r="D4813" i="2661" s="1"/>
  <c r="A4814" i="2661"/>
  <c r="D4814" i="2661" s="1"/>
  <c r="A4815" i="2661"/>
  <c r="D4815" i="2661" s="1"/>
  <c r="A4816" i="2661"/>
  <c r="D4816" i="2661" s="1"/>
  <c r="A4817" i="2661"/>
  <c r="D4817" i="2661" s="1"/>
  <c r="A4818" i="2661"/>
  <c r="D4818" i="2661" s="1"/>
  <c r="A4819" i="2661"/>
  <c r="D4819" i="2661" s="1"/>
  <c r="A4820" i="2661"/>
  <c r="D4820" i="2661" s="1"/>
  <c r="A4821" i="2661"/>
  <c r="D4821" i="2661" s="1"/>
  <c r="A4822" i="2661"/>
  <c r="D4822" i="2661" s="1"/>
  <c r="A4823" i="2661"/>
  <c r="D4823" i="2661" s="1"/>
  <c r="A4824" i="2661"/>
  <c r="D4824" i="2661" s="1"/>
  <c r="A4825" i="2661"/>
  <c r="D4825" i="2661" s="1"/>
  <c r="A4826" i="2661"/>
  <c r="D4826" i="2661" s="1"/>
  <c r="A4827" i="2661"/>
  <c r="D4827" i="2661" s="1"/>
  <c r="A4828" i="2661"/>
  <c r="D4828" i="2661" s="1"/>
  <c r="A4829" i="2661"/>
  <c r="D4829" i="2661" s="1"/>
  <c r="A4830" i="2661"/>
  <c r="D4830" i="2661" s="1"/>
  <c r="A4831" i="2661"/>
  <c r="D4831" i="2661" s="1"/>
  <c r="A4832" i="2661"/>
  <c r="D4832" i="2661" s="1"/>
  <c r="A4833" i="2661"/>
  <c r="D4833" i="2661" s="1"/>
  <c r="A4834" i="2661"/>
  <c r="D4834" i="2661" s="1"/>
  <c r="A4835" i="2661"/>
  <c r="D4835" i="2661" s="1"/>
  <c r="A4836" i="2661"/>
  <c r="D4836" i="2661" s="1"/>
  <c r="A4837" i="2661"/>
  <c r="D4837" i="2661" s="1"/>
  <c r="A4838" i="2661"/>
  <c r="D4838" i="2661" s="1"/>
  <c r="A4839" i="2661"/>
  <c r="D4839" i="2661" s="1"/>
  <c r="A4840" i="2661"/>
  <c r="D4840" i="2661" s="1"/>
  <c r="A4841" i="2661"/>
  <c r="D4841" i="2661" s="1"/>
  <c r="A4842" i="2661"/>
  <c r="D4842" i="2661" s="1"/>
  <c r="A4843" i="2661"/>
  <c r="D4843" i="2661" s="1"/>
  <c r="A4844" i="2661"/>
  <c r="D4844" i="2661" s="1"/>
  <c r="A4845" i="2661"/>
  <c r="D4845" i="2661" s="1"/>
  <c r="A4846" i="2661"/>
  <c r="D4846" i="2661" s="1"/>
  <c r="A4847" i="2661"/>
  <c r="D4847" i="2661" s="1"/>
  <c r="A4848" i="2661"/>
  <c r="D4848" i="2661" s="1"/>
  <c r="A4849" i="2661"/>
  <c r="D4849" i="2661" s="1"/>
  <c r="A4850" i="2661"/>
  <c r="D4850" i="2661" s="1"/>
  <c r="A4851" i="2661"/>
  <c r="D4851" i="2661" s="1"/>
  <c r="A4852" i="2661"/>
  <c r="D4852" i="2661" s="1"/>
  <c r="A4853" i="2661"/>
  <c r="D4853" i="2661" s="1"/>
  <c r="A4854" i="2661"/>
  <c r="D4854" i="2661" s="1"/>
  <c r="A4855" i="2661"/>
  <c r="D4855" i="2661" s="1"/>
  <c r="A4856" i="2661"/>
  <c r="D4856" i="2661" s="1"/>
  <c r="A4857" i="2661"/>
  <c r="D4857" i="2661" s="1"/>
  <c r="A4858" i="2661"/>
  <c r="D4858" i="2661" s="1"/>
  <c r="A4859" i="2661"/>
  <c r="D4859" i="2661" s="1"/>
  <c r="A4860" i="2661"/>
  <c r="D4860" i="2661" s="1"/>
  <c r="A4861" i="2661"/>
  <c r="D4861" i="2661" s="1"/>
  <c r="A4862" i="2661"/>
  <c r="D4862" i="2661" s="1"/>
  <c r="A4863" i="2661"/>
  <c r="D4863" i="2661" s="1"/>
  <c r="A4864" i="2661"/>
  <c r="D4864" i="2661" s="1"/>
  <c r="A4865" i="2661"/>
  <c r="D4865" i="2661" s="1"/>
  <c r="A4866" i="2661"/>
  <c r="D4866" i="2661" s="1"/>
  <c r="A4867" i="2661"/>
  <c r="D4867" i="2661" s="1"/>
  <c r="A4868" i="2661"/>
  <c r="D4868" i="2661" s="1"/>
  <c r="A4869" i="2661"/>
  <c r="D4869" i="2661" s="1"/>
  <c r="A4870" i="2661"/>
  <c r="D4870" i="2661" s="1"/>
  <c r="A4871" i="2661"/>
  <c r="D4871" i="2661" s="1"/>
  <c r="A4872" i="2661"/>
  <c r="D4872" i="2661" s="1"/>
  <c r="A4873" i="2661"/>
  <c r="D4873" i="2661" s="1"/>
  <c r="A4874" i="2661"/>
  <c r="D4874" i="2661" s="1"/>
  <c r="A4875" i="2661"/>
  <c r="D4875" i="2661" s="1"/>
  <c r="A4876" i="2661"/>
  <c r="D4876" i="2661" s="1"/>
  <c r="A4877" i="2661"/>
  <c r="D4877" i="2661" s="1"/>
  <c r="A4878" i="2661"/>
  <c r="D4878" i="2661" s="1"/>
  <c r="A4879" i="2661"/>
  <c r="D4879" i="2661" s="1"/>
  <c r="A4880" i="2661"/>
  <c r="D4880" i="2661" s="1"/>
  <c r="A4881" i="2661"/>
  <c r="D4881" i="2661" s="1"/>
  <c r="A4882" i="2661"/>
  <c r="D4882" i="2661" s="1"/>
  <c r="A4883" i="2661"/>
  <c r="D4883" i="2661" s="1"/>
  <c r="A4884" i="2661"/>
  <c r="D4884" i="2661" s="1"/>
  <c r="A4885" i="2661"/>
  <c r="D4885" i="2661" s="1"/>
  <c r="A4886" i="2661"/>
  <c r="D4886" i="2661" s="1"/>
  <c r="A4887" i="2661"/>
  <c r="D4887" i="2661" s="1"/>
  <c r="A4888" i="2661"/>
  <c r="D4888" i="2661" s="1"/>
  <c r="A4889" i="2661"/>
  <c r="D4889" i="2661" s="1"/>
  <c r="A4890" i="2661"/>
  <c r="D4890" i="2661" s="1"/>
  <c r="A4891" i="2661"/>
  <c r="D4891" i="2661" s="1"/>
  <c r="A4892" i="2661"/>
  <c r="D4892" i="2661" s="1"/>
  <c r="A4893" i="2661"/>
  <c r="D4893" i="2661" s="1"/>
  <c r="A4894" i="2661"/>
  <c r="D4894" i="2661" s="1"/>
  <c r="A4895" i="2661"/>
  <c r="D4895" i="2661" s="1"/>
  <c r="A4896" i="2661"/>
  <c r="D4896" i="2661" s="1"/>
  <c r="A4897" i="2661"/>
  <c r="D4897" i="2661" s="1"/>
  <c r="A4898" i="2661"/>
  <c r="D4898" i="2661" s="1"/>
  <c r="A4899" i="2661"/>
  <c r="D4899" i="2661" s="1"/>
  <c r="A4900" i="2661"/>
  <c r="D4900" i="2661" s="1"/>
  <c r="A4901" i="2661"/>
  <c r="D4901" i="2661" s="1"/>
  <c r="A4902" i="2661"/>
  <c r="D4902" i="2661" s="1"/>
  <c r="A4903" i="2661"/>
  <c r="D4903" i="2661" s="1"/>
  <c r="A4904" i="2661"/>
  <c r="D4904" i="2661" s="1"/>
  <c r="A4905" i="2661"/>
  <c r="D4905" i="2661" s="1"/>
  <c r="A4906" i="2661"/>
  <c r="D4906" i="2661" s="1"/>
  <c r="A4907" i="2661"/>
  <c r="D4907" i="2661" s="1"/>
  <c r="A4908" i="2661"/>
  <c r="D4908" i="2661" s="1"/>
  <c r="A4909" i="2661"/>
  <c r="D4909" i="2661" s="1"/>
  <c r="A4910" i="2661"/>
  <c r="D4910" i="2661" s="1"/>
  <c r="A4911" i="2661"/>
  <c r="D4911" i="2661" s="1"/>
  <c r="A4912" i="2661"/>
  <c r="D4912" i="2661" s="1"/>
  <c r="A4913" i="2661"/>
  <c r="D4913" i="2661" s="1"/>
  <c r="A4914" i="2661"/>
  <c r="D4914" i="2661" s="1"/>
  <c r="A4915" i="2661"/>
  <c r="D4915" i="2661" s="1"/>
  <c r="A4916" i="2661"/>
  <c r="D4916" i="2661" s="1"/>
  <c r="A4917" i="2661"/>
  <c r="D4917" i="2661" s="1"/>
  <c r="A4918" i="2661"/>
  <c r="D4918" i="2661" s="1"/>
  <c r="A4919" i="2661"/>
  <c r="D4919" i="2661" s="1"/>
  <c r="A4920" i="2661"/>
  <c r="D4920" i="2661" s="1"/>
  <c r="A4921" i="2661"/>
  <c r="D4921" i="2661" s="1"/>
  <c r="A4922" i="2661"/>
  <c r="D4922" i="2661" s="1"/>
  <c r="A4923" i="2661"/>
  <c r="D4923" i="2661" s="1"/>
  <c r="A4924" i="2661"/>
  <c r="D4924" i="2661" s="1"/>
  <c r="A4925" i="2661"/>
  <c r="D4925" i="2661" s="1"/>
  <c r="A4926" i="2661"/>
  <c r="D4926" i="2661" s="1"/>
  <c r="A4927" i="2661"/>
  <c r="D4927" i="2661" s="1"/>
  <c r="A4928" i="2661"/>
  <c r="D4928" i="2661" s="1"/>
  <c r="A4929" i="2661"/>
  <c r="D4929" i="2661" s="1"/>
  <c r="A4930" i="2661"/>
  <c r="D4930" i="2661" s="1"/>
  <c r="A4931" i="2661"/>
  <c r="D4931" i="2661" s="1"/>
  <c r="A4932" i="2661"/>
  <c r="D4932" i="2661" s="1"/>
  <c r="A4933" i="2661"/>
  <c r="D4933" i="2661" s="1"/>
  <c r="A4934" i="2661"/>
  <c r="D4934" i="2661" s="1"/>
  <c r="A4935" i="2661"/>
  <c r="D4935" i="2661" s="1"/>
  <c r="A4936" i="2661"/>
  <c r="D4936" i="2661" s="1"/>
  <c r="A4937" i="2661"/>
  <c r="D4937" i="2661" s="1"/>
  <c r="A4938" i="2661"/>
  <c r="D4938" i="2661" s="1"/>
  <c r="A4939" i="2661"/>
  <c r="D4939" i="2661" s="1"/>
  <c r="A4940" i="2661"/>
  <c r="D4940" i="2661" s="1"/>
  <c r="A4941" i="2661"/>
  <c r="D4941" i="2661" s="1"/>
  <c r="A4942" i="2661"/>
  <c r="D4942" i="2661" s="1"/>
  <c r="A4943" i="2661"/>
  <c r="D4943" i="2661" s="1"/>
  <c r="A4944" i="2661"/>
  <c r="D4944" i="2661" s="1"/>
  <c r="A4945" i="2661"/>
  <c r="D4945" i="2661" s="1"/>
  <c r="A4946" i="2661"/>
  <c r="D4946" i="2661" s="1"/>
  <c r="A4947" i="2661"/>
  <c r="D4947" i="2661" s="1"/>
  <c r="A4948" i="2661"/>
  <c r="D4948" i="2661" s="1"/>
  <c r="A4949" i="2661"/>
  <c r="D4949" i="2661" s="1"/>
  <c r="A4950" i="2661"/>
  <c r="D4950" i="2661" s="1"/>
  <c r="A4951" i="2661"/>
  <c r="D4951" i="2661" s="1"/>
  <c r="A4952" i="2661"/>
  <c r="D4952" i="2661" s="1"/>
  <c r="A4953" i="2661"/>
  <c r="D4953" i="2661" s="1"/>
  <c r="A4954" i="2661"/>
  <c r="D4954" i="2661" s="1"/>
  <c r="A4955" i="2661"/>
  <c r="D4955" i="2661" s="1"/>
  <c r="A4956" i="2661"/>
  <c r="D4956" i="2661" s="1"/>
  <c r="A4957" i="2661"/>
  <c r="D4957" i="2661" s="1"/>
  <c r="A4958" i="2661"/>
  <c r="D4958" i="2661" s="1"/>
  <c r="A4959" i="2661"/>
  <c r="D4959" i="2661" s="1"/>
  <c r="A4960" i="2661"/>
  <c r="D4960" i="2661" s="1"/>
  <c r="A4961" i="2661"/>
  <c r="D4961" i="2661" s="1"/>
  <c r="A4962" i="2661"/>
  <c r="D4962" i="2661" s="1"/>
  <c r="A4963" i="2661"/>
  <c r="D4963" i="2661" s="1"/>
  <c r="A4964" i="2661"/>
  <c r="D4964" i="2661" s="1"/>
  <c r="A4965" i="2661"/>
  <c r="D4965" i="2661" s="1"/>
  <c r="A4966" i="2661"/>
  <c r="D4966" i="2661" s="1"/>
  <c r="A4967" i="2661"/>
  <c r="D4967" i="2661" s="1"/>
  <c r="A4968" i="2661"/>
  <c r="D4968" i="2661" s="1"/>
  <c r="A4969" i="2661"/>
  <c r="D4969" i="2661" s="1"/>
  <c r="A4970" i="2661"/>
  <c r="D4970" i="2661" s="1"/>
  <c r="A4971" i="2661"/>
  <c r="D4971" i="2661" s="1"/>
  <c r="A4972" i="2661"/>
  <c r="D4972" i="2661" s="1"/>
  <c r="A4973" i="2661"/>
  <c r="D4973" i="2661" s="1"/>
  <c r="A4974" i="2661"/>
  <c r="D4974" i="2661" s="1"/>
  <c r="A4975" i="2661"/>
  <c r="D4975" i="2661" s="1"/>
  <c r="A4976" i="2661"/>
  <c r="D4976" i="2661" s="1"/>
  <c r="A4977" i="2661"/>
  <c r="D4977" i="2661" s="1"/>
  <c r="A4978" i="2661"/>
  <c r="D4978" i="2661" s="1"/>
  <c r="A4979" i="2661"/>
  <c r="D4979" i="2661" s="1"/>
  <c r="A4980" i="2661"/>
  <c r="D4980" i="2661" s="1"/>
  <c r="A4981" i="2661"/>
  <c r="D4981" i="2661" s="1"/>
  <c r="A4982" i="2661"/>
  <c r="D4982" i="2661" s="1"/>
  <c r="A4983" i="2661"/>
  <c r="D4983" i="2661" s="1"/>
  <c r="A4984" i="2661"/>
  <c r="D4984" i="2661" s="1"/>
  <c r="A4985" i="2661"/>
  <c r="D4985" i="2661" s="1"/>
  <c r="A4986" i="2661"/>
  <c r="D4986" i="2661" s="1"/>
  <c r="A4987" i="2661"/>
  <c r="D4987" i="2661" s="1"/>
  <c r="A4988" i="2661"/>
  <c r="D4988" i="2661" s="1"/>
  <c r="A4989" i="2661"/>
  <c r="D4989" i="2661" s="1"/>
  <c r="A4990" i="2661"/>
  <c r="D4990" i="2661" s="1"/>
  <c r="A4991" i="2661"/>
  <c r="D4991" i="2661" s="1"/>
  <c r="A4992" i="2661"/>
  <c r="D4992" i="2661" s="1"/>
  <c r="A4993" i="2661"/>
  <c r="D4993" i="2661" s="1"/>
  <c r="A4994" i="2661"/>
  <c r="D4994" i="2661" s="1"/>
  <c r="A4995" i="2661"/>
  <c r="D4995" i="2661" s="1"/>
  <c r="A4996" i="2661"/>
  <c r="D4996" i="2661" s="1"/>
  <c r="A4997" i="2661"/>
  <c r="D4997" i="2661" s="1"/>
  <c r="A4998" i="2661"/>
  <c r="D4998" i="2661" s="1"/>
  <c r="A4999" i="2661"/>
  <c r="D4999" i="2661" s="1"/>
  <c r="A5000" i="2661"/>
  <c r="D5000" i="2661" s="1"/>
  <c r="A5001" i="2661"/>
  <c r="D5001" i="2661" s="1"/>
  <c r="A5002" i="2661"/>
  <c r="D5002" i="2661" s="1"/>
  <c r="A5003" i="2661"/>
  <c r="D5003" i="2661" s="1"/>
  <c r="A5004" i="2661"/>
  <c r="D5004" i="2661" s="1"/>
  <c r="A5005" i="2661"/>
  <c r="D5005" i="2661" s="1"/>
  <c r="A5006" i="2661"/>
  <c r="D5006" i="2661" s="1"/>
  <c r="A5007" i="2661"/>
  <c r="D5007" i="2661" s="1"/>
  <c r="A5008" i="2661"/>
  <c r="D5008" i="2661" s="1"/>
  <c r="A5009" i="2661"/>
  <c r="D5009" i="2661" s="1"/>
  <c r="A5010" i="2661"/>
  <c r="D5010" i="2661" s="1"/>
  <c r="A5011" i="2661"/>
  <c r="D5011" i="2661" s="1"/>
  <c r="A5012" i="2661"/>
  <c r="D5012" i="2661" s="1"/>
  <c r="A5013" i="2661"/>
  <c r="D5013" i="2661" s="1"/>
  <c r="A5014" i="2661"/>
  <c r="D5014" i="2661" s="1"/>
  <c r="A5015" i="2661"/>
  <c r="D5015" i="2661" s="1"/>
  <c r="A5016" i="2661"/>
  <c r="D5016" i="2661" s="1"/>
  <c r="A5017" i="2661"/>
  <c r="D5017" i="2661" s="1"/>
  <c r="A5018" i="2661"/>
  <c r="D5018" i="2661" s="1"/>
  <c r="A5019" i="2661"/>
  <c r="D5019" i="2661" s="1"/>
  <c r="A5020" i="2661"/>
  <c r="D5020" i="2661" s="1"/>
  <c r="A5021" i="2661"/>
  <c r="D5021" i="2661" s="1"/>
  <c r="A5022" i="2661"/>
  <c r="D5022" i="2661" s="1"/>
  <c r="A5023" i="2661"/>
  <c r="D5023" i="2661" s="1"/>
  <c r="A5024" i="2661"/>
  <c r="D5024" i="2661" s="1"/>
  <c r="A5025" i="2661"/>
  <c r="D5025" i="2661" s="1"/>
  <c r="A5026" i="2661"/>
  <c r="D5026" i="2661" s="1"/>
  <c r="A5027" i="2661"/>
  <c r="D5027" i="2661" s="1"/>
  <c r="A5028" i="2661"/>
  <c r="D5028" i="2661" s="1"/>
  <c r="A5029" i="2661"/>
  <c r="D5029" i="2661" s="1"/>
  <c r="A5030" i="2661"/>
  <c r="D5030" i="2661" s="1"/>
  <c r="A5031" i="2661"/>
  <c r="D5031" i="2661" s="1"/>
  <c r="A5032" i="2661"/>
  <c r="D5032" i="2661" s="1"/>
  <c r="A5033" i="2661"/>
  <c r="D5033" i="2661" s="1"/>
  <c r="A5034" i="2661"/>
  <c r="D5034" i="2661" s="1"/>
  <c r="A5035" i="2661"/>
  <c r="D5035" i="2661" s="1"/>
  <c r="A5036" i="2661"/>
  <c r="D5036" i="2661" s="1"/>
  <c r="A5037" i="2661"/>
  <c r="D5037" i="2661" s="1"/>
  <c r="A5038" i="2661"/>
  <c r="D5038" i="2661" s="1"/>
  <c r="A5039" i="2661"/>
  <c r="D5039" i="2661" s="1"/>
  <c r="A5040" i="2661"/>
  <c r="D5040" i="2661" s="1"/>
  <c r="A5041" i="2661"/>
  <c r="D5041" i="2661" s="1"/>
  <c r="A5042" i="2661"/>
  <c r="D5042" i="2661" s="1"/>
  <c r="A5043" i="2661"/>
  <c r="D5043" i="2661" s="1"/>
  <c r="A5044" i="2661"/>
  <c r="D5044" i="2661" s="1"/>
  <c r="A5045" i="2661"/>
  <c r="D5045" i="2661" s="1"/>
  <c r="A5046" i="2661"/>
  <c r="D5046" i="2661" s="1"/>
  <c r="A5047" i="2661"/>
  <c r="D5047" i="2661" s="1"/>
  <c r="A5048" i="2661"/>
  <c r="D5048" i="2661" s="1"/>
  <c r="A5049" i="2661"/>
  <c r="D5049" i="2661" s="1"/>
  <c r="A5050" i="2661"/>
  <c r="D5050" i="2661" s="1"/>
  <c r="A5051" i="2661"/>
  <c r="D5051" i="2661" s="1"/>
  <c r="A5052" i="2661"/>
  <c r="D5052" i="2661" s="1"/>
  <c r="A5053" i="2661"/>
  <c r="D5053" i="2661" s="1"/>
  <c r="A5054" i="2661"/>
  <c r="D5054" i="2661" s="1"/>
  <c r="A5055" i="2661"/>
  <c r="D5055" i="2661" s="1"/>
  <c r="A5056" i="2661"/>
  <c r="D5056" i="2661" s="1"/>
  <c r="A5057" i="2661"/>
  <c r="D5057" i="2661" s="1"/>
  <c r="A5058" i="2661"/>
  <c r="D5058" i="2661" s="1"/>
  <c r="A5059" i="2661"/>
  <c r="D5059" i="2661" s="1"/>
  <c r="A5060" i="2661"/>
  <c r="D5060" i="2661" s="1"/>
  <c r="A5061" i="2661"/>
  <c r="D5061" i="2661" s="1"/>
  <c r="A5062" i="2661"/>
  <c r="D5062" i="2661" s="1"/>
  <c r="A5063" i="2661"/>
  <c r="D5063" i="2661" s="1"/>
  <c r="A5064" i="2661"/>
  <c r="D5064" i="2661" s="1"/>
  <c r="A5065" i="2661"/>
  <c r="D5065" i="2661" s="1"/>
  <c r="A5066" i="2661"/>
  <c r="D5066" i="2661" s="1"/>
  <c r="A5067" i="2661"/>
  <c r="D5067" i="2661" s="1"/>
  <c r="A5068" i="2661"/>
  <c r="D5068" i="2661" s="1"/>
  <c r="A5069" i="2661"/>
  <c r="D5069" i="2661" s="1"/>
  <c r="A5070" i="2661"/>
  <c r="D5070" i="2661" s="1"/>
  <c r="A5071" i="2661"/>
  <c r="D5071" i="2661" s="1"/>
  <c r="A5072" i="2661"/>
  <c r="D5072" i="2661" s="1"/>
  <c r="A5073" i="2661"/>
  <c r="D5073" i="2661" s="1"/>
  <c r="A5074" i="2661"/>
  <c r="D5074" i="2661" s="1"/>
  <c r="A5075" i="2661"/>
  <c r="D5075" i="2661" s="1"/>
  <c r="A5076" i="2661"/>
  <c r="D5076" i="2661" s="1"/>
  <c r="A5077" i="2661"/>
  <c r="D5077" i="2661" s="1"/>
  <c r="A5078" i="2661"/>
  <c r="D5078" i="2661" s="1"/>
  <c r="A5079" i="2661"/>
  <c r="D5079" i="2661" s="1"/>
  <c r="A5080" i="2661"/>
  <c r="D5080" i="2661" s="1"/>
  <c r="A5081" i="2661"/>
  <c r="D5081" i="2661" s="1"/>
  <c r="A5082" i="2661"/>
  <c r="D5082" i="2661" s="1"/>
  <c r="A5083" i="2661"/>
  <c r="D5083" i="2661" s="1"/>
  <c r="A5084" i="2661"/>
  <c r="D5084" i="2661" s="1"/>
  <c r="A5085" i="2661"/>
  <c r="D5085" i="2661" s="1"/>
  <c r="A5086" i="2661"/>
  <c r="D5086" i="2661" s="1"/>
  <c r="A5087" i="2661"/>
  <c r="D5087" i="2661" s="1"/>
  <c r="A5088" i="2661"/>
  <c r="D5088" i="2661" s="1"/>
  <c r="A5089" i="2661"/>
  <c r="D5089" i="2661" s="1"/>
  <c r="A5090" i="2661"/>
  <c r="D5090" i="2661" s="1"/>
  <c r="A5091" i="2661"/>
  <c r="D5091" i="2661" s="1"/>
  <c r="A5092" i="2661"/>
  <c r="D5092" i="2661" s="1"/>
  <c r="A5093" i="2661"/>
  <c r="D5093" i="2661" s="1"/>
  <c r="A5094" i="2661"/>
  <c r="D5094" i="2661" s="1"/>
  <c r="A5095" i="2661"/>
  <c r="D5095" i="2661" s="1"/>
  <c r="A5096" i="2661"/>
  <c r="D5096" i="2661" s="1"/>
  <c r="A5097" i="2661"/>
  <c r="D5097" i="2661" s="1"/>
  <c r="A5098" i="2661"/>
  <c r="D5098" i="2661" s="1"/>
  <c r="A5099" i="2661"/>
  <c r="D5099" i="2661" s="1"/>
  <c r="A5100" i="2661"/>
  <c r="D5100" i="2661" s="1"/>
  <c r="A5101" i="2661"/>
  <c r="D5101" i="2661" s="1"/>
  <c r="A5102" i="2661"/>
  <c r="D5102" i="2661" s="1"/>
  <c r="A5103" i="2661"/>
  <c r="D5103" i="2661" s="1"/>
  <c r="A5104" i="2661"/>
  <c r="D5104" i="2661" s="1"/>
  <c r="A5105" i="2661"/>
  <c r="D5105" i="2661" s="1"/>
  <c r="A5106" i="2661"/>
  <c r="D5106" i="2661" s="1"/>
  <c r="A5107" i="2661"/>
  <c r="D5107" i="2661" s="1"/>
  <c r="A5108" i="2661"/>
  <c r="D5108" i="2661" s="1"/>
  <c r="A5109" i="2661"/>
  <c r="D5109" i="2661" s="1"/>
  <c r="A5110" i="2661"/>
  <c r="D5110" i="2661" s="1"/>
  <c r="A5111" i="2661"/>
  <c r="D5111" i="2661" s="1"/>
  <c r="A5112" i="2661"/>
  <c r="D5112" i="2661" s="1"/>
  <c r="A5113" i="2661"/>
  <c r="D5113" i="2661" s="1"/>
  <c r="A5114" i="2661"/>
  <c r="D5114" i="2661" s="1"/>
  <c r="A5115" i="2661"/>
  <c r="D5115" i="2661" s="1"/>
  <c r="A5116" i="2661"/>
  <c r="D5116" i="2661" s="1"/>
  <c r="A5117" i="2661"/>
  <c r="D5117" i="2661" s="1"/>
  <c r="A5118" i="2661"/>
  <c r="D5118" i="2661" s="1"/>
  <c r="A5119" i="2661"/>
  <c r="D5119" i="2661" s="1"/>
  <c r="A5120" i="2661"/>
  <c r="D5120" i="2661" s="1"/>
  <c r="A5121" i="2661"/>
  <c r="D5121" i="2661" s="1"/>
  <c r="A5122" i="2661"/>
  <c r="D5122" i="2661" s="1"/>
  <c r="A5123" i="2661"/>
  <c r="D5123" i="2661" s="1"/>
  <c r="A5124" i="2661"/>
  <c r="D5124" i="2661" s="1"/>
  <c r="A5125" i="2661"/>
  <c r="D5125" i="2661" s="1"/>
  <c r="A5126" i="2661"/>
  <c r="D5126" i="2661" s="1"/>
  <c r="A5127" i="2661"/>
  <c r="D5127" i="2661" s="1"/>
  <c r="A5128" i="2661"/>
  <c r="D5128" i="2661" s="1"/>
  <c r="A5129" i="2661"/>
  <c r="D5129" i="2661" s="1"/>
  <c r="A5130" i="2661"/>
  <c r="D5130" i="2661" s="1"/>
  <c r="A5131" i="2661"/>
  <c r="D5131" i="2661" s="1"/>
  <c r="A5132" i="2661"/>
  <c r="D5132" i="2661" s="1"/>
  <c r="A5133" i="2661"/>
  <c r="D5133" i="2661" s="1"/>
  <c r="A5134" i="2661"/>
  <c r="D5134" i="2661" s="1"/>
  <c r="A5135" i="2661"/>
  <c r="D5135" i="2661" s="1"/>
  <c r="A5136" i="2661"/>
  <c r="D5136" i="2661" s="1"/>
  <c r="A5137" i="2661"/>
  <c r="D5137" i="2661" s="1"/>
  <c r="A5138" i="2661"/>
  <c r="D5138" i="2661" s="1"/>
  <c r="A5139" i="2661"/>
  <c r="D5139" i="2661" s="1"/>
  <c r="A5140" i="2661"/>
  <c r="D5140" i="2661" s="1"/>
  <c r="A5141" i="2661"/>
  <c r="D5141" i="2661" s="1"/>
  <c r="A5142" i="2661"/>
  <c r="D5142" i="2661" s="1"/>
  <c r="A5143" i="2661"/>
  <c r="D5143" i="2661" s="1"/>
  <c r="A5144" i="2661"/>
  <c r="D5144" i="2661" s="1"/>
  <c r="A5145" i="2661"/>
  <c r="D5145" i="2661" s="1"/>
  <c r="A5146" i="2661"/>
  <c r="D5146" i="2661" s="1"/>
  <c r="A5147" i="2661"/>
  <c r="D5147" i="2661" s="1"/>
  <c r="A5148" i="2661"/>
  <c r="D5148" i="2661" s="1"/>
  <c r="A5149" i="2661"/>
  <c r="D5149" i="2661" s="1"/>
  <c r="A5150" i="2661"/>
  <c r="D5150" i="2661" s="1"/>
  <c r="A5151" i="2661"/>
  <c r="D5151" i="2661" s="1"/>
  <c r="A5152" i="2661"/>
  <c r="D5152" i="2661" s="1"/>
  <c r="A5153" i="2661"/>
  <c r="D5153" i="2661" s="1"/>
  <c r="A5154" i="2661"/>
  <c r="D5154" i="2661" s="1"/>
  <c r="A5155" i="2661"/>
  <c r="D5155" i="2661" s="1"/>
  <c r="A5156" i="2661"/>
  <c r="D5156" i="2661" s="1"/>
  <c r="A5157" i="2661"/>
  <c r="D5157" i="2661" s="1"/>
  <c r="A5158" i="2661"/>
  <c r="D5158" i="2661" s="1"/>
  <c r="A5159" i="2661"/>
  <c r="D5159" i="2661" s="1"/>
  <c r="A5160" i="2661"/>
  <c r="D5160" i="2661" s="1"/>
  <c r="A5161" i="2661"/>
  <c r="D5161" i="2661" s="1"/>
  <c r="A5162" i="2661"/>
  <c r="D5162" i="2661" s="1"/>
  <c r="A5163" i="2661"/>
  <c r="D5163" i="2661" s="1"/>
  <c r="A5164" i="2661"/>
  <c r="D5164" i="2661" s="1"/>
  <c r="A5165" i="2661"/>
  <c r="D5165" i="2661" s="1"/>
  <c r="A5166" i="2661"/>
  <c r="D5166" i="2661" s="1"/>
  <c r="A5167" i="2661"/>
  <c r="D5167" i="2661" s="1"/>
  <c r="A5168" i="2661"/>
  <c r="D5168" i="2661" s="1"/>
  <c r="A5169" i="2661"/>
  <c r="D5169" i="2661" s="1"/>
  <c r="A5170" i="2661"/>
  <c r="D5170" i="2661" s="1"/>
  <c r="A5171" i="2661"/>
  <c r="D5171" i="2661" s="1"/>
  <c r="A5172" i="2661"/>
  <c r="D5172" i="2661" s="1"/>
  <c r="A5173" i="2661"/>
  <c r="D5173" i="2661" s="1"/>
  <c r="A5174" i="2661"/>
  <c r="D5174" i="2661" s="1"/>
  <c r="A5175" i="2661"/>
  <c r="D5175" i="2661" s="1"/>
  <c r="A5176" i="2661"/>
  <c r="D5176" i="2661" s="1"/>
  <c r="A5177" i="2661"/>
  <c r="D5177" i="2661" s="1"/>
  <c r="A5178" i="2661"/>
  <c r="D5178" i="2661" s="1"/>
  <c r="A5179" i="2661"/>
  <c r="D5179" i="2661" s="1"/>
  <c r="A5180" i="2661"/>
  <c r="D5180" i="2661" s="1"/>
  <c r="A5181" i="2661"/>
  <c r="D5181" i="2661" s="1"/>
  <c r="A5182" i="2661"/>
  <c r="D5182" i="2661" s="1"/>
  <c r="A5183" i="2661"/>
  <c r="D5183" i="2661" s="1"/>
  <c r="A5184" i="2661"/>
  <c r="D5184" i="2661" s="1"/>
  <c r="A5185" i="2661"/>
  <c r="D5185" i="2661" s="1"/>
  <c r="A5186" i="2661"/>
  <c r="D5186" i="2661" s="1"/>
  <c r="A5187" i="2661"/>
  <c r="D5187" i="2661" s="1"/>
  <c r="A5188" i="2661"/>
  <c r="D5188" i="2661" s="1"/>
  <c r="A5189" i="2661"/>
  <c r="D5189" i="2661" s="1"/>
  <c r="A5190" i="2661"/>
  <c r="D5190" i="2661" s="1"/>
  <c r="A5191" i="2661"/>
  <c r="D5191" i="2661" s="1"/>
  <c r="A5192" i="2661"/>
  <c r="D5192" i="2661" s="1"/>
  <c r="A5193" i="2661"/>
  <c r="D5193" i="2661" s="1"/>
  <c r="A5194" i="2661"/>
  <c r="D5194" i="2661" s="1"/>
  <c r="A5195" i="2661"/>
  <c r="D5195" i="2661" s="1"/>
  <c r="A5196" i="2661"/>
  <c r="D5196" i="2661" s="1"/>
  <c r="A5197" i="2661"/>
  <c r="D5197" i="2661" s="1"/>
  <c r="A5198" i="2661"/>
  <c r="D5198" i="2661" s="1"/>
  <c r="A5199" i="2661"/>
  <c r="D5199" i="2661" s="1"/>
  <c r="A5200" i="2661"/>
  <c r="D5200" i="2661" s="1"/>
  <c r="A5201" i="2661"/>
  <c r="D5201" i="2661" s="1"/>
  <c r="A5202" i="2661"/>
  <c r="D5202" i="2661" s="1"/>
  <c r="A5203" i="2661"/>
  <c r="D5203" i="2661" s="1"/>
  <c r="A5204" i="2661"/>
  <c r="D5204" i="2661" s="1"/>
  <c r="A5205" i="2661"/>
  <c r="D5205" i="2661" s="1"/>
  <c r="A5206" i="2661"/>
  <c r="D5206" i="2661" s="1"/>
  <c r="A5207" i="2661"/>
  <c r="D5207" i="2661" s="1"/>
  <c r="A5208" i="2661"/>
  <c r="D5208" i="2661" s="1"/>
  <c r="A5209" i="2661"/>
  <c r="D5209" i="2661" s="1"/>
  <c r="A5210" i="2661"/>
  <c r="D5210" i="2661" s="1"/>
  <c r="A5211" i="2661"/>
  <c r="D5211" i="2661" s="1"/>
  <c r="A5212" i="2661"/>
  <c r="D5212" i="2661" s="1"/>
  <c r="A5213" i="2661"/>
  <c r="D5213" i="2661" s="1"/>
  <c r="A5214" i="2661"/>
  <c r="D5214" i="2661" s="1"/>
  <c r="A5215" i="2661"/>
  <c r="D5215" i="2661" s="1"/>
  <c r="A5216" i="2661"/>
  <c r="D5216" i="2661" s="1"/>
  <c r="A5217" i="2661"/>
  <c r="D5217" i="2661" s="1"/>
  <c r="A5218" i="2661"/>
  <c r="D5218" i="2661" s="1"/>
  <c r="A5219" i="2661"/>
  <c r="D5219" i="2661" s="1"/>
  <c r="A5220" i="2661"/>
  <c r="D5220" i="2661" s="1"/>
  <c r="A5221" i="2661"/>
  <c r="D5221" i="2661" s="1"/>
  <c r="A5222" i="2661"/>
  <c r="D5222" i="2661" s="1"/>
  <c r="A5223" i="2661"/>
  <c r="D5223" i="2661" s="1"/>
  <c r="A5224" i="2661"/>
  <c r="D5224" i="2661" s="1"/>
  <c r="A5225" i="2661"/>
  <c r="D5225" i="2661" s="1"/>
  <c r="A5226" i="2661"/>
  <c r="D5226" i="2661" s="1"/>
  <c r="A5227" i="2661"/>
  <c r="D5227" i="2661" s="1"/>
  <c r="A5228" i="2661"/>
  <c r="D5228" i="2661" s="1"/>
  <c r="A5229" i="2661"/>
  <c r="D5229" i="2661" s="1"/>
  <c r="A5230" i="2661"/>
  <c r="D5230" i="2661" s="1"/>
  <c r="A5231" i="2661"/>
  <c r="D5231" i="2661" s="1"/>
  <c r="A5232" i="2661"/>
  <c r="D5232" i="2661" s="1"/>
  <c r="A5233" i="2661"/>
  <c r="D5233" i="2661" s="1"/>
  <c r="A5234" i="2661"/>
  <c r="D5234" i="2661" s="1"/>
  <c r="A5235" i="2661"/>
  <c r="D5235" i="2661" s="1"/>
  <c r="A5236" i="2661"/>
  <c r="D5236" i="2661" s="1"/>
  <c r="A5237" i="2661"/>
  <c r="D5237" i="2661" s="1"/>
  <c r="A5238" i="2661"/>
  <c r="D5238" i="2661" s="1"/>
  <c r="A5239" i="2661"/>
  <c r="D5239" i="2661" s="1"/>
  <c r="A5240" i="2661"/>
  <c r="D5240" i="2661" s="1"/>
  <c r="A5241" i="2661"/>
  <c r="D5241" i="2661" s="1"/>
  <c r="A5242" i="2661"/>
  <c r="D5242" i="2661" s="1"/>
  <c r="A5243" i="2661"/>
  <c r="D5243" i="2661" s="1"/>
  <c r="A5244" i="2661"/>
  <c r="D5244" i="2661" s="1"/>
  <c r="A5245" i="2661"/>
  <c r="D5245" i="2661" s="1"/>
  <c r="A5246" i="2661"/>
  <c r="D5246" i="2661" s="1"/>
  <c r="A5247" i="2661"/>
  <c r="D5247" i="2661" s="1"/>
  <c r="A5248" i="2661"/>
  <c r="D5248" i="2661" s="1"/>
  <c r="A5249" i="2661"/>
  <c r="D5249" i="2661" s="1"/>
  <c r="A5250" i="2661"/>
  <c r="D5250" i="2661" s="1"/>
  <c r="A5251" i="2661"/>
  <c r="D5251" i="2661" s="1"/>
  <c r="A5252" i="2661"/>
  <c r="D5252" i="2661" s="1"/>
  <c r="A5253" i="2661"/>
  <c r="D5253" i="2661" s="1"/>
  <c r="A5254" i="2661"/>
  <c r="D5254" i="2661" s="1"/>
  <c r="A5255" i="2661"/>
  <c r="D5255" i="2661" s="1"/>
  <c r="A5256" i="2661"/>
  <c r="D5256" i="2661" s="1"/>
  <c r="A5257" i="2661"/>
  <c r="D5257" i="2661" s="1"/>
  <c r="A5258" i="2661"/>
  <c r="D5258" i="2661" s="1"/>
  <c r="A5259" i="2661"/>
  <c r="D5259" i="2661" s="1"/>
  <c r="A5260" i="2661"/>
  <c r="D5260" i="2661" s="1"/>
  <c r="A5261" i="2661"/>
  <c r="D5261" i="2661" s="1"/>
  <c r="A5262" i="2661"/>
  <c r="D5262" i="2661" s="1"/>
  <c r="A5263" i="2661"/>
  <c r="D5263" i="2661" s="1"/>
  <c r="A5264" i="2661"/>
  <c r="D5264" i="2661" s="1"/>
  <c r="A5265" i="2661"/>
  <c r="D5265" i="2661" s="1"/>
  <c r="A5266" i="2661"/>
  <c r="D5266" i="2661" s="1"/>
  <c r="A5267" i="2661"/>
  <c r="D5267" i="2661" s="1"/>
  <c r="A5268" i="2661"/>
  <c r="D5268" i="2661" s="1"/>
  <c r="A5269" i="2661"/>
  <c r="D5269" i="2661" s="1"/>
  <c r="A5270" i="2661"/>
  <c r="D5270" i="2661" s="1"/>
  <c r="A5271" i="2661"/>
  <c r="D5271" i="2661" s="1"/>
  <c r="A5272" i="2661"/>
  <c r="D5272" i="2661" s="1"/>
  <c r="A5273" i="2661"/>
  <c r="D5273" i="2661" s="1"/>
  <c r="A5274" i="2661"/>
  <c r="D5274" i="2661" s="1"/>
  <c r="A5275" i="2661"/>
  <c r="D5275" i="2661" s="1"/>
  <c r="A5276" i="2661"/>
  <c r="D5276" i="2661" s="1"/>
  <c r="A5277" i="2661"/>
  <c r="D5277" i="2661" s="1"/>
  <c r="A5278" i="2661"/>
  <c r="D5278" i="2661" s="1"/>
  <c r="A5279" i="2661"/>
  <c r="D5279" i="2661" s="1"/>
  <c r="A5280" i="2661"/>
  <c r="D5280" i="2661" s="1"/>
  <c r="A5281" i="2661"/>
  <c r="D5281" i="2661" s="1"/>
  <c r="A5282" i="2661"/>
  <c r="D5282" i="2661" s="1"/>
  <c r="A5283" i="2661"/>
  <c r="D5283" i="2661" s="1"/>
  <c r="A5284" i="2661"/>
  <c r="D5284" i="2661" s="1"/>
  <c r="A5285" i="2661"/>
  <c r="D5285" i="2661" s="1"/>
  <c r="A5286" i="2661"/>
  <c r="D5286" i="2661" s="1"/>
  <c r="A5287" i="2661"/>
  <c r="D5287" i="2661" s="1"/>
  <c r="A5288" i="2661"/>
  <c r="D5288" i="2661" s="1"/>
  <c r="A5289" i="2661"/>
  <c r="D5289" i="2661" s="1"/>
  <c r="A5290" i="2661"/>
  <c r="D5290" i="2661" s="1"/>
  <c r="A5291" i="2661"/>
  <c r="D5291" i="2661" s="1"/>
  <c r="A5292" i="2661"/>
  <c r="D5292" i="2661" s="1"/>
  <c r="A5293" i="2661"/>
  <c r="D5293" i="2661" s="1"/>
  <c r="A5294" i="2661"/>
  <c r="D5294" i="2661" s="1"/>
  <c r="A5295" i="2661"/>
  <c r="D5295" i="2661" s="1"/>
  <c r="A5296" i="2661"/>
  <c r="D5296" i="2661" s="1"/>
  <c r="A5297" i="2661"/>
  <c r="D5297" i="2661" s="1"/>
  <c r="A5298" i="2661"/>
  <c r="D5298" i="2661" s="1"/>
  <c r="A5299" i="2661"/>
  <c r="D5299" i="2661" s="1"/>
  <c r="A5300" i="2661"/>
  <c r="D5300" i="2661" s="1"/>
  <c r="A5301" i="2661"/>
  <c r="D5301" i="2661" s="1"/>
  <c r="A5302" i="2661"/>
  <c r="D5302" i="2661" s="1"/>
  <c r="A5303" i="2661"/>
  <c r="D5303" i="2661" s="1"/>
  <c r="A5304" i="2661"/>
  <c r="D5304" i="2661" s="1"/>
  <c r="A5305" i="2661"/>
  <c r="D5305" i="2661" s="1"/>
  <c r="A5306" i="2661"/>
  <c r="D5306" i="2661" s="1"/>
  <c r="A5307" i="2661"/>
  <c r="D5307" i="2661" s="1"/>
  <c r="A5308" i="2661"/>
  <c r="D5308" i="2661" s="1"/>
  <c r="A5309" i="2661"/>
  <c r="D5309" i="2661" s="1"/>
  <c r="A5310" i="2661"/>
  <c r="D5310" i="2661" s="1"/>
  <c r="A5311" i="2661"/>
  <c r="D5311" i="2661" s="1"/>
  <c r="A5312" i="2661"/>
  <c r="D5312" i="2661" s="1"/>
  <c r="A5313" i="2661"/>
  <c r="D5313" i="2661" s="1"/>
  <c r="A5314" i="2661"/>
  <c r="D5314" i="2661" s="1"/>
  <c r="A5315" i="2661"/>
  <c r="D5315" i="2661" s="1"/>
  <c r="A5316" i="2661"/>
  <c r="D5316" i="2661" s="1"/>
  <c r="A5317" i="2661"/>
  <c r="D5317" i="2661" s="1"/>
  <c r="A5318" i="2661"/>
  <c r="D5318" i="2661" s="1"/>
  <c r="A5319" i="2661"/>
  <c r="D5319" i="2661" s="1"/>
  <c r="A5320" i="2661"/>
  <c r="D5320" i="2661" s="1"/>
  <c r="A5321" i="2661"/>
  <c r="D5321" i="2661" s="1"/>
  <c r="A5322" i="2661"/>
  <c r="D5322" i="2661" s="1"/>
  <c r="A5323" i="2661"/>
  <c r="D5323" i="2661" s="1"/>
  <c r="A5324" i="2661"/>
  <c r="D5324" i="2661" s="1"/>
  <c r="A5325" i="2661"/>
  <c r="D5325" i="2661" s="1"/>
  <c r="A5326" i="2661"/>
  <c r="D5326" i="2661" s="1"/>
  <c r="A5327" i="2661"/>
  <c r="D5327" i="2661" s="1"/>
  <c r="A5328" i="2661"/>
  <c r="D5328" i="2661" s="1"/>
  <c r="A5329" i="2661"/>
  <c r="D5329" i="2661" s="1"/>
  <c r="A5330" i="2661"/>
  <c r="D5330" i="2661" s="1"/>
  <c r="A5331" i="2661"/>
  <c r="D5331" i="2661" s="1"/>
  <c r="A5332" i="2661"/>
  <c r="D5332" i="2661" s="1"/>
  <c r="A5333" i="2661"/>
  <c r="D5333" i="2661" s="1"/>
  <c r="A5334" i="2661"/>
  <c r="D5334" i="2661" s="1"/>
  <c r="A5335" i="2661"/>
  <c r="D5335" i="2661" s="1"/>
  <c r="A5336" i="2661"/>
  <c r="D5336" i="2661" s="1"/>
  <c r="A5337" i="2661"/>
  <c r="D5337" i="2661" s="1"/>
  <c r="A5338" i="2661"/>
  <c r="D5338" i="2661" s="1"/>
  <c r="A5339" i="2661"/>
  <c r="D5339" i="2661" s="1"/>
  <c r="A5340" i="2661"/>
  <c r="D5340" i="2661" s="1"/>
  <c r="A5341" i="2661"/>
  <c r="D5341" i="2661" s="1"/>
  <c r="A5342" i="2661"/>
  <c r="D5342" i="2661" s="1"/>
  <c r="A5343" i="2661"/>
  <c r="D5343" i="2661" s="1"/>
  <c r="A5344" i="2661"/>
  <c r="D5344" i="2661" s="1"/>
  <c r="A5345" i="2661"/>
  <c r="D5345" i="2661" s="1"/>
  <c r="A5346" i="2661"/>
  <c r="D5346" i="2661" s="1"/>
  <c r="A5347" i="2661"/>
  <c r="D5347" i="2661" s="1"/>
  <c r="A5348" i="2661"/>
  <c r="D5348" i="2661" s="1"/>
  <c r="A5349" i="2661"/>
  <c r="D5349" i="2661" s="1"/>
  <c r="A5350" i="2661"/>
  <c r="D5350" i="2661" s="1"/>
  <c r="A5351" i="2661"/>
  <c r="D5351" i="2661" s="1"/>
  <c r="A5352" i="2661"/>
  <c r="D5352" i="2661" s="1"/>
  <c r="A5353" i="2661"/>
  <c r="D5353" i="2661" s="1"/>
  <c r="A5354" i="2661"/>
  <c r="D5354" i="2661" s="1"/>
  <c r="A5355" i="2661"/>
  <c r="D5355" i="2661" s="1"/>
  <c r="A5356" i="2661"/>
  <c r="D5356" i="2661" s="1"/>
  <c r="A5357" i="2661"/>
  <c r="D5357" i="2661" s="1"/>
  <c r="A5358" i="2661"/>
  <c r="D5358" i="2661" s="1"/>
  <c r="A5359" i="2661"/>
  <c r="D5359" i="2661" s="1"/>
  <c r="A5360" i="2661"/>
  <c r="D5360" i="2661" s="1"/>
  <c r="A5361" i="2661"/>
  <c r="D5361" i="2661" s="1"/>
  <c r="A5362" i="2661"/>
  <c r="D5362" i="2661" s="1"/>
  <c r="A5363" i="2661"/>
  <c r="D5363" i="2661" s="1"/>
  <c r="A5364" i="2661"/>
  <c r="D5364" i="2661" s="1"/>
  <c r="A5365" i="2661"/>
  <c r="D5365" i="2661" s="1"/>
  <c r="A5366" i="2661"/>
  <c r="D5366" i="2661" s="1"/>
  <c r="A5367" i="2661"/>
  <c r="D5367" i="2661" s="1"/>
  <c r="A5368" i="2661"/>
  <c r="D5368" i="2661" s="1"/>
  <c r="A5369" i="2661"/>
  <c r="D5369" i="2661" s="1"/>
  <c r="A5370" i="2661"/>
  <c r="D5370" i="2661" s="1"/>
  <c r="A5371" i="2661"/>
  <c r="D5371" i="2661" s="1"/>
  <c r="A5372" i="2661"/>
  <c r="D5372" i="2661" s="1"/>
  <c r="A5373" i="2661"/>
  <c r="D5373" i="2661" s="1"/>
  <c r="A5374" i="2661"/>
  <c r="D5374" i="2661" s="1"/>
  <c r="A5375" i="2661"/>
  <c r="D5375" i="2661" s="1"/>
  <c r="A5376" i="2661"/>
  <c r="D5376" i="2661" s="1"/>
  <c r="A5377" i="2661"/>
  <c r="D5377" i="2661" s="1"/>
  <c r="A5378" i="2661"/>
  <c r="D5378" i="2661" s="1"/>
  <c r="A5379" i="2661"/>
  <c r="D5379" i="2661" s="1"/>
  <c r="A5380" i="2661"/>
  <c r="D5380" i="2661" s="1"/>
  <c r="A5381" i="2661"/>
  <c r="D5381" i="2661" s="1"/>
  <c r="A5382" i="2661"/>
  <c r="D5382" i="2661" s="1"/>
  <c r="A5383" i="2661"/>
  <c r="D5383" i="2661" s="1"/>
  <c r="A5384" i="2661"/>
  <c r="D5384" i="2661" s="1"/>
  <c r="A5385" i="2661"/>
  <c r="D5385" i="2661" s="1"/>
  <c r="A5386" i="2661"/>
  <c r="D5386" i="2661" s="1"/>
  <c r="A5387" i="2661"/>
  <c r="D5387" i="2661" s="1"/>
  <c r="A5388" i="2661"/>
  <c r="D5388" i="2661" s="1"/>
  <c r="A5389" i="2661"/>
  <c r="D5389" i="2661" s="1"/>
  <c r="A5390" i="2661"/>
  <c r="D5390" i="2661" s="1"/>
  <c r="A5391" i="2661"/>
  <c r="D5391" i="2661" s="1"/>
  <c r="A5392" i="2661"/>
  <c r="D5392" i="2661" s="1"/>
  <c r="A5393" i="2661"/>
  <c r="D5393" i="2661" s="1"/>
  <c r="A5394" i="2661"/>
  <c r="D5394" i="2661" s="1"/>
  <c r="A5395" i="2661"/>
  <c r="D5395" i="2661" s="1"/>
  <c r="A5396" i="2661"/>
  <c r="D5396" i="2661" s="1"/>
  <c r="A5397" i="2661"/>
  <c r="D5397" i="2661" s="1"/>
  <c r="A5398" i="2661"/>
  <c r="D5398" i="2661" s="1"/>
  <c r="A5399" i="2661"/>
  <c r="D5399" i="2661" s="1"/>
  <c r="A5400" i="2661"/>
  <c r="D5400" i="2661" s="1"/>
  <c r="A5401" i="2661"/>
  <c r="D5401" i="2661" s="1"/>
  <c r="A5402" i="2661"/>
  <c r="D5402" i="2661" s="1"/>
  <c r="A5403" i="2661"/>
  <c r="D5403" i="2661" s="1"/>
  <c r="A5404" i="2661"/>
  <c r="D5404" i="2661" s="1"/>
  <c r="A5405" i="2661"/>
  <c r="D5405" i="2661" s="1"/>
  <c r="A5406" i="2661"/>
  <c r="D5406" i="2661" s="1"/>
  <c r="A5407" i="2661"/>
  <c r="D5407" i="2661" s="1"/>
  <c r="A5408" i="2661"/>
  <c r="D5408" i="2661" s="1"/>
  <c r="A5409" i="2661"/>
  <c r="D5409" i="2661" s="1"/>
  <c r="A5410" i="2661"/>
  <c r="D5410" i="2661" s="1"/>
  <c r="A5411" i="2661"/>
  <c r="D5411" i="2661" s="1"/>
  <c r="A5412" i="2661"/>
  <c r="D5412" i="2661" s="1"/>
  <c r="A5413" i="2661"/>
  <c r="D5413" i="2661" s="1"/>
  <c r="A5414" i="2661"/>
  <c r="D5414" i="2661" s="1"/>
  <c r="A5415" i="2661"/>
  <c r="D5415" i="2661" s="1"/>
  <c r="A5416" i="2661"/>
  <c r="D5416" i="2661" s="1"/>
  <c r="A5417" i="2661"/>
  <c r="D5417" i="2661" s="1"/>
  <c r="A5418" i="2661"/>
  <c r="D5418" i="2661" s="1"/>
  <c r="A5419" i="2661"/>
  <c r="D5419" i="2661" s="1"/>
  <c r="A5420" i="2661"/>
  <c r="D5420" i="2661" s="1"/>
  <c r="A5421" i="2661"/>
  <c r="D5421" i="2661" s="1"/>
  <c r="A5422" i="2661"/>
  <c r="D5422" i="2661" s="1"/>
  <c r="A5423" i="2661"/>
  <c r="D5423" i="2661" s="1"/>
  <c r="A5424" i="2661"/>
  <c r="D5424" i="2661" s="1"/>
  <c r="A5425" i="2661"/>
  <c r="D5425" i="2661" s="1"/>
  <c r="A5426" i="2661"/>
  <c r="D5426" i="2661" s="1"/>
  <c r="A5427" i="2661"/>
  <c r="D5427" i="2661" s="1"/>
  <c r="A5428" i="2661"/>
  <c r="D5428" i="2661" s="1"/>
  <c r="A5429" i="2661"/>
  <c r="D5429" i="2661" s="1"/>
  <c r="A5430" i="2661"/>
  <c r="D5430" i="2661" s="1"/>
  <c r="A5431" i="2661"/>
  <c r="D5431" i="2661" s="1"/>
  <c r="A5432" i="2661"/>
  <c r="D5432" i="2661" s="1"/>
  <c r="A5433" i="2661"/>
  <c r="D5433" i="2661" s="1"/>
  <c r="A5434" i="2661"/>
  <c r="D5434" i="2661" s="1"/>
  <c r="A5435" i="2661"/>
  <c r="D5435" i="2661" s="1"/>
  <c r="A5436" i="2661"/>
  <c r="D5436" i="2661" s="1"/>
  <c r="A5437" i="2661"/>
  <c r="D5437" i="2661" s="1"/>
  <c r="A5438" i="2661"/>
  <c r="D5438" i="2661" s="1"/>
  <c r="A5439" i="2661"/>
  <c r="D5439" i="2661" s="1"/>
  <c r="A5440" i="2661"/>
  <c r="D5440" i="2661" s="1"/>
  <c r="A5441" i="2661"/>
  <c r="D5441" i="2661" s="1"/>
  <c r="A5442" i="2661"/>
  <c r="D5442" i="2661" s="1"/>
  <c r="A5443" i="2661"/>
  <c r="D5443" i="2661" s="1"/>
  <c r="A5444" i="2661"/>
  <c r="D5444" i="2661" s="1"/>
  <c r="A5445" i="2661"/>
  <c r="D5445" i="2661" s="1"/>
  <c r="A5446" i="2661"/>
  <c r="D5446" i="2661" s="1"/>
  <c r="A5447" i="2661"/>
  <c r="D5447" i="2661" s="1"/>
  <c r="A5448" i="2661"/>
  <c r="D5448" i="2661" s="1"/>
  <c r="A5449" i="2661"/>
  <c r="D5449" i="2661" s="1"/>
  <c r="A5450" i="2661"/>
  <c r="D5450" i="2661" s="1"/>
  <c r="A5451" i="2661"/>
  <c r="D5451" i="2661" s="1"/>
  <c r="A5452" i="2661"/>
  <c r="D5452" i="2661" s="1"/>
  <c r="A5453" i="2661"/>
  <c r="D5453" i="2661" s="1"/>
  <c r="A5454" i="2661"/>
  <c r="D5454" i="2661" s="1"/>
  <c r="A5455" i="2661"/>
  <c r="D5455" i="2661" s="1"/>
  <c r="A5456" i="2661"/>
  <c r="D5456" i="2661" s="1"/>
  <c r="A5457" i="2661"/>
  <c r="D5457" i="2661" s="1"/>
  <c r="A5458" i="2661"/>
  <c r="D5458" i="2661" s="1"/>
  <c r="A5459" i="2661"/>
  <c r="D5459" i="2661" s="1"/>
  <c r="A5460" i="2661"/>
  <c r="D5460" i="2661" s="1"/>
  <c r="A5461" i="2661"/>
  <c r="D5461" i="2661" s="1"/>
  <c r="A5462" i="2661"/>
  <c r="D5462" i="2661" s="1"/>
  <c r="A5463" i="2661"/>
  <c r="D5463" i="2661" s="1"/>
  <c r="A5464" i="2661"/>
  <c r="D5464" i="2661" s="1"/>
  <c r="A5465" i="2661"/>
  <c r="D5465" i="2661" s="1"/>
  <c r="A5466" i="2661"/>
  <c r="D5466" i="2661" s="1"/>
  <c r="A5467" i="2661"/>
  <c r="D5467" i="2661" s="1"/>
  <c r="A5468" i="2661"/>
  <c r="D5468" i="2661" s="1"/>
  <c r="A5469" i="2661"/>
  <c r="D5469" i="2661" s="1"/>
  <c r="A5470" i="2661"/>
  <c r="D5470" i="2661" s="1"/>
  <c r="A5471" i="2661"/>
  <c r="D5471" i="2661" s="1"/>
  <c r="A5472" i="2661"/>
  <c r="D5472" i="2661" s="1"/>
  <c r="A5473" i="2661"/>
  <c r="D5473" i="2661" s="1"/>
  <c r="A5474" i="2661"/>
  <c r="D5474" i="2661" s="1"/>
  <c r="A5475" i="2661"/>
  <c r="D5475" i="2661" s="1"/>
  <c r="A5476" i="2661"/>
  <c r="D5476" i="2661" s="1"/>
  <c r="A5477" i="2661"/>
  <c r="D5477" i="2661" s="1"/>
  <c r="A5478" i="2661"/>
  <c r="D5478" i="2661" s="1"/>
  <c r="A5479" i="2661"/>
  <c r="D5479" i="2661" s="1"/>
  <c r="A5480" i="2661"/>
  <c r="D5480" i="2661" s="1"/>
  <c r="A5481" i="2661"/>
  <c r="D5481" i="2661" s="1"/>
  <c r="A5482" i="2661"/>
  <c r="D5482" i="2661" s="1"/>
  <c r="A5483" i="2661"/>
  <c r="D5483" i="2661" s="1"/>
  <c r="A5484" i="2661"/>
  <c r="D5484" i="2661" s="1"/>
  <c r="A5485" i="2661"/>
  <c r="D5485" i="2661" s="1"/>
  <c r="A5486" i="2661"/>
  <c r="D5486" i="2661" s="1"/>
  <c r="A5487" i="2661"/>
  <c r="D5487" i="2661" s="1"/>
  <c r="A5488" i="2661"/>
  <c r="D5488" i="2661" s="1"/>
  <c r="A5489" i="2661"/>
  <c r="D5489" i="2661" s="1"/>
  <c r="A5490" i="2661"/>
  <c r="D5490" i="2661" s="1"/>
  <c r="A5491" i="2661"/>
  <c r="D5491" i="2661" s="1"/>
  <c r="A5492" i="2661"/>
  <c r="D5492" i="2661" s="1"/>
  <c r="A5493" i="2661"/>
  <c r="D5493" i="2661" s="1"/>
  <c r="A5494" i="2661"/>
  <c r="D5494" i="2661" s="1"/>
  <c r="A5495" i="2661"/>
  <c r="D5495" i="2661" s="1"/>
  <c r="A5496" i="2661"/>
  <c r="D5496" i="2661" s="1"/>
  <c r="A5497" i="2661"/>
  <c r="D5497" i="2661" s="1"/>
  <c r="A5498" i="2661"/>
  <c r="D5498" i="2661" s="1"/>
  <c r="A5499" i="2661"/>
  <c r="D5499" i="2661" s="1"/>
  <c r="A5500" i="2661"/>
  <c r="D5500" i="2661" s="1"/>
  <c r="A5501" i="2661"/>
  <c r="D5501" i="2661" s="1"/>
  <c r="A5502" i="2661"/>
  <c r="D5502" i="2661" s="1"/>
  <c r="A5503" i="2661"/>
  <c r="D5503" i="2661" s="1"/>
  <c r="A5504" i="2661"/>
  <c r="D5504" i="2661" s="1"/>
  <c r="A5505" i="2661"/>
  <c r="D5505" i="2661" s="1"/>
  <c r="A5506" i="2661"/>
  <c r="D5506" i="2661" s="1"/>
  <c r="A5507" i="2661"/>
  <c r="D5507" i="2661" s="1"/>
  <c r="A5508" i="2661"/>
  <c r="D5508" i="2661" s="1"/>
  <c r="A5509" i="2661"/>
  <c r="D5509" i="2661" s="1"/>
  <c r="A5510" i="2661"/>
  <c r="D5510" i="2661" s="1"/>
  <c r="A5511" i="2661"/>
  <c r="D5511" i="2661" s="1"/>
  <c r="A5512" i="2661"/>
  <c r="D5512" i="2661" s="1"/>
  <c r="A5513" i="2661"/>
  <c r="D5513" i="2661" s="1"/>
  <c r="A5514" i="2661"/>
  <c r="D5514" i="2661" s="1"/>
  <c r="A5515" i="2661"/>
  <c r="D5515" i="2661" s="1"/>
  <c r="A5516" i="2661"/>
  <c r="D5516" i="2661" s="1"/>
  <c r="A5517" i="2661"/>
  <c r="D5517" i="2661" s="1"/>
  <c r="A5518" i="2661"/>
  <c r="D5518" i="2661" s="1"/>
  <c r="A5519" i="2661"/>
  <c r="D5519" i="2661" s="1"/>
  <c r="A5520" i="2661"/>
  <c r="D5520" i="2661" s="1"/>
  <c r="A5521" i="2661"/>
  <c r="D5521" i="2661" s="1"/>
  <c r="A5522" i="2661"/>
  <c r="D5522" i="2661" s="1"/>
  <c r="A5523" i="2661"/>
  <c r="D5523" i="2661" s="1"/>
  <c r="A5524" i="2661"/>
  <c r="D5524" i="2661" s="1"/>
  <c r="A5525" i="2661"/>
  <c r="D5525" i="2661" s="1"/>
  <c r="A5526" i="2661"/>
  <c r="D5526" i="2661" s="1"/>
  <c r="A5527" i="2661"/>
  <c r="D5527" i="2661" s="1"/>
  <c r="A5528" i="2661"/>
  <c r="D5528" i="2661" s="1"/>
  <c r="A5529" i="2661"/>
  <c r="D5529" i="2661" s="1"/>
  <c r="A5530" i="2661"/>
  <c r="D5530" i="2661" s="1"/>
  <c r="A5531" i="2661"/>
  <c r="D5531" i="2661" s="1"/>
  <c r="A5532" i="2661"/>
  <c r="D5532" i="2661" s="1"/>
  <c r="A5533" i="2661"/>
  <c r="D5533" i="2661" s="1"/>
  <c r="A5534" i="2661"/>
  <c r="D5534" i="2661" s="1"/>
  <c r="A5535" i="2661"/>
  <c r="D5535" i="2661" s="1"/>
  <c r="A5536" i="2661"/>
  <c r="D5536" i="2661" s="1"/>
  <c r="A5537" i="2661"/>
  <c r="D5537" i="2661" s="1"/>
  <c r="A5538" i="2661"/>
  <c r="D5538" i="2661" s="1"/>
  <c r="A5539" i="2661"/>
  <c r="D5539" i="2661" s="1"/>
  <c r="A5540" i="2661"/>
  <c r="D5540" i="2661" s="1"/>
  <c r="A5541" i="2661"/>
  <c r="D5541" i="2661" s="1"/>
  <c r="A5542" i="2661"/>
  <c r="D5542" i="2661" s="1"/>
  <c r="A5543" i="2661"/>
  <c r="D5543" i="2661" s="1"/>
  <c r="A5544" i="2661"/>
  <c r="D5544" i="2661" s="1"/>
  <c r="A5545" i="2661"/>
  <c r="D5545" i="2661" s="1"/>
  <c r="A5546" i="2661"/>
  <c r="D5546" i="2661" s="1"/>
  <c r="A5547" i="2661"/>
  <c r="D5547" i="2661" s="1"/>
  <c r="A5548" i="2661"/>
  <c r="D5548" i="2661" s="1"/>
  <c r="A5549" i="2661"/>
  <c r="D5549" i="2661" s="1"/>
  <c r="A5550" i="2661"/>
  <c r="D5550" i="2661" s="1"/>
  <c r="A5551" i="2661"/>
  <c r="D5551" i="2661" s="1"/>
  <c r="A5552" i="2661"/>
  <c r="D5552" i="2661" s="1"/>
  <c r="A5553" i="2661"/>
  <c r="D5553" i="2661" s="1"/>
  <c r="A5554" i="2661"/>
  <c r="D5554" i="2661" s="1"/>
  <c r="A5555" i="2661"/>
  <c r="D5555" i="2661" s="1"/>
  <c r="A5556" i="2661"/>
  <c r="D5556" i="2661" s="1"/>
  <c r="A5557" i="2661"/>
  <c r="D5557" i="2661" s="1"/>
  <c r="A5558" i="2661"/>
  <c r="D5558" i="2661" s="1"/>
  <c r="A5559" i="2661"/>
  <c r="D5559" i="2661" s="1"/>
  <c r="A5560" i="2661"/>
  <c r="D5560" i="2661" s="1"/>
  <c r="A5561" i="2661"/>
  <c r="D5561" i="2661" s="1"/>
  <c r="A5562" i="2661"/>
  <c r="D5562" i="2661" s="1"/>
  <c r="A5563" i="2661"/>
  <c r="D5563" i="2661" s="1"/>
  <c r="A5564" i="2661"/>
  <c r="D5564" i="2661" s="1"/>
  <c r="A5565" i="2661"/>
  <c r="D5565" i="2661" s="1"/>
  <c r="A5566" i="2661"/>
  <c r="D5566" i="2661" s="1"/>
  <c r="A5567" i="2661"/>
  <c r="D5567" i="2661" s="1"/>
  <c r="A5568" i="2661"/>
  <c r="D5568" i="2661" s="1"/>
  <c r="A5569" i="2661"/>
  <c r="D5569" i="2661" s="1"/>
  <c r="A5570" i="2661"/>
  <c r="D5570" i="2661" s="1"/>
  <c r="A5571" i="2661"/>
  <c r="D5571" i="2661" s="1"/>
  <c r="A5572" i="2661"/>
  <c r="D5572" i="2661" s="1"/>
  <c r="A5573" i="2661"/>
  <c r="D5573" i="2661" s="1"/>
  <c r="A5574" i="2661"/>
  <c r="D5574" i="2661" s="1"/>
  <c r="A5575" i="2661"/>
  <c r="D5575" i="2661" s="1"/>
  <c r="A5576" i="2661"/>
  <c r="D5576" i="2661" s="1"/>
  <c r="A5577" i="2661"/>
  <c r="D5577" i="2661" s="1"/>
  <c r="A5578" i="2661"/>
  <c r="D5578" i="2661" s="1"/>
  <c r="A5579" i="2661"/>
  <c r="D5579" i="2661" s="1"/>
  <c r="A5580" i="2661"/>
  <c r="D5580" i="2661" s="1"/>
  <c r="A5581" i="2661"/>
  <c r="D5581" i="2661" s="1"/>
  <c r="A5582" i="2661"/>
  <c r="D5582" i="2661" s="1"/>
  <c r="A5583" i="2661"/>
  <c r="D5583" i="2661" s="1"/>
  <c r="A5584" i="2661"/>
  <c r="D5584" i="2661" s="1"/>
  <c r="A5585" i="2661"/>
  <c r="D5585" i="2661" s="1"/>
  <c r="A5586" i="2661"/>
  <c r="D5586" i="2661" s="1"/>
  <c r="A5587" i="2661"/>
  <c r="D5587" i="2661" s="1"/>
  <c r="A5588" i="2661"/>
  <c r="D5588" i="2661" s="1"/>
  <c r="A5589" i="2661"/>
  <c r="D5589" i="2661" s="1"/>
  <c r="A5590" i="2661"/>
  <c r="D5590" i="2661" s="1"/>
  <c r="A5591" i="2661"/>
  <c r="D5591" i="2661" s="1"/>
  <c r="A5592" i="2661"/>
  <c r="D5592" i="2661" s="1"/>
  <c r="A5593" i="2661"/>
  <c r="D5593" i="2661" s="1"/>
  <c r="A5594" i="2661"/>
  <c r="D5594" i="2661" s="1"/>
  <c r="A5595" i="2661"/>
  <c r="D5595" i="2661" s="1"/>
  <c r="A5596" i="2661"/>
  <c r="D5596" i="2661" s="1"/>
  <c r="A5597" i="2661"/>
  <c r="D5597" i="2661" s="1"/>
  <c r="A5598" i="2661"/>
  <c r="D5598" i="2661" s="1"/>
  <c r="A5599" i="2661"/>
  <c r="D5599" i="2661" s="1"/>
  <c r="A5600" i="2661"/>
  <c r="D5600" i="2661" s="1"/>
  <c r="A5601" i="2661"/>
  <c r="D5601" i="2661" s="1"/>
  <c r="A5602" i="2661"/>
  <c r="D5602" i="2661" s="1"/>
  <c r="A5603" i="2661"/>
  <c r="D5603" i="2661" s="1"/>
  <c r="A5604" i="2661"/>
  <c r="D5604" i="2661" s="1"/>
  <c r="A5605" i="2661"/>
  <c r="D5605" i="2661" s="1"/>
  <c r="A5606" i="2661"/>
  <c r="D5606" i="2661" s="1"/>
  <c r="A5607" i="2661"/>
  <c r="D5607" i="2661" s="1"/>
  <c r="A5608" i="2661"/>
  <c r="D5608" i="2661" s="1"/>
  <c r="A5609" i="2661"/>
  <c r="D5609" i="2661" s="1"/>
  <c r="A5610" i="2661"/>
  <c r="D5610" i="2661" s="1"/>
  <c r="A5611" i="2661"/>
  <c r="D5611" i="2661" s="1"/>
  <c r="A5612" i="2661"/>
  <c r="D5612" i="2661" s="1"/>
  <c r="A5613" i="2661"/>
  <c r="D5613" i="2661" s="1"/>
  <c r="A5614" i="2661"/>
  <c r="D5614" i="2661" s="1"/>
  <c r="A5615" i="2661"/>
  <c r="D5615" i="2661" s="1"/>
  <c r="A5616" i="2661"/>
  <c r="D5616" i="2661" s="1"/>
  <c r="A5617" i="2661"/>
  <c r="D5617" i="2661" s="1"/>
  <c r="A5618" i="2661"/>
  <c r="D5618" i="2661" s="1"/>
  <c r="A5619" i="2661"/>
  <c r="D5619" i="2661" s="1"/>
  <c r="A5620" i="2661"/>
  <c r="D5620" i="2661" s="1"/>
  <c r="A5621" i="2661"/>
  <c r="D5621" i="2661" s="1"/>
  <c r="A5622" i="2661"/>
  <c r="D5622" i="2661" s="1"/>
  <c r="A5623" i="2661"/>
  <c r="D5623" i="2661" s="1"/>
  <c r="A5624" i="2661"/>
  <c r="D5624" i="2661" s="1"/>
  <c r="A5625" i="2661"/>
  <c r="D5625" i="2661" s="1"/>
  <c r="A5626" i="2661"/>
  <c r="D5626" i="2661" s="1"/>
  <c r="A5627" i="2661"/>
  <c r="D5627" i="2661" s="1"/>
  <c r="A5628" i="2661"/>
  <c r="D5628" i="2661" s="1"/>
  <c r="A5629" i="2661"/>
  <c r="D5629" i="2661" s="1"/>
  <c r="A5630" i="2661"/>
  <c r="D5630" i="2661" s="1"/>
  <c r="A5631" i="2661"/>
  <c r="D5631" i="2661" s="1"/>
  <c r="A5632" i="2661"/>
  <c r="D5632" i="2661" s="1"/>
  <c r="A5633" i="2661"/>
  <c r="D5633" i="2661" s="1"/>
  <c r="A5634" i="2661"/>
  <c r="D5634" i="2661" s="1"/>
  <c r="A5635" i="2661"/>
  <c r="D5635" i="2661" s="1"/>
  <c r="A5636" i="2661"/>
  <c r="D5636" i="2661" s="1"/>
  <c r="A5637" i="2661"/>
  <c r="D5637" i="2661" s="1"/>
  <c r="A5638" i="2661"/>
  <c r="D5638" i="2661" s="1"/>
  <c r="A5639" i="2661"/>
  <c r="D5639" i="2661" s="1"/>
  <c r="A5640" i="2661"/>
  <c r="D5640" i="2661" s="1"/>
  <c r="A5641" i="2661"/>
  <c r="D5641" i="2661" s="1"/>
  <c r="A5642" i="2661"/>
  <c r="D5642" i="2661" s="1"/>
  <c r="A5643" i="2661"/>
  <c r="D5643" i="2661" s="1"/>
  <c r="A5644" i="2661"/>
  <c r="D5644" i="2661" s="1"/>
  <c r="A5645" i="2661"/>
  <c r="D5645" i="2661" s="1"/>
  <c r="A5646" i="2661"/>
  <c r="D5646" i="2661" s="1"/>
  <c r="A5647" i="2661"/>
  <c r="D5647" i="2661" s="1"/>
  <c r="A5648" i="2661"/>
  <c r="D5648" i="2661" s="1"/>
  <c r="A5649" i="2661"/>
  <c r="D5649" i="2661" s="1"/>
  <c r="A5650" i="2661"/>
  <c r="D5650" i="2661" s="1"/>
  <c r="A5651" i="2661"/>
  <c r="D5651" i="2661" s="1"/>
  <c r="A5652" i="2661"/>
  <c r="D5652" i="2661" s="1"/>
  <c r="A5653" i="2661"/>
  <c r="D5653" i="2661" s="1"/>
  <c r="A5654" i="2661"/>
  <c r="D5654" i="2661" s="1"/>
  <c r="A5655" i="2661"/>
  <c r="D5655" i="2661" s="1"/>
  <c r="A5656" i="2661"/>
  <c r="D5656" i="2661" s="1"/>
  <c r="A5657" i="2661"/>
  <c r="D5657" i="2661" s="1"/>
  <c r="A5658" i="2661"/>
  <c r="D5658" i="2661" s="1"/>
  <c r="A5659" i="2661"/>
  <c r="D5659" i="2661" s="1"/>
  <c r="A5660" i="2661"/>
  <c r="D5660" i="2661" s="1"/>
  <c r="A5661" i="2661"/>
  <c r="D5661" i="2661" s="1"/>
  <c r="A5662" i="2661"/>
  <c r="D5662" i="2661" s="1"/>
  <c r="A5663" i="2661"/>
  <c r="D5663" i="2661" s="1"/>
  <c r="A5664" i="2661"/>
  <c r="D5664" i="2661" s="1"/>
  <c r="A5665" i="2661"/>
  <c r="D5665" i="2661" s="1"/>
  <c r="A5666" i="2661"/>
  <c r="D5666" i="2661" s="1"/>
  <c r="A5667" i="2661"/>
  <c r="D5667" i="2661" s="1"/>
  <c r="A5668" i="2661"/>
  <c r="D5668" i="2661" s="1"/>
  <c r="A5669" i="2661"/>
  <c r="D5669" i="2661" s="1"/>
  <c r="A5670" i="2661"/>
  <c r="D5670" i="2661" s="1"/>
  <c r="A5671" i="2661"/>
  <c r="D5671" i="2661" s="1"/>
  <c r="A5672" i="2661"/>
  <c r="D5672" i="2661" s="1"/>
  <c r="A5673" i="2661"/>
  <c r="D5673" i="2661" s="1"/>
  <c r="A5674" i="2661"/>
  <c r="D5674" i="2661" s="1"/>
  <c r="A5675" i="2661"/>
  <c r="D5675" i="2661" s="1"/>
  <c r="A5676" i="2661"/>
  <c r="D5676" i="2661" s="1"/>
  <c r="A5677" i="2661"/>
  <c r="D5677" i="2661" s="1"/>
  <c r="A5678" i="2661"/>
  <c r="D5678" i="2661" s="1"/>
  <c r="A5679" i="2661"/>
  <c r="D5679" i="2661" s="1"/>
  <c r="A5680" i="2661"/>
  <c r="D5680" i="2661" s="1"/>
  <c r="A5681" i="2661"/>
  <c r="D5681" i="2661" s="1"/>
  <c r="A5682" i="2661"/>
  <c r="D5682" i="2661" s="1"/>
  <c r="A5683" i="2661"/>
  <c r="D5683" i="2661" s="1"/>
  <c r="A5684" i="2661"/>
  <c r="D5684" i="2661" s="1"/>
  <c r="A5685" i="2661"/>
  <c r="D5685" i="2661" s="1"/>
  <c r="A5686" i="2661"/>
  <c r="D5686" i="2661" s="1"/>
  <c r="A5687" i="2661"/>
  <c r="D5687" i="2661" s="1"/>
  <c r="A5688" i="2661"/>
  <c r="D5688" i="2661" s="1"/>
  <c r="A5689" i="2661"/>
  <c r="D5689" i="2661" s="1"/>
  <c r="A5690" i="2661"/>
  <c r="D5690" i="2661" s="1"/>
  <c r="A5691" i="2661"/>
  <c r="D5691" i="2661" s="1"/>
  <c r="A5692" i="2661"/>
  <c r="D5692" i="2661" s="1"/>
  <c r="A5693" i="2661"/>
  <c r="D5693" i="2661" s="1"/>
  <c r="A5694" i="2661"/>
  <c r="D5694" i="2661" s="1"/>
  <c r="A5695" i="2661"/>
  <c r="D5695" i="2661" s="1"/>
  <c r="A5696" i="2661"/>
  <c r="D5696" i="2661" s="1"/>
  <c r="A5697" i="2661"/>
  <c r="D5697" i="2661" s="1"/>
  <c r="A5698" i="2661"/>
  <c r="D5698" i="2661" s="1"/>
  <c r="A5699" i="2661"/>
  <c r="D5699" i="2661" s="1"/>
  <c r="A5700" i="2661"/>
  <c r="D5700" i="2661" s="1"/>
  <c r="A5701" i="2661"/>
  <c r="D5701" i="2661" s="1"/>
  <c r="A5702" i="2661"/>
  <c r="D5702" i="2661" s="1"/>
  <c r="A5703" i="2661"/>
  <c r="D5703" i="2661" s="1"/>
  <c r="A5704" i="2661"/>
  <c r="D5704" i="2661" s="1"/>
  <c r="A5705" i="2661"/>
  <c r="D5705" i="2661" s="1"/>
  <c r="A5706" i="2661"/>
  <c r="D5706" i="2661" s="1"/>
  <c r="A5707" i="2661"/>
  <c r="D5707" i="2661" s="1"/>
  <c r="A5708" i="2661"/>
  <c r="D5708" i="2661" s="1"/>
  <c r="A5709" i="2661"/>
  <c r="D5709" i="2661" s="1"/>
  <c r="A5710" i="2661"/>
  <c r="D5710" i="2661" s="1"/>
  <c r="A5711" i="2661"/>
  <c r="D5711" i="2661" s="1"/>
  <c r="A5712" i="2661"/>
  <c r="D5712" i="2661" s="1"/>
  <c r="A5713" i="2661"/>
  <c r="D5713" i="2661" s="1"/>
  <c r="A5714" i="2661"/>
  <c r="D5714" i="2661" s="1"/>
  <c r="A5715" i="2661"/>
  <c r="D5715" i="2661" s="1"/>
  <c r="A5716" i="2661"/>
  <c r="D5716" i="2661" s="1"/>
  <c r="A5717" i="2661"/>
  <c r="D5717" i="2661" s="1"/>
  <c r="A5718" i="2661"/>
  <c r="D5718" i="2661" s="1"/>
  <c r="A5719" i="2661"/>
  <c r="D5719" i="2661" s="1"/>
  <c r="A5720" i="2661"/>
  <c r="D5720" i="2661" s="1"/>
  <c r="A5721" i="2661"/>
  <c r="D5721" i="2661" s="1"/>
  <c r="A5722" i="2661"/>
  <c r="D5722" i="2661" s="1"/>
  <c r="A5723" i="2661"/>
  <c r="D5723" i="2661" s="1"/>
  <c r="A5724" i="2661"/>
  <c r="D5724" i="2661" s="1"/>
  <c r="A5725" i="2661"/>
  <c r="D5725" i="2661" s="1"/>
  <c r="A5726" i="2661"/>
  <c r="D5726" i="2661" s="1"/>
  <c r="A5727" i="2661"/>
  <c r="D5727" i="2661" s="1"/>
  <c r="A5728" i="2661"/>
  <c r="D5728" i="2661" s="1"/>
  <c r="A5729" i="2661"/>
  <c r="D5729" i="2661" s="1"/>
  <c r="A5730" i="2661"/>
  <c r="D5730" i="2661" s="1"/>
  <c r="A5731" i="2661"/>
  <c r="D5731" i="2661" s="1"/>
  <c r="A5732" i="2661"/>
  <c r="D5732" i="2661" s="1"/>
  <c r="A5733" i="2661"/>
  <c r="D5733" i="2661" s="1"/>
  <c r="A5734" i="2661"/>
  <c r="D5734" i="2661" s="1"/>
  <c r="A5735" i="2661"/>
  <c r="D5735" i="2661" s="1"/>
  <c r="A5736" i="2661"/>
  <c r="D5736" i="2661" s="1"/>
  <c r="A5737" i="2661"/>
  <c r="D5737" i="2661" s="1"/>
  <c r="A5738" i="2661"/>
  <c r="D5738" i="2661" s="1"/>
  <c r="A5739" i="2661"/>
  <c r="D5739" i="2661" s="1"/>
  <c r="A5740" i="2661"/>
  <c r="D5740" i="2661" s="1"/>
  <c r="A5741" i="2661"/>
  <c r="D5741" i="2661" s="1"/>
  <c r="A5742" i="2661"/>
  <c r="D5742" i="2661" s="1"/>
  <c r="A5743" i="2661"/>
  <c r="D5743" i="2661" s="1"/>
  <c r="A5744" i="2661"/>
  <c r="D5744" i="2661" s="1"/>
  <c r="A5745" i="2661"/>
  <c r="D5745" i="2661" s="1"/>
  <c r="A5746" i="2661"/>
  <c r="D5746" i="2661" s="1"/>
  <c r="A5747" i="2661"/>
  <c r="D5747" i="2661" s="1"/>
  <c r="A5748" i="2661"/>
  <c r="D5748" i="2661" s="1"/>
  <c r="A5749" i="2661"/>
  <c r="D5749" i="2661" s="1"/>
  <c r="A5750" i="2661"/>
  <c r="D5750" i="2661" s="1"/>
  <c r="A5751" i="2661"/>
  <c r="D5751" i="2661" s="1"/>
  <c r="A5752" i="2661"/>
  <c r="D5752" i="2661" s="1"/>
  <c r="A5753" i="2661"/>
  <c r="D5753" i="2661" s="1"/>
  <c r="A5754" i="2661"/>
  <c r="D5754" i="2661" s="1"/>
  <c r="A5755" i="2661"/>
  <c r="D5755" i="2661" s="1"/>
  <c r="A5756" i="2661"/>
  <c r="D5756" i="2661" s="1"/>
  <c r="A5757" i="2661"/>
  <c r="D5757" i="2661" s="1"/>
  <c r="A5758" i="2661"/>
  <c r="D5758" i="2661" s="1"/>
  <c r="A5759" i="2661"/>
  <c r="D5759" i="2661" s="1"/>
  <c r="A5760" i="2661"/>
  <c r="D5760" i="2661" s="1"/>
  <c r="A5761" i="2661"/>
  <c r="D5761" i="2661" s="1"/>
  <c r="A5762" i="2661"/>
  <c r="D5762" i="2661" s="1"/>
  <c r="A5763" i="2661"/>
  <c r="D5763" i="2661" s="1"/>
  <c r="A5764" i="2661"/>
  <c r="D5764" i="2661" s="1"/>
  <c r="A5765" i="2661"/>
  <c r="D5765" i="2661" s="1"/>
  <c r="A5766" i="2661"/>
  <c r="D5766" i="2661" s="1"/>
  <c r="A5767" i="2661"/>
  <c r="D5767" i="2661" s="1"/>
  <c r="A5768" i="2661"/>
  <c r="D5768" i="2661" s="1"/>
  <c r="A5769" i="2661"/>
  <c r="D5769" i="2661" s="1"/>
  <c r="A5770" i="2661"/>
  <c r="D5770" i="2661" s="1"/>
  <c r="A5771" i="2661"/>
  <c r="D5771" i="2661" s="1"/>
  <c r="A5772" i="2661"/>
  <c r="D5772" i="2661" s="1"/>
  <c r="A5773" i="2661"/>
  <c r="D5773" i="2661" s="1"/>
  <c r="A5774" i="2661"/>
  <c r="D5774" i="2661" s="1"/>
  <c r="A5775" i="2661"/>
  <c r="D5775" i="2661" s="1"/>
  <c r="A5776" i="2661"/>
  <c r="D5776" i="2661" s="1"/>
  <c r="A5777" i="2661"/>
  <c r="D5777" i="2661" s="1"/>
  <c r="A5778" i="2661"/>
  <c r="D5778" i="2661" s="1"/>
  <c r="A5779" i="2661"/>
  <c r="D5779" i="2661" s="1"/>
  <c r="A5780" i="2661"/>
  <c r="D5780" i="2661" s="1"/>
  <c r="A5781" i="2661"/>
  <c r="D5781" i="2661" s="1"/>
  <c r="A5782" i="2661"/>
  <c r="D5782" i="2661" s="1"/>
  <c r="A5783" i="2661"/>
  <c r="D5783" i="2661" s="1"/>
  <c r="A5784" i="2661"/>
  <c r="D5784" i="2661" s="1"/>
  <c r="A5785" i="2661"/>
  <c r="D5785" i="2661" s="1"/>
  <c r="A5786" i="2661"/>
  <c r="D5786" i="2661" s="1"/>
  <c r="A5787" i="2661"/>
  <c r="D5787" i="2661" s="1"/>
  <c r="A5788" i="2661"/>
  <c r="D5788" i="2661" s="1"/>
  <c r="A5789" i="2661"/>
  <c r="D5789" i="2661" s="1"/>
  <c r="A5790" i="2661"/>
  <c r="D5790" i="2661" s="1"/>
  <c r="A5791" i="2661"/>
  <c r="D5791" i="2661" s="1"/>
  <c r="A5792" i="2661"/>
  <c r="D5792" i="2661" s="1"/>
  <c r="A5793" i="2661"/>
  <c r="D5793" i="2661" s="1"/>
  <c r="A5794" i="2661"/>
  <c r="D5794" i="2661" s="1"/>
  <c r="A5795" i="2661"/>
  <c r="D5795" i="2661" s="1"/>
  <c r="A5796" i="2661"/>
  <c r="D5796" i="2661" s="1"/>
  <c r="A5797" i="2661"/>
  <c r="D5797" i="2661" s="1"/>
  <c r="A5798" i="2661"/>
  <c r="D5798" i="2661" s="1"/>
  <c r="A5799" i="2661"/>
  <c r="D5799" i="2661" s="1"/>
  <c r="A5800" i="2661"/>
  <c r="D5800" i="2661" s="1"/>
  <c r="A5801" i="2661"/>
  <c r="D5801" i="2661" s="1"/>
  <c r="A5802" i="2661"/>
  <c r="D5802" i="2661" s="1"/>
  <c r="A5803" i="2661"/>
  <c r="D5803" i="2661" s="1"/>
  <c r="A5804" i="2661"/>
  <c r="D5804" i="2661" s="1"/>
  <c r="A5805" i="2661"/>
  <c r="D5805" i="2661" s="1"/>
  <c r="A5806" i="2661"/>
  <c r="D5806" i="2661" s="1"/>
  <c r="A5807" i="2661"/>
  <c r="D5807" i="2661" s="1"/>
  <c r="A5808" i="2661"/>
  <c r="D5808" i="2661" s="1"/>
  <c r="A5809" i="2661"/>
  <c r="D5809" i="2661" s="1"/>
  <c r="A5810" i="2661"/>
  <c r="D5810" i="2661" s="1"/>
  <c r="A5811" i="2661"/>
  <c r="D5811" i="2661" s="1"/>
  <c r="A5812" i="2661"/>
  <c r="D5812" i="2661" s="1"/>
  <c r="A5813" i="2661"/>
  <c r="D5813" i="2661" s="1"/>
  <c r="A5814" i="2661"/>
  <c r="D5814" i="2661" s="1"/>
  <c r="A5815" i="2661"/>
  <c r="D5815" i="2661" s="1"/>
  <c r="A5816" i="2661"/>
  <c r="D5816" i="2661" s="1"/>
  <c r="A5817" i="2661"/>
  <c r="D5817" i="2661" s="1"/>
  <c r="A5818" i="2661"/>
  <c r="D5818" i="2661" s="1"/>
  <c r="A5819" i="2661"/>
  <c r="D5819" i="2661" s="1"/>
  <c r="A5820" i="2661"/>
  <c r="D5820" i="2661" s="1"/>
  <c r="A5821" i="2661"/>
  <c r="D5821" i="2661" s="1"/>
  <c r="A5822" i="2661"/>
  <c r="D5822" i="2661" s="1"/>
  <c r="A5823" i="2661"/>
  <c r="D5823" i="2661" s="1"/>
  <c r="A5824" i="2661"/>
  <c r="D5824" i="2661" s="1"/>
  <c r="A5825" i="2661"/>
  <c r="D5825" i="2661" s="1"/>
  <c r="A5826" i="2661"/>
  <c r="D5826" i="2661" s="1"/>
  <c r="A5827" i="2661"/>
  <c r="D5827" i="2661" s="1"/>
  <c r="A5828" i="2661"/>
  <c r="D5828" i="2661" s="1"/>
  <c r="A5829" i="2661"/>
  <c r="D5829" i="2661" s="1"/>
  <c r="A5830" i="2661"/>
  <c r="D5830" i="2661" s="1"/>
  <c r="A5831" i="2661"/>
  <c r="D5831" i="2661" s="1"/>
  <c r="A5832" i="2661"/>
  <c r="D5832" i="2661" s="1"/>
  <c r="A5833" i="2661"/>
  <c r="D5833" i="2661" s="1"/>
  <c r="A5834" i="2661"/>
  <c r="D5834" i="2661" s="1"/>
  <c r="A5835" i="2661"/>
  <c r="D5835" i="2661" s="1"/>
  <c r="A5836" i="2661"/>
  <c r="D5836" i="2661" s="1"/>
  <c r="A5837" i="2661"/>
  <c r="D5837" i="2661" s="1"/>
  <c r="A5838" i="2661"/>
  <c r="D5838" i="2661" s="1"/>
  <c r="A5839" i="2661"/>
  <c r="D5839" i="2661" s="1"/>
  <c r="A5840" i="2661"/>
  <c r="D5840" i="2661" s="1"/>
  <c r="A5841" i="2661"/>
  <c r="D5841" i="2661" s="1"/>
  <c r="A5842" i="2661"/>
  <c r="D5842" i="2661" s="1"/>
  <c r="A5843" i="2661"/>
  <c r="D5843" i="2661" s="1"/>
  <c r="A5844" i="2661"/>
  <c r="D5844" i="2661" s="1"/>
  <c r="A5845" i="2661"/>
  <c r="D5845" i="2661" s="1"/>
  <c r="A5846" i="2661"/>
  <c r="D5846" i="2661" s="1"/>
  <c r="A5847" i="2661"/>
  <c r="D5847" i="2661" s="1"/>
  <c r="A5848" i="2661"/>
  <c r="D5848" i="2661" s="1"/>
  <c r="A5849" i="2661"/>
  <c r="D5849" i="2661" s="1"/>
  <c r="A5850" i="2661"/>
  <c r="D5850" i="2661" s="1"/>
  <c r="A5851" i="2661"/>
  <c r="D5851" i="2661" s="1"/>
  <c r="A5852" i="2661"/>
  <c r="D5852" i="2661" s="1"/>
  <c r="A5853" i="2661"/>
  <c r="D5853" i="2661" s="1"/>
  <c r="A5854" i="2661"/>
  <c r="D5854" i="2661" s="1"/>
  <c r="A5855" i="2661"/>
  <c r="D5855" i="2661" s="1"/>
  <c r="A5856" i="2661"/>
  <c r="D5856" i="2661" s="1"/>
  <c r="A5857" i="2661"/>
  <c r="D5857" i="2661" s="1"/>
  <c r="A5858" i="2661"/>
  <c r="D5858" i="2661" s="1"/>
  <c r="A5859" i="2661"/>
  <c r="D5859" i="2661" s="1"/>
  <c r="A5860" i="2661"/>
  <c r="D5860" i="2661" s="1"/>
  <c r="A5861" i="2661"/>
  <c r="D5861" i="2661" s="1"/>
  <c r="A5862" i="2661"/>
  <c r="D5862" i="2661" s="1"/>
  <c r="A5863" i="2661"/>
  <c r="D5863" i="2661" s="1"/>
  <c r="A5864" i="2661"/>
  <c r="D5864" i="2661" s="1"/>
  <c r="A5865" i="2661"/>
  <c r="D5865" i="2661" s="1"/>
  <c r="A5866" i="2661"/>
  <c r="D5866" i="2661" s="1"/>
  <c r="A5867" i="2661"/>
  <c r="D5867" i="2661" s="1"/>
  <c r="A5868" i="2661"/>
  <c r="D5868" i="2661" s="1"/>
  <c r="A5869" i="2661"/>
  <c r="D5869" i="2661" s="1"/>
  <c r="A5870" i="2661"/>
  <c r="D5870" i="2661" s="1"/>
  <c r="A5871" i="2661"/>
  <c r="D5871" i="2661" s="1"/>
  <c r="A5872" i="2661"/>
  <c r="D5872" i="2661" s="1"/>
  <c r="A5873" i="2661"/>
  <c r="D5873" i="2661" s="1"/>
  <c r="A5874" i="2661"/>
  <c r="D5874" i="2661" s="1"/>
  <c r="A5875" i="2661"/>
  <c r="D5875" i="2661" s="1"/>
  <c r="A5876" i="2661"/>
  <c r="D5876" i="2661" s="1"/>
  <c r="A5877" i="2661"/>
  <c r="D5877" i="2661" s="1"/>
  <c r="A5878" i="2661"/>
  <c r="D5878" i="2661" s="1"/>
  <c r="A5879" i="2661"/>
  <c r="D5879" i="2661" s="1"/>
  <c r="A5880" i="2661"/>
  <c r="D5880" i="2661" s="1"/>
  <c r="A5881" i="2661"/>
  <c r="D5881" i="2661" s="1"/>
  <c r="A5882" i="2661"/>
  <c r="D5882" i="2661" s="1"/>
  <c r="A5883" i="2661"/>
  <c r="D5883" i="2661" s="1"/>
  <c r="A5884" i="2661"/>
  <c r="D5884" i="2661" s="1"/>
  <c r="A5885" i="2661"/>
  <c r="D5885" i="2661" s="1"/>
  <c r="A5886" i="2661"/>
  <c r="D5886" i="2661" s="1"/>
  <c r="A5887" i="2661"/>
  <c r="D5887" i="2661" s="1"/>
  <c r="A5888" i="2661"/>
  <c r="D5888" i="2661" s="1"/>
  <c r="A5889" i="2661"/>
  <c r="D5889" i="2661" s="1"/>
  <c r="A5890" i="2661"/>
  <c r="D5890" i="2661" s="1"/>
  <c r="A5891" i="2661"/>
  <c r="D5891" i="2661" s="1"/>
  <c r="A5892" i="2661"/>
  <c r="D5892" i="2661" s="1"/>
  <c r="A5893" i="2661"/>
  <c r="D5893" i="2661" s="1"/>
  <c r="A5894" i="2661"/>
  <c r="D5894" i="2661" s="1"/>
  <c r="A5895" i="2661"/>
  <c r="D5895" i="2661" s="1"/>
  <c r="A5896" i="2661"/>
  <c r="D5896" i="2661" s="1"/>
  <c r="A5897" i="2661"/>
  <c r="D5897" i="2661" s="1"/>
  <c r="A5898" i="2661"/>
  <c r="D5898" i="2661" s="1"/>
  <c r="A5899" i="2661"/>
  <c r="D5899" i="2661" s="1"/>
  <c r="A5900" i="2661"/>
  <c r="D5900" i="2661" s="1"/>
  <c r="A5901" i="2661"/>
  <c r="D5901" i="2661" s="1"/>
  <c r="A5902" i="2661"/>
  <c r="D5902" i="2661" s="1"/>
  <c r="A5903" i="2661"/>
  <c r="D5903" i="2661" s="1"/>
  <c r="A5904" i="2661"/>
  <c r="D5904" i="2661" s="1"/>
  <c r="A5905" i="2661"/>
  <c r="D5905" i="2661" s="1"/>
  <c r="A5906" i="2661"/>
  <c r="D5906" i="2661" s="1"/>
  <c r="A5907" i="2661"/>
  <c r="D5907" i="2661" s="1"/>
  <c r="A5908" i="2661"/>
  <c r="D5908" i="2661" s="1"/>
  <c r="A5909" i="2661"/>
  <c r="D5909" i="2661" s="1"/>
  <c r="A5910" i="2661"/>
  <c r="D5910" i="2661" s="1"/>
  <c r="A5911" i="2661"/>
  <c r="D5911" i="2661" s="1"/>
  <c r="A5912" i="2661"/>
  <c r="D5912" i="2661" s="1"/>
  <c r="A5913" i="2661"/>
  <c r="D5913" i="2661" s="1"/>
  <c r="A5914" i="2661"/>
  <c r="D5914" i="2661" s="1"/>
  <c r="A5915" i="2661"/>
  <c r="D5915" i="2661" s="1"/>
  <c r="A5916" i="2661"/>
  <c r="D5916" i="2661" s="1"/>
  <c r="A5917" i="2661"/>
  <c r="D5917" i="2661" s="1"/>
  <c r="A5918" i="2661"/>
  <c r="D5918" i="2661" s="1"/>
  <c r="A5919" i="2661"/>
  <c r="D5919" i="2661" s="1"/>
  <c r="A5920" i="2661"/>
  <c r="D5920" i="2661" s="1"/>
  <c r="A5921" i="2661"/>
  <c r="D5921" i="2661" s="1"/>
  <c r="A5922" i="2661"/>
  <c r="D5922" i="2661" s="1"/>
  <c r="A5923" i="2661"/>
  <c r="D5923" i="2661" s="1"/>
  <c r="A5924" i="2661"/>
  <c r="D5924" i="2661" s="1"/>
  <c r="A5925" i="2661"/>
  <c r="D5925" i="2661" s="1"/>
  <c r="A5926" i="2661"/>
  <c r="D5926" i="2661" s="1"/>
  <c r="A5927" i="2661"/>
  <c r="D5927" i="2661" s="1"/>
  <c r="A5928" i="2661"/>
  <c r="D5928" i="2661" s="1"/>
  <c r="A5929" i="2661"/>
  <c r="D5929" i="2661" s="1"/>
  <c r="A5930" i="2661"/>
  <c r="D5930" i="2661" s="1"/>
  <c r="A5931" i="2661"/>
  <c r="D5931" i="2661" s="1"/>
  <c r="A5932" i="2661"/>
  <c r="D5932" i="2661" s="1"/>
  <c r="A5933" i="2661"/>
  <c r="D5933" i="2661" s="1"/>
  <c r="A5934" i="2661"/>
  <c r="D5934" i="2661" s="1"/>
  <c r="A5935" i="2661"/>
  <c r="D5935" i="2661" s="1"/>
  <c r="A5936" i="2661"/>
  <c r="D5936" i="2661" s="1"/>
  <c r="A5937" i="2661"/>
  <c r="D5937" i="2661" s="1"/>
  <c r="A5938" i="2661"/>
  <c r="D5938" i="2661" s="1"/>
  <c r="A5939" i="2661"/>
  <c r="D5939" i="2661" s="1"/>
  <c r="A5940" i="2661"/>
  <c r="D5940" i="2661" s="1"/>
  <c r="A5941" i="2661"/>
  <c r="D5941" i="2661" s="1"/>
  <c r="A5942" i="2661"/>
  <c r="D5942" i="2661" s="1"/>
  <c r="A5943" i="2661"/>
  <c r="D5943" i="2661" s="1"/>
  <c r="A5944" i="2661"/>
  <c r="D5944" i="2661" s="1"/>
  <c r="A5945" i="2661"/>
  <c r="D5945" i="2661" s="1"/>
  <c r="A5946" i="2661"/>
  <c r="D5946" i="2661" s="1"/>
  <c r="A5947" i="2661"/>
  <c r="D5947" i="2661" s="1"/>
  <c r="A5948" i="2661"/>
  <c r="D5948" i="2661" s="1"/>
  <c r="A5949" i="2661"/>
  <c r="D5949" i="2661" s="1"/>
  <c r="A5950" i="2661"/>
  <c r="D5950" i="2661" s="1"/>
  <c r="A5951" i="2661"/>
  <c r="D5951" i="2661" s="1"/>
  <c r="A5952" i="2661"/>
  <c r="D5952" i="2661" s="1"/>
  <c r="A5953" i="2661"/>
  <c r="D5953" i="2661" s="1"/>
  <c r="A5954" i="2661"/>
  <c r="D5954" i="2661" s="1"/>
  <c r="A5955" i="2661"/>
  <c r="D5955" i="2661" s="1"/>
  <c r="A5956" i="2661"/>
  <c r="D5956" i="2661" s="1"/>
  <c r="A5957" i="2661"/>
  <c r="D5957" i="2661" s="1"/>
  <c r="A5958" i="2661"/>
  <c r="D5958" i="2661" s="1"/>
  <c r="A5959" i="2661"/>
  <c r="D5959" i="2661" s="1"/>
  <c r="A5960" i="2661"/>
  <c r="D5960" i="2661" s="1"/>
  <c r="A5961" i="2661"/>
  <c r="D5961" i="2661" s="1"/>
  <c r="A5962" i="2661"/>
  <c r="D5962" i="2661" s="1"/>
  <c r="A5963" i="2661"/>
  <c r="D5963" i="2661" s="1"/>
  <c r="A5964" i="2661"/>
  <c r="D5964" i="2661" s="1"/>
  <c r="A5965" i="2661"/>
  <c r="D5965" i="2661" s="1"/>
  <c r="A5966" i="2661"/>
  <c r="D5966" i="2661" s="1"/>
  <c r="A5967" i="2661"/>
  <c r="D5967" i="2661" s="1"/>
  <c r="A5968" i="2661"/>
  <c r="D5968" i="2661" s="1"/>
  <c r="A5969" i="2661"/>
  <c r="D5969" i="2661" s="1"/>
  <c r="A5970" i="2661"/>
  <c r="D5970" i="2661" s="1"/>
  <c r="A5971" i="2661"/>
  <c r="D5971" i="2661" s="1"/>
  <c r="A5972" i="2661"/>
  <c r="D5972" i="2661" s="1"/>
  <c r="A5973" i="2661"/>
  <c r="D5973" i="2661" s="1"/>
  <c r="A5974" i="2661"/>
  <c r="D5974" i="2661" s="1"/>
  <c r="A5975" i="2661"/>
  <c r="D5975" i="2661" s="1"/>
  <c r="A5976" i="2661"/>
  <c r="D5976" i="2661" s="1"/>
  <c r="A5977" i="2661"/>
  <c r="D5977" i="2661" s="1"/>
  <c r="A5978" i="2661"/>
  <c r="D5978" i="2661" s="1"/>
  <c r="A5979" i="2661"/>
  <c r="D5979" i="2661" s="1"/>
  <c r="A5980" i="2661"/>
  <c r="D5980" i="2661" s="1"/>
  <c r="A5981" i="2661"/>
  <c r="D5981" i="2661" s="1"/>
  <c r="A5982" i="2661"/>
  <c r="D5982" i="2661" s="1"/>
  <c r="A5983" i="2661"/>
  <c r="D5983" i="2661" s="1"/>
  <c r="A5984" i="2661"/>
  <c r="D5984" i="2661" s="1"/>
  <c r="A5985" i="2661"/>
  <c r="D5985" i="2661" s="1"/>
  <c r="A5986" i="2661"/>
  <c r="D5986" i="2661" s="1"/>
  <c r="A5987" i="2661"/>
  <c r="D5987" i="2661" s="1"/>
  <c r="A5988" i="2661"/>
  <c r="D5988" i="2661" s="1"/>
  <c r="A5989" i="2661"/>
  <c r="D5989" i="2661" s="1"/>
  <c r="A5990" i="2661"/>
  <c r="D5990" i="2661" s="1"/>
  <c r="A5991" i="2661"/>
  <c r="D5991" i="2661" s="1"/>
  <c r="A5992" i="2661"/>
  <c r="D5992" i="2661" s="1"/>
  <c r="A5993" i="2661"/>
  <c r="D5993" i="2661" s="1"/>
  <c r="A5994" i="2661"/>
  <c r="D5994" i="2661" s="1"/>
  <c r="A5995" i="2661"/>
  <c r="D5995" i="2661" s="1"/>
  <c r="A5996" i="2661"/>
  <c r="D5996" i="2661" s="1"/>
  <c r="A5997" i="2661"/>
  <c r="D5997" i="2661" s="1"/>
  <c r="A5998" i="2661"/>
  <c r="D5998" i="2661" s="1"/>
  <c r="A5999" i="2661"/>
  <c r="D5999" i="2661" s="1"/>
  <c r="A6000" i="2661"/>
  <c r="D6000" i="2661" s="1"/>
  <c r="A6001" i="2661"/>
  <c r="D6001" i="2661" s="1"/>
  <c r="A6002" i="2661"/>
  <c r="D6002" i="2661" s="1"/>
  <c r="A6003" i="2661"/>
  <c r="D6003" i="2661" s="1"/>
  <c r="A6004" i="2661"/>
  <c r="D6004" i="2661" s="1"/>
  <c r="A6005" i="2661"/>
  <c r="D6005" i="2661" s="1"/>
  <c r="A6006" i="2661"/>
  <c r="D6006" i="2661" s="1"/>
  <c r="A6007" i="2661"/>
  <c r="D6007" i="2661" s="1"/>
  <c r="A6008" i="2661"/>
  <c r="D6008" i="2661" s="1"/>
  <c r="A6009" i="2661"/>
  <c r="D6009" i="2661" s="1"/>
  <c r="A6010" i="2661"/>
  <c r="D6010" i="2661" s="1"/>
  <c r="A6011" i="2661"/>
  <c r="D6011" i="2661" s="1"/>
  <c r="A6012" i="2661"/>
  <c r="D6012" i="2661" s="1"/>
  <c r="A6013" i="2661"/>
  <c r="D6013" i="2661" s="1"/>
  <c r="A6014" i="2661"/>
  <c r="D6014" i="2661" s="1"/>
  <c r="A6015" i="2661"/>
  <c r="D6015" i="2661" s="1"/>
  <c r="A6016" i="2661"/>
  <c r="D6016" i="2661" s="1"/>
  <c r="A6017" i="2661"/>
  <c r="D6017" i="2661" s="1"/>
  <c r="A6018" i="2661"/>
  <c r="D6018" i="2661" s="1"/>
  <c r="A6019" i="2661"/>
  <c r="D6019" i="2661" s="1"/>
  <c r="A6020" i="2661"/>
  <c r="D6020" i="2661" s="1"/>
  <c r="A6021" i="2661"/>
  <c r="D6021" i="2661" s="1"/>
  <c r="A6022" i="2661"/>
  <c r="D6022" i="2661" s="1"/>
  <c r="A6023" i="2661"/>
  <c r="D6023" i="2661" s="1"/>
  <c r="A6024" i="2661"/>
  <c r="D6024" i="2661" s="1"/>
  <c r="A6025" i="2661"/>
  <c r="D6025" i="2661" s="1"/>
  <c r="A6026" i="2661"/>
  <c r="D6026" i="2661" s="1"/>
  <c r="A6027" i="2661"/>
  <c r="D6027" i="2661" s="1"/>
  <c r="A6028" i="2661"/>
  <c r="D6028" i="2661" s="1"/>
  <c r="A6029" i="2661"/>
  <c r="D6029" i="2661" s="1"/>
  <c r="A6030" i="2661"/>
  <c r="D6030" i="2661" s="1"/>
  <c r="A6031" i="2661"/>
  <c r="D6031" i="2661" s="1"/>
  <c r="A6032" i="2661"/>
  <c r="D6032" i="2661" s="1"/>
  <c r="A6033" i="2661"/>
  <c r="D6033" i="2661" s="1"/>
  <c r="A6034" i="2661"/>
  <c r="D6034" i="2661" s="1"/>
  <c r="A6035" i="2661"/>
  <c r="D6035" i="2661" s="1"/>
  <c r="A6036" i="2661"/>
  <c r="D6036" i="2661" s="1"/>
  <c r="A6037" i="2661"/>
  <c r="D6037" i="2661" s="1"/>
  <c r="A6038" i="2661"/>
  <c r="D6038" i="2661" s="1"/>
  <c r="A6039" i="2661"/>
  <c r="D6039" i="2661" s="1"/>
  <c r="A6040" i="2661"/>
  <c r="D6040" i="2661" s="1"/>
  <c r="A6041" i="2661"/>
  <c r="D6041" i="2661" s="1"/>
  <c r="A6042" i="2661"/>
  <c r="D6042" i="2661" s="1"/>
  <c r="A6043" i="2661"/>
  <c r="D6043" i="2661" s="1"/>
  <c r="A6044" i="2661"/>
  <c r="D6044" i="2661" s="1"/>
  <c r="A6045" i="2661"/>
  <c r="D6045" i="2661" s="1"/>
  <c r="A6046" i="2661"/>
  <c r="D6046" i="2661" s="1"/>
  <c r="A6047" i="2661"/>
  <c r="D6047" i="2661" s="1"/>
  <c r="A6048" i="2661"/>
  <c r="D6048" i="2661" s="1"/>
  <c r="A6049" i="2661"/>
  <c r="D6049" i="2661" s="1"/>
  <c r="A6050" i="2661"/>
  <c r="D6050" i="2661" s="1"/>
  <c r="A6051" i="2661"/>
  <c r="D6051" i="2661" s="1"/>
  <c r="A6052" i="2661"/>
  <c r="D6052" i="2661" s="1"/>
  <c r="A6053" i="2661"/>
  <c r="D6053" i="2661" s="1"/>
  <c r="A6054" i="2661"/>
  <c r="D6054" i="2661" s="1"/>
  <c r="A6055" i="2661"/>
  <c r="D6055" i="2661" s="1"/>
  <c r="A6056" i="2661"/>
  <c r="D6056" i="2661" s="1"/>
  <c r="A6057" i="2661"/>
  <c r="D6057" i="2661" s="1"/>
  <c r="A6058" i="2661"/>
  <c r="D6058" i="2661" s="1"/>
  <c r="A6059" i="2661"/>
  <c r="D6059" i="2661" s="1"/>
  <c r="A6060" i="2661"/>
  <c r="D6060" i="2661" s="1"/>
  <c r="A6061" i="2661"/>
  <c r="D6061" i="2661" s="1"/>
  <c r="A6062" i="2661"/>
  <c r="D6062" i="2661" s="1"/>
  <c r="A6063" i="2661"/>
  <c r="D6063" i="2661" s="1"/>
  <c r="A6064" i="2661"/>
  <c r="D6064" i="2661" s="1"/>
  <c r="A6065" i="2661"/>
  <c r="D6065" i="2661" s="1"/>
  <c r="A6066" i="2661"/>
  <c r="D6066" i="2661" s="1"/>
  <c r="A6067" i="2661"/>
  <c r="D6067" i="2661" s="1"/>
  <c r="A6068" i="2661"/>
  <c r="D6068" i="2661" s="1"/>
  <c r="A6069" i="2661"/>
  <c r="D6069" i="2661" s="1"/>
  <c r="A6070" i="2661"/>
  <c r="D6070" i="2661" s="1"/>
  <c r="A6071" i="2661"/>
  <c r="D6071" i="2661" s="1"/>
  <c r="A6072" i="2661"/>
  <c r="D6072" i="2661" s="1"/>
  <c r="A6073" i="2661"/>
  <c r="D6073" i="2661" s="1"/>
  <c r="A6074" i="2661"/>
  <c r="D6074" i="2661" s="1"/>
  <c r="A6075" i="2661"/>
  <c r="D6075" i="2661" s="1"/>
  <c r="A6076" i="2661"/>
  <c r="D6076" i="2661" s="1"/>
  <c r="A6077" i="2661"/>
  <c r="D6077" i="2661" s="1"/>
  <c r="A6078" i="2661"/>
  <c r="D6078" i="2661" s="1"/>
  <c r="A6079" i="2661"/>
  <c r="D6079" i="2661" s="1"/>
  <c r="A6080" i="2661"/>
  <c r="D6080" i="2661" s="1"/>
  <c r="A6081" i="2661"/>
  <c r="D6081" i="2661" s="1"/>
  <c r="A6082" i="2661"/>
  <c r="D6082" i="2661" s="1"/>
  <c r="A6083" i="2661"/>
  <c r="D6083" i="2661" s="1"/>
  <c r="A6084" i="2661"/>
  <c r="D6084" i="2661" s="1"/>
  <c r="A6085" i="2661"/>
  <c r="D6085" i="2661" s="1"/>
  <c r="A6086" i="2661"/>
  <c r="D6086" i="2661" s="1"/>
  <c r="A6087" i="2661"/>
  <c r="D6087" i="2661" s="1"/>
  <c r="A6088" i="2661"/>
  <c r="D6088" i="2661" s="1"/>
  <c r="A6089" i="2661"/>
  <c r="D6089" i="2661" s="1"/>
  <c r="A6090" i="2661"/>
  <c r="D6090" i="2661" s="1"/>
  <c r="A6091" i="2661"/>
  <c r="D6091" i="2661" s="1"/>
  <c r="A6092" i="2661"/>
  <c r="D6092" i="2661" s="1"/>
  <c r="A6093" i="2661"/>
  <c r="D6093" i="2661" s="1"/>
  <c r="A6094" i="2661"/>
  <c r="D6094" i="2661" s="1"/>
  <c r="A6095" i="2661"/>
  <c r="D6095" i="2661" s="1"/>
  <c r="A6096" i="2661"/>
  <c r="D6096" i="2661" s="1"/>
  <c r="A6097" i="2661"/>
  <c r="D6097" i="2661" s="1"/>
  <c r="A6098" i="2661"/>
  <c r="D6098" i="2661" s="1"/>
  <c r="A6099" i="2661"/>
  <c r="D6099" i="2661" s="1"/>
  <c r="A6100" i="2661"/>
  <c r="D6100" i="2661" s="1"/>
  <c r="A6101" i="2661"/>
  <c r="D6101" i="2661" s="1"/>
  <c r="A6102" i="2661"/>
  <c r="D6102" i="2661" s="1"/>
  <c r="A6103" i="2661"/>
  <c r="D6103" i="2661" s="1"/>
  <c r="A6104" i="2661"/>
  <c r="D6104" i="2661" s="1"/>
  <c r="A6105" i="2661"/>
  <c r="D6105" i="2661" s="1"/>
  <c r="A6106" i="2661"/>
  <c r="D6106" i="2661" s="1"/>
  <c r="A6107" i="2661"/>
  <c r="D6107" i="2661" s="1"/>
  <c r="A6108" i="2661"/>
  <c r="D6108" i="2661" s="1"/>
  <c r="A6109" i="2661"/>
  <c r="D6109" i="2661" s="1"/>
  <c r="A6110" i="2661"/>
  <c r="D6110" i="2661" s="1"/>
  <c r="A6111" i="2661"/>
  <c r="D6111" i="2661" s="1"/>
  <c r="A6112" i="2661"/>
  <c r="D6112" i="2661" s="1"/>
  <c r="A6113" i="2661"/>
  <c r="D6113" i="2661" s="1"/>
  <c r="A6114" i="2661"/>
  <c r="D6114" i="2661" s="1"/>
  <c r="A6115" i="2661"/>
  <c r="D6115" i="2661" s="1"/>
  <c r="A6116" i="2661"/>
  <c r="D6116" i="2661" s="1"/>
  <c r="A6117" i="2661"/>
  <c r="D6117" i="2661" s="1"/>
  <c r="A6118" i="2661"/>
  <c r="D6118" i="2661" s="1"/>
  <c r="A6119" i="2661"/>
  <c r="D6119" i="2661" s="1"/>
  <c r="A6120" i="2661"/>
  <c r="D6120" i="2661" s="1"/>
  <c r="A6121" i="2661"/>
  <c r="D6121" i="2661" s="1"/>
  <c r="A6122" i="2661"/>
  <c r="D6122" i="2661" s="1"/>
  <c r="A6123" i="2661"/>
  <c r="D6123" i="2661" s="1"/>
  <c r="A6124" i="2661"/>
  <c r="D6124" i="2661" s="1"/>
  <c r="A6125" i="2661"/>
  <c r="D6125" i="2661" s="1"/>
  <c r="A6126" i="2661"/>
  <c r="D6126" i="2661" s="1"/>
  <c r="A6127" i="2661"/>
  <c r="D6127" i="2661" s="1"/>
  <c r="A6128" i="2661"/>
  <c r="D6128" i="2661" s="1"/>
  <c r="A6129" i="2661"/>
  <c r="D6129" i="2661" s="1"/>
  <c r="A6130" i="2661"/>
  <c r="D6130" i="2661" s="1"/>
  <c r="A6131" i="2661"/>
  <c r="D6131" i="2661" s="1"/>
  <c r="A6132" i="2661"/>
  <c r="D6132" i="2661" s="1"/>
  <c r="A6133" i="2661"/>
  <c r="D6133" i="2661" s="1"/>
  <c r="A6134" i="2661"/>
  <c r="D6134" i="2661" s="1"/>
  <c r="A6135" i="2661"/>
  <c r="D6135" i="2661" s="1"/>
  <c r="A6136" i="2661"/>
  <c r="D6136" i="2661" s="1"/>
  <c r="A6137" i="2661"/>
  <c r="D6137" i="2661" s="1"/>
  <c r="A6138" i="2661"/>
  <c r="D6138" i="2661" s="1"/>
  <c r="A6139" i="2661"/>
  <c r="D6139" i="2661" s="1"/>
  <c r="A6140" i="2661"/>
  <c r="D6140" i="2661" s="1"/>
  <c r="A6141" i="2661"/>
  <c r="D6141" i="2661" s="1"/>
  <c r="A6142" i="2661"/>
  <c r="D6142" i="2661" s="1"/>
  <c r="A6143" i="2661"/>
  <c r="D6143" i="2661" s="1"/>
  <c r="A6144" i="2661"/>
  <c r="D6144" i="2661" s="1"/>
  <c r="A6145" i="2661"/>
  <c r="D6145" i="2661" s="1"/>
  <c r="A6146" i="2661"/>
  <c r="D6146" i="2661" s="1"/>
  <c r="A6147" i="2661"/>
  <c r="D6147" i="2661" s="1"/>
  <c r="A6148" i="2661"/>
  <c r="D6148" i="2661" s="1"/>
  <c r="A6149" i="2661"/>
  <c r="D6149" i="2661" s="1"/>
  <c r="A6150" i="2661"/>
  <c r="D6150" i="2661" s="1"/>
  <c r="A6151" i="2661"/>
  <c r="D6151" i="2661" s="1"/>
  <c r="A6152" i="2661"/>
  <c r="D6152" i="2661" s="1"/>
  <c r="A6153" i="2661"/>
  <c r="D6153" i="2661" s="1"/>
  <c r="A6154" i="2661"/>
  <c r="D6154" i="2661" s="1"/>
  <c r="A6155" i="2661"/>
  <c r="D6155" i="2661" s="1"/>
  <c r="A6156" i="2661"/>
  <c r="D6156" i="2661" s="1"/>
  <c r="A6157" i="2661"/>
  <c r="D6157" i="2661" s="1"/>
  <c r="A6158" i="2661"/>
  <c r="D6158" i="2661" s="1"/>
  <c r="A6159" i="2661"/>
  <c r="D6159" i="2661" s="1"/>
  <c r="A6160" i="2661"/>
  <c r="D6160" i="2661" s="1"/>
  <c r="A6161" i="2661"/>
  <c r="D6161" i="2661" s="1"/>
  <c r="A6162" i="2661"/>
  <c r="D6162" i="2661" s="1"/>
  <c r="A6163" i="2661"/>
  <c r="D6163" i="2661" s="1"/>
  <c r="A6164" i="2661"/>
  <c r="D6164" i="2661" s="1"/>
  <c r="A6165" i="2661"/>
  <c r="D6165" i="2661" s="1"/>
  <c r="A6166" i="2661"/>
  <c r="D6166" i="2661" s="1"/>
  <c r="A6167" i="2661"/>
  <c r="D6167" i="2661" s="1"/>
  <c r="A6168" i="2661"/>
  <c r="D6168" i="2661" s="1"/>
  <c r="A6169" i="2661"/>
  <c r="D6169" i="2661" s="1"/>
  <c r="A6170" i="2661"/>
  <c r="D6170" i="2661" s="1"/>
  <c r="A6171" i="2661"/>
  <c r="D6171" i="2661" s="1"/>
  <c r="A6172" i="2661"/>
  <c r="D6172" i="2661" s="1"/>
  <c r="A6173" i="2661"/>
  <c r="D6173" i="2661" s="1"/>
  <c r="A6174" i="2661"/>
  <c r="D6174" i="2661" s="1"/>
  <c r="A6175" i="2661"/>
  <c r="D6175" i="2661" s="1"/>
  <c r="A6176" i="2661"/>
  <c r="D6176" i="2661" s="1"/>
  <c r="A6177" i="2661"/>
  <c r="D6177" i="2661" s="1"/>
  <c r="A6178" i="2661"/>
  <c r="D6178" i="2661" s="1"/>
  <c r="A6179" i="2661"/>
  <c r="D6179" i="2661" s="1"/>
  <c r="A6180" i="2661"/>
  <c r="D6180" i="2661" s="1"/>
  <c r="A6181" i="2661"/>
  <c r="D6181" i="2661" s="1"/>
  <c r="A6182" i="2661"/>
  <c r="D6182" i="2661" s="1"/>
  <c r="A6183" i="2661"/>
  <c r="D6183" i="2661" s="1"/>
  <c r="A6184" i="2661"/>
  <c r="D6184" i="2661" s="1"/>
  <c r="A6185" i="2661"/>
  <c r="D6185" i="2661" s="1"/>
  <c r="A6186" i="2661"/>
  <c r="D6186" i="2661" s="1"/>
  <c r="A6187" i="2661"/>
  <c r="D6187" i="2661" s="1"/>
  <c r="A6188" i="2661"/>
  <c r="D6188" i="2661" s="1"/>
  <c r="A6189" i="2661"/>
  <c r="D6189" i="2661" s="1"/>
  <c r="A6190" i="2661"/>
  <c r="D6190" i="2661" s="1"/>
  <c r="A6191" i="2661"/>
  <c r="D6191" i="2661" s="1"/>
  <c r="A6192" i="2661"/>
  <c r="D6192" i="2661" s="1"/>
  <c r="A6193" i="2661"/>
  <c r="D6193" i="2661" s="1"/>
  <c r="A6194" i="2661"/>
  <c r="D6194" i="2661" s="1"/>
  <c r="A6195" i="2661"/>
  <c r="D6195" i="2661" s="1"/>
  <c r="A6196" i="2661"/>
  <c r="D6196" i="2661" s="1"/>
  <c r="A6197" i="2661"/>
  <c r="D6197" i="2661" s="1"/>
  <c r="A6198" i="2661"/>
  <c r="D6198" i="2661" s="1"/>
  <c r="A6199" i="2661"/>
  <c r="D6199" i="2661" s="1"/>
  <c r="A6200" i="2661"/>
  <c r="D6200" i="2661" s="1"/>
  <c r="A6201" i="2661"/>
  <c r="D6201" i="2661" s="1"/>
  <c r="A6202" i="2661"/>
  <c r="D6202" i="2661" s="1"/>
  <c r="A6203" i="2661"/>
  <c r="D6203" i="2661" s="1"/>
  <c r="A6204" i="2661"/>
  <c r="D6204" i="2661" s="1"/>
  <c r="A6205" i="2661"/>
  <c r="D6205" i="2661" s="1"/>
  <c r="A6206" i="2661"/>
  <c r="D6206" i="2661" s="1"/>
  <c r="A6207" i="2661"/>
  <c r="D6207" i="2661" s="1"/>
  <c r="A6208" i="2661"/>
  <c r="D6208" i="2661" s="1"/>
  <c r="A6209" i="2661"/>
  <c r="D6209" i="2661" s="1"/>
  <c r="A6210" i="2661"/>
  <c r="D6210" i="2661" s="1"/>
  <c r="A6211" i="2661"/>
  <c r="D6211" i="2661" s="1"/>
  <c r="A6212" i="2661"/>
  <c r="D6212" i="2661" s="1"/>
  <c r="A6213" i="2661"/>
  <c r="D6213" i="2661" s="1"/>
  <c r="A6214" i="2661"/>
  <c r="D6214" i="2661" s="1"/>
  <c r="A6215" i="2661"/>
  <c r="D6215" i="2661" s="1"/>
  <c r="A6216" i="2661"/>
  <c r="D6216" i="2661" s="1"/>
  <c r="A6217" i="2661"/>
  <c r="D6217" i="2661" s="1"/>
  <c r="A6218" i="2661"/>
  <c r="D6218" i="2661" s="1"/>
  <c r="A6219" i="2661"/>
  <c r="D6219" i="2661" s="1"/>
  <c r="A6220" i="2661"/>
  <c r="D6220" i="2661" s="1"/>
  <c r="A6221" i="2661"/>
  <c r="D6221" i="2661" s="1"/>
  <c r="A6222" i="2661"/>
  <c r="D6222" i="2661" s="1"/>
  <c r="A6223" i="2661"/>
  <c r="D6223" i="2661" s="1"/>
  <c r="A6224" i="2661"/>
  <c r="D6224" i="2661" s="1"/>
  <c r="A6225" i="2661"/>
  <c r="D6225" i="2661" s="1"/>
  <c r="A6226" i="2661"/>
  <c r="D6226" i="2661" s="1"/>
  <c r="A6227" i="2661"/>
  <c r="D6227" i="2661" s="1"/>
  <c r="A6228" i="2661"/>
  <c r="D6228" i="2661" s="1"/>
  <c r="A6229" i="2661"/>
  <c r="D6229" i="2661" s="1"/>
  <c r="A6230" i="2661"/>
  <c r="D6230" i="2661" s="1"/>
  <c r="A6231" i="2661"/>
  <c r="D6231" i="2661" s="1"/>
  <c r="A6232" i="2661"/>
  <c r="D6232" i="2661" s="1"/>
  <c r="A6233" i="2661"/>
  <c r="D6233" i="2661" s="1"/>
  <c r="A6234" i="2661"/>
  <c r="D6234" i="2661" s="1"/>
  <c r="A6235" i="2661"/>
  <c r="D6235" i="2661" s="1"/>
  <c r="A6236" i="2661"/>
  <c r="D6236" i="2661" s="1"/>
  <c r="A6237" i="2661"/>
  <c r="D6237" i="2661" s="1"/>
  <c r="A6238" i="2661"/>
  <c r="D6238" i="2661" s="1"/>
  <c r="A6239" i="2661"/>
  <c r="D6239" i="2661" s="1"/>
  <c r="A6240" i="2661"/>
  <c r="D6240" i="2661" s="1"/>
  <c r="A6241" i="2661"/>
  <c r="D6241" i="2661" s="1"/>
  <c r="A6242" i="2661"/>
  <c r="D6242" i="2661" s="1"/>
  <c r="A6243" i="2661"/>
  <c r="D6243" i="2661" s="1"/>
  <c r="A6244" i="2661"/>
  <c r="D6244" i="2661" s="1"/>
  <c r="A6245" i="2661"/>
  <c r="D6245" i="2661" s="1"/>
  <c r="A6246" i="2661"/>
  <c r="D6246" i="2661" s="1"/>
  <c r="A6247" i="2661"/>
  <c r="D6247" i="2661" s="1"/>
  <c r="A6248" i="2661"/>
  <c r="D6248" i="2661" s="1"/>
  <c r="A6249" i="2661"/>
  <c r="D6249" i="2661" s="1"/>
  <c r="A6250" i="2661"/>
  <c r="D6250" i="2661" s="1"/>
  <c r="A6251" i="2661"/>
  <c r="D6251" i="2661" s="1"/>
  <c r="A6252" i="2661"/>
  <c r="D6252" i="2661" s="1"/>
  <c r="A6253" i="2661"/>
  <c r="D6253" i="2661" s="1"/>
  <c r="A6254" i="2661"/>
  <c r="D6254" i="2661" s="1"/>
  <c r="A6255" i="2661"/>
  <c r="D6255" i="2661" s="1"/>
  <c r="A6256" i="2661"/>
  <c r="D6256" i="2661" s="1"/>
  <c r="A6257" i="2661"/>
  <c r="D6257" i="2661" s="1"/>
  <c r="A6258" i="2661"/>
  <c r="D6258" i="2661" s="1"/>
  <c r="A6259" i="2661"/>
  <c r="D6259" i="2661" s="1"/>
  <c r="A6260" i="2661"/>
  <c r="D6260" i="2661" s="1"/>
  <c r="A6261" i="2661"/>
  <c r="D6261" i="2661" s="1"/>
  <c r="A6262" i="2661"/>
  <c r="D6262" i="2661" s="1"/>
  <c r="A6263" i="2661"/>
  <c r="D6263" i="2661" s="1"/>
  <c r="A6264" i="2661"/>
  <c r="D6264" i="2661" s="1"/>
  <c r="A6265" i="2661"/>
  <c r="D6265" i="2661" s="1"/>
  <c r="A6266" i="2661"/>
  <c r="D6266" i="2661" s="1"/>
  <c r="A6267" i="2661"/>
  <c r="D6267" i="2661" s="1"/>
  <c r="A6268" i="2661"/>
  <c r="D6268" i="2661" s="1"/>
  <c r="A6269" i="2661"/>
  <c r="D6269" i="2661" s="1"/>
  <c r="A6270" i="2661"/>
  <c r="D6270" i="2661" s="1"/>
  <c r="A6271" i="2661"/>
  <c r="D6271" i="2661" s="1"/>
  <c r="A6272" i="2661"/>
  <c r="D6272" i="2661" s="1"/>
  <c r="A6273" i="2661"/>
  <c r="D6273" i="2661" s="1"/>
  <c r="A6274" i="2661"/>
  <c r="D6274" i="2661" s="1"/>
  <c r="A6275" i="2661"/>
  <c r="D6275" i="2661" s="1"/>
  <c r="A6276" i="2661"/>
  <c r="D6276" i="2661" s="1"/>
  <c r="A6277" i="2661"/>
  <c r="D6277" i="2661" s="1"/>
  <c r="A6278" i="2661"/>
  <c r="D6278" i="2661" s="1"/>
  <c r="A6279" i="2661"/>
  <c r="D6279" i="2661" s="1"/>
  <c r="A6280" i="2661"/>
  <c r="D6280" i="2661" s="1"/>
  <c r="A6281" i="2661"/>
  <c r="D6281" i="2661" s="1"/>
  <c r="A6282" i="2661"/>
  <c r="D6282" i="2661" s="1"/>
  <c r="A6283" i="2661"/>
  <c r="D6283" i="2661" s="1"/>
  <c r="A6284" i="2661"/>
  <c r="D6284" i="2661" s="1"/>
  <c r="A6285" i="2661"/>
  <c r="D6285" i="2661" s="1"/>
  <c r="A6286" i="2661"/>
  <c r="D6286" i="2661" s="1"/>
  <c r="A6287" i="2661"/>
  <c r="D6287" i="2661" s="1"/>
  <c r="A6288" i="2661"/>
  <c r="D6288" i="2661" s="1"/>
  <c r="A6289" i="2661"/>
  <c r="D6289" i="2661" s="1"/>
  <c r="A6290" i="2661"/>
  <c r="D6290" i="2661" s="1"/>
  <c r="A6291" i="2661"/>
  <c r="D6291" i="2661" s="1"/>
  <c r="A6292" i="2661"/>
  <c r="D6292" i="2661" s="1"/>
  <c r="A6293" i="2661"/>
  <c r="D6293" i="2661" s="1"/>
  <c r="A6294" i="2661"/>
  <c r="D6294" i="2661" s="1"/>
  <c r="A6295" i="2661"/>
  <c r="D6295" i="2661" s="1"/>
  <c r="A6296" i="2661"/>
  <c r="D6296" i="2661" s="1"/>
  <c r="A6297" i="2661"/>
  <c r="D6297" i="2661" s="1"/>
  <c r="A6298" i="2661"/>
  <c r="D6298" i="2661" s="1"/>
  <c r="A6299" i="2661"/>
  <c r="D6299" i="2661" s="1"/>
  <c r="A6300" i="2661"/>
  <c r="D6300" i="2661" s="1"/>
  <c r="A6301" i="2661"/>
  <c r="D6301" i="2661" s="1"/>
  <c r="A6302" i="2661"/>
  <c r="D6302" i="2661" s="1"/>
  <c r="A6303" i="2661"/>
  <c r="D6303" i="2661" s="1"/>
  <c r="A6304" i="2661"/>
  <c r="D6304" i="2661" s="1"/>
  <c r="A6305" i="2661"/>
  <c r="D6305" i="2661" s="1"/>
  <c r="A6306" i="2661"/>
  <c r="D6306" i="2661" s="1"/>
  <c r="A6307" i="2661"/>
  <c r="D6307" i="2661" s="1"/>
  <c r="A6308" i="2661"/>
  <c r="D6308" i="2661" s="1"/>
  <c r="A6309" i="2661"/>
  <c r="D6309" i="2661" s="1"/>
  <c r="A6310" i="2661"/>
  <c r="D6310" i="2661" s="1"/>
  <c r="A6311" i="2661"/>
  <c r="D6311" i="2661" s="1"/>
  <c r="A6312" i="2661"/>
  <c r="D6312" i="2661" s="1"/>
  <c r="A6313" i="2661"/>
  <c r="D6313" i="2661" s="1"/>
  <c r="A6314" i="2661"/>
  <c r="D6314" i="2661" s="1"/>
  <c r="A6315" i="2661"/>
  <c r="D6315" i="2661" s="1"/>
  <c r="A6316" i="2661"/>
  <c r="D6316" i="2661" s="1"/>
  <c r="A6317" i="2661"/>
  <c r="D6317" i="2661" s="1"/>
  <c r="A6318" i="2661"/>
  <c r="D6318" i="2661" s="1"/>
  <c r="A6319" i="2661"/>
  <c r="D6319" i="2661" s="1"/>
  <c r="A6320" i="2661"/>
  <c r="D6320" i="2661" s="1"/>
  <c r="A6321" i="2661"/>
  <c r="D6321" i="2661" s="1"/>
  <c r="A6322" i="2661"/>
  <c r="D6322" i="2661" s="1"/>
  <c r="A6323" i="2661"/>
  <c r="D6323" i="2661" s="1"/>
  <c r="A6324" i="2661"/>
  <c r="D6324" i="2661" s="1"/>
  <c r="A6325" i="2661"/>
  <c r="D6325" i="2661" s="1"/>
  <c r="A6326" i="2661"/>
  <c r="D6326" i="2661" s="1"/>
  <c r="A6327" i="2661"/>
  <c r="D6327" i="2661" s="1"/>
  <c r="A6328" i="2661"/>
  <c r="D6328" i="2661" s="1"/>
  <c r="A6329" i="2661"/>
  <c r="D6329" i="2661" s="1"/>
  <c r="A6330" i="2661"/>
  <c r="D6330" i="2661" s="1"/>
  <c r="A6331" i="2661"/>
  <c r="D6331" i="2661" s="1"/>
  <c r="A6332" i="2661"/>
  <c r="D6332" i="2661" s="1"/>
  <c r="A6333" i="2661"/>
  <c r="D6333" i="2661" s="1"/>
  <c r="A6334" i="2661"/>
  <c r="D6334" i="2661" s="1"/>
  <c r="A6335" i="2661"/>
  <c r="D6335" i="2661" s="1"/>
  <c r="A6336" i="2661"/>
  <c r="D6336" i="2661" s="1"/>
  <c r="A6337" i="2661"/>
  <c r="D6337" i="2661" s="1"/>
  <c r="A6338" i="2661"/>
  <c r="D6338" i="2661" s="1"/>
  <c r="A6339" i="2661"/>
  <c r="D6339" i="2661" s="1"/>
  <c r="A6340" i="2661"/>
  <c r="D6340" i="2661" s="1"/>
  <c r="A6341" i="2661"/>
  <c r="D6341" i="2661" s="1"/>
  <c r="A6342" i="2661"/>
  <c r="D6342" i="2661" s="1"/>
  <c r="A6343" i="2661"/>
  <c r="D6343" i="2661" s="1"/>
  <c r="A6344" i="2661"/>
  <c r="D6344" i="2661" s="1"/>
  <c r="A6345" i="2661"/>
  <c r="D6345" i="2661" s="1"/>
  <c r="A6346" i="2661"/>
  <c r="D6346" i="2661" s="1"/>
  <c r="A6347" i="2661"/>
  <c r="D6347" i="2661" s="1"/>
  <c r="A6348" i="2661"/>
  <c r="D6348" i="2661" s="1"/>
  <c r="A6349" i="2661"/>
  <c r="D6349" i="2661" s="1"/>
  <c r="A6350" i="2661"/>
  <c r="D6350" i="2661" s="1"/>
  <c r="A6351" i="2661"/>
  <c r="D6351" i="2661" s="1"/>
  <c r="A6352" i="2661"/>
  <c r="D6352" i="2661" s="1"/>
  <c r="A6353" i="2661"/>
  <c r="D6353" i="2661" s="1"/>
  <c r="A6354" i="2661"/>
  <c r="D6354" i="2661" s="1"/>
  <c r="A6355" i="2661"/>
  <c r="D6355" i="2661" s="1"/>
  <c r="A6356" i="2661"/>
  <c r="D6356" i="2661" s="1"/>
  <c r="A6357" i="2661"/>
  <c r="D6357" i="2661" s="1"/>
  <c r="A6358" i="2661"/>
  <c r="D6358" i="2661" s="1"/>
  <c r="A6359" i="2661"/>
  <c r="D6359" i="2661" s="1"/>
  <c r="A6360" i="2661"/>
  <c r="D6360" i="2661" s="1"/>
  <c r="A6361" i="2661"/>
  <c r="D6361" i="2661" s="1"/>
  <c r="A6362" i="2661"/>
  <c r="D6362" i="2661" s="1"/>
  <c r="A6363" i="2661"/>
  <c r="D6363" i="2661" s="1"/>
  <c r="A6364" i="2661"/>
  <c r="D6364" i="2661" s="1"/>
  <c r="A6365" i="2661"/>
  <c r="D6365" i="2661" s="1"/>
  <c r="A6366" i="2661"/>
  <c r="D6366" i="2661" s="1"/>
  <c r="A6367" i="2661"/>
  <c r="D6367" i="2661" s="1"/>
  <c r="A6368" i="2661"/>
  <c r="D6368" i="2661" s="1"/>
  <c r="A6369" i="2661"/>
  <c r="D6369" i="2661" s="1"/>
  <c r="A6370" i="2661"/>
  <c r="D6370" i="2661" s="1"/>
  <c r="A6371" i="2661"/>
  <c r="D6371" i="2661" s="1"/>
  <c r="A6372" i="2661"/>
  <c r="D6372" i="2661" s="1"/>
  <c r="A6373" i="2661"/>
  <c r="D6373" i="2661" s="1"/>
  <c r="A6374" i="2661"/>
  <c r="D6374" i="2661" s="1"/>
  <c r="A6375" i="2661"/>
  <c r="D6375" i="2661" s="1"/>
  <c r="A6376" i="2661"/>
  <c r="D6376" i="2661" s="1"/>
  <c r="A6377" i="2661"/>
  <c r="D6377" i="2661" s="1"/>
  <c r="A6378" i="2661"/>
  <c r="D6378" i="2661" s="1"/>
  <c r="A6379" i="2661"/>
  <c r="D6379" i="2661" s="1"/>
  <c r="A6380" i="2661"/>
  <c r="D6380" i="2661" s="1"/>
  <c r="A6381" i="2661"/>
  <c r="D6381" i="2661" s="1"/>
  <c r="A6382" i="2661"/>
  <c r="D6382" i="2661" s="1"/>
  <c r="A6383" i="2661"/>
  <c r="D6383" i="2661" s="1"/>
  <c r="A6384" i="2661"/>
  <c r="D6384" i="2661" s="1"/>
  <c r="A6385" i="2661"/>
  <c r="D6385" i="2661" s="1"/>
  <c r="A6386" i="2661"/>
  <c r="D6386" i="2661" s="1"/>
  <c r="A6387" i="2661"/>
  <c r="D6387" i="2661" s="1"/>
  <c r="A6388" i="2661"/>
  <c r="D6388" i="2661" s="1"/>
  <c r="A6389" i="2661"/>
  <c r="D6389" i="2661" s="1"/>
  <c r="A6390" i="2661"/>
  <c r="D6390" i="2661" s="1"/>
  <c r="A6391" i="2661"/>
  <c r="D6391" i="2661" s="1"/>
  <c r="A6392" i="2661"/>
  <c r="D6392" i="2661" s="1"/>
  <c r="A6393" i="2661"/>
  <c r="D6393" i="2661" s="1"/>
  <c r="A6394" i="2661"/>
  <c r="D6394" i="2661" s="1"/>
  <c r="A6395" i="2661"/>
  <c r="D6395" i="2661" s="1"/>
  <c r="A6396" i="2661"/>
  <c r="D6396" i="2661" s="1"/>
  <c r="A6397" i="2661"/>
  <c r="D6397" i="2661" s="1"/>
  <c r="A6398" i="2661"/>
  <c r="D6398" i="2661" s="1"/>
  <c r="A6399" i="2661"/>
  <c r="D6399" i="2661" s="1"/>
  <c r="A6400" i="2661"/>
  <c r="D6400" i="2661" s="1"/>
  <c r="A6401" i="2661"/>
  <c r="D6401" i="2661" s="1"/>
  <c r="A6402" i="2661"/>
  <c r="D6402" i="2661" s="1"/>
  <c r="A6403" i="2661"/>
  <c r="D6403" i="2661" s="1"/>
  <c r="A6404" i="2661"/>
  <c r="D6404" i="2661" s="1"/>
  <c r="A6405" i="2661"/>
  <c r="D6405" i="2661" s="1"/>
  <c r="A6406" i="2661"/>
  <c r="D6406" i="2661" s="1"/>
  <c r="A6407" i="2661"/>
  <c r="D6407" i="2661" s="1"/>
  <c r="A6408" i="2661"/>
  <c r="D6408" i="2661" s="1"/>
  <c r="A6409" i="2661"/>
  <c r="D6409" i="2661" s="1"/>
  <c r="A6410" i="2661"/>
  <c r="D6410" i="2661" s="1"/>
  <c r="A6411" i="2661"/>
  <c r="D6411" i="2661" s="1"/>
  <c r="A6412" i="2661"/>
  <c r="D6412" i="2661" s="1"/>
  <c r="A6413" i="2661"/>
  <c r="D6413" i="2661" s="1"/>
  <c r="A6414" i="2661"/>
  <c r="D6414" i="2661" s="1"/>
  <c r="A6415" i="2661"/>
  <c r="D6415" i="2661" s="1"/>
  <c r="A6416" i="2661"/>
  <c r="D6416" i="2661" s="1"/>
  <c r="A6417" i="2661"/>
  <c r="D6417" i="2661" s="1"/>
  <c r="A6418" i="2661"/>
  <c r="D6418" i="2661" s="1"/>
  <c r="A6419" i="2661"/>
  <c r="D6419" i="2661" s="1"/>
  <c r="A6420" i="2661"/>
  <c r="D6420" i="2661" s="1"/>
  <c r="A6421" i="2661"/>
  <c r="D6421" i="2661" s="1"/>
  <c r="A6422" i="2661"/>
  <c r="D6422" i="2661" s="1"/>
  <c r="A6423" i="2661"/>
  <c r="D6423" i="2661" s="1"/>
  <c r="A6424" i="2661"/>
  <c r="D6424" i="2661" s="1"/>
  <c r="A6425" i="2661"/>
  <c r="D6425" i="2661" s="1"/>
  <c r="A6426" i="2661"/>
  <c r="D6426" i="2661" s="1"/>
  <c r="A6427" i="2661"/>
  <c r="D6427" i="2661" s="1"/>
  <c r="A6428" i="2661"/>
  <c r="D6428" i="2661" s="1"/>
  <c r="A6429" i="2661"/>
  <c r="D6429" i="2661" s="1"/>
  <c r="A6430" i="2661"/>
  <c r="D6430" i="2661" s="1"/>
  <c r="A6431" i="2661"/>
  <c r="D6431" i="2661" s="1"/>
  <c r="A6432" i="2661"/>
  <c r="D6432" i="2661" s="1"/>
  <c r="A6433" i="2661"/>
  <c r="D6433" i="2661" s="1"/>
  <c r="A6434" i="2661"/>
  <c r="D6434" i="2661" s="1"/>
  <c r="A6435" i="2661"/>
  <c r="D6435" i="2661" s="1"/>
  <c r="A6436" i="2661"/>
  <c r="D6436" i="2661" s="1"/>
  <c r="A6437" i="2661"/>
  <c r="D6437" i="2661" s="1"/>
  <c r="A6438" i="2661"/>
  <c r="D6438" i="2661" s="1"/>
  <c r="A6439" i="2661"/>
  <c r="D6439" i="2661" s="1"/>
  <c r="A6440" i="2661"/>
  <c r="D6440" i="2661" s="1"/>
  <c r="A6441" i="2661"/>
  <c r="D6441" i="2661" s="1"/>
  <c r="A6442" i="2661"/>
  <c r="D6442" i="2661" s="1"/>
  <c r="A6443" i="2661"/>
  <c r="D6443" i="2661" s="1"/>
  <c r="A6444" i="2661"/>
  <c r="D6444" i="2661" s="1"/>
  <c r="A6445" i="2661"/>
  <c r="D6445" i="2661" s="1"/>
  <c r="A6446" i="2661"/>
  <c r="D6446" i="2661" s="1"/>
  <c r="A6447" i="2661"/>
  <c r="D6447" i="2661" s="1"/>
  <c r="A6448" i="2661"/>
  <c r="D6448" i="2661" s="1"/>
  <c r="A6449" i="2661"/>
  <c r="D6449" i="2661" s="1"/>
  <c r="A6450" i="2661"/>
  <c r="D6450" i="2661" s="1"/>
  <c r="A6451" i="2661"/>
  <c r="D6451" i="2661" s="1"/>
  <c r="A6452" i="2661"/>
  <c r="D6452" i="2661" s="1"/>
  <c r="A6453" i="2661"/>
  <c r="D6453" i="2661" s="1"/>
  <c r="A6454" i="2661"/>
  <c r="D6454" i="2661" s="1"/>
  <c r="A6455" i="2661"/>
  <c r="D6455" i="2661" s="1"/>
  <c r="A6456" i="2661"/>
  <c r="D6456" i="2661" s="1"/>
  <c r="A6457" i="2661"/>
  <c r="D6457" i="2661" s="1"/>
  <c r="A6458" i="2661"/>
  <c r="D6458" i="2661" s="1"/>
  <c r="A6459" i="2661"/>
  <c r="D6459" i="2661" s="1"/>
  <c r="A6460" i="2661"/>
  <c r="D6460" i="2661" s="1"/>
  <c r="A6461" i="2661"/>
  <c r="D6461" i="2661" s="1"/>
  <c r="A6462" i="2661"/>
  <c r="D6462" i="2661" s="1"/>
  <c r="A6463" i="2661"/>
  <c r="D6463" i="2661" s="1"/>
  <c r="A6464" i="2661"/>
  <c r="D6464" i="2661" s="1"/>
  <c r="A6465" i="2661"/>
  <c r="D6465" i="2661" s="1"/>
  <c r="A6466" i="2661"/>
  <c r="D6466" i="2661" s="1"/>
  <c r="A6467" i="2661"/>
  <c r="D6467" i="2661" s="1"/>
  <c r="A6468" i="2661"/>
  <c r="D6468" i="2661" s="1"/>
  <c r="A6469" i="2661"/>
  <c r="D6469" i="2661" s="1"/>
  <c r="A6470" i="2661"/>
  <c r="D6470" i="2661" s="1"/>
  <c r="A6471" i="2661"/>
  <c r="D6471" i="2661" s="1"/>
  <c r="A6472" i="2661"/>
  <c r="D6472" i="2661" s="1"/>
  <c r="A6473" i="2661"/>
  <c r="D6473" i="2661" s="1"/>
  <c r="A6474" i="2661"/>
  <c r="D6474" i="2661" s="1"/>
  <c r="A6475" i="2661"/>
  <c r="D6475" i="2661" s="1"/>
  <c r="A6476" i="2661"/>
  <c r="D6476" i="2661" s="1"/>
  <c r="A6477" i="2661"/>
  <c r="D6477" i="2661" s="1"/>
  <c r="A6478" i="2661"/>
  <c r="D6478" i="2661" s="1"/>
  <c r="A6479" i="2661"/>
  <c r="D6479" i="2661" s="1"/>
  <c r="A6480" i="2661"/>
  <c r="D6480" i="2661" s="1"/>
  <c r="A6481" i="2661"/>
  <c r="D6481" i="2661" s="1"/>
  <c r="A6482" i="2661"/>
  <c r="D6482" i="2661" s="1"/>
  <c r="A6483" i="2661"/>
  <c r="D6483" i="2661" s="1"/>
  <c r="A6484" i="2661"/>
  <c r="D6484" i="2661" s="1"/>
  <c r="A6485" i="2661"/>
  <c r="D6485" i="2661" s="1"/>
  <c r="A6486" i="2661"/>
  <c r="D6486" i="2661" s="1"/>
  <c r="A6487" i="2661"/>
  <c r="D6487" i="2661" s="1"/>
  <c r="A6488" i="2661"/>
  <c r="D6488" i="2661" s="1"/>
  <c r="A6489" i="2661"/>
  <c r="D6489" i="2661" s="1"/>
  <c r="C5" i="2661"/>
  <c r="B5" i="2661"/>
  <c r="A5" i="2661"/>
  <c r="D5" i="2661" s="1"/>
  <c r="B7" i="1825"/>
  <c r="C7" i="189"/>
  <c r="G6" i="189"/>
  <c r="F6" i="189"/>
  <c r="C6" i="189"/>
  <c r="AE6" i="2661" l="1"/>
  <c r="AK5" i="2661"/>
  <c r="AJ5" i="2661"/>
  <c r="G6" i="2664"/>
  <c r="G1001" i="2664"/>
  <c r="G1000" i="2664"/>
  <c r="G999" i="2664"/>
  <c r="G998" i="2664"/>
  <c r="G997" i="2664"/>
  <c r="G996" i="2664"/>
  <c r="G995" i="2664"/>
  <c r="G994" i="2664"/>
  <c r="G993" i="2664"/>
  <c r="G992" i="2664"/>
  <c r="G991" i="2664"/>
  <c r="G990" i="2664"/>
  <c r="G989" i="2664"/>
  <c r="G988" i="2664"/>
  <c r="G987" i="2664"/>
  <c r="G986" i="2664"/>
  <c r="G985" i="2664"/>
  <c r="G984" i="2664"/>
  <c r="G983" i="2664"/>
  <c r="G982" i="2664"/>
  <c r="G981" i="2664"/>
  <c r="G980" i="2664"/>
  <c r="G979" i="2664"/>
  <c r="G978" i="2664"/>
  <c r="G977" i="2664"/>
  <c r="G976" i="2664"/>
  <c r="G975" i="2664"/>
  <c r="G974" i="2664"/>
  <c r="G973" i="2664"/>
  <c r="G972" i="2664"/>
  <c r="G971" i="2664"/>
  <c r="G970" i="2664"/>
  <c r="G969" i="2664"/>
  <c r="G968" i="2664"/>
  <c r="G967" i="2664"/>
  <c r="G966" i="2664"/>
  <c r="G965" i="2664"/>
  <c r="G964" i="2664"/>
  <c r="G963" i="2664"/>
  <c r="G962" i="2664"/>
  <c r="G961" i="2664"/>
  <c r="G960" i="2664"/>
  <c r="G959" i="2664"/>
  <c r="G958" i="2664"/>
  <c r="G957" i="2664"/>
  <c r="G956" i="2664"/>
  <c r="G955" i="2664"/>
  <c r="G954" i="2664"/>
  <c r="G953" i="2664"/>
  <c r="G952" i="2664"/>
  <c r="G951" i="2664"/>
  <c r="G950" i="2664"/>
  <c r="G949" i="2664"/>
  <c r="G948" i="2664"/>
  <c r="G947" i="2664"/>
  <c r="G946" i="2664"/>
  <c r="G945" i="2664"/>
  <c r="G944" i="2664"/>
  <c r="G943" i="2664"/>
  <c r="G942" i="2664"/>
  <c r="G941" i="2664"/>
  <c r="G940" i="2664"/>
  <c r="G939" i="2664"/>
  <c r="G938" i="2664"/>
  <c r="G937" i="2664"/>
  <c r="G936" i="2664"/>
  <c r="G935" i="2664"/>
  <c r="G934" i="2664"/>
  <c r="G933" i="2664"/>
  <c r="G932" i="2664"/>
  <c r="G931" i="2664"/>
  <c r="G930" i="2664"/>
  <c r="G929" i="2664"/>
  <c r="G928" i="2664"/>
  <c r="G927" i="2664"/>
  <c r="G926" i="2664"/>
  <c r="G925" i="2664"/>
  <c r="G924" i="2664"/>
  <c r="G923" i="2664"/>
  <c r="G922" i="2664"/>
  <c r="G921" i="2664"/>
  <c r="G920" i="2664"/>
  <c r="G919" i="2664"/>
  <c r="G918" i="2664"/>
  <c r="G917" i="2664"/>
  <c r="G916" i="2664"/>
  <c r="G915" i="2664"/>
  <c r="G914" i="2664"/>
  <c r="G913" i="2664"/>
  <c r="G912" i="2664"/>
  <c r="G911" i="2664"/>
  <c r="G910" i="2664"/>
  <c r="G909" i="2664"/>
  <c r="G908" i="2664"/>
  <c r="G907" i="2664"/>
  <c r="G906" i="2664"/>
  <c r="G905" i="2664"/>
  <c r="G904" i="2664"/>
  <c r="G903" i="2664"/>
  <c r="G902" i="2664"/>
  <c r="G901" i="2664"/>
  <c r="G900" i="2664"/>
  <c r="G899" i="2664"/>
  <c r="G898" i="2664"/>
  <c r="G897" i="2664"/>
  <c r="G896" i="2664"/>
  <c r="G895" i="2664"/>
  <c r="G894" i="2664"/>
  <c r="G893" i="2664"/>
  <c r="G892" i="2664"/>
  <c r="G891" i="2664"/>
  <c r="G890" i="2664"/>
  <c r="G889" i="2664"/>
  <c r="G888" i="2664"/>
  <c r="G887" i="2664"/>
  <c r="G886" i="2664"/>
  <c r="G885" i="2664"/>
  <c r="G884" i="2664"/>
  <c r="G883" i="2664"/>
  <c r="G882" i="2664"/>
  <c r="G881" i="2664"/>
  <c r="G880" i="2664"/>
  <c r="G879" i="2664"/>
  <c r="G878" i="2664"/>
  <c r="G877" i="2664"/>
  <c r="G876" i="2664"/>
  <c r="G875" i="2664"/>
  <c r="G874" i="2664"/>
  <c r="G873" i="2664"/>
  <c r="G872" i="2664"/>
  <c r="G871" i="2664"/>
  <c r="G870" i="2664"/>
  <c r="G869" i="2664"/>
  <c r="G868" i="2664"/>
  <c r="G867" i="2664"/>
  <c r="G866" i="2664"/>
  <c r="G865" i="2664"/>
  <c r="G864" i="2664"/>
  <c r="G863" i="2664"/>
  <c r="G862" i="2664"/>
  <c r="G861" i="2664"/>
  <c r="G860" i="2664"/>
  <c r="G859" i="2664"/>
  <c r="G858" i="2664"/>
  <c r="G857" i="2664"/>
  <c r="G856" i="2664"/>
  <c r="G855" i="2664"/>
  <c r="G854" i="2664"/>
  <c r="G853" i="2664"/>
  <c r="G852" i="2664"/>
  <c r="G851" i="2664"/>
  <c r="G850" i="2664"/>
  <c r="G849" i="2664"/>
  <c r="G848" i="2664"/>
  <c r="G847" i="2664"/>
  <c r="G846" i="2664"/>
  <c r="G845" i="2664"/>
  <c r="G844" i="2664"/>
  <c r="G843" i="2664"/>
  <c r="G842" i="2664"/>
  <c r="G841" i="2664"/>
  <c r="G840" i="2664"/>
  <c r="G839" i="2664"/>
  <c r="G838" i="2664"/>
  <c r="G837" i="2664"/>
  <c r="G836" i="2664"/>
  <c r="G835" i="2664"/>
  <c r="G834" i="2664"/>
  <c r="G833" i="2664"/>
  <c r="G832" i="2664"/>
  <c r="G831" i="2664"/>
  <c r="G830" i="2664"/>
  <c r="G829" i="2664"/>
  <c r="G828" i="2664"/>
  <c r="G827" i="2664"/>
  <c r="G826" i="2664"/>
  <c r="G825" i="2664"/>
  <c r="G824" i="2664"/>
  <c r="G823" i="2664"/>
  <c r="G822" i="2664"/>
  <c r="G821" i="2664"/>
  <c r="G820" i="2664"/>
  <c r="G819" i="2664"/>
  <c r="G818" i="2664"/>
  <c r="G817" i="2664"/>
  <c r="G816" i="2664"/>
  <c r="G815" i="2664"/>
  <c r="G814" i="2664"/>
  <c r="G813" i="2664"/>
  <c r="G812" i="2664"/>
  <c r="G811" i="2664"/>
  <c r="G810" i="2664"/>
  <c r="G809" i="2664"/>
  <c r="G808" i="2664"/>
  <c r="G807" i="2664"/>
  <c r="G806" i="2664"/>
  <c r="G805" i="2664"/>
  <c r="G804" i="2664"/>
  <c r="G803" i="2664"/>
  <c r="G802" i="2664"/>
  <c r="G801" i="2664"/>
  <c r="G800" i="2664"/>
  <c r="G799" i="2664"/>
  <c r="G798" i="2664"/>
  <c r="G797" i="2664"/>
  <c r="G796" i="2664"/>
  <c r="G795" i="2664"/>
  <c r="G794" i="2664"/>
  <c r="G793" i="2664"/>
  <c r="G792" i="2664"/>
  <c r="G791" i="2664"/>
  <c r="G790" i="2664"/>
  <c r="G789" i="2664"/>
  <c r="G788" i="2664"/>
  <c r="G787" i="2664"/>
  <c r="G786" i="2664"/>
  <c r="G785" i="2664"/>
  <c r="G784" i="2664"/>
  <c r="G783" i="2664"/>
  <c r="G782" i="2664"/>
  <c r="G781" i="2664"/>
  <c r="G780" i="2664"/>
  <c r="G779" i="2664"/>
  <c r="G778" i="2664"/>
  <c r="G777" i="2664"/>
  <c r="G776" i="2664"/>
  <c r="G775" i="2664"/>
  <c r="G774" i="2664"/>
  <c r="G773" i="2664"/>
  <c r="G772" i="2664"/>
  <c r="G771" i="2664"/>
  <c r="G770" i="2664"/>
  <c r="G769" i="2664"/>
  <c r="G768" i="2664"/>
  <c r="G767" i="2664"/>
  <c r="G766" i="2664"/>
  <c r="G765" i="2664"/>
  <c r="G764" i="2664"/>
  <c r="G763" i="2664"/>
  <c r="G762" i="2664"/>
  <c r="G761" i="2664"/>
  <c r="G760" i="2664"/>
  <c r="G759" i="2664"/>
  <c r="G758" i="2664"/>
  <c r="G757" i="2664"/>
  <c r="G756" i="2664"/>
  <c r="G755" i="2664"/>
  <c r="G754" i="2664"/>
  <c r="G753" i="2664"/>
  <c r="G752" i="2664"/>
  <c r="G751" i="2664"/>
  <c r="G750" i="2664"/>
  <c r="G749" i="2664"/>
  <c r="G748" i="2664"/>
  <c r="G747" i="2664"/>
  <c r="G746" i="2664"/>
  <c r="G745" i="2664"/>
  <c r="G744" i="2664"/>
  <c r="G743" i="2664"/>
  <c r="G742" i="2664"/>
  <c r="G741" i="2664"/>
  <c r="G740" i="2664"/>
  <c r="G739" i="2664"/>
  <c r="G738" i="2664"/>
  <c r="G737" i="2664"/>
  <c r="G736" i="2664"/>
  <c r="G735" i="2664"/>
  <c r="G734" i="2664"/>
  <c r="G733" i="2664"/>
  <c r="G732" i="2664"/>
  <c r="G731" i="2664"/>
  <c r="G730" i="2664"/>
  <c r="G729" i="2664"/>
  <c r="G728" i="2664"/>
  <c r="G727" i="2664"/>
  <c r="G726" i="2664"/>
  <c r="G725" i="2664"/>
  <c r="G724" i="2664"/>
  <c r="G723" i="2664"/>
  <c r="G722" i="2664"/>
  <c r="G721" i="2664"/>
  <c r="G720" i="2664"/>
  <c r="G719" i="2664"/>
  <c r="G718" i="2664"/>
  <c r="G717" i="2664"/>
  <c r="G716" i="2664"/>
  <c r="G715" i="2664"/>
  <c r="G714" i="2664"/>
  <c r="G713" i="2664"/>
  <c r="G712" i="2664"/>
  <c r="G711" i="2664"/>
  <c r="G710" i="2664"/>
  <c r="G709" i="2664"/>
  <c r="G708" i="2664"/>
  <c r="G707" i="2664"/>
  <c r="G706" i="2664"/>
  <c r="G705" i="2664"/>
  <c r="G704" i="2664"/>
  <c r="G703" i="2664"/>
  <c r="G702" i="2664"/>
  <c r="G701" i="2664"/>
  <c r="G700" i="2664"/>
  <c r="G699" i="2664"/>
  <c r="G698" i="2664"/>
  <c r="G697" i="2664"/>
  <c r="G696" i="2664"/>
  <c r="G695" i="2664"/>
  <c r="G694" i="2664"/>
  <c r="G693" i="2664"/>
  <c r="G692" i="2664"/>
  <c r="G691" i="2664"/>
  <c r="G690" i="2664"/>
  <c r="G689" i="2664"/>
  <c r="G688" i="2664"/>
  <c r="G687" i="2664"/>
  <c r="G686" i="2664"/>
  <c r="G685" i="2664"/>
  <c r="G684" i="2664"/>
  <c r="G683" i="2664"/>
  <c r="G682" i="2664"/>
  <c r="G681" i="2664"/>
  <c r="G680" i="2664"/>
  <c r="G679" i="2664"/>
  <c r="G678" i="2664"/>
  <c r="G677" i="2664"/>
  <c r="G676" i="2664"/>
  <c r="G675" i="2664"/>
  <c r="G674" i="2664"/>
  <c r="G673" i="2664"/>
  <c r="G672" i="2664"/>
  <c r="G671" i="2664"/>
  <c r="G670" i="2664"/>
  <c r="G669" i="2664"/>
  <c r="G668" i="2664"/>
  <c r="G667" i="2664"/>
  <c r="G666" i="2664"/>
  <c r="G665" i="2664"/>
  <c r="G664" i="2664"/>
  <c r="G663" i="2664"/>
  <c r="G662" i="2664"/>
  <c r="G661" i="2664"/>
  <c r="G660" i="2664"/>
  <c r="G659" i="2664"/>
  <c r="G658" i="2664"/>
  <c r="G657" i="2664"/>
  <c r="G656" i="2664"/>
  <c r="G655" i="2664"/>
  <c r="G654" i="2664"/>
  <c r="G653" i="2664"/>
  <c r="G652" i="2664"/>
  <c r="G651" i="2664"/>
  <c r="G650" i="2664"/>
  <c r="G649" i="2664"/>
  <c r="G648" i="2664"/>
  <c r="G647" i="2664"/>
  <c r="G646" i="2664"/>
  <c r="G645" i="2664"/>
  <c r="G644" i="2664"/>
  <c r="G643" i="2664"/>
  <c r="G642" i="2664"/>
  <c r="G641" i="2664"/>
  <c r="G640" i="2664"/>
  <c r="G639" i="2664"/>
  <c r="G638" i="2664"/>
  <c r="G637" i="2664"/>
  <c r="G636" i="2664"/>
  <c r="G635" i="2664"/>
  <c r="G634" i="2664"/>
  <c r="G633" i="2664"/>
  <c r="G632" i="2664"/>
  <c r="G631" i="2664"/>
  <c r="G630" i="2664"/>
  <c r="G629" i="2664"/>
  <c r="G628" i="2664"/>
  <c r="G627" i="2664"/>
  <c r="G626" i="2664"/>
  <c r="G625" i="2664"/>
  <c r="G624" i="2664"/>
  <c r="G623" i="2664"/>
  <c r="G622" i="2664"/>
  <c r="G621" i="2664"/>
  <c r="G620" i="2664"/>
  <c r="G619" i="2664"/>
  <c r="G618" i="2664"/>
  <c r="G617" i="2664"/>
  <c r="G616" i="2664"/>
  <c r="G615" i="2664"/>
  <c r="G614" i="2664"/>
  <c r="G613" i="2664"/>
  <c r="G612" i="2664"/>
  <c r="G611" i="2664"/>
  <c r="G610" i="2664"/>
  <c r="G609" i="2664"/>
  <c r="G608" i="2664"/>
  <c r="G607" i="2664"/>
  <c r="G606" i="2664"/>
  <c r="G605" i="2664"/>
  <c r="G604" i="2664"/>
  <c r="G603" i="2664"/>
  <c r="G602" i="2664"/>
  <c r="G601" i="2664"/>
  <c r="G600" i="2664"/>
  <c r="G599" i="2664"/>
  <c r="G598" i="2664"/>
  <c r="G597" i="2664"/>
  <c r="G596" i="2664"/>
  <c r="G595" i="2664"/>
  <c r="G594" i="2664"/>
  <c r="G593" i="2664"/>
  <c r="G592" i="2664"/>
  <c r="G591" i="2664"/>
  <c r="G590" i="2664"/>
  <c r="G589" i="2664"/>
  <c r="G588" i="2664"/>
  <c r="G587" i="2664"/>
  <c r="G586" i="2664"/>
  <c r="G585" i="2664"/>
  <c r="G584" i="2664"/>
  <c r="G583" i="2664"/>
  <c r="G582" i="2664"/>
  <c r="G581" i="2664"/>
  <c r="G580" i="2664"/>
  <c r="G579" i="2664"/>
  <c r="G578" i="2664"/>
  <c r="G577" i="2664"/>
  <c r="G576" i="2664"/>
  <c r="G575" i="2664"/>
  <c r="G574" i="2664"/>
  <c r="G573" i="2664"/>
  <c r="G572" i="2664"/>
  <c r="G571" i="2664"/>
  <c r="G570" i="2664"/>
  <c r="G569" i="2664"/>
  <c r="G568" i="2664"/>
  <c r="G567" i="2664"/>
  <c r="G566" i="2664"/>
  <c r="G565" i="2664"/>
  <c r="G564" i="2664"/>
  <c r="G563" i="2664"/>
  <c r="G562" i="2664"/>
  <c r="G561" i="2664"/>
  <c r="G560" i="2664"/>
  <c r="G559" i="2664"/>
  <c r="G558" i="2664"/>
  <c r="G557" i="2664"/>
  <c r="G556" i="2664"/>
  <c r="G555" i="2664"/>
  <c r="G554" i="2664"/>
  <c r="G553" i="2664"/>
  <c r="G552" i="2664"/>
  <c r="G551" i="2664"/>
  <c r="G550" i="2664"/>
  <c r="G549" i="2664"/>
  <c r="G548" i="2664"/>
  <c r="G547" i="2664"/>
  <c r="G546" i="2664"/>
  <c r="G545" i="2664"/>
  <c r="G544" i="2664"/>
  <c r="G543" i="2664"/>
  <c r="G542" i="2664"/>
  <c r="G541" i="2664"/>
  <c r="G540" i="2664"/>
  <c r="G539" i="2664"/>
  <c r="G538" i="2664"/>
  <c r="G537" i="2664"/>
  <c r="G536" i="2664"/>
  <c r="G535" i="2664"/>
  <c r="G534" i="2664"/>
  <c r="G533" i="2664"/>
  <c r="G532" i="2664"/>
  <c r="G531" i="2664"/>
  <c r="G530" i="2664"/>
  <c r="G529" i="2664"/>
  <c r="G528" i="2664"/>
  <c r="G527" i="2664"/>
  <c r="G526" i="2664"/>
  <c r="G525" i="2664"/>
  <c r="G524" i="2664"/>
  <c r="G523" i="2664"/>
  <c r="G522" i="2664"/>
  <c r="G521" i="2664"/>
  <c r="G520" i="2664"/>
  <c r="G519" i="2664"/>
  <c r="G518" i="2664"/>
  <c r="G517" i="2664"/>
  <c r="G516" i="2664"/>
  <c r="G515" i="2664"/>
  <c r="G514" i="2664"/>
  <c r="G513" i="2664"/>
  <c r="G512" i="2664"/>
  <c r="G511" i="2664"/>
  <c r="G510" i="2664"/>
  <c r="G509" i="2664"/>
  <c r="G508" i="2664"/>
  <c r="G507" i="2664"/>
  <c r="G506" i="2664"/>
  <c r="G505" i="2664"/>
  <c r="G504" i="2664"/>
  <c r="G503" i="2664"/>
  <c r="G502" i="2664"/>
  <c r="G501" i="2664"/>
  <c r="G500" i="2664"/>
  <c r="G499" i="2664"/>
  <c r="G498" i="2664"/>
  <c r="G497" i="2664"/>
  <c r="G496" i="2664"/>
  <c r="G495" i="2664"/>
  <c r="G494" i="2664"/>
  <c r="G493" i="2664"/>
  <c r="G492" i="2664"/>
  <c r="G491" i="2664"/>
  <c r="G490" i="2664"/>
  <c r="G489" i="2664"/>
  <c r="G488" i="2664"/>
  <c r="G487" i="2664"/>
  <c r="G486" i="2664"/>
  <c r="G485" i="2664"/>
  <c r="G484" i="2664"/>
  <c r="G483" i="2664"/>
  <c r="G482" i="2664"/>
  <c r="G481" i="2664"/>
  <c r="G480" i="2664"/>
  <c r="G479" i="2664"/>
  <c r="G478" i="2664"/>
  <c r="G477" i="2664"/>
  <c r="G476" i="2664"/>
  <c r="G475" i="2664"/>
  <c r="G474" i="2664"/>
  <c r="G473" i="2664"/>
  <c r="G472" i="2664"/>
  <c r="G471" i="2664"/>
  <c r="G470" i="2664"/>
  <c r="G469" i="2664"/>
  <c r="G468" i="2664"/>
  <c r="G467" i="2664"/>
  <c r="G466" i="2664"/>
  <c r="G465" i="2664"/>
  <c r="G464" i="2664"/>
  <c r="G463" i="2664"/>
  <c r="G462" i="2664"/>
  <c r="G461" i="2664"/>
  <c r="G460" i="2664"/>
  <c r="G459" i="2664"/>
  <c r="G458" i="2664"/>
  <c r="G457" i="2664"/>
  <c r="G456" i="2664"/>
  <c r="G455" i="2664"/>
  <c r="G454" i="2664"/>
  <c r="G453" i="2664"/>
  <c r="G452" i="2664"/>
  <c r="G451" i="2664"/>
  <c r="G450" i="2664"/>
  <c r="G449" i="2664"/>
  <c r="G448" i="2664"/>
  <c r="G447" i="2664"/>
  <c r="G446" i="2664"/>
  <c r="G445" i="2664"/>
  <c r="G444" i="2664"/>
  <c r="G443" i="2664"/>
  <c r="G442" i="2664"/>
  <c r="G441" i="2664"/>
  <c r="G440" i="2664"/>
  <c r="G439" i="2664"/>
  <c r="G438" i="2664"/>
  <c r="G437" i="2664"/>
  <c r="G436" i="2664"/>
  <c r="G435" i="2664"/>
  <c r="G434" i="2664"/>
  <c r="G433" i="2664"/>
  <c r="G432" i="2664"/>
  <c r="G431" i="2664"/>
  <c r="G430" i="2664"/>
  <c r="G429" i="2664"/>
  <c r="G428" i="2664"/>
  <c r="G427" i="2664"/>
  <c r="G426" i="2664"/>
  <c r="G425" i="2664"/>
  <c r="G424" i="2664"/>
  <c r="G423" i="2664"/>
  <c r="G422" i="2664"/>
  <c r="G421" i="2664"/>
  <c r="G420" i="2664"/>
  <c r="G419" i="2664"/>
  <c r="G418" i="2664"/>
  <c r="G417" i="2664"/>
  <c r="G416" i="2664"/>
  <c r="G415" i="2664"/>
  <c r="G414" i="2664"/>
  <c r="G413" i="2664"/>
  <c r="G412" i="2664"/>
  <c r="G411" i="2664"/>
  <c r="G410" i="2664"/>
  <c r="G409" i="2664"/>
  <c r="G408" i="2664"/>
  <c r="G407" i="2664"/>
  <c r="G406" i="2664"/>
  <c r="G405" i="2664"/>
  <c r="G404" i="2664"/>
  <c r="G403" i="2664"/>
  <c r="G402" i="2664"/>
  <c r="G401" i="2664"/>
  <c r="G400" i="2664"/>
  <c r="G399" i="2664"/>
  <c r="G398" i="2664"/>
  <c r="G397" i="2664"/>
  <c r="G396" i="2664"/>
  <c r="G395" i="2664"/>
  <c r="G394" i="2664"/>
  <c r="G393" i="2664"/>
  <c r="G392" i="2664"/>
  <c r="G391" i="2664"/>
  <c r="G390" i="2664"/>
  <c r="G389" i="2664"/>
  <c r="G388" i="2664"/>
  <c r="G387" i="2664"/>
  <c r="G386" i="2664"/>
  <c r="G385" i="2664"/>
  <c r="G384" i="2664"/>
  <c r="G383" i="2664"/>
  <c r="G382" i="2664"/>
  <c r="G381" i="2664"/>
  <c r="G380" i="2664"/>
  <c r="G379" i="2664"/>
  <c r="G378" i="2664"/>
  <c r="G377" i="2664"/>
  <c r="G376" i="2664"/>
  <c r="G375" i="2664"/>
  <c r="G374" i="2664"/>
  <c r="G373" i="2664"/>
  <c r="G372" i="2664"/>
  <c r="G371" i="2664"/>
  <c r="G370" i="2664"/>
  <c r="G369" i="2664"/>
  <c r="G368" i="2664"/>
  <c r="G367" i="2664"/>
  <c r="G366" i="2664"/>
  <c r="G365" i="2664"/>
  <c r="G364" i="2664"/>
  <c r="G363" i="2664"/>
  <c r="G362" i="2664"/>
  <c r="G361" i="2664"/>
  <c r="G360" i="2664"/>
  <c r="G359" i="2664"/>
  <c r="G358" i="2664"/>
  <c r="G357" i="2664"/>
  <c r="G356" i="2664"/>
  <c r="G355" i="2664"/>
  <c r="G354" i="2664"/>
  <c r="G353" i="2664"/>
  <c r="G352" i="2664"/>
  <c r="G351" i="2664"/>
  <c r="G350" i="2664"/>
  <c r="G349" i="2664"/>
  <c r="G348" i="2664"/>
  <c r="G347" i="2664"/>
  <c r="G346" i="2664"/>
  <c r="G345" i="2664"/>
  <c r="G344" i="2664"/>
  <c r="G343" i="2664"/>
  <c r="G342" i="2664"/>
  <c r="G341" i="2664"/>
  <c r="G340" i="2664"/>
  <c r="G339" i="2664"/>
  <c r="G338" i="2664"/>
  <c r="G337" i="2664"/>
  <c r="G336" i="2664"/>
  <c r="G335" i="2664"/>
  <c r="G334" i="2664"/>
  <c r="G333" i="2664"/>
  <c r="G332" i="2664"/>
  <c r="G331" i="2664"/>
  <c r="G330" i="2664"/>
  <c r="G329" i="2664"/>
  <c r="G328" i="2664"/>
  <c r="G327" i="2664"/>
  <c r="G326" i="2664"/>
  <c r="G325" i="2664"/>
  <c r="G324" i="2664"/>
  <c r="G323" i="2664"/>
  <c r="G322" i="2664"/>
  <c r="G321" i="2664"/>
  <c r="G320" i="2664"/>
  <c r="G319" i="2664"/>
  <c r="G318" i="2664"/>
  <c r="G317" i="2664"/>
  <c r="G316" i="2664"/>
  <c r="G315" i="2664"/>
  <c r="G314" i="2664"/>
  <c r="G313" i="2664"/>
  <c r="G312" i="2664"/>
  <c r="G311" i="2664"/>
  <c r="G310" i="2664"/>
  <c r="G309" i="2664"/>
  <c r="G308" i="2664"/>
  <c r="G307" i="2664"/>
  <c r="G306" i="2664"/>
  <c r="G305" i="2664"/>
  <c r="G304" i="2664"/>
  <c r="G303" i="2664"/>
  <c r="G302" i="2664"/>
  <c r="G301" i="2664"/>
  <c r="G300" i="2664"/>
  <c r="G299" i="2664"/>
  <c r="G298" i="2664"/>
  <c r="G297" i="2664"/>
  <c r="G296" i="2664"/>
  <c r="G295" i="2664"/>
  <c r="G294" i="2664"/>
  <c r="G293" i="2664"/>
  <c r="G292" i="2664"/>
  <c r="G291" i="2664"/>
  <c r="G290" i="2664"/>
  <c r="G289" i="2664"/>
  <c r="G288" i="2664"/>
  <c r="G287" i="2664"/>
  <c r="G286" i="2664"/>
  <c r="G285" i="2664"/>
  <c r="G284" i="2664"/>
  <c r="G283" i="2664"/>
  <c r="G282" i="2664"/>
  <c r="G281" i="2664"/>
  <c r="G280" i="2664"/>
  <c r="G279" i="2664"/>
  <c r="G278" i="2664"/>
  <c r="G277" i="2664"/>
  <c r="G276" i="2664"/>
  <c r="G275" i="2664"/>
  <c r="G274" i="2664"/>
  <c r="G273" i="2664"/>
  <c r="G272" i="2664"/>
  <c r="G271" i="2664"/>
  <c r="G270" i="2664"/>
  <c r="G269" i="2664"/>
  <c r="G268" i="2664"/>
  <c r="G267" i="2664"/>
  <c r="G266" i="2664"/>
  <c r="G265" i="2664"/>
  <c r="G264" i="2664"/>
  <c r="G263" i="2664"/>
  <c r="G262" i="2664"/>
  <c r="G261" i="2664"/>
  <c r="G260" i="2664"/>
  <c r="G259" i="2664"/>
  <c r="G258" i="2664"/>
  <c r="G257" i="2664"/>
  <c r="G256" i="2664"/>
  <c r="G255" i="2664"/>
  <c r="G254" i="2664"/>
  <c r="G253" i="2664"/>
  <c r="G252" i="2664"/>
  <c r="G251" i="2664"/>
  <c r="G250" i="2664"/>
  <c r="G249" i="2664"/>
  <c r="G248" i="2664"/>
  <c r="G247" i="2664"/>
  <c r="G246" i="2664"/>
  <c r="G245" i="2664"/>
  <c r="G244" i="2664"/>
  <c r="G243" i="2664"/>
  <c r="G242" i="2664"/>
  <c r="G241" i="2664"/>
  <c r="G240" i="2664"/>
  <c r="G239" i="2664"/>
  <c r="G238" i="2664"/>
  <c r="G237" i="2664"/>
  <c r="G236" i="2664"/>
  <c r="G235" i="2664"/>
  <c r="G234" i="2664"/>
  <c r="G233" i="2664"/>
  <c r="G232" i="2664"/>
  <c r="G231" i="2664"/>
  <c r="G230" i="2664"/>
  <c r="G229" i="2664"/>
  <c r="G228" i="2664"/>
  <c r="G227" i="2664"/>
  <c r="G226" i="2664"/>
  <c r="G225" i="2664"/>
  <c r="G224" i="2664"/>
  <c r="G223" i="2664"/>
  <c r="G222" i="2664"/>
  <c r="G221" i="2664"/>
  <c r="G220" i="2664"/>
  <c r="G219" i="2664"/>
  <c r="G218" i="2664"/>
  <c r="G217" i="2664"/>
  <c r="G216" i="2664"/>
  <c r="G215" i="2664"/>
  <c r="G214" i="2664"/>
  <c r="G213" i="2664"/>
  <c r="G212" i="2664"/>
  <c r="G211" i="2664"/>
  <c r="G210" i="2664"/>
  <c r="G209" i="2664"/>
  <c r="G208" i="2664"/>
  <c r="G207" i="2664"/>
  <c r="G206" i="2664"/>
  <c r="G205" i="2664"/>
  <c r="G204" i="2664"/>
  <c r="G203" i="2664"/>
  <c r="G202" i="2664"/>
  <c r="G201" i="2664"/>
  <c r="G200" i="2664"/>
  <c r="G199" i="2664"/>
  <c r="G198" i="2664"/>
  <c r="G197" i="2664"/>
  <c r="G196" i="2664"/>
  <c r="G195" i="2664"/>
  <c r="G194" i="2664"/>
  <c r="G193" i="2664"/>
  <c r="G192" i="2664"/>
  <c r="G191" i="2664"/>
  <c r="G190" i="2664"/>
  <c r="G189" i="2664"/>
  <c r="G188" i="2664"/>
  <c r="G187" i="2664"/>
  <c r="G186" i="2664"/>
  <c r="G185" i="2664"/>
  <c r="G184" i="2664"/>
  <c r="G183" i="2664"/>
  <c r="G182" i="2664"/>
  <c r="G181" i="2664"/>
  <c r="G180" i="2664"/>
  <c r="G179" i="2664"/>
  <c r="G178" i="2664"/>
  <c r="G177" i="2664"/>
  <c r="G176" i="2664"/>
  <c r="G175" i="2664"/>
  <c r="G174" i="2664"/>
  <c r="G173" i="2664"/>
  <c r="G172" i="2664"/>
  <c r="G171" i="2664"/>
  <c r="G170" i="2664"/>
  <c r="G169" i="2664"/>
  <c r="G168" i="2664"/>
  <c r="G167" i="2664"/>
  <c r="G166" i="2664"/>
  <c r="G165" i="2664"/>
  <c r="G164" i="2664"/>
  <c r="G163" i="2664"/>
  <c r="G162" i="2664"/>
  <c r="G161" i="2664"/>
  <c r="G160" i="2664"/>
  <c r="G159" i="2664"/>
  <c r="G158" i="2664"/>
  <c r="G157" i="2664"/>
  <c r="G156" i="2664"/>
  <c r="G155" i="2664"/>
  <c r="G154" i="2664"/>
  <c r="G153" i="2664"/>
  <c r="G152" i="2664"/>
  <c r="G151" i="2664"/>
  <c r="G150" i="2664"/>
  <c r="G149" i="2664"/>
  <c r="G148" i="2664"/>
  <c r="G147" i="2664"/>
  <c r="G146" i="2664"/>
  <c r="G145" i="2664"/>
  <c r="G144" i="2664"/>
  <c r="G143" i="2664"/>
  <c r="G142" i="2664"/>
  <c r="G141" i="2664"/>
  <c r="G140" i="2664"/>
  <c r="G139" i="2664"/>
  <c r="G138" i="2664"/>
  <c r="G137" i="2664"/>
  <c r="G136" i="2664"/>
  <c r="G135" i="2664"/>
  <c r="G134" i="2664"/>
  <c r="G133" i="2664"/>
  <c r="G132" i="2664"/>
  <c r="G131" i="2664"/>
  <c r="G130" i="2664"/>
  <c r="G129" i="2664"/>
  <c r="G128" i="2664"/>
  <c r="G127" i="2664"/>
  <c r="G126" i="2664"/>
  <c r="G125" i="2664"/>
  <c r="G124" i="2664"/>
  <c r="G123" i="2664"/>
  <c r="G122" i="2664"/>
  <c r="G121" i="2664"/>
  <c r="G120" i="2664"/>
  <c r="G119" i="2664"/>
  <c r="G118" i="2664"/>
  <c r="G117" i="2664"/>
  <c r="G116" i="2664"/>
  <c r="G115" i="2664"/>
  <c r="G114" i="2664"/>
  <c r="G113" i="2664"/>
  <c r="G112" i="2664"/>
  <c r="G111" i="2664"/>
  <c r="G110" i="2664"/>
  <c r="G109" i="2664"/>
  <c r="G108" i="2664"/>
  <c r="G107" i="2664"/>
  <c r="G106" i="2664"/>
  <c r="G105" i="2664"/>
  <c r="G104" i="2664"/>
  <c r="G103" i="2664"/>
  <c r="G102" i="2664"/>
  <c r="G101" i="2664"/>
  <c r="G100" i="2664"/>
  <c r="G99" i="2664"/>
  <c r="G98" i="2664"/>
  <c r="G97" i="2664"/>
  <c r="G96" i="2664"/>
  <c r="G95" i="2664"/>
  <c r="G94" i="2664"/>
  <c r="G93" i="2664"/>
  <c r="G92" i="2664"/>
  <c r="G91" i="2664"/>
  <c r="G90" i="2664"/>
  <c r="G89" i="2664"/>
  <c r="G88" i="2664"/>
  <c r="G87" i="2664"/>
  <c r="G86" i="2664"/>
  <c r="G85" i="2664"/>
  <c r="G84" i="2664"/>
  <c r="G83" i="2664"/>
  <c r="G82" i="2664"/>
  <c r="G81" i="2664"/>
  <c r="G80" i="2664"/>
  <c r="G79" i="2664"/>
  <c r="G78" i="2664"/>
  <c r="G77" i="2664"/>
  <c r="G76" i="2664"/>
  <c r="G75" i="2664"/>
  <c r="G74" i="2664"/>
  <c r="G73" i="2664"/>
  <c r="G72" i="2664"/>
  <c r="G71" i="2664"/>
  <c r="G70" i="2664"/>
  <c r="G69" i="2664"/>
  <c r="G68" i="2664"/>
  <c r="G67" i="2664"/>
  <c r="G66" i="2664"/>
  <c r="G65" i="2664"/>
  <c r="G64" i="2664"/>
  <c r="G63" i="2664"/>
  <c r="G62" i="2664"/>
  <c r="G61" i="2664"/>
  <c r="G60" i="2664"/>
  <c r="G59" i="2664"/>
  <c r="G58" i="2664"/>
  <c r="G57" i="2664"/>
  <c r="G56" i="2664"/>
  <c r="G55" i="2664"/>
  <c r="G54" i="2664"/>
  <c r="G53" i="2664"/>
  <c r="G52" i="2664"/>
  <c r="G51" i="2664"/>
  <c r="G50" i="2664"/>
  <c r="G49" i="2664"/>
  <c r="G48" i="2664"/>
  <c r="G47" i="2664"/>
  <c r="G46" i="2664"/>
  <c r="G45" i="2664"/>
  <c r="G44" i="2664"/>
  <c r="G43" i="2664"/>
  <c r="G42" i="2664"/>
  <c r="G41" i="2664"/>
  <c r="G40" i="2664"/>
  <c r="G39" i="2664"/>
  <c r="G38" i="2664"/>
  <c r="G37" i="2664"/>
  <c r="G36" i="2664"/>
  <c r="G35" i="2664"/>
  <c r="G34" i="2664"/>
  <c r="G33" i="2664"/>
  <c r="G32" i="2664"/>
  <c r="G31" i="2664"/>
  <c r="G30" i="2664"/>
  <c r="G29" i="2664"/>
  <c r="G28" i="2664"/>
  <c r="G27" i="2664"/>
  <c r="G26" i="2664"/>
  <c r="G25" i="2664"/>
  <c r="G24" i="2664"/>
  <c r="G23" i="2664"/>
  <c r="G22" i="2664"/>
  <c r="G21" i="2664"/>
  <c r="G20" i="2664"/>
  <c r="G19" i="2664"/>
  <c r="G18" i="2664"/>
  <c r="G17" i="2664"/>
  <c r="G16" i="2664"/>
  <c r="G15" i="2664"/>
  <c r="G14" i="2664"/>
  <c r="G13" i="2664"/>
  <c r="G12" i="2664"/>
  <c r="G11" i="2664"/>
  <c r="G10" i="2664"/>
  <c r="G9" i="2664"/>
  <c r="G8" i="2664"/>
  <c r="G7" i="2664"/>
  <c r="AE265" i="2661"/>
  <c r="AE264" i="2661"/>
  <c r="AE263" i="2661"/>
  <c r="AE262" i="2661"/>
  <c r="AE261" i="2661"/>
  <c r="AE260" i="2661"/>
  <c r="AE259" i="2661"/>
  <c r="AE258" i="2661"/>
  <c r="AE257" i="2661"/>
  <c r="AE256" i="2661"/>
  <c r="AE255" i="2661"/>
  <c r="AE254" i="2661"/>
  <c r="AE253" i="2661"/>
  <c r="AE252" i="2661"/>
  <c r="AE251" i="2661"/>
  <c r="AE250" i="2661"/>
  <c r="AE249" i="2661"/>
  <c r="AE248" i="2661"/>
  <c r="AE247" i="2661"/>
  <c r="AE246" i="2661"/>
  <c r="AE245" i="2661"/>
  <c r="AE244" i="2661"/>
  <c r="AE243" i="2661"/>
  <c r="AE242" i="2661"/>
  <c r="AE241" i="2661"/>
  <c r="AE240" i="2661"/>
  <c r="AE239" i="2661"/>
  <c r="AE238" i="2661"/>
  <c r="AE237" i="2661"/>
  <c r="AE236" i="2661"/>
  <c r="AE235" i="2661"/>
  <c r="AE234" i="2661"/>
  <c r="AE233" i="2661"/>
  <c r="AE232" i="2661"/>
  <c r="AE231" i="2661"/>
  <c r="AE230" i="2661"/>
  <c r="AE229" i="2661"/>
  <c r="AE228" i="2661"/>
  <c r="AE227" i="2661"/>
  <c r="AE226" i="2661"/>
  <c r="AE225" i="2661"/>
  <c r="AE224" i="2661"/>
  <c r="AE223" i="2661"/>
  <c r="AE222" i="2661"/>
  <c r="AE221" i="2661"/>
  <c r="AE220" i="2661"/>
  <c r="AE219" i="2661"/>
  <c r="AE218" i="2661"/>
  <c r="AE217" i="2661"/>
  <c r="AE216" i="2661"/>
  <c r="AE215" i="2661"/>
  <c r="AE214" i="2661"/>
  <c r="AE213" i="2661"/>
  <c r="AE212" i="2661"/>
  <c r="AE211" i="2661"/>
  <c r="AE210" i="2661"/>
  <c r="AE209" i="2661"/>
  <c r="AE208" i="2661"/>
  <c r="AE207" i="2661"/>
  <c r="AE206" i="2661"/>
  <c r="AE205" i="2661"/>
  <c r="AE204" i="2661"/>
  <c r="AE203" i="2661"/>
  <c r="AE202" i="2661"/>
  <c r="AE201" i="2661"/>
  <c r="AE200" i="2661"/>
  <c r="AE199" i="2661"/>
  <c r="AE198" i="2661"/>
  <c r="AE197" i="2661"/>
  <c r="AE196" i="2661"/>
  <c r="AE195" i="2661"/>
  <c r="AE194" i="2661"/>
  <c r="AE193" i="2661"/>
  <c r="AE192" i="2661"/>
  <c r="AE191" i="2661"/>
  <c r="AE190" i="2661"/>
  <c r="AE189" i="2661"/>
  <c r="AE188" i="2661"/>
  <c r="AE187" i="2661"/>
  <c r="AE186" i="2661"/>
  <c r="AE185" i="2661"/>
  <c r="AE184" i="2661"/>
  <c r="AE183" i="2661"/>
  <c r="AE182" i="2661"/>
  <c r="AE181" i="2661"/>
  <c r="AE180" i="2661"/>
  <c r="AE179" i="2661"/>
  <c r="AE178" i="2661"/>
  <c r="AE177" i="2661"/>
  <c r="AE176" i="2661"/>
  <c r="AE175" i="2661"/>
  <c r="AE174" i="2661"/>
  <c r="AE173" i="2661"/>
  <c r="AE172" i="2661"/>
  <c r="AE171" i="2661"/>
  <c r="AE170" i="2661"/>
  <c r="AE169" i="2661"/>
  <c r="AE168" i="2661"/>
  <c r="AE167" i="2661"/>
  <c r="AE166" i="2661"/>
  <c r="AE165" i="2661"/>
  <c r="AE164" i="2661"/>
  <c r="AE163" i="2661"/>
  <c r="AE162" i="2661"/>
  <c r="AE161" i="2661"/>
  <c r="AE160" i="2661"/>
  <c r="AE159" i="2661"/>
  <c r="AE158" i="2661"/>
  <c r="AE157" i="2661"/>
  <c r="AE156" i="2661"/>
  <c r="AE155" i="2661"/>
  <c r="AE154" i="2661"/>
  <c r="AE153" i="2661"/>
  <c r="AE152" i="2661"/>
  <c r="AE151" i="2661"/>
  <c r="AE150" i="2661"/>
  <c r="AE149" i="2661"/>
  <c r="AE148" i="2661"/>
  <c r="AE147" i="2661"/>
  <c r="AE146" i="2661"/>
  <c r="AE145" i="2661"/>
  <c r="AE144" i="2661"/>
  <c r="AE143" i="2661"/>
  <c r="AE142" i="2661"/>
  <c r="AE141" i="2661"/>
  <c r="AE140" i="2661"/>
  <c r="AE139" i="2661"/>
  <c r="AE138" i="2661"/>
  <c r="AE137" i="2661"/>
  <c r="AE136" i="2661"/>
  <c r="AE135" i="2661"/>
  <c r="AE134" i="2661"/>
  <c r="AE133" i="2661"/>
  <c r="AE132" i="2661"/>
  <c r="AE131" i="2661"/>
  <c r="AE130" i="2661"/>
  <c r="AE129" i="2661"/>
  <c r="AE128" i="2661"/>
  <c r="AE127" i="2661"/>
  <c r="AE126" i="2661"/>
  <c r="AE125" i="2661"/>
  <c r="AE124" i="2661"/>
  <c r="AE123" i="2661"/>
  <c r="AE122" i="2661"/>
  <c r="AE121" i="2661"/>
  <c r="AE120" i="2661"/>
  <c r="AE119" i="2661"/>
  <c r="AE118" i="2661"/>
  <c r="AE117" i="2661"/>
  <c r="AE116" i="2661"/>
  <c r="AE115" i="2661"/>
  <c r="AE114" i="2661"/>
  <c r="AE113" i="2661"/>
  <c r="AE112" i="2661"/>
  <c r="AE111" i="2661"/>
  <c r="AE110" i="2661"/>
  <c r="AE109" i="2661"/>
  <c r="AE108" i="2661"/>
  <c r="AE107" i="2661"/>
  <c r="AE106" i="2661"/>
  <c r="AE105" i="2661"/>
  <c r="AE104" i="2661"/>
  <c r="AE103" i="2661"/>
  <c r="AE102" i="2661"/>
  <c r="AE101" i="2661"/>
  <c r="AE100" i="2661"/>
  <c r="AE99" i="2661"/>
  <c r="AE98" i="2661"/>
  <c r="AE97" i="2661"/>
  <c r="AE96" i="2661"/>
  <c r="AE95" i="2661"/>
  <c r="AE94" i="2661"/>
  <c r="AE93" i="2661"/>
  <c r="AE92" i="2661"/>
  <c r="AE91" i="2661"/>
  <c r="AE90" i="2661"/>
  <c r="AE89" i="2661"/>
  <c r="AE88" i="2661"/>
  <c r="AE87" i="2661"/>
  <c r="AE86" i="2661"/>
  <c r="AE85" i="2661"/>
  <c r="AE84" i="2661"/>
  <c r="AE83" i="2661"/>
  <c r="AE82" i="2661"/>
  <c r="AE81" i="2661"/>
  <c r="AE80" i="2661"/>
  <c r="AE79" i="2661"/>
  <c r="AE78" i="2661"/>
  <c r="AE77" i="2661"/>
  <c r="AE76" i="2661"/>
  <c r="AE75" i="2661"/>
  <c r="AE74" i="2661"/>
  <c r="AE73" i="2661"/>
  <c r="AE72" i="2661"/>
  <c r="AE71" i="2661"/>
  <c r="AE70" i="2661"/>
  <c r="AE69" i="2661"/>
  <c r="AE68" i="2661"/>
  <c r="AE67" i="2661"/>
  <c r="AE66" i="2661"/>
  <c r="AE65" i="2661"/>
  <c r="AE64" i="2661"/>
  <c r="AE63" i="2661"/>
  <c r="AE62" i="2661"/>
  <c r="AE61" i="2661"/>
  <c r="AE60" i="2661"/>
  <c r="AE59" i="2661"/>
  <c r="AE58" i="2661"/>
  <c r="AE57" i="2661"/>
  <c r="AE56" i="2661"/>
  <c r="AE55" i="2661"/>
  <c r="AE54" i="2661"/>
  <c r="AE53" i="2661"/>
  <c r="AE52" i="2661"/>
  <c r="AE51" i="2661"/>
  <c r="AE50" i="2661"/>
  <c r="AE49" i="2661"/>
  <c r="AE48" i="2661"/>
  <c r="AE47" i="2661"/>
  <c r="AE46" i="2661"/>
  <c r="AE45" i="2661"/>
  <c r="AE44" i="2661"/>
  <c r="AE43" i="2661"/>
  <c r="AE42" i="2661"/>
  <c r="AE41" i="2661"/>
  <c r="AE40" i="2661"/>
  <c r="AE39" i="2661"/>
  <c r="AE38" i="2661"/>
  <c r="AE37" i="2661"/>
  <c r="AE36" i="2661"/>
  <c r="AE35" i="2661"/>
  <c r="AE34" i="2661"/>
  <c r="AE33" i="2661"/>
  <c r="AE32" i="2661"/>
  <c r="AE31" i="2661"/>
  <c r="AE30" i="2661"/>
  <c r="AE29" i="2661"/>
  <c r="AE28" i="2661"/>
  <c r="AE27" i="2661"/>
  <c r="AE26" i="2661"/>
  <c r="AE25" i="2661"/>
  <c r="AE24" i="2661"/>
  <c r="AE23" i="2661"/>
  <c r="AE22" i="2661"/>
  <c r="AE21" i="2661"/>
  <c r="AE20" i="2661"/>
  <c r="AE19" i="2661"/>
  <c r="AE18" i="2661"/>
  <c r="AE17" i="2661"/>
  <c r="AE16" i="2661"/>
  <c r="AE15" i="2661"/>
  <c r="AE14" i="2661"/>
  <c r="AE13" i="2661"/>
  <c r="AE12" i="2661"/>
  <c r="AE11" i="2661"/>
  <c r="AE10" i="2661"/>
  <c r="AE9" i="2661"/>
  <c r="AE8" i="2661"/>
  <c r="AE7" i="2661"/>
  <c r="G7" i="189"/>
  <c r="F7" i="189"/>
  <c r="E7" i="189"/>
  <c r="D7" i="189"/>
  <c r="AI7" i="2661" l="1"/>
  <c r="AF7" i="2661"/>
  <c r="AI8" i="2661"/>
  <c r="AF8" i="2661"/>
  <c r="AI9" i="2661"/>
  <c r="AF9" i="2661"/>
  <c r="AI10" i="2661"/>
  <c r="AF10" i="2661"/>
  <c r="AI11" i="2661"/>
  <c r="AF11" i="2661"/>
  <c r="AI12" i="2661"/>
  <c r="AF12" i="2661"/>
  <c r="AI13" i="2661"/>
  <c r="AF13" i="2661"/>
  <c r="AI14" i="2661"/>
  <c r="AF14" i="2661"/>
  <c r="AI15" i="2661"/>
  <c r="AF15" i="2661"/>
  <c r="AI16" i="2661"/>
  <c r="AF16" i="2661"/>
  <c r="AI17" i="2661"/>
  <c r="AF17" i="2661"/>
  <c r="AI18" i="2661"/>
  <c r="AF18" i="2661"/>
  <c r="AI19" i="2661"/>
  <c r="AF19" i="2661"/>
  <c r="AI20" i="2661"/>
  <c r="AF20" i="2661"/>
  <c r="AI21" i="2661"/>
  <c r="AF21" i="2661"/>
  <c r="AI22" i="2661"/>
  <c r="AF22" i="2661"/>
  <c r="AI23" i="2661"/>
  <c r="AF23" i="2661"/>
  <c r="AI24" i="2661"/>
  <c r="AF24" i="2661"/>
  <c r="AI25" i="2661"/>
  <c r="AF25" i="2661"/>
  <c r="AI26" i="2661"/>
  <c r="AF26" i="2661"/>
  <c r="AI27" i="2661"/>
  <c r="AF27" i="2661"/>
  <c r="AI28" i="2661"/>
  <c r="AF28" i="2661"/>
  <c r="AI29" i="2661"/>
  <c r="AF29" i="2661"/>
  <c r="AI30" i="2661"/>
  <c r="AF30" i="2661"/>
  <c r="AI31" i="2661"/>
  <c r="AF31" i="2661"/>
  <c r="AI32" i="2661"/>
  <c r="AF32" i="2661"/>
  <c r="AI33" i="2661"/>
  <c r="AF33" i="2661"/>
  <c r="AI34" i="2661"/>
  <c r="AF34" i="2661"/>
  <c r="AI35" i="2661"/>
  <c r="AF35" i="2661"/>
  <c r="AI36" i="2661"/>
  <c r="AF36" i="2661"/>
  <c r="AI37" i="2661"/>
  <c r="AF37" i="2661"/>
  <c r="AI38" i="2661"/>
  <c r="AF38" i="2661"/>
  <c r="AI39" i="2661"/>
  <c r="AF39" i="2661"/>
  <c r="AI40" i="2661"/>
  <c r="AF40" i="2661"/>
  <c r="AI41" i="2661"/>
  <c r="AF41" i="2661"/>
  <c r="AI42" i="2661"/>
  <c r="AF42" i="2661"/>
  <c r="AI43" i="2661"/>
  <c r="AF43" i="2661"/>
  <c r="AI44" i="2661"/>
  <c r="AF44" i="2661"/>
  <c r="AI45" i="2661"/>
  <c r="AF45" i="2661"/>
  <c r="AI46" i="2661"/>
  <c r="AF46" i="2661"/>
  <c r="AI47" i="2661"/>
  <c r="AF47" i="2661"/>
  <c r="AI48" i="2661"/>
  <c r="AF48" i="2661"/>
  <c r="AI49" i="2661"/>
  <c r="AF49" i="2661"/>
  <c r="AI50" i="2661"/>
  <c r="AF50" i="2661"/>
  <c r="AI51" i="2661"/>
  <c r="AF51" i="2661"/>
  <c r="AI52" i="2661"/>
  <c r="AF52" i="2661"/>
  <c r="AI53" i="2661"/>
  <c r="AF53" i="2661"/>
  <c r="AI54" i="2661"/>
  <c r="AF54" i="2661"/>
  <c r="AI55" i="2661"/>
  <c r="AF55" i="2661"/>
  <c r="AI56" i="2661"/>
  <c r="AF56" i="2661"/>
  <c r="AI57" i="2661"/>
  <c r="AF57" i="2661"/>
  <c r="AI58" i="2661"/>
  <c r="AF58" i="2661"/>
  <c r="AI59" i="2661"/>
  <c r="AF59" i="2661"/>
  <c r="AI60" i="2661"/>
  <c r="AF60" i="2661"/>
  <c r="AI61" i="2661"/>
  <c r="AF61" i="2661"/>
  <c r="AI62" i="2661"/>
  <c r="AF62" i="2661"/>
  <c r="AI63" i="2661"/>
  <c r="AF63" i="2661"/>
  <c r="AI64" i="2661"/>
  <c r="AF64" i="2661"/>
  <c r="AI65" i="2661"/>
  <c r="AF65" i="2661"/>
  <c r="AI66" i="2661"/>
  <c r="AF66" i="2661"/>
  <c r="AI67" i="2661"/>
  <c r="AF67" i="2661"/>
  <c r="AI68" i="2661"/>
  <c r="AF68" i="2661"/>
  <c r="AI69" i="2661"/>
  <c r="AF69" i="2661"/>
  <c r="AI70" i="2661"/>
  <c r="AF70" i="2661"/>
  <c r="AI71" i="2661"/>
  <c r="AF71" i="2661"/>
  <c r="AI72" i="2661"/>
  <c r="AF72" i="2661"/>
  <c r="AI73" i="2661"/>
  <c r="AF73" i="2661"/>
  <c r="AI74" i="2661"/>
  <c r="AF74" i="2661"/>
  <c r="AI75" i="2661"/>
  <c r="AF75" i="2661"/>
  <c r="AI76" i="2661"/>
  <c r="AF76" i="2661"/>
  <c r="AI77" i="2661"/>
  <c r="AF77" i="2661"/>
  <c r="AI78" i="2661"/>
  <c r="AF78" i="2661"/>
  <c r="AI79" i="2661"/>
  <c r="AF79" i="2661"/>
  <c r="AI80" i="2661"/>
  <c r="AF80" i="2661"/>
  <c r="AI81" i="2661"/>
  <c r="AF81" i="2661"/>
  <c r="AI82" i="2661"/>
  <c r="AF82" i="2661"/>
  <c r="AI83" i="2661"/>
  <c r="AF83" i="2661"/>
  <c r="AI84" i="2661"/>
  <c r="AF84" i="2661"/>
  <c r="AI85" i="2661"/>
  <c r="AF85" i="2661"/>
  <c r="AI86" i="2661"/>
  <c r="AF86" i="2661"/>
  <c r="AI87" i="2661"/>
  <c r="AF87" i="2661"/>
  <c r="AI88" i="2661"/>
  <c r="AF88" i="2661"/>
  <c r="AI89" i="2661"/>
  <c r="AF89" i="2661"/>
  <c r="AI90" i="2661"/>
  <c r="AF90" i="2661"/>
  <c r="AI91" i="2661"/>
  <c r="AF91" i="2661"/>
  <c r="AI92" i="2661"/>
  <c r="AF92" i="2661"/>
  <c r="AI93" i="2661"/>
  <c r="AF93" i="2661"/>
  <c r="AI94" i="2661"/>
  <c r="AF94" i="2661"/>
  <c r="AI95" i="2661"/>
  <c r="AF95" i="2661"/>
  <c r="AI96" i="2661"/>
  <c r="AF96" i="2661"/>
  <c r="AI97" i="2661"/>
  <c r="AF97" i="2661"/>
  <c r="AI98" i="2661"/>
  <c r="AF98" i="2661"/>
  <c r="AI99" i="2661"/>
  <c r="AF99" i="2661"/>
  <c r="AI100" i="2661"/>
  <c r="AF100" i="2661"/>
  <c r="AI101" i="2661"/>
  <c r="AF101" i="2661"/>
  <c r="AI102" i="2661"/>
  <c r="AF102" i="2661"/>
  <c r="AI103" i="2661"/>
  <c r="AF103" i="2661"/>
  <c r="AI104" i="2661"/>
  <c r="AF104" i="2661"/>
  <c r="AI105" i="2661"/>
  <c r="AF105" i="2661"/>
  <c r="AI106" i="2661"/>
  <c r="AF106" i="2661"/>
  <c r="AI107" i="2661"/>
  <c r="AF107" i="2661"/>
  <c r="AI108" i="2661"/>
  <c r="AF108" i="2661"/>
  <c r="AI109" i="2661"/>
  <c r="AF109" i="2661"/>
  <c r="AI110" i="2661"/>
  <c r="AF110" i="2661"/>
  <c r="AI111" i="2661"/>
  <c r="AF111" i="2661"/>
  <c r="AI112" i="2661"/>
  <c r="AF112" i="2661"/>
  <c r="AI113" i="2661"/>
  <c r="AF113" i="2661"/>
  <c r="AI114" i="2661"/>
  <c r="AF114" i="2661"/>
  <c r="AI115" i="2661"/>
  <c r="AF115" i="2661"/>
  <c r="AI116" i="2661"/>
  <c r="AF116" i="2661"/>
  <c r="AI117" i="2661"/>
  <c r="AF117" i="2661"/>
  <c r="AI118" i="2661"/>
  <c r="AF118" i="2661"/>
  <c r="AI119" i="2661"/>
  <c r="AF119" i="2661"/>
  <c r="AI120" i="2661"/>
  <c r="AF120" i="2661"/>
  <c r="AI121" i="2661"/>
  <c r="AF121" i="2661"/>
  <c r="AI122" i="2661"/>
  <c r="AF122" i="2661"/>
  <c r="AI123" i="2661"/>
  <c r="AF123" i="2661"/>
  <c r="AI124" i="2661"/>
  <c r="AF124" i="2661"/>
  <c r="AI125" i="2661"/>
  <c r="AF125" i="2661"/>
  <c r="AI126" i="2661"/>
  <c r="AF126" i="2661"/>
  <c r="AI127" i="2661"/>
  <c r="AF127" i="2661"/>
  <c r="AI128" i="2661"/>
  <c r="AF128" i="2661"/>
  <c r="AI129" i="2661"/>
  <c r="AF129" i="2661"/>
  <c r="AI130" i="2661"/>
  <c r="AF130" i="2661"/>
  <c r="AI131" i="2661"/>
  <c r="AF131" i="2661"/>
  <c r="AI132" i="2661"/>
  <c r="AF132" i="2661"/>
  <c r="AI133" i="2661"/>
  <c r="AF133" i="2661"/>
  <c r="AI134" i="2661"/>
  <c r="AF134" i="2661"/>
  <c r="AI135" i="2661"/>
  <c r="AF135" i="2661"/>
  <c r="AI136" i="2661"/>
  <c r="AF136" i="2661"/>
  <c r="AI137" i="2661"/>
  <c r="AF137" i="2661"/>
  <c r="AI138" i="2661"/>
  <c r="AF138" i="2661"/>
  <c r="AI139" i="2661"/>
  <c r="AF139" i="2661"/>
  <c r="AI140" i="2661"/>
  <c r="AF140" i="2661"/>
  <c r="AI141" i="2661"/>
  <c r="AF141" i="2661"/>
  <c r="AI142" i="2661"/>
  <c r="AF142" i="2661"/>
  <c r="AI143" i="2661"/>
  <c r="AF143" i="2661"/>
  <c r="AI144" i="2661"/>
  <c r="AF144" i="2661"/>
  <c r="AI145" i="2661"/>
  <c r="AF145" i="2661"/>
  <c r="AI146" i="2661"/>
  <c r="AF146" i="2661"/>
  <c r="AI147" i="2661"/>
  <c r="AF147" i="2661"/>
  <c r="AI148" i="2661"/>
  <c r="AF148" i="2661"/>
  <c r="AI149" i="2661"/>
  <c r="AF149" i="2661"/>
  <c r="AI150" i="2661"/>
  <c r="AF150" i="2661"/>
  <c r="AI151" i="2661"/>
  <c r="AF151" i="2661"/>
  <c r="AI152" i="2661"/>
  <c r="AF152" i="2661"/>
  <c r="AI153" i="2661"/>
  <c r="AF153" i="2661"/>
  <c r="AI154" i="2661"/>
  <c r="AF154" i="2661"/>
  <c r="AI155" i="2661"/>
  <c r="AF155" i="2661"/>
  <c r="AI156" i="2661"/>
  <c r="AF156" i="2661"/>
  <c r="AI157" i="2661"/>
  <c r="AF157" i="2661"/>
  <c r="AI158" i="2661"/>
  <c r="AF158" i="2661"/>
  <c r="AI159" i="2661"/>
  <c r="AF159" i="2661"/>
  <c r="AI160" i="2661"/>
  <c r="AF160" i="2661"/>
  <c r="AI161" i="2661"/>
  <c r="AF161" i="2661"/>
  <c r="AI162" i="2661"/>
  <c r="AF162" i="2661"/>
  <c r="AI163" i="2661"/>
  <c r="AF163" i="2661"/>
  <c r="AI164" i="2661"/>
  <c r="AF164" i="2661"/>
  <c r="AI165" i="2661"/>
  <c r="AF165" i="2661"/>
  <c r="AI166" i="2661"/>
  <c r="AF166" i="2661"/>
  <c r="AI167" i="2661"/>
  <c r="AF167" i="2661"/>
  <c r="AI168" i="2661"/>
  <c r="AF168" i="2661"/>
  <c r="AI169" i="2661"/>
  <c r="AF169" i="2661"/>
  <c r="AI170" i="2661"/>
  <c r="AF170" i="2661"/>
  <c r="AI171" i="2661"/>
  <c r="AF171" i="2661"/>
  <c r="AI172" i="2661"/>
  <c r="AF172" i="2661"/>
  <c r="AI173" i="2661"/>
  <c r="AF173" i="2661"/>
  <c r="AI174" i="2661"/>
  <c r="AF174" i="2661"/>
  <c r="AI175" i="2661"/>
  <c r="AF175" i="2661"/>
  <c r="AI176" i="2661"/>
  <c r="AF176" i="2661"/>
  <c r="AI177" i="2661"/>
  <c r="AF177" i="2661"/>
  <c r="AI178" i="2661"/>
  <c r="AF178" i="2661"/>
  <c r="AI179" i="2661"/>
  <c r="AF179" i="2661"/>
  <c r="AI180" i="2661"/>
  <c r="AF180" i="2661"/>
  <c r="AI181" i="2661"/>
  <c r="AF181" i="2661"/>
  <c r="AI182" i="2661"/>
  <c r="AF182" i="2661"/>
  <c r="AI183" i="2661"/>
  <c r="AF183" i="2661"/>
  <c r="AI184" i="2661"/>
  <c r="AF184" i="2661"/>
  <c r="AI185" i="2661"/>
  <c r="AF185" i="2661"/>
  <c r="AI186" i="2661"/>
  <c r="AF186" i="2661"/>
  <c r="AI187" i="2661"/>
  <c r="AF187" i="2661"/>
  <c r="AI188" i="2661"/>
  <c r="AF188" i="2661"/>
  <c r="AI189" i="2661"/>
  <c r="AF189" i="2661"/>
  <c r="AI190" i="2661"/>
  <c r="AF190" i="2661"/>
  <c r="AI191" i="2661"/>
  <c r="AF191" i="2661"/>
  <c r="AI192" i="2661"/>
  <c r="AF192" i="2661"/>
  <c r="AI193" i="2661"/>
  <c r="AF193" i="2661"/>
  <c r="AI194" i="2661"/>
  <c r="AF194" i="2661"/>
  <c r="AI195" i="2661"/>
  <c r="AF195" i="2661"/>
  <c r="AI196" i="2661"/>
  <c r="AF196" i="2661"/>
  <c r="AI197" i="2661"/>
  <c r="AF197" i="2661"/>
  <c r="AI198" i="2661"/>
  <c r="AF198" i="2661"/>
  <c r="AI199" i="2661"/>
  <c r="AF199" i="2661"/>
  <c r="AI200" i="2661"/>
  <c r="AF200" i="2661"/>
  <c r="AI201" i="2661"/>
  <c r="AF201" i="2661"/>
  <c r="AI202" i="2661"/>
  <c r="AF202" i="2661"/>
  <c r="AI203" i="2661"/>
  <c r="AF203" i="2661"/>
  <c r="AI204" i="2661"/>
  <c r="AF204" i="2661"/>
  <c r="AI205" i="2661"/>
  <c r="AF205" i="2661"/>
  <c r="AI206" i="2661"/>
  <c r="AF206" i="2661"/>
  <c r="AI207" i="2661"/>
  <c r="AF207" i="2661"/>
  <c r="AI208" i="2661"/>
  <c r="AF208" i="2661"/>
  <c r="AI209" i="2661"/>
  <c r="AF209" i="2661"/>
  <c r="AI210" i="2661"/>
  <c r="AF210" i="2661"/>
  <c r="AI211" i="2661"/>
  <c r="AF211" i="2661"/>
  <c r="AI212" i="2661"/>
  <c r="AF212" i="2661"/>
  <c r="AI213" i="2661"/>
  <c r="AF213" i="2661"/>
  <c r="AI214" i="2661"/>
  <c r="AF214" i="2661"/>
  <c r="AI215" i="2661"/>
  <c r="AF215" i="2661"/>
  <c r="AI216" i="2661"/>
  <c r="AF216" i="2661"/>
  <c r="AI217" i="2661"/>
  <c r="AF217" i="2661"/>
  <c r="AI218" i="2661"/>
  <c r="AF218" i="2661"/>
  <c r="AI219" i="2661"/>
  <c r="AF219" i="2661"/>
  <c r="AI220" i="2661"/>
  <c r="AF220" i="2661"/>
  <c r="AI221" i="2661"/>
  <c r="AF221" i="2661"/>
  <c r="AI222" i="2661"/>
  <c r="AF222" i="2661"/>
  <c r="AI223" i="2661"/>
  <c r="AF223" i="2661"/>
  <c r="AI224" i="2661"/>
  <c r="AF224" i="2661"/>
  <c r="AI225" i="2661"/>
  <c r="AF225" i="2661"/>
  <c r="AI226" i="2661"/>
  <c r="AF226" i="2661"/>
  <c r="AI227" i="2661"/>
  <c r="AF227" i="2661"/>
  <c r="AI228" i="2661"/>
  <c r="AF228" i="2661"/>
  <c r="AI229" i="2661"/>
  <c r="AF229" i="2661"/>
  <c r="AI230" i="2661"/>
  <c r="AF230" i="2661"/>
  <c r="AI231" i="2661"/>
  <c r="AF231" i="2661"/>
  <c r="AI232" i="2661"/>
  <c r="AF232" i="2661"/>
  <c r="AI233" i="2661"/>
  <c r="AF233" i="2661"/>
  <c r="AI234" i="2661"/>
  <c r="AF234" i="2661"/>
  <c r="AI235" i="2661"/>
  <c r="AF235" i="2661"/>
  <c r="AI236" i="2661"/>
  <c r="AF236" i="2661"/>
  <c r="AI237" i="2661"/>
  <c r="AF237" i="2661"/>
  <c r="AI238" i="2661"/>
  <c r="AF238" i="2661"/>
  <c r="AI239" i="2661"/>
  <c r="AF239" i="2661"/>
  <c r="AI240" i="2661"/>
  <c r="AF240" i="2661"/>
  <c r="AI241" i="2661"/>
  <c r="AF241" i="2661"/>
  <c r="AI242" i="2661"/>
  <c r="AF242" i="2661"/>
  <c r="AI243" i="2661"/>
  <c r="AF243" i="2661"/>
  <c r="AI244" i="2661"/>
  <c r="AF244" i="2661"/>
  <c r="AI245" i="2661"/>
  <c r="AF245" i="2661"/>
  <c r="AI246" i="2661"/>
  <c r="AF246" i="2661"/>
  <c r="AI247" i="2661"/>
  <c r="AF247" i="2661"/>
  <c r="AI248" i="2661"/>
  <c r="AF248" i="2661"/>
  <c r="AI249" i="2661"/>
  <c r="AF249" i="2661"/>
  <c r="AI250" i="2661"/>
  <c r="AF250" i="2661"/>
  <c r="AI251" i="2661"/>
  <c r="AF251" i="2661"/>
  <c r="AI252" i="2661"/>
  <c r="AF252" i="2661"/>
  <c r="AI253" i="2661"/>
  <c r="AF253" i="2661"/>
  <c r="AI254" i="2661"/>
  <c r="AF254" i="2661"/>
  <c r="AI255" i="2661"/>
  <c r="AF255" i="2661"/>
  <c r="AI256" i="2661"/>
  <c r="AF256" i="2661"/>
  <c r="AI257" i="2661"/>
  <c r="AF257" i="2661"/>
  <c r="AI258" i="2661"/>
  <c r="AF258" i="2661"/>
  <c r="AI259" i="2661"/>
  <c r="AF259" i="2661"/>
  <c r="AI260" i="2661"/>
  <c r="AF260" i="2661"/>
  <c r="AI261" i="2661"/>
  <c r="AF261" i="2661"/>
  <c r="AI262" i="2661"/>
  <c r="AF262" i="2661"/>
  <c r="AI263" i="2661"/>
  <c r="AF263" i="2661"/>
  <c r="AI264" i="2661"/>
  <c r="AF264" i="2661"/>
  <c r="AI265" i="2661"/>
  <c r="AF265" i="2661"/>
  <c r="T7" i="2664"/>
  <c r="J7" i="2664"/>
  <c r="I7" i="2664"/>
  <c r="H7" i="2664"/>
  <c r="W7" i="2664" s="1"/>
  <c r="T8" i="2664"/>
  <c r="J8" i="2664"/>
  <c r="I8" i="2664"/>
  <c r="H8" i="2664"/>
  <c r="W8" i="2664" s="1"/>
  <c r="T9" i="2664"/>
  <c r="J9" i="2664"/>
  <c r="I9" i="2664"/>
  <c r="H9" i="2664"/>
  <c r="W9" i="2664" s="1"/>
  <c r="T10" i="2664"/>
  <c r="J10" i="2664"/>
  <c r="I10" i="2664"/>
  <c r="H10" i="2664"/>
  <c r="W10" i="2664" s="1"/>
  <c r="T11" i="2664"/>
  <c r="J11" i="2664"/>
  <c r="I11" i="2664"/>
  <c r="H11" i="2664"/>
  <c r="W11" i="2664" s="1"/>
  <c r="T12" i="2664"/>
  <c r="J12" i="2664"/>
  <c r="I12" i="2664"/>
  <c r="H12" i="2664"/>
  <c r="W12" i="2664" s="1"/>
  <c r="T13" i="2664"/>
  <c r="J13" i="2664"/>
  <c r="I13" i="2664"/>
  <c r="H13" i="2664"/>
  <c r="W13" i="2664" s="1"/>
  <c r="T14" i="2664"/>
  <c r="J14" i="2664"/>
  <c r="I14" i="2664"/>
  <c r="H14" i="2664"/>
  <c r="W14" i="2664" s="1"/>
  <c r="T15" i="2664"/>
  <c r="J15" i="2664"/>
  <c r="I15" i="2664"/>
  <c r="H15" i="2664"/>
  <c r="W15" i="2664" s="1"/>
  <c r="T16" i="2664"/>
  <c r="J16" i="2664"/>
  <c r="I16" i="2664"/>
  <c r="H16" i="2664"/>
  <c r="W16" i="2664" s="1"/>
  <c r="T17" i="2664"/>
  <c r="J17" i="2664"/>
  <c r="I17" i="2664"/>
  <c r="H17" i="2664"/>
  <c r="W17" i="2664" s="1"/>
  <c r="T18" i="2664"/>
  <c r="J18" i="2664"/>
  <c r="I18" i="2664"/>
  <c r="H18" i="2664"/>
  <c r="W18" i="2664" s="1"/>
  <c r="T19" i="2664"/>
  <c r="J19" i="2664"/>
  <c r="I19" i="2664"/>
  <c r="H19" i="2664"/>
  <c r="W19" i="2664" s="1"/>
  <c r="T20" i="2664"/>
  <c r="J20" i="2664"/>
  <c r="I20" i="2664"/>
  <c r="H20" i="2664"/>
  <c r="W20" i="2664" s="1"/>
  <c r="T21" i="2664"/>
  <c r="J21" i="2664"/>
  <c r="I21" i="2664"/>
  <c r="H21" i="2664"/>
  <c r="W21" i="2664" s="1"/>
  <c r="T22" i="2664"/>
  <c r="J22" i="2664"/>
  <c r="I22" i="2664"/>
  <c r="H22" i="2664"/>
  <c r="W22" i="2664" s="1"/>
  <c r="T23" i="2664"/>
  <c r="J23" i="2664"/>
  <c r="I23" i="2664"/>
  <c r="H23" i="2664"/>
  <c r="W23" i="2664" s="1"/>
  <c r="T24" i="2664"/>
  <c r="J24" i="2664"/>
  <c r="I24" i="2664"/>
  <c r="H24" i="2664"/>
  <c r="W24" i="2664" s="1"/>
  <c r="T25" i="2664"/>
  <c r="J25" i="2664"/>
  <c r="I25" i="2664"/>
  <c r="H25" i="2664"/>
  <c r="W25" i="2664" s="1"/>
  <c r="T26" i="2664"/>
  <c r="J26" i="2664"/>
  <c r="I26" i="2664"/>
  <c r="H26" i="2664"/>
  <c r="W26" i="2664" s="1"/>
  <c r="T27" i="2664"/>
  <c r="J27" i="2664"/>
  <c r="I27" i="2664"/>
  <c r="H27" i="2664"/>
  <c r="W27" i="2664" s="1"/>
  <c r="T28" i="2664"/>
  <c r="J28" i="2664"/>
  <c r="I28" i="2664"/>
  <c r="H28" i="2664"/>
  <c r="W28" i="2664" s="1"/>
  <c r="T29" i="2664"/>
  <c r="J29" i="2664"/>
  <c r="I29" i="2664"/>
  <c r="H29" i="2664"/>
  <c r="W29" i="2664" s="1"/>
  <c r="T30" i="2664"/>
  <c r="J30" i="2664"/>
  <c r="I30" i="2664"/>
  <c r="H30" i="2664"/>
  <c r="W30" i="2664" s="1"/>
  <c r="T31" i="2664"/>
  <c r="J31" i="2664"/>
  <c r="I31" i="2664"/>
  <c r="H31" i="2664"/>
  <c r="W31" i="2664" s="1"/>
  <c r="T32" i="2664"/>
  <c r="J32" i="2664"/>
  <c r="I32" i="2664"/>
  <c r="H32" i="2664"/>
  <c r="W32" i="2664" s="1"/>
  <c r="T33" i="2664"/>
  <c r="J33" i="2664"/>
  <c r="I33" i="2664"/>
  <c r="H33" i="2664"/>
  <c r="W33" i="2664" s="1"/>
  <c r="T34" i="2664"/>
  <c r="J34" i="2664"/>
  <c r="I34" i="2664"/>
  <c r="H34" i="2664"/>
  <c r="W34" i="2664" s="1"/>
  <c r="T35" i="2664"/>
  <c r="J35" i="2664"/>
  <c r="I35" i="2664"/>
  <c r="H35" i="2664"/>
  <c r="W35" i="2664" s="1"/>
  <c r="T36" i="2664"/>
  <c r="J36" i="2664"/>
  <c r="I36" i="2664"/>
  <c r="H36" i="2664"/>
  <c r="W36" i="2664" s="1"/>
  <c r="T37" i="2664"/>
  <c r="J37" i="2664"/>
  <c r="I37" i="2664"/>
  <c r="H37" i="2664"/>
  <c r="W37" i="2664" s="1"/>
  <c r="T38" i="2664"/>
  <c r="J38" i="2664"/>
  <c r="I38" i="2664"/>
  <c r="H38" i="2664"/>
  <c r="W38" i="2664" s="1"/>
  <c r="T39" i="2664"/>
  <c r="J39" i="2664"/>
  <c r="I39" i="2664"/>
  <c r="H39" i="2664"/>
  <c r="W39" i="2664" s="1"/>
  <c r="T40" i="2664"/>
  <c r="J40" i="2664"/>
  <c r="I40" i="2664"/>
  <c r="H40" i="2664"/>
  <c r="W40" i="2664" s="1"/>
  <c r="T41" i="2664"/>
  <c r="J41" i="2664"/>
  <c r="I41" i="2664"/>
  <c r="H41" i="2664"/>
  <c r="W41" i="2664" s="1"/>
  <c r="T42" i="2664"/>
  <c r="J42" i="2664"/>
  <c r="I42" i="2664"/>
  <c r="H42" i="2664"/>
  <c r="W42" i="2664" s="1"/>
  <c r="T43" i="2664"/>
  <c r="J43" i="2664"/>
  <c r="I43" i="2664"/>
  <c r="H43" i="2664"/>
  <c r="W43" i="2664" s="1"/>
  <c r="T44" i="2664"/>
  <c r="J44" i="2664"/>
  <c r="I44" i="2664"/>
  <c r="H44" i="2664"/>
  <c r="W44" i="2664" s="1"/>
  <c r="T45" i="2664"/>
  <c r="J45" i="2664"/>
  <c r="I45" i="2664"/>
  <c r="H45" i="2664"/>
  <c r="W45" i="2664" s="1"/>
  <c r="T46" i="2664"/>
  <c r="J46" i="2664"/>
  <c r="I46" i="2664"/>
  <c r="H46" i="2664"/>
  <c r="W46" i="2664" s="1"/>
  <c r="T47" i="2664"/>
  <c r="J47" i="2664"/>
  <c r="I47" i="2664"/>
  <c r="H47" i="2664"/>
  <c r="W47" i="2664" s="1"/>
  <c r="T48" i="2664"/>
  <c r="J48" i="2664"/>
  <c r="I48" i="2664"/>
  <c r="H48" i="2664"/>
  <c r="W48" i="2664" s="1"/>
  <c r="T49" i="2664"/>
  <c r="J49" i="2664"/>
  <c r="I49" i="2664"/>
  <c r="H49" i="2664"/>
  <c r="W49" i="2664" s="1"/>
  <c r="T50" i="2664"/>
  <c r="J50" i="2664"/>
  <c r="I50" i="2664"/>
  <c r="H50" i="2664"/>
  <c r="W50" i="2664" s="1"/>
  <c r="T51" i="2664"/>
  <c r="J51" i="2664"/>
  <c r="I51" i="2664"/>
  <c r="H51" i="2664"/>
  <c r="W51" i="2664" s="1"/>
  <c r="T52" i="2664"/>
  <c r="J52" i="2664"/>
  <c r="I52" i="2664"/>
  <c r="H52" i="2664"/>
  <c r="W52" i="2664" s="1"/>
  <c r="T53" i="2664"/>
  <c r="J53" i="2664"/>
  <c r="I53" i="2664"/>
  <c r="H53" i="2664"/>
  <c r="W53" i="2664" s="1"/>
  <c r="T54" i="2664"/>
  <c r="J54" i="2664"/>
  <c r="I54" i="2664"/>
  <c r="H54" i="2664"/>
  <c r="W54" i="2664" s="1"/>
  <c r="T55" i="2664"/>
  <c r="J55" i="2664"/>
  <c r="I55" i="2664"/>
  <c r="H55" i="2664"/>
  <c r="W55" i="2664" s="1"/>
  <c r="T56" i="2664"/>
  <c r="J56" i="2664"/>
  <c r="I56" i="2664"/>
  <c r="H56" i="2664"/>
  <c r="W56" i="2664" s="1"/>
  <c r="T57" i="2664"/>
  <c r="J57" i="2664"/>
  <c r="I57" i="2664"/>
  <c r="H57" i="2664"/>
  <c r="W57" i="2664" s="1"/>
  <c r="T58" i="2664"/>
  <c r="J58" i="2664"/>
  <c r="I58" i="2664"/>
  <c r="H58" i="2664"/>
  <c r="W58" i="2664" s="1"/>
  <c r="T59" i="2664"/>
  <c r="J59" i="2664"/>
  <c r="I59" i="2664"/>
  <c r="H59" i="2664"/>
  <c r="W59" i="2664" s="1"/>
  <c r="T60" i="2664"/>
  <c r="J60" i="2664"/>
  <c r="I60" i="2664"/>
  <c r="H60" i="2664"/>
  <c r="W60" i="2664" s="1"/>
  <c r="T61" i="2664"/>
  <c r="J61" i="2664"/>
  <c r="I61" i="2664"/>
  <c r="H61" i="2664"/>
  <c r="W61" i="2664" s="1"/>
  <c r="T62" i="2664"/>
  <c r="J62" i="2664"/>
  <c r="I62" i="2664"/>
  <c r="H62" i="2664"/>
  <c r="W62" i="2664" s="1"/>
  <c r="T63" i="2664"/>
  <c r="J63" i="2664"/>
  <c r="I63" i="2664"/>
  <c r="H63" i="2664"/>
  <c r="W63" i="2664" s="1"/>
  <c r="T64" i="2664"/>
  <c r="J64" i="2664"/>
  <c r="I64" i="2664"/>
  <c r="H64" i="2664"/>
  <c r="W64" i="2664" s="1"/>
  <c r="T65" i="2664"/>
  <c r="J65" i="2664"/>
  <c r="I65" i="2664"/>
  <c r="H65" i="2664"/>
  <c r="W65" i="2664" s="1"/>
  <c r="T66" i="2664"/>
  <c r="J66" i="2664"/>
  <c r="I66" i="2664"/>
  <c r="H66" i="2664"/>
  <c r="W66" i="2664" s="1"/>
  <c r="T67" i="2664"/>
  <c r="J67" i="2664"/>
  <c r="I67" i="2664"/>
  <c r="H67" i="2664"/>
  <c r="W67" i="2664" s="1"/>
  <c r="T68" i="2664"/>
  <c r="J68" i="2664"/>
  <c r="I68" i="2664"/>
  <c r="H68" i="2664"/>
  <c r="W68" i="2664" s="1"/>
  <c r="T69" i="2664"/>
  <c r="J69" i="2664"/>
  <c r="I69" i="2664"/>
  <c r="H69" i="2664"/>
  <c r="W69" i="2664" s="1"/>
  <c r="T70" i="2664"/>
  <c r="J70" i="2664"/>
  <c r="I70" i="2664"/>
  <c r="H70" i="2664"/>
  <c r="W70" i="2664" s="1"/>
  <c r="T71" i="2664"/>
  <c r="J71" i="2664"/>
  <c r="I71" i="2664"/>
  <c r="H71" i="2664"/>
  <c r="W71" i="2664" s="1"/>
  <c r="T72" i="2664"/>
  <c r="J72" i="2664"/>
  <c r="I72" i="2664"/>
  <c r="H72" i="2664"/>
  <c r="W72" i="2664" s="1"/>
  <c r="T73" i="2664"/>
  <c r="J73" i="2664"/>
  <c r="I73" i="2664"/>
  <c r="H73" i="2664"/>
  <c r="W73" i="2664" s="1"/>
  <c r="T74" i="2664"/>
  <c r="J74" i="2664"/>
  <c r="I74" i="2664"/>
  <c r="H74" i="2664"/>
  <c r="W74" i="2664" s="1"/>
  <c r="T75" i="2664"/>
  <c r="J75" i="2664"/>
  <c r="I75" i="2664"/>
  <c r="H75" i="2664"/>
  <c r="W75" i="2664" s="1"/>
  <c r="T76" i="2664"/>
  <c r="J76" i="2664"/>
  <c r="I76" i="2664"/>
  <c r="H76" i="2664"/>
  <c r="W76" i="2664" s="1"/>
  <c r="T77" i="2664"/>
  <c r="J77" i="2664"/>
  <c r="I77" i="2664"/>
  <c r="H77" i="2664"/>
  <c r="W77" i="2664" s="1"/>
  <c r="T78" i="2664"/>
  <c r="J78" i="2664"/>
  <c r="I78" i="2664"/>
  <c r="H78" i="2664"/>
  <c r="W78" i="2664" s="1"/>
  <c r="T79" i="2664"/>
  <c r="J79" i="2664"/>
  <c r="I79" i="2664"/>
  <c r="H79" i="2664"/>
  <c r="W79" i="2664" s="1"/>
  <c r="T80" i="2664"/>
  <c r="J80" i="2664"/>
  <c r="I80" i="2664"/>
  <c r="H80" i="2664"/>
  <c r="W80" i="2664" s="1"/>
  <c r="T81" i="2664"/>
  <c r="J81" i="2664"/>
  <c r="I81" i="2664"/>
  <c r="H81" i="2664"/>
  <c r="W81" i="2664" s="1"/>
  <c r="T82" i="2664"/>
  <c r="J82" i="2664"/>
  <c r="I82" i="2664"/>
  <c r="H82" i="2664"/>
  <c r="W82" i="2664" s="1"/>
  <c r="T83" i="2664"/>
  <c r="J83" i="2664"/>
  <c r="I83" i="2664"/>
  <c r="H83" i="2664"/>
  <c r="W83" i="2664" s="1"/>
  <c r="T84" i="2664"/>
  <c r="J84" i="2664"/>
  <c r="I84" i="2664"/>
  <c r="H84" i="2664"/>
  <c r="W84" i="2664" s="1"/>
  <c r="T85" i="2664"/>
  <c r="J85" i="2664"/>
  <c r="I85" i="2664"/>
  <c r="H85" i="2664"/>
  <c r="W85" i="2664" s="1"/>
  <c r="T86" i="2664"/>
  <c r="J86" i="2664"/>
  <c r="I86" i="2664"/>
  <c r="H86" i="2664"/>
  <c r="W86" i="2664" s="1"/>
  <c r="T87" i="2664"/>
  <c r="J87" i="2664"/>
  <c r="I87" i="2664"/>
  <c r="H87" i="2664"/>
  <c r="W87" i="2664" s="1"/>
  <c r="T88" i="2664"/>
  <c r="J88" i="2664"/>
  <c r="I88" i="2664"/>
  <c r="H88" i="2664"/>
  <c r="W88" i="2664" s="1"/>
  <c r="T89" i="2664"/>
  <c r="J89" i="2664"/>
  <c r="I89" i="2664"/>
  <c r="H89" i="2664"/>
  <c r="W89" i="2664" s="1"/>
  <c r="T90" i="2664"/>
  <c r="J90" i="2664"/>
  <c r="I90" i="2664"/>
  <c r="H90" i="2664"/>
  <c r="W90" i="2664" s="1"/>
  <c r="T91" i="2664"/>
  <c r="J91" i="2664"/>
  <c r="I91" i="2664"/>
  <c r="H91" i="2664"/>
  <c r="W91" i="2664" s="1"/>
  <c r="T92" i="2664"/>
  <c r="J92" i="2664"/>
  <c r="I92" i="2664"/>
  <c r="H92" i="2664"/>
  <c r="W92" i="2664" s="1"/>
  <c r="T93" i="2664"/>
  <c r="J93" i="2664"/>
  <c r="I93" i="2664"/>
  <c r="H93" i="2664"/>
  <c r="W93" i="2664" s="1"/>
  <c r="T94" i="2664"/>
  <c r="J94" i="2664"/>
  <c r="I94" i="2664"/>
  <c r="H94" i="2664"/>
  <c r="W94" i="2664" s="1"/>
  <c r="T95" i="2664"/>
  <c r="J95" i="2664"/>
  <c r="I95" i="2664"/>
  <c r="H95" i="2664"/>
  <c r="W95" i="2664" s="1"/>
  <c r="T96" i="2664"/>
  <c r="J96" i="2664"/>
  <c r="I96" i="2664"/>
  <c r="H96" i="2664"/>
  <c r="W96" i="2664" s="1"/>
  <c r="T97" i="2664"/>
  <c r="J97" i="2664"/>
  <c r="I97" i="2664"/>
  <c r="H97" i="2664"/>
  <c r="W97" i="2664" s="1"/>
  <c r="T98" i="2664"/>
  <c r="J98" i="2664"/>
  <c r="I98" i="2664"/>
  <c r="H98" i="2664"/>
  <c r="W98" i="2664" s="1"/>
  <c r="T99" i="2664"/>
  <c r="J99" i="2664"/>
  <c r="I99" i="2664"/>
  <c r="H99" i="2664"/>
  <c r="W99" i="2664" s="1"/>
  <c r="T100" i="2664"/>
  <c r="J100" i="2664"/>
  <c r="I100" i="2664"/>
  <c r="H100" i="2664"/>
  <c r="W100" i="2664" s="1"/>
  <c r="T101" i="2664"/>
  <c r="J101" i="2664"/>
  <c r="I101" i="2664"/>
  <c r="H101" i="2664"/>
  <c r="W101" i="2664" s="1"/>
  <c r="T102" i="2664"/>
  <c r="J102" i="2664"/>
  <c r="I102" i="2664"/>
  <c r="H102" i="2664"/>
  <c r="W102" i="2664" s="1"/>
  <c r="T103" i="2664"/>
  <c r="J103" i="2664"/>
  <c r="I103" i="2664"/>
  <c r="H103" i="2664"/>
  <c r="W103" i="2664" s="1"/>
  <c r="T104" i="2664"/>
  <c r="J104" i="2664"/>
  <c r="I104" i="2664"/>
  <c r="H104" i="2664"/>
  <c r="W104" i="2664" s="1"/>
  <c r="T105" i="2664"/>
  <c r="J105" i="2664"/>
  <c r="I105" i="2664"/>
  <c r="H105" i="2664"/>
  <c r="W105" i="2664" s="1"/>
  <c r="T106" i="2664"/>
  <c r="J106" i="2664"/>
  <c r="I106" i="2664"/>
  <c r="H106" i="2664"/>
  <c r="W106" i="2664" s="1"/>
  <c r="T107" i="2664"/>
  <c r="J107" i="2664"/>
  <c r="I107" i="2664"/>
  <c r="H107" i="2664"/>
  <c r="W107" i="2664" s="1"/>
  <c r="T108" i="2664"/>
  <c r="J108" i="2664"/>
  <c r="I108" i="2664"/>
  <c r="H108" i="2664"/>
  <c r="W108" i="2664" s="1"/>
  <c r="T109" i="2664"/>
  <c r="J109" i="2664"/>
  <c r="I109" i="2664"/>
  <c r="H109" i="2664"/>
  <c r="W109" i="2664" s="1"/>
  <c r="T110" i="2664"/>
  <c r="J110" i="2664"/>
  <c r="I110" i="2664"/>
  <c r="H110" i="2664"/>
  <c r="W110" i="2664" s="1"/>
  <c r="T111" i="2664"/>
  <c r="J111" i="2664"/>
  <c r="I111" i="2664"/>
  <c r="H111" i="2664"/>
  <c r="W111" i="2664" s="1"/>
  <c r="T112" i="2664"/>
  <c r="J112" i="2664"/>
  <c r="I112" i="2664"/>
  <c r="H112" i="2664"/>
  <c r="W112" i="2664" s="1"/>
  <c r="T113" i="2664"/>
  <c r="J113" i="2664"/>
  <c r="I113" i="2664"/>
  <c r="H113" i="2664"/>
  <c r="W113" i="2664" s="1"/>
  <c r="T114" i="2664"/>
  <c r="J114" i="2664"/>
  <c r="I114" i="2664"/>
  <c r="H114" i="2664"/>
  <c r="W114" i="2664" s="1"/>
  <c r="T115" i="2664"/>
  <c r="J115" i="2664"/>
  <c r="I115" i="2664"/>
  <c r="H115" i="2664"/>
  <c r="W115" i="2664" s="1"/>
  <c r="T116" i="2664"/>
  <c r="J116" i="2664"/>
  <c r="I116" i="2664"/>
  <c r="H116" i="2664"/>
  <c r="W116" i="2664" s="1"/>
  <c r="T117" i="2664"/>
  <c r="J117" i="2664"/>
  <c r="I117" i="2664"/>
  <c r="H117" i="2664"/>
  <c r="W117" i="2664" s="1"/>
  <c r="T118" i="2664"/>
  <c r="J118" i="2664"/>
  <c r="I118" i="2664"/>
  <c r="H118" i="2664"/>
  <c r="W118" i="2664" s="1"/>
  <c r="T119" i="2664"/>
  <c r="J119" i="2664"/>
  <c r="I119" i="2664"/>
  <c r="H119" i="2664"/>
  <c r="W119" i="2664" s="1"/>
  <c r="T120" i="2664"/>
  <c r="J120" i="2664"/>
  <c r="I120" i="2664"/>
  <c r="H120" i="2664"/>
  <c r="W120" i="2664" s="1"/>
  <c r="T121" i="2664"/>
  <c r="J121" i="2664"/>
  <c r="I121" i="2664"/>
  <c r="H121" i="2664"/>
  <c r="W121" i="2664" s="1"/>
  <c r="T122" i="2664"/>
  <c r="J122" i="2664"/>
  <c r="I122" i="2664"/>
  <c r="H122" i="2664"/>
  <c r="W122" i="2664" s="1"/>
  <c r="T123" i="2664"/>
  <c r="J123" i="2664"/>
  <c r="I123" i="2664"/>
  <c r="H123" i="2664"/>
  <c r="W123" i="2664" s="1"/>
  <c r="T124" i="2664"/>
  <c r="J124" i="2664"/>
  <c r="I124" i="2664"/>
  <c r="H124" i="2664"/>
  <c r="W124" i="2664" s="1"/>
  <c r="T125" i="2664"/>
  <c r="J125" i="2664"/>
  <c r="I125" i="2664"/>
  <c r="H125" i="2664"/>
  <c r="W125" i="2664" s="1"/>
  <c r="T126" i="2664"/>
  <c r="J126" i="2664"/>
  <c r="I126" i="2664"/>
  <c r="H126" i="2664"/>
  <c r="W126" i="2664" s="1"/>
  <c r="T127" i="2664"/>
  <c r="J127" i="2664"/>
  <c r="I127" i="2664"/>
  <c r="H127" i="2664"/>
  <c r="W127" i="2664" s="1"/>
  <c r="T128" i="2664"/>
  <c r="J128" i="2664"/>
  <c r="I128" i="2664"/>
  <c r="H128" i="2664"/>
  <c r="W128" i="2664" s="1"/>
  <c r="T129" i="2664"/>
  <c r="J129" i="2664"/>
  <c r="I129" i="2664"/>
  <c r="H129" i="2664"/>
  <c r="W129" i="2664" s="1"/>
  <c r="T130" i="2664"/>
  <c r="J130" i="2664"/>
  <c r="I130" i="2664"/>
  <c r="H130" i="2664"/>
  <c r="W130" i="2664" s="1"/>
  <c r="T131" i="2664"/>
  <c r="J131" i="2664"/>
  <c r="I131" i="2664"/>
  <c r="H131" i="2664"/>
  <c r="W131" i="2664" s="1"/>
  <c r="T132" i="2664"/>
  <c r="J132" i="2664"/>
  <c r="I132" i="2664"/>
  <c r="H132" i="2664"/>
  <c r="W132" i="2664" s="1"/>
  <c r="T133" i="2664"/>
  <c r="J133" i="2664"/>
  <c r="I133" i="2664"/>
  <c r="H133" i="2664"/>
  <c r="W133" i="2664" s="1"/>
  <c r="T134" i="2664"/>
  <c r="J134" i="2664"/>
  <c r="I134" i="2664"/>
  <c r="H134" i="2664"/>
  <c r="W134" i="2664" s="1"/>
  <c r="T135" i="2664"/>
  <c r="J135" i="2664"/>
  <c r="I135" i="2664"/>
  <c r="H135" i="2664"/>
  <c r="W135" i="2664" s="1"/>
  <c r="T136" i="2664"/>
  <c r="J136" i="2664"/>
  <c r="I136" i="2664"/>
  <c r="H136" i="2664"/>
  <c r="W136" i="2664" s="1"/>
  <c r="T137" i="2664"/>
  <c r="J137" i="2664"/>
  <c r="I137" i="2664"/>
  <c r="H137" i="2664"/>
  <c r="W137" i="2664" s="1"/>
  <c r="T138" i="2664"/>
  <c r="J138" i="2664"/>
  <c r="I138" i="2664"/>
  <c r="H138" i="2664"/>
  <c r="W138" i="2664" s="1"/>
  <c r="T139" i="2664"/>
  <c r="J139" i="2664"/>
  <c r="I139" i="2664"/>
  <c r="H139" i="2664"/>
  <c r="W139" i="2664" s="1"/>
  <c r="T140" i="2664"/>
  <c r="J140" i="2664"/>
  <c r="I140" i="2664"/>
  <c r="H140" i="2664"/>
  <c r="W140" i="2664" s="1"/>
  <c r="T141" i="2664"/>
  <c r="J141" i="2664"/>
  <c r="I141" i="2664"/>
  <c r="H141" i="2664"/>
  <c r="W141" i="2664" s="1"/>
  <c r="T142" i="2664"/>
  <c r="J142" i="2664"/>
  <c r="I142" i="2664"/>
  <c r="H142" i="2664"/>
  <c r="W142" i="2664" s="1"/>
  <c r="T143" i="2664"/>
  <c r="J143" i="2664"/>
  <c r="I143" i="2664"/>
  <c r="H143" i="2664"/>
  <c r="W143" i="2664" s="1"/>
  <c r="T144" i="2664"/>
  <c r="J144" i="2664"/>
  <c r="I144" i="2664"/>
  <c r="H144" i="2664"/>
  <c r="W144" i="2664" s="1"/>
  <c r="T145" i="2664"/>
  <c r="J145" i="2664"/>
  <c r="I145" i="2664"/>
  <c r="H145" i="2664"/>
  <c r="W145" i="2664" s="1"/>
  <c r="T146" i="2664"/>
  <c r="J146" i="2664"/>
  <c r="I146" i="2664"/>
  <c r="H146" i="2664"/>
  <c r="W146" i="2664" s="1"/>
  <c r="T147" i="2664"/>
  <c r="J147" i="2664"/>
  <c r="I147" i="2664"/>
  <c r="H147" i="2664"/>
  <c r="W147" i="2664" s="1"/>
  <c r="T148" i="2664"/>
  <c r="J148" i="2664"/>
  <c r="I148" i="2664"/>
  <c r="H148" i="2664"/>
  <c r="W148" i="2664" s="1"/>
  <c r="T149" i="2664"/>
  <c r="J149" i="2664"/>
  <c r="I149" i="2664"/>
  <c r="H149" i="2664"/>
  <c r="W149" i="2664" s="1"/>
  <c r="T150" i="2664"/>
  <c r="J150" i="2664"/>
  <c r="I150" i="2664"/>
  <c r="H150" i="2664"/>
  <c r="W150" i="2664" s="1"/>
  <c r="T151" i="2664"/>
  <c r="J151" i="2664"/>
  <c r="I151" i="2664"/>
  <c r="H151" i="2664"/>
  <c r="W151" i="2664" s="1"/>
  <c r="T152" i="2664"/>
  <c r="J152" i="2664"/>
  <c r="I152" i="2664"/>
  <c r="H152" i="2664"/>
  <c r="W152" i="2664" s="1"/>
  <c r="T153" i="2664"/>
  <c r="J153" i="2664"/>
  <c r="I153" i="2664"/>
  <c r="H153" i="2664"/>
  <c r="W153" i="2664" s="1"/>
  <c r="T154" i="2664"/>
  <c r="J154" i="2664"/>
  <c r="I154" i="2664"/>
  <c r="H154" i="2664"/>
  <c r="W154" i="2664" s="1"/>
  <c r="T155" i="2664"/>
  <c r="J155" i="2664"/>
  <c r="I155" i="2664"/>
  <c r="H155" i="2664"/>
  <c r="W155" i="2664" s="1"/>
  <c r="T156" i="2664"/>
  <c r="J156" i="2664"/>
  <c r="I156" i="2664"/>
  <c r="H156" i="2664"/>
  <c r="W156" i="2664" s="1"/>
  <c r="T157" i="2664"/>
  <c r="J157" i="2664"/>
  <c r="I157" i="2664"/>
  <c r="H157" i="2664"/>
  <c r="W157" i="2664" s="1"/>
  <c r="T158" i="2664"/>
  <c r="J158" i="2664"/>
  <c r="I158" i="2664"/>
  <c r="H158" i="2664"/>
  <c r="W158" i="2664" s="1"/>
  <c r="T159" i="2664"/>
  <c r="J159" i="2664"/>
  <c r="I159" i="2664"/>
  <c r="H159" i="2664"/>
  <c r="W159" i="2664" s="1"/>
  <c r="T160" i="2664"/>
  <c r="J160" i="2664"/>
  <c r="I160" i="2664"/>
  <c r="H160" i="2664"/>
  <c r="W160" i="2664" s="1"/>
  <c r="T161" i="2664"/>
  <c r="J161" i="2664"/>
  <c r="I161" i="2664"/>
  <c r="H161" i="2664"/>
  <c r="W161" i="2664" s="1"/>
  <c r="T162" i="2664"/>
  <c r="J162" i="2664"/>
  <c r="I162" i="2664"/>
  <c r="H162" i="2664"/>
  <c r="W162" i="2664" s="1"/>
  <c r="T163" i="2664"/>
  <c r="J163" i="2664"/>
  <c r="I163" i="2664"/>
  <c r="H163" i="2664"/>
  <c r="W163" i="2664" s="1"/>
  <c r="T164" i="2664"/>
  <c r="J164" i="2664"/>
  <c r="I164" i="2664"/>
  <c r="H164" i="2664"/>
  <c r="W164" i="2664" s="1"/>
  <c r="T165" i="2664"/>
  <c r="J165" i="2664"/>
  <c r="I165" i="2664"/>
  <c r="H165" i="2664"/>
  <c r="W165" i="2664" s="1"/>
  <c r="T166" i="2664"/>
  <c r="J166" i="2664"/>
  <c r="I166" i="2664"/>
  <c r="H166" i="2664"/>
  <c r="W166" i="2664" s="1"/>
  <c r="T167" i="2664"/>
  <c r="J167" i="2664"/>
  <c r="I167" i="2664"/>
  <c r="H167" i="2664"/>
  <c r="W167" i="2664" s="1"/>
  <c r="T168" i="2664"/>
  <c r="J168" i="2664"/>
  <c r="I168" i="2664"/>
  <c r="H168" i="2664"/>
  <c r="W168" i="2664" s="1"/>
  <c r="T169" i="2664"/>
  <c r="J169" i="2664"/>
  <c r="I169" i="2664"/>
  <c r="H169" i="2664"/>
  <c r="W169" i="2664" s="1"/>
  <c r="T170" i="2664"/>
  <c r="J170" i="2664"/>
  <c r="I170" i="2664"/>
  <c r="H170" i="2664"/>
  <c r="W170" i="2664" s="1"/>
  <c r="T171" i="2664"/>
  <c r="J171" i="2664"/>
  <c r="I171" i="2664"/>
  <c r="H171" i="2664"/>
  <c r="W171" i="2664" s="1"/>
  <c r="T172" i="2664"/>
  <c r="J172" i="2664"/>
  <c r="I172" i="2664"/>
  <c r="H172" i="2664"/>
  <c r="W172" i="2664" s="1"/>
  <c r="T173" i="2664"/>
  <c r="J173" i="2664"/>
  <c r="I173" i="2664"/>
  <c r="H173" i="2664"/>
  <c r="W173" i="2664" s="1"/>
  <c r="T174" i="2664"/>
  <c r="J174" i="2664"/>
  <c r="I174" i="2664"/>
  <c r="H174" i="2664"/>
  <c r="W174" i="2664" s="1"/>
  <c r="T175" i="2664"/>
  <c r="J175" i="2664"/>
  <c r="I175" i="2664"/>
  <c r="H175" i="2664"/>
  <c r="W175" i="2664" s="1"/>
  <c r="T176" i="2664"/>
  <c r="J176" i="2664"/>
  <c r="I176" i="2664"/>
  <c r="H176" i="2664"/>
  <c r="W176" i="2664" s="1"/>
  <c r="T177" i="2664"/>
  <c r="J177" i="2664"/>
  <c r="I177" i="2664"/>
  <c r="H177" i="2664"/>
  <c r="W177" i="2664" s="1"/>
  <c r="T178" i="2664"/>
  <c r="J178" i="2664"/>
  <c r="I178" i="2664"/>
  <c r="H178" i="2664"/>
  <c r="W178" i="2664" s="1"/>
  <c r="T179" i="2664"/>
  <c r="J179" i="2664"/>
  <c r="I179" i="2664"/>
  <c r="H179" i="2664"/>
  <c r="W179" i="2664" s="1"/>
  <c r="T180" i="2664"/>
  <c r="J180" i="2664"/>
  <c r="I180" i="2664"/>
  <c r="H180" i="2664"/>
  <c r="W180" i="2664" s="1"/>
  <c r="T181" i="2664"/>
  <c r="J181" i="2664"/>
  <c r="I181" i="2664"/>
  <c r="H181" i="2664"/>
  <c r="W181" i="2664" s="1"/>
  <c r="T182" i="2664"/>
  <c r="J182" i="2664"/>
  <c r="I182" i="2664"/>
  <c r="H182" i="2664"/>
  <c r="W182" i="2664" s="1"/>
  <c r="T183" i="2664"/>
  <c r="J183" i="2664"/>
  <c r="I183" i="2664"/>
  <c r="H183" i="2664"/>
  <c r="W183" i="2664" s="1"/>
  <c r="T184" i="2664"/>
  <c r="J184" i="2664"/>
  <c r="I184" i="2664"/>
  <c r="H184" i="2664"/>
  <c r="W184" i="2664" s="1"/>
  <c r="T185" i="2664"/>
  <c r="J185" i="2664"/>
  <c r="I185" i="2664"/>
  <c r="H185" i="2664"/>
  <c r="W185" i="2664" s="1"/>
  <c r="T186" i="2664"/>
  <c r="J186" i="2664"/>
  <c r="I186" i="2664"/>
  <c r="H186" i="2664"/>
  <c r="W186" i="2664" s="1"/>
  <c r="T187" i="2664"/>
  <c r="J187" i="2664"/>
  <c r="I187" i="2664"/>
  <c r="H187" i="2664"/>
  <c r="W187" i="2664" s="1"/>
  <c r="T188" i="2664"/>
  <c r="J188" i="2664"/>
  <c r="I188" i="2664"/>
  <c r="H188" i="2664"/>
  <c r="W188" i="2664" s="1"/>
  <c r="T189" i="2664"/>
  <c r="J189" i="2664"/>
  <c r="I189" i="2664"/>
  <c r="H189" i="2664"/>
  <c r="W189" i="2664" s="1"/>
  <c r="T190" i="2664"/>
  <c r="J190" i="2664"/>
  <c r="I190" i="2664"/>
  <c r="H190" i="2664"/>
  <c r="W190" i="2664" s="1"/>
  <c r="T191" i="2664"/>
  <c r="J191" i="2664"/>
  <c r="I191" i="2664"/>
  <c r="H191" i="2664"/>
  <c r="W191" i="2664" s="1"/>
  <c r="T192" i="2664"/>
  <c r="J192" i="2664"/>
  <c r="I192" i="2664"/>
  <c r="H192" i="2664"/>
  <c r="W192" i="2664" s="1"/>
  <c r="T193" i="2664"/>
  <c r="J193" i="2664"/>
  <c r="I193" i="2664"/>
  <c r="H193" i="2664"/>
  <c r="W193" i="2664" s="1"/>
  <c r="T194" i="2664"/>
  <c r="J194" i="2664"/>
  <c r="I194" i="2664"/>
  <c r="H194" i="2664"/>
  <c r="W194" i="2664" s="1"/>
  <c r="T195" i="2664"/>
  <c r="J195" i="2664"/>
  <c r="I195" i="2664"/>
  <c r="H195" i="2664"/>
  <c r="W195" i="2664" s="1"/>
  <c r="T196" i="2664"/>
  <c r="J196" i="2664"/>
  <c r="I196" i="2664"/>
  <c r="H196" i="2664"/>
  <c r="W196" i="2664" s="1"/>
  <c r="T197" i="2664"/>
  <c r="J197" i="2664"/>
  <c r="I197" i="2664"/>
  <c r="H197" i="2664"/>
  <c r="W197" i="2664" s="1"/>
  <c r="T198" i="2664"/>
  <c r="J198" i="2664"/>
  <c r="I198" i="2664"/>
  <c r="H198" i="2664"/>
  <c r="W198" i="2664" s="1"/>
  <c r="T199" i="2664"/>
  <c r="J199" i="2664"/>
  <c r="I199" i="2664"/>
  <c r="H199" i="2664"/>
  <c r="W199" i="2664" s="1"/>
  <c r="T200" i="2664"/>
  <c r="J200" i="2664"/>
  <c r="I200" i="2664"/>
  <c r="H200" i="2664"/>
  <c r="W200" i="2664" s="1"/>
  <c r="T201" i="2664"/>
  <c r="J201" i="2664"/>
  <c r="I201" i="2664"/>
  <c r="H201" i="2664"/>
  <c r="W201" i="2664" s="1"/>
  <c r="T202" i="2664"/>
  <c r="J202" i="2664"/>
  <c r="I202" i="2664"/>
  <c r="H202" i="2664"/>
  <c r="W202" i="2664" s="1"/>
  <c r="T203" i="2664"/>
  <c r="J203" i="2664"/>
  <c r="I203" i="2664"/>
  <c r="H203" i="2664"/>
  <c r="W203" i="2664" s="1"/>
  <c r="T204" i="2664"/>
  <c r="J204" i="2664"/>
  <c r="I204" i="2664"/>
  <c r="H204" i="2664"/>
  <c r="W204" i="2664" s="1"/>
  <c r="T205" i="2664"/>
  <c r="J205" i="2664"/>
  <c r="I205" i="2664"/>
  <c r="H205" i="2664"/>
  <c r="W205" i="2664" s="1"/>
  <c r="T206" i="2664"/>
  <c r="J206" i="2664"/>
  <c r="I206" i="2664"/>
  <c r="H206" i="2664"/>
  <c r="W206" i="2664" s="1"/>
  <c r="T207" i="2664"/>
  <c r="J207" i="2664"/>
  <c r="I207" i="2664"/>
  <c r="H207" i="2664"/>
  <c r="W207" i="2664" s="1"/>
  <c r="T208" i="2664"/>
  <c r="J208" i="2664"/>
  <c r="I208" i="2664"/>
  <c r="H208" i="2664"/>
  <c r="W208" i="2664" s="1"/>
  <c r="T209" i="2664"/>
  <c r="J209" i="2664"/>
  <c r="I209" i="2664"/>
  <c r="H209" i="2664"/>
  <c r="W209" i="2664" s="1"/>
  <c r="T210" i="2664"/>
  <c r="J210" i="2664"/>
  <c r="I210" i="2664"/>
  <c r="H210" i="2664"/>
  <c r="W210" i="2664" s="1"/>
  <c r="T211" i="2664"/>
  <c r="J211" i="2664"/>
  <c r="I211" i="2664"/>
  <c r="H211" i="2664"/>
  <c r="W211" i="2664" s="1"/>
  <c r="T212" i="2664"/>
  <c r="J212" i="2664"/>
  <c r="I212" i="2664"/>
  <c r="H212" i="2664"/>
  <c r="W212" i="2664" s="1"/>
  <c r="T213" i="2664"/>
  <c r="J213" i="2664"/>
  <c r="I213" i="2664"/>
  <c r="H213" i="2664"/>
  <c r="W213" i="2664" s="1"/>
  <c r="T214" i="2664"/>
  <c r="J214" i="2664"/>
  <c r="I214" i="2664"/>
  <c r="H214" i="2664"/>
  <c r="W214" i="2664" s="1"/>
  <c r="T215" i="2664"/>
  <c r="J215" i="2664"/>
  <c r="I215" i="2664"/>
  <c r="H215" i="2664"/>
  <c r="W215" i="2664" s="1"/>
  <c r="T216" i="2664"/>
  <c r="J216" i="2664"/>
  <c r="I216" i="2664"/>
  <c r="H216" i="2664"/>
  <c r="W216" i="2664" s="1"/>
  <c r="T217" i="2664"/>
  <c r="J217" i="2664"/>
  <c r="I217" i="2664"/>
  <c r="H217" i="2664"/>
  <c r="W217" i="2664" s="1"/>
  <c r="T218" i="2664"/>
  <c r="J218" i="2664"/>
  <c r="I218" i="2664"/>
  <c r="H218" i="2664"/>
  <c r="W218" i="2664" s="1"/>
  <c r="T219" i="2664"/>
  <c r="J219" i="2664"/>
  <c r="I219" i="2664"/>
  <c r="H219" i="2664"/>
  <c r="W219" i="2664" s="1"/>
  <c r="T220" i="2664"/>
  <c r="J220" i="2664"/>
  <c r="I220" i="2664"/>
  <c r="H220" i="2664"/>
  <c r="W220" i="2664" s="1"/>
  <c r="T221" i="2664"/>
  <c r="J221" i="2664"/>
  <c r="I221" i="2664"/>
  <c r="H221" i="2664"/>
  <c r="W221" i="2664" s="1"/>
  <c r="T222" i="2664"/>
  <c r="J222" i="2664"/>
  <c r="I222" i="2664"/>
  <c r="H222" i="2664"/>
  <c r="W222" i="2664" s="1"/>
  <c r="T223" i="2664"/>
  <c r="J223" i="2664"/>
  <c r="I223" i="2664"/>
  <c r="H223" i="2664"/>
  <c r="W223" i="2664" s="1"/>
  <c r="T224" i="2664"/>
  <c r="J224" i="2664"/>
  <c r="I224" i="2664"/>
  <c r="H224" i="2664"/>
  <c r="W224" i="2664" s="1"/>
  <c r="T225" i="2664"/>
  <c r="J225" i="2664"/>
  <c r="I225" i="2664"/>
  <c r="H225" i="2664"/>
  <c r="W225" i="2664" s="1"/>
  <c r="T226" i="2664"/>
  <c r="J226" i="2664"/>
  <c r="I226" i="2664"/>
  <c r="H226" i="2664"/>
  <c r="W226" i="2664" s="1"/>
  <c r="T227" i="2664"/>
  <c r="J227" i="2664"/>
  <c r="I227" i="2664"/>
  <c r="H227" i="2664"/>
  <c r="W227" i="2664" s="1"/>
  <c r="T228" i="2664"/>
  <c r="J228" i="2664"/>
  <c r="I228" i="2664"/>
  <c r="H228" i="2664"/>
  <c r="W228" i="2664" s="1"/>
  <c r="T229" i="2664"/>
  <c r="J229" i="2664"/>
  <c r="I229" i="2664"/>
  <c r="H229" i="2664"/>
  <c r="W229" i="2664" s="1"/>
  <c r="T230" i="2664"/>
  <c r="J230" i="2664"/>
  <c r="I230" i="2664"/>
  <c r="H230" i="2664"/>
  <c r="W230" i="2664" s="1"/>
  <c r="T231" i="2664"/>
  <c r="J231" i="2664"/>
  <c r="I231" i="2664"/>
  <c r="H231" i="2664"/>
  <c r="W231" i="2664" s="1"/>
  <c r="T232" i="2664"/>
  <c r="J232" i="2664"/>
  <c r="I232" i="2664"/>
  <c r="H232" i="2664"/>
  <c r="W232" i="2664" s="1"/>
  <c r="T233" i="2664"/>
  <c r="J233" i="2664"/>
  <c r="I233" i="2664"/>
  <c r="H233" i="2664"/>
  <c r="W233" i="2664" s="1"/>
  <c r="T234" i="2664"/>
  <c r="J234" i="2664"/>
  <c r="I234" i="2664"/>
  <c r="H234" i="2664"/>
  <c r="W234" i="2664" s="1"/>
  <c r="T235" i="2664"/>
  <c r="J235" i="2664"/>
  <c r="I235" i="2664"/>
  <c r="H235" i="2664"/>
  <c r="W235" i="2664" s="1"/>
  <c r="T236" i="2664"/>
  <c r="J236" i="2664"/>
  <c r="I236" i="2664"/>
  <c r="H236" i="2664"/>
  <c r="W236" i="2664" s="1"/>
  <c r="T237" i="2664"/>
  <c r="J237" i="2664"/>
  <c r="I237" i="2664"/>
  <c r="H237" i="2664"/>
  <c r="W237" i="2664" s="1"/>
  <c r="T238" i="2664"/>
  <c r="J238" i="2664"/>
  <c r="I238" i="2664"/>
  <c r="H238" i="2664"/>
  <c r="W238" i="2664" s="1"/>
  <c r="T239" i="2664"/>
  <c r="J239" i="2664"/>
  <c r="I239" i="2664"/>
  <c r="H239" i="2664"/>
  <c r="W239" i="2664" s="1"/>
  <c r="T240" i="2664"/>
  <c r="J240" i="2664"/>
  <c r="I240" i="2664"/>
  <c r="H240" i="2664"/>
  <c r="W240" i="2664" s="1"/>
  <c r="T241" i="2664"/>
  <c r="J241" i="2664"/>
  <c r="I241" i="2664"/>
  <c r="H241" i="2664"/>
  <c r="W241" i="2664" s="1"/>
  <c r="T242" i="2664"/>
  <c r="J242" i="2664"/>
  <c r="I242" i="2664"/>
  <c r="H242" i="2664"/>
  <c r="W242" i="2664" s="1"/>
  <c r="T243" i="2664"/>
  <c r="J243" i="2664"/>
  <c r="I243" i="2664"/>
  <c r="H243" i="2664"/>
  <c r="W243" i="2664" s="1"/>
  <c r="T244" i="2664"/>
  <c r="J244" i="2664"/>
  <c r="I244" i="2664"/>
  <c r="H244" i="2664"/>
  <c r="W244" i="2664" s="1"/>
  <c r="T245" i="2664"/>
  <c r="J245" i="2664"/>
  <c r="I245" i="2664"/>
  <c r="H245" i="2664"/>
  <c r="W245" i="2664" s="1"/>
  <c r="T246" i="2664"/>
  <c r="J246" i="2664"/>
  <c r="I246" i="2664"/>
  <c r="H246" i="2664"/>
  <c r="W246" i="2664" s="1"/>
  <c r="T247" i="2664"/>
  <c r="J247" i="2664"/>
  <c r="I247" i="2664"/>
  <c r="H247" i="2664"/>
  <c r="W247" i="2664" s="1"/>
  <c r="T248" i="2664"/>
  <c r="J248" i="2664"/>
  <c r="I248" i="2664"/>
  <c r="H248" i="2664"/>
  <c r="W248" i="2664" s="1"/>
  <c r="T249" i="2664"/>
  <c r="J249" i="2664"/>
  <c r="I249" i="2664"/>
  <c r="H249" i="2664"/>
  <c r="W249" i="2664" s="1"/>
  <c r="T250" i="2664"/>
  <c r="J250" i="2664"/>
  <c r="I250" i="2664"/>
  <c r="H250" i="2664"/>
  <c r="W250" i="2664" s="1"/>
  <c r="T251" i="2664"/>
  <c r="J251" i="2664"/>
  <c r="I251" i="2664"/>
  <c r="H251" i="2664"/>
  <c r="W251" i="2664" s="1"/>
  <c r="T252" i="2664"/>
  <c r="J252" i="2664"/>
  <c r="I252" i="2664"/>
  <c r="H252" i="2664"/>
  <c r="W252" i="2664" s="1"/>
  <c r="T253" i="2664"/>
  <c r="J253" i="2664"/>
  <c r="I253" i="2664"/>
  <c r="H253" i="2664"/>
  <c r="W253" i="2664" s="1"/>
  <c r="T254" i="2664"/>
  <c r="J254" i="2664"/>
  <c r="I254" i="2664"/>
  <c r="H254" i="2664"/>
  <c r="W254" i="2664" s="1"/>
  <c r="T255" i="2664"/>
  <c r="J255" i="2664"/>
  <c r="I255" i="2664"/>
  <c r="H255" i="2664"/>
  <c r="W255" i="2664" s="1"/>
  <c r="T256" i="2664"/>
  <c r="J256" i="2664"/>
  <c r="I256" i="2664"/>
  <c r="H256" i="2664"/>
  <c r="W256" i="2664" s="1"/>
  <c r="T257" i="2664"/>
  <c r="J257" i="2664"/>
  <c r="I257" i="2664"/>
  <c r="H257" i="2664"/>
  <c r="W257" i="2664" s="1"/>
  <c r="T258" i="2664"/>
  <c r="J258" i="2664"/>
  <c r="I258" i="2664"/>
  <c r="H258" i="2664"/>
  <c r="W258" i="2664" s="1"/>
  <c r="T259" i="2664"/>
  <c r="J259" i="2664"/>
  <c r="I259" i="2664"/>
  <c r="H259" i="2664"/>
  <c r="W259" i="2664" s="1"/>
  <c r="T260" i="2664"/>
  <c r="J260" i="2664"/>
  <c r="I260" i="2664"/>
  <c r="H260" i="2664"/>
  <c r="W260" i="2664" s="1"/>
  <c r="T261" i="2664"/>
  <c r="J261" i="2664"/>
  <c r="I261" i="2664"/>
  <c r="H261" i="2664"/>
  <c r="W261" i="2664" s="1"/>
  <c r="T262" i="2664"/>
  <c r="J262" i="2664"/>
  <c r="I262" i="2664"/>
  <c r="H262" i="2664"/>
  <c r="W262" i="2664" s="1"/>
  <c r="T263" i="2664"/>
  <c r="J263" i="2664"/>
  <c r="I263" i="2664"/>
  <c r="H263" i="2664"/>
  <c r="W263" i="2664" s="1"/>
  <c r="T264" i="2664"/>
  <c r="J264" i="2664"/>
  <c r="I264" i="2664"/>
  <c r="H264" i="2664"/>
  <c r="W264" i="2664" s="1"/>
  <c r="T265" i="2664"/>
  <c r="J265" i="2664"/>
  <c r="I265" i="2664"/>
  <c r="H265" i="2664"/>
  <c r="W265" i="2664" s="1"/>
  <c r="T266" i="2664"/>
  <c r="J266" i="2664"/>
  <c r="I266" i="2664"/>
  <c r="H266" i="2664"/>
  <c r="W266" i="2664" s="1"/>
  <c r="T267" i="2664"/>
  <c r="J267" i="2664"/>
  <c r="I267" i="2664"/>
  <c r="H267" i="2664"/>
  <c r="W267" i="2664" s="1"/>
  <c r="T268" i="2664"/>
  <c r="J268" i="2664"/>
  <c r="I268" i="2664"/>
  <c r="H268" i="2664"/>
  <c r="W268" i="2664" s="1"/>
  <c r="T269" i="2664"/>
  <c r="J269" i="2664"/>
  <c r="I269" i="2664"/>
  <c r="H269" i="2664"/>
  <c r="W269" i="2664" s="1"/>
  <c r="T270" i="2664"/>
  <c r="J270" i="2664"/>
  <c r="I270" i="2664"/>
  <c r="H270" i="2664"/>
  <c r="W270" i="2664" s="1"/>
  <c r="T271" i="2664"/>
  <c r="J271" i="2664"/>
  <c r="I271" i="2664"/>
  <c r="H271" i="2664"/>
  <c r="W271" i="2664" s="1"/>
  <c r="T272" i="2664"/>
  <c r="J272" i="2664"/>
  <c r="I272" i="2664"/>
  <c r="H272" i="2664"/>
  <c r="W272" i="2664" s="1"/>
  <c r="T273" i="2664"/>
  <c r="J273" i="2664"/>
  <c r="I273" i="2664"/>
  <c r="H273" i="2664"/>
  <c r="W273" i="2664" s="1"/>
  <c r="T274" i="2664"/>
  <c r="J274" i="2664"/>
  <c r="I274" i="2664"/>
  <c r="H274" i="2664"/>
  <c r="W274" i="2664" s="1"/>
  <c r="T275" i="2664"/>
  <c r="J275" i="2664"/>
  <c r="I275" i="2664"/>
  <c r="H275" i="2664"/>
  <c r="W275" i="2664" s="1"/>
  <c r="T276" i="2664"/>
  <c r="J276" i="2664"/>
  <c r="I276" i="2664"/>
  <c r="H276" i="2664"/>
  <c r="W276" i="2664" s="1"/>
  <c r="T277" i="2664"/>
  <c r="J277" i="2664"/>
  <c r="I277" i="2664"/>
  <c r="H277" i="2664"/>
  <c r="W277" i="2664" s="1"/>
  <c r="T278" i="2664"/>
  <c r="J278" i="2664"/>
  <c r="I278" i="2664"/>
  <c r="H278" i="2664"/>
  <c r="W278" i="2664" s="1"/>
  <c r="T279" i="2664"/>
  <c r="J279" i="2664"/>
  <c r="I279" i="2664"/>
  <c r="H279" i="2664"/>
  <c r="W279" i="2664" s="1"/>
  <c r="T280" i="2664"/>
  <c r="J280" i="2664"/>
  <c r="I280" i="2664"/>
  <c r="H280" i="2664"/>
  <c r="W280" i="2664" s="1"/>
  <c r="T281" i="2664"/>
  <c r="J281" i="2664"/>
  <c r="I281" i="2664"/>
  <c r="H281" i="2664"/>
  <c r="W281" i="2664" s="1"/>
  <c r="T282" i="2664"/>
  <c r="J282" i="2664"/>
  <c r="I282" i="2664"/>
  <c r="H282" i="2664"/>
  <c r="W282" i="2664" s="1"/>
  <c r="T283" i="2664"/>
  <c r="J283" i="2664"/>
  <c r="I283" i="2664"/>
  <c r="H283" i="2664"/>
  <c r="W283" i="2664" s="1"/>
  <c r="T284" i="2664"/>
  <c r="J284" i="2664"/>
  <c r="I284" i="2664"/>
  <c r="H284" i="2664"/>
  <c r="W284" i="2664" s="1"/>
  <c r="T285" i="2664"/>
  <c r="J285" i="2664"/>
  <c r="I285" i="2664"/>
  <c r="H285" i="2664"/>
  <c r="W285" i="2664" s="1"/>
  <c r="T286" i="2664"/>
  <c r="J286" i="2664"/>
  <c r="I286" i="2664"/>
  <c r="H286" i="2664"/>
  <c r="W286" i="2664" s="1"/>
  <c r="T287" i="2664"/>
  <c r="J287" i="2664"/>
  <c r="I287" i="2664"/>
  <c r="H287" i="2664"/>
  <c r="W287" i="2664" s="1"/>
  <c r="T288" i="2664"/>
  <c r="J288" i="2664"/>
  <c r="I288" i="2664"/>
  <c r="H288" i="2664"/>
  <c r="W288" i="2664" s="1"/>
  <c r="T289" i="2664"/>
  <c r="J289" i="2664"/>
  <c r="I289" i="2664"/>
  <c r="H289" i="2664"/>
  <c r="W289" i="2664" s="1"/>
  <c r="T290" i="2664"/>
  <c r="J290" i="2664"/>
  <c r="I290" i="2664"/>
  <c r="H290" i="2664"/>
  <c r="W290" i="2664" s="1"/>
  <c r="T291" i="2664"/>
  <c r="J291" i="2664"/>
  <c r="I291" i="2664"/>
  <c r="H291" i="2664"/>
  <c r="W291" i="2664" s="1"/>
  <c r="T292" i="2664"/>
  <c r="J292" i="2664"/>
  <c r="I292" i="2664"/>
  <c r="H292" i="2664"/>
  <c r="W292" i="2664" s="1"/>
  <c r="T293" i="2664"/>
  <c r="J293" i="2664"/>
  <c r="I293" i="2664"/>
  <c r="H293" i="2664"/>
  <c r="W293" i="2664" s="1"/>
  <c r="T294" i="2664"/>
  <c r="J294" i="2664"/>
  <c r="I294" i="2664"/>
  <c r="H294" i="2664"/>
  <c r="W294" i="2664" s="1"/>
  <c r="T295" i="2664"/>
  <c r="J295" i="2664"/>
  <c r="I295" i="2664"/>
  <c r="H295" i="2664"/>
  <c r="W295" i="2664" s="1"/>
  <c r="T296" i="2664"/>
  <c r="J296" i="2664"/>
  <c r="I296" i="2664"/>
  <c r="H296" i="2664"/>
  <c r="W296" i="2664" s="1"/>
  <c r="T297" i="2664"/>
  <c r="J297" i="2664"/>
  <c r="I297" i="2664"/>
  <c r="H297" i="2664"/>
  <c r="W297" i="2664" s="1"/>
  <c r="T298" i="2664"/>
  <c r="J298" i="2664"/>
  <c r="I298" i="2664"/>
  <c r="H298" i="2664"/>
  <c r="W298" i="2664" s="1"/>
  <c r="T299" i="2664"/>
  <c r="J299" i="2664"/>
  <c r="I299" i="2664"/>
  <c r="H299" i="2664"/>
  <c r="W299" i="2664" s="1"/>
  <c r="T300" i="2664"/>
  <c r="J300" i="2664"/>
  <c r="I300" i="2664"/>
  <c r="H300" i="2664"/>
  <c r="W300" i="2664" s="1"/>
  <c r="T301" i="2664"/>
  <c r="J301" i="2664"/>
  <c r="I301" i="2664"/>
  <c r="H301" i="2664"/>
  <c r="W301" i="2664" s="1"/>
  <c r="T302" i="2664"/>
  <c r="J302" i="2664"/>
  <c r="I302" i="2664"/>
  <c r="H302" i="2664"/>
  <c r="W302" i="2664" s="1"/>
  <c r="T303" i="2664"/>
  <c r="J303" i="2664"/>
  <c r="I303" i="2664"/>
  <c r="H303" i="2664"/>
  <c r="W303" i="2664" s="1"/>
  <c r="T304" i="2664"/>
  <c r="J304" i="2664"/>
  <c r="I304" i="2664"/>
  <c r="H304" i="2664"/>
  <c r="W304" i="2664" s="1"/>
  <c r="T305" i="2664"/>
  <c r="J305" i="2664"/>
  <c r="I305" i="2664"/>
  <c r="H305" i="2664"/>
  <c r="W305" i="2664" s="1"/>
  <c r="T306" i="2664"/>
  <c r="J306" i="2664"/>
  <c r="I306" i="2664"/>
  <c r="H306" i="2664"/>
  <c r="W306" i="2664" s="1"/>
  <c r="T307" i="2664"/>
  <c r="J307" i="2664"/>
  <c r="I307" i="2664"/>
  <c r="H307" i="2664"/>
  <c r="W307" i="2664" s="1"/>
  <c r="T308" i="2664"/>
  <c r="J308" i="2664"/>
  <c r="I308" i="2664"/>
  <c r="H308" i="2664"/>
  <c r="W308" i="2664" s="1"/>
  <c r="T309" i="2664"/>
  <c r="J309" i="2664"/>
  <c r="I309" i="2664"/>
  <c r="H309" i="2664"/>
  <c r="W309" i="2664" s="1"/>
  <c r="T310" i="2664"/>
  <c r="J310" i="2664"/>
  <c r="I310" i="2664"/>
  <c r="H310" i="2664"/>
  <c r="W310" i="2664" s="1"/>
  <c r="T311" i="2664"/>
  <c r="J311" i="2664"/>
  <c r="I311" i="2664"/>
  <c r="H311" i="2664"/>
  <c r="W311" i="2664" s="1"/>
  <c r="T312" i="2664"/>
  <c r="J312" i="2664"/>
  <c r="I312" i="2664"/>
  <c r="H312" i="2664"/>
  <c r="W312" i="2664" s="1"/>
  <c r="T313" i="2664"/>
  <c r="J313" i="2664"/>
  <c r="I313" i="2664"/>
  <c r="H313" i="2664"/>
  <c r="W313" i="2664" s="1"/>
  <c r="T314" i="2664"/>
  <c r="J314" i="2664"/>
  <c r="I314" i="2664"/>
  <c r="H314" i="2664"/>
  <c r="W314" i="2664" s="1"/>
  <c r="T315" i="2664"/>
  <c r="J315" i="2664"/>
  <c r="I315" i="2664"/>
  <c r="H315" i="2664"/>
  <c r="W315" i="2664" s="1"/>
  <c r="T316" i="2664"/>
  <c r="J316" i="2664"/>
  <c r="I316" i="2664"/>
  <c r="H316" i="2664"/>
  <c r="W316" i="2664" s="1"/>
  <c r="T317" i="2664"/>
  <c r="J317" i="2664"/>
  <c r="I317" i="2664"/>
  <c r="H317" i="2664"/>
  <c r="W317" i="2664" s="1"/>
  <c r="T318" i="2664"/>
  <c r="J318" i="2664"/>
  <c r="I318" i="2664"/>
  <c r="H318" i="2664"/>
  <c r="W318" i="2664" s="1"/>
  <c r="T319" i="2664"/>
  <c r="J319" i="2664"/>
  <c r="I319" i="2664"/>
  <c r="H319" i="2664"/>
  <c r="W319" i="2664" s="1"/>
  <c r="T320" i="2664"/>
  <c r="J320" i="2664"/>
  <c r="I320" i="2664"/>
  <c r="H320" i="2664"/>
  <c r="W320" i="2664" s="1"/>
  <c r="T321" i="2664"/>
  <c r="J321" i="2664"/>
  <c r="I321" i="2664"/>
  <c r="H321" i="2664"/>
  <c r="W321" i="2664" s="1"/>
  <c r="T322" i="2664"/>
  <c r="J322" i="2664"/>
  <c r="I322" i="2664"/>
  <c r="H322" i="2664"/>
  <c r="W322" i="2664" s="1"/>
  <c r="T323" i="2664"/>
  <c r="J323" i="2664"/>
  <c r="I323" i="2664"/>
  <c r="H323" i="2664"/>
  <c r="W323" i="2664" s="1"/>
  <c r="T324" i="2664"/>
  <c r="J324" i="2664"/>
  <c r="I324" i="2664"/>
  <c r="H324" i="2664"/>
  <c r="W324" i="2664" s="1"/>
  <c r="T325" i="2664"/>
  <c r="J325" i="2664"/>
  <c r="I325" i="2664"/>
  <c r="H325" i="2664"/>
  <c r="W325" i="2664" s="1"/>
  <c r="T326" i="2664"/>
  <c r="J326" i="2664"/>
  <c r="I326" i="2664"/>
  <c r="H326" i="2664"/>
  <c r="W326" i="2664" s="1"/>
  <c r="T327" i="2664"/>
  <c r="J327" i="2664"/>
  <c r="I327" i="2664"/>
  <c r="H327" i="2664"/>
  <c r="W327" i="2664" s="1"/>
  <c r="T328" i="2664"/>
  <c r="J328" i="2664"/>
  <c r="I328" i="2664"/>
  <c r="H328" i="2664"/>
  <c r="W328" i="2664" s="1"/>
  <c r="T329" i="2664"/>
  <c r="J329" i="2664"/>
  <c r="I329" i="2664"/>
  <c r="H329" i="2664"/>
  <c r="W329" i="2664" s="1"/>
  <c r="T330" i="2664"/>
  <c r="J330" i="2664"/>
  <c r="I330" i="2664"/>
  <c r="H330" i="2664"/>
  <c r="W330" i="2664" s="1"/>
  <c r="T331" i="2664"/>
  <c r="J331" i="2664"/>
  <c r="I331" i="2664"/>
  <c r="H331" i="2664"/>
  <c r="W331" i="2664" s="1"/>
  <c r="T332" i="2664"/>
  <c r="J332" i="2664"/>
  <c r="I332" i="2664"/>
  <c r="H332" i="2664"/>
  <c r="W332" i="2664" s="1"/>
  <c r="T333" i="2664"/>
  <c r="J333" i="2664"/>
  <c r="I333" i="2664"/>
  <c r="H333" i="2664"/>
  <c r="W333" i="2664" s="1"/>
  <c r="T334" i="2664"/>
  <c r="J334" i="2664"/>
  <c r="I334" i="2664"/>
  <c r="H334" i="2664"/>
  <c r="W334" i="2664" s="1"/>
  <c r="T335" i="2664"/>
  <c r="J335" i="2664"/>
  <c r="I335" i="2664"/>
  <c r="H335" i="2664"/>
  <c r="W335" i="2664" s="1"/>
  <c r="T336" i="2664"/>
  <c r="J336" i="2664"/>
  <c r="I336" i="2664"/>
  <c r="H336" i="2664"/>
  <c r="W336" i="2664" s="1"/>
  <c r="T337" i="2664"/>
  <c r="J337" i="2664"/>
  <c r="I337" i="2664"/>
  <c r="H337" i="2664"/>
  <c r="W337" i="2664" s="1"/>
  <c r="T338" i="2664"/>
  <c r="J338" i="2664"/>
  <c r="I338" i="2664"/>
  <c r="H338" i="2664"/>
  <c r="W338" i="2664" s="1"/>
  <c r="T339" i="2664"/>
  <c r="J339" i="2664"/>
  <c r="I339" i="2664"/>
  <c r="H339" i="2664"/>
  <c r="W339" i="2664" s="1"/>
  <c r="T340" i="2664"/>
  <c r="J340" i="2664"/>
  <c r="I340" i="2664"/>
  <c r="H340" i="2664"/>
  <c r="W340" i="2664" s="1"/>
  <c r="T341" i="2664"/>
  <c r="J341" i="2664"/>
  <c r="I341" i="2664"/>
  <c r="H341" i="2664"/>
  <c r="W341" i="2664" s="1"/>
  <c r="T342" i="2664"/>
  <c r="J342" i="2664"/>
  <c r="I342" i="2664"/>
  <c r="H342" i="2664"/>
  <c r="W342" i="2664" s="1"/>
  <c r="T343" i="2664"/>
  <c r="J343" i="2664"/>
  <c r="I343" i="2664"/>
  <c r="H343" i="2664"/>
  <c r="W343" i="2664" s="1"/>
  <c r="T344" i="2664"/>
  <c r="J344" i="2664"/>
  <c r="I344" i="2664"/>
  <c r="H344" i="2664"/>
  <c r="W344" i="2664" s="1"/>
  <c r="T345" i="2664"/>
  <c r="J345" i="2664"/>
  <c r="I345" i="2664"/>
  <c r="H345" i="2664"/>
  <c r="W345" i="2664" s="1"/>
  <c r="T346" i="2664"/>
  <c r="J346" i="2664"/>
  <c r="I346" i="2664"/>
  <c r="H346" i="2664"/>
  <c r="W346" i="2664" s="1"/>
  <c r="T347" i="2664"/>
  <c r="J347" i="2664"/>
  <c r="I347" i="2664"/>
  <c r="H347" i="2664"/>
  <c r="W347" i="2664" s="1"/>
  <c r="T348" i="2664"/>
  <c r="J348" i="2664"/>
  <c r="I348" i="2664"/>
  <c r="H348" i="2664"/>
  <c r="W348" i="2664" s="1"/>
  <c r="T349" i="2664"/>
  <c r="J349" i="2664"/>
  <c r="I349" i="2664"/>
  <c r="H349" i="2664"/>
  <c r="W349" i="2664" s="1"/>
  <c r="T350" i="2664"/>
  <c r="J350" i="2664"/>
  <c r="I350" i="2664"/>
  <c r="H350" i="2664"/>
  <c r="W350" i="2664" s="1"/>
  <c r="T351" i="2664"/>
  <c r="J351" i="2664"/>
  <c r="I351" i="2664"/>
  <c r="H351" i="2664"/>
  <c r="W351" i="2664" s="1"/>
  <c r="T352" i="2664"/>
  <c r="J352" i="2664"/>
  <c r="I352" i="2664"/>
  <c r="H352" i="2664"/>
  <c r="W352" i="2664" s="1"/>
  <c r="T353" i="2664"/>
  <c r="J353" i="2664"/>
  <c r="I353" i="2664"/>
  <c r="H353" i="2664"/>
  <c r="W353" i="2664" s="1"/>
  <c r="T354" i="2664"/>
  <c r="J354" i="2664"/>
  <c r="I354" i="2664"/>
  <c r="H354" i="2664"/>
  <c r="W354" i="2664" s="1"/>
  <c r="T355" i="2664"/>
  <c r="J355" i="2664"/>
  <c r="I355" i="2664"/>
  <c r="H355" i="2664"/>
  <c r="W355" i="2664" s="1"/>
  <c r="T356" i="2664"/>
  <c r="J356" i="2664"/>
  <c r="I356" i="2664"/>
  <c r="H356" i="2664"/>
  <c r="W356" i="2664" s="1"/>
  <c r="T357" i="2664"/>
  <c r="J357" i="2664"/>
  <c r="I357" i="2664"/>
  <c r="H357" i="2664"/>
  <c r="W357" i="2664" s="1"/>
  <c r="T358" i="2664"/>
  <c r="J358" i="2664"/>
  <c r="I358" i="2664"/>
  <c r="H358" i="2664"/>
  <c r="W358" i="2664" s="1"/>
  <c r="T359" i="2664"/>
  <c r="J359" i="2664"/>
  <c r="I359" i="2664"/>
  <c r="H359" i="2664"/>
  <c r="W359" i="2664" s="1"/>
  <c r="T360" i="2664"/>
  <c r="J360" i="2664"/>
  <c r="I360" i="2664"/>
  <c r="H360" i="2664"/>
  <c r="W360" i="2664" s="1"/>
  <c r="T361" i="2664"/>
  <c r="J361" i="2664"/>
  <c r="I361" i="2664"/>
  <c r="H361" i="2664"/>
  <c r="W361" i="2664" s="1"/>
  <c r="T362" i="2664"/>
  <c r="J362" i="2664"/>
  <c r="I362" i="2664"/>
  <c r="H362" i="2664"/>
  <c r="W362" i="2664" s="1"/>
  <c r="T363" i="2664"/>
  <c r="J363" i="2664"/>
  <c r="I363" i="2664"/>
  <c r="H363" i="2664"/>
  <c r="W363" i="2664" s="1"/>
  <c r="T364" i="2664"/>
  <c r="J364" i="2664"/>
  <c r="I364" i="2664"/>
  <c r="H364" i="2664"/>
  <c r="W364" i="2664" s="1"/>
  <c r="T365" i="2664"/>
  <c r="J365" i="2664"/>
  <c r="I365" i="2664"/>
  <c r="H365" i="2664"/>
  <c r="W365" i="2664" s="1"/>
  <c r="T366" i="2664"/>
  <c r="J366" i="2664"/>
  <c r="I366" i="2664"/>
  <c r="H366" i="2664"/>
  <c r="W366" i="2664" s="1"/>
  <c r="T367" i="2664"/>
  <c r="J367" i="2664"/>
  <c r="I367" i="2664"/>
  <c r="H367" i="2664"/>
  <c r="W367" i="2664" s="1"/>
  <c r="T368" i="2664"/>
  <c r="J368" i="2664"/>
  <c r="I368" i="2664"/>
  <c r="H368" i="2664"/>
  <c r="W368" i="2664" s="1"/>
  <c r="T369" i="2664"/>
  <c r="J369" i="2664"/>
  <c r="I369" i="2664"/>
  <c r="H369" i="2664"/>
  <c r="W369" i="2664" s="1"/>
  <c r="T370" i="2664"/>
  <c r="J370" i="2664"/>
  <c r="I370" i="2664"/>
  <c r="H370" i="2664"/>
  <c r="W370" i="2664" s="1"/>
  <c r="T371" i="2664"/>
  <c r="J371" i="2664"/>
  <c r="I371" i="2664"/>
  <c r="H371" i="2664"/>
  <c r="W371" i="2664" s="1"/>
  <c r="T372" i="2664"/>
  <c r="J372" i="2664"/>
  <c r="I372" i="2664"/>
  <c r="H372" i="2664"/>
  <c r="W372" i="2664" s="1"/>
  <c r="T373" i="2664"/>
  <c r="J373" i="2664"/>
  <c r="I373" i="2664"/>
  <c r="H373" i="2664"/>
  <c r="W373" i="2664" s="1"/>
  <c r="T374" i="2664"/>
  <c r="J374" i="2664"/>
  <c r="I374" i="2664"/>
  <c r="H374" i="2664"/>
  <c r="W374" i="2664" s="1"/>
  <c r="T375" i="2664"/>
  <c r="J375" i="2664"/>
  <c r="I375" i="2664"/>
  <c r="H375" i="2664"/>
  <c r="W375" i="2664" s="1"/>
  <c r="T376" i="2664"/>
  <c r="J376" i="2664"/>
  <c r="I376" i="2664"/>
  <c r="H376" i="2664"/>
  <c r="W376" i="2664" s="1"/>
  <c r="T377" i="2664"/>
  <c r="J377" i="2664"/>
  <c r="I377" i="2664"/>
  <c r="H377" i="2664"/>
  <c r="W377" i="2664" s="1"/>
  <c r="T378" i="2664"/>
  <c r="J378" i="2664"/>
  <c r="I378" i="2664"/>
  <c r="H378" i="2664"/>
  <c r="W378" i="2664" s="1"/>
  <c r="T379" i="2664"/>
  <c r="J379" i="2664"/>
  <c r="I379" i="2664"/>
  <c r="H379" i="2664"/>
  <c r="W379" i="2664" s="1"/>
  <c r="T380" i="2664"/>
  <c r="J380" i="2664"/>
  <c r="I380" i="2664"/>
  <c r="H380" i="2664"/>
  <c r="W380" i="2664" s="1"/>
  <c r="T381" i="2664"/>
  <c r="J381" i="2664"/>
  <c r="I381" i="2664"/>
  <c r="H381" i="2664"/>
  <c r="W381" i="2664" s="1"/>
  <c r="T382" i="2664"/>
  <c r="J382" i="2664"/>
  <c r="I382" i="2664"/>
  <c r="H382" i="2664"/>
  <c r="W382" i="2664" s="1"/>
  <c r="T383" i="2664"/>
  <c r="J383" i="2664"/>
  <c r="I383" i="2664"/>
  <c r="H383" i="2664"/>
  <c r="W383" i="2664" s="1"/>
  <c r="T384" i="2664"/>
  <c r="J384" i="2664"/>
  <c r="I384" i="2664"/>
  <c r="H384" i="2664"/>
  <c r="W384" i="2664" s="1"/>
  <c r="T385" i="2664"/>
  <c r="J385" i="2664"/>
  <c r="I385" i="2664"/>
  <c r="H385" i="2664"/>
  <c r="W385" i="2664" s="1"/>
  <c r="T386" i="2664"/>
  <c r="J386" i="2664"/>
  <c r="I386" i="2664"/>
  <c r="H386" i="2664"/>
  <c r="W386" i="2664" s="1"/>
  <c r="T387" i="2664"/>
  <c r="J387" i="2664"/>
  <c r="I387" i="2664"/>
  <c r="H387" i="2664"/>
  <c r="W387" i="2664" s="1"/>
  <c r="T388" i="2664"/>
  <c r="J388" i="2664"/>
  <c r="I388" i="2664"/>
  <c r="H388" i="2664"/>
  <c r="W388" i="2664" s="1"/>
  <c r="T389" i="2664"/>
  <c r="J389" i="2664"/>
  <c r="I389" i="2664"/>
  <c r="H389" i="2664"/>
  <c r="W389" i="2664" s="1"/>
  <c r="T390" i="2664"/>
  <c r="J390" i="2664"/>
  <c r="I390" i="2664"/>
  <c r="H390" i="2664"/>
  <c r="W390" i="2664" s="1"/>
  <c r="T391" i="2664"/>
  <c r="J391" i="2664"/>
  <c r="I391" i="2664"/>
  <c r="H391" i="2664"/>
  <c r="W391" i="2664" s="1"/>
  <c r="T392" i="2664"/>
  <c r="J392" i="2664"/>
  <c r="I392" i="2664"/>
  <c r="H392" i="2664"/>
  <c r="W392" i="2664" s="1"/>
  <c r="T393" i="2664"/>
  <c r="J393" i="2664"/>
  <c r="I393" i="2664"/>
  <c r="H393" i="2664"/>
  <c r="W393" i="2664" s="1"/>
  <c r="T394" i="2664"/>
  <c r="J394" i="2664"/>
  <c r="I394" i="2664"/>
  <c r="H394" i="2664"/>
  <c r="W394" i="2664" s="1"/>
  <c r="T395" i="2664"/>
  <c r="J395" i="2664"/>
  <c r="I395" i="2664"/>
  <c r="H395" i="2664"/>
  <c r="W395" i="2664" s="1"/>
  <c r="T396" i="2664"/>
  <c r="J396" i="2664"/>
  <c r="I396" i="2664"/>
  <c r="H396" i="2664"/>
  <c r="W396" i="2664" s="1"/>
  <c r="T397" i="2664"/>
  <c r="J397" i="2664"/>
  <c r="I397" i="2664"/>
  <c r="H397" i="2664"/>
  <c r="W397" i="2664" s="1"/>
  <c r="T398" i="2664"/>
  <c r="J398" i="2664"/>
  <c r="I398" i="2664"/>
  <c r="H398" i="2664"/>
  <c r="W398" i="2664" s="1"/>
  <c r="T399" i="2664"/>
  <c r="J399" i="2664"/>
  <c r="I399" i="2664"/>
  <c r="H399" i="2664"/>
  <c r="W399" i="2664" s="1"/>
  <c r="T400" i="2664"/>
  <c r="J400" i="2664"/>
  <c r="I400" i="2664"/>
  <c r="H400" i="2664"/>
  <c r="W400" i="2664" s="1"/>
  <c r="T401" i="2664"/>
  <c r="J401" i="2664"/>
  <c r="I401" i="2664"/>
  <c r="H401" i="2664"/>
  <c r="W401" i="2664" s="1"/>
  <c r="T402" i="2664"/>
  <c r="J402" i="2664"/>
  <c r="I402" i="2664"/>
  <c r="H402" i="2664"/>
  <c r="W402" i="2664" s="1"/>
  <c r="T403" i="2664"/>
  <c r="J403" i="2664"/>
  <c r="I403" i="2664"/>
  <c r="H403" i="2664"/>
  <c r="W403" i="2664" s="1"/>
  <c r="T404" i="2664"/>
  <c r="J404" i="2664"/>
  <c r="I404" i="2664"/>
  <c r="H404" i="2664"/>
  <c r="W404" i="2664" s="1"/>
  <c r="T405" i="2664"/>
  <c r="J405" i="2664"/>
  <c r="I405" i="2664"/>
  <c r="H405" i="2664"/>
  <c r="W405" i="2664" s="1"/>
  <c r="T406" i="2664"/>
  <c r="J406" i="2664"/>
  <c r="I406" i="2664"/>
  <c r="H406" i="2664"/>
  <c r="W406" i="2664" s="1"/>
  <c r="T407" i="2664"/>
  <c r="J407" i="2664"/>
  <c r="I407" i="2664"/>
  <c r="H407" i="2664"/>
  <c r="W407" i="2664" s="1"/>
  <c r="T408" i="2664"/>
  <c r="J408" i="2664"/>
  <c r="I408" i="2664"/>
  <c r="H408" i="2664"/>
  <c r="W408" i="2664" s="1"/>
  <c r="T409" i="2664"/>
  <c r="J409" i="2664"/>
  <c r="I409" i="2664"/>
  <c r="H409" i="2664"/>
  <c r="W409" i="2664" s="1"/>
  <c r="T410" i="2664"/>
  <c r="J410" i="2664"/>
  <c r="I410" i="2664"/>
  <c r="H410" i="2664"/>
  <c r="W410" i="2664" s="1"/>
  <c r="T411" i="2664"/>
  <c r="J411" i="2664"/>
  <c r="I411" i="2664"/>
  <c r="H411" i="2664"/>
  <c r="W411" i="2664" s="1"/>
  <c r="T412" i="2664"/>
  <c r="J412" i="2664"/>
  <c r="I412" i="2664"/>
  <c r="H412" i="2664"/>
  <c r="W412" i="2664" s="1"/>
  <c r="T413" i="2664"/>
  <c r="J413" i="2664"/>
  <c r="I413" i="2664"/>
  <c r="H413" i="2664"/>
  <c r="W413" i="2664" s="1"/>
  <c r="T414" i="2664"/>
  <c r="J414" i="2664"/>
  <c r="I414" i="2664"/>
  <c r="H414" i="2664"/>
  <c r="W414" i="2664" s="1"/>
  <c r="T415" i="2664"/>
  <c r="J415" i="2664"/>
  <c r="I415" i="2664"/>
  <c r="H415" i="2664"/>
  <c r="W415" i="2664" s="1"/>
  <c r="T416" i="2664"/>
  <c r="J416" i="2664"/>
  <c r="I416" i="2664"/>
  <c r="H416" i="2664"/>
  <c r="W416" i="2664" s="1"/>
  <c r="T417" i="2664"/>
  <c r="J417" i="2664"/>
  <c r="I417" i="2664"/>
  <c r="H417" i="2664"/>
  <c r="W417" i="2664" s="1"/>
  <c r="T418" i="2664"/>
  <c r="J418" i="2664"/>
  <c r="I418" i="2664"/>
  <c r="H418" i="2664"/>
  <c r="W418" i="2664" s="1"/>
  <c r="T419" i="2664"/>
  <c r="J419" i="2664"/>
  <c r="I419" i="2664"/>
  <c r="H419" i="2664"/>
  <c r="W419" i="2664" s="1"/>
  <c r="T420" i="2664"/>
  <c r="J420" i="2664"/>
  <c r="I420" i="2664"/>
  <c r="H420" i="2664"/>
  <c r="W420" i="2664" s="1"/>
  <c r="T421" i="2664"/>
  <c r="J421" i="2664"/>
  <c r="I421" i="2664"/>
  <c r="H421" i="2664"/>
  <c r="W421" i="2664" s="1"/>
  <c r="T422" i="2664"/>
  <c r="J422" i="2664"/>
  <c r="I422" i="2664"/>
  <c r="H422" i="2664"/>
  <c r="W422" i="2664" s="1"/>
  <c r="T423" i="2664"/>
  <c r="J423" i="2664"/>
  <c r="I423" i="2664"/>
  <c r="H423" i="2664"/>
  <c r="W423" i="2664" s="1"/>
  <c r="T424" i="2664"/>
  <c r="J424" i="2664"/>
  <c r="I424" i="2664"/>
  <c r="H424" i="2664"/>
  <c r="W424" i="2664" s="1"/>
  <c r="T425" i="2664"/>
  <c r="J425" i="2664"/>
  <c r="I425" i="2664"/>
  <c r="H425" i="2664"/>
  <c r="W425" i="2664" s="1"/>
  <c r="T426" i="2664"/>
  <c r="J426" i="2664"/>
  <c r="I426" i="2664"/>
  <c r="H426" i="2664"/>
  <c r="W426" i="2664" s="1"/>
  <c r="T427" i="2664"/>
  <c r="J427" i="2664"/>
  <c r="I427" i="2664"/>
  <c r="H427" i="2664"/>
  <c r="W427" i="2664" s="1"/>
  <c r="T428" i="2664"/>
  <c r="J428" i="2664"/>
  <c r="I428" i="2664"/>
  <c r="H428" i="2664"/>
  <c r="W428" i="2664" s="1"/>
  <c r="T429" i="2664"/>
  <c r="J429" i="2664"/>
  <c r="I429" i="2664"/>
  <c r="H429" i="2664"/>
  <c r="W429" i="2664" s="1"/>
  <c r="T430" i="2664"/>
  <c r="J430" i="2664"/>
  <c r="I430" i="2664"/>
  <c r="H430" i="2664"/>
  <c r="W430" i="2664" s="1"/>
  <c r="T431" i="2664"/>
  <c r="J431" i="2664"/>
  <c r="I431" i="2664"/>
  <c r="H431" i="2664"/>
  <c r="W431" i="2664" s="1"/>
  <c r="T432" i="2664"/>
  <c r="J432" i="2664"/>
  <c r="I432" i="2664"/>
  <c r="H432" i="2664"/>
  <c r="W432" i="2664" s="1"/>
  <c r="T433" i="2664"/>
  <c r="J433" i="2664"/>
  <c r="I433" i="2664"/>
  <c r="H433" i="2664"/>
  <c r="W433" i="2664" s="1"/>
  <c r="T434" i="2664"/>
  <c r="J434" i="2664"/>
  <c r="I434" i="2664"/>
  <c r="H434" i="2664"/>
  <c r="W434" i="2664" s="1"/>
  <c r="T435" i="2664"/>
  <c r="J435" i="2664"/>
  <c r="I435" i="2664"/>
  <c r="H435" i="2664"/>
  <c r="W435" i="2664" s="1"/>
  <c r="T436" i="2664"/>
  <c r="J436" i="2664"/>
  <c r="I436" i="2664"/>
  <c r="H436" i="2664"/>
  <c r="W436" i="2664" s="1"/>
  <c r="T437" i="2664"/>
  <c r="J437" i="2664"/>
  <c r="I437" i="2664"/>
  <c r="H437" i="2664"/>
  <c r="W437" i="2664" s="1"/>
  <c r="T438" i="2664"/>
  <c r="J438" i="2664"/>
  <c r="I438" i="2664"/>
  <c r="H438" i="2664"/>
  <c r="W438" i="2664" s="1"/>
  <c r="T439" i="2664"/>
  <c r="J439" i="2664"/>
  <c r="I439" i="2664"/>
  <c r="H439" i="2664"/>
  <c r="W439" i="2664" s="1"/>
  <c r="T440" i="2664"/>
  <c r="J440" i="2664"/>
  <c r="I440" i="2664"/>
  <c r="H440" i="2664"/>
  <c r="W440" i="2664" s="1"/>
  <c r="T441" i="2664"/>
  <c r="J441" i="2664"/>
  <c r="I441" i="2664"/>
  <c r="H441" i="2664"/>
  <c r="W441" i="2664" s="1"/>
  <c r="T442" i="2664"/>
  <c r="J442" i="2664"/>
  <c r="I442" i="2664"/>
  <c r="H442" i="2664"/>
  <c r="W442" i="2664" s="1"/>
  <c r="T443" i="2664"/>
  <c r="J443" i="2664"/>
  <c r="I443" i="2664"/>
  <c r="H443" i="2664"/>
  <c r="W443" i="2664" s="1"/>
  <c r="T444" i="2664"/>
  <c r="J444" i="2664"/>
  <c r="I444" i="2664"/>
  <c r="H444" i="2664"/>
  <c r="W444" i="2664" s="1"/>
  <c r="T445" i="2664"/>
  <c r="J445" i="2664"/>
  <c r="I445" i="2664"/>
  <c r="H445" i="2664"/>
  <c r="W445" i="2664" s="1"/>
  <c r="T446" i="2664"/>
  <c r="J446" i="2664"/>
  <c r="I446" i="2664"/>
  <c r="H446" i="2664"/>
  <c r="W446" i="2664" s="1"/>
  <c r="T447" i="2664"/>
  <c r="J447" i="2664"/>
  <c r="I447" i="2664"/>
  <c r="H447" i="2664"/>
  <c r="W447" i="2664" s="1"/>
  <c r="T448" i="2664"/>
  <c r="J448" i="2664"/>
  <c r="I448" i="2664"/>
  <c r="H448" i="2664"/>
  <c r="W448" i="2664" s="1"/>
  <c r="T449" i="2664"/>
  <c r="J449" i="2664"/>
  <c r="I449" i="2664"/>
  <c r="H449" i="2664"/>
  <c r="W449" i="2664" s="1"/>
  <c r="T450" i="2664"/>
  <c r="J450" i="2664"/>
  <c r="I450" i="2664"/>
  <c r="H450" i="2664"/>
  <c r="W450" i="2664" s="1"/>
  <c r="T451" i="2664"/>
  <c r="J451" i="2664"/>
  <c r="I451" i="2664"/>
  <c r="H451" i="2664"/>
  <c r="W451" i="2664" s="1"/>
  <c r="T452" i="2664"/>
  <c r="J452" i="2664"/>
  <c r="I452" i="2664"/>
  <c r="H452" i="2664"/>
  <c r="W452" i="2664" s="1"/>
  <c r="T453" i="2664"/>
  <c r="J453" i="2664"/>
  <c r="I453" i="2664"/>
  <c r="H453" i="2664"/>
  <c r="W453" i="2664" s="1"/>
  <c r="T454" i="2664"/>
  <c r="J454" i="2664"/>
  <c r="I454" i="2664"/>
  <c r="H454" i="2664"/>
  <c r="W454" i="2664" s="1"/>
  <c r="T455" i="2664"/>
  <c r="J455" i="2664"/>
  <c r="I455" i="2664"/>
  <c r="H455" i="2664"/>
  <c r="W455" i="2664" s="1"/>
  <c r="T456" i="2664"/>
  <c r="J456" i="2664"/>
  <c r="I456" i="2664"/>
  <c r="H456" i="2664"/>
  <c r="W456" i="2664" s="1"/>
  <c r="T457" i="2664"/>
  <c r="J457" i="2664"/>
  <c r="I457" i="2664"/>
  <c r="H457" i="2664"/>
  <c r="W457" i="2664" s="1"/>
  <c r="T458" i="2664"/>
  <c r="J458" i="2664"/>
  <c r="I458" i="2664"/>
  <c r="H458" i="2664"/>
  <c r="W458" i="2664" s="1"/>
  <c r="T459" i="2664"/>
  <c r="J459" i="2664"/>
  <c r="I459" i="2664"/>
  <c r="H459" i="2664"/>
  <c r="W459" i="2664" s="1"/>
  <c r="T460" i="2664"/>
  <c r="J460" i="2664"/>
  <c r="I460" i="2664"/>
  <c r="H460" i="2664"/>
  <c r="W460" i="2664" s="1"/>
  <c r="T461" i="2664"/>
  <c r="J461" i="2664"/>
  <c r="I461" i="2664"/>
  <c r="H461" i="2664"/>
  <c r="W461" i="2664" s="1"/>
  <c r="T462" i="2664"/>
  <c r="J462" i="2664"/>
  <c r="I462" i="2664"/>
  <c r="H462" i="2664"/>
  <c r="W462" i="2664" s="1"/>
  <c r="T463" i="2664"/>
  <c r="J463" i="2664"/>
  <c r="I463" i="2664"/>
  <c r="H463" i="2664"/>
  <c r="W463" i="2664" s="1"/>
  <c r="T464" i="2664"/>
  <c r="J464" i="2664"/>
  <c r="I464" i="2664"/>
  <c r="H464" i="2664"/>
  <c r="W464" i="2664" s="1"/>
  <c r="T465" i="2664"/>
  <c r="J465" i="2664"/>
  <c r="I465" i="2664"/>
  <c r="H465" i="2664"/>
  <c r="W465" i="2664" s="1"/>
  <c r="T466" i="2664"/>
  <c r="J466" i="2664"/>
  <c r="I466" i="2664"/>
  <c r="H466" i="2664"/>
  <c r="W466" i="2664" s="1"/>
  <c r="T467" i="2664"/>
  <c r="J467" i="2664"/>
  <c r="I467" i="2664"/>
  <c r="H467" i="2664"/>
  <c r="W467" i="2664" s="1"/>
  <c r="T468" i="2664"/>
  <c r="J468" i="2664"/>
  <c r="I468" i="2664"/>
  <c r="H468" i="2664"/>
  <c r="W468" i="2664" s="1"/>
  <c r="T469" i="2664"/>
  <c r="J469" i="2664"/>
  <c r="I469" i="2664"/>
  <c r="H469" i="2664"/>
  <c r="W469" i="2664" s="1"/>
  <c r="T470" i="2664"/>
  <c r="J470" i="2664"/>
  <c r="I470" i="2664"/>
  <c r="H470" i="2664"/>
  <c r="W470" i="2664" s="1"/>
  <c r="T471" i="2664"/>
  <c r="J471" i="2664"/>
  <c r="I471" i="2664"/>
  <c r="H471" i="2664"/>
  <c r="W471" i="2664" s="1"/>
  <c r="T472" i="2664"/>
  <c r="J472" i="2664"/>
  <c r="I472" i="2664"/>
  <c r="H472" i="2664"/>
  <c r="W472" i="2664" s="1"/>
  <c r="T473" i="2664"/>
  <c r="J473" i="2664"/>
  <c r="I473" i="2664"/>
  <c r="H473" i="2664"/>
  <c r="W473" i="2664" s="1"/>
  <c r="T474" i="2664"/>
  <c r="J474" i="2664"/>
  <c r="I474" i="2664"/>
  <c r="H474" i="2664"/>
  <c r="W474" i="2664" s="1"/>
  <c r="T475" i="2664"/>
  <c r="J475" i="2664"/>
  <c r="I475" i="2664"/>
  <c r="H475" i="2664"/>
  <c r="W475" i="2664" s="1"/>
  <c r="T476" i="2664"/>
  <c r="J476" i="2664"/>
  <c r="I476" i="2664"/>
  <c r="H476" i="2664"/>
  <c r="W476" i="2664" s="1"/>
  <c r="T477" i="2664"/>
  <c r="J477" i="2664"/>
  <c r="I477" i="2664"/>
  <c r="H477" i="2664"/>
  <c r="W477" i="2664" s="1"/>
  <c r="T478" i="2664"/>
  <c r="J478" i="2664"/>
  <c r="I478" i="2664"/>
  <c r="H478" i="2664"/>
  <c r="W478" i="2664" s="1"/>
  <c r="T479" i="2664"/>
  <c r="J479" i="2664"/>
  <c r="I479" i="2664"/>
  <c r="H479" i="2664"/>
  <c r="W479" i="2664" s="1"/>
  <c r="T480" i="2664"/>
  <c r="J480" i="2664"/>
  <c r="I480" i="2664"/>
  <c r="H480" i="2664"/>
  <c r="W480" i="2664" s="1"/>
  <c r="T481" i="2664"/>
  <c r="J481" i="2664"/>
  <c r="I481" i="2664"/>
  <c r="H481" i="2664"/>
  <c r="W481" i="2664" s="1"/>
  <c r="T482" i="2664"/>
  <c r="J482" i="2664"/>
  <c r="I482" i="2664"/>
  <c r="H482" i="2664"/>
  <c r="W482" i="2664" s="1"/>
  <c r="T483" i="2664"/>
  <c r="J483" i="2664"/>
  <c r="I483" i="2664"/>
  <c r="H483" i="2664"/>
  <c r="W483" i="2664" s="1"/>
  <c r="T484" i="2664"/>
  <c r="J484" i="2664"/>
  <c r="I484" i="2664"/>
  <c r="H484" i="2664"/>
  <c r="W484" i="2664" s="1"/>
  <c r="T485" i="2664"/>
  <c r="J485" i="2664"/>
  <c r="I485" i="2664"/>
  <c r="H485" i="2664"/>
  <c r="W485" i="2664" s="1"/>
  <c r="T486" i="2664"/>
  <c r="J486" i="2664"/>
  <c r="I486" i="2664"/>
  <c r="H486" i="2664"/>
  <c r="W486" i="2664" s="1"/>
  <c r="T487" i="2664"/>
  <c r="J487" i="2664"/>
  <c r="I487" i="2664"/>
  <c r="H487" i="2664"/>
  <c r="W487" i="2664" s="1"/>
  <c r="T488" i="2664"/>
  <c r="J488" i="2664"/>
  <c r="I488" i="2664"/>
  <c r="H488" i="2664"/>
  <c r="W488" i="2664" s="1"/>
  <c r="T489" i="2664"/>
  <c r="J489" i="2664"/>
  <c r="I489" i="2664"/>
  <c r="H489" i="2664"/>
  <c r="W489" i="2664" s="1"/>
  <c r="T490" i="2664"/>
  <c r="J490" i="2664"/>
  <c r="I490" i="2664"/>
  <c r="H490" i="2664"/>
  <c r="W490" i="2664" s="1"/>
  <c r="T491" i="2664"/>
  <c r="J491" i="2664"/>
  <c r="I491" i="2664"/>
  <c r="H491" i="2664"/>
  <c r="W491" i="2664" s="1"/>
  <c r="T492" i="2664"/>
  <c r="J492" i="2664"/>
  <c r="I492" i="2664"/>
  <c r="H492" i="2664"/>
  <c r="W492" i="2664" s="1"/>
  <c r="T493" i="2664"/>
  <c r="J493" i="2664"/>
  <c r="I493" i="2664"/>
  <c r="H493" i="2664"/>
  <c r="W493" i="2664" s="1"/>
  <c r="T494" i="2664"/>
  <c r="J494" i="2664"/>
  <c r="I494" i="2664"/>
  <c r="H494" i="2664"/>
  <c r="W494" i="2664" s="1"/>
  <c r="T495" i="2664"/>
  <c r="J495" i="2664"/>
  <c r="I495" i="2664"/>
  <c r="H495" i="2664"/>
  <c r="W495" i="2664" s="1"/>
  <c r="T496" i="2664"/>
  <c r="J496" i="2664"/>
  <c r="I496" i="2664"/>
  <c r="H496" i="2664"/>
  <c r="W496" i="2664" s="1"/>
  <c r="T497" i="2664"/>
  <c r="J497" i="2664"/>
  <c r="I497" i="2664"/>
  <c r="H497" i="2664"/>
  <c r="W497" i="2664" s="1"/>
  <c r="T498" i="2664"/>
  <c r="J498" i="2664"/>
  <c r="I498" i="2664"/>
  <c r="H498" i="2664"/>
  <c r="W498" i="2664" s="1"/>
  <c r="T499" i="2664"/>
  <c r="J499" i="2664"/>
  <c r="I499" i="2664"/>
  <c r="H499" i="2664"/>
  <c r="W499" i="2664" s="1"/>
  <c r="T500" i="2664"/>
  <c r="J500" i="2664"/>
  <c r="I500" i="2664"/>
  <c r="H500" i="2664"/>
  <c r="W500" i="2664" s="1"/>
  <c r="T501" i="2664"/>
  <c r="J501" i="2664"/>
  <c r="I501" i="2664"/>
  <c r="H501" i="2664"/>
  <c r="W501" i="2664" s="1"/>
  <c r="T502" i="2664"/>
  <c r="J502" i="2664"/>
  <c r="I502" i="2664"/>
  <c r="H502" i="2664"/>
  <c r="W502" i="2664" s="1"/>
  <c r="T503" i="2664"/>
  <c r="J503" i="2664"/>
  <c r="I503" i="2664"/>
  <c r="H503" i="2664"/>
  <c r="W503" i="2664" s="1"/>
  <c r="T504" i="2664"/>
  <c r="J504" i="2664"/>
  <c r="I504" i="2664"/>
  <c r="H504" i="2664"/>
  <c r="W504" i="2664" s="1"/>
  <c r="T505" i="2664"/>
  <c r="J505" i="2664"/>
  <c r="I505" i="2664"/>
  <c r="H505" i="2664"/>
  <c r="W505" i="2664" s="1"/>
  <c r="T506" i="2664"/>
  <c r="J506" i="2664"/>
  <c r="I506" i="2664"/>
  <c r="H506" i="2664"/>
  <c r="W506" i="2664" s="1"/>
  <c r="T507" i="2664"/>
  <c r="J507" i="2664"/>
  <c r="I507" i="2664"/>
  <c r="H507" i="2664"/>
  <c r="W507" i="2664" s="1"/>
  <c r="T508" i="2664"/>
  <c r="J508" i="2664"/>
  <c r="I508" i="2664"/>
  <c r="H508" i="2664"/>
  <c r="W508" i="2664" s="1"/>
  <c r="T509" i="2664"/>
  <c r="J509" i="2664"/>
  <c r="I509" i="2664"/>
  <c r="H509" i="2664"/>
  <c r="W509" i="2664" s="1"/>
  <c r="T510" i="2664"/>
  <c r="J510" i="2664"/>
  <c r="I510" i="2664"/>
  <c r="H510" i="2664"/>
  <c r="W510" i="2664" s="1"/>
  <c r="T511" i="2664"/>
  <c r="J511" i="2664"/>
  <c r="I511" i="2664"/>
  <c r="H511" i="2664"/>
  <c r="W511" i="2664" s="1"/>
  <c r="T512" i="2664"/>
  <c r="J512" i="2664"/>
  <c r="I512" i="2664"/>
  <c r="H512" i="2664"/>
  <c r="W512" i="2664" s="1"/>
  <c r="T513" i="2664"/>
  <c r="J513" i="2664"/>
  <c r="I513" i="2664"/>
  <c r="H513" i="2664"/>
  <c r="W513" i="2664" s="1"/>
  <c r="T514" i="2664"/>
  <c r="J514" i="2664"/>
  <c r="I514" i="2664"/>
  <c r="H514" i="2664"/>
  <c r="W514" i="2664" s="1"/>
  <c r="T515" i="2664"/>
  <c r="J515" i="2664"/>
  <c r="I515" i="2664"/>
  <c r="H515" i="2664"/>
  <c r="W515" i="2664" s="1"/>
  <c r="T516" i="2664"/>
  <c r="J516" i="2664"/>
  <c r="I516" i="2664"/>
  <c r="H516" i="2664"/>
  <c r="W516" i="2664" s="1"/>
  <c r="T517" i="2664"/>
  <c r="J517" i="2664"/>
  <c r="I517" i="2664"/>
  <c r="H517" i="2664"/>
  <c r="W517" i="2664" s="1"/>
  <c r="T518" i="2664"/>
  <c r="J518" i="2664"/>
  <c r="I518" i="2664"/>
  <c r="H518" i="2664"/>
  <c r="W518" i="2664" s="1"/>
  <c r="T519" i="2664"/>
  <c r="J519" i="2664"/>
  <c r="I519" i="2664"/>
  <c r="H519" i="2664"/>
  <c r="W519" i="2664" s="1"/>
  <c r="T520" i="2664"/>
  <c r="J520" i="2664"/>
  <c r="I520" i="2664"/>
  <c r="H520" i="2664"/>
  <c r="W520" i="2664" s="1"/>
  <c r="T521" i="2664"/>
  <c r="J521" i="2664"/>
  <c r="I521" i="2664"/>
  <c r="H521" i="2664"/>
  <c r="W521" i="2664" s="1"/>
  <c r="T522" i="2664"/>
  <c r="J522" i="2664"/>
  <c r="I522" i="2664"/>
  <c r="H522" i="2664"/>
  <c r="W522" i="2664" s="1"/>
  <c r="T523" i="2664"/>
  <c r="J523" i="2664"/>
  <c r="I523" i="2664"/>
  <c r="H523" i="2664"/>
  <c r="W523" i="2664" s="1"/>
  <c r="T524" i="2664"/>
  <c r="J524" i="2664"/>
  <c r="I524" i="2664"/>
  <c r="H524" i="2664"/>
  <c r="W524" i="2664" s="1"/>
  <c r="T525" i="2664"/>
  <c r="J525" i="2664"/>
  <c r="I525" i="2664"/>
  <c r="H525" i="2664"/>
  <c r="W525" i="2664" s="1"/>
  <c r="T526" i="2664"/>
  <c r="J526" i="2664"/>
  <c r="I526" i="2664"/>
  <c r="H526" i="2664"/>
  <c r="W526" i="2664" s="1"/>
  <c r="T527" i="2664"/>
  <c r="J527" i="2664"/>
  <c r="I527" i="2664"/>
  <c r="H527" i="2664"/>
  <c r="W527" i="2664" s="1"/>
  <c r="T528" i="2664"/>
  <c r="J528" i="2664"/>
  <c r="I528" i="2664"/>
  <c r="H528" i="2664"/>
  <c r="W528" i="2664" s="1"/>
  <c r="T529" i="2664"/>
  <c r="J529" i="2664"/>
  <c r="I529" i="2664"/>
  <c r="H529" i="2664"/>
  <c r="W529" i="2664" s="1"/>
  <c r="T530" i="2664"/>
  <c r="J530" i="2664"/>
  <c r="I530" i="2664"/>
  <c r="H530" i="2664"/>
  <c r="W530" i="2664" s="1"/>
  <c r="T531" i="2664"/>
  <c r="J531" i="2664"/>
  <c r="I531" i="2664"/>
  <c r="H531" i="2664"/>
  <c r="W531" i="2664" s="1"/>
  <c r="T532" i="2664"/>
  <c r="J532" i="2664"/>
  <c r="I532" i="2664"/>
  <c r="H532" i="2664"/>
  <c r="W532" i="2664" s="1"/>
  <c r="T533" i="2664"/>
  <c r="J533" i="2664"/>
  <c r="I533" i="2664"/>
  <c r="H533" i="2664"/>
  <c r="W533" i="2664" s="1"/>
  <c r="T534" i="2664"/>
  <c r="J534" i="2664"/>
  <c r="I534" i="2664"/>
  <c r="H534" i="2664"/>
  <c r="W534" i="2664" s="1"/>
  <c r="T535" i="2664"/>
  <c r="J535" i="2664"/>
  <c r="I535" i="2664"/>
  <c r="H535" i="2664"/>
  <c r="W535" i="2664" s="1"/>
  <c r="T536" i="2664"/>
  <c r="J536" i="2664"/>
  <c r="I536" i="2664"/>
  <c r="H536" i="2664"/>
  <c r="W536" i="2664" s="1"/>
  <c r="T537" i="2664"/>
  <c r="J537" i="2664"/>
  <c r="I537" i="2664"/>
  <c r="H537" i="2664"/>
  <c r="W537" i="2664" s="1"/>
  <c r="T538" i="2664"/>
  <c r="J538" i="2664"/>
  <c r="I538" i="2664"/>
  <c r="H538" i="2664"/>
  <c r="W538" i="2664" s="1"/>
  <c r="T539" i="2664"/>
  <c r="J539" i="2664"/>
  <c r="I539" i="2664"/>
  <c r="H539" i="2664"/>
  <c r="W539" i="2664" s="1"/>
  <c r="T540" i="2664"/>
  <c r="J540" i="2664"/>
  <c r="I540" i="2664"/>
  <c r="H540" i="2664"/>
  <c r="W540" i="2664" s="1"/>
  <c r="T541" i="2664"/>
  <c r="J541" i="2664"/>
  <c r="I541" i="2664"/>
  <c r="H541" i="2664"/>
  <c r="W541" i="2664" s="1"/>
  <c r="T542" i="2664"/>
  <c r="J542" i="2664"/>
  <c r="I542" i="2664"/>
  <c r="H542" i="2664"/>
  <c r="W542" i="2664" s="1"/>
  <c r="T543" i="2664"/>
  <c r="J543" i="2664"/>
  <c r="I543" i="2664"/>
  <c r="H543" i="2664"/>
  <c r="W543" i="2664" s="1"/>
  <c r="T544" i="2664"/>
  <c r="J544" i="2664"/>
  <c r="I544" i="2664"/>
  <c r="H544" i="2664"/>
  <c r="W544" i="2664" s="1"/>
  <c r="T545" i="2664"/>
  <c r="J545" i="2664"/>
  <c r="I545" i="2664"/>
  <c r="H545" i="2664"/>
  <c r="W545" i="2664" s="1"/>
  <c r="T546" i="2664"/>
  <c r="J546" i="2664"/>
  <c r="I546" i="2664"/>
  <c r="H546" i="2664"/>
  <c r="W546" i="2664" s="1"/>
  <c r="T547" i="2664"/>
  <c r="J547" i="2664"/>
  <c r="I547" i="2664"/>
  <c r="H547" i="2664"/>
  <c r="W547" i="2664" s="1"/>
  <c r="T548" i="2664"/>
  <c r="J548" i="2664"/>
  <c r="I548" i="2664"/>
  <c r="H548" i="2664"/>
  <c r="W548" i="2664" s="1"/>
  <c r="T549" i="2664"/>
  <c r="J549" i="2664"/>
  <c r="I549" i="2664"/>
  <c r="H549" i="2664"/>
  <c r="W549" i="2664" s="1"/>
  <c r="T550" i="2664"/>
  <c r="J550" i="2664"/>
  <c r="I550" i="2664"/>
  <c r="H550" i="2664"/>
  <c r="W550" i="2664" s="1"/>
  <c r="T551" i="2664"/>
  <c r="J551" i="2664"/>
  <c r="I551" i="2664"/>
  <c r="H551" i="2664"/>
  <c r="W551" i="2664" s="1"/>
  <c r="T552" i="2664"/>
  <c r="J552" i="2664"/>
  <c r="I552" i="2664"/>
  <c r="H552" i="2664"/>
  <c r="W552" i="2664" s="1"/>
  <c r="T553" i="2664"/>
  <c r="J553" i="2664"/>
  <c r="I553" i="2664"/>
  <c r="H553" i="2664"/>
  <c r="W553" i="2664" s="1"/>
  <c r="T554" i="2664"/>
  <c r="J554" i="2664"/>
  <c r="I554" i="2664"/>
  <c r="H554" i="2664"/>
  <c r="W554" i="2664" s="1"/>
  <c r="T555" i="2664"/>
  <c r="J555" i="2664"/>
  <c r="I555" i="2664"/>
  <c r="H555" i="2664"/>
  <c r="W555" i="2664" s="1"/>
  <c r="T556" i="2664"/>
  <c r="J556" i="2664"/>
  <c r="I556" i="2664"/>
  <c r="H556" i="2664"/>
  <c r="W556" i="2664" s="1"/>
  <c r="T557" i="2664"/>
  <c r="J557" i="2664"/>
  <c r="I557" i="2664"/>
  <c r="H557" i="2664"/>
  <c r="W557" i="2664" s="1"/>
  <c r="T558" i="2664"/>
  <c r="J558" i="2664"/>
  <c r="I558" i="2664"/>
  <c r="H558" i="2664"/>
  <c r="W558" i="2664" s="1"/>
  <c r="T559" i="2664"/>
  <c r="J559" i="2664"/>
  <c r="I559" i="2664"/>
  <c r="H559" i="2664"/>
  <c r="W559" i="2664" s="1"/>
  <c r="T560" i="2664"/>
  <c r="J560" i="2664"/>
  <c r="I560" i="2664"/>
  <c r="H560" i="2664"/>
  <c r="W560" i="2664" s="1"/>
  <c r="T561" i="2664"/>
  <c r="J561" i="2664"/>
  <c r="I561" i="2664"/>
  <c r="H561" i="2664"/>
  <c r="W561" i="2664" s="1"/>
  <c r="T562" i="2664"/>
  <c r="J562" i="2664"/>
  <c r="I562" i="2664"/>
  <c r="H562" i="2664"/>
  <c r="W562" i="2664" s="1"/>
  <c r="T563" i="2664"/>
  <c r="J563" i="2664"/>
  <c r="I563" i="2664"/>
  <c r="H563" i="2664"/>
  <c r="W563" i="2664" s="1"/>
  <c r="T564" i="2664"/>
  <c r="J564" i="2664"/>
  <c r="I564" i="2664"/>
  <c r="H564" i="2664"/>
  <c r="W564" i="2664" s="1"/>
  <c r="T565" i="2664"/>
  <c r="J565" i="2664"/>
  <c r="I565" i="2664"/>
  <c r="H565" i="2664"/>
  <c r="W565" i="2664" s="1"/>
  <c r="T566" i="2664"/>
  <c r="J566" i="2664"/>
  <c r="I566" i="2664"/>
  <c r="H566" i="2664"/>
  <c r="W566" i="2664" s="1"/>
  <c r="T567" i="2664"/>
  <c r="J567" i="2664"/>
  <c r="I567" i="2664"/>
  <c r="H567" i="2664"/>
  <c r="W567" i="2664" s="1"/>
  <c r="T568" i="2664"/>
  <c r="J568" i="2664"/>
  <c r="I568" i="2664"/>
  <c r="H568" i="2664"/>
  <c r="W568" i="2664" s="1"/>
  <c r="T569" i="2664"/>
  <c r="J569" i="2664"/>
  <c r="I569" i="2664"/>
  <c r="H569" i="2664"/>
  <c r="W569" i="2664" s="1"/>
  <c r="T570" i="2664"/>
  <c r="J570" i="2664"/>
  <c r="I570" i="2664"/>
  <c r="H570" i="2664"/>
  <c r="W570" i="2664" s="1"/>
  <c r="T571" i="2664"/>
  <c r="J571" i="2664"/>
  <c r="I571" i="2664"/>
  <c r="H571" i="2664"/>
  <c r="W571" i="2664" s="1"/>
  <c r="T572" i="2664"/>
  <c r="J572" i="2664"/>
  <c r="I572" i="2664"/>
  <c r="H572" i="2664"/>
  <c r="W572" i="2664" s="1"/>
  <c r="T573" i="2664"/>
  <c r="J573" i="2664"/>
  <c r="I573" i="2664"/>
  <c r="H573" i="2664"/>
  <c r="W573" i="2664" s="1"/>
  <c r="T574" i="2664"/>
  <c r="J574" i="2664"/>
  <c r="I574" i="2664"/>
  <c r="H574" i="2664"/>
  <c r="W574" i="2664" s="1"/>
  <c r="T575" i="2664"/>
  <c r="J575" i="2664"/>
  <c r="I575" i="2664"/>
  <c r="H575" i="2664"/>
  <c r="W575" i="2664" s="1"/>
  <c r="T576" i="2664"/>
  <c r="J576" i="2664"/>
  <c r="I576" i="2664"/>
  <c r="H576" i="2664"/>
  <c r="W576" i="2664" s="1"/>
  <c r="T577" i="2664"/>
  <c r="J577" i="2664"/>
  <c r="I577" i="2664"/>
  <c r="H577" i="2664"/>
  <c r="W577" i="2664" s="1"/>
  <c r="T578" i="2664"/>
  <c r="J578" i="2664"/>
  <c r="I578" i="2664"/>
  <c r="H578" i="2664"/>
  <c r="W578" i="2664" s="1"/>
  <c r="T579" i="2664"/>
  <c r="J579" i="2664"/>
  <c r="I579" i="2664"/>
  <c r="H579" i="2664"/>
  <c r="W579" i="2664" s="1"/>
  <c r="T580" i="2664"/>
  <c r="J580" i="2664"/>
  <c r="I580" i="2664"/>
  <c r="H580" i="2664"/>
  <c r="W580" i="2664" s="1"/>
  <c r="T581" i="2664"/>
  <c r="J581" i="2664"/>
  <c r="I581" i="2664"/>
  <c r="H581" i="2664"/>
  <c r="W581" i="2664" s="1"/>
  <c r="T582" i="2664"/>
  <c r="J582" i="2664"/>
  <c r="I582" i="2664"/>
  <c r="H582" i="2664"/>
  <c r="W582" i="2664" s="1"/>
  <c r="T583" i="2664"/>
  <c r="J583" i="2664"/>
  <c r="I583" i="2664"/>
  <c r="H583" i="2664"/>
  <c r="W583" i="2664" s="1"/>
  <c r="T584" i="2664"/>
  <c r="J584" i="2664"/>
  <c r="I584" i="2664"/>
  <c r="H584" i="2664"/>
  <c r="W584" i="2664" s="1"/>
  <c r="T585" i="2664"/>
  <c r="J585" i="2664"/>
  <c r="I585" i="2664"/>
  <c r="H585" i="2664"/>
  <c r="W585" i="2664" s="1"/>
  <c r="T586" i="2664"/>
  <c r="J586" i="2664"/>
  <c r="I586" i="2664"/>
  <c r="H586" i="2664"/>
  <c r="W586" i="2664" s="1"/>
  <c r="T587" i="2664"/>
  <c r="J587" i="2664"/>
  <c r="I587" i="2664"/>
  <c r="H587" i="2664"/>
  <c r="W587" i="2664" s="1"/>
  <c r="T588" i="2664"/>
  <c r="J588" i="2664"/>
  <c r="I588" i="2664"/>
  <c r="H588" i="2664"/>
  <c r="W588" i="2664" s="1"/>
  <c r="T589" i="2664"/>
  <c r="J589" i="2664"/>
  <c r="I589" i="2664"/>
  <c r="H589" i="2664"/>
  <c r="W589" i="2664" s="1"/>
  <c r="T590" i="2664"/>
  <c r="J590" i="2664"/>
  <c r="I590" i="2664"/>
  <c r="H590" i="2664"/>
  <c r="W590" i="2664" s="1"/>
  <c r="T591" i="2664"/>
  <c r="J591" i="2664"/>
  <c r="I591" i="2664"/>
  <c r="H591" i="2664"/>
  <c r="W591" i="2664" s="1"/>
  <c r="T592" i="2664"/>
  <c r="J592" i="2664"/>
  <c r="I592" i="2664"/>
  <c r="H592" i="2664"/>
  <c r="W592" i="2664" s="1"/>
  <c r="T593" i="2664"/>
  <c r="J593" i="2664"/>
  <c r="I593" i="2664"/>
  <c r="H593" i="2664"/>
  <c r="W593" i="2664" s="1"/>
  <c r="T594" i="2664"/>
  <c r="J594" i="2664"/>
  <c r="I594" i="2664"/>
  <c r="H594" i="2664"/>
  <c r="W594" i="2664" s="1"/>
  <c r="T595" i="2664"/>
  <c r="J595" i="2664"/>
  <c r="I595" i="2664"/>
  <c r="H595" i="2664"/>
  <c r="W595" i="2664" s="1"/>
  <c r="T596" i="2664"/>
  <c r="J596" i="2664"/>
  <c r="I596" i="2664"/>
  <c r="H596" i="2664"/>
  <c r="W596" i="2664" s="1"/>
  <c r="T597" i="2664"/>
  <c r="J597" i="2664"/>
  <c r="I597" i="2664"/>
  <c r="H597" i="2664"/>
  <c r="W597" i="2664" s="1"/>
  <c r="T598" i="2664"/>
  <c r="J598" i="2664"/>
  <c r="I598" i="2664"/>
  <c r="H598" i="2664"/>
  <c r="W598" i="2664" s="1"/>
  <c r="T599" i="2664"/>
  <c r="J599" i="2664"/>
  <c r="I599" i="2664"/>
  <c r="H599" i="2664"/>
  <c r="W599" i="2664" s="1"/>
  <c r="T600" i="2664"/>
  <c r="J600" i="2664"/>
  <c r="I600" i="2664"/>
  <c r="H600" i="2664"/>
  <c r="W600" i="2664" s="1"/>
  <c r="T601" i="2664"/>
  <c r="J601" i="2664"/>
  <c r="I601" i="2664"/>
  <c r="H601" i="2664"/>
  <c r="W601" i="2664" s="1"/>
  <c r="T602" i="2664"/>
  <c r="J602" i="2664"/>
  <c r="I602" i="2664"/>
  <c r="H602" i="2664"/>
  <c r="W602" i="2664" s="1"/>
  <c r="T603" i="2664"/>
  <c r="J603" i="2664"/>
  <c r="I603" i="2664"/>
  <c r="H603" i="2664"/>
  <c r="W603" i="2664" s="1"/>
  <c r="T604" i="2664"/>
  <c r="J604" i="2664"/>
  <c r="I604" i="2664"/>
  <c r="H604" i="2664"/>
  <c r="W604" i="2664" s="1"/>
  <c r="T605" i="2664"/>
  <c r="J605" i="2664"/>
  <c r="I605" i="2664"/>
  <c r="H605" i="2664"/>
  <c r="W605" i="2664" s="1"/>
  <c r="T606" i="2664"/>
  <c r="J606" i="2664"/>
  <c r="I606" i="2664"/>
  <c r="H606" i="2664"/>
  <c r="W606" i="2664" s="1"/>
  <c r="T607" i="2664"/>
  <c r="J607" i="2664"/>
  <c r="I607" i="2664"/>
  <c r="H607" i="2664"/>
  <c r="W607" i="2664" s="1"/>
  <c r="T608" i="2664"/>
  <c r="J608" i="2664"/>
  <c r="I608" i="2664"/>
  <c r="H608" i="2664"/>
  <c r="W608" i="2664" s="1"/>
  <c r="T609" i="2664"/>
  <c r="J609" i="2664"/>
  <c r="I609" i="2664"/>
  <c r="H609" i="2664"/>
  <c r="W609" i="2664" s="1"/>
  <c r="T610" i="2664"/>
  <c r="J610" i="2664"/>
  <c r="I610" i="2664"/>
  <c r="H610" i="2664"/>
  <c r="W610" i="2664" s="1"/>
  <c r="T611" i="2664"/>
  <c r="J611" i="2664"/>
  <c r="I611" i="2664"/>
  <c r="H611" i="2664"/>
  <c r="W611" i="2664" s="1"/>
  <c r="T612" i="2664"/>
  <c r="J612" i="2664"/>
  <c r="I612" i="2664"/>
  <c r="H612" i="2664"/>
  <c r="W612" i="2664" s="1"/>
  <c r="T613" i="2664"/>
  <c r="J613" i="2664"/>
  <c r="I613" i="2664"/>
  <c r="H613" i="2664"/>
  <c r="W613" i="2664" s="1"/>
  <c r="T614" i="2664"/>
  <c r="J614" i="2664"/>
  <c r="I614" i="2664"/>
  <c r="H614" i="2664"/>
  <c r="W614" i="2664" s="1"/>
  <c r="T615" i="2664"/>
  <c r="J615" i="2664"/>
  <c r="I615" i="2664"/>
  <c r="H615" i="2664"/>
  <c r="W615" i="2664" s="1"/>
  <c r="T616" i="2664"/>
  <c r="J616" i="2664"/>
  <c r="I616" i="2664"/>
  <c r="H616" i="2664"/>
  <c r="W616" i="2664" s="1"/>
  <c r="T617" i="2664"/>
  <c r="J617" i="2664"/>
  <c r="I617" i="2664"/>
  <c r="H617" i="2664"/>
  <c r="W617" i="2664" s="1"/>
  <c r="T618" i="2664"/>
  <c r="J618" i="2664"/>
  <c r="I618" i="2664"/>
  <c r="H618" i="2664"/>
  <c r="W618" i="2664" s="1"/>
  <c r="T619" i="2664"/>
  <c r="J619" i="2664"/>
  <c r="I619" i="2664"/>
  <c r="H619" i="2664"/>
  <c r="W619" i="2664" s="1"/>
  <c r="T620" i="2664"/>
  <c r="J620" i="2664"/>
  <c r="I620" i="2664"/>
  <c r="H620" i="2664"/>
  <c r="W620" i="2664" s="1"/>
  <c r="T621" i="2664"/>
  <c r="J621" i="2664"/>
  <c r="I621" i="2664"/>
  <c r="H621" i="2664"/>
  <c r="W621" i="2664" s="1"/>
  <c r="T622" i="2664"/>
  <c r="J622" i="2664"/>
  <c r="I622" i="2664"/>
  <c r="H622" i="2664"/>
  <c r="W622" i="2664" s="1"/>
  <c r="T623" i="2664"/>
  <c r="J623" i="2664"/>
  <c r="I623" i="2664"/>
  <c r="H623" i="2664"/>
  <c r="W623" i="2664" s="1"/>
  <c r="T624" i="2664"/>
  <c r="J624" i="2664"/>
  <c r="I624" i="2664"/>
  <c r="H624" i="2664"/>
  <c r="W624" i="2664" s="1"/>
  <c r="T625" i="2664"/>
  <c r="J625" i="2664"/>
  <c r="I625" i="2664"/>
  <c r="H625" i="2664"/>
  <c r="W625" i="2664" s="1"/>
  <c r="T626" i="2664"/>
  <c r="J626" i="2664"/>
  <c r="I626" i="2664"/>
  <c r="H626" i="2664"/>
  <c r="W626" i="2664" s="1"/>
  <c r="T627" i="2664"/>
  <c r="J627" i="2664"/>
  <c r="I627" i="2664"/>
  <c r="H627" i="2664"/>
  <c r="W627" i="2664" s="1"/>
  <c r="T628" i="2664"/>
  <c r="J628" i="2664"/>
  <c r="I628" i="2664"/>
  <c r="H628" i="2664"/>
  <c r="W628" i="2664" s="1"/>
  <c r="T629" i="2664"/>
  <c r="J629" i="2664"/>
  <c r="I629" i="2664"/>
  <c r="H629" i="2664"/>
  <c r="W629" i="2664" s="1"/>
  <c r="T630" i="2664"/>
  <c r="J630" i="2664"/>
  <c r="I630" i="2664"/>
  <c r="H630" i="2664"/>
  <c r="W630" i="2664" s="1"/>
  <c r="T631" i="2664"/>
  <c r="J631" i="2664"/>
  <c r="I631" i="2664"/>
  <c r="H631" i="2664"/>
  <c r="W631" i="2664" s="1"/>
  <c r="T632" i="2664"/>
  <c r="J632" i="2664"/>
  <c r="I632" i="2664"/>
  <c r="H632" i="2664"/>
  <c r="W632" i="2664" s="1"/>
  <c r="T633" i="2664"/>
  <c r="J633" i="2664"/>
  <c r="I633" i="2664"/>
  <c r="H633" i="2664"/>
  <c r="W633" i="2664" s="1"/>
  <c r="T634" i="2664"/>
  <c r="J634" i="2664"/>
  <c r="I634" i="2664"/>
  <c r="H634" i="2664"/>
  <c r="W634" i="2664" s="1"/>
  <c r="T635" i="2664"/>
  <c r="J635" i="2664"/>
  <c r="I635" i="2664"/>
  <c r="H635" i="2664"/>
  <c r="W635" i="2664" s="1"/>
  <c r="T636" i="2664"/>
  <c r="J636" i="2664"/>
  <c r="I636" i="2664"/>
  <c r="H636" i="2664"/>
  <c r="W636" i="2664" s="1"/>
  <c r="T637" i="2664"/>
  <c r="J637" i="2664"/>
  <c r="I637" i="2664"/>
  <c r="H637" i="2664"/>
  <c r="W637" i="2664" s="1"/>
  <c r="T638" i="2664"/>
  <c r="J638" i="2664"/>
  <c r="I638" i="2664"/>
  <c r="H638" i="2664"/>
  <c r="W638" i="2664" s="1"/>
  <c r="T639" i="2664"/>
  <c r="J639" i="2664"/>
  <c r="I639" i="2664"/>
  <c r="H639" i="2664"/>
  <c r="W639" i="2664" s="1"/>
  <c r="T640" i="2664"/>
  <c r="J640" i="2664"/>
  <c r="I640" i="2664"/>
  <c r="H640" i="2664"/>
  <c r="W640" i="2664" s="1"/>
  <c r="T641" i="2664"/>
  <c r="J641" i="2664"/>
  <c r="I641" i="2664"/>
  <c r="H641" i="2664"/>
  <c r="W641" i="2664" s="1"/>
  <c r="T642" i="2664"/>
  <c r="J642" i="2664"/>
  <c r="I642" i="2664"/>
  <c r="H642" i="2664"/>
  <c r="W642" i="2664" s="1"/>
  <c r="T643" i="2664"/>
  <c r="J643" i="2664"/>
  <c r="I643" i="2664"/>
  <c r="H643" i="2664"/>
  <c r="W643" i="2664" s="1"/>
  <c r="T644" i="2664"/>
  <c r="J644" i="2664"/>
  <c r="I644" i="2664"/>
  <c r="H644" i="2664"/>
  <c r="W644" i="2664" s="1"/>
  <c r="T645" i="2664"/>
  <c r="J645" i="2664"/>
  <c r="I645" i="2664"/>
  <c r="H645" i="2664"/>
  <c r="W645" i="2664" s="1"/>
  <c r="T646" i="2664"/>
  <c r="J646" i="2664"/>
  <c r="I646" i="2664"/>
  <c r="H646" i="2664"/>
  <c r="W646" i="2664" s="1"/>
  <c r="T647" i="2664"/>
  <c r="J647" i="2664"/>
  <c r="I647" i="2664"/>
  <c r="H647" i="2664"/>
  <c r="W647" i="2664" s="1"/>
  <c r="T648" i="2664"/>
  <c r="J648" i="2664"/>
  <c r="I648" i="2664"/>
  <c r="H648" i="2664"/>
  <c r="W648" i="2664" s="1"/>
  <c r="T649" i="2664"/>
  <c r="J649" i="2664"/>
  <c r="I649" i="2664"/>
  <c r="H649" i="2664"/>
  <c r="W649" i="2664" s="1"/>
  <c r="T650" i="2664"/>
  <c r="J650" i="2664"/>
  <c r="I650" i="2664"/>
  <c r="H650" i="2664"/>
  <c r="W650" i="2664" s="1"/>
  <c r="T651" i="2664"/>
  <c r="J651" i="2664"/>
  <c r="I651" i="2664"/>
  <c r="H651" i="2664"/>
  <c r="W651" i="2664" s="1"/>
  <c r="T652" i="2664"/>
  <c r="J652" i="2664"/>
  <c r="I652" i="2664"/>
  <c r="H652" i="2664"/>
  <c r="W652" i="2664" s="1"/>
  <c r="T653" i="2664"/>
  <c r="J653" i="2664"/>
  <c r="I653" i="2664"/>
  <c r="H653" i="2664"/>
  <c r="W653" i="2664" s="1"/>
  <c r="T654" i="2664"/>
  <c r="J654" i="2664"/>
  <c r="I654" i="2664"/>
  <c r="H654" i="2664"/>
  <c r="W654" i="2664" s="1"/>
  <c r="T655" i="2664"/>
  <c r="J655" i="2664"/>
  <c r="I655" i="2664"/>
  <c r="H655" i="2664"/>
  <c r="W655" i="2664" s="1"/>
  <c r="T656" i="2664"/>
  <c r="J656" i="2664"/>
  <c r="I656" i="2664"/>
  <c r="H656" i="2664"/>
  <c r="W656" i="2664" s="1"/>
  <c r="T657" i="2664"/>
  <c r="J657" i="2664"/>
  <c r="I657" i="2664"/>
  <c r="H657" i="2664"/>
  <c r="W657" i="2664" s="1"/>
  <c r="T658" i="2664"/>
  <c r="J658" i="2664"/>
  <c r="I658" i="2664"/>
  <c r="H658" i="2664"/>
  <c r="W658" i="2664" s="1"/>
  <c r="T659" i="2664"/>
  <c r="J659" i="2664"/>
  <c r="I659" i="2664"/>
  <c r="H659" i="2664"/>
  <c r="W659" i="2664" s="1"/>
  <c r="T660" i="2664"/>
  <c r="J660" i="2664"/>
  <c r="I660" i="2664"/>
  <c r="H660" i="2664"/>
  <c r="W660" i="2664" s="1"/>
  <c r="T661" i="2664"/>
  <c r="J661" i="2664"/>
  <c r="I661" i="2664"/>
  <c r="H661" i="2664"/>
  <c r="W661" i="2664" s="1"/>
  <c r="T662" i="2664"/>
  <c r="J662" i="2664"/>
  <c r="I662" i="2664"/>
  <c r="H662" i="2664"/>
  <c r="W662" i="2664" s="1"/>
  <c r="T663" i="2664"/>
  <c r="J663" i="2664"/>
  <c r="I663" i="2664"/>
  <c r="H663" i="2664"/>
  <c r="W663" i="2664" s="1"/>
  <c r="T664" i="2664"/>
  <c r="J664" i="2664"/>
  <c r="I664" i="2664"/>
  <c r="H664" i="2664"/>
  <c r="W664" i="2664" s="1"/>
  <c r="T665" i="2664"/>
  <c r="J665" i="2664"/>
  <c r="I665" i="2664"/>
  <c r="H665" i="2664"/>
  <c r="W665" i="2664" s="1"/>
  <c r="T666" i="2664"/>
  <c r="J666" i="2664"/>
  <c r="I666" i="2664"/>
  <c r="H666" i="2664"/>
  <c r="W666" i="2664" s="1"/>
  <c r="T667" i="2664"/>
  <c r="J667" i="2664"/>
  <c r="I667" i="2664"/>
  <c r="H667" i="2664"/>
  <c r="W667" i="2664" s="1"/>
  <c r="T668" i="2664"/>
  <c r="J668" i="2664"/>
  <c r="I668" i="2664"/>
  <c r="H668" i="2664"/>
  <c r="W668" i="2664" s="1"/>
  <c r="T669" i="2664"/>
  <c r="J669" i="2664"/>
  <c r="I669" i="2664"/>
  <c r="H669" i="2664"/>
  <c r="W669" i="2664" s="1"/>
  <c r="T670" i="2664"/>
  <c r="J670" i="2664"/>
  <c r="I670" i="2664"/>
  <c r="H670" i="2664"/>
  <c r="W670" i="2664" s="1"/>
  <c r="T671" i="2664"/>
  <c r="J671" i="2664"/>
  <c r="I671" i="2664"/>
  <c r="H671" i="2664"/>
  <c r="W671" i="2664" s="1"/>
  <c r="T672" i="2664"/>
  <c r="J672" i="2664"/>
  <c r="I672" i="2664"/>
  <c r="H672" i="2664"/>
  <c r="W672" i="2664" s="1"/>
  <c r="T673" i="2664"/>
  <c r="J673" i="2664"/>
  <c r="I673" i="2664"/>
  <c r="H673" i="2664"/>
  <c r="W673" i="2664" s="1"/>
  <c r="T674" i="2664"/>
  <c r="J674" i="2664"/>
  <c r="I674" i="2664"/>
  <c r="H674" i="2664"/>
  <c r="W674" i="2664" s="1"/>
  <c r="T675" i="2664"/>
  <c r="J675" i="2664"/>
  <c r="I675" i="2664"/>
  <c r="H675" i="2664"/>
  <c r="W675" i="2664" s="1"/>
  <c r="T676" i="2664"/>
  <c r="J676" i="2664"/>
  <c r="I676" i="2664"/>
  <c r="H676" i="2664"/>
  <c r="W676" i="2664" s="1"/>
  <c r="T677" i="2664"/>
  <c r="J677" i="2664"/>
  <c r="I677" i="2664"/>
  <c r="H677" i="2664"/>
  <c r="W677" i="2664" s="1"/>
  <c r="T678" i="2664"/>
  <c r="J678" i="2664"/>
  <c r="I678" i="2664"/>
  <c r="H678" i="2664"/>
  <c r="W678" i="2664" s="1"/>
  <c r="T679" i="2664"/>
  <c r="J679" i="2664"/>
  <c r="I679" i="2664"/>
  <c r="H679" i="2664"/>
  <c r="W679" i="2664" s="1"/>
  <c r="T680" i="2664"/>
  <c r="J680" i="2664"/>
  <c r="I680" i="2664"/>
  <c r="H680" i="2664"/>
  <c r="W680" i="2664" s="1"/>
  <c r="T681" i="2664"/>
  <c r="J681" i="2664"/>
  <c r="I681" i="2664"/>
  <c r="H681" i="2664"/>
  <c r="W681" i="2664" s="1"/>
  <c r="T682" i="2664"/>
  <c r="J682" i="2664"/>
  <c r="I682" i="2664"/>
  <c r="H682" i="2664"/>
  <c r="W682" i="2664" s="1"/>
  <c r="T683" i="2664"/>
  <c r="J683" i="2664"/>
  <c r="I683" i="2664"/>
  <c r="H683" i="2664"/>
  <c r="W683" i="2664" s="1"/>
  <c r="T684" i="2664"/>
  <c r="J684" i="2664"/>
  <c r="I684" i="2664"/>
  <c r="H684" i="2664"/>
  <c r="W684" i="2664" s="1"/>
  <c r="T685" i="2664"/>
  <c r="J685" i="2664"/>
  <c r="I685" i="2664"/>
  <c r="H685" i="2664"/>
  <c r="W685" i="2664" s="1"/>
  <c r="T686" i="2664"/>
  <c r="J686" i="2664"/>
  <c r="I686" i="2664"/>
  <c r="H686" i="2664"/>
  <c r="W686" i="2664" s="1"/>
  <c r="T687" i="2664"/>
  <c r="J687" i="2664"/>
  <c r="I687" i="2664"/>
  <c r="H687" i="2664"/>
  <c r="W687" i="2664" s="1"/>
  <c r="T688" i="2664"/>
  <c r="J688" i="2664"/>
  <c r="I688" i="2664"/>
  <c r="H688" i="2664"/>
  <c r="W688" i="2664" s="1"/>
  <c r="T689" i="2664"/>
  <c r="J689" i="2664"/>
  <c r="I689" i="2664"/>
  <c r="H689" i="2664"/>
  <c r="W689" i="2664" s="1"/>
  <c r="T690" i="2664"/>
  <c r="J690" i="2664"/>
  <c r="I690" i="2664"/>
  <c r="H690" i="2664"/>
  <c r="W690" i="2664" s="1"/>
  <c r="T691" i="2664"/>
  <c r="J691" i="2664"/>
  <c r="I691" i="2664"/>
  <c r="H691" i="2664"/>
  <c r="W691" i="2664" s="1"/>
  <c r="T692" i="2664"/>
  <c r="J692" i="2664"/>
  <c r="I692" i="2664"/>
  <c r="H692" i="2664"/>
  <c r="W692" i="2664" s="1"/>
  <c r="T693" i="2664"/>
  <c r="J693" i="2664"/>
  <c r="I693" i="2664"/>
  <c r="H693" i="2664"/>
  <c r="W693" i="2664" s="1"/>
  <c r="T694" i="2664"/>
  <c r="J694" i="2664"/>
  <c r="I694" i="2664"/>
  <c r="H694" i="2664"/>
  <c r="W694" i="2664" s="1"/>
  <c r="T695" i="2664"/>
  <c r="J695" i="2664"/>
  <c r="I695" i="2664"/>
  <c r="H695" i="2664"/>
  <c r="W695" i="2664" s="1"/>
  <c r="T696" i="2664"/>
  <c r="J696" i="2664"/>
  <c r="I696" i="2664"/>
  <c r="H696" i="2664"/>
  <c r="W696" i="2664" s="1"/>
  <c r="T697" i="2664"/>
  <c r="J697" i="2664"/>
  <c r="I697" i="2664"/>
  <c r="H697" i="2664"/>
  <c r="W697" i="2664" s="1"/>
  <c r="T698" i="2664"/>
  <c r="J698" i="2664"/>
  <c r="I698" i="2664"/>
  <c r="H698" i="2664"/>
  <c r="W698" i="2664" s="1"/>
  <c r="T699" i="2664"/>
  <c r="J699" i="2664"/>
  <c r="I699" i="2664"/>
  <c r="H699" i="2664"/>
  <c r="W699" i="2664" s="1"/>
  <c r="T700" i="2664"/>
  <c r="J700" i="2664"/>
  <c r="I700" i="2664"/>
  <c r="H700" i="2664"/>
  <c r="W700" i="2664" s="1"/>
  <c r="T701" i="2664"/>
  <c r="J701" i="2664"/>
  <c r="I701" i="2664"/>
  <c r="H701" i="2664"/>
  <c r="W701" i="2664" s="1"/>
  <c r="T702" i="2664"/>
  <c r="J702" i="2664"/>
  <c r="I702" i="2664"/>
  <c r="H702" i="2664"/>
  <c r="W702" i="2664" s="1"/>
  <c r="T703" i="2664"/>
  <c r="J703" i="2664"/>
  <c r="I703" i="2664"/>
  <c r="H703" i="2664"/>
  <c r="W703" i="2664" s="1"/>
  <c r="T704" i="2664"/>
  <c r="J704" i="2664"/>
  <c r="I704" i="2664"/>
  <c r="H704" i="2664"/>
  <c r="W704" i="2664" s="1"/>
  <c r="T705" i="2664"/>
  <c r="J705" i="2664"/>
  <c r="I705" i="2664"/>
  <c r="H705" i="2664"/>
  <c r="W705" i="2664" s="1"/>
  <c r="T706" i="2664"/>
  <c r="J706" i="2664"/>
  <c r="I706" i="2664"/>
  <c r="H706" i="2664"/>
  <c r="W706" i="2664" s="1"/>
  <c r="T707" i="2664"/>
  <c r="J707" i="2664"/>
  <c r="I707" i="2664"/>
  <c r="H707" i="2664"/>
  <c r="W707" i="2664" s="1"/>
  <c r="T708" i="2664"/>
  <c r="J708" i="2664"/>
  <c r="I708" i="2664"/>
  <c r="H708" i="2664"/>
  <c r="W708" i="2664" s="1"/>
  <c r="T709" i="2664"/>
  <c r="J709" i="2664"/>
  <c r="I709" i="2664"/>
  <c r="H709" i="2664"/>
  <c r="W709" i="2664" s="1"/>
  <c r="T710" i="2664"/>
  <c r="J710" i="2664"/>
  <c r="I710" i="2664"/>
  <c r="H710" i="2664"/>
  <c r="W710" i="2664" s="1"/>
  <c r="T711" i="2664"/>
  <c r="J711" i="2664"/>
  <c r="I711" i="2664"/>
  <c r="H711" i="2664"/>
  <c r="W711" i="2664" s="1"/>
  <c r="T712" i="2664"/>
  <c r="J712" i="2664"/>
  <c r="I712" i="2664"/>
  <c r="H712" i="2664"/>
  <c r="W712" i="2664" s="1"/>
  <c r="T713" i="2664"/>
  <c r="J713" i="2664"/>
  <c r="I713" i="2664"/>
  <c r="H713" i="2664"/>
  <c r="W713" i="2664" s="1"/>
  <c r="T714" i="2664"/>
  <c r="J714" i="2664"/>
  <c r="I714" i="2664"/>
  <c r="H714" i="2664"/>
  <c r="W714" i="2664" s="1"/>
  <c r="T715" i="2664"/>
  <c r="J715" i="2664"/>
  <c r="I715" i="2664"/>
  <c r="H715" i="2664"/>
  <c r="W715" i="2664" s="1"/>
  <c r="T716" i="2664"/>
  <c r="J716" i="2664"/>
  <c r="I716" i="2664"/>
  <c r="H716" i="2664"/>
  <c r="W716" i="2664" s="1"/>
  <c r="T717" i="2664"/>
  <c r="J717" i="2664"/>
  <c r="I717" i="2664"/>
  <c r="H717" i="2664"/>
  <c r="W717" i="2664" s="1"/>
  <c r="T718" i="2664"/>
  <c r="J718" i="2664"/>
  <c r="I718" i="2664"/>
  <c r="H718" i="2664"/>
  <c r="W718" i="2664" s="1"/>
  <c r="T719" i="2664"/>
  <c r="J719" i="2664"/>
  <c r="I719" i="2664"/>
  <c r="H719" i="2664"/>
  <c r="W719" i="2664" s="1"/>
  <c r="T720" i="2664"/>
  <c r="J720" i="2664"/>
  <c r="I720" i="2664"/>
  <c r="H720" i="2664"/>
  <c r="W720" i="2664" s="1"/>
  <c r="T721" i="2664"/>
  <c r="J721" i="2664"/>
  <c r="I721" i="2664"/>
  <c r="H721" i="2664"/>
  <c r="W721" i="2664" s="1"/>
  <c r="T722" i="2664"/>
  <c r="J722" i="2664"/>
  <c r="I722" i="2664"/>
  <c r="H722" i="2664"/>
  <c r="W722" i="2664" s="1"/>
  <c r="T723" i="2664"/>
  <c r="J723" i="2664"/>
  <c r="I723" i="2664"/>
  <c r="H723" i="2664"/>
  <c r="W723" i="2664" s="1"/>
  <c r="T724" i="2664"/>
  <c r="J724" i="2664"/>
  <c r="I724" i="2664"/>
  <c r="H724" i="2664"/>
  <c r="W724" i="2664" s="1"/>
  <c r="T725" i="2664"/>
  <c r="J725" i="2664"/>
  <c r="I725" i="2664"/>
  <c r="H725" i="2664"/>
  <c r="W725" i="2664" s="1"/>
  <c r="T726" i="2664"/>
  <c r="J726" i="2664"/>
  <c r="I726" i="2664"/>
  <c r="H726" i="2664"/>
  <c r="W726" i="2664" s="1"/>
  <c r="T727" i="2664"/>
  <c r="J727" i="2664"/>
  <c r="I727" i="2664"/>
  <c r="H727" i="2664"/>
  <c r="W727" i="2664" s="1"/>
  <c r="T728" i="2664"/>
  <c r="J728" i="2664"/>
  <c r="I728" i="2664"/>
  <c r="H728" i="2664"/>
  <c r="W728" i="2664" s="1"/>
  <c r="T729" i="2664"/>
  <c r="J729" i="2664"/>
  <c r="I729" i="2664"/>
  <c r="H729" i="2664"/>
  <c r="W729" i="2664" s="1"/>
  <c r="T730" i="2664"/>
  <c r="J730" i="2664"/>
  <c r="I730" i="2664"/>
  <c r="H730" i="2664"/>
  <c r="W730" i="2664" s="1"/>
  <c r="T731" i="2664"/>
  <c r="J731" i="2664"/>
  <c r="I731" i="2664"/>
  <c r="H731" i="2664"/>
  <c r="W731" i="2664" s="1"/>
  <c r="T732" i="2664"/>
  <c r="J732" i="2664"/>
  <c r="I732" i="2664"/>
  <c r="H732" i="2664"/>
  <c r="W732" i="2664" s="1"/>
  <c r="T733" i="2664"/>
  <c r="J733" i="2664"/>
  <c r="I733" i="2664"/>
  <c r="H733" i="2664"/>
  <c r="W733" i="2664" s="1"/>
  <c r="T734" i="2664"/>
  <c r="J734" i="2664"/>
  <c r="I734" i="2664"/>
  <c r="H734" i="2664"/>
  <c r="W734" i="2664" s="1"/>
  <c r="T735" i="2664"/>
  <c r="J735" i="2664"/>
  <c r="I735" i="2664"/>
  <c r="H735" i="2664"/>
  <c r="W735" i="2664" s="1"/>
  <c r="T736" i="2664"/>
  <c r="J736" i="2664"/>
  <c r="I736" i="2664"/>
  <c r="H736" i="2664"/>
  <c r="W736" i="2664" s="1"/>
  <c r="T737" i="2664"/>
  <c r="J737" i="2664"/>
  <c r="I737" i="2664"/>
  <c r="H737" i="2664"/>
  <c r="W737" i="2664" s="1"/>
  <c r="T738" i="2664"/>
  <c r="J738" i="2664"/>
  <c r="I738" i="2664"/>
  <c r="H738" i="2664"/>
  <c r="W738" i="2664" s="1"/>
  <c r="T739" i="2664"/>
  <c r="J739" i="2664"/>
  <c r="I739" i="2664"/>
  <c r="H739" i="2664"/>
  <c r="W739" i="2664" s="1"/>
  <c r="T740" i="2664"/>
  <c r="J740" i="2664"/>
  <c r="I740" i="2664"/>
  <c r="H740" i="2664"/>
  <c r="W740" i="2664" s="1"/>
  <c r="T741" i="2664"/>
  <c r="J741" i="2664"/>
  <c r="I741" i="2664"/>
  <c r="H741" i="2664"/>
  <c r="W741" i="2664" s="1"/>
  <c r="T742" i="2664"/>
  <c r="J742" i="2664"/>
  <c r="I742" i="2664"/>
  <c r="H742" i="2664"/>
  <c r="W742" i="2664" s="1"/>
  <c r="T743" i="2664"/>
  <c r="J743" i="2664"/>
  <c r="I743" i="2664"/>
  <c r="H743" i="2664"/>
  <c r="W743" i="2664" s="1"/>
  <c r="T744" i="2664"/>
  <c r="J744" i="2664"/>
  <c r="I744" i="2664"/>
  <c r="H744" i="2664"/>
  <c r="W744" i="2664" s="1"/>
  <c r="T745" i="2664"/>
  <c r="J745" i="2664"/>
  <c r="I745" i="2664"/>
  <c r="H745" i="2664"/>
  <c r="W745" i="2664" s="1"/>
  <c r="T746" i="2664"/>
  <c r="J746" i="2664"/>
  <c r="I746" i="2664"/>
  <c r="H746" i="2664"/>
  <c r="W746" i="2664" s="1"/>
  <c r="T747" i="2664"/>
  <c r="J747" i="2664"/>
  <c r="I747" i="2664"/>
  <c r="H747" i="2664"/>
  <c r="W747" i="2664" s="1"/>
  <c r="T748" i="2664"/>
  <c r="J748" i="2664"/>
  <c r="I748" i="2664"/>
  <c r="H748" i="2664"/>
  <c r="W748" i="2664" s="1"/>
  <c r="T749" i="2664"/>
  <c r="J749" i="2664"/>
  <c r="I749" i="2664"/>
  <c r="H749" i="2664"/>
  <c r="W749" i="2664" s="1"/>
  <c r="T750" i="2664"/>
  <c r="J750" i="2664"/>
  <c r="I750" i="2664"/>
  <c r="H750" i="2664"/>
  <c r="W750" i="2664" s="1"/>
  <c r="T751" i="2664"/>
  <c r="J751" i="2664"/>
  <c r="I751" i="2664"/>
  <c r="H751" i="2664"/>
  <c r="W751" i="2664" s="1"/>
  <c r="T752" i="2664"/>
  <c r="J752" i="2664"/>
  <c r="I752" i="2664"/>
  <c r="H752" i="2664"/>
  <c r="W752" i="2664" s="1"/>
  <c r="T753" i="2664"/>
  <c r="J753" i="2664"/>
  <c r="I753" i="2664"/>
  <c r="H753" i="2664"/>
  <c r="W753" i="2664" s="1"/>
  <c r="T754" i="2664"/>
  <c r="J754" i="2664"/>
  <c r="I754" i="2664"/>
  <c r="H754" i="2664"/>
  <c r="W754" i="2664" s="1"/>
  <c r="T755" i="2664"/>
  <c r="J755" i="2664"/>
  <c r="I755" i="2664"/>
  <c r="H755" i="2664"/>
  <c r="W755" i="2664" s="1"/>
  <c r="T756" i="2664"/>
  <c r="J756" i="2664"/>
  <c r="I756" i="2664"/>
  <c r="H756" i="2664"/>
  <c r="W756" i="2664" s="1"/>
  <c r="T757" i="2664"/>
  <c r="J757" i="2664"/>
  <c r="I757" i="2664"/>
  <c r="H757" i="2664"/>
  <c r="W757" i="2664" s="1"/>
  <c r="T758" i="2664"/>
  <c r="J758" i="2664"/>
  <c r="I758" i="2664"/>
  <c r="H758" i="2664"/>
  <c r="W758" i="2664" s="1"/>
  <c r="T759" i="2664"/>
  <c r="J759" i="2664"/>
  <c r="I759" i="2664"/>
  <c r="H759" i="2664"/>
  <c r="W759" i="2664" s="1"/>
  <c r="T760" i="2664"/>
  <c r="J760" i="2664"/>
  <c r="I760" i="2664"/>
  <c r="H760" i="2664"/>
  <c r="W760" i="2664" s="1"/>
  <c r="T761" i="2664"/>
  <c r="J761" i="2664"/>
  <c r="I761" i="2664"/>
  <c r="H761" i="2664"/>
  <c r="W761" i="2664" s="1"/>
  <c r="T762" i="2664"/>
  <c r="J762" i="2664"/>
  <c r="I762" i="2664"/>
  <c r="H762" i="2664"/>
  <c r="W762" i="2664" s="1"/>
  <c r="T763" i="2664"/>
  <c r="J763" i="2664"/>
  <c r="I763" i="2664"/>
  <c r="H763" i="2664"/>
  <c r="W763" i="2664" s="1"/>
  <c r="T764" i="2664"/>
  <c r="J764" i="2664"/>
  <c r="I764" i="2664"/>
  <c r="H764" i="2664"/>
  <c r="W764" i="2664" s="1"/>
  <c r="T765" i="2664"/>
  <c r="J765" i="2664"/>
  <c r="I765" i="2664"/>
  <c r="H765" i="2664"/>
  <c r="W765" i="2664" s="1"/>
  <c r="T766" i="2664"/>
  <c r="J766" i="2664"/>
  <c r="I766" i="2664"/>
  <c r="H766" i="2664"/>
  <c r="W766" i="2664" s="1"/>
  <c r="T767" i="2664"/>
  <c r="J767" i="2664"/>
  <c r="I767" i="2664"/>
  <c r="H767" i="2664"/>
  <c r="W767" i="2664" s="1"/>
  <c r="T768" i="2664"/>
  <c r="J768" i="2664"/>
  <c r="I768" i="2664"/>
  <c r="H768" i="2664"/>
  <c r="W768" i="2664" s="1"/>
  <c r="T769" i="2664"/>
  <c r="J769" i="2664"/>
  <c r="I769" i="2664"/>
  <c r="H769" i="2664"/>
  <c r="W769" i="2664" s="1"/>
  <c r="T770" i="2664"/>
  <c r="J770" i="2664"/>
  <c r="I770" i="2664"/>
  <c r="H770" i="2664"/>
  <c r="W770" i="2664" s="1"/>
  <c r="T771" i="2664"/>
  <c r="J771" i="2664"/>
  <c r="I771" i="2664"/>
  <c r="H771" i="2664"/>
  <c r="W771" i="2664" s="1"/>
  <c r="T772" i="2664"/>
  <c r="J772" i="2664"/>
  <c r="I772" i="2664"/>
  <c r="H772" i="2664"/>
  <c r="W772" i="2664" s="1"/>
  <c r="T773" i="2664"/>
  <c r="J773" i="2664"/>
  <c r="I773" i="2664"/>
  <c r="H773" i="2664"/>
  <c r="W773" i="2664" s="1"/>
  <c r="T774" i="2664"/>
  <c r="J774" i="2664"/>
  <c r="I774" i="2664"/>
  <c r="H774" i="2664"/>
  <c r="W774" i="2664" s="1"/>
  <c r="T775" i="2664"/>
  <c r="J775" i="2664"/>
  <c r="I775" i="2664"/>
  <c r="H775" i="2664"/>
  <c r="W775" i="2664" s="1"/>
  <c r="T776" i="2664"/>
  <c r="J776" i="2664"/>
  <c r="I776" i="2664"/>
  <c r="H776" i="2664"/>
  <c r="W776" i="2664" s="1"/>
  <c r="T777" i="2664"/>
  <c r="J777" i="2664"/>
  <c r="I777" i="2664"/>
  <c r="H777" i="2664"/>
  <c r="W777" i="2664" s="1"/>
  <c r="T778" i="2664"/>
  <c r="J778" i="2664"/>
  <c r="I778" i="2664"/>
  <c r="H778" i="2664"/>
  <c r="W778" i="2664" s="1"/>
  <c r="T779" i="2664"/>
  <c r="J779" i="2664"/>
  <c r="I779" i="2664"/>
  <c r="H779" i="2664"/>
  <c r="W779" i="2664" s="1"/>
  <c r="T780" i="2664"/>
  <c r="J780" i="2664"/>
  <c r="I780" i="2664"/>
  <c r="H780" i="2664"/>
  <c r="W780" i="2664" s="1"/>
  <c r="T781" i="2664"/>
  <c r="J781" i="2664"/>
  <c r="I781" i="2664"/>
  <c r="H781" i="2664"/>
  <c r="W781" i="2664" s="1"/>
  <c r="T782" i="2664"/>
  <c r="J782" i="2664"/>
  <c r="I782" i="2664"/>
  <c r="H782" i="2664"/>
  <c r="W782" i="2664" s="1"/>
  <c r="T783" i="2664"/>
  <c r="J783" i="2664"/>
  <c r="I783" i="2664"/>
  <c r="H783" i="2664"/>
  <c r="W783" i="2664" s="1"/>
  <c r="T784" i="2664"/>
  <c r="J784" i="2664"/>
  <c r="I784" i="2664"/>
  <c r="H784" i="2664"/>
  <c r="W784" i="2664" s="1"/>
  <c r="T785" i="2664"/>
  <c r="J785" i="2664"/>
  <c r="I785" i="2664"/>
  <c r="H785" i="2664"/>
  <c r="W785" i="2664" s="1"/>
  <c r="T786" i="2664"/>
  <c r="J786" i="2664"/>
  <c r="I786" i="2664"/>
  <c r="H786" i="2664"/>
  <c r="W786" i="2664" s="1"/>
  <c r="T787" i="2664"/>
  <c r="J787" i="2664"/>
  <c r="I787" i="2664"/>
  <c r="H787" i="2664"/>
  <c r="W787" i="2664" s="1"/>
  <c r="T788" i="2664"/>
  <c r="J788" i="2664"/>
  <c r="I788" i="2664"/>
  <c r="H788" i="2664"/>
  <c r="W788" i="2664" s="1"/>
  <c r="T789" i="2664"/>
  <c r="J789" i="2664"/>
  <c r="I789" i="2664"/>
  <c r="H789" i="2664"/>
  <c r="W789" i="2664" s="1"/>
  <c r="T790" i="2664"/>
  <c r="J790" i="2664"/>
  <c r="I790" i="2664"/>
  <c r="H790" i="2664"/>
  <c r="W790" i="2664" s="1"/>
  <c r="T791" i="2664"/>
  <c r="J791" i="2664"/>
  <c r="I791" i="2664"/>
  <c r="H791" i="2664"/>
  <c r="W791" i="2664" s="1"/>
  <c r="T792" i="2664"/>
  <c r="J792" i="2664"/>
  <c r="I792" i="2664"/>
  <c r="H792" i="2664"/>
  <c r="W792" i="2664" s="1"/>
  <c r="T793" i="2664"/>
  <c r="J793" i="2664"/>
  <c r="I793" i="2664"/>
  <c r="H793" i="2664"/>
  <c r="W793" i="2664" s="1"/>
  <c r="T794" i="2664"/>
  <c r="J794" i="2664"/>
  <c r="I794" i="2664"/>
  <c r="H794" i="2664"/>
  <c r="W794" i="2664" s="1"/>
  <c r="T795" i="2664"/>
  <c r="J795" i="2664"/>
  <c r="I795" i="2664"/>
  <c r="H795" i="2664"/>
  <c r="W795" i="2664" s="1"/>
  <c r="T796" i="2664"/>
  <c r="J796" i="2664"/>
  <c r="I796" i="2664"/>
  <c r="H796" i="2664"/>
  <c r="W796" i="2664" s="1"/>
  <c r="T797" i="2664"/>
  <c r="J797" i="2664"/>
  <c r="I797" i="2664"/>
  <c r="H797" i="2664"/>
  <c r="W797" i="2664" s="1"/>
  <c r="T798" i="2664"/>
  <c r="J798" i="2664"/>
  <c r="I798" i="2664"/>
  <c r="H798" i="2664"/>
  <c r="W798" i="2664" s="1"/>
  <c r="T799" i="2664"/>
  <c r="J799" i="2664"/>
  <c r="I799" i="2664"/>
  <c r="H799" i="2664"/>
  <c r="W799" i="2664" s="1"/>
  <c r="T800" i="2664"/>
  <c r="J800" i="2664"/>
  <c r="I800" i="2664"/>
  <c r="H800" i="2664"/>
  <c r="W800" i="2664" s="1"/>
  <c r="T801" i="2664"/>
  <c r="J801" i="2664"/>
  <c r="I801" i="2664"/>
  <c r="H801" i="2664"/>
  <c r="W801" i="2664" s="1"/>
  <c r="T802" i="2664"/>
  <c r="J802" i="2664"/>
  <c r="I802" i="2664"/>
  <c r="H802" i="2664"/>
  <c r="W802" i="2664" s="1"/>
  <c r="T803" i="2664"/>
  <c r="J803" i="2664"/>
  <c r="I803" i="2664"/>
  <c r="H803" i="2664"/>
  <c r="W803" i="2664" s="1"/>
  <c r="T804" i="2664"/>
  <c r="J804" i="2664"/>
  <c r="I804" i="2664"/>
  <c r="H804" i="2664"/>
  <c r="W804" i="2664" s="1"/>
  <c r="T805" i="2664"/>
  <c r="J805" i="2664"/>
  <c r="I805" i="2664"/>
  <c r="H805" i="2664"/>
  <c r="W805" i="2664" s="1"/>
  <c r="T806" i="2664"/>
  <c r="J806" i="2664"/>
  <c r="I806" i="2664"/>
  <c r="H806" i="2664"/>
  <c r="W806" i="2664" s="1"/>
  <c r="T807" i="2664"/>
  <c r="J807" i="2664"/>
  <c r="I807" i="2664"/>
  <c r="H807" i="2664"/>
  <c r="W807" i="2664" s="1"/>
  <c r="T808" i="2664"/>
  <c r="J808" i="2664"/>
  <c r="I808" i="2664"/>
  <c r="H808" i="2664"/>
  <c r="W808" i="2664" s="1"/>
  <c r="T809" i="2664"/>
  <c r="J809" i="2664"/>
  <c r="I809" i="2664"/>
  <c r="H809" i="2664"/>
  <c r="W809" i="2664" s="1"/>
  <c r="T810" i="2664"/>
  <c r="J810" i="2664"/>
  <c r="I810" i="2664"/>
  <c r="H810" i="2664"/>
  <c r="W810" i="2664" s="1"/>
  <c r="T811" i="2664"/>
  <c r="J811" i="2664"/>
  <c r="I811" i="2664"/>
  <c r="H811" i="2664"/>
  <c r="W811" i="2664" s="1"/>
  <c r="T812" i="2664"/>
  <c r="J812" i="2664"/>
  <c r="I812" i="2664"/>
  <c r="H812" i="2664"/>
  <c r="W812" i="2664" s="1"/>
  <c r="T813" i="2664"/>
  <c r="J813" i="2664"/>
  <c r="I813" i="2664"/>
  <c r="H813" i="2664"/>
  <c r="W813" i="2664" s="1"/>
  <c r="T814" i="2664"/>
  <c r="J814" i="2664"/>
  <c r="I814" i="2664"/>
  <c r="H814" i="2664"/>
  <c r="W814" i="2664" s="1"/>
  <c r="T815" i="2664"/>
  <c r="J815" i="2664"/>
  <c r="I815" i="2664"/>
  <c r="H815" i="2664"/>
  <c r="W815" i="2664" s="1"/>
  <c r="T816" i="2664"/>
  <c r="J816" i="2664"/>
  <c r="I816" i="2664"/>
  <c r="H816" i="2664"/>
  <c r="W816" i="2664" s="1"/>
  <c r="T817" i="2664"/>
  <c r="J817" i="2664"/>
  <c r="I817" i="2664"/>
  <c r="H817" i="2664"/>
  <c r="W817" i="2664" s="1"/>
  <c r="T818" i="2664"/>
  <c r="J818" i="2664"/>
  <c r="I818" i="2664"/>
  <c r="H818" i="2664"/>
  <c r="W818" i="2664" s="1"/>
  <c r="T819" i="2664"/>
  <c r="J819" i="2664"/>
  <c r="I819" i="2664"/>
  <c r="H819" i="2664"/>
  <c r="W819" i="2664" s="1"/>
  <c r="T820" i="2664"/>
  <c r="J820" i="2664"/>
  <c r="I820" i="2664"/>
  <c r="H820" i="2664"/>
  <c r="W820" i="2664" s="1"/>
  <c r="T821" i="2664"/>
  <c r="J821" i="2664"/>
  <c r="I821" i="2664"/>
  <c r="H821" i="2664"/>
  <c r="W821" i="2664" s="1"/>
  <c r="T822" i="2664"/>
  <c r="J822" i="2664"/>
  <c r="I822" i="2664"/>
  <c r="H822" i="2664"/>
  <c r="W822" i="2664" s="1"/>
  <c r="T823" i="2664"/>
  <c r="J823" i="2664"/>
  <c r="I823" i="2664"/>
  <c r="H823" i="2664"/>
  <c r="W823" i="2664" s="1"/>
  <c r="T824" i="2664"/>
  <c r="J824" i="2664"/>
  <c r="I824" i="2664"/>
  <c r="H824" i="2664"/>
  <c r="W824" i="2664" s="1"/>
  <c r="T825" i="2664"/>
  <c r="J825" i="2664"/>
  <c r="I825" i="2664"/>
  <c r="H825" i="2664"/>
  <c r="W825" i="2664" s="1"/>
  <c r="T826" i="2664"/>
  <c r="J826" i="2664"/>
  <c r="I826" i="2664"/>
  <c r="H826" i="2664"/>
  <c r="W826" i="2664" s="1"/>
  <c r="T827" i="2664"/>
  <c r="J827" i="2664"/>
  <c r="I827" i="2664"/>
  <c r="H827" i="2664"/>
  <c r="W827" i="2664" s="1"/>
  <c r="T828" i="2664"/>
  <c r="J828" i="2664"/>
  <c r="I828" i="2664"/>
  <c r="H828" i="2664"/>
  <c r="W828" i="2664" s="1"/>
  <c r="T829" i="2664"/>
  <c r="J829" i="2664"/>
  <c r="I829" i="2664"/>
  <c r="H829" i="2664"/>
  <c r="W829" i="2664" s="1"/>
  <c r="T830" i="2664"/>
  <c r="J830" i="2664"/>
  <c r="I830" i="2664"/>
  <c r="H830" i="2664"/>
  <c r="W830" i="2664" s="1"/>
  <c r="T831" i="2664"/>
  <c r="J831" i="2664"/>
  <c r="I831" i="2664"/>
  <c r="H831" i="2664"/>
  <c r="W831" i="2664" s="1"/>
  <c r="T832" i="2664"/>
  <c r="J832" i="2664"/>
  <c r="I832" i="2664"/>
  <c r="H832" i="2664"/>
  <c r="W832" i="2664" s="1"/>
  <c r="T833" i="2664"/>
  <c r="J833" i="2664"/>
  <c r="I833" i="2664"/>
  <c r="H833" i="2664"/>
  <c r="W833" i="2664" s="1"/>
  <c r="T834" i="2664"/>
  <c r="J834" i="2664"/>
  <c r="I834" i="2664"/>
  <c r="H834" i="2664"/>
  <c r="W834" i="2664" s="1"/>
  <c r="T835" i="2664"/>
  <c r="J835" i="2664"/>
  <c r="I835" i="2664"/>
  <c r="H835" i="2664"/>
  <c r="W835" i="2664" s="1"/>
  <c r="T836" i="2664"/>
  <c r="J836" i="2664"/>
  <c r="I836" i="2664"/>
  <c r="H836" i="2664"/>
  <c r="W836" i="2664" s="1"/>
  <c r="T837" i="2664"/>
  <c r="J837" i="2664"/>
  <c r="I837" i="2664"/>
  <c r="H837" i="2664"/>
  <c r="W837" i="2664" s="1"/>
  <c r="T838" i="2664"/>
  <c r="J838" i="2664"/>
  <c r="I838" i="2664"/>
  <c r="H838" i="2664"/>
  <c r="W838" i="2664" s="1"/>
  <c r="T839" i="2664"/>
  <c r="J839" i="2664"/>
  <c r="I839" i="2664"/>
  <c r="H839" i="2664"/>
  <c r="W839" i="2664" s="1"/>
  <c r="T840" i="2664"/>
  <c r="J840" i="2664"/>
  <c r="I840" i="2664"/>
  <c r="H840" i="2664"/>
  <c r="W840" i="2664" s="1"/>
  <c r="T841" i="2664"/>
  <c r="J841" i="2664"/>
  <c r="I841" i="2664"/>
  <c r="H841" i="2664"/>
  <c r="W841" i="2664" s="1"/>
  <c r="T842" i="2664"/>
  <c r="J842" i="2664"/>
  <c r="I842" i="2664"/>
  <c r="H842" i="2664"/>
  <c r="W842" i="2664" s="1"/>
  <c r="T843" i="2664"/>
  <c r="J843" i="2664"/>
  <c r="I843" i="2664"/>
  <c r="H843" i="2664"/>
  <c r="W843" i="2664" s="1"/>
  <c r="T844" i="2664"/>
  <c r="J844" i="2664"/>
  <c r="I844" i="2664"/>
  <c r="H844" i="2664"/>
  <c r="W844" i="2664" s="1"/>
  <c r="T845" i="2664"/>
  <c r="J845" i="2664"/>
  <c r="I845" i="2664"/>
  <c r="H845" i="2664"/>
  <c r="W845" i="2664" s="1"/>
  <c r="T846" i="2664"/>
  <c r="J846" i="2664"/>
  <c r="I846" i="2664"/>
  <c r="H846" i="2664"/>
  <c r="W846" i="2664" s="1"/>
  <c r="T847" i="2664"/>
  <c r="J847" i="2664"/>
  <c r="I847" i="2664"/>
  <c r="H847" i="2664"/>
  <c r="W847" i="2664" s="1"/>
  <c r="T848" i="2664"/>
  <c r="J848" i="2664"/>
  <c r="I848" i="2664"/>
  <c r="H848" i="2664"/>
  <c r="W848" i="2664" s="1"/>
  <c r="T849" i="2664"/>
  <c r="J849" i="2664"/>
  <c r="I849" i="2664"/>
  <c r="H849" i="2664"/>
  <c r="W849" i="2664" s="1"/>
  <c r="T850" i="2664"/>
  <c r="J850" i="2664"/>
  <c r="I850" i="2664"/>
  <c r="H850" i="2664"/>
  <c r="W850" i="2664" s="1"/>
  <c r="T851" i="2664"/>
  <c r="J851" i="2664"/>
  <c r="I851" i="2664"/>
  <c r="H851" i="2664"/>
  <c r="W851" i="2664" s="1"/>
  <c r="T852" i="2664"/>
  <c r="J852" i="2664"/>
  <c r="I852" i="2664"/>
  <c r="H852" i="2664"/>
  <c r="W852" i="2664" s="1"/>
  <c r="T853" i="2664"/>
  <c r="J853" i="2664"/>
  <c r="I853" i="2664"/>
  <c r="H853" i="2664"/>
  <c r="W853" i="2664" s="1"/>
  <c r="T854" i="2664"/>
  <c r="J854" i="2664"/>
  <c r="I854" i="2664"/>
  <c r="H854" i="2664"/>
  <c r="W854" i="2664" s="1"/>
  <c r="T855" i="2664"/>
  <c r="J855" i="2664"/>
  <c r="I855" i="2664"/>
  <c r="H855" i="2664"/>
  <c r="W855" i="2664" s="1"/>
  <c r="T856" i="2664"/>
  <c r="J856" i="2664"/>
  <c r="I856" i="2664"/>
  <c r="H856" i="2664"/>
  <c r="W856" i="2664" s="1"/>
  <c r="T857" i="2664"/>
  <c r="J857" i="2664"/>
  <c r="I857" i="2664"/>
  <c r="H857" i="2664"/>
  <c r="W857" i="2664" s="1"/>
  <c r="T858" i="2664"/>
  <c r="J858" i="2664"/>
  <c r="I858" i="2664"/>
  <c r="H858" i="2664"/>
  <c r="W858" i="2664" s="1"/>
  <c r="T859" i="2664"/>
  <c r="J859" i="2664"/>
  <c r="I859" i="2664"/>
  <c r="H859" i="2664"/>
  <c r="W859" i="2664" s="1"/>
  <c r="T860" i="2664"/>
  <c r="J860" i="2664"/>
  <c r="I860" i="2664"/>
  <c r="H860" i="2664"/>
  <c r="W860" i="2664" s="1"/>
  <c r="T861" i="2664"/>
  <c r="J861" i="2664"/>
  <c r="I861" i="2664"/>
  <c r="H861" i="2664"/>
  <c r="W861" i="2664" s="1"/>
  <c r="T862" i="2664"/>
  <c r="J862" i="2664"/>
  <c r="I862" i="2664"/>
  <c r="H862" i="2664"/>
  <c r="W862" i="2664" s="1"/>
  <c r="T863" i="2664"/>
  <c r="J863" i="2664"/>
  <c r="I863" i="2664"/>
  <c r="H863" i="2664"/>
  <c r="W863" i="2664" s="1"/>
  <c r="T864" i="2664"/>
  <c r="J864" i="2664"/>
  <c r="I864" i="2664"/>
  <c r="H864" i="2664"/>
  <c r="W864" i="2664" s="1"/>
  <c r="T865" i="2664"/>
  <c r="J865" i="2664"/>
  <c r="I865" i="2664"/>
  <c r="H865" i="2664"/>
  <c r="W865" i="2664" s="1"/>
  <c r="T866" i="2664"/>
  <c r="J866" i="2664"/>
  <c r="I866" i="2664"/>
  <c r="H866" i="2664"/>
  <c r="W866" i="2664" s="1"/>
  <c r="T867" i="2664"/>
  <c r="J867" i="2664"/>
  <c r="I867" i="2664"/>
  <c r="H867" i="2664"/>
  <c r="W867" i="2664" s="1"/>
  <c r="T868" i="2664"/>
  <c r="J868" i="2664"/>
  <c r="I868" i="2664"/>
  <c r="H868" i="2664"/>
  <c r="W868" i="2664" s="1"/>
  <c r="T869" i="2664"/>
  <c r="J869" i="2664"/>
  <c r="I869" i="2664"/>
  <c r="H869" i="2664"/>
  <c r="W869" i="2664" s="1"/>
  <c r="T870" i="2664"/>
  <c r="J870" i="2664"/>
  <c r="I870" i="2664"/>
  <c r="H870" i="2664"/>
  <c r="W870" i="2664" s="1"/>
  <c r="T871" i="2664"/>
  <c r="J871" i="2664"/>
  <c r="I871" i="2664"/>
  <c r="H871" i="2664"/>
  <c r="W871" i="2664" s="1"/>
  <c r="T872" i="2664"/>
  <c r="J872" i="2664"/>
  <c r="I872" i="2664"/>
  <c r="H872" i="2664"/>
  <c r="W872" i="2664" s="1"/>
  <c r="T873" i="2664"/>
  <c r="J873" i="2664"/>
  <c r="I873" i="2664"/>
  <c r="H873" i="2664"/>
  <c r="W873" i="2664" s="1"/>
  <c r="T874" i="2664"/>
  <c r="J874" i="2664"/>
  <c r="I874" i="2664"/>
  <c r="H874" i="2664"/>
  <c r="W874" i="2664" s="1"/>
  <c r="T875" i="2664"/>
  <c r="J875" i="2664"/>
  <c r="I875" i="2664"/>
  <c r="H875" i="2664"/>
  <c r="W875" i="2664" s="1"/>
  <c r="T876" i="2664"/>
  <c r="J876" i="2664"/>
  <c r="I876" i="2664"/>
  <c r="H876" i="2664"/>
  <c r="W876" i="2664" s="1"/>
  <c r="T877" i="2664"/>
  <c r="J877" i="2664"/>
  <c r="I877" i="2664"/>
  <c r="H877" i="2664"/>
  <c r="W877" i="2664" s="1"/>
  <c r="T878" i="2664"/>
  <c r="J878" i="2664"/>
  <c r="I878" i="2664"/>
  <c r="H878" i="2664"/>
  <c r="W878" i="2664" s="1"/>
  <c r="T879" i="2664"/>
  <c r="J879" i="2664"/>
  <c r="I879" i="2664"/>
  <c r="H879" i="2664"/>
  <c r="W879" i="2664" s="1"/>
  <c r="T880" i="2664"/>
  <c r="J880" i="2664"/>
  <c r="I880" i="2664"/>
  <c r="H880" i="2664"/>
  <c r="W880" i="2664" s="1"/>
  <c r="T881" i="2664"/>
  <c r="J881" i="2664"/>
  <c r="I881" i="2664"/>
  <c r="H881" i="2664"/>
  <c r="W881" i="2664" s="1"/>
  <c r="T882" i="2664"/>
  <c r="J882" i="2664"/>
  <c r="I882" i="2664"/>
  <c r="H882" i="2664"/>
  <c r="W882" i="2664" s="1"/>
  <c r="T883" i="2664"/>
  <c r="J883" i="2664"/>
  <c r="I883" i="2664"/>
  <c r="H883" i="2664"/>
  <c r="W883" i="2664" s="1"/>
  <c r="T884" i="2664"/>
  <c r="J884" i="2664"/>
  <c r="I884" i="2664"/>
  <c r="H884" i="2664"/>
  <c r="W884" i="2664" s="1"/>
  <c r="T885" i="2664"/>
  <c r="J885" i="2664"/>
  <c r="I885" i="2664"/>
  <c r="H885" i="2664"/>
  <c r="W885" i="2664" s="1"/>
  <c r="T886" i="2664"/>
  <c r="J886" i="2664"/>
  <c r="I886" i="2664"/>
  <c r="H886" i="2664"/>
  <c r="W886" i="2664" s="1"/>
  <c r="T887" i="2664"/>
  <c r="J887" i="2664"/>
  <c r="I887" i="2664"/>
  <c r="H887" i="2664"/>
  <c r="W887" i="2664" s="1"/>
  <c r="T888" i="2664"/>
  <c r="J888" i="2664"/>
  <c r="I888" i="2664"/>
  <c r="H888" i="2664"/>
  <c r="W888" i="2664" s="1"/>
  <c r="T889" i="2664"/>
  <c r="J889" i="2664"/>
  <c r="I889" i="2664"/>
  <c r="H889" i="2664"/>
  <c r="W889" i="2664" s="1"/>
  <c r="T890" i="2664"/>
  <c r="J890" i="2664"/>
  <c r="I890" i="2664"/>
  <c r="H890" i="2664"/>
  <c r="W890" i="2664" s="1"/>
  <c r="T891" i="2664"/>
  <c r="J891" i="2664"/>
  <c r="I891" i="2664"/>
  <c r="H891" i="2664"/>
  <c r="W891" i="2664" s="1"/>
  <c r="T892" i="2664"/>
  <c r="J892" i="2664"/>
  <c r="I892" i="2664"/>
  <c r="H892" i="2664"/>
  <c r="W892" i="2664" s="1"/>
  <c r="T893" i="2664"/>
  <c r="J893" i="2664"/>
  <c r="I893" i="2664"/>
  <c r="H893" i="2664"/>
  <c r="W893" i="2664" s="1"/>
  <c r="T894" i="2664"/>
  <c r="J894" i="2664"/>
  <c r="I894" i="2664"/>
  <c r="H894" i="2664"/>
  <c r="W894" i="2664" s="1"/>
  <c r="T895" i="2664"/>
  <c r="J895" i="2664"/>
  <c r="I895" i="2664"/>
  <c r="H895" i="2664"/>
  <c r="W895" i="2664" s="1"/>
  <c r="T896" i="2664"/>
  <c r="J896" i="2664"/>
  <c r="I896" i="2664"/>
  <c r="H896" i="2664"/>
  <c r="W896" i="2664" s="1"/>
  <c r="T897" i="2664"/>
  <c r="J897" i="2664"/>
  <c r="I897" i="2664"/>
  <c r="H897" i="2664"/>
  <c r="W897" i="2664" s="1"/>
  <c r="T898" i="2664"/>
  <c r="J898" i="2664"/>
  <c r="I898" i="2664"/>
  <c r="H898" i="2664"/>
  <c r="W898" i="2664" s="1"/>
  <c r="T899" i="2664"/>
  <c r="J899" i="2664"/>
  <c r="I899" i="2664"/>
  <c r="H899" i="2664"/>
  <c r="W899" i="2664" s="1"/>
  <c r="T900" i="2664"/>
  <c r="J900" i="2664"/>
  <c r="I900" i="2664"/>
  <c r="H900" i="2664"/>
  <c r="W900" i="2664" s="1"/>
  <c r="T901" i="2664"/>
  <c r="J901" i="2664"/>
  <c r="I901" i="2664"/>
  <c r="H901" i="2664"/>
  <c r="W901" i="2664" s="1"/>
  <c r="T902" i="2664"/>
  <c r="J902" i="2664"/>
  <c r="I902" i="2664"/>
  <c r="H902" i="2664"/>
  <c r="W902" i="2664" s="1"/>
  <c r="T903" i="2664"/>
  <c r="J903" i="2664"/>
  <c r="I903" i="2664"/>
  <c r="H903" i="2664"/>
  <c r="W903" i="2664" s="1"/>
  <c r="T904" i="2664"/>
  <c r="J904" i="2664"/>
  <c r="I904" i="2664"/>
  <c r="H904" i="2664"/>
  <c r="W904" i="2664" s="1"/>
  <c r="T905" i="2664"/>
  <c r="J905" i="2664"/>
  <c r="I905" i="2664"/>
  <c r="H905" i="2664"/>
  <c r="W905" i="2664" s="1"/>
  <c r="T906" i="2664"/>
  <c r="J906" i="2664"/>
  <c r="I906" i="2664"/>
  <c r="H906" i="2664"/>
  <c r="W906" i="2664" s="1"/>
  <c r="T907" i="2664"/>
  <c r="J907" i="2664"/>
  <c r="I907" i="2664"/>
  <c r="H907" i="2664"/>
  <c r="W907" i="2664" s="1"/>
  <c r="T908" i="2664"/>
  <c r="J908" i="2664"/>
  <c r="I908" i="2664"/>
  <c r="H908" i="2664"/>
  <c r="W908" i="2664" s="1"/>
  <c r="T909" i="2664"/>
  <c r="J909" i="2664"/>
  <c r="I909" i="2664"/>
  <c r="H909" i="2664"/>
  <c r="W909" i="2664" s="1"/>
  <c r="T910" i="2664"/>
  <c r="J910" i="2664"/>
  <c r="I910" i="2664"/>
  <c r="H910" i="2664"/>
  <c r="W910" i="2664" s="1"/>
  <c r="T911" i="2664"/>
  <c r="J911" i="2664"/>
  <c r="I911" i="2664"/>
  <c r="H911" i="2664"/>
  <c r="W911" i="2664" s="1"/>
  <c r="T912" i="2664"/>
  <c r="J912" i="2664"/>
  <c r="I912" i="2664"/>
  <c r="H912" i="2664"/>
  <c r="W912" i="2664" s="1"/>
  <c r="T913" i="2664"/>
  <c r="J913" i="2664"/>
  <c r="I913" i="2664"/>
  <c r="H913" i="2664"/>
  <c r="W913" i="2664" s="1"/>
  <c r="T914" i="2664"/>
  <c r="J914" i="2664"/>
  <c r="I914" i="2664"/>
  <c r="H914" i="2664"/>
  <c r="W914" i="2664" s="1"/>
  <c r="T915" i="2664"/>
  <c r="J915" i="2664"/>
  <c r="I915" i="2664"/>
  <c r="H915" i="2664"/>
  <c r="W915" i="2664" s="1"/>
  <c r="T916" i="2664"/>
  <c r="J916" i="2664"/>
  <c r="I916" i="2664"/>
  <c r="H916" i="2664"/>
  <c r="W916" i="2664" s="1"/>
  <c r="T917" i="2664"/>
  <c r="J917" i="2664"/>
  <c r="I917" i="2664"/>
  <c r="H917" i="2664"/>
  <c r="W917" i="2664" s="1"/>
  <c r="T918" i="2664"/>
  <c r="J918" i="2664"/>
  <c r="I918" i="2664"/>
  <c r="H918" i="2664"/>
  <c r="W918" i="2664" s="1"/>
  <c r="T919" i="2664"/>
  <c r="J919" i="2664"/>
  <c r="I919" i="2664"/>
  <c r="H919" i="2664"/>
  <c r="W919" i="2664" s="1"/>
  <c r="T920" i="2664"/>
  <c r="J920" i="2664"/>
  <c r="I920" i="2664"/>
  <c r="H920" i="2664"/>
  <c r="W920" i="2664" s="1"/>
  <c r="T921" i="2664"/>
  <c r="J921" i="2664"/>
  <c r="I921" i="2664"/>
  <c r="H921" i="2664"/>
  <c r="W921" i="2664" s="1"/>
  <c r="T922" i="2664"/>
  <c r="J922" i="2664"/>
  <c r="I922" i="2664"/>
  <c r="H922" i="2664"/>
  <c r="W922" i="2664" s="1"/>
  <c r="T923" i="2664"/>
  <c r="J923" i="2664"/>
  <c r="I923" i="2664"/>
  <c r="H923" i="2664"/>
  <c r="W923" i="2664" s="1"/>
  <c r="T924" i="2664"/>
  <c r="J924" i="2664"/>
  <c r="I924" i="2664"/>
  <c r="H924" i="2664"/>
  <c r="W924" i="2664" s="1"/>
  <c r="T925" i="2664"/>
  <c r="J925" i="2664"/>
  <c r="I925" i="2664"/>
  <c r="H925" i="2664"/>
  <c r="W925" i="2664" s="1"/>
  <c r="T926" i="2664"/>
  <c r="J926" i="2664"/>
  <c r="I926" i="2664"/>
  <c r="H926" i="2664"/>
  <c r="W926" i="2664" s="1"/>
  <c r="T927" i="2664"/>
  <c r="J927" i="2664"/>
  <c r="I927" i="2664"/>
  <c r="H927" i="2664"/>
  <c r="W927" i="2664" s="1"/>
  <c r="T928" i="2664"/>
  <c r="J928" i="2664"/>
  <c r="I928" i="2664"/>
  <c r="H928" i="2664"/>
  <c r="W928" i="2664" s="1"/>
  <c r="T929" i="2664"/>
  <c r="J929" i="2664"/>
  <c r="I929" i="2664"/>
  <c r="H929" i="2664"/>
  <c r="W929" i="2664" s="1"/>
  <c r="T930" i="2664"/>
  <c r="J930" i="2664"/>
  <c r="I930" i="2664"/>
  <c r="H930" i="2664"/>
  <c r="W930" i="2664" s="1"/>
  <c r="T931" i="2664"/>
  <c r="J931" i="2664"/>
  <c r="I931" i="2664"/>
  <c r="H931" i="2664"/>
  <c r="W931" i="2664" s="1"/>
  <c r="T932" i="2664"/>
  <c r="J932" i="2664"/>
  <c r="I932" i="2664"/>
  <c r="H932" i="2664"/>
  <c r="W932" i="2664" s="1"/>
  <c r="T933" i="2664"/>
  <c r="J933" i="2664"/>
  <c r="I933" i="2664"/>
  <c r="H933" i="2664"/>
  <c r="W933" i="2664" s="1"/>
  <c r="T934" i="2664"/>
  <c r="J934" i="2664"/>
  <c r="I934" i="2664"/>
  <c r="H934" i="2664"/>
  <c r="W934" i="2664" s="1"/>
  <c r="T935" i="2664"/>
  <c r="J935" i="2664"/>
  <c r="I935" i="2664"/>
  <c r="H935" i="2664"/>
  <c r="W935" i="2664" s="1"/>
  <c r="T936" i="2664"/>
  <c r="J936" i="2664"/>
  <c r="I936" i="2664"/>
  <c r="H936" i="2664"/>
  <c r="W936" i="2664" s="1"/>
  <c r="T937" i="2664"/>
  <c r="J937" i="2664"/>
  <c r="I937" i="2664"/>
  <c r="H937" i="2664"/>
  <c r="W937" i="2664" s="1"/>
  <c r="T938" i="2664"/>
  <c r="J938" i="2664"/>
  <c r="I938" i="2664"/>
  <c r="H938" i="2664"/>
  <c r="W938" i="2664" s="1"/>
  <c r="T939" i="2664"/>
  <c r="J939" i="2664"/>
  <c r="I939" i="2664"/>
  <c r="H939" i="2664"/>
  <c r="W939" i="2664" s="1"/>
  <c r="T940" i="2664"/>
  <c r="J940" i="2664"/>
  <c r="I940" i="2664"/>
  <c r="H940" i="2664"/>
  <c r="W940" i="2664" s="1"/>
  <c r="T941" i="2664"/>
  <c r="J941" i="2664"/>
  <c r="I941" i="2664"/>
  <c r="H941" i="2664"/>
  <c r="W941" i="2664" s="1"/>
  <c r="T942" i="2664"/>
  <c r="J942" i="2664"/>
  <c r="I942" i="2664"/>
  <c r="H942" i="2664"/>
  <c r="W942" i="2664" s="1"/>
  <c r="T943" i="2664"/>
  <c r="J943" i="2664"/>
  <c r="I943" i="2664"/>
  <c r="H943" i="2664"/>
  <c r="W943" i="2664" s="1"/>
  <c r="T944" i="2664"/>
  <c r="J944" i="2664"/>
  <c r="I944" i="2664"/>
  <c r="H944" i="2664"/>
  <c r="W944" i="2664" s="1"/>
  <c r="T945" i="2664"/>
  <c r="J945" i="2664"/>
  <c r="I945" i="2664"/>
  <c r="H945" i="2664"/>
  <c r="W945" i="2664" s="1"/>
  <c r="T946" i="2664"/>
  <c r="J946" i="2664"/>
  <c r="I946" i="2664"/>
  <c r="H946" i="2664"/>
  <c r="W946" i="2664" s="1"/>
  <c r="T947" i="2664"/>
  <c r="J947" i="2664"/>
  <c r="I947" i="2664"/>
  <c r="H947" i="2664"/>
  <c r="W947" i="2664" s="1"/>
  <c r="T948" i="2664"/>
  <c r="J948" i="2664"/>
  <c r="I948" i="2664"/>
  <c r="H948" i="2664"/>
  <c r="W948" i="2664" s="1"/>
  <c r="T949" i="2664"/>
  <c r="J949" i="2664"/>
  <c r="I949" i="2664"/>
  <c r="H949" i="2664"/>
  <c r="W949" i="2664" s="1"/>
  <c r="T950" i="2664"/>
  <c r="J950" i="2664"/>
  <c r="I950" i="2664"/>
  <c r="H950" i="2664"/>
  <c r="W950" i="2664" s="1"/>
  <c r="T951" i="2664"/>
  <c r="J951" i="2664"/>
  <c r="I951" i="2664"/>
  <c r="H951" i="2664"/>
  <c r="W951" i="2664" s="1"/>
  <c r="T952" i="2664"/>
  <c r="J952" i="2664"/>
  <c r="I952" i="2664"/>
  <c r="H952" i="2664"/>
  <c r="W952" i="2664" s="1"/>
  <c r="T953" i="2664"/>
  <c r="J953" i="2664"/>
  <c r="I953" i="2664"/>
  <c r="H953" i="2664"/>
  <c r="W953" i="2664" s="1"/>
  <c r="T954" i="2664"/>
  <c r="J954" i="2664"/>
  <c r="I954" i="2664"/>
  <c r="H954" i="2664"/>
  <c r="W954" i="2664" s="1"/>
  <c r="T955" i="2664"/>
  <c r="J955" i="2664"/>
  <c r="I955" i="2664"/>
  <c r="H955" i="2664"/>
  <c r="W955" i="2664" s="1"/>
  <c r="T956" i="2664"/>
  <c r="J956" i="2664"/>
  <c r="I956" i="2664"/>
  <c r="H956" i="2664"/>
  <c r="W956" i="2664" s="1"/>
  <c r="T957" i="2664"/>
  <c r="J957" i="2664"/>
  <c r="I957" i="2664"/>
  <c r="H957" i="2664"/>
  <c r="W957" i="2664" s="1"/>
  <c r="T958" i="2664"/>
  <c r="J958" i="2664"/>
  <c r="I958" i="2664"/>
  <c r="H958" i="2664"/>
  <c r="W958" i="2664" s="1"/>
  <c r="T959" i="2664"/>
  <c r="J959" i="2664"/>
  <c r="I959" i="2664"/>
  <c r="H959" i="2664"/>
  <c r="W959" i="2664" s="1"/>
  <c r="T960" i="2664"/>
  <c r="J960" i="2664"/>
  <c r="I960" i="2664"/>
  <c r="H960" i="2664"/>
  <c r="W960" i="2664" s="1"/>
  <c r="T961" i="2664"/>
  <c r="J961" i="2664"/>
  <c r="I961" i="2664"/>
  <c r="H961" i="2664"/>
  <c r="W961" i="2664" s="1"/>
  <c r="T962" i="2664"/>
  <c r="J962" i="2664"/>
  <c r="I962" i="2664"/>
  <c r="H962" i="2664"/>
  <c r="W962" i="2664" s="1"/>
  <c r="T963" i="2664"/>
  <c r="J963" i="2664"/>
  <c r="I963" i="2664"/>
  <c r="H963" i="2664"/>
  <c r="W963" i="2664" s="1"/>
  <c r="T964" i="2664"/>
  <c r="J964" i="2664"/>
  <c r="I964" i="2664"/>
  <c r="H964" i="2664"/>
  <c r="W964" i="2664" s="1"/>
  <c r="T965" i="2664"/>
  <c r="J965" i="2664"/>
  <c r="I965" i="2664"/>
  <c r="H965" i="2664"/>
  <c r="W965" i="2664" s="1"/>
  <c r="T966" i="2664"/>
  <c r="J966" i="2664"/>
  <c r="I966" i="2664"/>
  <c r="H966" i="2664"/>
  <c r="W966" i="2664" s="1"/>
  <c r="T967" i="2664"/>
  <c r="J967" i="2664"/>
  <c r="I967" i="2664"/>
  <c r="H967" i="2664"/>
  <c r="W967" i="2664" s="1"/>
  <c r="T968" i="2664"/>
  <c r="J968" i="2664"/>
  <c r="I968" i="2664"/>
  <c r="H968" i="2664"/>
  <c r="W968" i="2664" s="1"/>
  <c r="T969" i="2664"/>
  <c r="J969" i="2664"/>
  <c r="I969" i="2664"/>
  <c r="H969" i="2664"/>
  <c r="W969" i="2664" s="1"/>
  <c r="T970" i="2664"/>
  <c r="J970" i="2664"/>
  <c r="I970" i="2664"/>
  <c r="H970" i="2664"/>
  <c r="W970" i="2664" s="1"/>
  <c r="T971" i="2664"/>
  <c r="J971" i="2664"/>
  <c r="I971" i="2664"/>
  <c r="H971" i="2664"/>
  <c r="W971" i="2664" s="1"/>
  <c r="T972" i="2664"/>
  <c r="J972" i="2664"/>
  <c r="I972" i="2664"/>
  <c r="H972" i="2664"/>
  <c r="W972" i="2664" s="1"/>
  <c r="T973" i="2664"/>
  <c r="J973" i="2664"/>
  <c r="I973" i="2664"/>
  <c r="H973" i="2664"/>
  <c r="W973" i="2664" s="1"/>
  <c r="T974" i="2664"/>
  <c r="J974" i="2664"/>
  <c r="I974" i="2664"/>
  <c r="H974" i="2664"/>
  <c r="W974" i="2664" s="1"/>
  <c r="T975" i="2664"/>
  <c r="J975" i="2664"/>
  <c r="I975" i="2664"/>
  <c r="H975" i="2664"/>
  <c r="W975" i="2664" s="1"/>
  <c r="T976" i="2664"/>
  <c r="J976" i="2664"/>
  <c r="I976" i="2664"/>
  <c r="H976" i="2664"/>
  <c r="W976" i="2664" s="1"/>
  <c r="T977" i="2664"/>
  <c r="J977" i="2664"/>
  <c r="I977" i="2664"/>
  <c r="H977" i="2664"/>
  <c r="W977" i="2664" s="1"/>
  <c r="T978" i="2664"/>
  <c r="J978" i="2664"/>
  <c r="I978" i="2664"/>
  <c r="H978" i="2664"/>
  <c r="W978" i="2664" s="1"/>
  <c r="T979" i="2664"/>
  <c r="J979" i="2664"/>
  <c r="I979" i="2664"/>
  <c r="H979" i="2664"/>
  <c r="W979" i="2664" s="1"/>
  <c r="T980" i="2664"/>
  <c r="J980" i="2664"/>
  <c r="I980" i="2664"/>
  <c r="H980" i="2664"/>
  <c r="W980" i="2664" s="1"/>
  <c r="T981" i="2664"/>
  <c r="J981" i="2664"/>
  <c r="I981" i="2664"/>
  <c r="H981" i="2664"/>
  <c r="W981" i="2664" s="1"/>
  <c r="T982" i="2664"/>
  <c r="J982" i="2664"/>
  <c r="I982" i="2664"/>
  <c r="H982" i="2664"/>
  <c r="W982" i="2664" s="1"/>
  <c r="T983" i="2664"/>
  <c r="J983" i="2664"/>
  <c r="I983" i="2664"/>
  <c r="H983" i="2664"/>
  <c r="W983" i="2664" s="1"/>
  <c r="T984" i="2664"/>
  <c r="J984" i="2664"/>
  <c r="I984" i="2664"/>
  <c r="H984" i="2664"/>
  <c r="W984" i="2664" s="1"/>
  <c r="T985" i="2664"/>
  <c r="J985" i="2664"/>
  <c r="I985" i="2664"/>
  <c r="H985" i="2664"/>
  <c r="W985" i="2664" s="1"/>
  <c r="T986" i="2664"/>
  <c r="J986" i="2664"/>
  <c r="I986" i="2664"/>
  <c r="H986" i="2664"/>
  <c r="W986" i="2664" s="1"/>
  <c r="T987" i="2664"/>
  <c r="J987" i="2664"/>
  <c r="I987" i="2664"/>
  <c r="H987" i="2664"/>
  <c r="W987" i="2664" s="1"/>
  <c r="T988" i="2664"/>
  <c r="J988" i="2664"/>
  <c r="I988" i="2664"/>
  <c r="H988" i="2664"/>
  <c r="W988" i="2664" s="1"/>
  <c r="T989" i="2664"/>
  <c r="J989" i="2664"/>
  <c r="I989" i="2664"/>
  <c r="H989" i="2664"/>
  <c r="W989" i="2664" s="1"/>
  <c r="T990" i="2664"/>
  <c r="J990" i="2664"/>
  <c r="I990" i="2664"/>
  <c r="H990" i="2664"/>
  <c r="W990" i="2664" s="1"/>
  <c r="T991" i="2664"/>
  <c r="J991" i="2664"/>
  <c r="I991" i="2664"/>
  <c r="H991" i="2664"/>
  <c r="W991" i="2664" s="1"/>
  <c r="T992" i="2664"/>
  <c r="J992" i="2664"/>
  <c r="I992" i="2664"/>
  <c r="H992" i="2664"/>
  <c r="W992" i="2664" s="1"/>
  <c r="T993" i="2664"/>
  <c r="J993" i="2664"/>
  <c r="I993" i="2664"/>
  <c r="H993" i="2664"/>
  <c r="W993" i="2664" s="1"/>
  <c r="T994" i="2664"/>
  <c r="J994" i="2664"/>
  <c r="I994" i="2664"/>
  <c r="H994" i="2664"/>
  <c r="W994" i="2664" s="1"/>
  <c r="T995" i="2664"/>
  <c r="J995" i="2664"/>
  <c r="I995" i="2664"/>
  <c r="H995" i="2664"/>
  <c r="W995" i="2664" s="1"/>
  <c r="T996" i="2664"/>
  <c r="J996" i="2664"/>
  <c r="I996" i="2664"/>
  <c r="H996" i="2664"/>
  <c r="W996" i="2664" s="1"/>
  <c r="T997" i="2664"/>
  <c r="J997" i="2664"/>
  <c r="I997" i="2664"/>
  <c r="H997" i="2664"/>
  <c r="W997" i="2664" s="1"/>
  <c r="T998" i="2664"/>
  <c r="J998" i="2664"/>
  <c r="I998" i="2664"/>
  <c r="H998" i="2664"/>
  <c r="W998" i="2664" s="1"/>
  <c r="T999" i="2664"/>
  <c r="J999" i="2664"/>
  <c r="I999" i="2664"/>
  <c r="H999" i="2664"/>
  <c r="W999" i="2664" s="1"/>
  <c r="T1000" i="2664"/>
  <c r="J1000" i="2664"/>
  <c r="I1000" i="2664"/>
  <c r="H1000" i="2664"/>
  <c r="W1000" i="2664" s="1"/>
  <c r="T1001" i="2664"/>
  <c r="J1001" i="2664"/>
  <c r="I1001" i="2664"/>
  <c r="H1001" i="2664"/>
  <c r="W1001" i="2664" s="1"/>
  <c r="T6" i="2664"/>
  <c r="J6" i="2664"/>
  <c r="I6" i="2664"/>
  <c r="H6" i="2664"/>
  <c r="W6" i="2664" s="1"/>
  <c r="AI6" i="2661"/>
  <c r="AF6" i="2661"/>
  <c r="C4" i="1825"/>
  <c r="AH6" i="2661" l="1"/>
  <c r="AG6" i="2661"/>
  <c r="K6" i="2664"/>
  <c r="X1001" i="2664"/>
  <c r="K1001" i="2664"/>
  <c r="X1000" i="2664"/>
  <c r="K1000" i="2664"/>
  <c r="X999" i="2664"/>
  <c r="K999" i="2664"/>
  <c r="X998" i="2664"/>
  <c r="K998" i="2664"/>
  <c r="K997" i="2664"/>
  <c r="X996" i="2664"/>
  <c r="K996" i="2664"/>
  <c r="X995" i="2664"/>
  <c r="K995" i="2664"/>
  <c r="X994" i="2664"/>
  <c r="K994" i="2664"/>
  <c r="X993" i="2664"/>
  <c r="K993" i="2664"/>
  <c r="X992" i="2664"/>
  <c r="K992" i="2664"/>
  <c r="X991" i="2664"/>
  <c r="K991" i="2664"/>
  <c r="X990" i="2664"/>
  <c r="K990" i="2664"/>
  <c r="X989" i="2664"/>
  <c r="K989" i="2664"/>
  <c r="X988" i="2664"/>
  <c r="K988" i="2664"/>
  <c r="K987" i="2664"/>
  <c r="K986" i="2664"/>
  <c r="X985" i="2664"/>
  <c r="K985" i="2664"/>
  <c r="X984" i="2664"/>
  <c r="K984" i="2664"/>
  <c r="X983" i="2664"/>
  <c r="K983" i="2664"/>
  <c r="X982" i="2664"/>
  <c r="K982" i="2664"/>
  <c r="X981" i="2664"/>
  <c r="K981" i="2664"/>
  <c r="X980" i="2664"/>
  <c r="K980" i="2664"/>
  <c r="X979" i="2664"/>
  <c r="K979" i="2664"/>
  <c r="X978" i="2664"/>
  <c r="K978" i="2664"/>
  <c r="X977" i="2664"/>
  <c r="K977" i="2664"/>
  <c r="K976" i="2664"/>
  <c r="K975" i="2664"/>
  <c r="X974" i="2664"/>
  <c r="K974" i="2664"/>
  <c r="X973" i="2664"/>
  <c r="K973" i="2664"/>
  <c r="X972" i="2664"/>
  <c r="K972" i="2664"/>
  <c r="X971" i="2664"/>
  <c r="K971" i="2664"/>
  <c r="X970" i="2664"/>
  <c r="K970" i="2664"/>
  <c r="X969" i="2664"/>
  <c r="K969" i="2664"/>
  <c r="X968" i="2664"/>
  <c r="K968" i="2664"/>
  <c r="K967" i="2664"/>
  <c r="K966" i="2664"/>
  <c r="X965" i="2664"/>
  <c r="K965" i="2664"/>
  <c r="X964" i="2664"/>
  <c r="K964" i="2664"/>
  <c r="X963" i="2664"/>
  <c r="K963" i="2664"/>
  <c r="X962" i="2664"/>
  <c r="K962" i="2664"/>
  <c r="X961" i="2664"/>
  <c r="K961" i="2664"/>
  <c r="X960" i="2664"/>
  <c r="K960" i="2664"/>
  <c r="X959" i="2664"/>
  <c r="K959" i="2664"/>
  <c r="X958" i="2664"/>
  <c r="K958" i="2664"/>
  <c r="X957" i="2664"/>
  <c r="K957" i="2664"/>
  <c r="K956" i="2664"/>
  <c r="K955" i="2664"/>
  <c r="X954" i="2664"/>
  <c r="K954" i="2664"/>
  <c r="X953" i="2664"/>
  <c r="K953" i="2664"/>
  <c r="X952" i="2664"/>
  <c r="K952" i="2664"/>
  <c r="K951" i="2664"/>
  <c r="K950" i="2664"/>
  <c r="K949" i="2664"/>
  <c r="K948" i="2664"/>
  <c r="K947" i="2664"/>
  <c r="K946" i="2664"/>
  <c r="K945" i="2664"/>
  <c r="K944" i="2664"/>
  <c r="K943" i="2664"/>
  <c r="K942" i="2664"/>
  <c r="K941" i="2664"/>
  <c r="K940" i="2664"/>
  <c r="K939" i="2664"/>
  <c r="K938" i="2664"/>
  <c r="K937" i="2664"/>
  <c r="K936" i="2664"/>
  <c r="K935" i="2664"/>
  <c r="K934" i="2664"/>
  <c r="K933" i="2664"/>
  <c r="K932" i="2664"/>
  <c r="K931" i="2664"/>
  <c r="K930" i="2664"/>
  <c r="K929" i="2664"/>
  <c r="K928" i="2664"/>
  <c r="K927" i="2664"/>
  <c r="K926" i="2664"/>
  <c r="K925" i="2664"/>
  <c r="X924" i="2664"/>
  <c r="K924" i="2664"/>
  <c r="X923" i="2664"/>
  <c r="K923" i="2664"/>
  <c r="K922" i="2664"/>
  <c r="X921" i="2664"/>
  <c r="K921" i="2664"/>
  <c r="K920" i="2664"/>
  <c r="X919" i="2664"/>
  <c r="K919" i="2664"/>
  <c r="K918" i="2664"/>
  <c r="X917" i="2664"/>
  <c r="K917" i="2664"/>
  <c r="K916" i="2664"/>
  <c r="X915" i="2664"/>
  <c r="K915" i="2664"/>
  <c r="K914" i="2664"/>
  <c r="X913" i="2664"/>
  <c r="K913" i="2664"/>
  <c r="K912" i="2664"/>
  <c r="X911" i="2664"/>
  <c r="K911" i="2664"/>
  <c r="K910" i="2664"/>
  <c r="X909" i="2664"/>
  <c r="K909" i="2664"/>
  <c r="K908" i="2664"/>
  <c r="X907" i="2664"/>
  <c r="K907" i="2664"/>
  <c r="X906" i="2664"/>
  <c r="K906" i="2664"/>
  <c r="X905" i="2664"/>
  <c r="K905" i="2664"/>
  <c r="X904" i="2664"/>
  <c r="K904" i="2664"/>
  <c r="X903" i="2664"/>
  <c r="K903" i="2664"/>
  <c r="X902" i="2664"/>
  <c r="K902" i="2664"/>
  <c r="X901" i="2664"/>
  <c r="K901" i="2664"/>
  <c r="X900" i="2664"/>
  <c r="K900" i="2664"/>
  <c r="X899" i="2664"/>
  <c r="K899" i="2664"/>
  <c r="K898" i="2664"/>
  <c r="K897" i="2664"/>
  <c r="X896" i="2664"/>
  <c r="K896" i="2664"/>
  <c r="K895" i="2664"/>
  <c r="X894" i="2664"/>
  <c r="K894" i="2664"/>
  <c r="K893" i="2664"/>
  <c r="K892" i="2664"/>
  <c r="K891" i="2664"/>
  <c r="K890" i="2664"/>
  <c r="K889" i="2664"/>
  <c r="X888" i="2664"/>
  <c r="K888" i="2664"/>
  <c r="X887" i="2664"/>
  <c r="K887" i="2664"/>
  <c r="X886" i="2664"/>
  <c r="K886" i="2664"/>
  <c r="X885" i="2664"/>
  <c r="K885" i="2664"/>
  <c r="X884" i="2664"/>
  <c r="K884" i="2664"/>
  <c r="X883" i="2664"/>
  <c r="K883" i="2664"/>
  <c r="X882" i="2664"/>
  <c r="K882" i="2664"/>
  <c r="X881" i="2664"/>
  <c r="K881" i="2664"/>
  <c r="X880" i="2664"/>
  <c r="K880" i="2664"/>
  <c r="X879" i="2664"/>
  <c r="K879" i="2664"/>
  <c r="K878" i="2664"/>
  <c r="K877" i="2664"/>
  <c r="K876" i="2664"/>
  <c r="K875" i="2664"/>
  <c r="K874" i="2664"/>
  <c r="K873" i="2664"/>
  <c r="X872" i="2664"/>
  <c r="K872" i="2664"/>
  <c r="K871" i="2664"/>
  <c r="K870" i="2664"/>
  <c r="K869" i="2664"/>
  <c r="K868" i="2664"/>
  <c r="X867" i="2664"/>
  <c r="K867" i="2664"/>
  <c r="X866" i="2664"/>
  <c r="K866" i="2664"/>
  <c r="X865" i="2664"/>
  <c r="K865" i="2664"/>
  <c r="X864" i="2664"/>
  <c r="K864" i="2664"/>
  <c r="X863" i="2664"/>
  <c r="K863" i="2664"/>
  <c r="X862" i="2664"/>
  <c r="K862" i="2664"/>
  <c r="X861" i="2664"/>
  <c r="K861" i="2664"/>
  <c r="X860" i="2664"/>
  <c r="K860" i="2664"/>
  <c r="X859" i="2664"/>
  <c r="K859" i="2664"/>
  <c r="X858" i="2664"/>
  <c r="K858" i="2664"/>
  <c r="X857" i="2664"/>
  <c r="K857" i="2664"/>
  <c r="X856" i="2664"/>
  <c r="K856" i="2664"/>
  <c r="X855" i="2664"/>
  <c r="K855" i="2664"/>
  <c r="X854" i="2664"/>
  <c r="K854" i="2664"/>
  <c r="X853" i="2664"/>
  <c r="K853" i="2664"/>
  <c r="X852" i="2664"/>
  <c r="K852" i="2664"/>
  <c r="X851" i="2664"/>
  <c r="K851" i="2664"/>
  <c r="X850" i="2664"/>
  <c r="K850" i="2664"/>
  <c r="X849" i="2664"/>
  <c r="K849" i="2664"/>
  <c r="X848" i="2664"/>
  <c r="K848" i="2664"/>
  <c r="X847" i="2664"/>
  <c r="K847" i="2664"/>
  <c r="X846" i="2664"/>
  <c r="K846" i="2664"/>
  <c r="X845" i="2664"/>
  <c r="K845" i="2664"/>
  <c r="X844" i="2664"/>
  <c r="K844" i="2664"/>
  <c r="X843" i="2664"/>
  <c r="K843" i="2664"/>
  <c r="X842" i="2664"/>
  <c r="K842" i="2664"/>
  <c r="X841" i="2664"/>
  <c r="K841" i="2664"/>
  <c r="X840" i="2664"/>
  <c r="K840" i="2664"/>
  <c r="X839" i="2664"/>
  <c r="K839" i="2664"/>
  <c r="X838" i="2664"/>
  <c r="K838" i="2664"/>
  <c r="X837" i="2664"/>
  <c r="K837" i="2664"/>
  <c r="X836" i="2664"/>
  <c r="K836" i="2664"/>
  <c r="X835" i="2664"/>
  <c r="K835" i="2664"/>
  <c r="X834" i="2664"/>
  <c r="K834" i="2664"/>
  <c r="X833" i="2664"/>
  <c r="K833" i="2664"/>
  <c r="X832" i="2664"/>
  <c r="K832" i="2664"/>
  <c r="X831" i="2664"/>
  <c r="K831" i="2664"/>
  <c r="X830" i="2664"/>
  <c r="K830" i="2664"/>
  <c r="X829" i="2664"/>
  <c r="K829" i="2664"/>
  <c r="X828" i="2664"/>
  <c r="K828" i="2664"/>
  <c r="X827" i="2664"/>
  <c r="K827" i="2664"/>
  <c r="X826" i="2664"/>
  <c r="K826" i="2664"/>
  <c r="X825" i="2664"/>
  <c r="K825" i="2664"/>
  <c r="X824" i="2664"/>
  <c r="K824" i="2664"/>
  <c r="X823" i="2664"/>
  <c r="K823" i="2664"/>
  <c r="X822" i="2664"/>
  <c r="K822" i="2664"/>
  <c r="X821" i="2664"/>
  <c r="K821" i="2664"/>
  <c r="X820" i="2664"/>
  <c r="K820" i="2664"/>
  <c r="K819" i="2664"/>
  <c r="K818" i="2664"/>
  <c r="K817" i="2664"/>
  <c r="X816" i="2664"/>
  <c r="K816" i="2664"/>
  <c r="X815" i="2664"/>
  <c r="K815" i="2664"/>
  <c r="X814" i="2664"/>
  <c r="K814" i="2664"/>
  <c r="X813" i="2664"/>
  <c r="K813" i="2664"/>
  <c r="X812" i="2664"/>
  <c r="K812" i="2664"/>
  <c r="X811" i="2664"/>
  <c r="K811" i="2664"/>
  <c r="X810" i="2664"/>
  <c r="K810" i="2664"/>
  <c r="X809" i="2664"/>
  <c r="K809" i="2664"/>
  <c r="X808" i="2664"/>
  <c r="K808" i="2664"/>
  <c r="X807" i="2664"/>
  <c r="K807" i="2664"/>
  <c r="K806" i="2664"/>
  <c r="K805" i="2664"/>
  <c r="K804" i="2664"/>
  <c r="K803" i="2664"/>
  <c r="K802" i="2664"/>
  <c r="K801" i="2664"/>
  <c r="X800" i="2664"/>
  <c r="K800" i="2664"/>
  <c r="K799" i="2664"/>
  <c r="K798" i="2664"/>
  <c r="K797" i="2664"/>
  <c r="K796" i="2664"/>
  <c r="X795" i="2664"/>
  <c r="K795" i="2664"/>
  <c r="X794" i="2664"/>
  <c r="K794" i="2664"/>
  <c r="X793" i="2664"/>
  <c r="K793" i="2664"/>
  <c r="X792" i="2664"/>
  <c r="K792" i="2664"/>
  <c r="X791" i="2664"/>
  <c r="K791" i="2664"/>
  <c r="X790" i="2664"/>
  <c r="K790" i="2664"/>
  <c r="X789" i="2664"/>
  <c r="K789" i="2664"/>
  <c r="X788" i="2664"/>
  <c r="K788" i="2664"/>
  <c r="X787" i="2664"/>
  <c r="K787" i="2664"/>
  <c r="X786" i="2664"/>
  <c r="K786" i="2664"/>
  <c r="X785" i="2664"/>
  <c r="K785" i="2664"/>
  <c r="X784" i="2664"/>
  <c r="K784" i="2664"/>
  <c r="X783" i="2664"/>
  <c r="K783" i="2664"/>
  <c r="X782" i="2664"/>
  <c r="K782" i="2664"/>
  <c r="X781" i="2664"/>
  <c r="K781" i="2664"/>
  <c r="X780" i="2664"/>
  <c r="K780" i="2664"/>
  <c r="X779" i="2664"/>
  <c r="K779" i="2664"/>
  <c r="X778" i="2664"/>
  <c r="K778" i="2664"/>
  <c r="X777" i="2664"/>
  <c r="K777" i="2664"/>
  <c r="X776" i="2664"/>
  <c r="K776" i="2664"/>
  <c r="X775" i="2664"/>
  <c r="K775" i="2664"/>
  <c r="X774" i="2664"/>
  <c r="K774" i="2664"/>
  <c r="X773" i="2664"/>
  <c r="K773" i="2664"/>
  <c r="X772" i="2664"/>
  <c r="K772" i="2664"/>
  <c r="X771" i="2664"/>
  <c r="K771" i="2664"/>
  <c r="X770" i="2664"/>
  <c r="K770" i="2664"/>
  <c r="X769" i="2664"/>
  <c r="K769" i="2664"/>
  <c r="X768" i="2664"/>
  <c r="K768" i="2664"/>
  <c r="X767" i="2664"/>
  <c r="K767" i="2664"/>
  <c r="X766" i="2664"/>
  <c r="K766" i="2664"/>
  <c r="X765" i="2664"/>
  <c r="K765" i="2664"/>
  <c r="X764" i="2664"/>
  <c r="K764" i="2664"/>
  <c r="X763" i="2664"/>
  <c r="K763" i="2664"/>
  <c r="X762" i="2664"/>
  <c r="K762" i="2664"/>
  <c r="X761" i="2664"/>
  <c r="K761" i="2664"/>
  <c r="X760" i="2664"/>
  <c r="K760" i="2664"/>
  <c r="X759" i="2664"/>
  <c r="K759" i="2664"/>
  <c r="X758" i="2664"/>
  <c r="K758" i="2664"/>
  <c r="X757" i="2664"/>
  <c r="K757" i="2664"/>
  <c r="X756" i="2664"/>
  <c r="K756" i="2664"/>
  <c r="X755" i="2664"/>
  <c r="K755" i="2664"/>
  <c r="X754" i="2664"/>
  <c r="K754" i="2664"/>
  <c r="X753" i="2664"/>
  <c r="K753" i="2664"/>
  <c r="X752" i="2664"/>
  <c r="K752" i="2664"/>
  <c r="X751" i="2664"/>
  <c r="K751" i="2664"/>
  <c r="X750" i="2664"/>
  <c r="K750" i="2664"/>
  <c r="X749" i="2664"/>
  <c r="K749" i="2664"/>
  <c r="X748" i="2664"/>
  <c r="K748" i="2664"/>
  <c r="K747" i="2664"/>
  <c r="K746" i="2664"/>
  <c r="K745" i="2664"/>
  <c r="K744" i="2664"/>
  <c r="X743" i="2664"/>
  <c r="K743" i="2664"/>
  <c r="K742" i="2664"/>
  <c r="K741" i="2664"/>
  <c r="K740" i="2664"/>
  <c r="K739" i="2664"/>
  <c r="K738" i="2664"/>
  <c r="K737" i="2664"/>
  <c r="X736" i="2664"/>
  <c r="K736" i="2664"/>
  <c r="K735" i="2664"/>
  <c r="K734" i="2664"/>
  <c r="X733" i="2664"/>
  <c r="K733" i="2664"/>
  <c r="K732" i="2664"/>
  <c r="K731" i="2664"/>
  <c r="K730" i="2664"/>
  <c r="K729" i="2664"/>
  <c r="K728" i="2664"/>
  <c r="X727" i="2664"/>
  <c r="K727" i="2664"/>
  <c r="K726" i="2664"/>
  <c r="K725" i="2664"/>
  <c r="X724" i="2664"/>
  <c r="K724" i="2664"/>
  <c r="K723" i="2664"/>
  <c r="K722" i="2664"/>
  <c r="K721" i="2664"/>
  <c r="X720" i="2664"/>
  <c r="K720" i="2664"/>
  <c r="X719" i="2664"/>
  <c r="K719" i="2664"/>
  <c r="X718" i="2664"/>
  <c r="K718" i="2664"/>
  <c r="X717" i="2664"/>
  <c r="K717" i="2664"/>
  <c r="K716" i="2664"/>
  <c r="K715" i="2664"/>
  <c r="X714" i="2664"/>
  <c r="K714" i="2664"/>
  <c r="K713" i="2664"/>
  <c r="K712" i="2664"/>
  <c r="K711" i="2664"/>
  <c r="K710" i="2664"/>
  <c r="K709" i="2664"/>
  <c r="X708" i="2664"/>
  <c r="K708" i="2664"/>
  <c r="K707" i="2664"/>
  <c r="K706" i="2664"/>
  <c r="X705" i="2664"/>
  <c r="K705" i="2664"/>
  <c r="K704" i="2664"/>
  <c r="K703" i="2664"/>
  <c r="X702" i="2664"/>
  <c r="K702" i="2664"/>
  <c r="K701" i="2664"/>
  <c r="K700" i="2664"/>
  <c r="X699" i="2664"/>
  <c r="K699" i="2664"/>
  <c r="K698" i="2664"/>
  <c r="K697" i="2664"/>
  <c r="X696" i="2664"/>
  <c r="K696" i="2664"/>
  <c r="X695" i="2664"/>
  <c r="K695" i="2664"/>
  <c r="X694" i="2664"/>
  <c r="K694" i="2664"/>
  <c r="K693" i="2664"/>
  <c r="X692" i="2664"/>
  <c r="K692" i="2664"/>
  <c r="X691" i="2664"/>
  <c r="K691" i="2664"/>
  <c r="X690" i="2664"/>
  <c r="K690" i="2664"/>
  <c r="K689" i="2664"/>
  <c r="X688" i="2664"/>
  <c r="K688" i="2664"/>
  <c r="X687" i="2664"/>
  <c r="K687" i="2664"/>
  <c r="X686" i="2664"/>
  <c r="K686" i="2664"/>
  <c r="X685" i="2664"/>
  <c r="K685" i="2664"/>
  <c r="X684" i="2664"/>
  <c r="K684" i="2664"/>
  <c r="X683" i="2664"/>
  <c r="K683" i="2664"/>
  <c r="X682" i="2664"/>
  <c r="K682" i="2664"/>
  <c r="K681" i="2664"/>
  <c r="K680" i="2664"/>
  <c r="K679" i="2664"/>
  <c r="K678" i="2664"/>
  <c r="K677" i="2664"/>
  <c r="K676" i="2664"/>
  <c r="K675" i="2664"/>
  <c r="X674" i="2664"/>
  <c r="K674" i="2664"/>
  <c r="K673" i="2664"/>
  <c r="K672" i="2664"/>
  <c r="K671" i="2664"/>
  <c r="K670" i="2664"/>
  <c r="K669" i="2664"/>
  <c r="K668" i="2664"/>
  <c r="K667" i="2664"/>
  <c r="K666" i="2664"/>
  <c r="K665" i="2664"/>
  <c r="K664" i="2664"/>
  <c r="K663" i="2664"/>
  <c r="K662" i="2664"/>
  <c r="K661" i="2664"/>
  <c r="K660" i="2664"/>
  <c r="K659" i="2664"/>
  <c r="K658" i="2664"/>
  <c r="K657" i="2664"/>
  <c r="K656" i="2664"/>
  <c r="K655" i="2664"/>
  <c r="K654" i="2664"/>
  <c r="K653" i="2664"/>
  <c r="K652" i="2664"/>
  <c r="X651" i="2664"/>
  <c r="K651" i="2664"/>
  <c r="X650" i="2664"/>
  <c r="K650" i="2664"/>
  <c r="X649" i="2664"/>
  <c r="K649" i="2664"/>
  <c r="X648" i="2664"/>
  <c r="K648" i="2664"/>
  <c r="X647" i="2664"/>
  <c r="K647" i="2664"/>
  <c r="X646" i="2664"/>
  <c r="K646" i="2664"/>
  <c r="X645" i="2664"/>
  <c r="K645" i="2664"/>
  <c r="X644" i="2664"/>
  <c r="K644" i="2664"/>
  <c r="X643" i="2664"/>
  <c r="K643" i="2664"/>
  <c r="X642" i="2664"/>
  <c r="K642" i="2664"/>
  <c r="X641" i="2664"/>
  <c r="K641" i="2664"/>
  <c r="X640" i="2664"/>
  <c r="K640" i="2664"/>
  <c r="X639" i="2664"/>
  <c r="K639" i="2664"/>
  <c r="X638" i="2664"/>
  <c r="K638" i="2664"/>
  <c r="X637" i="2664"/>
  <c r="K637" i="2664"/>
  <c r="X636" i="2664"/>
  <c r="K636" i="2664"/>
  <c r="X635" i="2664"/>
  <c r="K635" i="2664"/>
  <c r="X634" i="2664"/>
  <c r="K634" i="2664"/>
  <c r="X633" i="2664"/>
  <c r="K633" i="2664"/>
  <c r="X632" i="2664"/>
  <c r="K632" i="2664"/>
  <c r="X631" i="2664"/>
  <c r="K631" i="2664"/>
  <c r="X630" i="2664"/>
  <c r="K630" i="2664"/>
  <c r="X629" i="2664"/>
  <c r="K629" i="2664"/>
  <c r="X628" i="2664"/>
  <c r="K628" i="2664"/>
  <c r="X627" i="2664"/>
  <c r="K627" i="2664"/>
  <c r="X626" i="2664"/>
  <c r="K626" i="2664"/>
  <c r="X625" i="2664"/>
  <c r="K625" i="2664"/>
  <c r="X624" i="2664"/>
  <c r="K624" i="2664"/>
  <c r="X623" i="2664"/>
  <c r="K623" i="2664"/>
  <c r="X622" i="2664"/>
  <c r="K622" i="2664"/>
  <c r="X621" i="2664"/>
  <c r="K621" i="2664"/>
  <c r="X620" i="2664"/>
  <c r="K620" i="2664"/>
  <c r="X619" i="2664"/>
  <c r="K619" i="2664"/>
  <c r="X618" i="2664"/>
  <c r="K618" i="2664"/>
  <c r="X617" i="2664"/>
  <c r="K617" i="2664"/>
  <c r="X616" i="2664"/>
  <c r="K616" i="2664"/>
  <c r="X615" i="2664"/>
  <c r="K615" i="2664"/>
  <c r="X614" i="2664"/>
  <c r="K614" i="2664"/>
  <c r="X613" i="2664"/>
  <c r="K613" i="2664"/>
  <c r="X612" i="2664"/>
  <c r="K612" i="2664"/>
  <c r="X611" i="2664"/>
  <c r="K611" i="2664"/>
  <c r="X610" i="2664"/>
  <c r="K610" i="2664"/>
  <c r="X609" i="2664"/>
  <c r="K609" i="2664"/>
  <c r="X608" i="2664"/>
  <c r="K608" i="2664"/>
  <c r="X607" i="2664"/>
  <c r="K607" i="2664"/>
  <c r="X606" i="2664"/>
  <c r="K606" i="2664"/>
  <c r="X605" i="2664"/>
  <c r="K605" i="2664"/>
  <c r="X604" i="2664"/>
  <c r="K604" i="2664"/>
  <c r="X603" i="2664"/>
  <c r="K603" i="2664"/>
  <c r="X602" i="2664"/>
  <c r="K602" i="2664"/>
  <c r="X601" i="2664"/>
  <c r="K601" i="2664"/>
  <c r="X600" i="2664"/>
  <c r="K600" i="2664"/>
  <c r="X599" i="2664"/>
  <c r="K599" i="2664"/>
  <c r="X598" i="2664"/>
  <c r="K598" i="2664"/>
  <c r="X597" i="2664"/>
  <c r="K597" i="2664"/>
  <c r="X596" i="2664"/>
  <c r="K596" i="2664"/>
  <c r="X595" i="2664"/>
  <c r="K595" i="2664"/>
  <c r="X594" i="2664"/>
  <c r="K594" i="2664"/>
  <c r="X593" i="2664"/>
  <c r="K593" i="2664"/>
  <c r="X592" i="2664"/>
  <c r="K592" i="2664"/>
  <c r="X591" i="2664"/>
  <c r="K591" i="2664"/>
  <c r="X590" i="2664"/>
  <c r="K590" i="2664"/>
  <c r="X589" i="2664"/>
  <c r="K589" i="2664"/>
  <c r="X588" i="2664"/>
  <c r="K588" i="2664"/>
  <c r="X587" i="2664"/>
  <c r="K587" i="2664"/>
  <c r="X586" i="2664"/>
  <c r="K586" i="2664"/>
  <c r="X585" i="2664"/>
  <c r="K585" i="2664"/>
  <c r="X584" i="2664"/>
  <c r="K584" i="2664"/>
  <c r="K583" i="2664"/>
  <c r="K582" i="2664"/>
  <c r="X581" i="2664"/>
  <c r="K581" i="2664"/>
  <c r="X580" i="2664"/>
  <c r="K580" i="2664"/>
  <c r="X579" i="2664"/>
  <c r="K579" i="2664"/>
  <c r="X578" i="2664"/>
  <c r="K578" i="2664"/>
  <c r="X577" i="2664"/>
  <c r="K577" i="2664"/>
  <c r="X576" i="2664"/>
  <c r="K576" i="2664"/>
  <c r="X575" i="2664"/>
  <c r="K575" i="2664"/>
  <c r="X574" i="2664"/>
  <c r="K574" i="2664"/>
  <c r="X573" i="2664"/>
  <c r="K573" i="2664"/>
  <c r="X572" i="2664"/>
  <c r="K572" i="2664"/>
  <c r="X571" i="2664"/>
  <c r="K571" i="2664"/>
  <c r="X570" i="2664"/>
  <c r="K570" i="2664"/>
  <c r="X569" i="2664"/>
  <c r="K569" i="2664"/>
  <c r="X568" i="2664"/>
  <c r="K568" i="2664"/>
  <c r="X567" i="2664"/>
  <c r="K567" i="2664"/>
  <c r="X566" i="2664"/>
  <c r="K566" i="2664"/>
  <c r="K565" i="2664"/>
  <c r="K564" i="2664"/>
  <c r="X563" i="2664"/>
  <c r="K563" i="2664"/>
  <c r="X562" i="2664"/>
  <c r="K562" i="2664"/>
  <c r="X561" i="2664"/>
  <c r="K561" i="2664"/>
  <c r="X560" i="2664"/>
  <c r="K560" i="2664"/>
  <c r="X559" i="2664"/>
  <c r="K559" i="2664"/>
  <c r="X558" i="2664"/>
  <c r="K558" i="2664"/>
  <c r="X557" i="2664"/>
  <c r="K557" i="2664"/>
  <c r="X556" i="2664"/>
  <c r="K556" i="2664"/>
  <c r="X555" i="2664"/>
  <c r="K555" i="2664"/>
  <c r="X554" i="2664"/>
  <c r="K554" i="2664"/>
  <c r="X553" i="2664"/>
  <c r="K553" i="2664"/>
  <c r="X552" i="2664"/>
  <c r="K552" i="2664"/>
  <c r="X551" i="2664"/>
  <c r="K551" i="2664"/>
  <c r="X550" i="2664"/>
  <c r="K550" i="2664"/>
  <c r="K549" i="2664"/>
  <c r="X548" i="2664"/>
  <c r="K548" i="2664"/>
  <c r="K547" i="2664"/>
  <c r="X546" i="2664"/>
  <c r="K546" i="2664"/>
  <c r="X545" i="2664"/>
  <c r="K545" i="2664"/>
  <c r="X544" i="2664"/>
  <c r="K544" i="2664"/>
  <c r="X543" i="2664"/>
  <c r="K543" i="2664"/>
  <c r="X542" i="2664"/>
  <c r="K542" i="2664"/>
  <c r="X541" i="2664"/>
  <c r="K541" i="2664"/>
  <c r="X540" i="2664"/>
  <c r="K540" i="2664"/>
  <c r="X539" i="2664"/>
  <c r="K539" i="2664"/>
  <c r="X538" i="2664"/>
  <c r="K538" i="2664"/>
  <c r="X537" i="2664"/>
  <c r="K537" i="2664"/>
  <c r="X536" i="2664"/>
  <c r="K536" i="2664"/>
  <c r="X535" i="2664"/>
  <c r="K535" i="2664"/>
  <c r="X534" i="2664"/>
  <c r="K534" i="2664"/>
  <c r="X533" i="2664"/>
  <c r="K533" i="2664"/>
  <c r="X532" i="2664"/>
  <c r="K532" i="2664"/>
  <c r="X531" i="2664"/>
  <c r="K531" i="2664"/>
  <c r="X530" i="2664"/>
  <c r="K530" i="2664"/>
  <c r="X529" i="2664"/>
  <c r="K529" i="2664"/>
  <c r="X528" i="2664"/>
  <c r="K528" i="2664"/>
  <c r="X527" i="2664"/>
  <c r="K527" i="2664"/>
  <c r="X526" i="2664"/>
  <c r="K526" i="2664"/>
  <c r="X525" i="2664"/>
  <c r="K525" i="2664"/>
  <c r="X524" i="2664"/>
  <c r="K524" i="2664"/>
  <c r="X523" i="2664"/>
  <c r="K523" i="2664"/>
  <c r="X522" i="2664"/>
  <c r="K522" i="2664"/>
  <c r="X521" i="2664"/>
  <c r="K521" i="2664"/>
  <c r="X520" i="2664"/>
  <c r="K520" i="2664"/>
  <c r="X519" i="2664"/>
  <c r="K519" i="2664"/>
  <c r="K518" i="2664"/>
  <c r="X517" i="2664"/>
  <c r="K517" i="2664"/>
  <c r="X516" i="2664"/>
  <c r="K516" i="2664"/>
  <c r="X515" i="2664"/>
  <c r="K515" i="2664"/>
  <c r="X514" i="2664"/>
  <c r="K514" i="2664"/>
  <c r="X513" i="2664"/>
  <c r="K513" i="2664"/>
  <c r="X512" i="2664"/>
  <c r="K512" i="2664"/>
  <c r="X511" i="2664"/>
  <c r="K511" i="2664"/>
  <c r="X510" i="2664"/>
  <c r="K510" i="2664"/>
  <c r="X509" i="2664"/>
  <c r="K509" i="2664"/>
  <c r="X508" i="2664"/>
  <c r="K508" i="2664"/>
  <c r="X507" i="2664"/>
  <c r="K507" i="2664"/>
  <c r="X506" i="2664"/>
  <c r="K506" i="2664"/>
  <c r="X505" i="2664"/>
  <c r="K505" i="2664"/>
  <c r="X504" i="2664"/>
  <c r="K504" i="2664"/>
  <c r="X503" i="2664"/>
  <c r="K503" i="2664"/>
  <c r="X502" i="2664"/>
  <c r="K502" i="2664"/>
  <c r="X501" i="2664"/>
  <c r="K501" i="2664"/>
  <c r="X500" i="2664"/>
  <c r="K500" i="2664"/>
  <c r="X499" i="2664"/>
  <c r="K499" i="2664"/>
  <c r="X498" i="2664"/>
  <c r="K498" i="2664"/>
  <c r="X497" i="2664"/>
  <c r="K497" i="2664"/>
  <c r="X496" i="2664"/>
  <c r="K496" i="2664"/>
  <c r="X495" i="2664"/>
  <c r="K495" i="2664"/>
  <c r="X494" i="2664"/>
  <c r="K494" i="2664"/>
  <c r="X493" i="2664"/>
  <c r="K493" i="2664"/>
  <c r="X492" i="2664"/>
  <c r="K492" i="2664"/>
  <c r="X491" i="2664"/>
  <c r="K491" i="2664"/>
  <c r="X490" i="2664"/>
  <c r="K490" i="2664"/>
  <c r="X489" i="2664"/>
  <c r="K489" i="2664"/>
  <c r="X488" i="2664"/>
  <c r="K488" i="2664"/>
  <c r="X487" i="2664"/>
  <c r="K487" i="2664"/>
  <c r="X486" i="2664"/>
  <c r="K486" i="2664"/>
  <c r="X485" i="2664"/>
  <c r="K485" i="2664"/>
  <c r="X484" i="2664"/>
  <c r="K484" i="2664"/>
  <c r="X483" i="2664"/>
  <c r="K483" i="2664"/>
  <c r="X482" i="2664"/>
  <c r="K482" i="2664"/>
  <c r="X481" i="2664"/>
  <c r="K481" i="2664"/>
  <c r="X480" i="2664"/>
  <c r="K480" i="2664"/>
  <c r="X479" i="2664"/>
  <c r="K479" i="2664"/>
  <c r="X478" i="2664"/>
  <c r="K478" i="2664"/>
  <c r="X477" i="2664"/>
  <c r="K477" i="2664"/>
  <c r="X476" i="2664"/>
  <c r="K476" i="2664"/>
  <c r="X475" i="2664"/>
  <c r="K475" i="2664"/>
  <c r="X474" i="2664"/>
  <c r="K474" i="2664"/>
  <c r="X473" i="2664"/>
  <c r="K473" i="2664"/>
  <c r="X472" i="2664"/>
  <c r="K472" i="2664"/>
  <c r="X471" i="2664"/>
  <c r="K471" i="2664"/>
  <c r="X470" i="2664"/>
  <c r="K470" i="2664"/>
  <c r="X469" i="2664"/>
  <c r="K469" i="2664"/>
  <c r="X468" i="2664"/>
  <c r="K468" i="2664"/>
  <c r="X467" i="2664"/>
  <c r="K467" i="2664"/>
  <c r="X466" i="2664"/>
  <c r="K466" i="2664"/>
  <c r="X465" i="2664"/>
  <c r="K465" i="2664"/>
  <c r="X464" i="2664"/>
  <c r="K464" i="2664"/>
  <c r="X463" i="2664"/>
  <c r="K463" i="2664"/>
  <c r="X462" i="2664"/>
  <c r="K462" i="2664"/>
  <c r="X461" i="2664"/>
  <c r="K461" i="2664"/>
  <c r="X460" i="2664"/>
  <c r="K460" i="2664"/>
  <c r="X459" i="2664"/>
  <c r="K459" i="2664"/>
  <c r="X458" i="2664"/>
  <c r="K458" i="2664"/>
  <c r="X457" i="2664"/>
  <c r="K457" i="2664"/>
  <c r="X456" i="2664"/>
  <c r="K456" i="2664"/>
  <c r="X455" i="2664"/>
  <c r="K455" i="2664"/>
  <c r="X454" i="2664"/>
  <c r="K454" i="2664"/>
  <c r="X453" i="2664"/>
  <c r="K453" i="2664"/>
  <c r="X452" i="2664"/>
  <c r="K452" i="2664"/>
  <c r="X451" i="2664"/>
  <c r="K451" i="2664"/>
  <c r="X450" i="2664"/>
  <c r="K450" i="2664"/>
  <c r="X449" i="2664"/>
  <c r="K449" i="2664"/>
  <c r="X448" i="2664"/>
  <c r="K448" i="2664"/>
  <c r="X447" i="2664"/>
  <c r="K447" i="2664"/>
  <c r="X446" i="2664"/>
  <c r="K446" i="2664"/>
  <c r="X445" i="2664"/>
  <c r="K445" i="2664"/>
  <c r="X444" i="2664"/>
  <c r="K444" i="2664"/>
  <c r="X443" i="2664"/>
  <c r="K443" i="2664"/>
  <c r="X442" i="2664"/>
  <c r="K442" i="2664"/>
  <c r="X441" i="2664"/>
  <c r="K441" i="2664"/>
  <c r="X440" i="2664"/>
  <c r="K440" i="2664"/>
  <c r="X439" i="2664"/>
  <c r="K439" i="2664"/>
  <c r="X438" i="2664"/>
  <c r="K438" i="2664"/>
  <c r="X437" i="2664"/>
  <c r="K437" i="2664"/>
  <c r="X436" i="2664"/>
  <c r="K436" i="2664"/>
  <c r="X435" i="2664"/>
  <c r="K435" i="2664"/>
  <c r="X434" i="2664"/>
  <c r="K434" i="2664"/>
  <c r="X433" i="2664"/>
  <c r="K433" i="2664"/>
  <c r="X432" i="2664"/>
  <c r="K432" i="2664"/>
  <c r="X431" i="2664"/>
  <c r="K431" i="2664"/>
  <c r="K430" i="2664"/>
  <c r="X429" i="2664"/>
  <c r="K429" i="2664"/>
  <c r="X428" i="2664"/>
  <c r="K428" i="2664"/>
  <c r="X427" i="2664"/>
  <c r="K427" i="2664"/>
  <c r="X426" i="2664"/>
  <c r="K426" i="2664"/>
  <c r="X425" i="2664"/>
  <c r="K425" i="2664"/>
  <c r="X424" i="2664"/>
  <c r="K424" i="2664"/>
  <c r="X423" i="2664"/>
  <c r="K423" i="2664"/>
  <c r="X422" i="2664"/>
  <c r="K422" i="2664"/>
  <c r="X421" i="2664"/>
  <c r="K421" i="2664"/>
  <c r="X420" i="2664"/>
  <c r="K420" i="2664"/>
  <c r="X419" i="2664"/>
  <c r="K419" i="2664"/>
  <c r="X418" i="2664"/>
  <c r="K418" i="2664"/>
  <c r="X417" i="2664"/>
  <c r="K417" i="2664"/>
  <c r="X416" i="2664"/>
  <c r="K416" i="2664"/>
  <c r="X415" i="2664"/>
  <c r="K415" i="2664"/>
  <c r="X414" i="2664"/>
  <c r="K414" i="2664"/>
  <c r="X413" i="2664"/>
  <c r="K413" i="2664"/>
  <c r="X412" i="2664"/>
  <c r="K412" i="2664"/>
  <c r="X411" i="2664"/>
  <c r="K411" i="2664"/>
  <c r="X410" i="2664"/>
  <c r="K410" i="2664"/>
  <c r="X409" i="2664"/>
  <c r="K409" i="2664"/>
  <c r="X408" i="2664"/>
  <c r="K408" i="2664"/>
  <c r="X407" i="2664"/>
  <c r="K407" i="2664"/>
  <c r="X406" i="2664"/>
  <c r="K406" i="2664"/>
  <c r="X405" i="2664"/>
  <c r="K405" i="2664"/>
  <c r="X404" i="2664"/>
  <c r="K404" i="2664"/>
  <c r="X403" i="2664"/>
  <c r="K403" i="2664"/>
  <c r="X402" i="2664"/>
  <c r="K402" i="2664"/>
  <c r="X401" i="2664"/>
  <c r="K401" i="2664"/>
  <c r="X400" i="2664"/>
  <c r="K400" i="2664"/>
  <c r="X399" i="2664"/>
  <c r="K399" i="2664"/>
  <c r="X398" i="2664"/>
  <c r="K398" i="2664"/>
  <c r="X397" i="2664"/>
  <c r="K397" i="2664"/>
  <c r="X396" i="2664"/>
  <c r="K396" i="2664"/>
  <c r="X395" i="2664"/>
  <c r="K395" i="2664"/>
  <c r="X394" i="2664"/>
  <c r="K394" i="2664"/>
  <c r="X393" i="2664"/>
  <c r="K393" i="2664"/>
  <c r="X392" i="2664"/>
  <c r="K392" i="2664"/>
  <c r="X391" i="2664"/>
  <c r="K391" i="2664"/>
  <c r="X390" i="2664"/>
  <c r="K390" i="2664"/>
  <c r="K389" i="2664"/>
  <c r="K388" i="2664"/>
  <c r="K387" i="2664"/>
  <c r="K386" i="2664"/>
  <c r="K385" i="2664"/>
  <c r="K384" i="2664"/>
  <c r="K383" i="2664"/>
  <c r="K382" i="2664"/>
  <c r="K381" i="2664"/>
  <c r="K380" i="2664"/>
  <c r="K379" i="2664"/>
  <c r="K378" i="2664"/>
  <c r="K377" i="2664"/>
  <c r="K376" i="2664"/>
  <c r="K375" i="2664"/>
  <c r="K374" i="2664"/>
  <c r="K373" i="2664"/>
  <c r="K372" i="2664"/>
  <c r="K371" i="2664"/>
  <c r="K370" i="2664"/>
  <c r="K369" i="2664"/>
  <c r="K368" i="2664"/>
  <c r="K367" i="2664"/>
  <c r="K366" i="2664"/>
  <c r="K365" i="2664"/>
  <c r="K364" i="2664"/>
  <c r="K363" i="2664"/>
  <c r="K362" i="2664"/>
  <c r="K361" i="2664"/>
  <c r="K360" i="2664"/>
  <c r="K359" i="2664"/>
  <c r="K358" i="2664"/>
  <c r="K357" i="2664"/>
  <c r="K356" i="2664"/>
  <c r="K355" i="2664"/>
  <c r="K354" i="2664"/>
  <c r="K353" i="2664"/>
  <c r="K352" i="2664"/>
  <c r="K351" i="2664"/>
  <c r="K350" i="2664"/>
  <c r="K349" i="2664"/>
  <c r="K348" i="2664"/>
  <c r="K347" i="2664"/>
  <c r="K346" i="2664"/>
  <c r="K345" i="2664"/>
  <c r="K344" i="2664"/>
  <c r="K343" i="2664"/>
  <c r="K342" i="2664"/>
  <c r="K341" i="2664"/>
  <c r="K340" i="2664"/>
  <c r="K339" i="2664"/>
  <c r="K338" i="2664"/>
  <c r="K337" i="2664"/>
  <c r="K336" i="2664"/>
  <c r="K335" i="2664"/>
  <c r="K334" i="2664"/>
  <c r="K333" i="2664"/>
  <c r="K332" i="2664"/>
  <c r="K331" i="2664"/>
  <c r="X330" i="2664"/>
  <c r="K330" i="2664"/>
  <c r="X329" i="2664"/>
  <c r="K329" i="2664"/>
  <c r="X328" i="2664"/>
  <c r="K328" i="2664"/>
  <c r="X327" i="2664"/>
  <c r="K327" i="2664"/>
  <c r="X326" i="2664"/>
  <c r="K326" i="2664"/>
  <c r="X325" i="2664"/>
  <c r="K325" i="2664"/>
  <c r="X324" i="2664"/>
  <c r="K324" i="2664"/>
  <c r="X323" i="2664"/>
  <c r="K323" i="2664"/>
  <c r="K322" i="2664"/>
  <c r="K321" i="2664"/>
  <c r="K320" i="2664"/>
  <c r="K319" i="2664"/>
  <c r="K318" i="2664"/>
  <c r="K317" i="2664"/>
  <c r="K316" i="2664"/>
  <c r="K315" i="2664"/>
  <c r="K314" i="2664"/>
  <c r="K313" i="2664"/>
  <c r="X312" i="2664"/>
  <c r="K312" i="2664"/>
  <c r="X311" i="2664"/>
  <c r="K311" i="2664"/>
  <c r="X310" i="2664"/>
  <c r="K310" i="2664"/>
  <c r="X309" i="2664"/>
  <c r="K309" i="2664"/>
  <c r="X308" i="2664"/>
  <c r="K308" i="2664"/>
  <c r="K307" i="2664"/>
  <c r="X306" i="2664"/>
  <c r="K306" i="2664"/>
  <c r="K305" i="2664"/>
  <c r="K304" i="2664"/>
  <c r="K303" i="2664"/>
  <c r="K302" i="2664"/>
  <c r="K301" i="2664"/>
  <c r="X300" i="2664"/>
  <c r="K300" i="2664"/>
  <c r="X299" i="2664"/>
  <c r="K299" i="2664"/>
  <c r="K298" i="2664"/>
  <c r="X297" i="2664"/>
  <c r="K297" i="2664"/>
  <c r="K296" i="2664"/>
  <c r="K295" i="2664"/>
  <c r="X294" i="2664"/>
  <c r="K294" i="2664"/>
  <c r="X293" i="2664"/>
  <c r="K293" i="2664"/>
  <c r="X292" i="2664"/>
  <c r="K292" i="2664"/>
  <c r="X291" i="2664"/>
  <c r="K291" i="2664"/>
  <c r="X290" i="2664"/>
  <c r="K290" i="2664"/>
  <c r="X289" i="2664"/>
  <c r="K289" i="2664"/>
  <c r="X288" i="2664"/>
  <c r="K288" i="2664"/>
  <c r="X287" i="2664"/>
  <c r="K287" i="2664"/>
  <c r="K286" i="2664"/>
  <c r="K285" i="2664"/>
  <c r="K284" i="2664"/>
  <c r="K283" i="2664"/>
  <c r="X282" i="2664"/>
  <c r="K282" i="2664"/>
  <c r="X281" i="2664"/>
  <c r="K281" i="2664"/>
  <c r="X280" i="2664"/>
  <c r="K280" i="2664"/>
  <c r="X279" i="2664"/>
  <c r="K279" i="2664"/>
  <c r="X278" i="2664"/>
  <c r="K278" i="2664"/>
  <c r="X277" i="2664"/>
  <c r="K277" i="2664"/>
  <c r="K276" i="2664"/>
  <c r="K275" i="2664"/>
  <c r="K274" i="2664"/>
  <c r="K273" i="2664"/>
  <c r="K272" i="2664"/>
  <c r="X271" i="2664"/>
  <c r="K271" i="2664"/>
  <c r="X270" i="2664"/>
  <c r="K270" i="2664"/>
  <c r="X269" i="2664"/>
  <c r="K269" i="2664"/>
  <c r="X268" i="2664"/>
  <c r="K268" i="2664"/>
  <c r="X267" i="2664"/>
  <c r="K267" i="2664"/>
  <c r="X266" i="2664"/>
  <c r="K266" i="2664"/>
  <c r="X265" i="2664"/>
  <c r="K265" i="2664"/>
  <c r="X264" i="2664"/>
  <c r="K264" i="2664"/>
  <c r="X263" i="2664"/>
  <c r="K263" i="2664"/>
  <c r="X262" i="2664"/>
  <c r="K262" i="2664"/>
  <c r="X261" i="2664"/>
  <c r="K261" i="2664"/>
  <c r="X260" i="2664"/>
  <c r="K260" i="2664"/>
  <c r="X259" i="2664"/>
  <c r="K259" i="2664"/>
  <c r="X258" i="2664"/>
  <c r="K258" i="2664"/>
  <c r="X257" i="2664"/>
  <c r="K257" i="2664"/>
  <c r="X256" i="2664"/>
  <c r="K256" i="2664"/>
  <c r="X255" i="2664"/>
  <c r="K255" i="2664"/>
  <c r="X254" i="2664"/>
  <c r="K254" i="2664"/>
  <c r="X253" i="2664"/>
  <c r="K253" i="2664"/>
  <c r="X252" i="2664"/>
  <c r="K252" i="2664"/>
  <c r="K251" i="2664"/>
  <c r="K250" i="2664"/>
  <c r="K249" i="2664"/>
  <c r="K248" i="2664"/>
  <c r="K247" i="2664"/>
  <c r="K246" i="2664"/>
  <c r="K245" i="2664"/>
  <c r="K244" i="2664"/>
  <c r="K243" i="2664"/>
  <c r="K242" i="2664"/>
  <c r="K241" i="2664"/>
  <c r="K240" i="2664"/>
  <c r="K239" i="2664"/>
  <c r="K238" i="2664"/>
  <c r="K237" i="2664"/>
  <c r="K236" i="2664"/>
  <c r="K235" i="2664"/>
  <c r="K234" i="2664"/>
  <c r="K233" i="2664"/>
  <c r="K232" i="2664"/>
  <c r="K231" i="2664"/>
  <c r="K230" i="2664"/>
  <c r="K229" i="2664"/>
  <c r="K228" i="2664"/>
  <c r="K227" i="2664"/>
  <c r="K226" i="2664"/>
  <c r="K225" i="2664"/>
  <c r="K224" i="2664"/>
  <c r="K223" i="2664"/>
  <c r="K222" i="2664"/>
  <c r="K221" i="2664"/>
  <c r="K220" i="2664"/>
  <c r="K219" i="2664"/>
  <c r="K218" i="2664"/>
  <c r="K217" i="2664"/>
  <c r="K216" i="2664"/>
  <c r="K215" i="2664"/>
  <c r="K214" i="2664"/>
  <c r="K213" i="2664"/>
  <c r="K212" i="2664"/>
  <c r="K211" i="2664"/>
  <c r="K210" i="2664"/>
  <c r="K209" i="2664"/>
  <c r="K208" i="2664"/>
  <c r="X207" i="2664"/>
  <c r="K207" i="2664"/>
  <c r="X206" i="2664"/>
  <c r="K206" i="2664"/>
  <c r="X205" i="2664"/>
  <c r="K205" i="2664"/>
  <c r="X204" i="2664"/>
  <c r="K204" i="2664"/>
  <c r="X203" i="2664"/>
  <c r="K203" i="2664"/>
  <c r="X202" i="2664"/>
  <c r="K202" i="2664"/>
  <c r="X201" i="2664"/>
  <c r="K201" i="2664"/>
  <c r="X200" i="2664"/>
  <c r="K200" i="2664"/>
  <c r="X199" i="2664"/>
  <c r="K199" i="2664"/>
  <c r="X198" i="2664"/>
  <c r="K198" i="2664"/>
  <c r="X197" i="2664"/>
  <c r="K197" i="2664"/>
  <c r="X196" i="2664"/>
  <c r="K196" i="2664"/>
  <c r="X195" i="2664"/>
  <c r="K195" i="2664"/>
  <c r="X194" i="2664"/>
  <c r="K194" i="2664"/>
  <c r="X193" i="2664"/>
  <c r="K193" i="2664"/>
  <c r="X192" i="2664"/>
  <c r="K192" i="2664"/>
  <c r="X191" i="2664"/>
  <c r="K191" i="2664"/>
  <c r="X190" i="2664"/>
  <c r="K190" i="2664"/>
  <c r="X189" i="2664"/>
  <c r="K189" i="2664"/>
  <c r="X188" i="2664"/>
  <c r="K188" i="2664"/>
  <c r="X187" i="2664"/>
  <c r="K187" i="2664"/>
  <c r="X186" i="2664"/>
  <c r="K186" i="2664"/>
  <c r="X185" i="2664"/>
  <c r="K185" i="2664"/>
  <c r="X184" i="2664"/>
  <c r="K184" i="2664"/>
  <c r="X183" i="2664"/>
  <c r="K183" i="2664"/>
  <c r="X182" i="2664"/>
  <c r="K182" i="2664"/>
  <c r="X181" i="2664"/>
  <c r="K181" i="2664"/>
  <c r="X180" i="2664"/>
  <c r="K180" i="2664"/>
  <c r="X179" i="2664"/>
  <c r="K179" i="2664"/>
  <c r="X178" i="2664"/>
  <c r="K178" i="2664"/>
  <c r="X177" i="2664"/>
  <c r="K177" i="2664"/>
  <c r="X176" i="2664"/>
  <c r="K176" i="2664"/>
  <c r="X175" i="2664"/>
  <c r="K175" i="2664"/>
  <c r="X174" i="2664"/>
  <c r="K174" i="2664"/>
  <c r="X173" i="2664"/>
  <c r="K173" i="2664"/>
  <c r="X172" i="2664"/>
  <c r="K172" i="2664"/>
  <c r="X171" i="2664"/>
  <c r="K171" i="2664"/>
  <c r="X170" i="2664"/>
  <c r="K170" i="2664"/>
  <c r="X169" i="2664"/>
  <c r="K169" i="2664"/>
  <c r="X168" i="2664"/>
  <c r="K168" i="2664"/>
  <c r="X167" i="2664"/>
  <c r="K167" i="2664"/>
  <c r="X166" i="2664"/>
  <c r="K166" i="2664"/>
  <c r="X165" i="2664"/>
  <c r="K165" i="2664"/>
  <c r="X164" i="2664"/>
  <c r="K164" i="2664"/>
  <c r="K163" i="2664"/>
  <c r="K162" i="2664"/>
  <c r="K161" i="2664"/>
  <c r="K160" i="2664"/>
  <c r="K159" i="2664"/>
  <c r="K158" i="2664"/>
  <c r="K157" i="2664"/>
  <c r="K156" i="2664"/>
  <c r="K155" i="2664"/>
  <c r="K154" i="2664"/>
  <c r="K153" i="2664"/>
  <c r="K152" i="2664"/>
  <c r="K151" i="2664"/>
  <c r="K150" i="2664"/>
  <c r="K149" i="2664"/>
  <c r="K148" i="2664"/>
  <c r="K147" i="2664"/>
  <c r="K146" i="2664"/>
  <c r="K145" i="2664"/>
  <c r="K144" i="2664"/>
  <c r="K143" i="2664"/>
  <c r="K142" i="2664"/>
  <c r="K141" i="2664"/>
  <c r="K140" i="2664"/>
  <c r="K139" i="2664"/>
  <c r="K138" i="2664"/>
  <c r="K137" i="2664"/>
  <c r="K136" i="2664"/>
  <c r="K135" i="2664"/>
  <c r="K134" i="2664"/>
  <c r="K133" i="2664"/>
  <c r="K132" i="2664"/>
  <c r="K131" i="2664"/>
  <c r="K130" i="2664"/>
  <c r="K129" i="2664"/>
  <c r="K128" i="2664"/>
  <c r="K127" i="2664"/>
  <c r="K126" i="2664"/>
  <c r="K125" i="2664"/>
  <c r="K124" i="2664"/>
  <c r="K123" i="2664"/>
  <c r="K122" i="2664"/>
  <c r="K121" i="2664"/>
  <c r="K120" i="2664"/>
  <c r="K119" i="2664"/>
  <c r="K118" i="2664"/>
  <c r="K117" i="2664"/>
  <c r="K116" i="2664"/>
  <c r="X115" i="2664"/>
  <c r="K115" i="2664"/>
  <c r="X114" i="2664"/>
  <c r="K114" i="2664"/>
  <c r="X113" i="2664"/>
  <c r="K113" i="2664"/>
  <c r="X112" i="2664"/>
  <c r="K112" i="2664"/>
  <c r="X111" i="2664"/>
  <c r="K111" i="2664"/>
  <c r="X110" i="2664"/>
  <c r="K110" i="2664"/>
  <c r="X109" i="2664"/>
  <c r="K109" i="2664"/>
  <c r="X108" i="2664"/>
  <c r="K108" i="2664"/>
  <c r="X107" i="2664"/>
  <c r="K107" i="2664"/>
  <c r="X106" i="2664"/>
  <c r="K106" i="2664"/>
  <c r="X105" i="2664"/>
  <c r="K105" i="2664"/>
  <c r="X104" i="2664"/>
  <c r="K104" i="2664"/>
  <c r="X103" i="2664"/>
  <c r="K103" i="2664"/>
  <c r="X102" i="2664"/>
  <c r="K102" i="2664"/>
  <c r="X101" i="2664"/>
  <c r="K101" i="2664"/>
  <c r="X100" i="2664"/>
  <c r="K100" i="2664"/>
  <c r="X99" i="2664"/>
  <c r="K99" i="2664"/>
  <c r="X98" i="2664"/>
  <c r="K98" i="2664"/>
  <c r="X97" i="2664"/>
  <c r="K97" i="2664"/>
  <c r="X96" i="2664"/>
  <c r="K96" i="2664"/>
  <c r="X95" i="2664"/>
  <c r="K95" i="2664"/>
  <c r="X94" i="2664"/>
  <c r="K94" i="2664"/>
  <c r="X93" i="2664"/>
  <c r="K93" i="2664"/>
  <c r="X92" i="2664"/>
  <c r="K92" i="2664"/>
  <c r="K91" i="2664"/>
  <c r="K90" i="2664"/>
  <c r="K89" i="2664"/>
  <c r="K88" i="2664"/>
  <c r="K87" i="2664"/>
  <c r="K86" i="2664"/>
  <c r="X85" i="2664"/>
  <c r="K85" i="2664"/>
  <c r="K84" i="2664"/>
  <c r="K83" i="2664"/>
  <c r="X82" i="2664"/>
  <c r="K82" i="2664"/>
  <c r="K81" i="2664"/>
  <c r="K80" i="2664"/>
  <c r="K79" i="2664"/>
  <c r="K78" i="2664"/>
  <c r="K77" i="2664"/>
  <c r="X76" i="2664"/>
  <c r="K76" i="2664"/>
  <c r="K75" i="2664"/>
  <c r="K74" i="2664"/>
  <c r="X73" i="2664"/>
  <c r="K73" i="2664"/>
  <c r="K72" i="2664"/>
  <c r="K71" i="2664"/>
  <c r="K70" i="2664"/>
  <c r="X69" i="2664"/>
  <c r="K69" i="2664"/>
  <c r="K68" i="2664"/>
  <c r="K67" i="2664"/>
  <c r="X66" i="2664"/>
  <c r="K66" i="2664"/>
  <c r="X65" i="2664"/>
  <c r="K65" i="2664"/>
  <c r="X64" i="2664"/>
  <c r="K64" i="2664"/>
  <c r="X63" i="2664"/>
  <c r="K63" i="2664"/>
  <c r="X62" i="2664"/>
  <c r="K62" i="2664"/>
  <c r="X61" i="2664"/>
  <c r="K61" i="2664"/>
  <c r="X60" i="2664"/>
  <c r="K60" i="2664"/>
  <c r="X59" i="2664"/>
  <c r="K59" i="2664"/>
  <c r="X58" i="2664"/>
  <c r="K58" i="2664"/>
  <c r="X57" i="2664"/>
  <c r="K57" i="2664"/>
  <c r="X56" i="2664"/>
  <c r="K56" i="2664"/>
  <c r="X55" i="2664"/>
  <c r="K55" i="2664"/>
  <c r="K54" i="2664"/>
  <c r="X53" i="2664"/>
  <c r="K53" i="2664"/>
  <c r="X52" i="2664"/>
  <c r="K52" i="2664"/>
  <c r="X51" i="2664"/>
  <c r="K51" i="2664"/>
  <c r="X50" i="2664"/>
  <c r="K50" i="2664"/>
  <c r="K49" i="2664"/>
  <c r="X48" i="2664"/>
  <c r="K48" i="2664"/>
  <c r="K47" i="2664"/>
  <c r="K46" i="2664"/>
  <c r="K45" i="2664"/>
  <c r="X44" i="2664"/>
  <c r="K44" i="2664"/>
  <c r="K43" i="2664"/>
  <c r="K42" i="2664"/>
  <c r="X41" i="2664"/>
  <c r="K41" i="2664"/>
  <c r="K40" i="2664"/>
  <c r="K39" i="2664"/>
  <c r="K38" i="2664"/>
  <c r="K37" i="2664"/>
  <c r="X36" i="2664"/>
  <c r="K36" i="2664"/>
  <c r="X35" i="2664"/>
  <c r="K35" i="2664"/>
  <c r="X34" i="2664"/>
  <c r="K34" i="2664"/>
  <c r="X33" i="2664"/>
  <c r="K33" i="2664"/>
  <c r="X32" i="2664"/>
  <c r="K32" i="2664"/>
  <c r="X31" i="2664"/>
  <c r="K31" i="2664"/>
  <c r="X30" i="2664"/>
  <c r="K30" i="2664"/>
  <c r="X29" i="2664"/>
  <c r="K29" i="2664"/>
  <c r="X28" i="2664"/>
  <c r="K28" i="2664"/>
  <c r="X27" i="2664"/>
  <c r="K27" i="2664"/>
  <c r="X26" i="2664"/>
  <c r="K26" i="2664"/>
  <c r="X25" i="2664"/>
  <c r="K25" i="2664"/>
  <c r="K24" i="2664"/>
  <c r="X23" i="2664"/>
  <c r="K23" i="2664"/>
  <c r="X22" i="2664"/>
  <c r="K22" i="2664"/>
  <c r="X21" i="2664"/>
  <c r="K21" i="2664"/>
  <c r="X20" i="2664"/>
  <c r="K20" i="2664"/>
  <c r="X19" i="2664"/>
  <c r="K19" i="2664"/>
  <c r="X18" i="2664"/>
  <c r="K18" i="2664"/>
  <c r="X17" i="2664"/>
  <c r="K17" i="2664"/>
  <c r="X16" i="2664"/>
  <c r="K16" i="2664"/>
  <c r="K15" i="2664"/>
  <c r="K14" i="2664"/>
  <c r="K13" i="2664"/>
  <c r="K12" i="2664"/>
  <c r="K11" i="2664"/>
  <c r="K10" i="2664"/>
  <c r="X9" i="2664"/>
  <c r="K9" i="2664"/>
  <c r="K8" i="2664"/>
  <c r="K7" i="2664"/>
  <c r="AH265" i="2661"/>
  <c r="AG265" i="2661"/>
  <c r="AH264" i="2661"/>
  <c r="AG264" i="2661"/>
  <c r="AH263" i="2661"/>
  <c r="AG263" i="2661"/>
  <c r="AH262" i="2661"/>
  <c r="AG262" i="2661"/>
  <c r="AH261" i="2661"/>
  <c r="AG261" i="2661"/>
  <c r="AH260" i="2661"/>
  <c r="AG260" i="2661"/>
  <c r="AH259" i="2661"/>
  <c r="AG259" i="2661"/>
  <c r="AH258" i="2661"/>
  <c r="AG258" i="2661"/>
  <c r="AH257" i="2661"/>
  <c r="AG257" i="2661"/>
  <c r="AH256" i="2661"/>
  <c r="AG256" i="2661"/>
  <c r="AH255" i="2661"/>
  <c r="AG255" i="2661"/>
  <c r="AH254" i="2661"/>
  <c r="AG254" i="2661"/>
  <c r="AH253" i="2661"/>
  <c r="AG253" i="2661"/>
  <c r="AH252" i="2661"/>
  <c r="AG252" i="2661"/>
  <c r="AH251" i="2661"/>
  <c r="AG251" i="2661"/>
  <c r="AH250" i="2661"/>
  <c r="AG250" i="2661"/>
  <c r="AH249" i="2661"/>
  <c r="AG249" i="2661"/>
  <c r="AH248" i="2661"/>
  <c r="AG248" i="2661"/>
  <c r="AH247" i="2661"/>
  <c r="AG247" i="2661"/>
  <c r="AH246" i="2661"/>
  <c r="AG246" i="2661"/>
  <c r="AH245" i="2661"/>
  <c r="AG245" i="2661"/>
  <c r="AH244" i="2661"/>
  <c r="AG244" i="2661"/>
  <c r="AH243" i="2661"/>
  <c r="AG243" i="2661"/>
  <c r="AH242" i="2661"/>
  <c r="AG242" i="2661"/>
  <c r="AH241" i="2661"/>
  <c r="AG241" i="2661"/>
  <c r="AH240" i="2661"/>
  <c r="AG240" i="2661"/>
  <c r="AH239" i="2661"/>
  <c r="AG239" i="2661"/>
  <c r="AH238" i="2661"/>
  <c r="AG238" i="2661"/>
  <c r="AH237" i="2661"/>
  <c r="AG237" i="2661"/>
  <c r="AH236" i="2661"/>
  <c r="AG236" i="2661"/>
  <c r="AH235" i="2661"/>
  <c r="AG235" i="2661"/>
  <c r="AH234" i="2661"/>
  <c r="AG234" i="2661"/>
  <c r="AH233" i="2661"/>
  <c r="AG233" i="2661"/>
  <c r="AH232" i="2661"/>
  <c r="AG232" i="2661"/>
  <c r="AH231" i="2661"/>
  <c r="AG231" i="2661"/>
  <c r="AH230" i="2661"/>
  <c r="AG230" i="2661"/>
  <c r="AH229" i="2661"/>
  <c r="AG229" i="2661"/>
  <c r="AH228" i="2661"/>
  <c r="AG228" i="2661"/>
  <c r="AH227" i="2661"/>
  <c r="AG227" i="2661"/>
  <c r="AH226" i="2661"/>
  <c r="AG226" i="2661"/>
  <c r="AH225" i="2661"/>
  <c r="AG225" i="2661"/>
  <c r="AH224" i="2661"/>
  <c r="AG224" i="2661"/>
  <c r="AH223" i="2661"/>
  <c r="AG223" i="2661"/>
  <c r="AH222" i="2661"/>
  <c r="AG222" i="2661"/>
  <c r="AH221" i="2661"/>
  <c r="AG221" i="2661"/>
  <c r="AH220" i="2661"/>
  <c r="AG220" i="2661"/>
  <c r="AH219" i="2661"/>
  <c r="AG219" i="2661"/>
  <c r="AH218" i="2661"/>
  <c r="AG218" i="2661"/>
  <c r="AH217" i="2661"/>
  <c r="AG217" i="2661"/>
  <c r="AH216" i="2661"/>
  <c r="AG216" i="2661"/>
  <c r="AH215" i="2661"/>
  <c r="AG215" i="2661"/>
  <c r="AH214" i="2661"/>
  <c r="AG214" i="2661"/>
  <c r="AH213" i="2661"/>
  <c r="AG213" i="2661"/>
  <c r="AH212" i="2661"/>
  <c r="AG212" i="2661"/>
  <c r="AH211" i="2661"/>
  <c r="AG211" i="2661"/>
  <c r="AH210" i="2661"/>
  <c r="AG210" i="2661"/>
  <c r="AH209" i="2661"/>
  <c r="AG209" i="2661"/>
  <c r="AH208" i="2661"/>
  <c r="AG208" i="2661"/>
  <c r="AH207" i="2661"/>
  <c r="AG207" i="2661"/>
  <c r="AH206" i="2661"/>
  <c r="AG206" i="2661"/>
  <c r="AH205" i="2661"/>
  <c r="AG205" i="2661"/>
  <c r="AH204" i="2661"/>
  <c r="AG204" i="2661"/>
  <c r="AH203" i="2661"/>
  <c r="AG203" i="2661"/>
  <c r="AH202" i="2661"/>
  <c r="AG202" i="2661"/>
  <c r="AH201" i="2661"/>
  <c r="AG201" i="2661"/>
  <c r="AH200" i="2661"/>
  <c r="AG200" i="2661"/>
  <c r="AH199" i="2661"/>
  <c r="AG199" i="2661"/>
  <c r="AH198" i="2661"/>
  <c r="AG198" i="2661"/>
  <c r="AH197" i="2661"/>
  <c r="AG197" i="2661"/>
  <c r="AH196" i="2661"/>
  <c r="AG196" i="2661"/>
  <c r="AH195" i="2661"/>
  <c r="AG195" i="2661"/>
  <c r="AH194" i="2661"/>
  <c r="AG194" i="2661"/>
  <c r="AH193" i="2661"/>
  <c r="AG193" i="2661"/>
  <c r="AH192" i="2661"/>
  <c r="AG192" i="2661"/>
  <c r="AH191" i="2661"/>
  <c r="AG191" i="2661"/>
  <c r="AH190" i="2661"/>
  <c r="AG190" i="2661"/>
  <c r="AH189" i="2661"/>
  <c r="AG189" i="2661"/>
  <c r="AH188" i="2661"/>
  <c r="AG188" i="2661"/>
  <c r="AH187" i="2661"/>
  <c r="AG187" i="2661"/>
  <c r="AH186" i="2661"/>
  <c r="AG186" i="2661"/>
  <c r="AH185" i="2661"/>
  <c r="AG185" i="2661"/>
  <c r="AH184" i="2661"/>
  <c r="AG184" i="2661"/>
  <c r="AH183" i="2661"/>
  <c r="AG183" i="2661"/>
  <c r="AH182" i="2661"/>
  <c r="AG182" i="2661"/>
  <c r="AH181" i="2661"/>
  <c r="AG181" i="2661"/>
  <c r="AH180" i="2661"/>
  <c r="AG180" i="2661"/>
  <c r="AH179" i="2661"/>
  <c r="AG179" i="2661"/>
  <c r="AH178" i="2661"/>
  <c r="AG178" i="2661"/>
  <c r="AH177" i="2661"/>
  <c r="AG177" i="2661"/>
  <c r="AH176" i="2661"/>
  <c r="AG176" i="2661"/>
  <c r="AH175" i="2661"/>
  <c r="AG175" i="2661"/>
  <c r="AH174" i="2661"/>
  <c r="AG174" i="2661"/>
  <c r="AH173" i="2661"/>
  <c r="AG173" i="2661"/>
  <c r="AH172" i="2661"/>
  <c r="AG172" i="2661"/>
  <c r="AH171" i="2661"/>
  <c r="AG171" i="2661"/>
  <c r="AH170" i="2661"/>
  <c r="AG170" i="2661"/>
  <c r="AH169" i="2661"/>
  <c r="AG169" i="2661"/>
  <c r="AH168" i="2661"/>
  <c r="AG168" i="2661"/>
  <c r="AH167" i="2661"/>
  <c r="AG167" i="2661"/>
  <c r="AH166" i="2661"/>
  <c r="AG166" i="2661"/>
  <c r="AH165" i="2661"/>
  <c r="AG165" i="2661"/>
  <c r="AH164" i="2661"/>
  <c r="AG164" i="2661"/>
  <c r="AH163" i="2661"/>
  <c r="AG163" i="2661"/>
  <c r="AH162" i="2661"/>
  <c r="AG162" i="2661"/>
  <c r="AH161" i="2661"/>
  <c r="AG161" i="2661"/>
  <c r="AH160" i="2661"/>
  <c r="AG160" i="2661"/>
  <c r="AH159" i="2661"/>
  <c r="AG159" i="2661"/>
  <c r="AH158" i="2661"/>
  <c r="AG158" i="2661"/>
  <c r="AH157" i="2661"/>
  <c r="AG157" i="2661"/>
  <c r="AH156" i="2661"/>
  <c r="AG156" i="2661"/>
  <c r="AH155" i="2661"/>
  <c r="AG155" i="2661"/>
  <c r="AH154" i="2661"/>
  <c r="AG154" i="2661"/>
  <c r="AH153" i="2661"/>
  <c r="AG153" i="2661"/>
  <c r="AH152" i="2661"/>
  <c r="AG152" i="2661"/>
  <c r="AH151" i="2661"/>
  <c r="AG151" i="2661"/>
  <c r="AH150" i="2661"/>
  <c r="AG150" i="2661"/>
  <c r="AH149" i="2661"/>
  <c r="AG149" i="2661"/>
  <c r="AH148" i="2661"/>
  <c r="AG148" i="2661"/>
  <c r="AH147" i="2661"/>
  <c r="AG147" i="2661"/>
  <c r="AH146" i="2661"/>
  <c r="AG146" i="2661"/>
  <c r="AH145" i="2661"/>
  <c r="AG145" i="2661"/>
  <c r="AH144" i="2661"/>
  <c r="AG144" i="2661"/>
  <c r="AH143" i="2661"/>
  <c r="AG143" i="2661"/>
  <c r="AH142" i="2661"/>
  <c r="AG142" i="2661"/>
  <c r="AH141" i="2661"/>
  <c r="AG141" i="2661"/>
  <c r="AH140" i="2661"/>
  <c r="AG140" i="2661"/>
  <c r="AH139" i="2661"/>
  <c r="AG139" i="2661"/>
  <c r="AH138" i="2661"/>
  <c r="AG138" i="2661"/>
  <c r="AH137" i="2661"/>
  <c r="AG137" i="2661"/>
  <c r="AH136" i="2661"/>
  <c r="AG136" i="2661"/>
  <c r="AH135" i="2661"/>
  <c r="AG135" i="2661"/>
  <c r="AH134" i="2661"/>
  <c r="AG134" i="2661"/>
  <c r="AH133" i="2661"/>
  <c r="AG133" i="2661"/>
  <c r="AH132" i="2661"/>
  <c r="AG132" i="2661"/>
  <c r="AH131" i="2661"/>
  <c r="AG131" i="2661"/>
  <c r="AH130" i="2661"/>
  <c r="AG130" i="2661"/>
  <c r="AH129" i="2661"/>
  <c r="AG129" i="2661"/>
  <c r="AH128" i="2661"/>
  <c r="AG128" i="2661"/>
  <c r="AH127" i="2661"/>
  <c r="AG127" i="2661"/>
  <c r="AH126" i="2661"/>
  <c r="AG126" i="2661"/>
  <c r="AH125" i="2661"/>
  <c r="AG125" i="2661"/>
  <c r="AH124" i="2661"/>
  <c r="AG124" i="2661"/>
  <c r="AH123" i="2661"/>
  <c r="AG123" i="2661"/>
  <c r="AH122" i="2661"/>
  <c r="AG122" i="2661"/>
  <c r="AH121" i="2661"/>
  <c r="AG121" i="2661"/>
  <c r="AH120" i="2661"/>
  <c r="AG120" i="2661"/>
  <c r="AH119" i="2661"/>
  <c r="AG119" i="2661"/>
  <c r="AH118" i="2661"/>
  <c r="AG118" i="2661"/>
  <c r="AH117" i="2661"/>
  <c r="AG117" i="2661"/>
  <c r="AH116" i="2661"/>
  <c r="AG116" i="2661"/>
  <c r="AH115" i="2661"/>
  <c r="AG115" i="2661"/>
  <c r="AH114" i="2661"/>
  <c r="AG114" i="2661"/>
  <c r="AH113" i="2661"/>
  <c r="AG113" i="2661"/>
  <c r="AH112" i="2661"/>
  <c r="AG112" i="2661"/>
  <c r="AH111" i="2661"/>
  <c r="AG111" i="2661"/>
  <c r="AH110" i="2661"/>
  <c r="AG110" i="2661"/>
  <c r="AH109" i="2661"/>
  <c r="AG109" i="2661"/>
  <c r="AH108" i="2661"/>
  <c r="AG108" i="2661"/>
  <c r="AH107" i="2661"/>
  <c r="AG107" i="2661"/>
  <c r="AH106" i="2661"/>
  <c r="AG106" i="2661"/>
  <c r="AH105" i="2661"/>
  <c r="AG105" i="2661"/>
  <c r="AH104" i="2661"/>
  <c r="AG104" i="2661"/>
  <c r="AH103" i="2661"/>
  <c r="AG103" i="2661"/>
  <c r="AH102" i="2661"/>
  <c r="AG102" i="2661"/>
  <c r="AH101" i="2661"/>
  <c r="AG101" i="2661"/>
  <c r="AH100" i="2661"/>
  <c r="AG100" i="2661"/>
  <c r="AH99" i="2661"/>
  <c r="AG99" i="2661"/>
  <c r="AH98" i="2661"/>
  <c r="AG98" i="2661"/>
  <c r="AH97" i="2661"/>
  <c r="AG97" i="2661"/>
  <c r="AH96" i="2661"/>
  <c r="AG96" i="2661"/>
  <c r="AH95" i="2661"/>
  <c r="AG95" i="2661"/>
  <c r="AH94" i="2661"/>
  <c r="AG94" i="2661"/>
  <c r="AH93" i="2661"/>
  <c r="AG93" i="2661"/>
  <c r="AH92" i="2661"/>
  <c r="AG92" i="2661"/>
  <c r="AH91" i="2661"/>
  <c r="AG91" i="2661"/>
  <c r="AH90" i="2661"/>
  <c r="AG90" i="2661"/>
  <c r="AH89" i="2661"/>
  <c r="AG89" i="2661"/>
  <c r="AH88" i="2661"/>
  <c r="AG88" i="2661"/>
  <c r="AH87" i="2661"/>
  <c r="AG87" i="2661"/>
  <c r="AH86" i="2661"/>
  <c r="AG86" i="2661"/>
  <c r="AH85" i="2661"/>
  <c r="AG85" i="2661"/>
  <c r="AH84" i="2661"/>
  <c r="AG84" i="2661"/>
  <c r="AH83" i="2661"/>
  <c r="AG83" i="2661"/>
  <c r="AH82" i="2661"/>
  <c r="AG82" i="2661"/>
  <c r="AH81" i="2661"/>
  <c r="AG81" i="2661"/>
  <c r="AH80" i="2661"/>
  <c r="AG80" i="2661"/>
  <c r="AH79" i="2661"/>
  <c r="AG79" i="2661"/>
  <c r="AH78" i="2661"/>
  <c r="AG78" i="2661"/>
  <c r="AH77" i="2661"/>
  <c r="AG77" i="2661"/>
  <c r="AH76" i="2661"/>
  <c r="AG76" i="2661"/>
  <c r="AH75" i="2661"/>
  <c r="AG75" i="2661"/>
  <c r="AH74" i="2661"/>
  <c r="AG74" i="2661"/>
  <c r="AH73" i="2661"/>
  <c r="AG73" i="2661"/>
  <c r="AH72" i="2661"/>
  <c r="AG72" i="2661"/>
  <c r="AH71" i="2661"/>
  <c r="AG71" i="2661"/>
  <c r="AH70" i="2661"/>
  <c r="AG70" i="2661"/>
  <c r="AH69" i="2661"/>
  <c r="AG69" i="2661"/>
  <c r="AH68" i="2661"/>
  <c r="AG68" i="2661"/>
  <c r="AH67" i="2661"/>
  <c r="AG67" i="2661"/>
  <c r="AH66" i="2661"/>
  <c r="AG66" i="2661"/>
  <c r="AH65" i="2661"/>
  <c r="AG65" i="2661"/>
  <c r="AH64" i="2661"/>
  <c r="AG64" i="2661"/>
  <c r="AH63" i="2661"/>
  <c r="AG63" i="2661"/>
  <c r="AH62" i="2661"/>
  <c r="AG62" i="2661"/>
  <c r="AH61" i="2661"/>
  <c r="AG61" i="2661"/>
  <c r="AH60" i="2661"/>
  <c r="AG60" i="2661"/>
  <c r="AH59" i="2661"/>
  <c r="AG59" i="2661"/>
  <c r="AH58" i="2661"/>
  <c r="AG58" i="2661"/>
  <c r="AH57" i="2661"/>
  <c r="AG57" i="2661"/>
  <c r="AH56" i="2661"/>
  <c r="AG56" i="2661"/>
  <c r="AH55" i="2661"/>
  <c r="AG55" i="2661"/>
  <c r="AH54" i="2661"/>
  <c r="AG54" i="2661"/>
  <c r="AH53" i="2661"/>
  <c r="AG53" i="2661"/>
  <c r="AH52" i="2661"/>
  <c r="AG52" i="2661"/>
  <c r="AH51" i="2661"/>
  <c r="AG51" i="2661"/>
  <c r="AH50" i="2661"/>
  <c r="AG50" i="2661"/>
  <c r="AH49" i="2661"/>
  <c r="AG49" i="2661"/>
  <c r="AH48" i="2661"/>
  <c r="AG48" i="2661"/>
  <c r="AH47" i="2661"/>
  <c r="AG47" i="2661"/>
  <c r="AH46" i="2661"/>
  <c r="AG46" i="2661"/>
  <c r="AH45" i="2661"/>
  <c r="AG45" i="2661"/>
  <c r="AH44" i="2661"/>
  <c r="AG44" i="2661"/>
  <c r="AH43" i="2661"/>
  <c r="AG43" i="2661"/>
  <c r="AH42" i="2661"/>
  <c r="AG42" i="2661"/>
  <c r="AH41" i="2661"/>
  <c r="AG41" i="2661"/>
  <c r="AH40" i="2661"/>
  <c r="AG40" i="2661"/>
  <c r="AH39" i="2661"/>
  <c r="AG39" i="2661"/>
  <c r="AH38" i="2661"/>
  <c r="AG38" i="2661"/>
  <c r="AH37" i="2661"/>
  <c r="AG37" i="2661"/>
  <c r="AH36" i="2661"/>
  <c r="AG36" i="2661"/>
  <c r="AH35" i="2661"/>
  <c r="AG35" i="2661"/>
  <c r="AH34" i="2661"/>
  <c r="AG34" i="2661"/>
  <c r="AH33" i="2661"/>
  <c r="AG33" i="2661"/>
  <c r="AH32" i="2661"/>
  <c r="AG32" i="2661"/>
  <c r="AH31" i="2661"/>
  <c r="AG31" i="2661"/>
  <c r="AH30" i="2661"/>
  <c r="AG30" i="2661"/>
  <c r="AH29" i="2661"/>
  <c r="AG29" i="2661"/>
  <c r="AH28" i="2661"/>
  <c r="AG28" i="2661"/>
  <c r="AH27" i="2661"/>
  <c r="AG27" i="2661"/>
  <c r="AH26" i="2661"/>
  <c r="AG26" i="2661"/>
  <c r="AH25" i="2661"/>
  <c r="AG25" i="2661"/>
  <c r="AH24" i="2661"/>
  <c r="AG24" i="2661"/>
  <c r="AH23" i="2661"/>
  <c r="AG23" i="2661"/>
  <c r="AH22" i="2661"/>
  <c r="AG22" i="2661"/>
  <c r="AH21" i="2661"/>
  <c r="AG21" i="2661"/>
  <c r="AH20" i="2661"/>
  <c r="AG20" i="2661"/>
  <c r="AH19" i="2661"/>
  <c r="AG19" i="2661"/>
  <c r="AH18" i="2661"/>
  <c r="AG18" i="2661"/>
  <c r="AH17" i="2661"/>
  <c r="AG17" i="2661"/>
  <c r="AH16" i="2661"/>
  <c r="AG16" i="2661"/>
  <c r="AH15" i="2661"/>
  <c r="AG15" i="2661"/>
  <c r="AH14" i="2661"/>
  <c r="AG14" i="2661"/>
  <c r="AH13" i="2661"/>
  <c r="AG13" i="2661"/>
  <c r="AH12" i="2661"/>
  <c r="AG12" i="2661"/>
  <c r="AH11" i="2661"/>
  <c r="AG11" i="2661"/>
  <c r="AH10" i="2661"/>
  <c r="AG10" i="2661"/>
  <c r="AH9" i="2661"/>
  <c r="AG9" i="2661"/>
  <c r="AH8" i="2661"/>
  <c r="AG8" i="2661"/>
  <c r="AH7" i="2661"/>
  <c r="AG7" i="2661"/>
  <c r="E7" i="1825"/>
  <c r="D7" i="1825"/>
  <c r="C7" i="1825"/>
  <c r="D6" i="1825"/>
  <c r="E6" i="1825"/>
  <c r="C6" i="1825"/>
  <c r="C4" i="2143"/>
  <c r="AK7" i="2661" l="1"/>
  <c r="AJ7" i="2661"/>
  <c r="AK8" i="2661"/>
  <c r="AJ8" i="2661"/>
  <c r="AK9" i="2661"/>
  <c r="AJ9" i="2661"/>
  <c r="AK10" i="2661"/>
  <c r="AJ10" i="2661"/>
  <c r="AK11" i="2661"/>
  <c r="AJ11" i="2661"/>
  <c r="AK12" i="2661"/>
  <c r="AJ12" i="2661"/>
  <c r="AK13" i="2661"/>
  <c r="AJ13" i="2661"/>
  <c r="AK14" i="2661"/>
  <c r="AJ14" i="2661"/>
  <c r="AK15" i="2661"/>
  <c r="AJ15" i="2661"/>
  <c r="AK16" i="2661"/>
  <c r="AJ16" i="2661"/>
  <c r="AK17" i="2661"/>
  <c r="AJ17" i="2661"/>
  <c r="AK18" i="2661"/>
  <c r="AJ18" i="2661"/>
  <c r="AK19" i="2661"/>
  <c r="AJ19" i="2661"/>
  <c r="AK20" i="2661"/>
  <c r="AJ20" i="2661"/>
  <c r="AK21" i="2661"/>
  <c r="AJ21" i="2661"/>
  <c r="AK22" i="2661"/>
  <c r="AJ22" i="2661"/>
  <c r="AK23" i="2661"/>
  <c r="AJ23" i="2661"/>
  <c r="AK24" i="2661"/>
  <c r="AJ24" i="2661"/>
  <c r="AK25" i="2661"/>
  <c r="AJ25" i="2661"/>
  <c r="AK26" i="2661"/>
  <c r="AJ26" i="2661"/>
  <c r="AK27" i="2661"/>
  <c r="AJ27" i="2661"/>
  <c r="AK28" i="2661"/>
  <c r="AJ28" i="2661"/>
  <c r="AK29" i="2661"/>
  <c r="AJ29" i="2661"/>
  <c r="AK30" i="2661"/>
  <c r="AJ30" i="2661"/>
  <c r="AK31" i="2661"/>
  <c r="AJ31" i="2661"/>
  <c r="AK32" i="2661"/>
  <c r="AJ32" i="2661"/>
  <c r="AK33" i="2661"/>
  <c r="AJ33" i="2661"/>
  <c r="AK34" i="2661"/>
  <c r="AJ34" i="2661"/>
  <c r="AK35" i="2661"/>
  <c r="AJ35" i="2661"/>
  <c r="AK36" i="2661"/>
  <c r="AJ36" i="2661"/>
  <c r="AK37" i="2661"/>
  <c r="AJ37" i="2661"/>
  <c r="AK38" i="2661"/>
  <c r="AJ38" i="2661"/>
  <c r="AK39" i="2661"/>
  <c r="AJ39" i="2661"/>
  <c r="AK40" i="2661"/>
  <c r="AJ40" i="2661"/>
  <c r="AK41" i="2661"/>
  <c r="AJ41" i="2661"/>
  <c r="AK42" i="2661"/>
  <c r="AJ42" i="2661"/>
  <c r="AK43" i="2661"/>
  <c r="AJ43" i="2661"/>
  <c r="AK44" i="2661"/>
  <c r="AJ44" i="2661"/>
  <c r="AK45" i="2661"/>
  <c r="AJ45" i="2661"/>
  <c r="AK46" i="2661"/>
  <c r="AJ46" i="2661"/>
  <c r="AK47" i="2661"/>
  <c r="AJ47" i="2661"/>
  <c r="AK48" i="2661"/>
  <c r="AJ48" i="2661"/>
  <c r="AK49" i="2661"/>
  <c r="AJ49" i="2661"/>
  <c r="AK50" i="2661"/>
  <c r="AJ50" i="2661"/>
  <c r="AK51" i="2661"/>
  <c r="AJ51" i="2661"/>
  <c r="AK52" i="2661"/>
  <c r="AJ52" i="2661"/>
  <c r="AK53" i="2661"/>
  <c r="AJ53" i="2661"/>
  <c r="AK54" i="2661"/>
  <c r="AJ54" i="2661"/>
  <c r="AK55" i="2661"/>
  <c r="AJ55" i="2661"/>
  <c r="AK56" i="2661"/>
  <c r="AJ56" i="2661"/>
  <c r="AK57" i="2661"/>
  <c r="AJ57" i="2661"/>
  <c r="AK58" i="2661"/>
  <c r="AJ58" i="2661"/>
  <c r="AK59" i="2661"/>
  <c r="AJ59" i="2661"/>
  <c r="AK60" i="2661"/>
  <c r="AJ60" i="2661"/>
  <c r="AK61" i="2661"/>
  <c r="AJ61" i="2661"/>
  <c r="AK62" i="2661"/>
  <c r="AJ62" i="2661"/>
  <c r="AK63" i="2661"/>
  <c r="AJ63" i="2661"/>
  <c r="AK64" i="2661"/>
  <c r="AJ64" i="2661"/>
  <c r="AK65" i="2661"/>
  <c r="AJ65" i="2661"/>
  <c r="AK66" i="2661"/>
  <c r="AJ66" i="2661"/>
  <c r="AK67" i="2661"/>
  <c r="AJ67" i="2661"/>
  <c r="AK68" i="2661"/>
  <c r="AJ68" i="2661"/>
  <c r="AK69" i="2661"/>
  <c r="AJ69" i="2661"/>
  <c r="AK70" i="2661"/>
  <c r="AJ70" i="2661"/>
  <c r="AK71" i="2661"/>
  <c r="AJ71" i="2661"/>
  <c r="AK72" i="2661"/>
  <c r="AJ72" i="2661"/>
  <c r="AK73" i="2661"/>
  <c r="AJ73" i="2661"/>
  <c r="AK74" i="2661"/>
  <c r="AJ74" i="2661"/>
  <c r="AK75" i="2661"/>
  <c r="AJ75" i="2661"/>
  <c r="AK76" i="2661"/>
  <c r="AJ76" i="2661"/>
  <c r="AK77" i="2661"/>
  <c r="AJ77" i="2661"/>
  <c r="AK78" i="2661"/>
  <c r="AJ78" i="2661"/>
  <c r="AK79" i="2661"/>
  <c r="AJ79" i="2661"/>
  <c r="AK80" i="2661"/>
  <c r="AJ80" i="2661"/>
  <c r="AK81" i="2661"/>
  <c r="AJ81" i="2661"/>
  <c r="AK82" i="2661"/>
  <c r="AJ82" i="2661"/>
  <c r="AK83" i="2661"/>
  <c r="AJ83" i="2661"/>
  <c r="AK84" i="2661"/>
  <c r="AJ84" i="2661"/>
  <c r="AK85" i="2661"/>
  <c r="AJ85" i="2661"/>
  <c r="AK86" i="2661"/>
  <c r="AJ86" i="2661"/>
  <c r="AK87" i="2661"/>
  <c r="AJ87" i="2661"/>
  <c r="AK88" i="2661"/>
  <c r="AJ88" i="2661"/>
  <c r="AK89" i="2661"/>
  <c r="AJ89" i="2661"/>
  <c r="AK90" i="2661"/>
  <c r="AJ90" i="2661"/>
  <c r="AK91" i="2661"/>
  <c r="AJ91" i="2661"/>
  <c r="AK92" i="2661"/>
  <c r="AJ92" i="2661"/>
  <c r="AK93" i="2661"/>
  <c r="AJ93" i="2661"/>
  <c r="AK94" i="2661"/>
  <c r="AJ94" i="2661"/>
  <c r="AK95" i="2661"/>
  <c r="AJ95" i="2661"/>
  <c r="AK96" i="2661"/>
  <c r="AJ96" i="2661"/>
  <c r="AK97" i="2661"/>
  <c r="AJ97" i="2661"/>
  <c r="AK98" i="2661"/>
  <c r="AJ98" i="2661"/>
  <c r="AK99" i="2661"/>
  <c r="AJ99" i="2661"/>
  <c r="AK100" i="2661"/>
  <c r="AJ100" i="2661"/>
  <c r="AK101" i="2661"/>
  <c r="AJ101" i="2661"/>
  <c r="AK102" i="2661"/>
  <c r="AJ102" i="2661"/>
  <c r="AK103" i="2661"/>
  <c r="AJ103" i="2661"/>
  <c r="AK104" i="2661"/>
  <c r="AJ104" i="2661"/>
  <c r="AK105" i="2661"/>
  <c r="AJ105" i="2661"/>
  <c r="AK109" i="2661"/>
  <c r="AJ109" i="2661"/>
  <c r="AK112" i="2661"/>
  <c r="AJ112" i="2661"/>
  <c r="AK118" i="2661"/>
  <c r="AJ118" i="2661"/>
  <c r="AK121" i="2661"/>
  <c r="AJ121" i="2661"/>
  <c r="AK124" i="2661"/>
  <c r="AJ124" i="2661"/>
  <c r="AK125" i="2661"/>
  <c r="AJ125" i="2661"/>
  <c r="AK126" i="2661"/>
  <c r="AJ126" i="2661"/>
  <c r="AK127" i="2661"/>
  <c r="AJ127" i="2661"/>
  <c r="AK128" i="2661"/>
  <c r="AJ128" i="2661"/>
  <c r="AK129" i="2661"/>
  <c r="AJ129" i="2661"/>
  <c r="AK130" i="2661"/>
  <c r="AJ130" i="2661"/>
  <c r="AK131" i="2661"/>
  <c r="AJ131" i="2661"/>
  <c r="AK132" i="2661"/>
  <c r="AJ132" i="2661"/>
  <c r="AK133" i="2661"/>
  <c r="AJ133" i="2661"/>
  <c r="AK134" i="2661"/>
  <c r="AJ134" i="2661"/>
  <c r="AK135" i="2661"/>
  <c r="AJ135" i="2661"/>
  <c r="AK136" i="2661"/>
  <c r="AJ136" i="2661"/>
  <c r="AK137" i="2661"/>
  <c r="AJ137" i="2661"/>
  <c r="AK138" i="2661"/>
  <c r="AJ138" i="2661"/>
  <c r="AK139" i="2661"/>
  <c r="AJ139" i="2661"/>
  <c r="AK140" i="2661"/>
  <c r="AJ140" i="2661"/>
  <c r="AK141" i="2661"/>
  <c r="AJ141" i="2661"/>
  <c r="AK142" i="2661"/>
  <c r="AJ142" i="2661"/>
  <c r="AK143" i="2661"/>
  <c r="AJ143" i="2661"/>
  <c r="AK144" i="2661"/>
  <c r="AJ144" i="2661"/>
  <c r="AK145" i="2661"/>
  <c r="AJ145" i="2661"/>
  <c r="AK146" i="2661"/>
  <c r="AJ146" i="2661"/>
  <c r="AK147" i="2661"/>
  <c r="AJ147" i="2661"/>
  <c r="AK148" i="2661"/>
  <c r="AJ148" i="2661"/>
  <c r="AK149" i="2661"/>
  <c r="AJ149" i="2661"/>
  <c r="AK150" i="2661"/>
  <c r="AJ150" i="2661"/>
  <c r="AK151" i="2661"/>
  <c r="AJ151" i="2661"/>
  <c r="AK152" i="2661"/>
  <c r="AJ152" i="2661"/>
  <c r="AK153" i="2661"/>
  <c r="AJ153" i="2661"/>
  <c r="AK154" i="2661"/>
  <c r="AJ154" i="2661"/>
  <c r="AK155" i="2661"/>
  <c r="AJ155" i="2661"/>
  <c r="AK156" i="2661"/>
  <c r="AJ156" i="2661"/>
  <c r="AK157" i="2661"/>
  <c r="AJ157" i="2661"/>
  <c r="AK158" i="2661"/>
  <c r="AJ158" i="2661"/>
  <c r="AK159" i="2661"/>
  <c r="AJ159" i="2661"/>
  <c r="AK160" i="2661"/>
  <c r="AJ160" i="2661"/>
  <c r="AK161" i="2661"/>
  <c r="AJ161" i="2661"/>
  <c r="AK162" i="2661"/>
  <c r="AJ162" i="2661"/>
  <c r="AK163" i="2661"/>
  <c r="AJ163" i="2661"/>
  <c r="AK164" i="2661"/>
  <c r="AJ164" i="2661"/>
  <c r="AK165" i="2661"/>
  <c r="AJ165" i="2661"/>
  <c r="AK166" i="2661"/>
  <c r="AJ166" i="2661"/>
  <c r="AK167" i="2661"/>
  <c r="AJ167" i="2661"/>
  <c r="AK168" i="2661"/>
  <c r="AJ168" i="2661"/>
  <c r="AK169" i="2661"/>
  <c r="AJ169" i="2661"/>
  <c r="AK170" i="2661"/>
  <c r="AJ170" i="2661"/>
  <c r="AK171" i="2661"/>
  <c r="AJ171" i="2661"/>
  <c r="AK172" i="2661"/>
  <c r="AJ172" i="2661"/>
  <c r="AK173" i="2661"/>
  <c r="AJ173" i="2661"/>
  <c r="AK174" i="2661"/>
  <c r="AJ174" i="2661"/>
  <c r="AK175" i="2661"/>
  <c r="AJ175" i="2661"/>
  <c r="AK176" i="2661"/>
  <c r="AJ176" i="2661"/>
  <c r="AK177" i="2661"/>
  <c r="AJ177" i="2661"/>
  <c r="AK178" i="2661"/>
  <c r="AJ178" i="2661"/>
  <c r="AK179" i="2661"/>
  <c r="AJ179" i="2661"/>
  <c r="AK180" i="2661"/>
  <c r="AJ180" i="2661"/>
  <c r="AK181" i="2661"/>
  <c r="AJ181" i="2661"/>
  <c r="AK182" i="2661"/>
  <c r="AJ182" i="2661"/>
  <c r="AK183" i="2661"/>
  <c r="AJ183" i="2661"/>
  <c r="AK184" i="2661"/>
  <c r="AJ184" i="2661"/>
  <c r="AK185" i="2661"/>
  <c r="AJ185" i="2661"/>
  <c r="AK186" i="2661"/>
  <c r="AJ186" i="2661"/>
  <c r="AK187" i="2661"/>
  <c r="AJ187" i="2661"/>
  <c r="AK188" i="2661"/>
  <c r="AJ188" i="2661"/>
  <c r="AK189" i="2661"/>
  <c r="AJ189" i="2661"/>
  <c r="AK190" i="2661"/>
  <c r="AJ190" i="2661"/>
  <c r="AK191" i="2661"/>
  <c r="AJ191" i="2661"/>
  <c r="AK192" i="2661"/>
  <c r="AJ192" i="2661"/>
  <c r="AK193" i="2661"/>
  <c r="AJ193" i="2661"/>
  <c r="AK194" i="2661"/>
  <c r="AJ194" i="2661"/>
  <c r="AK195" i="2661"/>
  <c r="AJ195" i="2661"/>
  <c r="AK196" i="2661"/>
  <c r="AJ196" i="2661"/>
  <c r="AK197" i="2661"/>
  <c r="AJ197" i="2661"/>
  <c r="AK198" i="2661"/>
  <c r="AJ198" i="2661"/>
  <c r="AK199" i="2661"/>
  <c r="AJ199" i="2661"/>
  <c r="AK200" i="2661"/>
  <c r="AJ200" i="2661"/>
  <c r="AK201" i="2661"/>
  <c r="AJ201" i="2661"/>
  <c r="AK202" i="2661"/>
  <c r="AJ202" i="2661"/>
  <c r="AK203" i="2661"/>
  <c r="AJ203" i="2661"/>
  <c r="AK204" i="2661"/>
  <c r="AJ204" i="2661"/>
  <c r="AK205" i="2661"/>
  <c r="AJ205" i="2661"/>
  <c r="AK206" i="2661"/>
  <c r="AJ206" i="2661"/>
  <c r="AK207" i="2661"/>
  <c r="AJ207" i="2661"/>
  <c r="AK208" i="2661"/>
  <c r="AJ208" i="2661"/>
  <c r="AK209" i="2661"/>
  <c r="AJ209" i="2661"/>
  <c r="AK210" i="2661"/>
  <c r="AJ210" i="2661"/>
  <c r="AK211" i="2661"/>
  <c r="AJ211" i="2661"/>
  <c r="AK212" i="2661"/>
  <c r="AJ212" i="2661"/>
  <c r="AK213" i="2661"/>
  <c r="AJ213" i="2661"/>
  <c r="AK214" i="2661"/>
  <c r="AJ214" i="2661"/>
  <c r="AK215" i="2661"/>
  <c r="AJ215" i="2661"/>
  <c r="AK216" i="2661"/>
  <c r="AJ216" i="2661"/>
  <c r="AK217" i="2661"/>
  <c r="AJ217" i="2661"/>
  <c r="AK218" i="2661"/>
  <c r="AJ218" i="2661"/>
  <c r="AK219" i="2661"/>
  <c r="AJ219" i="2661"/>
  <c r="AK220" i="2661"/>
  <c r="AJ220" i="2661"/>
  <c r="AK221" i="2661"/>
  <c r="AJ221" i="2661"/>
  <c r="AK222" i="2661"/>
  <c r="AJ222" i="2661"/>
  <c r="AK223" i="2661"/>
  <c r="AJ223" i="2661"/>
  <c r="AK224" i="2661"/>
  <c r="AJ224" i="2661"/>
  <c r="AK225" i="2661"/>
  <c r="AJ225" i="2661"/>
  <c r="AK226" i="2661"/>
  <c r="AJ226" i="2661"/>
  <c r="AK227" i="2661"/>
  <c r="AJ227" i="2661"/>
  <c r="AK228" i="2661"/>
  <c r="AJ228" i="2661"/>
  <c r="AK229" i="2661"/>
  <c r="AJ229" i="2661"/>
  <c r="AK230" i="2661"/>
  <c r="AJ230" i="2661"/>
  <c r="AK231" i="2661"/>
  <c r="AJ231" i="2661"/>
  <c r="AK232" i="2661"/>
  <c r="AJ232" i="2661"/>
  <c r="AK233" i="2661"/>
  <c r="AJ233" i="2661"/>
  <c r="AK234" i="2661"/>
  <c r="AJ234" i="2661"/>
  <c r="AK235" i="2661"/>
  <c r="AJ235" i="2661"/>
  <c r="AK236" i="2661"/>
  <c r="AJ236" i="2661"/>
  <c r="AK237" i="2661"/>
  <c r="AJ237" i="2661"/>
  <c r="AK238" i="2661"/>
  <c r="AJ238" i="2661"/>
  <c r="AK239" i="2661"/>
  <c r="AJ239" i="2661"/>
  <c r="AK240" i="2661"/>
  <c r="AJ240" i="2661"/>
  <c r="AK241" i="2661"/>
  <c r="AJ241" i="2661"/>
  <c r="AK242" i="2661"/>
  <c r="AJ242" i="2661"/>
  <c r="AK243" i="2661"/>
  <c r="AJ243" i="2661"/>
  <c r="AK244" i="2661"/>
  <c r="AJ244" i="2661"/>
  <c r="AK245" i="2661"/>
  <c r="AJ245" i="2661"/>
  <c r="AK246" i="2661"/>
  <c r="AJ246" i="2661"/>
  <c r="AK247" i="2661"/>
  <c r="AJ247" i="2661"/>
  <c r="AK248" i="2661"/>
  <c r="AJ248" i="2661"/>
  <c r="AK249" i="2661"/>
  <c r="AJ249" i="2661"/>
  <c r="AK250" i="2661"/>
  <c r="AJ250" i="2661"/>
  <c r="AK251" i="2661"/>
  <c r="AJ251" i="2661"/>
  <c r="AK252" i="2661"/>
  <c r="AJ252" i="2661"/>
  <c r="AK253" i="2661"/>
  <c r="AJ253" i="2661"/>
  <c r="AK254" i="2661"/>
  <c r="AJ254" i="2661"/>
  <c r="AK255" i="2661"/>
  <c r="AJ255" i="2661"/>
  <c r="AK256" i="2661"/>
  <c r="AJ256" i="2661"/>
  <c r="AK257" i="2661"/>
  <c r="AJ257" i="2661"/>
  <c r="AK258" i="2661"/>
  <c r="AJ258" i="2661"/>
  <c r="AK259" i="2661"/>
  <c r="AJ259" i="2661"/>
  <c r="AK260" i="2661"/>
  <c r="AJ260" i="2661"/>
  <c r="AK261" i="2661"/>
  <c r="AJ261" i="2661"/>
  <c r="AK262" i="2661"/>
  <c r="AJ262" i="2661"/>
  <c r="AK263" i="2661"/>
  <c r="AJ263" i="2661"/>
  <c r="AK264" i="2661"/>
  <c r="AJ264" i="2661"/>
  <c r="AK265" i="2661"/>
  <c r="AJ265" i="2661"/>
  <c r="M7" i="2664"/>
  <c r="X7" i="2664" s="1"/>
  <c r="N7" i="2664"/>
  <c r="M8" i="2664"/>
  <c r="X8" i="2664" s="1"/>
  <c r="N8" i="2664"/>
  <c r="M9" i="2664"/>
  <c r="N9" i="2664"/>
  <c r="M10" i="2664"/>
  <c r="X10" i="2664" s="1"/>
  <c r="N10" i="2664"/>
  <c r="M11" i="2664"/>
  <c r="X11" i="2664" s="1"/>
  <c r="N11" i="2664"/>
  <c r="M12" i="2664"/>
  <c r="X12" i="2664" s="1"/>
  <c r="N12" i="2664"/>
  <c r="M13" i="2664"/>
  <c r="X13" i="2664" s="1"/>
  <c r="N13" i="2664"/>
  <c r="M14" i="2664"/>
  <c r="X14" i="2664" s="1"/>
  <c r="N14" i="2664"/>
  <c r="M15" i="2664"/>
  <c r="X15" i="2664" s="1"/>
  <c r="N15" i="2664"/>
  <c r="M16" i="2664"/>
  <c r="N16" i="2664"/>
  <c r="M17" i="2664"/>
  <c r="N17" i="2664"/>
  <c r="M18" i="2664"/>
  <c r="N18" i="2664"/>
  <c r="M19" i="2664"/>
  <c r="N19" i="2664"/>
  <c r="M20" i="2664"/>
  <c r="N20" i="2664"/>
  <c r="M21" i="2664"/>
  <c r="N21" i="2664"/>
  <c r="M22" i="2664"/>
  <c r="N22" i="2664"/>
  <c r="M23" i="2664"/>
  <c r="N23" i="2664"/>
  <c r="M24" i="2664"/>
  <c r="X24" i="2664" s="1"/>
  <c r="N24" i="2664"/>
  <c r="M25" i="2664"/>
  <c r="N25" i="2664"/>
  <c r="M26" i="2664"/>
  <c r="N26" i="2664"/>
  <c r="M27" i="2664"/>
  <c r="N27" i="2664"/>
  <c r="M28" i="2664"/>
  <c r="N28" i="2664"/>
  <c r="M29" i="2664"/>
  <c r="N29" i="2664"/>
  <c r="M30" i="2664"/>
  <c r="N30" i="2664"/>
  <c r="M31" i="2664"/>
  <c r="N31" i="2664"/>
  <c r="M32" i="2664"/>
  <c r="N32" i="2664"/>
  <c r="M33" i="2664"/>
  <c r="N33" i="2664"/>
  <c r="M34" i="2664"/>
  <c r="N34" i="2664"/>
  <c r="M35" i="2664"/>
  <c r="N35" i="2664"/>
  <c r="M36" i="2664"/>
  <c r="N36" i="2664"/>
  <c r="M37" i="2664"/>
  <c r="X37" i="2664" s="1"/>
  <c r="N37" i="2664"/>
  <c r="M38" i="2664"/>
  <c r="X38" i="2664" s="1"/>
  <c r="N38" i="2664"/>
  <c r="M39" i="2664"/>
  <c r="X39" i="2664" s="1"/>
  <c r="N39" i="2664"/>
  <c r="M40" i="2664"/>
  <c r="X40" i="2664" s="1"/>
  <c r="N40" i="2664"/>
  <c r="M41" i="2664"/>
  <c r="N41" i="2664"/>
  <c r="M42" i="2664"/>
  <c r="X42" i="2664" s="1"/>
  <c r="N42" i="2664"/>
  <c r="M43" i="2664"/>
  <c r="X43" i="2664" s="1"/>
  <c r="N43" i="2664"/>
  <c r="M44" i="2664"/>
  <c r="N44" i="2664"/>
  <c r="M45" i="2664"/>
  <c r="X45" i="2664" s="1"/>
  <c r="N45" i="2664"/>
  <c r="M46" i="2664"/>
  <c r="X46" i="2664" s="1"/>
  <c r="N46" i="2664"/>
  <c r="M47" i="2664"/>
  <c r="X47" i="2664" s="1"/>
  <c r="N47" i="2664"/>
  <c r="M48" i="2664"/>
  <c r="N48" i="2664"/>
  <c r="M49" i="2664"/>
  <c r="X49" i="2664" s="1"/>
  <c r="N49" i="2664"/>
  <c r="M50" i="2664"/>
  <c r="N50" i="2664"/>
  <c r="M51" i="2664"/>
  <c r="N51" i="2664"/>
  <c r="M52" i="2664"/>
  <c r="N52" i="2664"/>
  <c r="M53" i="2664"/>
  <c r="N53" i="2664"/>
  <c r="M54" i="2664"/>
  <c r="X54" i="2664" s="1"/>
  <c r="N54" i="2664"/>
  <c r="M55" i="2664"/>
  <c r="N55" i="2664"/>
  <c r="M56" i="2664"/>
  <c r="N56" i="2664"/>
  <c r="M57" i="2664"/>
  <c r="N57" i="2664"/>
  <c r="M58" i="2664"/>
  <c r="N58" i="2664"/>
  <c r="M59" i="2664"/>
  <c r="N59" i="2664"/>
  <c r="M60" i="2664"/>
  <c r="N60" i="2664"/>
  <c r="M61" i="2664"/>
  <c r="N61" i="2664"/>
  <c r="M62" i="2664"/>
  <c r="N62" i="2664"/>
  <c r="M63" i="2664"/>
  <c r="N63" i="2664"/>
  <c r="M64" i="2664"/>
  <c r="N64" i="2664"/>
  <c r="M65" i="2664"/>
  <c r="N65" i="2664"/>
  <c r="M66" i="2664"/>
  <c r="N66" i="2664"/>
  <c r="M67" i="2664"/>
  <c r="X67" i="2664" s="1"/>
  <c r="N67" i="2664"/>
  <c r="M68" i="2664"/>
  <c r="X68" i="2664" s="1"/>
  <c r="N68" i="2664"/>
  <c r="M69" i="2664"/>
  <c r="N69" i="2664"/>
  <c r="M70" i="2664"/>
  <c r="N70" i="2664"/>
  <c r="M71" i="2664"/>
  <c r="N71" i="2664"/>
  <c r="M72" i="2664"/>
  <c r="N72" i="2664"/>
  <c r="M73" i="2664"/>
  <c r="N73" i="2664"/>
  <c r="M74" i="2664"/>
  <c r="N74" i="2664"/>
  <c r="M75" i="2664"/>
  <c r="N75" i="2664"/>
  <c r="M76" i="2664"/>
  <c r="N76" i="2664"/>
  <c r="M77" i="2664"/>
  <c r="N77" i="2664"/>
  <c r="M78" i="2664"/>
  <c r="N78" i="2664"/>
  <c r="M79" i="2664"/>
  <c r="N79" i="2664"/>
  <c r="M80" i="2664"/>
  <c r="N80" i="2664"/>
  <c r="M81" i="2664"/>
  <c r="N81" i="2664"/>
  <c r="M82" i="2664"/>
  <c r="N82" i="2664"/>
  <c r="M83" i="2664"/>
  <c r="N83" i="2664"/>
  <c r="M84" i="2664"/>
  <c r="N84" i="2664"/>
  <c r="M85" i="2664"/>
  <c r="N85" i="2664"/>
  <c r="M86" i="2664"/>
  <c r="N86" i="2664"/>
  <c r="M87" i="2664"/>
  <c r="N87" i="2664"/>
  <c r="M88" i="2664"/>
  <c r="X88" i="2664" s="1"/>
  <c r="N88" i="2664"/>
  <c r="M89" i="2664"/>
  <c r="X89" i="2664" s="1"/>
  <c r="N89" i="2664"/>
  <c r="M90" i="2664"/>
  <c r="X90" i="2664" s="1"/>
  <c r="N90" i="2664"/>
  <c r="M91" i="2664"/>
  <c r="X91" i="2664" s="1"/>
  <c r="N91" i="2664"/>
  <c r="M92" i="2664"/>
  <c r="N92" i="2664"/>
  <c r="M93" i="2664"/>
  <c r="N93" i="2664"/>
  <c r="M94" i="2664"/>
  <c r="N94" i="2664"/>
  <c r="M95" i="2664"/>
  <c r="N95" i="2664"/>
  <c r="M96" i="2664"/>
  <c r="N96" i="2664"/>
  <c r="M97" i="2664"/>
  <c r="N97" i="2664"/>
  <c r="M98" i="2664"/>
  <c r="N98" i="2664"/>
  <c r="M99" i="2664"/>
  <c r="N99" i="2664"/>
  <c r="M100" i="2664"/>
  <c r="N100" i="2664"/>
  <c r="M101" i="2664"/>
  <c r="N101" i="2664"/>
  <c r="M102" i="2664"/>
  <c r="N102" i="2664"/>
  <c r="M103" i="2664"/>
  <c r="N103" i="2664"/>
  <c r="M104" i="2664"/>
  <c r="N104" i="2664"/>
  <c r="M105" i="2664"/>
  <c r="N105" i="2664"/>
  <c r="M106" i="2664"/>
  <c r="N106" i="2664"/>
  <c r="M107" i="2664"/>
  <c r="N107" i="2664"/>
  <c r="M108" i="2664"/>
  <c r="N108" i="2664"/>
  <c r="M109" i="2664"/>
  <c r="N109" i="2664"/>
  <c r="M110" i="2664"/>
  <c r="N110" i="2664"/>
  <c r="M111" i="2664"/>
  <c r="N111" i="2664"/>
  <c r="M112" i="2664"/>
  <c r="N112" i="2664"/>
  <c r="M113" i="2664"/>
  <c r="N113" i="2664"/>
  <c r="M114" i="2664"/>
  <c r="N114" i="2664"/>
  <c r="M115" i="2664"/>
  <c r="N115" i="2664"/>
  <c r="M116" i="2664"/>
  <c r="X116" i="2664" s="1"/>
  <c r="N116" i="2664"/>
  <c r="M117" i="2664"/>
  <c r="X117" i="2664" s="1"/>
  <c r="N117" i="2664"/>
  <c r="M118" i="2664"/>
  <c r="X118" i="2664" s="1"/>
  <c r="N118" i="2664"/>
  <c r="M119" i="2664"/>
  <c r="X119" i="2664" s="1"/>
  <c r="N119" i="2664"/>
  <c r="M120" i="2664"/>
  <c r="X120" i="2664" s="1"/>
  <c r="N120" i="2664"/>
  <c r="M121" i="2664"/>
  <c r="X121" i="2664" s="1"/>
  <c r="N121" i="2664"/>
  <c r="M122" i="2664"/>
  <c r="X122" i="2664" s="1"/>
  <c r="N122" i="2664"/>
  <c r="M123" i="2664"/>
  <c r="X123" i="2664" s="1"/>
  <c r="N123" i="2664"/>
  <c r="M124" i="2664"/>
  <c r="X124" i="2664" s="1"/>
  <c r="N124" i="2664"/>
  <c r="M125" i="2664"/>
  <c r="X125" i="2664" s="1"/>
  <c r="N125" i="2664"/>
  <c r="M126" i="2664"/>
  <c r="X126" i="2664" s="1"/>
  <c r="N126" i="2664"/>
  <c r="M127" i="2664"/>
  <c r="X127" i="2664" s="1"/>
  <c r="N127" i="2664"/>
  <c r="M128" i="2664"/>
  <c r="X128" i="2664" s="1"/>
  <c r="N128" i="2664"/>
  <c r="M129" i="2664"/>
  <c r="X129" i="2664" s="1"/>
  <c r="N129" i="2664"/>
  <c r="M130" i="2664"/>
  <c r="X130" i="2664" s="1"/>
  <c r="N130" i="2664"/>
  <c r="M131" i="2664"/>
  <c r="X131" i="2664" s="1"/>
  <c r="N131" i="2664"/>
  <c r="M132" i="2664"/>
  <c r="X132" i="2664" s="1"/>
  <c r="N132" i="2664"/>
  <c r="M133" i="2664"/>
  <c r="X133" i="2664" s="1"/>
  <c r="N133" i="2664"/>
  <c r="M134" i="2664"/>
  <c r="X134" i="2664" s="1"/>
  <c r="N134" i="2664"/>
  <c r="M135" i="2664"/>
  <c r="X135" i="2664" s="1"/>
  <c r="N135" i="2664"/>
  <c r="M136" i="2664"/>
  <c r="X136" i="2664" s="1"/>
  <c r="N136" i="2664"/>
  <c r="M137" i="2664"/>
  <c r="X137" i="2664" s="1"/>
  <c r="N137" i="2664"/>
  <c r="M138" i="2664"/>
  <c r="X138" i="2664" s="1"/>
  <c r="N138" i="2664"/>
  <c r="M139" i="2664"/>
  <c r="X139" i="2664" s="1"/>
  <c r="N139" i="2664"/>
  <c r="M140" i="2664"/>
  <c r="X140" i="2664" s="1"/>
  <c r="N140" i="2664"/>
  <c r="M141" i="2664"/>
  <c r="X141" i="2664" s="1"/>
  <c r="N141" i="2664"/>
  <c r="M142" i="2664"/>
  <c r="X142" i="2664" s="1"/>
  <c r="N142" i="2664"/>
  <c r="M143" i="2664"/>
  <c r="X143" i="2664" s="1"/>
  <c r="N143" i="2664"/>
  <c r="M144" i="2664"/>
  <c r="X144" i="2664" s="1"/>
  <c r="N144" i="2664"/>
  <c r="M145" i="2664"/>
  <c r="X145" i="2664" s="1"/>
  <c r="N145" i="2664"/>
  <c r="M146" i="2664"/>
  <c r="X146" i="2664" s="1"/>
  <c r="N146" i="2664"/>
  <c r="M147" i="2664"/>
  <c r="X147" i="2664" s="1"/>
  <c r="N147" i="2664"/>
  <c r="M148" i="2664"/>
  <c r="X148" i="2664" s="1"/>
  <c r="N148" i="2664"/>
  <c r="M149" i="2664"/>
  <c r="X149" i="2664" s="1"/>
  <c r="N149" i="2664"/>
  <c r="M150" i="2664"/>
  <c r="X150" i="2664" s="1"/>
  <c r="N150" i="2664"/>
  <c r="M151" i="2664"/>
  <c r="X151" i="2664" s="1"/>
  <c r="N151" i="2664"/>
  <c r="M152" i="2664"/>
  <c r="X152" i="2664" s="1"/>
  <c r="N152" i="2664"/>
  <c r="M153" i="2664"/>
  <c r="X153" i="2664" s="1"/>
  <c r="N153" i="2664"/>
  <c r="M154" i="2664"/>
  <c r="X154" i="2664" s="1"/>
  <c r="N154" i="2664"/>
  <c r="M155" i="2664"/>
  <c r="X155" i="2664" s="1"/>
  <c r="N155" i="2664"/>
  <c r="M156" i="2664"/>
  <c r="X156" i="2664" s="1"/>
  <c r="N156" i="2664"/>
  <c r="M157" i="2664"/>
  <c r="X157" i="2664" s="1"/>
  <c r="N157" i="2664"/>
  <c r="M158" i="2664"/>
  <c r="X158" i="2664" s="1"/>
  <c r="N158" i="2664"/>
  <c r="M159" i="2664"/>
  <c r="X159" i="2664" s="1"/>
  <c r="N159" i="2664"/>
  <c r="M160" i="2664"/>
  <c r="X160" i="2664" s="1"/>
  <c r="N160" i="2664"/>
  <c r="M161" i="2664"/>
  <c r="X161" i="2664" s="1"/>
  <c r="N161" i="2664"/>
  <c r="M162" i="2664"/>
  <c r="X162" i="2664" s="1"/>
  <c r="N162" i="2664"/>
  <c r="M163" i="2664"/>
  <c r="X163" i="2664" s="1"/>
  <c r="N163" i="2664"/>
  <c r="M164" i="2664"/>
  <c r="N164" i="2664"/>
  <c r="M165" i="2664"/>
  <c r="N165" i="2664"/>
  <c r="M166" i="2664"/>
  <c r="N166" i="2664"/>
  <c r="M167" i="2664"/>
  <c r="N167" i="2664"/>
  <c r="M168" i="2664"/>
  <c r="N168" i="2664"/>
  <c r="M169" i="2664"/>
  <c r="N169" i="2664"/>
  <c r="M170" i="2664"/>
  <c r="N170" i="2664"/>
  <c r="M171" i="2664"/>
  <c r="N171" i="2664"/>
  <c r="M172" i="2664"/>
  <c r="N172" i="2664"/>
  <c r="M173" i="2664"/>
  <c r="N173" i="2664"/>
  <c r="M174" i="2664"/>
  <c r="N174" i="2664"/>
  <c r="M175" i="2664"/>
  <c r="N175" i="2664"/>
  <c r="M176" i="2664"/>
  <c r="N176" i="2664"/>
  <c r="M177" i="2664"/>
  <c r="N177" i="2664"/>
  <c r="M178" i="2664"/>
  <c r="N178" i="2664"/>
  <c r="M179" i="2664"/>
  <c r="N179" i="2664"/>
  <c r="M180" i="2664"/>
  <c r="N180" i="2664"/>
  <c r="M181" i="2664"/>
  <c r="N181" i="2664"/>
  <c r="M182" i="2664"/>
  <c r="N182" i="2664"/>
  <c r="M183" i="2664"/>
  <c r="N183" i="2664"/>
  <c r="M184" i="2664"/>
  <c r="N184" i="2664"/>
  <c r="M185" i="2664"/>
  <c r="N185" i="2664"/>
  <c r="M186" i="2664"/>
  <c r="N186" i="2664"/>
  <c r="M187" i="2664"/>
  <c r="N187" i="2664"/>
  <c r="M188" i="2664"/>
  <c r="N188" i="2664"/>
  <c r="M189" i="2664"/>
  <c r="N189" i="2664"/>
  <c r="M190" i="2664"/>
  <c r="N190" i="2664"/>
  <c r="M191" i="2664"/>
  <c r="N191" i="2664"/>
  <c r="M192" i="2664"/>
  <c r="N192" i="2664"/>
  <c r="M193" i="2664"/>
  <c r="N193" i="2664"/>
  <c r="M194" i="2664"/>
  <c r="N194" i="2664"/>
  <c r="M195" i="2664"/>
  <c r="N195" i="2664"/>
  <c r="M196" i="2664"/>
  <c r="N196" i="2664"/>
  <c r="M197" i="2664"/>
  <c r="N197" i="2664"/>
  <c r="M198" i="2664"/>
  <c r="N198" i="2664"/>
  <c r="M199" i="2664"/>
  <c r="N199" i="2664"/>
  <c r="M200" i="2664"/>
  <c r="N200" i="2664"/>
  <c r="M201" i="2664"/>
  <c r="N201" i="2664"/>
  <c r="M202" i="2664"/>
  <c r="N202" i="2664"/>
  <c r="M203" i="2664"/>
  <c r="N203" i="2664"/>
  <c r="M204" i="2664"/>
  <c r="N204" i="2664"/>
  <c r="M205" i="2664"/>
  <c r="N205" i="2664"/>
  <c r="M206" i="2664"/>
  <c r="N206" i="2664"/>
  <c r="M207" i="2664"/>
  <c r="N207" i="2664"/>
  <c r="M208" i="2664"/>
  <c r="X208" i="2664" s="1"/>
  <c r="N208" i="2664"/>
  <c r="M209" i="2664"/>
  <c r="X209" i="2664" s="1"/>
  <c r="N209" i="2664"/>
  <c r="M210" i="2664"/>
  <c r="X210" i="2664" s="1"/>
  <c r="N210" i="2664"/>
  <c r="M211" i="2664"/>
  <c r="X211" i="2664" s="1"/>
  <c r="N211" i="2664"/>
  <c r="M212" i="2664"/>
  <c r="X212" i="2664" s="1"/>
  <c r="N212" i="2664"/>
  <c r="M213" i="2664"/>
  <c r="X213" i="2664" s="1"/>
  <c r="N213" i="2664"/>
  <c r="M214" i="2664"/>
  <c r="X214" i="2664" s="1"/>
  <c r="N214" i="2664"/>
  <c r="M215" i="2664"/>
  <c r="X215" i="2664" s="1"/>
  <c r="N215" i="2664"/>
  <c r="M216" i="2664"/>
  <c r="X216" i="2664" s="1"/>
  <c r="N216" i="2664"/>
  <c r="M217" i="2664"/>
  <c r="X217" i="2664" s="1"/>
  <c r="N217" i="2664"/>
  <c r="M218" i="2664"/>
  <c r="X218" i="2664" s="1"/>
  <c r="N218" i="2664"/>
  <c r="M219" i="2664"/>
  <c r="X219" i="2664" s="1"/>
  <c r="N219" i="2664"/>
  <c r="M220" i="2664"/>
  <c r="X220" i="2664" s="1"/>
  <c r="N220" i="2664"/>
  <c r="M221" i="2664"/>
  <c r="X221" i="2664" s="1"/>
  <c r="N221" i="2664"/>
  <c r="M222" i="2664"/>
  <c r="X222" i="2664" s="1"/>
  <c r="N222" i="2664"/>
  <c r="M223" i="2664"/>
  <c r="X223" i="2664" s="1"/>
  <c r="N223" i="2664"/>
  <c r="M224" i="2664"/>
  <c r="X224" i="2664" s="1"/>
  <c r="N224" i="2664"/>
  <c r="M225" i="2664"/>
  <c r="X225" i="2664" s="1"/>
  <c r="N225" i="2664"/>
  <c r="M226" i="2664"/>
  <c r="X226" i="2664" s="1"/>
  <c r="N226" i="2664"/>
  <c r="M227" i="2664"/>
  <c r="X227" i="2664" s="1"/>
  <c r="N227" i="2664"/>
  <c r="M228" i="2664"/>
  <c r="X228" i="2664" s="1"/>
  <c r="N228" i="2664"/>
  <c r="M229" i="2664"/>
  <c r="X229" i="2664" s="1"/>
  <c r="N229" i="2664"/>
  <c r="M230" i="2664"/>
  <c r="X230" i="2664" s="1"/>
  <c r="N230" i="2664"/>
  <c r="M231" i="2664"/>
  <c r="X231" i="2664" s="1"/>
  <c r="N231" i="2664"/>
  <c r="M232" i="2664"/>
  <c r="X232" i="2664" s="1"/>
  <c r="N232" i="2664"/>
  <c r="M233" i="2664"/>
  <c r="X233" i="2664" s="1"/>
  <c r="N233" i="2664"/>
  <c r="M234" i="2664"/>
  <c r="X234" i="2664" s="1"/>
  <c r="N234" i="2664"/>
  <c r="M235" i="2664"/>
  <c r="X235" i="2664" s="1"/>
  <c r="N235" i="2664"/>
  <c r="M236" i="2664"/>
  <c r="X236" i="2664" s="1"/>
  <c r="N236" i="2664"/>
  <c r="M237" i="2664"/>
  <c r="X237" i="2664" s="1"/>
  <c r="N237" i="2664"/>
  <c r="M238" i="2664"/>
  <c r="X238" i="2664" s="1"/>
  <c r="N238" i="2664"/>
  <c r="M239" i="2664"/>
  <c r="X239" i="2664" s="1"/>
  <c r="N239" i="2664"/>
  <c r="M240" i="2664"/>
  <c r="X240" i="2664" s="1"/>
  <c r="N240" i="2664"/>
  <c r="M241" i="2664"/>
  <c r="X241" i="2664" s="1"/>
  <c r="N241" i="2664"/>
  <c r="M242" i="2664"/>
  <c r="X242" i="2664" s="1"/>
  <c r="N242" i="2664"/>
  <c r="M243" i="2664"/>
  <c r="X243" i="2664" s="1"/>
  <c r="N243" i="2664"/>
  <c r="M244" i="2664"/>
  <c r="X244" i="2664" s="1"/>
  <c r="N244" i="2664"/>
  <c r="M245" i="2664"/>
  <c r="X245" i="2664" s="1"/>
  <c r="N245" i="2664"/>
  <c r="M246" i="2664"/>
  <c r="X246" i="2664" s="1"/>
  <c r="N246" i="2664"/>
  <c r="M247" i="2664"/>
  <c r="X247" i="2664" s="1"/>
  <c r="N247" i="2664"/>
  <c r="M248" i="2664"/>
  <c r="X248" i="2664" s="1"/>
  <c r="N248" i="2664"/>
  <c r="M249" i="2664"/>
  <c r="X249" i="2664" s="1"/>
  <c r="N249" i="2664"/>
  <c r="M250" i="2664"/>
  <c r="X250" i="2664" s="1"/>
  <c r="N250" i="2664"/>
  <c r="M251" i="2664"/>
  <c r="X251" i="2664" s="1"/>
  <c r="N251" i="2664"/>
  <c r="M252" i="2664"/>
  <c r="N252" i="2664"/>
  <c r="M253" i="2664"/>
  <c r="N253" i="2664"/>
  <c r="M254" i="2664"/>
  <c r="N254" i="2664"/>
  <c r="M255" i="2664"/>
  <c r="N255" i="2664"/>
  <c r="M256" i="2664"/>
  <c r="N256" i="2664"/>
  <c r="M257" i="2664"/>
  <c r="N257" i="2664"/>
  <c r="M258" i="2664"/>
  <c r="N258" i="2664"/>
  <c r="M259" i="2664"/>
  <c r="N259" i="2664"/>
  <c r="M260" i="2664"/>
  <c r="N260" i="2664"/>
  <c r="M261" i="2664"/>
  <c r="N261" i="2664"/>
  <c r="M262" i="2664"/>
  <c r="N262" i="2664"/>
  <c r="M263" i="2664"/>
  <c r="N263" i="2664"/>
  <c r="M264" i="2664"/>
  <c r="N264" i="2664"/>
  <c r="M265" i="2664"/>
  <c r="N265" i="2664"/>
  <c r="M266" i="2664"/>
  <c r="N266" i="2664"/>
  <c r="M267" i="2664"/>
  <c r="N267" i="2664"/>
  <c r="M268" i="2664"/>
  <c r="N268" i="2664"/>
  <c r="M269" i="2664"/>
  <c r="N269" i="2664"/>
  <c r="M270" i="2664"/>
  <c r="N270" i="2664"/>
  <c r="M271" i="2664"/>
  <c r="N271" i="2664"/>
  <c r="M272" i="2664"/>
  <c r="X272" i="2664" s="1"/>
  <c r="N272" i="2664"/>
  <c r="M273" i="2664"/>
  <c r="X273" i="2664" s="1"/>
  <c r="N273" i="2664"/>
  <c r="M274" i="2664"/>
  <c r="X274" i="2664" s="1"/>
  <c r="N274" i="2664"/>
  <c r="M275" i="2664"/>
  <c r="X275" i="2664" s="1"/>
  <c r="N275" i="2664"/>
  <c r="M276" i="2664"/>
  <c r="X276" i="2664" s="1"/>
  <c r="N276" i="2664"/>
  <c r="M277" i="2664"/>
  <c r="N277" i="2664"/>
  <c r="M278" i="2664"/>
  <c r="N278" i="2664"/>
  <c r="M279" i="2664"/>
  <c r="N279" i="2664"/>
  <c r="M280" i="2664"/>
  <c r="N280" i="2664"/>
  <c r="M281" i="2664"/>
  <c r="N281" i="2664"/>
  <c r="M282" i="2664"/>
  <c r="N282" i="2664"/>
  <c r="M283" i="2664"/>
  <c r="X283" i="2664" s="1"/>
  <c r="N283" i="2664"/>
  <c r="M284" i="2664"/>
  <c r="X284" i="2664" s="1"/>
  <c r="N284" i="2664"/>
  <c r="M285" i="2664"/>
  <c r="X285" i="2664" s="1"/>
  <c r="N285" i="2664"/>
  <c r="M286" i="2664"/>
  <c r="X286" i="2664" s="1"/>
  <c r="N286" i="2664"/>
  <c r="M287" i="2664"/>
  <c r="N287" i="2664"/>
  <c r="M288" i="2664"/>
  <c r="N288" i="2664"/>
  <c r="M289" i="2664"/>
  <c r="N289" i="2664"/>
  <c r="M290" i="2664"/>
  <c r="N290" i="2664"/>
  <c r="M291" i="2664"/>
  <c r="N291" i="2664"/>
  <c r="M292" i="2664"/>
  <c r="N292" i="2664"/>
  <c r="M293" i="2664"/>
  <c r="N293" i="2664"/>
  <c r="M294" i="2664"/>
  <c r="N294" i="2664"/>
  <c r="M295" i="2664"/>
  <c r="X295" i="2664" s="1"/>
  <c r="N295" i="2664"/>
  <c r="M296" i="2664"/>
  <c r="X296" i="2664" s="1"/>
  <c r="N296" i="2664"/>
  <c r="M297" i="2664"/>
  <c r="N297" i="2664"/>
  <c r="M298" i="2664"/>
  <c r="X298" i="2664" s="1"/>
  <c r="N298" i="2664"/>
  <c r="M299" i="2664"/>
  <c r="N299" i="2664"/>
  <c r="M300" i="2664"/>
  <c r="N300" i="2664"/>
  <c r="M301" i="2664"/>
  <c r="X301" i="2664" s="1"/>
  <c r="N301" i="2664"/>
  <c r="M302" i="2664"/>
  <c r="X302" i="2664" s="1"/>
  <c r="N302" i="2664"/>
  <c r="M303" i="2664"/>
  <c r="X303" i="2664" s="1"/>
  <c r="N303" i="2664"/>
  <c r="M304" i="2664"/>
  <c r="X304" i="2664" s="1"/>
  <c r="N304" i="2664"/>
  <c r="M305" i="2664"/>
  <c r="X305" i="2664" s="1"/>
  <c r="N305" i="2664"/>
  <c r="M306" i="2664"/>
  <c r="N306" i="2664"/>
  <c r="M307" i="2664"/>
  <c r="X307" i="2664" s="1"/>
  <c r="N307" i="2664"/>
  <c r="M308" i="2664"/>
  <c r="N308" i="2664"/>
  <c r="M309" i="2664"/>
  <c r="N309" i="2664"/>
  <c r="M310" i="2664"/>
  <c r="N310" i="2664"/>
  <c r="M311" i="2664"/>
  <c r="N311" i="2664"/>
  <c r="M312" i="2664"/>
  <c r="N312" i="2664"/>
  <c r="M313" i="2664"/>
  <c r="X313" i="2664" s="1"/>
  <c r="N313" i="2664"/>
  <c r="M314" i="2664"/>
  <c r="X314" i="2664" s="1"/>
  <c r="N314" i="2664"/>
  <c r="M315" i="2664"/>
  <c r="X315" i="2664" s="1"/>
  <c r="N315" i="2664"/>
  <c r="M316" i="2664"/>
  <c r="X316" i="2664" s="1"/>
  <c r="N316" i="2664"/>
  <c r="M317" i="2664"/>
  <c r="X317" i="2664" s="1"/>
  <c r="N317" i="2664"/>
  <c r="M318" i="2664"/>
  <c r="X318" i="2664" s="1"/>
  <c r="N318" i="2664"/>
  <c r="M319" i="2664"/>
  <c r="X319" i="2664" s="1"/>
  <c r="N319" i="2664"/>
  <c r="M320" i="2664"/>
  <c r="X320" i="2664" s="1"/>
  <c r="N320" i="2664"/>
  <c r="M321" i="2664"/>
  <c r="X321" i="2664" s="1"/>
  <c r="N321" i="2664"/>
  <c r="M322" i="2664"/>
  <c r="X322" i="2664" s="1"/>
  <c r="N322" i="2664"/>
  <c r="M323" i="2664"/>
  <c r="N323" i="2664"/>
  <c r="M324" i="2664"/>
  <c r="N324" i="2664"/>
  <c r="M325" i="2664"/>
  <c r="N325" i="2664"/>
  <c r="M326" i="2664"/>
  <c r="N326" i="2664"/>
  <c r="M327" i="2664"/>
  <c r="N327" i="2664"/>
  <c r="M328" i="2664"/>
  <c r="N328" i="2664"/>
  <c r="M329" i="2664"/>
  <c r="N329" i="2664"/>
  <c r="M330" i="2664"/>
  <c r="N330" i="2664"/>
  <c r="M331" i="2664"/>
  <c r="X331" i="2664" s="1"/>
  <c r="N331" i="2664"/>
  <c r="M332" i="2664"/>
  <c r="X332" i="2664" s="1"/>
  <c r="N332" i="2664"/>
  <c r="M333" i="2664"/>
  <c r="X333" i="2664" s="1"/>
  <c r="N333" i="2664"/>
  <c r="M334" i="2664"/>
  <c r="X334" i="2664" s="1"/>
  <c r="N334" i="2664"/>
  <c r="M335" i="2664"/>
  <c r="X335" i="2664" s="1"/>
  <c r="N335" i="2664"/>
  <c r="M336" i="2664"/>
  <c r="X336" i="2664" s="1"/>
  <c r="N336" i="2664"/>
  <c r="M337" i="2664"/>
  <c r="X337" i="2664" s="1"/>
  <c r="N337" i="2664"/>
  <c r="M338" i="2664"/>
  <c r="X338" i="2664" s="1"/>
  <c r="N338" i="2664"/>
  <c r="M339" i="2664"/>
  <c r="X339" i="2664" s="1"/>
  <c r="N339" i="2664"/>
  <c r="M340" i="2664"/>
  <c r="X340" i="2664" s="1"/>
  <c r="N340" i="2664"/>
  <c r="M341" i="2664"/>
  <c r="X341" i="2664" s="1"/>
  <c r="N341" i="2664"/>
  <c r="M342" i="2664"/>
  <c r="X342" i="2664" s="1"/>
  <c r="N342" i="2664"/>
  <c r="M343" i="2664"/>
  <c r="X343" i="2664" s="1"/>
  <c r="N343" i="2664"/>
  <c r="M344" i="2664"/>
  <c r="X344" i="2664" s="1"/>
  <c r="N344" i="2664"/>
  <c r="M345" i="2664"/>
  <c r="X345" i="2664" s="1"/>
  <c r="N345" i="2664"/>
  <c r="M346" i="2664"/>
  <c r="X346" i="2664" s="1"/>
  <c r="N346" i="2664"/>
  <c r="M347" i="2664"/>
  <c r="X347" i="2664" s="1"/>
  <c r="N347" i="2664"/>
  <c r="M348" i="2664"/>
  <c r="X348" i="2664" s="1"/>
  <c r="N348" i="2664"/>
  <c r="M349" i="2664"/>
  <c r="X349" i="2664" s="1"/>
  <c r="N349" i="2664"/>
  <c r="M350" i="2664"/>
  <c r="X350" i="2664" s="1"/>
  <c r="N350" i="2664"/>
  <c r="M351" i="2664"/>
  <c r="X351" i="2664" s="1"/>
  <c r="N351" i="2664"/>
  <c r="M352" i="2664"/>
  <c r="X352" i="2664" s="1"/>
  <c r="N352" i="2664"/>
  <c r="M353" i="2664"/>
  <c r="X353" i="2664" s="1"/>
  <c r="N353" i="2664"/>
  <c r="M354" i="2664"/>
  <c r="X354" i="2664" s="1"/>
  <c r="N354" i="2664"/>
  <c r="M355" i="2664"/>
  <c r="X355" i="2664" s="1"/>
  <c r="N355" i="2664"/>
  <c r="M356" i="2664"/>
  <c r="X356" i="2664" s="1"/>
  <c r="N356" i="2664"/>
  <c r="M357" i="2664"/>
  <c r="X357" i="2664" s="1"/>
  <c r="N357" i="2664"/>
  <c r="M358" i="2664"/>
  <c r="X358" i="2664" s="1"/>
  <c r="N358" i="2664"/>
  <c r="M359" i="2664"/>
  <c r="X359" i="2664" s="1"/>
  <c r="N359" i="2664"/>
  <c r="M360" i="2664"/>
  <c r="X360" i="2664" s="1"/>
  <c r="N360" i="2664"/>
  <c r="M361" i="2664"/>
  <c r="X361" i="2664" s="1"/>
  <c r="N361" i="2664"/>
  <c r="M362" i="2664"/>
  <c r="X362" i="2664" s="1"/>
  <c r="N362" i="2664"/>
  <c r="M363" i="2664"/>
  <c r="X363" i="2664" s="1"/>
  <c r="N363" i="2664"/>
  <c r="M364" i="2664"/>
  <c r="X364" i="2664" s="1"/>
  <c r="N364" i="2664"/>
  <c r="M365" i="2664"/>
  <c r="X365" i="2664" s="1"/>
  <c r="N365" i="2664"/>
  <c r="M366" i="2664"/>
  <c r="X366" i="2664" s="1"/>
  <c r="N366" i="2664"/>
  <c r="M367" i="2664"/>
  <c r="X367" i="2664" s="1"/>
  <c r="N367" i="2664"/>
  <c r="M368" i="2664"/>
  <c r="X368" i="2664" s="1"/>
  <c r="N368" i="2664"/>
  <c r="M369" i="2664"/>
  <c r="X369" i="2664" s="1"/>
  <c r="N369" i="2664"/>
  <c r="M370" i="2664"/>
  <c r="X370" i="2664" s="1"/>
  <c r="N370" i="2664"/>
  <c r="M371" i="2664"/>
  <c r="X371" i="2664" s="1"/>
  <c r="N371" i="2664"/>
  <c r="M372" i="2664"/>
  <c r="X372" i="2664" s="1"/>
  <c r="N372" i="2664"/>
  <c r="M373" i="2664"/>
  <c r="X373" i="2664" s="1"/>
  <c r="N373" i="2664"/>
  <c r="M374" i="2664"/>
  <c r="X374" i="2664" s="1"/>
  <c r="N374" i="2664"/>
  <c r="M375" i="2664"/>
  <c r="X375" i="2664" s="1"/>
  <c r="N375" i="2664"/>
  <c r="M376" i="2664"/>
  <c r="X376" i="2664" s="1"/>
  <c r="N376" i="2664"/>
  <c r="M377" i="2664"/>
  <c r="X377" i="2664" s="1"/>
  <c r="N377" i="2664"/>
  <c r="M378" i="2664"/>
  <c r="X378" i="2664" s="1"/>
  <c r="N378" i="2664"/>
  <c r="M379" i="2664"/>
  <c r="X379" i="2664" s="1"/>
  <c r="N379" i="2664"/>
  <c r="M380" i="2664"/>
  <c r="X380" i="2664" s="1"/>
  <c r="N380" i="2664"/>
  <c r="M381" i="2664"/>
  <c r="X381" i="2664" s="1"/>
  <c r="N381" i="2664"/>
  <c r="M382" i="2664"/>
  <c r="X382" i="2664" s="1"/>
  <c r="N382" i="2664"/>
  <c r="M383" i="2664"/>
  <c r="X383" i="2664" s="1"/>
  <c r="N383" i="2664"/>
  <c r="M384" i="2664"/>
  <c r="X384" i="2664" s="1"/>
  <c r="N384" i="2664"/>
  <c r="M385" i="2664"/>
  <c r="X385" i="2664" s="1"/>
  <c r="N385" i="2664"/>
  <c r="M386" i="2664"/>
  <c r="X386" i="2664" s="1"/>
  <c r="N386" i="2664"/>
  <c r="M387" i="2664"/>
  <c r="X387" i="2664" s="1"/>
  <c r="N387" i="2664"/>
  <c r="M388" i="2664"/>
  <c r="X388" i="2664" s="1"/>
  <c r="N388" i="2664"/>
  <c r="M389" i="2664"/>
  <c r="X389" i="2664" s="1"/>
  <c r="N389" i="2664"/>
  <c r="M390" i="2664"/>
  <c r="N390" i="2664"/>
  <c r="M391" i="2664"/>
  <c r="N391" i="2664"/>
  <c r="M392" i="2664"/>
  <c r="N392" i="2664"/>
  <c r="M393" i="2664"/>
  <c r="N393" i="2664"/>
  <c r="M394" i="2664"/>
  <c r="N394" i="2664"/>
  <c r="M395" i="2664"/>
  <c r="N395" i="2664"/>
  <c r="M396" i="2664"/>
  <c r="N396" i="2664"/>
  <c r="M397" i="2664"/>
  <c r="N397" i="2664"/>
  <c r="M398" i="2664"/>
  <c r="N398" i="2664"/>
  <c r="M399" i="2664"/>
  <c r="N399" i="2664"/>
  <c r="M400" i="2664"/>
  <c r="N400" i="2664"/>
  <c r="M401" i="2664"/>
  <c r="N401" i="2664"/>
  <c r="M402" i="2664"/>
  <c r="N402" i="2664"/>
  <c r="M403" i="2664"/>
  <c r="N403" i="2664"/>
  <c r="M404" i="2664"/>
  <c r="N404" i="2664"/>
  <c r="M405" i="2664"/>
  <c r="N405" i="2664"/>
  <c r="M406" i="2664"/>
  <c r="N406" i="2664"/>
  <c r="M407" i="2664"/>
  <c r="N407" i="2664"/>
  <c r="M408" i="2664"/>
  <c r="N408" i="2664"/>
  <c r="M409" i="2664"/>
  <c r="N409" i="2664"/>
  <c r="M410" i="2664"/>
  <c r="N410" i="2664"/>
  <c r="M411" i="2664"/>
  <c r="N411" i="2664"/>
  <c r="M412" i="2664"/>
  <c r="N412" i="2664"/>
  <c r="M413" i="2664"/>
  <c r="N413" i="2664"/>
  <c r="M414" i="2664"/>
  <c r="N414" i="2664"/>
  <c r="M415" i="2664"/>
  <c r="N415" i="2664"/>
  <c r="M416" i="2664"/>
  <c r="N416" i="2664"/>
  <c r="M417" i="2664"/>
  <c r="N417" i="2664"/>
  <c r="M418" i="2664"/>
  <c r="N418" i="2664"/>
  <c r="M419" i="2664"/>
  <c r="N419" i="2664"/>
  <c r="M420" i="2664"/>
  <c r="N420" i="2664"/>
  <c r="M421" i="2664"/>
  <c r="N421" i="2664"/>
  <c r="M422" i="2664"/>
  <c r="N422" i="2664"/>
  <c r="M423" i="2664"/>
  <c r="N423" i="2664"/>
  <c r="M424" i="2664"/>
  <c r="N424" i="2664"/>
  <c r="M425" i="2664"/>
  <c r="N425" i="2664"/>
  <c r="M426" i="2664"/>
  <c r="N426" i="2664"/>
  <c r="M427" i="2664"/>
  <c r="N427" i="2664"/>
  <c r="M428" i="2664"/>
  <c r="N428" i="2664"/>
  <c r="M429" i="2664"/>
  <c r="N429" i="2664"/>
  <c r="M430" i="2664"/>
  <c r="X430" i="2664" s="1"/>
  <c r="N430" i="2664"/>
  <c r="M431" i="2664"/>
  <c r="N431" i="2664"/>
  <c r="M432" i="2664"/>
  <c r="N432" i="2664"/>
  <c r="M433" i="2664"/>
  <c r="N433" i="2664"/>
  <c r="M434" i="2664"/>
  <c r="N434" i="2664"/>
  <c r="M435" i="2664"/>
  <c r="N435" i="2664"/>
  <c r="M436" i="2664"/>
  <c r="N436" i="2664"/>
  <c r="M437" i="2664"/>
  <c r="N437" i="2664"/>
  <c r="M438" i="2664"/>
  <c r="N438" i="2664"/>
  <c r="M439" i="2664"/>
  <c r="N439" i="2664"/>
  <c r="M440" i="2664"/>
  <c r="N440" i="2664"/>
  <c r="M441" i="2664"/>
  <c r="N441" i="2664"/>
  <c r="M442" i="2664"/>
  <c r="N442" i="2664"/>
  <c r="M443" i="2664"/>
  <c r="N443" i="2664"/>
  <c r="M444" i="2664"/>
  <c r="N444" i="2664"/>
  <c r="M445" i="2664"/>
  <c r="N445" i="2664"/>
  <c r="M446" i="2664"/>
  <c r="N446" i="2664"/>
  <c r="M447" i="2664"/>
  <c r="N447" i="2664"/>
  <c r="M448" i="2664"/>
  <c r="N448" i="2664"/>
  <c r="M449" i="2664"/>
  <c r="N449" i="2664"/>
  <c r="M450" i="2664"/>
  <c r="N450" i="2664"/>
  <c r="M451" i="2664"/>
  <c r="N451" i="2664"/>
  <c r="M452" i="2664"/>
  <c r="N452" i="2664"/>
  <c r="M453" i="2664"/>
  <c r="N453" i="2664"/>
  <c r="M454" i="2664"/>
  <c r="N454" i="2664"/>
  <c r="M455" i="2664"/>
  <c r="N455" i="2664"/>
  <c r="M456" i="2664"/>
  <c r="N456" i="2664"/>
  <c r="M457" i="2664"/>
  <c r="N457" i="2664"/>
  <c r="M458" i="2664"/>
  <c r="N458" i="2664"/>
  <c r="M459" i="2664"/>
  <c r="N459" i="2664"/>
  <c r="M460" i="2664"/>
  <c r="N460" i="2664"/>
  <c r="M461" i="2664"/>
  <c r="N461" i="2664"/>
  <c r="M462" i="2664"/>
  <c r="N462" i="2664"/>
  <c r="M463" i="2664"/>
  <c r="N463" i="2664"/>
  <c r="M464" i="2664"/>
  <c r="N464" i="2664"/>
  <c r="M465" i="2664"/>
  <c r="N465" i="2664"/>
  <c r="M466" i="2664"/>
  <c r="N466" i="2664"/>
  <c r="M467" i="2664"/>
  <c r="N467" i="2664"/>
  <c r="M468" i="2664"/>
  <c r="N468" i="2664"/>
  <c r="M469" i="2664"/>
  <c r="N469" i="2664"/>
  <c r="M470" i="2664"/>
  <c r="N470" i="2664"/>
  <c r="M471" i="2664"/>
  <c r="N471" i="2664"/>
  <c r="M472" i="2664"/>
  <c r="N472" i="2664"/>
  <c r="M473" i="2664"/>
  <c r="N473" i="2664"/>
  <c r="M474" i="2664"/>
  <c r="N474" i="2664"/>
  <c r="M475" i="2664"/>
  <c r="N475" i="2664"/>
  <c r="M476" i="2664"/>
  <c r="N476" i="2664"/>
  <c r="M477" i="2664"/>
  <c r="N477" i="2664"/>
  <c r="M478" i="2664"/>
  <c r="N478" i="2664"/>
  <c r="M479" i="2664"/>
  <c r="N479" i="2664"/>
  <c r="M480" i="2664"/>
  <c r="N480" i="2664"/>
  <c r="M481" i="2664"/>
  <c r="N481" i="2664"/>
  <c r="M482" i="2664"/>
  <c r="N482" i="2664"/>
  <c r="M483" i="2664"/>
  <c r="N483" i="2664"/>
  <c r="M484" i="2664"/>
  <c r="N484" i="2664"/>
  <c r="M485" i="2664"/>
  <c r="N485" i="2664"/>
  <c r="M486" i="2664"/>
  <c r="N486" i="2664"/>
  <c r="M487" i="2664"/>
  <c r="N487" i="2664"/>
  <c r="M488" i="2664"/>
  <c r="N488" i="2664"/>
  <c r="M489" i="2664"/>
  <c r="N489" i="2664"/>
  <c r="M490" i="2664"/>
  <c r="N490" i="2664"/>
  <c r="M491" i="2664"/>
  <c r="N491" i="2664"/>
  <c r="M492" i="2664"/>
  <c r="N492" i="2664"/>
  <c r="M493" i="2664"/>
  <c r="N493" i="2664"/>
  <c r="M494" i="2664"/>
  <c r="N494" i="2664"/>
  <c r="M495" i="2664"/>
  <c r="N495" i="2664"/>
  <c r="M496" i="2664"/>
  <c r="N496" i="2664"/>
  <c r="M497" i="2664"/>
  <c r="N497" i="2664"/>
  <c r="M498" i="2664"/>
  <c r="N498" i="2664"/>
  <c r="M499" i="2664"/>
  <c r="N499" i="2664"/>
  <c r="M500" i="2664"/>
  <c r="N500" i="2664"/>
  <c r="M501" i="2664"/>
  <c r="N501" i="2664"/>
  <c r="M502" i="2664"/>
  <c r="N502" i="2664"/>
  <c r="M503" i="2664"/>
  <c r="N503" i="2664"/>
  <c r="M504" i="2664"/>
  <c r="N504" i="2664"/>
  <c r="M505" i="2664"/>
  <c r="N505" i="2664"/>
  <c r="M506" i="2664"/>
  <c r="N506" i="2664"/>
  <c r="M507" i="2664"/>
  <c r="N507" i="2664"/>
  <c r="M508" i="2664"/>
  <c r="N508" i="2664"/>
  <c r="M509" i="2664"/>
  <c r="N509" i="2664"/>
  <c r="M510" i="2664"/>
  <c r="N510" i="2664"/>
  <c r="M511" i="2664"/>
  <c r="N511" i="2664"/>
  <c r="M512" i="2664"/>
  <c r="N512" i="2664"/>
  <c r="M513" i="2664"/>
  <c r="N513" i="2664"/>
  <c r="M514" i="2664"/>
  <c r="N514" i="2664"/>
  <c r="M515" i="2664"/>
  <c r="N515" i="2664"/>
  <c r="M516" i="2664"/>
  <c r="N516" i="2664"/>
  <c r="M517" i="2664"/>
  <c r="N517" i="2664"/>
  <c r="M518" i="2664"/>
  <c r="X518" i="2664" s="1"/>
  <c r="N518" i="2664"/>
  <c r="M519" i="2664"/>
  <c r="N519" i="2664"/>
  <c r="M520" i="2664"/>
  <c r="N520" i="2664"/>
  <c r="M521" i="2664"/>
  <c r="N521" i="2664"/>
  <c r="M522" i="2664"/>
  <c r="N522" i="2664"/>
  <c r="M523" i="2664"/>
  <c r="N523" i="2664"/>
  <c r="M524" i="2664"/>
  <c r="N524" i="2664"/>
  <c r="M525" i="2664"/>
  <c r="N525" i="2664"/>
  <c r="M526" i="2664"/>
  <c r="N526" i="2664"/>
  <c r="M527" i="2664"/>
  <c r="N527" i="2664"/>
  <c r="M528" i="2664"/>
  <c r="N528" i="2664"/>
  <c r="M529" i="2664"/>
  <c r="N529" i="2664"/>
  <c r="M530" i="2664"/>
  <c r="N530" i="2664"/>
  <c r="M531" i="2664"/>
  <c r="N531" i="2664"/>
  <c r="M532" i="2664"/>
  <c r="N532" i="2664"/>
  <c r="M533" i="2664"/>
  <c r="N533" i="2664"/>
  <c r="M534" i="2664"/>
  <c r="N534" i="2664"/>
  <c r="M535" i="2664"/>
  <c r="N535" i="2664"/>
  <c r="M536" i="2664"/>
  <c r="N536" i="2664"/>
  <c r="M537" i="2664"/>
  <c r="N537" i="2664"/>
  <c r="M538" i="2664"/>
  <c r="N538" i="2664"/>
  <c r="M539" i="2664"/>
  <c r="N539" i="2664"/>
  <c r="M540" i="2664"/>
  <c r="N540" i="2664"/>
  <c r="M541" i="2664"/>
  <c r="N541" i="2664"/>
  <c r="M542" i="2664"/>
  <c r="N542" i="2664"/>
  <c r="M543" i="2664"/>
  <c r="N543" i="2664"/>
  <c r="M544" i="2664"/>
  <c r="N544" i="2664"/>
  <c r="M545" i="2664"/>
  <c r="N545" i="2664"/>
  <c r="M546" i="2664"/>
  <c r="N546" i="2664"/>
  <c r="M547" i="2664"/>
  <c r="X547" i="2664" s="1"/>
  <c r="N547" i="2664"/>
  <c r="M548" i="2664"/>
  <c r="N548" i="2664"/>
  <c r="M549" i="2664"/>
  <c r="X549" i="2664" s="1"/>
  <c r="N549" i="2664"/>
  <c r="M550" i="2664"/>
  <c r="N550" i="2664"/>
  <c r="M551" i="2664"/>
  <c r="N551" i="2664"/>
  <c r="M552" i="2664"/>
  <c r="N552" i="2664"/>
  <c r="M553" i="2664"/>
  <c r="N553" i="2664"/>
  <c r="M554" i="2664"/>
  <c r="N554" i="2664"/>
  <c r="M555" i="2664"/>
  <c r="N555" i="2664"/>
  <c r="M556" i="2664"/>
  <c r="N556" i="2664"/>
  <c r="M557" i="2664"/>
  <c r="N557" i="2664"/>
  <c r="M558" i="2664"/>
  <c r="N558" i="2664"/>
  <c r="M559" i="2664"/>
  <c r="N559" i="2664"/>
  <c r="M560" i="2664"/>
  <c r="N560" i="2664"/>
  <c r="M561" i="2664"/>
  <c r="N561" i="2664"/>
  <c r="M562" i="2664"/>
  <c r="N562" i="2664"/>
  <c r="M563" i="2664"/>
  <c r="N563" i="2664"/>
  <c r="M564" i="2664"/>
  <c r="X564" i="2664" s="1"/>
  <c r="N564" i="2664"/>
  <c r="M565" i="2664"/>
  <c r="X565" i="2664" s="1"/>
  <c r="N565" i="2664"/>
  <c r="M566" i="2664"/>
  <c r="N566" i="2664"/>
  <c r="M567" i="2664"/>
  <c r="N567" i="2664"/>
  <c r="M568" i="2664"/>
  <c r="N568" i="2664"/>
  <c r="M569" i="2664"/>
  <c r="N569" i="2664"/>
  <c r="M570" i="2664"/>
  <c r="N570" i="2664"/>
  <c r="M571" i="2664"/>
  <c r="N571" i="2664"/>
  <c r="M572" i="2664"/>
  <c r="N572" i="2664"/>
  <c r="M573" i="2664"/>
  <c r="N573" i="2664"/>
  <c r="M574" i="2664"/>
  <c r="N574" i="2664"/>
  <c r="M575" i="2664"/>
  <c r="N575" i="2664"/>
  <c r="M576" i="2664"/>
  <c r="N576" i="2664"/>
  <c r="M577" i="2664"/>
  <c r="N577" i="2664"/>
  <c r="M578" i="2664"/>
  <c r="N578" i="2664"/>
  <c r="M579" i="2664"/>
  <c r="N579" i="2664"/>
  <c r="M580" i="2664"/>
  <c r="N580" i="2664"/>
  <c r="M581" i="2664"/>
  <c r="N581" i="2664"/>
  <c r="M582" i="2664"/>
  <c r="X582" i="2664" s="1"/>
  <c r="N582" i="2664"/>
  <c r="M583" i="2664"/>
  <c r="X583" i="2664" s="1"/>
  <c r="N583" i="2664"/>
  <c r="M584" i="2664"/>
  <c r="N584" i="2664"/>
  <c r="M585" i="2664"/>
  <c r="N585" i="2664"/>
  <c r="M586" i="2664"/>
  <c r="N586" i="2664"/>
  <c r="M587" i="2664"/>
  <c r="N587" i="2664"/>
  <c r="M588" i="2664"/>
  <c r="N588" i="2664"/>
  <c r="M589" i="2664"/>
  <c r="N589" i="2664"/>
  <c r="M590" i="2664"/>
  <c r="N590" i="2664"/>
  <c r="M591" i="2664"/>
  <c r="N591" i="2664"/>
  <c r="M592" i="2664"/>
  <c r="N592" i="2664"/>
  <c r="M593" i="2664"/>
  <c r="N593" i="2664"/>
  <c r="M594" i="2664"/>
  <c r="N594" i="2664"/>
  <c r="M595" i="2664"/>
  <c r="N595" i="2664"/>
  <c r="M596" i="2664"/>
  <c r="N596" i="2664"/>
  <c r="M597" i="2664"/>
  <c r="N597" i="2664"/>
  <c r="M598" i="2664"/>
  <c r="N598" i="2664"/>
  <c r="M599" i="2664"/>
  <c r="N599" i="2664"/>
  <c r="M600" i="2664"/>
  <c r="N600" i="2664"/>
  <c r="M601" i="2664"/>
  <c r="N601" i="2664"/>
  <c r="M602" i="2664"/>
  <c r="N602" i="2664"/>
  <c r="M603" i="2664"/>
  <c r="N603" i="2664"/>
  <c r="M604" i="2664"/>
  <c r="N604" i="2664"/>
  <c r="M605" i="2664"/>
  <c r="N605" i="2664"/>
  <c r="M606" i="2664"/>
  <c r="N606" i="2664"/>
  <c r="M607" i="2664"/>
  <c r="N607" i="2664"/>
  <c r="M608" i="2664"/>
  <c r="N608" i="2664"/>
  <c r="M609" i="2664"/>
  <c r="N609" i="2664"/>
  <c r="M610" i="2664"/>
  <c r="N610" i="2664"/>
  <c r="M611" i="2664"/>
  <c r="N611" i="2664"/>
  <c r="M612" i="2664"/>
  <c r="N612" i="2664"/>
  <c r="M613" i="2664"/>
  <c r="N613" i="2664"/>
  <c r="M614" i="2664"/>
  <c r="N614" i="2664"/>
  <c r="M615" i="2664"/>
  <c r="N615" i="2664"/>
  <c r="M616" i="2664"/>
  <c r="N616" i="2664"/>
  <c r="M617" i="2664"/>
  <c r="N617" i="2664"/>
  <c r="M618" i="2664"/>
  <c r="N618" i="2664"/>
  <c r="M619" i="2664"/>
  <c r="N619" i="2664"/>
  <c r="M620" i="2664"/>
  <c r="N620" i="2664"/>
  <c r="M621" i="2664"/>
  <c r="N621" i="2664"/>
  <c r="M622" i="2664"/>
  <c r="N622" i="2664"/>
  <c r="M623" i="2664"/>
  <c r="N623" i="2664"/>
  <c r="M624" i="2664"/>
  <c r="N624" i="2664"/>
  <c r="M625" i="2664"/>
  <c r="N625" i="2664"/>
  <c r="M626" i="2664"/>
  <c r="N626" i="2664"/>
  <c r="M627" i="2664"/>
  <c r="N627" i="2664"/>
  <c r="M628" i="2664"/>
  <c r="N628" i="2664"/>
  <c r="M629" i="2664"/>
  <c r="N629" i="2664"/>
  <c r="M630" i="2664"/>
  <c r="N630" i="2664"/>
  <c r="M631" i="2664"/>
  <c r="N631" i="2664"/>
  <c r="M632" i="2664"/>
  <c r="N632" i="2664"/>
  <c r="M633" i="2664"/>
  <c r="N633" i="2664"/>
  <c r="M634" i="2664"/>
  <c r="N634" i="2664"/>
  <c r="M635" i="2664"/>
  <c r="N635" i="2664"/>
  <c r="M636" i="2664"/>
  <c r="N636" i="2664"/>
  <c r="M637" i="2664"/>
  <c r="N637" i="2664"/>
  <c r="M638" i="2664"/>
  <c r="N638" i="2664"/>
  <c r="M639" i="2664"/>
  <c r="N639" i="2664"/>
  <c r="M640" i="2664"/>
  <c r="N640" i="2664"/>
  <c r="M641" i="2664"/>
  <c r="N641" i="2664"/>
  <c r="M642" i="2664"/>
  <c r="N642" i="2664"/>
  <c r="M643" i="2664"/>
  <c r="N643" i="2664"/>
  <c r="M644" i="2664"/>
  <c r="N644" i="2664"/>
  <c r="M645" i="2664"/>
  <c r="N645" i="2664"/>
  <c r="M646" i="2664"/>
  <c r="N646" i="2664"/>
  <c r="M647" i="2664"/>
  <c r="N647" i="2664"/>
  <c r="M648" i="2664"/>
  <c r="N648" i="2664"/>
  <c r="M649" i="2664"/>
  <c r="N649" i="2664"/>
  <c r="M650" i="2664"/>
  <c r="N650" i="2664"/>
  <c r="M651" i="2664"/>
  <c r="N651" i="2664"/>
  <c r="M652" i="2664"/>
  <c r="X652" i="2664" s="1"/>
  <c r="N652" i="2664"/>
  <c r="M653" i="2664"/>
  <c r="X653" i="2664" s="1"/>
  <c r="N653" i="2664"/>
  <c r="M654" i="2664"/>
  <c r="X654" i="2664" s="1"/>
  <c r="N654" i="2664"/>
  <c r="M655" i="2664"/>
  <c r="X655" i="2664" s="1"/>
  <c r="N655" i="2664"/>
  <c r="M656" i="2664"/>
  <c r="X656" i="2664" s="1"/>
  <c r="N656" i="2664"/>
  <c r="M657" i="2664"/>
  <c r="X657" i="2664" s="1"/>
  <c r="N657" i="2664"/>
  <c r="M658" i="2664"/>
  <c r="X658" i="2664" s="1"/>
  <c r="N658" i="2664"/>
  <c r="M659" i="2664"/>
  <c r="X659" i="2664" s="1"/>
  <c r="N659" i="2664"/>
  <c r="M660" i="2664"/>
  <c r="X660" i="2664" s="1"/>
  <c r="N660" i="2664"/>
  <c r="M661" i="2664"/>
  <c r="X661" i="2664" s="1"/>
  <c r="N661" i="2664"/>
  <c r="M662" i="2664"/>
  <c r="X662" i="2664" s="1"/>
  <c r="N662" i="2664"/>
  <c r="M663" i="2664"/>
  <c r="X663" i="2664" s="1"/>
  <c r="N663" i="2664"/>
  <c r="M664" i="2664"/>
  <c r="X664" i="2664" s="1"/>
  <c r="N664" i="2664"/>
  <c r="M665" i="2664"/>
  <c r="X665" i="2664" s="1"/>
  <c r="N665" i="2664"/>
  <c r="M666" i="2664"/>
  <c r="X666" i="2664" s="1"/>
  <c r="N666" i="2664"/>
  <c r="M667" i="2664"/>
  <c r="X667" i="2664" s="1"/>
  <c r="N667" i="2664"/>
  <c r="M668" i="2664"/>
  <c r="X668" i="2664" s="1"/>
  <c r="N668" i="2664"/>
  <c r="M669" i="2664"/>
  <c r="X669" i="2664" s="1"/>
  <c r="N669" i="2664"/>
  <c r="M670" i="2664"/>
  <c r="X670" i="2664" s="1"/>
  <c r="N670" i="2664"/>
  <c r="M671" i="2664"/>
  <c r="X671" i="2664" s="1"/>
  <c r="N671" i="2664"/>
  <c r="M672" i="2664"/>
  <c r="X672" i="2664" s="1"/>
  <c r="N672" i="2664"/>
  <c r="M673" i="2664"/>
  <c r="X673" i="2664" s="1"/>
  <c r="N673" i="2664"/>
  <c r="M674" i="2664"/>
  <c r="N674" i="2664"/>
  <c r="M675" i="2664"/>
  <c r="X675" i="2664" s="1"/>
  <c r="N675" i="2664"/>
  <c r="M676" i="2664"/>
  <c r="X676" i="2664" s="1"/>
  <c r="N676" i="2664"/>
  <c r="M677" i="2664"/>
  <c r="X677" i="2664" s="1"/>
  <c r="N677" i="2664"/>
  <c r="M678" i="2664"/>
  <c r="X678" i="2664" s="1"/>
  <c r="N678" i="2664"/>
  <c r="M679" i="2664"/>
  <c r="X679" i="2664" s="1"/>
  <c r="N679" i="2664"/>
  <c r="M680" i="2664"/>
  <c r="X680" i="2664" s="1"/>
  <c r="N680" i="2664"/>
  <c r="M681" i="2664"/>
  <c r="X681" i="2664" s="1"/>
  <c r="N681" i="2664"/>
  <c r="M682" i="2664"/>
  <c r="N682" i="2664"/>
  <c r="M683" i="2664"/>
  <c r="N683" i="2664"/>
  <c r="M684" i="2664"/>
  <c r="N684" i="2664"/>
  <c r="M685" i="2664"/>
  <c r="N685" i="2664"/>
  <c r="M686" i="2664"/>
  <c r="N686" i="2664"/>
  <c r="M687" i="2664"/>
  <c r="N687" i="2664"/>
  <c r="M688" i="2664"/>
  <c r="N688" i="2664"/>
  <c r="M689" i="2664"/>
  <c r="X689" i="2664" s="1"/>
  <c r="N689" i="2664"/>
  <c r="M690" i="2664"/>
  <c r="N690" i="2664"/>
  <c r="M691" i="2664"/>
  <c r="N691" i="2664"/>
  <c r="M692" i="2664"/>
  <c r="N692" i="2664"/>
  <c r="M693" i="2664"/>
  <c r="X693" i="2664" s="1"/>
  <c r="N693" i="2664"/>
  <c r="M694" i="2664"/>
  <c r="N694" i="2664"/>
  <c r="M695" i="2664"/>
  <c r="N695" i="2664"/>
  <c r="M696" i="2664"/>
  <c r="N696" i="2664"/>
  <c r="M697" i="2664"/>
  <c r="X697" i="2664" s="1"/>
  <c r="N697" i="2664"/>
  <c r="M698" i="2664"/>
  <c r="X698" i="2664" s="1"/>
  <c r="N698" i="2664"/>
  <c r="M699" i="2664"/>
  <c r="N699" i="2664"/>
  <c r="M700" i="2664"/>
  <c r="X700" i="2664" s="1"/>
  <c r="N700" i="2664"/>
  <c r="M701" i="2664"/>
  <c r="X701" i="2664" s="1"/>
  <c r="N701" i="2664"/>
  <c r="M702" i="2664"/>
  <c r="N702" i="2664"/>
  <c r="M703" i="2664"/>
  <c r="X703" i="2664" s="1"/>
  <c r="N703" i="2664"/>
  <c r="M704" i="2664"/>
  <c r="X704" i="2664" s="1"/>
  <c r="N704" i="2664"/>
  <c r="M705" i="2664"/>
  <c r="N705" i="2664"/>
  <c r="M706" i="2664"/>
  <c r="X706" i="2664" s="1"/>
  <c r="N706" i="2664"/>
  <c r="M707" i="2664"/>
  <c r="X707" i="2664" s="1"/>
  <c r="N707" i="2664"/>
  <c r="M708" i="2664"/>
  <c r="N708" i="2664"/>
  <c r="M709" i="2664"/>
  <c r="X709" i="2664" s="1"/>
  <c r="N709" i="2664"/>
  <c r="M710" i="2664"/>
  <c r="X710" i="2664" s="1"/>
  <c r="N710" i="2664"/>
  <c r="M711" i="2664"/>
  <c r="X711" i="2664" s="1"/>
  <c r="N711" i="2664"/>
  <c r="M712" i="2664"/>
  <c r="X712" i="2664" s="1"/>
  <c r="N712" i="2664"/>
  <c r="M713" i="2664"/>
  <c r="X713" i="2664" s="1"/>
  <c r="N713" i="2664"/>
  <c r="M714" i="2664"/>
  <c r="N714" i="2664"/>
  <c r="M715" i="2664"/>
  <c r="X715" i="2664" s="1"/>
  <c r="N715" i="2664"/>
  <c r="M716" i="2664"/>
  <c r="X716" i="2664" s="1"/>
  <c r="N716" i="2664"/>
  <c r="M717" i="2664"/>
  <c r="N717" i="2664"/>
  <c r="M718" i="2664"/>
  <c r="N718" i="2664"/>
  <c r="M719" i="2664"/>
  <c r="N719" i="2664"/>
  <c r="M720" i="2664"/>
  <c r="N720" i="2664"/>
  <c r="M721" i="2664"/>
  <c r="X721" i="2664" s="1"/>
  <c r="N721" i="2664"/>
  <c r="M722" i="2664"/>
  <c r="X722" i="2664" s="1"/>
  <c r="N722" i="2664"/>
  <c r="M723" i="2664"/>
  <c r="X723" i="2664" s="1"/>
  <c r="N723" i="2664"/>
  <c r="M724" i="2664"/>
  <c r="N724" i="2664"/>
  <c r="M725" i="2664"/>
  <c r="X725" i="2664" s="1"/>
  <c r="N725" i="2664"/>
  <c r="M726" i="2664"/>
  <c r="X726" i="2664" s="1"/>
  <c r="N726" i="2664"/>
  <c r="M727" i="2664"/>
  <c r="N727" i="2664"/>
  <c r="M728" i="2664"/>
  <c r="X728" i="2664" s="1"/>
  <c r="N728" i="2664"/>
  <c r="M729" i="2664"/>
  <c r="X729" i="2664" s="1"/>
  <c r="N729" i="2664"/>
  <c r="M730" i="2664"/>
  <c r="X730" i="2664" s="1"/>
  <c r="N730" i="2664"/>
  <c r="M731" i="2664"/>
  <c r="X731" i="2664" s="1"/>
  <c r="N731" i="2664"/>
  <c r="M732" i="2664"/>
  <c r="X732" i="2664" s="1"/>
  <c r="N732" i="2664"/>
  <c r="M733" i="2664"/>
  <c r="N733" i="2664"/>
  <c r="M734" i="2664"/>
  <c r="X734" i="2664" s="1"/>
  <c r="N734" i="2664"/>
  <c r="M735" i="2664"/>
  <c r="X735" i="2664" s="1"/>
  <c r="N735" i="2664"/>
  <c r="M736" i="2664"/>
  <c r="N736" i="2664"/>
  <c r="M737" i="2664"/>
  <c r="X737" i="2664" s="1"/>
  <c r="N737" i="2664"/>
  <c r="M738" i="2664"/>
  <c r="X738" i="2664" s="1"/>
  <c r="N738" i="2664"/>
  <c r="M739" i="2664"/>
  <c r="X739" i="2664" s="1"/>
  <c r="N739" i="2664"/>
  <c r="M740" i="2664"/>
  <c r="X740" i="2664" s="1"/>
  <c r="N740" i="2664"/>
  <c r="M741" i="2664"/>
  <c r="X741" i="2664" s="1"/>
  <c r="N741" i="2664"/>
  <c r="M742" i="2664"/>
  <c r="X742" i="2664" s="1"/>
  <c r="N742" i="2664"/>
  <c r="M743" i="2664"/>
  <c r="N743" i="2664"/>
  <c r="M744" i="2664"/>
  <c r="X744" i="2664" s="1"/>
  <c r="N744" i="2664"/>
  <c r="M745" i="2664"/>
  <c r="X745" i="2664" s="1"/>
  <c r="N745" i="2664"/>
  <c r="M746" i="2664"/>
  <c r="X746" i="2664" s="1"/>
  <c r="N746" i="2664"/>
  <c r="M747" i="2664"/>
  <c r="X747" i="2664" s="1"/>
  <c r="N747" i="2664"/>
  <c r="M748" i="2664"/>
  <c r="N748" i="2664"/>
  <c r="M749" i="2664"/>
  <c r="N749" i="2664"/>
  <c r="M750" i="2664"/>
  <c r="N750" i="2664"/>
  <c r="M751" i="2664"/>
  <c r="N751" i="2664"/>
  <c r="M752" i="2664"/>
  <c r="N752" i="2664"/>
  <c r="M753" i="2664"/>
  <c r="N753" i="2664"/>
  <c r="M754" i="2664"/>
  <c r="N754" i="2664"/>
  <c r="M755" i="2664"/>
  <c r="N755" i="2664"/>
  <c r="M756" i="2664"/>
  <c r="N756" i="2664"/>
  <c r="M757" i="2664"/>
  <c r="N757" i="2664"/>
  <c r="M758" i="2664"/>
  <c r="N758" i="2664"/>
  <c r="M759" i="2664"/>
  <c r="N759" i="2664"/>
  <c r="M760" i="2664"/>
  <c r="N760" i="2664"/>
  <c r="M761" i="2664"/>
  <c r="N761" i="2664"/>
  <c r="M762" i="2664"/>
  <c r="N762" i="2664"/>
  <c r="M763" i="2664"/>
  <c r="N763" i="2664"/>
  <c r="M764" i="2664"/>
  <c r="N764" i="2664"/>
  <c r="M765" i="2664"/>
  <c r="N765" i="2664"/>
  <c r="M766" i="2664"/>
  <c r="N766" i="2664"/>
  <c r="M767" i="2664"/>
  <c r="N767" i="2664"/>
  <c r="M768" i="2664"/>
  <c r="N768" i="2664"/>
  <c r="M769" i="2664"/>
  <c r="N769" i="2664"/>
  <c r="M770" i="2664"/>
  <c r="N770" i="2664"/>
  <c r="M771" i="2664"/>
  <c r="N771" i="2664"/>
  <c r="M772" i="2664"/>
  <c r="N772" i="2664"/>
  <c r="M773" i="2664"/>
  <c r="N773" i="2664"/>
  <c r="M774" i="2664"/>
  <c r="N774" i="2664"/>
  <c r="M775" i="2664"/>
  <c r="N775" i="2664"/>
  <c r="M776" i="2664"/>
  <c r="N776" i="2664"/>
  <c r="M777" i="2664"/>
  <c r="N777" i="2664"/>
  <c r="M778" i="2664"/>
  <c r="N778" i="2664"/>
  <c r="M779" i="2664"/>
  <c r="N779" i="2664"/>
  <c r="M780" i="2664"/>
  <c r="N780" i="2664"/>
  <c r="M781" i="2664"/>
  <c r="N781" i="2664"/>
  <c r="M782" i="2664"/>
  <c r="N782" i="2664"/>
  <c r="M783" i="2664"/>
  <c r="N783" i="2664"/>
  <c r="M784" i="2664"/>
  <c r="N784" i="2664"/>
  <c r="M785" i="2664"/>
  <c r="N785" i="2664"/>
  <c r="M786" i="2664"/>
  <c r="N786" i="2664"/>
  <c r="M787" i="2664"/>
  <c r="N787" i="2664"/>
  <c r="M788" i="2664"/>
  <c r="N788" i="2664"/>
  <c r="M789" i="2664"/>
  <c r="N789" i="2664"/>
  <c r="M790" i="2664"/>
  <c r="N790" i="2664"/>
  <c r="M791" i="2664"/>
  <c r="N791" i="2664"/>
  <c r="M792" i="2664"/>
  <c r="N792" i="2664"/>
  <c r="M793" i="2664"/>
  <c r="N793" i="2664"/>
  <c r="M794" i="2664"/>
  <c r="N794" i="2664"/>
  <c r="M795" i="2664"/>
  <c r="N795" i="2664"/>
  <c r="M796" i="2664"/>
  <c r="X796" i="2664" s="1"/>
  <c r="N796" i="2664"/>
  <c r="M797" i="2664"/>
  <c r="X797" i="2664" s="1"/>
  <c r="N797" i="2664"/>
  <c r="M798" i="2664"/>
  <c r="X798" i="2664" s="1"/>
  <c r="N798" i="2664"/>
  <c r="M799" i="2664"/>
  <c r="X799" i="2664" s="1"/>
  <c r="N799" i="2664"/>
  <c r="M800" i="2664"/>
  <c r="N800" i="2664"/>
  <c r="M801" i="2664"/>
  <c r="X801" i="2664" s="1"/>
  <c r="N801" i="2664"/>
  <c r="M802" i="2664"/>
  <c r="X802" i="2664" s="1"/>
  <c r="N802" i="2664"/>
  <c r="M803" i="2664"/>
  <c r="X803" i="2664" s="1"/>
  <c r="N803" i="2664"/>
  <c r="M804" i="2664"/>
  <c r="X804" i="2664" s="1"/>
  <c r="N804" i="2664"/>
  <c r="M805" i="2664"/>
  <c r="X805" i="2664" s="1"/>
  <c r="N805" i="2664"/>
  <c r="M806" i="2664"/>
  <c r="X806" i="2664" s="1"/>
  <c r="N806" i="2664"/>
  <c r="M807" i="2664"/>
  <c r="N807" i="2664"/>
  <c r="M808" i="2664"/>
  <c r="N808" i="2664"/>
  <c r="M809" i="2664"/>
  <c r="N809" i="2664"/>
  <c r="M810" i="2664"/>
  <c r="N810" i="2664"/>
  <c r="M811" i="2664"/>
  <c r="N811" i="2664"/>
  <c r="M812" i="2664"/>
  <c r="N812" i="2664"/>
  <c r="M813" i="2664"/>
  <c r="N813" i="2664"/>
  <c r="M814" i="2664"/>
  <c r="N814" i="2664"/>
  <c r="M815" i="2664"/>
  <c r="N815" i="2664"/>
  <c r="M816" i="2664"/>
  <c r="N816" i="2664"/>
  <c r="M817" i="2664"/>
  <c r="X817" i="2664" s="1"/>
  <c r="N817" i="2664"/>
  <c r="M818" i="2664"/>
  <c r="X818" i="2664" s="1"/>
  <c r="N818" i="2664"/>
  <c r="M819" i="2664"/>
  <c r="X819" i="2664" s="1"/>
  <c r="N819" i="2664"/>
  <c r="M820" i="2664"/>
  <c r="N820" i="2664"/>
  <c r="M821" i="2664"/>
  <c r="N821" i="2664"/>
  <c r="M822" i="2664"/>
  <c r="N822" i="2664"/>
  <c r="M823" i="2664"/>
  <c r="N823" i="2664"/>
  <c r="M824" i="2664"/>
  <c r="N824" i="2664"/>
  <c r="M825" i="2664"/>
  <c r="N825" i="2664"/>
  <c r="M826" i="2664"/>
  <c r="N826" i="2664"/>
  <c r="M827" i="2664"/>
  <c r="N827" i="2664"/>
  <c r="M828" i="2664"/>
  <c r="N828" i="2664"/>
  <c r="M829" i="2664"/>
  <c r="N829" i="2664"/>
  <c r="M830" i="2664"/>
  <c r="N830" i="2664"/>
  <c r="M831" i="2664"/>
  <c r="N831" i="2664"/>
  <c r="M832" i="2664"/>
  <c r="N832" i="2664"/>
  <c r="M833" i="2664"/>
  <c r="N833" i="2664"/>
  <c r="M834" i="2664"/>
  <c r="N834" i="2664"/>
  <c r="M835" i="2664"/>
  <c r="N835" i="2664"/>
  <c r="M836" i="2664"/>
  <c r="N836" i="2664"/>
  <c r="M837" i="2664"/>
  <c r="N837" i="2664"/>
  <c r="M838" i="2664"/>
  <c r="N838" i="2664"/>
  <c r="M839" i="2664"/>
  <c r="N839" i="2664"/>
  <c r="M840" i="2664"/>
  <c r="N840" i="2664"/>
  <c r="M841" i="2664"/>
  <c r="N841" i="2664"/>
  <c r="M842" i="2664"/>
  <c r="N842" i="2664"/>
  <c r="M843" i="2664"/>
  <c r="N843" i="2664"/>
  <c r="M844" i="2664"/>
  <c r="N844" i="2664"/>
  <c r="M845" i="2664"/>
  <c r="N845" i="2664"/>
  <c r="M846" i="2664"/>
  <c r="N846" i="2664"/>
  <c r="M847" i="2664"/>
  <c r="N847" i="2664"/>
  <c r="M848" i="2664"/>
  <c r="N848" i="2664"/>
  <c r="M849" i="2664"/>
  <c r="N849" i="2664"/>
  <c r="M850" i="2664"/>
  <c r="N850" i="2664"/>
  <c r="M851" i="2664"/>
  <c r="N851" i="2664"/>
  <c r="M852" i="2664"/>
  <c r="N852" i="2664"/>
  <c r="M853" i="2664"/>
  <c r="N853" i="2664"/>
  <c r="M854" i="2664"/>
  <c r="N854" i="2664"/>
  <c r="M855" i="2664"/>
  <c r="N855" i="2664"/>
  <c r="M856" i="2664"/>
  <c r="N856" i="2664"/>
  <c r="M857" i="2664"/>
  <c r="N857" i="2664"/>
  <c r="M858" i="2664"/>
  <c r="N858" i="2664"/>
  <c r="M859" i="2664"/>
  <c r="N859" i="2664"/>
  <c r="M860" i="2664"/>
  <c r="N860" i="2664"/>
  <c r="M861" i="2664"/>
  <c r="N861" i="2664"/>
  <c r="M862" i="2664"/>
  <c r="N862" i="2664"/>
  <c r="M863" i="2664"/>
  <c r="N863" i="2664"/>
  <c r="M864" i="2664"/>
  <c r="N864" i="2664"/>
  <c r="M865" i="2664"/>
  <c r="N865" i="2664"/>
  <c r="M866" i="2664"/>
  <c r="N866" i="2664"/>
  <c r="M867" i="2664"/>
  <c r="N867" i="2664"/>
  <c r="M868" i="2664"/>
  <c r="X868" i="2664" s="1"/>
  <c r="N868" i="2664"/>
  <c r="M869" i="2664"/>
  <c r="X869" i="2664" s="1"/>
  <c r="N869" i="2664"/>
  <c r="M870" i="2664"/>
  <c r="X870" i="2664" s="1"/>
  <c r="N870" i="2664"/>
  <c r="M871" i="2664"/>
  <c r="X871" i="2664" s="1"/>
  <c r="N871" i="2664"/>
  <c r="M872" i="2664"/>
  <c r="N872" i="2664"/>
  <c r="M873" i="2664"/>
  <c r="X873" i="2664" s="1"/>
  <c r="N873" i="2664"/>
  <c r="M874" i="2664"/>
  <c r="X874" i="2664" s="1"/>
  <c r="N874" i="2664"/>
  <c r="M875" i="2664"/>
  <c r="X875" i="2664" s="1"/>
  <c r="N875" i="2664"/>
  <c r="M876" i="2664"/>
  <c r="X876" i="2664" s="1"/>
  <c r="N876" i="2664"/>
  <c r="M877" i="2664"/>
  <c r="X877" i="2664" s="1"/>
  <c r="N877" i="2664"/>
  <c r="M878" i="2664"/>
  <c r="X878" i="2664" s="1"/>
  <c r="N878" i="2664"/>
  <c r="M879" i="2664"/>
  <c r="N879" i="2664"/>
  <c r="M880" i="2664"/>
  <c r="N880" i="2664"/>
  <c r="M881" i="2664"/>
  <c r="N881" i="2664"/>
  <c r="M882" i="2664"/>
  <c r="N882" i="2664"/>
  <c r="M883" i="2664"/>
  <c r="N883" i="2664"/>
  <c r="M884" i="2664"/>
  <c r="N884" i="2664"/>
  <c r="M885" i="2664"/>
  <c r="N885" i="2664"/>
  <c r="M886" i="2664"/>
  <c r="N886" i="2664"/>
  <c r="M887" i="2664"/>
  <c r="N887" i="2664"/>
  <c r="M888" i="2664"/>
  <c r="N888" i="2664"/>
  <c r="M889" i="2664"/>
  <c r="X889" i="2664" s="1"/>
  <c r="N889" i="2664"/>
  <c r="M890" i="2664"/>
  <c r="X890" i="2664" s="1"/>
  <c r="N890" i="2664"/>
  <c r="M891" i="2664"/>
  <c r="X891" i="2664" s="1"/>
  <c r="N891" i="2664"/>
  <c r="M892" i="2664"/>
  <c r="X892" i="2664" s="1"/>
  <c r="N892" i="2664"/>
  <c r="M893" i="2664"/>
  <c r="X893" i="2664" s="1"/>
  <c r="N893" i="2664"/>
  <c r="M894" i="2664"/>
  <c r="N894" i="2664"/>
  <c r="M895" i="2664"/>
  <c r="X895" i="2664" s="1"/>
  <c r="N895" i="2664"/>
  <c r="M896" i="2664"/>
  <c r="N896" i="2664"/>
  <c r="M897" i="2664"/>
  <c r="X897" i="2664" s="1"/>
  <c r="N897" i="2664"/>
  <c r="M898" i="2664"/>
  <c r="X898" i="2664" s="1"/>
  <c r="N898" i="2664"/>
  <c r="M899" i="2664"/>
  <c r="N899" i="2664"/>
  <c r="M900" i="2664"/>
  <c r="N900" i="2664"/>
  <c r="M901" i="2664"/>
  <c r="N901" i="2664"/>
  <c r="M902" i="2664"/>
  <c r="N902" i="2664"/>
  <c r="M903" i="2664"/>
  <c r="N903" i="2664"/>
  <c r="M904" i="2664"/>
  <c r="N904" i="2664"/>
  <c r="M905" i="2664"/>
  <c r="N905" i="2664"/>
  <c r="M906" i="2664"/>
  <c r="N906" i="2664"/>
  <c r="M907" i="2664"/>
  <c r="N907" i="2664"/>
  <c r="M908" i="2664"/>
  <c r="X908" i="2664" s="1"/>
  <c r="N908" i="2664"/>
  <c r="M909" i="2664"/>
  <c r="N909" i="2664"/>
  <c r="M910" i="2664"/>
  <c r="X910" i="2664" s="1"/>
  <c r="N910" i="2664"/>
  <c r="M911" i="2664"/>
  <c r="N911" i="2664"/>
  <c r="M912" i="2664"/>
  <c r="X912" i="2664" s="1"/>
  <c r="N912" i="2664"/>
  <c r="M913" i="2664"/>
  <c r="N913" i="2664"/>
  <c r="M914" i="2664"/>
  <c r="X914" i="2664" s="1"/>
  <c r="N914" i="2664"/>
  <c r="M915" i="2664"/>
  <c r="N915" i="2664"/>
  <c r="M916" i="2664"/>
  <c r="X916" i="2664" s="1"/>
  <c r="N916" i="2664"/>
  <c r="M917" i="2664"/>
  <c r="N917" i="2664"/>
  <c r="M918" i="2664"/>
  <c r="X918" i="2664" s="1"/>
  <c r="N918" i="2664"/>
  <c r="M919" i="2664"/>
  <c r="N919" i="2664"/>
  <c r="M920" i="2664"/>
  <c r="X920" i="2664" s="1"/>
  <c r="N920" i="2664"/>
  <c r="M921" i="2664"/>
  <c r="N921" i="2664"/>
  <c r="M922" i="2664"/>
  <c r="X922" i="2664" s="1"/>
  <c r="N922" i="2664"/>
  <c r="M923" i="2664"/>
  <c r="N923" i="2664"/>
  <c r="M924" i="2664"/>
  <c r="N924" i="2664"/>
  <c r="M925" i="2664"/>
  <c r="X925" i="2664" s="1"/>
  <c r="N925" i="2664"/>
  <c r="M926" i="2664"/>
  <c r="X926" i="2664" s="1"/>
  <c r="N926" i="2664"/>
  <c r="M927" i="2664"/>
  <c r="X927" i="2664" s="1"/>
  <c r="N927" i="2664"/>
  <c r="M928" i="2664"/>
  <c r="X928" i="2664" s="1"/>
  <c r="N928" i="2664"/>
  <c r="M929" i="2664"/>
  <c r="X929" i="2664" s="1"/>
  <c r="N929" i="2664"/>
  <c r="M930" i="2664"/>
  <c r="X930" i="2664" s="1"/>
  <c r="N930" i="2664"/>
  <c r="M931" i="2664"/>
  <c r="X931" i="2664" s="1"/>
  <c r="N931" i="2664"/>
  <c r="M932" i="2664"/>
  <c r="X932" i="2664" s="1"/>
  <c r="N932" i="2664"/>
  <c r="M933" i="2664"/>
  <c r="X933" i="2664" s="1"/>
  <c r="N933" i="2664"/>
  <c r="M934" i="2664"/>
  <c r="X934" i="2664" s="1"/>
  <c r="N934" i="2664"/>
  <c r="M935" i="2664"/>
  <c r="X935" i="2664" s="1"/>
  <c r="N935" i="2664"/>
  <c r="M936" i="2664"/>
  <c r="X936" i="2664" s="1"/>
  <c r="N936" i="2664"/>
  <c r="M937" i="2664"/>
  <c r="X937" i="2664" s="1"/>
  <c r="N937" i="2664"/>
  <c r="M938" i="2664"/>
  <c r="X938" i="2664" s="1"/>
  <c r="N938" i="2664"/>
  <c r="M939" i="2664"/>
  <c r="X939" i="2664" s="1"/>
  <c r="N939" i="2664"/>
  <c r="M940" i="2664"/>
  <c r="X940" i="2664" s="1"/>
  <c r="N940" i="2664"/>
  <c r="M941" i="2664"/>
  <c r="X941" i="2664" s="1"/>
  <c r="N941" i="2664"/>
  <c r="M942" i="2664"/>
  <c r="X942" i="2664" s="1"/>
  <c r="N942" i="2664"/>
  <c r="M943" i="2664"/>
  <c r="X943" i="2664" s="1"/>
  <c r="N943" i="2664"/>
  <c r="M944" i="2664"/>
  <c r="X944" i="2664" s="1"/>
  <c r="N944" i="2664"/>
  <c r="M945" i="2664"/>
  <c r="X945" i="2664" s="1"/>
  <c r="N945" i="2664"/>
  <c r="M946" i="2664"/>
  <c r="X946" i="2664" s="1"/>
  <c r="N946" i="2664"/>
  <c r="M947" i="2664"/>
  <c r="X947" i="2664" s="1"/>
  <c r="N947" i="2664"/>
  <c r="M948" i="2664"/>
  <c r="X948" i="2664" s="1"/>
  <c r="N948" i="2664"/>
  <c r="M949" i="2664"/>
  <c r="X949" i="2664" s="1"/>
  <c r="N949" i="2664"/>
  <c r="M950" i="2664"/>
  <c r="X950" i="2664" s="1"/>
  <c r="N950" i="2664"/>
  <c r="M951" i="2664"/>
  <c r="X951" i="2664" s="1"/>
  <c r="N951" i="2664"/>
  <c r="M952" i="2664"/>
  <c r="N952" i="2664"/>
  <c r="M953" i="2664"/>
  <c r="N953" i="2664"/>
  <c r="M954" i="2664"/>
  <c r="N954" i="2664"/>
  <c r="M955" i="2664"/>
  <c r="X955" i="2664" s="1"/>
  <c r="N955" i="2664"/>
  <c r="M956" i="2664"/>
  <c r="X956" i="2664" s="1"/>
  <c r="N956" i="2664"/>
  <c r="M957" i="2664"/>
  <c r="N957" i="2664"/>
  <c r="M958" i="2664"/>
  <c r="N958" i="2664"/>
  <c r="M959" i="2664"/>
  <c r="N959" i="2664"/>
  <c r="M960" i="2664"/>
  <c r="N960" i="2664"/>
  <c r="M961" i="2664"/>
  <c r="N961" i="2664"/>
  <c r="M962" i="2664"/>
  <c r="N962" i="2664"/>
  <c r="M963" i="2664"/>
  <c r="N963" i="2664"/>
  <c r="M964" i="2664"/>
  <c r="N964" i="2664"/>
  <c r="M965" i="2664"/>
  <c r="N965" i="2664"/>
  <c r="M966" i="2664"/>
  <c r="X966" i="2664" s="1"/>
  <c r="N966" i="2664"/>
  <c r="M967" i="2664"/>
  <c r="X967" i="2664" s="1"/>
  <c r="N967" i="2664"/>
  <c r="M968" i="2664"/>
  <c r="N968" i="2664"/>
  <c r="M969" i="2664"/>
  <c r="N969" i="2664"/>
  <c r="M970" i="2664"/>
  <c r="N970" i="2664"/>
  <c r="M971" i="2664"/>
  <c r="N971" i="2664"/>
  <c r="M972" i="2664"/>
  <c r="N972" i="2664"/>
  <c r="M973" i="2664"/>
  <c r="N973" i="2664"/>
  <c r="M974" i="2664"/>
  <c r="N974" i="2664"/>
  <c r="M975" i="2664"/>
  <c r="X975" i="2664" s="1"/>
  <c r="N975" i="2664"/>
  <c r="M976" i="2664"/>
  <c r="X976" i="2664" s="1"/>
  <c r="N976" i="2664"/>
  <c r="M977" i="2664"/>
  <c r="N977" i="2664"/>
  <c r="M978" i="2664"/>
  <c r="N978" i="2664"/>
  <c r="M979" i="2664"/>
  <c r="N979" i="2664"/>
  <c r="M980" i="2664"/>
  <c r="N980" i="2664"/>
  <c r="M981" i="2664"/>
  <c r="N981" i="2664"/>
  <c r="M982" i="2664"/>
  <c r="N982" i="2664"/>
  <c r="M983" i="2664"/>
  <c r="N983" i="2664"/>
  <c r="M984" i="2664"/>
  <c r="N984" i="2664"/>
  <c r="M985" i="2664"/>
  <c r="N985" i="2664"/>
  <c r="M986" i="2664"/>
  <c r="X986" i="2664" s="1"/>
  <c r="N986" i="2664"/>
  <c r="M987" i="2664"/>
  <c r="X987" i="2664" s="1"/>
  <c r="N987" i="2664"/>
  <c r="M988" i="2664"/>
  <c r="N988" i="2664"/>
  <c r="M989" i="2664"/>
  <c r="N989" i="2664"/>
  <c r="M990" i="2664"/>
  <c r="N990" i="2664"/>
  <c r="M991" i="2664"/>
  <c r="N991" i="2664"/>
  <c r="M992" i="2664"/>
  <c r="N992" i="2664"/>
  <c r="M993" i="2664"/>
  <c r="N993" i="2664"/>
  <c r="M994" i="2664"/>
  <c r="N994" i="2664"/>
  <c r="M995" i="2664"/>
  <c r="N995" i="2664"/>
  <c r="M996" i="2664"/>
  <c r="N996" i="2664"/>
  <c r="M997" i="2664"/>
  <c r="X997" i="2664" s="1"/>
  <c r="N997" i="2664"/>
  <c r="M998" i="2664"/>
  <c r="N998" i="2664"/>
  <c r="M999" i="2664"/>
  <c r="N999" i="2664"/>
  <c r="M1000" i="2664"/>
  <c r="N1000" i="2664"/>
  <c r="M1001" i="2664"/>
  <c r="N1001" i="2664"/>
  <c r="M6" i="2664"/>
  <c r="X6" i="2664" s="1"/>
  <c r="N6" i="2664"/>
  <c r="AK6" i="2661"/>
  <c r="AJ6" i="2661"/>
  <c r="J6" i="1825"/>
  <c r="K6" i="1825"/>
  <c r="L6" i="1825" s="1"/>
  <c r="I6" i="1825"/>
  <c r="F6" i="1825"/>
  <c r="G6" i="1825"/>
  <c r="H6" i="1825" s="1"/>
  <c r="K7" i="1825"/>
  <c r="L7" i="1825" s="1"/>
  <c r="J7" i="1825"/>
  <c r="I7" i="1825"/>
  <c r="G7" i="1825"/>
  <c r="H7" i="1825" s="1"/>
  <c r="F7" i="1825"/>
  <c r="E7" i="2143"/>
  <c r="C7" i="2143"/>
  <c r="E6" i="2143"/>
  <c r="D6" i="2143"/>
  <c r="C6" i="2143"/>
  <c r="D7" i="2143"/>
  <c r="C4" i="2038"/>
  <c r="E7" i="2038" l="1"/>
  <c r="E8" i="2038"/>
  <c r="E9" i="2038"/>
  <c r="E10" i="2038"/>
  <c r="E11" i="2038"/>
  <c r="E12" i="2038"/>
  <c r="E13" i="2038"/>
  <c r="E14" i="2038"/>
  <c r="E15" i="2038"/>
  <c r="E16" i="2038"/>
  <c r="E17" i="2038"/>
  <c r="E18" i="2038"/>
  <c r="E19" i="2038"/>
  <c r="E20" i="2038"/>
  <c r="E21" i="2038"/>
  <c r="E22" i="2038"/>
  <c r="E23" i="2038"/>
  <c r="E24" i="2038"/>
  <c r="E25" i="2038"/>
  <c r="E26" i="2038"/>
  <c r="E27" i="2038"/>
  <c r="E28" i="2038"/>
  <c r="E29" i="2038"/>
  <c r="E30" i="2038"/>
  <c r="E31" i="2038"/>
  <c r="E32" i="2038"/>
  <c r="E33" i="2038"/>
  <c r="E34" i="2038"/>
  <c r="E35" i="2038"/>
  <c r="E36" i="2038"/>
  <c r="E37" i="2038"/>
  <c r="E38" i="2038"/>
  <c r="E39" i="2038"/>
  <c r="E40" i="2038"/>
  <c r="E41" i="2038"/>
  <c r="E42" i="2038"/>
  <c r="E43" i="2038"/>
  <c r="E44" i="2038"/>
  <c r="E45" i="2038"/>
  <c r="E46" i="2038"/>
  <c r="E47" i="2038"/>
  <c r="E48" i="2038"/>
  <c r="E49" i="2038"/>
  <c r="E50" i="2038"/>
  <c r="E51" i="2038"/>
  <c r="E52" i="2038"/>
  <c r="E53" i="2038"/>
  <c r="E54" i="2038"/>
  <c r="E55" i="2038"/>
  <c r="E56" i="2038"/>
  <c r="E57" i="2038"/>
  <c r="E58" i="2038"/>
  <c r="E59" i="2038"/>
  <c r="E60" i="2038"/>
  <c r="E61" i="2038"/>
  <c r="E62" i="2038"/>
  <c r="E63" i="2038"/>
  <c r="E64" i="2038"/>
  <c r="E65" i="2038"/>
  <c r="E66" i="2038"/>
  <c r="E67" i="2038"/>
  <c r="E68" i="2038"/>
  <c r="E69" i="2038"/>
  <c r="E70" i="2038"/>
  <c r="E71" i="2038"/>
  <c r="E72" i="2038"/>
  <c r="E73" i="2038"/>
  <c r="E74" i="2038"/>
  <c r="E75" i="2038"/>
  <c r="E76" i="2038"/>
  <c r="E77" i="2038"/>
  <c r="E78" i="2038"/>
  <c r="E79" i="2038"/>
  <c r="E80" i="2038"/>
  <c r="E81" i="2038"/>
  <c r="E82" i="2038"/>
  <c r="E83" i="2038"/>
  <c r="E84" i="2038"/>
  <c r="E85" i="2038"/>
  <c r="E86" i="2038"/>
  <c r="E87" i="2038"/>
  <c r="E88" i="2038"/>
  <c r="E89" i="2038"/>
  <c r="E90" i="2038"/>
  <c r="E91" i="2038"/>
  <c r="E92" i="2038"/>
  <c r="E93" i="2038"/>
  <c r="E94" i="2038"/>
  <c r="E95" i="2038"/>
  <c r="E96" i="2038"/>
  <c r="E97" i="2038"/>
  <c r="E98" i="2038"/>
  <c r="E99" i="2038"/>
  <c r="E100" i="2038"/>
  <c r="E101" i="2038"/>
  <c r="E102" i="2038"/>
  <c r="E103" i="2038"/>
  <c r="E104" i="2038"/>
  <c r="E105" i="2038"/>
  <c r="E106" i="2038"/>
  <c r="E107" i="2038"/>
  <c r="E108" i="2038"/>
  <c r="E109" i="2038"/>
  <c r="E110" i="2038"/>
  <c r="E111" i="2038"/>
  <c r="E112" i="2038"/>
  <c r="E113" i="2038"/>
  <c r="E114" i="2038"/>
  <c r="E115" i="2038"/>
  <c r="E116" i="2038"/>
  <c r="E117" i="2038"/>
  <c r="E118" i="2038"/>
  <c r="E119" i="2038"/>
  <c r="E120" i="2038"/>
  <c r="E121" i="2038"/>
  <c r="E122" i="2038"/>
  <c r="E123" i="2038"/>
  <c r="E124" i="2038"/>
  <c r="E125" i="2038"/>
  <c r="E126" i="2038"/>
  <c r="E127" i="2038"/>
  <c r="E128" i="2038"/>
  <c r="E129" i="2038"/>
  <c r="E130" i="2038"/>
  <c r="E131" i="2038"/>
  <c r="E132" i="2038"/>
  <c r="E133" i="2038"/>
  <c r="E134" i="2038"/>
  <c r="E135" i="2038"/>
  <c r="E136" i="2038"/>
  <c r="E137" i="2038"/>
  <c r="E138" i="2038"/>
  <c r="E139" i="2038"/>
  <c r="E140" i="2038"/>
  <c r="E141" i="2038"/>
  <c r="E142" i="2038"/>
  <c r="E143" i="2038"/>
  <c r="E144" i="2038"/>
  <c r="E145" i="2038"/>
  <c r="E146" i="2038"/>
  <c r="E147" i="2038"/>
  <c r="E148" i="2038"/>
  <c r="E149" i="2038"/>
  <c r="E150" i="2038"/>
  <c r="E151" i="2038"/>
  <c r="E152" i="2038"/>
  <c r="E153" i="2038"/>
  <c r="E154" i="2038"/>
  <c r="E155" i="2038"/>
  <c r="E156" i="2038"/>
  <c r="E157" i="2038"/>
  <c r="E158" i="2038"/>
  <c r="E159" i="2038"/>
  <c r="E160" i="2038"/>
  <c r="E161" i="2038"/>
  <c r="E162" i="2038"/>
  <c r="E163" i="2038"/>
  <c r="E164" i="2038"/>
  <c r="E165" i="2038"/>
  <c r="E166" i="2038"/>
  <c r="E167" i="2038"/>
  <c r="E168" i="2038"/>
  <c r="E169" i="2038"/>
  <c r="E170" i="2038"/>
  <c r="E171" i="2038"/>
  <c r="E172" i="2038"/>
  <c r="E173" i="2038"/>
  <c r="E174" i="2038"/>
  <c r="E175" i="2038"/>
  <c r="E176" i="2038"/>
  <c r="E177" i="2038"/>
  <c r="E178" i="2038"/>
  <c r="E179" i="2038"/>
  <c r="E180" i="2038"/>
  <c r="E181" i="2038"/>
  <c r="E182" i="2038"/>
  <c r="E183" i="2038"/>
  <c r="E184" i="2038"/>
  <c r="E185" i="2038"/>
  <c r="E186" i="2038"/>
  <c r="E187" i="2038"/>
  <c r="E188" i="2038"/>
  <c r="E189" i="2038"/>
  <c r="E190" i="2038"/>
  <c r="E191" i="2038"/>
  <c r="E192" i="2038"/>
  <c r="E193" i="2038"/>
  <c r="E194" i="2038"/>
  <c r="E195" i="2038"/>
  <c r="E196" i="2038"/>
  <c r="E197" i="2038"/>
  <c r="E198" i="2038"/>
  <c r="E199" i="2038"/>
  <c r="E200" i="2038"/>
  <c r="E201" i="2038"/>
  <c r="E202" i="2038"/>
  <c r="E203" i="2038"/>
  <c r="E204" i="2038"/>
  <c r="E205" i="2038"/>
  <c r="E206" i="2038"/>
  <c r="E207" i="2038"/>
  <c r="E208" i="2038"/>
  <c r="E209" i="2038"/>
  <c r="E210" i="2038"/>
  <c r="E211" i="2038"/>
  <c r="E212" i="2038"/>
  <c r="E213" i="2038"/>
  <c r="E214" i="2038"/>
  <c r="E215" i="2038"/>
  <c r="E216" i="2038"/>
  <c r="E217" i="2038"/>
  <c r="E218" i="2038"/>
  <c r="E219" i="2038"/>
  <c r="E220" i="2038"/>
  <c r="E221" i="2038"/>
  <c r="E222" i="2038"/>
  <c r="E223" i="2038"/>
  <c r="E224" i="2038"/>
  <c r="E225" i="2038"/>
  <c r="E226" i="2038"/>
  <c r="E227" i="2038"/>
  <c r="E228" i="2038"/>
  <c r="E229" i="2038"/>
  <c r="E230" i="2038"/>
  <c r="E231" i="2038"/>
  <c r="E232" i="2038"/>
  <c r="E233" i="2038"/>
  <c r="E234" i="2038"/>
  <c r="E235" i="2038"/>
  <c r="E236" i="2038"/>
  <c r="E237" i="2038"/>
  <c r="E238" i="2038"/>
  <c r="E239" i="2038"/>
  <c r="E240" i="2038"/>
  <c r="E241" i="2038"/>
  <c r="E242" i="2038"/>
  <c r="E243" i="2038"/>
  <c r="E244" i="2038"/>
  <c r="E245" i="2038"/>
  <c r="E246" i="2038"/>
  <c r="E247" i="2038"/>
  <c r="E248" i="2038"/>
  <c r="E249" i="2038"/>
  <c r="E250" i="2038"/>
  <c r="E251" i="2038"/>
  <c r="E252" i="2038"/>
  <c r="E253" i="2038"/>
  <c r="E254" i="2038"/>
  <c r="E255" i="2038"/>
  <c r="E256" i="2038"/>
  <c r="E257" i="2038"/>
  <c r="E258" i="2038"/>
  <c r="E259" i="2038"/>
  <c r="E260" i="2038"/>
  <c r="E261" i="2038"/>
  <c r="E262" i="2038"/>
  <c r="E263" i="2038"/>
  <c r="E264" i="2038"/>
  <c r="E265" i="2038"/>
  <c r="E266" i="2038"/>
  <c r="E267" i="2038"/>
  <c r="E268" i="2038"/>
  <c r="E269" i="2038"/>
  <c r="E270" i="2038"/>
  <c r="E271" i="2038"/>
  <c r="E272" i="2038"/>
  <c r="E273" i="2038"/>
  <c r="E274" i="2038"/>
  <c r="E275" i="2038"/>
  <c r="E276" i="2038"/>
  <c r="E277" i="2038"/>
  <c r="E278" i="2038"/>
  <c r="E279" i="2038"/>
  <c r="E280" i="2038"/>
  <c r="E281" i="2038"/>
  <c r="E282" i="2038"/>
  <c r="E283" i="2038"/>
  <c r="E284" i="2038"/>
  <c r="E285" i="2038"/>
  <c r="E286" i="2038"/>
  <c r="E287" i="2038"/>
  <c r="E288" i="2038"/>
  <c r="E289" i="2038"/>
  <c r="E290" i="2038"/>
  <c r="E291" i="2038"/>
  <c r="E292" i="2038"/>
  <c r="E293" i="2038"/>
  <c r="E294" i="2038"/>
  <c r="E295" i="2038"/>
  <c r="E296" i="2038"/>
  <c r="E297" i="2038"/>
  <c r="E298" i="2038"/>
  <c r="E299" i="2038"/>
  <c r="E300" i="2038"/>
  <c r="E301" i="2038"/>
  <c r="E302" i="2038"/>
  <c r="E303" i="2038"/>
  <c r="E304" i="2038"/>
  <c r="E305" i="2038"/>
  <c r="E306" i="2038"/>
  <c r="E307" i="2038"/>
  <c r="E308" i="2038"/>
  <c r="E309" i="2038"/>
  <c r="E310" i="2038"/>
  <c r="E311" i="2038"/>
  <c r="E312" i="2038"/>
  <c r="E313" i="2038"/>
  <c r="E314" i="2038"/>
  <c r="E315" i="2038"/>
  <c r="E316" i="2038"/>
  <c r="E317" i="2038"/>
  <c r="E318" i="2038"/>
  <c r="E319" i="2038"/>
  <c r="E320" i="2038"/>
  <c r="E321" i="2038"/>
  <c r="E322" i="2038"/>
  <c r="E323" i="2038"/>
  <c r="E324" i="2038"/>
  <c r="E325" i="2038"/>
  <c r="E326" i="2038"/>
  <c r="E327" i="2038"/>
  <c r="E328" i="2038"/>
  <c r="E329" i="2038"/>
  <c r="E330" i="2038"/>
  <c r="E331" i="2038"/>
  <c r="E332" i="2038"/>
  <c r="E333" i="2038"/>
  <c r="E334" i="2038"/>
  <c r="E335" i="2038"/>
  <c r="E336" i="2038"/>
  <c r="E337" i="2038"/>
  <c r="E338" i="2038"/>
  <c r="E339" i="2038"/>
  <c r="E340" i="2038"/>
  <c r="E341" i="2038"/>
  <c r="E342" i="2038"/>
  <c r="E343" i="2038"/>
  <c r="E344" i="2038"/>
  <c r="E345" i="2038"/>
  <c r="E346" i="2038"/>
  <c r="E347" i="2038"/>
  <c r="E348" i="2038"/>
  <c r="E349" i="2038"/>
  <c r="E350" i="2038"/>
  <c r="E351" i="2038"/>
  <c r="E352" i="2038"/>
  <c r="E353" i="2038"/>
  <c r="E354" i="2038"/>
  <c r="E355" i="2038"/>
  <c r="E356" i="2038"/>
  <c r="E357" i="2038"/>
  <c r="E358" i="2038"/>
  <c r="E359" i="2038"/>
  <c r="E360" i="2038"/>
  <c r="E361" i="2038"/>
  <c r="E362" i="2038"/>
  <c r="E363" i="2038"/>
  <c r="E364" i="2038"/>
  <c r="E365" i="2038"/>
  <c r="E366" i="2038"/>
  <c r="E367" i="2038"/>
  <c r="E368" i="2038"/>
  <c r="E369" i="2038"/>
  <c r="E370" i="2038"/>
  <c r="E371" i="2038"/>
  <c r="E372" i="2038"/>
  <c r="E373" i="2038"/>
  <c r="E374" i="2038"/>
  <c r="E375" i="2038"/>
  <c r="E376" i="2038"/>
  <c r="E377" i="2038"/>
  <c r="E378" i="2038"/>
  <c r="E379" i="2038"/>
  <c r="E380" i="2038"/>
  <c r="E381" i="2038"/>
  <c r="E382" i="2038"/>
  <c r="E383" i="2038"/>
  <c r="E384" i="2038"/>
  <c r="E385" i="2038"/>
  <c r="E386" i="2038"/>
  <c r="E387" i="2038"/>
  <c r="E388" i="2038"/>
  <c r="E389" i="2038"/>
  <c r="E390" i="2038"/>
  <c r="E391" i="2038"/>
  <c r="E392" i="2038"/>
  <c r="E393" i="2038"/>
  <c r="E394" i="2038"/>
  <c r="E395" i="2038"/>
  <c r="E396" i="2038"/>
  <c r="E397" i="2038"/>
  <c r="E398" i="2038"/>
  <c r="E399" i="2038"/>
  <c r="E400" i="2038"/>
  <c r="E401" i="2038"/>
  <c r="E402" i="2038"/>
  <c r="E403" i="2038"/>
  <c r="E404" i="2038"/>
  <c r="E405" i="2038"/>
  <c r="E406" i="2038"/>
  <c r="E407" i="2038"/>
  <c r="E408" i="2038"/>
  <c r="E409" i="2038"/>
  <c r="E410" i="2038"/>
  <c r="E411" i="2038"/>
  <c r="E412" i="2038"/>
  <c r="E413" i="2038"/>
  <c r="E414" i="2038"/>
  <c r="E415" i="2038"/>
  <c r="E416" i="2038"/>
  <c r="E417" i="2038"/>
  <c r="E418" i="2038"/>
  <c r="E419" i="2038"/>
  <c r="E420" i="2038"/>
  <c r="E421" i="2038"/>
  <c r="E422" i="2038"/>
  <c r="E423" i="2038"/>
  <c r="E424" i="2038"/>
  <c r="E425" i="2038"/>
  <c r="E426" i="2038"/>
  <c r="E427" i="2038"/>
  <c r="E428" i="2038"/>
  <c r="E429" i="2038"/>
  <c r="E430" i="2038"/>
  <c r="E431" i="2038"/>
  <c r="E432" i="2038"/>
  <c r="E433" i="2038"/>
  <c r="E434" i="2038"/>
  <c r="E435" i="2038"/>
  <c r="E436" i="2038"/>
  <c r="E437" i="2038"/>
  <c r="E438" i="2038"/>
  <c r="E439" i="2038"/>
  <c r="E440" i="2038"/>
  <c r="E441" i="2038"/>
  <c r="E442" i="2038"/>
  <c r="E443" i="2038"/>
  <c r="E444" i="2038"/>
  <c r="E445" i="2038"/>
  <c r="E446" i="2038"/>
  <c r="E447" i="2038"/>
  <c r="E448" i="2038"/>
  <c r="E449" i="2038"/>
  <c r="E450" i="2038"/>
  <c r="E451" i="2038"/>
  <c r="E452" i="2038"/>
  <c r="E453" i="2038"/>
  <c r="E454" i="2038"/>
  <c r="E455" i="2038"/>
  <c r="E456" i="2038"/>
  <c r="E457" i="2038"/>
  <c r="E458" i="2038"/>
  <c r="E459" i="2038"/>
  <c r="E460" i="2038"/>
  <c r="E461" i="2038"/>
  <c r="E462" i="2038"/>
  <c r="E463" i="2038"/>
  <c r="E464" i="2038"/>
  <c r="E465" i="2038"/>
  <c r="E466" i="2038"/>
  <c r="E467" i="2038"/>
  <c r="E468" i="2038"/>
  <c r="E469" i="2038"/>
  <c r="E470" i="2038"/>
  <c r="E471" i="2038"/>
  <c r="E472" i="2038"/>
  <c r="E473" i="2038"/>
  <c r="E474" i="2038"/>
  <c r="E475" i="2038"/>
  <c r="E476" i="2038"/>
  <c r="E477" i="2038"/>
  <c r="E478" i="2038"/>
  <c r="E479" i="2038"/>
  <c r="E480" i="2038"/>
  <c r="E481" i="2038"/>
  <c r="E482" i="2038"/>
  <c r="E483" i="2038"/>
  <c r="E484" i="2038"/>
  <c r="E485" i="2038"/>
  <c r="E486" i="2038"/>
  <c r="E487" i="2038"/>
  <c r="E488" i="2038"/>
  <c r="E489" i="2038"/>
  <c r="E490" i="2038"/>
  <c r="E491" i="2038"/>
  <c r="E492" i="2038"/>
  <c r="E493" i="2038"/>
  <c r="E494" i="2038"/>
  <c r="E495" i="2038"/>
  <c r="E496" i="2038"/>
  <c r="E497" i="2038"/>
  <c r="E498" i="2038"/>
  <c r="E499" i="2038"/>
  <c r="E500" i="2038"/>
  <c r="E501" i="2038"/>
  <c r="E502" i="2038"/>
  <c r="E503" i="2038"/>
  <c r="E504" i="2038"/>
  <c r="E505" i="2038"/>
  <c r="E506" i="2038"/>
  <c r="E507" i="2038"/>
  <c r="E508" i="2038"/>
  <c r="E509" i="2038"/>
  <c r="E510" i="2038"/>
  <c r="E511" i="2038"/>
  <c r="E512" i="2038"/>
  <c r="E513" i="2038"/>
  <c r="E514" i="2038"/>
  <c r="E515" i="2038"/>
  <c r="E516" i="2038"/>
  <c r="E517" i="2038"/>
  <c r="E518" i="2038"/>
  <c r="E519" i="2038"/>
  <c r="E520" i="2038"/>
  <c r="E521" i="2038"/>
  <c r="E522" i="2038"/>
  <c r="E523" i="2038"/>
  <c r="E524" i="2038"/>
  <c r="E525" i="2038"/>
  <c r="E526" i="2038"/>
  <c r="E527" i="2038"/>
  <c r="E528" i="2038"/>
  <c r="E529" i="2038"/>
  <c r="E530" i="2038"/>
  <c r="E531" i="2038"/>
  <c r="E532" i="2038"/>
  <c r="E533" i="2038"/>
  <c r="E534" i="2038"/>
  <c r="E535" i="2038"/>
  <c r="E536" i="2038"/>
  <c r="E537" i="2038"/>
  <c r="E538" i="2038"/>
  <c r="E539" i="2038"/>
  <c r="E540" i="2038"/>
  <c r="E541" i="2038"/>
  <c r="E542" i="2038"/>
  <c r="E543" i="2038"/>
  <c r="E544" i="2038"/>
  <c r="E545" i="2038"/>
  <c r="E546" i="2038"/>
  <c r="E547" i="2038"/>
  <c r="E548" i="2038"/>
  <c r="E549" i="2038"/>
  <c r="E550" i="2038"/>
  <c r="E551" i="2038"/>
  <c r="E552" i="2038"/>
  <c r="E553" i="2038"/>
  <c r="E554" i="2038"/>
  <c r="E555" i="2038"/>
  <c r="E556" i="2038"/>
  <c r="E557" i="2038"/>
  <c r="E558" i="2038"/>
  <c r="E559" i="2038"/>
  <c r="E560" i="2038"/>
  <c r="E561" i="2038"/>
  <c r="E562" i="2038"/>
  <c r="E563" i="2038"/>
  <c r="E564" i="2038"/>
  <c r="E565" i="2038"/>
  <c r="E566" i="2038"/>
  <c r="E567" i="2038"/>
  <c r="E568" i="2038"/>
  <c r="E569" i="2038"/>
  <c r="E570" i="2038"/>
  <c r="E571" i="2038"/>
  <c r="E572" i="2038"/>
  <c r="E573" i="2038"/>
  <c r="E574" i="2038"/>
  <c r="E575" i="2038"/>
  <c r="E576" i="2038"/>
  <c r="E577" i="2038"/>
  <c r="E578" i="2038"/>
  <c r="E579" i="2038"/>
  <c r="E580" i="2038"/>
  <c r="E581" i="2038"/>
  <c r="E582" i="2038"/>
  <c r="E583" i="2038"/>
  <c r="E584" i="2038"/>
  <c r="E585" i="2038"/>
  <c r="E586" i="2038"/>
  <c r="E587" i="2038"/>
  <c r="E588" i="2038"/>
  <c r="E589" i="2038"/>
  <c r="E590" i="2038"/>
  <c r="E591" i="2038"/>
  <c r="E592" i="2038"/>
  <c r="E593" i="2038"/>
  <c r="E594" i="2038"/>
  <c r="E595" i="2038"/>
  <c r="E596" i="2038"/>
  <c r="E597" i="2038"/>
  <c r="E598" i="2038"/>
  <c r="E599" i="2038"/>
  <c r="E600" i="2038"/>
  <c r="E601" i="2038"/>
  <c r="E602" i="2038"/>
  <c r="E603" i="2038"/>
  <c r="E604" i="2038"/>
  <c r="E605" i="2038"/>
  <c r="E606" i="2038"/>
  <c r="E607" i="2038"/>
  <c r="E608" i="2038"/>
  <c r="E609" i="2038"/>
  <c r="E610" i="2038"/>
  <c r="E611" i="2038"/>
  <c r="E612" i="2038"/>
  <c r="E613" i="2038"/>
  <c r="E614" i="2038"/>
  <c r="E615" i="2038"/>
  <c r="E616" i="2038"/>
  <c r="E617" i="2038"/>
  <c r="E618" i="2038"/>
  <c r="E619" i="2038"/>
  <c r="E620" i="2038"/>
  <c r="E621" i="2038"/>
  <c r="E622" i="2038"/>
  <c r="E623" i="2038"/>
  <c r="E624" i="2038"/>
  <c r="E625" i="2038"/>
  <c r="E626" i="2038"/>
  <c r="E627" i="2038"/>
  <c r="E628" i="2038"/>
  <c r="E629" i="2038"/>
  <c r="E630" i="2038"/>
  <c r="E631" i="2038"/>
  <c r="E632" i="2038"/>
  <c r="E633" i="2038"/>
  <c r="E634" i="2038"/>
  <c r="E635" i="2038"/>
  <c r="E636" i="2038"/>
  <c r="E637" i="2038"/>
  <c r="E638" i="2038"/>
  <c r="E639" i="2038"/>
  <c r="E640" i="2038"/>
  <c r="E641" i="2038"/>
  <c r="E642" i="2038"/>
  <c r="E643" i="2038"/>
  <c r="E644" i="2038"/>
  <c r="E645" i="2038"/>
  <c r="E646" i="2038"/>
  <c r="E647" i="2038"/>
  <c r="E648" i="2038"/>
  <c r="E649" i="2038"/>
  <c r="E650" i="2038"/>
  <c r="E651" i="2038"/>
  <c r="E652" i="2038"/>
  <c r="E653" i="2038"/>
  <c r="E654" i="2038"/>
  <c r="E655" i="2038"/>
  <c r="E656" i="2038"/>
  <c r="E657" i="2038"/>
  <c r="E658" i="2038"/>
  <c r="E659" i="2038"/>
  <c r="E660" i="2038"/>
  <c r="E661" i="2038"/>
  <c r="E662" i="2038"/>
  <c r="E663" i="2038"/>
  <c r="E664" i="2038"/>
  <c r="E665" i="2038"/>
  <c r="E666" i="2038"/>
  <c r="E667" i="2038"/>
  <c r="E668" i="2038"/>
  <c r="E669" i="2038"/>
  <c r="E670" i="2038"/>
  <c r="E671" i="2038"/>
  <c r="E672" i="2038"/>
  <c r="E673" i="2038"/>
  <c r="E674" i="2038"/>
  <c r="E675" i="2038"/>
  <c r="E676" i="2038"/>
  <c r="E677" i="2038"/>
  <c r="E678" i="2038"/>
  <c r="E679" i="2038"/>
  <c r="E680" i="2038"/>
  <c r="E681" i="2038"/>
  <c r="E682" i="2038"/>
  <c r="E683" i="2038"/>
  <c r="E684" i="2038"/>
  <c r="E685" i="2038"/>
  <c r="E686" i="2038"/>
  <c r="E687" i="2038"/>
  <c r="E688" i="2038"/>
  <c r="E689" i="2038"/>
  <c r="E690" i="2038"/>
  <c r="E691" i="2038"/>
  <c r="E692" i="2038"/>
  <c r="E693" i="2038"/>
  <c r="E694" i="2038"/>
  <c r="E695" i="2038"/>
  <c r="E696" i="2038"/>
  <c r="E697" i="2038"/>
  <c r="E698" i="2038"/>
  <c r="E699" i="2038"/>
  <c r="E700" i="2038"/>
  <c r="E701" i="2038"/>
  <c r="E702" i="2038"/>
  <c r="E703" i="2038"/>
  <c r="E704" i="2038"/>
  <c r="E705" i="2038"/>
  <c r="E706" i="2038"/>
  <c r="E707" i="2038"/>
  <c r="E708" i="2038"/>
  <c r="E709" i="2038"/>
  <c r="E710" i="2038"/>
  <c r="E711" i="2038"/>
  <c r="E712" i="2038"/>
  <c r="E713" i="2038"/>
  <c r="E714" i="2038"/>
  <c r="E715" i="2038"/>
  <c r="E716" i="2038"/>
  <c r="E717" i="2038"/>
  <c r="E718" i="2038"/>
  <c r="E719" i="2038"/>
  <c r="E720" i="2038"/>
  <c r="E721" i="2038"/>
  <c r="E722" i="2038"/>
  <c r="E723" i="2038"/>
  <c r="E724" i="2038"/>
  <c r="E725" i="2038"/>
  <c r="E726" i="2038"/>
  <c r="E727" i="2038"/>
  <c r="E728" i="2038"/>
  <c r="E729" i="2038"/>
  <c r="E730" i="2038"/>
  <c r="E731" i="2038"/>
  <c r="E732" i="2038"/>
  <c r="E733" i="2038"/>
  <c r="E734" i="2038"/>
  <c r="E735" i="2038"/>
  <c r="E736" i="2038"/>
  <c r="E737" i="2038"/>
  <c r="E738" i="2038"/>
  <c r="E739" i="2038"/>
  <c r="E740" i="2038"/>
  <c r="E741" i="2038"/>
  <c r="E742" i="2038"/>
  <c r="E743" i="2038"/>
  <c r="E744" i="2038"/>
  <c r="E745" i="2038"/>
  <c r="E746" i="2038"/>
  <c r="E747" i="2038"/>
  <c r="E748" i="2038"/>
  <c r="E749" i="2038"/>
  <c r="E750" i="2038"/>
  <c r="E751" i="2038"/>
  <c r="E752" i="2038"/>
  <c r="E753" i="2038"/>
  <c r="E754" i="2038"/>
  <c r="E755" i="2038"/>
  <c r="E756" i="2038"/>
  <c r="E757" i="2038"/>
  <c r="E758" i="2038"/>
  <c r="E759" i="2038"/>
  <c r="E760" i="2038"/>
  <c r="E761" i="2038"/>
  <c r="E762" i="2038"/>
  <c r="E763" i="2038"/>
  <c r="E764" i="2038"/>
  <c r="E765" i="2038"/>
  <c r="E766" i="2038"/>
  <c r="E767" i="2038"/>
  <c r="E768" i="2038"/>
  <c r="E769" i="2038"/>
  <c r="E770" i="2038"/>
  <c r="E771" i="2038"/>
  <c r="E772" i="2038"/>
  <c r="E773" i="2038"/>
  <c r="E774" i="2038"/>
  <c r="E775" i="2038"/>
  <c r="E776" i="2038"/>
  <c r="E777" i="2038"/>
  <c r="E778" i="2038"/>
  <c r="E779" i="2038"/>
  <c r="E780" i="2038"/>
  <c r="E781" i="2038"/>
  <c r="E782" i="2038"/>
  <c r="E783" i="2038"/>
  <c r="E784" i="2038"/>
  <c r="E785" i="2038"/>
  <c r="E786" i="2038"/>
  <c r="E787" i="2038"/>
  <c r="E788" i="2038"/>
  <c r="E789" i="2038"/>
  <c r="E790" i="2038"/>
  <c r="E791" i="2038"/>
  <c r="E792" i="2038"/>
  <c r="E793" i="2038"/>
  <c r="E794" i="2038"/>
  <c r="E795" i="2038"/>
  <c r="E796" i="2038"/>
  <c r="E797" i="2038"/>
  <c r="E798" i="2038"/>
  <c r="E799" i="2038"/>
  <c r="E800" i="2038"/>
  <c r="E801" i="2038"/>
  <c r="E802" i="2038"/>
  <c r="E803" i="2038"/>
  <c r="E804" i="2038"/>
  <c r="E805" i="2038"/>
  <c r="E806" i="2038"/>
  <c r="E807" i="2038"/>
  <c r="E808" i="2038"/>
  <c r="E809" i="2038"/>
  <c r="E810" i="2038"/>
  <c r="E811" i="2038"/>
  <c r="E812" i="2038"/>
  <c r="E813" i="2038"/>
  <c r="E814" i="2038"/>
  <c r="E815" i="2038"/>
  <c r="E816" i="2038"/>
  <c r="E817" i="2038"/>
  <c r="E818" i="2038"/>
  <c r="E819" i="2038"/>
  <c r="E820" i="2038"/>
  <c r="E821" i="2038"/>
  <c r="E822" i="2038"/>
  <c r="E823" i="2038"/>
  <c r="E824" i="2038"/>
  <c r="E825" i="2038"/>
  <c r="E826" i="2038"/>
  <c r="E827" i="2038"/>
  <c r="E828" i="2038"/>
  <c r="E829" i="2038"/>
  <c r="E830" i="2038"/>
  <c r="E831" i="2038"/>
  <c r="E832" i="2038"/>
  <c r="E833" i="2038"/>
  <c r="E834" i="2038"/>
  <c r="E835" i="2038"/>
  <c r="E836" i="2038"/>
  <c r="E837" i="2038"/>
  <c r="E838" i="2038"/>
  <c r="E839" i="2038"/>
  <c r="E840" i="2038"/>
  <c r="E841" i="2038"/>
  <c r="E842" i="2038"/>
  <c r="E843" i="2038"/>
  <c r="E844" i="2038"/>
  <c r="E845" i="2038"/>
  <c r="E846" i="2038"/>
  <c r="E847" i="2038"/>
  <c r="E848" i="2038"/>
  <c r="E849" i="2038"/>
  <c r="E850" i="2038"/>
  <c r="E851" i="2038"/>
  <c r="E852" i="2038"/>
  <c r="E853" i="2038"/>
  <c r="E854" i="2038"/>
  <c r="E855" i="2038"/>
  <c r="E856" i="2038"/>
  <c r="E857" i="2038"/>
  <c r="E858" i="2038"/>
  <c r="E859" i="2038"/>
  <c r="E860" i="2038"/>
  <c r="E861" i="2038"/>
  <c r="E862" i="2038"/>
  <c r="E863" i="2038"/>
  <c r="E864" i="2038"/>
  <c r="E865" i="2038"/>
  <c r="E866" i="2038"/>
  <c r="E867" i="2038"/>
  <c r="E868" i="2038"/>
  <c r="E869" i="2038"/>
  <c r="E870" i="2038"/>
  <c r="E871" i="2038"/>
  <c r="E872" i="2038"/>
  <c r="E873" i="2038"/>
  <c r="E874" i="2038"/>
  <c r="E875" i="2038"/>
  <c r="E876" i="2038"/>
  <c r="E877" i="2038"/>
  <c r="E878" i="2038"/>
  <c r="E879" i="2038"/>
  <c r="E880" i="2038"/>
  <c r="E881" i="2038"/>
  <c r="E882" i="2038"/>
  <c r="E883" i="2038"/>
  <c r="E884" i="2038"/>
  <c r="E885" i="2038"/>
  <c r="E886" i="2038"/>
  <c r="E887" i="2038"/>
  <c r="E888" i="2038"/>
  <c r="E889" i="2038"/>
  <c r="E890" i="2038"/>
  <c r="E891" i="2038"/>
  <c r="E892" i="2038"/>
  <c r="E893" i="2038"/>
  <c r="E894" i="2038"/>
  <c r="E895" i="2038"/>
  <c r="E896" i="2038"/>
  <c r="E897" i="2038"/>
  <c r="E898" i="2038"/>
  <c r="E899" i="2038"/>
  <c r="E900" i="2038"/>
  <c r="E901" i="2038"/>
  <c r="E902" i="2038"/>
  <c r="E903" i="2038"/>
  <c r="E904" i="2038"/>
  <c r="E905" i="2038"/>
  <c r="E906" i="2038"/>
  <c r="E907" i="2038"/>
  <c r="E908" i="2038"/>
  <c r="E909" i="2038"/>
  <c r="E910" i="2038"/>
  <c r="E911" i="2038"/>
  <c r="E912" i="2038"/>
  <c r="E913" i="2038"/>
  <c r="E914" i="2038"/>
  <c r="E915" i="2038"/>
  <c r="E916" i="2038"/>
  <c r="E917" i="2038"/>
  <c r="E918" i="2038"/>
  <c r="E919" i="2038"/>
  <c r="E920" i="2038"/>
  <c r="E921" i="2038"/>
  <c r="E922" i="2038"/>
  <c r="E923" i="2038"/>
  <c r="E924" i="2038"/>
  <c r="E925" i="2038"/>
  <c r="E926" i="2038"/>
  <c r="E927" i="2038"/>
  <c r="E928" i="2038"/>
  <c r="E929" i="2038"/>
  <c r="E930" i="2038"/>
  <c r="E931" i="2038"/>
  <c r="E932" i="2038"/>
  <c r="E933" i="2038"/>
  <c r="E934" i="2038"/>
  <c r="E935" i="2038"/>
  <c r="E936" i="2038"/>
  <c r="E937" i="2038"/>
  <c r="E938" i="2038"/>
  <c r="E939" i="2038"/>
  <c r="E940" i="2038"/>
  <c r="E941" i="2038"/>
  <c r="E942" i="2038"/>
  <c r="E943" i="2038"/>
  <c r="E944" i="2038"/>
  <c r="E945" i="2038"/>
  <c r="E946" i="2038"/>
  <c r="E947" i="2038"/>
  <c r="E948" i="2038"/>
  <c r="E949" i="2038"/>
  <c r="E950" i="2038"/>
  <c r="E951" i="2038"/>
  <c r="E952" i="2038"/>
  <c r="E953" i="2038"/>
  <c r="E954" i="2038"/>
  <c r="E955" i="2038"/>
  <c r="E956" i="2038"/>
  <c r="E957" i="2038"/>
  <c r="E958" i="2038"/>
  <c r="E959" i="2038"/>
  <c r="E960" i="2038"/>
  <c r="E961" i="2038"/>
  <c r="E962" i="2038"/>
  <c r="E963" i="2038"/>
  <c r="E964" i="2038"/>
  <c r="E965" i="2038"/>
  <c r="E966" i="2038"/>
  <c r="E967" i="2038"/>
  <c r="E968" i="2038"/>
  <c r="E969" i="2038"/>
  <c r="E970" i="2038"/>
  <c r="E971" i="2038"/>
  <c r="E972" i="2038"/>
  <c r="E973" i="2038"/>
  <c r="E974" i="2038"/>
  <c r="E975" i="2038"/>
  <c r="E976" i="2038"/>
  <c r="E977" i="2038"/>
  <c r="E978" i="2038"/>
  <c r="E979" i="2038"/>
  <c r="E980" i="2038"/>
  <c r="E981" i="2038"/>
  <c r="E982" i="2038"/>
  <c r="E983" i="2038"/>
  <c r="E984" i="2038"/>
  <c r="E985" i="2038"/>
  <c r="E986" i="2038"/>
  <c r="E987" i="2038"/>
  <c r="E988" i="2038"/>
  <c r="E989" i="2038"/>
  <c r="E990" i="2038"/>
  <c r="E991" i="2038"/>
  <c r="E992" i="2038"/>
  <c r="E993" i="2038"/>
  <c r="E994" i="2038"/>
  <c r="E995" i="2038"/>
  <c r="E996" i="2038"/>
  <c r="E997" i="2038"/>
  <c r="E998" i="2038"/>
  <c r="E999" i="2038"/>
  <c r="E1000" i="2038"/>
  <c r="E1001" i="2038"/>
  <c r="D7" i="2038"/>
  <c r="D8" i="2038"/>
  <c r="D9" i="2038"/>
  <c r="D10" i="2038"/>
  <c r="D11" i="2038"/>
  <c r="D12" i="2038"/>
  <c r="D13" i="2038"/>
  <c r="D14" i="2038"/>
  <c r="D15" i="2038"/>
  <c r="D16" i="2038"/>
  <c r="D17" i="2038"/>
  <c r="D18" i="2038"/>
  <c r="D19" i="2038"/>
  <c r="D20" i="2038"/>
  <c r="D21" i="2038"/>
  <c r="D22" i="2038"/>
  <c r="D23" i="2038"/>
  <c r="D24" i="2038"/>
  <c r="D25" i="2038"/>
  <c r="D26" i="2038"/>
  <c r="D27" i="2038"/>
  <c r="D28" i="2038"/>
  <c r="D29" i="2038"/>
  <c r="D30" i="2038"/>
  <c r="D31" i="2038"/>
  <c r="D32" i="2038"/>
  <c r="D33" i="2038"/>
  <c r="D34" i="2038"/>
  <c r="D35" i="2038"/>
  <c r="D36" i="2038"/>
  <c r="D37" i="2038"/>
  <c r="D38" i="2038"/>
  <c r="D39" i="2038"/>
  <c r="D40" i="2038"/>
  <c r="D41" i="2038"/>
  <c r="D42" i="2038"/>
  <c r="D43" i="2038"/>
  <c r="D44" i="2038"/>
  <c r="D45" i="2038"/>
  <c r="D46" i="2038"/>
  <c r="D47" i="2038"/>
  <c r="D48" i="2038"/>
  <c r="D49" i="2038"/>
  <c r="D50" i="2038"/>
  <c r="D51" i="2038"/>
  <c r="D52" i="2038"/>
  <c r="D53" i="2038"/>
  <c r="D54" i="2038"/>
  <c r="D55" i="2038"/>
  <c r="D56" i="2038"/>
  <c r="D57" i="2038"/>
  <c r="D58" i="2038"/>
  <c r="D59" i="2038"/>
  <c r="D60" i="2038"/>
  <c r="D61" i="2038"/>
  <c r="D62" i="2038"/>
  <c r="D63" i="2038"/>
  <c r="D64" i="2038"/>
  <c r="D65" i="2038"/>
  <c r="D66" i="2038"/>
  <c r="D67" i="2038"/>
  <c r="D68" i="2038"/>
  <c r="D69" i="2038"/>
  <c r="D70" i="2038"/>
  <c r="D71" i="2038"/>
  <c r="D72" i="2038"/>
  <c r="D73" i="2038"/>
  <c r="D74" i="2038"/>
  <c r="D75" i="2038"/>
  <c r="D76" i="2038"/>
  <c r="D77" i="2038"/>
  <c r="D78" i="2038"/>
  <c r="D79" i="2038"/>
  <c r="D80" i="2038"/>
  <c r="D81" i="2038"/>
  <c r="D82" i="2038"/>
  <c r="D83" i="2038"/>
  <c r="D84" i="2038"/>
  <c r="D85" i="2038"/>
  <c r="D86" i="2038"/>
  <c r="D87" i="2038"/>
  <c r="D88" i="2038"/>
  <c r="D89" i="2038"/>
  <c r="D90" i="2038"/>
  <c r="D91" i="2038"/>
  <c r="D92" i="2038"/>
  <c r="D93" i="2038"/>
  <c r="D94" i="2038"/>
  <c r="D95" i="2038"/>
  <c r="D96" i="2038"/>
  <c r="D97" i="2038"/>
  <c r="D98" i="2038"/>
  <c r="D99" i="2038"/>
  <c r="D100" i="2038"/>
  <c r="D101" i="2038"/>
  <c r="D102" i="2038"/>
  <c r="D103" i="2038"/>
  <c r="D104" i="2038"/>
  <c r="D105" i="2038"/>
  <c r="D106" i="2038"/>
  <c r="D107" i="2038"/>
  <c r="D108" i="2038"/>
  <c r="D109" i="2038"/>
  <c r="D110" i="2038"/>
  <c r="D111" i="2038"/>
  <c r="D112" i="2038"/>
  <c r="D113" i="2038"/>
  <c r="D114" i="2038"/>
  <c r="D115" i="2038"/>
  <c r="D116" i="2038"/>
  <c r="D117" i="2038"/>
  <c r="D118" i="2038"/>
  <c r="D119" i="2038"/>
  <c r="D120" i="2038"/>
  <c r="D121" i="2038"/>
  <c r="D122" i="2038"/>
  <c r="D123" i="2038"/>
  <c r="D124" i="2038"/>
  <c r="D125" i="2038"/>
  <c r="D126" i="2038"/>
  <c r="D127" i="2038"/>
  <c r="D128" i="2038"/>
  <c r="D129" i="2038"/>
  <c r="D130" i="2038"/>
  <c r="D131" i="2038"/>
  <c r="D132" i="2038"/>
  <c r="D133" i="2038"/>
  <c r="D134" i="2038"/>
  <c r="D135" i="2038"/>
  <c r="D136" i="2038"/>
  <c r="D137" i="2038"/>
  <c r="D138" i="2038"/>
  <c r="D139" i="2038"/>
  <c r="D140" i="2038"/>
  <c r="D141" i="2038"/>
  <c r="D142" i="2038"/>
  <c r="D143" i="2038"/>
  <c r="D144" i="2038"/>
  <c r="D145" i="2038"/>
  <c r="D146" i="2038"/>
  <c r="D147" i="2038"/>
  <c r="D148" i="2038"/>
  <c r="D149" i="2038"/>
  <c r="D150" i="2038"/>
  <c r="D151" i="2038"/>
  <c r="D152" i="2038"/>
  <c r="D153" i="2038"/>
  <c r="D154" i="2038"/>
  <c r="D155" i="2038"/>
  <c r="D156" i="2038"/>
  <c r="D157" i="2038"/>
  <c r="D158" i="2038"/>
  <c r="D159" i="2038"/>
  <c r="D160" i="2038"/>
  <c r="D161" i="2038"/>
  <c r="D162" i="2038"/>
  <c r="D163" i="2038"/>
  <c r="D164" i="2038"/>
  <c r="D165" i="2038"/>
  <c r="D166" i="2038"/>
  <c r="D167" i="2038"/>
  <c r="D168" i="2038"/>
  <c r="D169" i="2038"/>
  <c r="D170" i="2038"/>
  <c r="D171" i="2038"/>
  <c r="D172" i="2038"/>
  <c r="D173" i="2038"/>
  <c r="D174" i="2038"/>
  <c r="D175" i="2038"/>
  <c r="D176" i="2038"/>
  <c r="D177" i="2038"/>
  <c r="D178" i="2038"/>
  <c r="D179" i="2038"/>
  <c r="D180" i="2038"/>
  <c r="D181" i="2038"/>
  <c r="D182" i="2038"/>
  <c r="D183" i="2038"/>
  <c r="D184" i="2038"/>
  <c r="D185" i="2038"/>
  <c r="D186" i="2038"/>
  <c r="D187" i="2038"/>
  <c r="D188" i="2038"/>
  <c r="D189" i="2038"/>
  <c r="D190" i="2038"/>
  <c r="D191" i="2038"/>
  <c r="D192" i="2038"/>
  <c r="D193" i="2038"/>
  <c r="D194" i="2038"/>
  <c r="D195" i="2038"/>
  <c r="D196" i="2038"/>
  <c r="D197" i="2038"/>
  <c r="D198" i="2038"/>
  <c r="D199" i="2038"/>
  <c r="D200" i="2038"/>
  <c r="D201" i="2038"/>
  <c r="D202" i="2038"/>
  <c r="D203" i="2038"/>
  <c r="D204" i="2038"/>
  <c r="D205" i="2038"/>
  <c r="D206" i="2038"/>
  <c r="D207" i="2038"/>
  <c r="D208" i="2038"/>
  <c r="D209" i="2038"/>
  <c r="D210" i="2038"/>
  <c r="D211" i="2038"/>
  <c r="D212" i="2038"/>
  <c r="D213" i="2038"/>
  <c r="D214" i="2038"/>
  <c r="D215" i="2038"/>
  <c r="D216" i="2038"/>
  <c r="D217" i="2038"/>
  <c r="D218" i="2038"/>
  <c r="D219" i="2038"/>
  <c r="D220" i="2038"/>
  <c r="D221" i="2038"/>
  <c r="D222" i="2038"/>
  <c r="D223" i="2038"/>
  <c r="D224" i="2038"/>
  <c r="D225" i="2038"/>
  <c r="D226" i="2038"/>
  <c r="D227" i="2038"/>
  <c r="D228" i="2038"/>
  <c r="D229" i="2038"/>
  <c r="D230" i="2038"/>
  <c r="D231" i="2038"/>
  <c r="D232" i="2038"/>
  <c r="D233" i="2038"/>
  <c r="D234" i="2038"/>
  <c r="D235" i="2038"/>
  <c r="D236" i="2038"/>
  <c r="D237" i="2038"/>
  <c r="D238" i="2038"/>
  <c r="D239" i="2038"/>
  <c r="D240" i="2038"/>
  <c r="D241" i="2038"/>
  <c r="D242" i="2038"/>
  <c r="D243" i="2038"/>
  <c r="D244" i="2038"/>
  <c r="D245" i="2038"/>
  <c r="D246" i="2038"/>
  <c r="D247" i="2038"/>
  <c r="D248" i="2038"/>
  <c r="D249" i="2038"/>
  <c r="D250" i="2038"/>
  <c r="D251" i="2038"/>
  <c r="D252" i="2038"/>
  <c r="D253" i="2038"/>
  <c r="D254" i="2038"/>
  <c r="D255" i="2038"/>
  <c r="D256" i="2038"/>
  <c r="D257" i="2038"/>
  <c r="D258" i="2038"/>
  <c r="D259" i="2038"/>
  <c r="D260" i="2038"/>
  <c r="D261" i="2038"/>
  <c r="D262" i="2038"/>
  <c r="D263" i="2038"/>
  <c r="D264" i="2038"/>
  <c r="D265" i="2038"/>
  <c r="D266" i="2038"/>
  <c r="D267" i="2038"/>
  <c r="D268" i="2038"/>
  <c r="D269" i="2038"/>
  <c r="D270" i="2038"/>
  <c r="D271" i="2038"/>
  <c r="D272" i="2038"/>
  <c r="D273" i="2038"/>
  <c r="D274" i="2038"/>
  <c r="D275" i="2038"/>
  <c r="D276" i="2038"/>
  <c r="D277" i="2038"/>
  <c r="D278" i="2038"/>
  <c r="D279" i="2038"/>
  <c r="D280" i="2038"/>
  <c r="D281" i="2038"/>
  <c r="D282" i="2038"/>
  <c r="D283" i="2038"/>
  <c r="D284" i="2038"/>
  <c r="D285" i="2038"/>
  <c r="D286" i="2038"/>
  <c r="D287" i="2038"/>
  <c r="D288" i="2038"/>
  <c r="D289" i="2038"/>
  <c r="D290" i="2038"/>
  <c r="D291" i="2038"/>
  <c r="D292" i="2038"/>
  <c r="D293" i="2038"/>
  <c r="D294" i="2038"/>
  <c r="D295" i="2038"/>
  <c r="D296" i="2038"/>
  <c r="D297" i="2038"/>
  <c r="D298" i="2038"/>
  <c r="D299" i="2038"/>
  <c r="D300" i="2038"/>
  <c r="D301" i="2038"/>
  <c r="D302" i="2038"/>
  <c r="D303" i="2038"/>
  <c r="D304" i="2038"/>
  <c r="D305" i="2038"/>
  <c r="D306" i="2038"/>
  <c r="D307" i="2038"/>
  <c r="D308" i="2038"/>
  <c r="D309" i="2038"/>
  <c r="D310" i="2038"/>
  <c r="D311" i="2038"/>
  <c r="D312" i="2038"/>
  <c r="D313" i="2038"/>
  <c r="D314" i="2038"/>
  <c r="D315" i="2038"/>
  <c r="D316" i="2038"/>
  <c r="D317" i="2038"/>
  <c r="D318" i="2038"/>
  <c r="D319" i="2038"/>
  <c r="D320" i="2038"/>
  <c r="D321" i="2038"/>
  <c r="D322" i="2038"/>
  <c r="D323" i="2038"/>
  <c r="D324" i="2038"/>
  <c r="D325" i="2038"/>
  <c r="D326" i="2038"/>
  <c r="D327" i="2038"/>
  <c r="D328" i="2038"/>
  <c r="D329" i="2038"/>
  <c r="D330" i="2038"/>
  <c r="D331" i="2038"/>
  <c r="D332" i="2038"/>
  <c r="D333" i="2038"/>
  <c r="D334" i="2038"/>
  <c r="D335" i="2038"/>
  <c r="D336" i="2038"/>
  <c r="D337" i="2038"/>
  <c r="D338" i="2038"/>
  <c r="D339" i="2038"/>
  <c r="D340" i="2038"/>
  <c r="D341" i="2038"/>
  <c r="D342" i="2038"/>
  <c r="D343" i="2038"/>
  <c r="D344" i="2038"/>
  <c r="D345" i="2038"/>
  <c r="D346" i="2038"/>
  <c r="D347" i="2038"/>
  <c r="D348" i="2038"/>
  <c r="D349" i="2038"/>
  <c r="D350" i="2038"/>
  <c r="D351" i="2038"/>
  <c r="D352" i="2038"/>
  <c r="D353" i="2038"/>
  <c r="D354" i="2038"/>
  <c r="D355" i="2038"/>
  <c r="D356" i="2038"/>
  <c r="D357" i="2038"/>
  <c r="D358" i="2038"/>
  <c r="D359" i="2038"/>
  <c r="D360" i="2038"/>
  <c r="D361" i="2038"/>
  <c r="D362" i="2038"/>
  <c r="D363" i="2038"/>
  <c r="D364" i="2038"/>
  <c r="D365" i="2038"/>
  <c r="D366" i="2038"/>
  <c r="D367" i="2038"/>
  <c r="D368" i="2038"/>
  <c r="D369" i="2038"/>
  <c r="D370" i="2038"/>
  <c r="D371" i="2038"/>
  <c r="D372" i="2038"/>
  <c r="D373" i="2038"/>
  <c r="D374" i="2038"/>
  <c r="D375" i="2038"/>
  <c r="D376" i="2038"/>
  <c r="D377" i="2038"/>
  <c r="D378" i="2038"/>
  <c r="D379" i="2038"/>
  <c r="D380" i="2038"/>
  <c r="D381" i="2038"/>
  <c r="D382" i="2038"/>
  <c r="D383" i="2038"/>
  <c r="D384" i="2038"/>
  <c r="D385" i="2038"/>
  <c r="D386" i="2038"/>
  <c r="D387" i="2038"/>
  <c r="D388" i="2038"/>
  <c r="D389" i="2038"/>
  <c r="D390" i="2038"/>
  <c r="D391" i="2038"/>
  <c r="D392" i="2038"/>
  <c r="D393" i="2038"/>
  <c r="D394" i="2038"/>
  <c r="D395" i="2038"/>
  <c r="D396" i="2038"/>
  <c r="D397" i="2038"/>
  <c r="D398" i="2038"/>
  <c r="D399" i="2038"/>
  <c r="D400" i="2038"/>
  <c r="D401" i="2038"/>
  <c r="D402" i="2038"/>
  <c r="D403" i="2038"/>
  <c r="D404" i="2038"/>
  <c r="D405" i="2038"/>
  <c r="D406" i="2038"/>
  <c r="D407" i="2038"/>
  <c r="D408" i="2038"/>
  <c r="D409" i="2038"/>
  <c r="D410" i="2038"/>
  <c r="D411" i="2038"/>
  <c r="D412" i="2038"/>
  <c r="D413" i="2038"/>
  <c r="D414" i="2038"/>
  <c r="D415" i="2038"/>
  <c r="D416" i="2038"/>
  <c r="D417" i="2038"/>
  <c r="D418" i="2038"/>
  <c r="D419" i="2038"/>
  <c r="D420" i="2038"/>
  <c r="D421" i="2038"/>
  <c r="D422" i="2038"/>
  <c r="D423" i="2038"/>
  <c r="D424" i="2038"/>
  <c r="D425" i="2038"/>
  <c r="D426" i="2038"/>
  <c r="D427" i="2038"/>
  <c r="D428" i="2038"/>
  <c r="D429" i="2038"/>
  <c r="D430" i="2038"/>
  <c r="D431" i="2038"/>
  <c r="D432" i="2038"/>
  <c r="D433" i="2038"/>
  <c r="D434" i="2038"/>
  <c r="D435" i="2038"/>
  <c r="D436" i="2038"/>
  <c r="D437" i="2038"/>
  <c r="D438" i="2038"/>
  <c r="D439" i="2038"/>
  <c r="D440" i="2038"/>
  <c r="D441" i="2038"/>
  <c r="D442" i="2038"/>
  <c r="D443" i="2038"/>
  <c r="D444" i="2038"/>
  <c r="D445" i="2038"/>
  <c r="D446" i="2038"/>
  <c r="D447" i="2038"/>
  <c r="D448" i="2038"/>
  <c r="D449" i="2038"/>
  <c r="D450" i="2038"/>
  <c r="D451" i="2038"/>
  <c r="D452" i="2038"/>
  <c r="D453" i="2038"/>
  <c r="D454" i="2038"/>
  <c r="D455" i="2038"/>
  <c r="D456" i="2038"/>
  <c r="D457" i="2038"/>
  <c r="D458" i="2038"/>
  <c r="D459" i="2038"/>
  <c r="D460" i="2038"/>
  <c r="D461" i="2038"/>
  <c r="D462" i="2038"/>
  <c r="D463" i="2038"/>
  <c r="D464" i="2038"/>
  <c r="D465" i="2038"/>
  <c r="D466" i="2038"/>
  <c r="D467" i="2038"/>
  <c r="D468" i="2038"/>
  <c r="D469" i="2038"/>
  <c r="D470" i="2038"/>
  <c r="D471" i="2038"/>
  <c r="D472" i="2038"/>
  <c r="D473" i="2038"/>
  <c r="D474" i="2038"/>
  <c r="D475" i="2038"/>
  <c r="D476" i="2038"/>
  <c r="D477" i="2038"/>
  <c r="D478" i="2038"/>
  <c r="D479" i="2038"/>
  <c r="D480" i="2038"/>
  <c r="D481" i="2038"/>
  <c r="D482" i="2038"/>
  <c r="D483" i="2038"/>
  <c r="D484" i="2038"/>
  <c r="D485" i="2038"/>
  <c r="D486" i="2038"/>
  <c r="D487" i="2038"/>
  <c r="D488" i="2038"/>
  <c r="D489" i="2038"/>
  <c r="D490" i="2038"/>
  <c r="D491" i="2038"/>
  <c r="D492" i="2038"/>
  <c r="D493" i="2038"/>
  <c r="D494" i="2038"/>
  <c r="D495" i="2038"/>
  <c r="D496" i="2038"/>
  <c r="D497" i="2038"/>
  <c r="D498" i="2038"/>
  <c r="D499" i="2038"/>
  <c r="D500" i="2038"/>
  <c r="D501" i="2038"/>
  <c r="D502" i="2038"/>
  <c r="D503" i="2038"/>
  <c r="D504" i="2038"/>
  <c r="D505" i="2038"/>
  <c r="D506" i="2038"/>
  <c r="D507" i="2038"/>
  <c r="D508" i="2038"/>
  <c r="D509" i="2038"/>
  <c r="D510" i="2038"/>
  <c r="D511" i="2038"/>
  <c r="D512" i="2038"/>
  <c r="D513" i="2038"/>
  <c r="D514" i="2038"/>
  <c r="D515" i="2038"/>
  <c r="D516" i="2038"/>
  <c r="D517" i="2038"/>
  <c r="D518" i="2038"/>
  <c r="D519" i="2038"/>
  <c r="D520" i="2038"/>
  <c r="D521" i="2038"/>
  <c r="D522" i="2038"/>
  <c r="D523" i="2038"/>
  <c r="D524" i="2038"/>
  <c r="D525" i="2038"/>
  <c r="D526" i="2038"/>
  <c r="D527" i="2038"/>
  <c r="D528" i="2038"/>
  <c r="D529" i="2038"/>
  <c r="D530" i="2038"/>
  <c r="D531" i="2038"/>
  <c r="D532" i="2038"/>
  <c r="D533" i="2038"/>
  <c r="D534" i="2038"/>
  <c r="D535" i="2038"/>
  <c r="D536" i="2038"/>
  <c r="D537" i="2038"/>
  <c r="D538" i="2038"/>
  <c r="D539" i="2038"/>
  <c r="D540" i="2038"/>
  <c r="D541" i="2038"/>
  <c r="D542" i="2038"/>
  <c r="D543" i="2038"/>
  <c r="D544" i="2038"/>
  <c r="D545" i="2038"/>
  <c r="D546" i="2038"/>
  <c r="D547" i="2038"/>
  <c r="D548" i="2038"/>
  <c r="D549" i="2038"/>
  <c r="D550" i="2038"/>
  <c r="D551" i="2038"/>
  <c r="D552" i="2038"/>
  <c r="D553" i="2038"/>
  <c r="D554" i="2038"/>
  <c r="D555" i="2038"/>
  <c r="D556" i="2038"/>
  <c r="D557" i="2038"/>
  <c r="D558" i="2038"/>
  <c r="D559" i="2038"/>
  <c r="D560" i="2038"/>
  <c r="D561" i="2038"/>
  <c r="D562" i="2038"/>
  <c r="D563" i="2038"/>
  <c r="D564" i="2038"/>
  <c r="D565" i="2038"/>
  <c r="D566" i="2038"/>
  <c r="D567" i="2038"/>
  <c r="D568" i="2038"/>
  <c r="D569" i="2038"/>
  <c r="D570" i="2038"/>
  <c r="D571" i="2038"/>
  <c r="D572" i="2038"/>
  <c r="D573" i="2038"/>
  <c r="D574" i="2038"/>
  <c r="D575" i="2038"/>
  <c r="D576" i="2038"/>
  <c r="D577" i="2038"/>
  <c r="D578" i="2038"/>
  <c r="D579" i="2038"/>
  <c r="D580" i="2038"/>
  <c r="D581" i="2038"/>
  <c r="D582" i="2038"/>
  <c r="D583" i="2038"/>
  <c r="D584" i="2038"/>
  <c r="D585" i="2038"/>
  <c r="D586" i="2038"/>
  <c r="D587" i="2038"/>
  <c r="D588" i="2038"/>
  <c r="D589" i="2038"/>
  <c r="D590" i="2038"/>
  <c r="D591" i="2038"/>
  <c r="D592" i="2038"/>
  <c r="D593" i="2038"/>
  <c r="D594" i="2038"/>
  <c r="D595" i="2038"/>
  <c r="D596" i="2038"/>
  <c r="D597" i="2038"/>
  <c r="D598" i="2038"/>
  <c r="D599" i="2038"/>
  <c r="D600" i="2038"/>
  <c r="D601" i="2038"/>
  <c r="D602" i="2038"/>
  <c r="D603" i="2038"/>
  <c r="D604" i="2038"/>
  <c r="D605" i="2038"/>
  <c r="D606" i="2038"/>
  <c r="D607" i="2038"/>
  <c r="D608" i="2038"/>
  <c r="D609" i="2038"/>
  <c r="D610" i="2038"/>
  <c r="D611" i="2038"/>
  <c r="D612" i="2038"/>
  <c r="D613" i="2038"/>
  <c r="D614" i="2038"/>
  <c r="D615" i="2038"/>
  <c r="D616" i="2038"/>
  <c r="D617" i="2038"/>
  <c r="D618" i="2038"/>
  <c r="D619" i="2038"/>
  <c r="D620" i="2038"/>
  <c r="D621" i="2038"/>
  <c r="D622" i="2038"/>
  <c r="D623" i="2038"/>
  <c r="D624" i="2038"/>
  <c r="D625" i="2038"/>
  <c r="D626" i="2038"/>
  <c r="D627" i="2038"/>
  <c r="D628" i="2038"/>
  <c r="D629" i="2038"/>
  <c r="D630" i="2038"/>
  <c r="D631" i="2038"/>
  <c r="D632" i="2038"/>
  <c r="D633" i="2038"/>
  <c r="D634" i="2038"/>
  <c r="D635" i="2038"/>
  <c r="D636" i="2038"/>
  <c r="D637" i="2038"/>
  <c r="D638" i="2038"/>
  <c r="D639" i="2038"/>
  <c r="D640" i="2038"/>
  <c r="D641" i="2038"/>
  <c r="D642" i="2038"/>
  <c r="D643" i="2038"/>
  <c r="D644" i="2038"/>
  <c r="D645" i="2038"/>
  <c r="D646" i="2038"/>
  <c r="D647" i="2038"/>
  <c r="D648" i="2038"/>
  <c r="D649" i="2038"/>
  <c r="D650" i="2038"/>
  <c r="D651" i="2038"/>
  <c r="D652" i="2038"/>
  <c r="D653" i="2038"/>
  <c r="D654" i="2038"/>
  <c r="D655" i="2038"/>
  <c r="D656" i="2038"/>
  <c r="D657" i="2038"/>
  <c r="D658" i="2038"/>
  <c r="D659" i="2038"/>
  <c r="D660" i="2038"/>
  <c r="D661" i="2038"/>
  <c r="D662" i="2038"/>
  <c r="D663" i="2038"/>
  <c r="D664" i="2038"/>
  <c r="D665" i="2038"/>
  <c r="D666" i="2038"/>
  <c r="D667" i="2038"/>
  <c r="D668" i="2038"/>
  <c r="D669" i="2038"/>
  <c r="D670" i="2038"/>
  <c r="D671" i="2038"/>
  <c r="D672" i="2038"/>
  <c r="D673" i="2038"/>
  <c r="D674" i="2038"/>
  <c r="D675" i="2038"/>
  <c r="D676" i="2038"/>
  <c r="D677" i="2038"/>
  <c r="D678" i="2038"/>
  <c r="D679" i="2038"/>
  <c r="D680" i="2038"/>
  <c r="D681" i="2038"/>
  <c r="D682" i="2038"/>
  <c r="D683" i="2038"/>
  <c r="D684" i="2038"/>
  <c r="D685" i="2038"/>
  <c r="D686" i="2038"/>
  <c r="D687" i="2038"/>
  <c r="D688" i="2038"/>
  <c r="D689" i="2038"/>
  <c r="D690" i="2038"/>
  <c r="D691" i="2038"/>
  <c r="D692" i="2038"/>
  <c r="D693" i="2038"/>
  <c r="D694" i="2038"/>
  <c r="D695" i="2038"/>
  <c r="D696" i="2038"/>
  <c r="D697" i="2038"/>
  <c r="D698" i="2038"/>
  <c r="D699" i="2038"/>
  <c r="D700" i="2038"/>
  <c r="D701" i="2038"/>
  <c r="D702" i="2038"/>
  <c r="D703" i="2038"/>
  <c r="D704" i="2038"/>
  <c r="D705" i="2038"/>
  <c r="D706" i="2038"/>
  <c r="D707" i="2038"/>
  <c r="D708" i="2038"/>
  <c r="D709" i="2038"/>
  <c r="D710" i="2038"/>
  <c r="D711" i="2038"/>
  <c r="D712" i="2038"/>
  <c r="D713" i="2038"/>
  <c r="D714" i="2038"/>
  <c r="D715" i="2038"/>
  <c r="D716" i="2038"/>
  <c r="D717" i="2038"/>
  <c r="D718" i="2038"/>
  <c r="D719" i="2038"/>
  <c r="D720" i="2038"/>
  <c r="D721" i="2038"/>
  <c r="D722" i="2038"/>
  <c r="D723" i="2038"/>
  <c r="D724" i="2038"/>
  <c r="D725" i="2038"/>
  <c r="D726" i="2038"/>
  <c r="D727" i="2038"/>
  <c r="D728" i="2038"/>
  <c r="D729" i="2038"/>
  <c r="D730" i="2038"/>
  <c r="D731" i="2038"/>
  <c r="D732" i="2038"/>
  <c r="D733" i="2038"/>
  <c r="D734" i="2038"/>
  <c r="D735" i="2038"/>
  <c r="D736" i="2038"/>
  <c r="D737" i="2038"/>
  <c r="D738" i="2038"/>
  <c r="D739" i="2038"/>
  <c r="D740" i="2038"/>
  <c r="D741" i="2038"/>
  <c r="D742" i="2038"/>
  <c r="D743" i="2038"/>
  <c r="D744" i="2038"/>
  <c r="D745" i="2038"/>
  <c r="D746" i="2038"/>
  <c r="D747" i="2038"/>
  <c r="D748" i="2038"/>
  <c r="D749" i="2038"/>
  <c r="D750" i="2038"/>
  <c r="D751" i="2038"/>
  <c r="D752" i="2038"/>
  <c r="D753" i="2038"/>
  <c r="D754" i="2038"/>
  <c r="D755" i="2038"/>
  <c r="D756" i="2038"/>
  <c r="D757" i="2038"/>
  <c r="D758" i="2038"/>
  <c r="D759" i="2038"/>
  <c r="D760" i="2038"/>
  <c r="D761" i="2038"/>
  <c r="D762" i="2038"/>
  <c r="D763" i="2038"/>
  <c r="D764" i="2038"/>
  <c r="D765" i="2038"/>
  <c r="D766" i="2038"/>
  <c r="D767" i="2038"/>
  <c r="D768" i="2038"/>
  <c r="D769" i="2038"/>
  <c r="D770" i="2038"/>
  <c r="D771" i="2038"/>
  <c r="D772" i="2038"/>
  <c r="D773" i="2038"/>
  <c r="D774" i="2038"/>
  <c r="D775" i="2038"/>
  <c r="D776" i="2038"/>
  <c r="D777" i="2038"/>
  <c r="D778" i="2038"/>
  <c r="D779" i="2038"/>
  <c r="D780" i="2038"/>
  <c r="D781" i="2038"/>
  <c r="D782" i="2038"/>
  <c r="D783" i="2038"/>
  <c r="D784" i="2038"/>
  <c r="D785" i="2038"/>
  <c r="D786" i="2038"/>
  <c r="D787" i="2038"/>
  <c r="D788" i="2038"/>
  <c r="D789" i="2038"/>
  <c r="D790" i="2038"/>
  <c r="D791" i="2038"/>
  <c r="D792" i="2038"/>
  <c r="D793" i="2038"/>
  <c r="D794" i="2038"/>
  <c r="D795" i="2038"/>
  <c r="D796" i="2038"/>
  <c r="D797" i="2038"/>
  <c r="D798" i="2038"/>
  <c r="D799" i="2038"/>
  <c r="D800" i="2038"/>
  <c r="D801" i="2038"/>
  <c r="D802" i="2038"/>
  <c r="D803" i="2038"/>
  <c r="D804" i="2038"/>
  <c r="D805" i="2038"/>
  <c r="D806" i="2038"/>
  <c r="D807" i="2038"/>
  <c r="D808" i="2038"/>
  <c r="D809" i="2038"/>
  <c r="D810" i="2038"/>
  <c r="D811" i="2038"/>
  <c r="D812" i="2038"/>
  <c r="D813" i="2038"/>
  <c r="D814" i="2038"/>
  <c r="D815" i="2038"/>
  <c r="D816" i="2038"/>
  <c r="D817" i="2038"/>
  <c r="D818" i="2038"/>
  <c r="D819" i="2038"/>
  <c r="D820" i="2038"/>
  <c r="D821" i="2038"/>
  <c r="D822" i="2038"/>
  <c r="D823" i="2038"/>
  <c r="D824" i="2038"/>
  <c r="D825" i="2038"/>
  <c r="D826" i="2038"/>
  <c r="D827" i="2038"/>
  <c r="D828" i="2038"/>
  <c r="D829" i="2038"/>
  <c r="D830" i="2038"/>
  <c r="D831" i="2038"/>
  <c r="D832" i="2038"/>
  <c r="D833" i="2038"/>
  <c r="D834" i="2038"/>
  <c r="D835" i="2038"/>
  <c r="D836" i="2038"/>
  <c r="D837" i="2038"/>
  <c r="D838" i="2038"/>
  <c r="D839" i="2038"/>
  <c r="D840" i="2038"/>
  <c r="D841" i="2038"/>
  <c r="D842" i="2038"/>
  <c r="D843" i="2038"/>
  <c r="D844" i="2038"/>
  <c r="D845" i="2038"/>
  <c r="D846" i="2038"/>
  <c r="D847" i="2038"/>
  <c r="D848" i="2038"/>
  <c r="D849" i="2038"/>
  <c r="D850" i="2038"/>
  <c r="D851" i="2038"/>
  <c r="D852" i="2038"/>
  <c r="D853" i="2038"/>
  <c r="D854" i="2038"/>
  <c r="D855" i="2038"/>
  <c r="D856" i="2038"/>
  <c r="D857" i="2038"/>
  <c r="D858" i="2038"/>
  <c r="D859" i="2038"/>
  <c r="D860" i="2038"/>
  <c r="D861" i="2038"/>
  <c r="D862" i="2038"/>
  <c r="D863" i="2038"/>
  <c r="D864" i="2038"/>
  <c r="D865" i="2038"/>
  <c r="D866" i="2038"/>
  <c r="D867" i="2038"/>
  <c r="D868" i="2038"/>
  <c r="D869" i="2038"/>
  <c r="D870" i="2038"/>
  <c r="D871" i="2038"/>
  <c r="D872" i="2038"/>
  <c r="D873" i="2038"/>
  <c r="D874" i="2038"/>
  <c r="D875" i="2038"/>
  <c r="D876" i="2038"/>
  <c r="D877" i="2038"/>
  <c r="D878" i="2038"/>
  <c r="D879" i="2038"/>
  <c r="D880" i="2038"/>
  <c r="D881" i="2038"/>
  <c r="D882" i="2038"/>
  <c r="D883" i="2038"/>
  <c r="D884" i="2038"/>
  <c r="D885" i="2038"/>
  <c r="D886" i="2038"/>
  <c r="D887" i="2038"/>
  <c r="D888" i="2038"/>
  <c r="D889" i="2038"/>
  <c r="D890" i="2038"/>
  <c r="D891" i="2038"/>
  <c r="D892" i="2038"/>
  <c r="D893" i="2038"/>
  <c r="D894" i="2038"/>
  <c r="D895" i="2038"/>
  <c r="D896" i="2038"/>
  <c r="D897" i="2038"/>
  <c r="D898" i="2038"/>
  <c r="D899" i="2038"/>
  <c r="D900" i="2038"/>
  <c r="D901" i="2038"/>
  <c r="D902" i="2038"/>
  <c r="D903" i="2038"/>
  <c r="D904" i="2038"/>
  <c r="D905" i="2038"/>
  <c r="D906" i="2038"/>
  <c r="D907" i="2038"/>
  <c r="D908" i="2038"/>
  <c r="D909" i="2038"/>
  <c r="D910" i="2038"/>
  <c r="D911" i="2038"/>
  <c r="D912" i="2038"/>
  <c r="D913" i="2038"/>
  <c r="D914" i="2038"/>
  <c r="D915" i="2038"/>
  <c r="D916" i="2038"/>
  <c r="D917" i="2038"/>
  <c r="D918" i="2038"/>
  <c r="D919" i="2038"/>
  <c r="D920" i="2038"/>
  <c r="D921" i="2038"/>
  <c r="D922" i="2038"/>
  <c r="D923" i="2038"/>
  <c r="D924" i="2038"/>
  <c r="D925" i="2038"/>
  <c r="D926" i="2038"/>
  <c r="D927" i="2038"/>
  <c r="D928" i="2038"/>
  <c r="D929" i="2038"/>
  <c r="D930" i="2038"/>
  <c r="D931" i="2038"/>
  <c r="D932" i="2038"/>
  <c r="D933" i="2038"/>
  <c r="D934" i="2038"/>
  <c r="D935" i="2038"/>
  <c r="D936" i="2038"/>
  <c r="D937" i="2038"/>
  <c r="D938" i="2038"/>
  <c r="D939" i="2038"/>
  <c r="D940" i="2038"/>
  <c r="D941" i="2038"/>
  <c r="D942" i="2038"/>
  <c r="D943" i="2038"/>
  <c r="D944" i="2038"/>
  <c r="D945" i="2038"/>
  <c r="D946" i="2038"/>
  <c r="D947" i="2038"/>
  <c r="D948" i="2038"/>
  <c r="D949" i="2038"/>
  <c r="D950" i="2038"/>
  <c r="D951" i="2038"/>
  <c r="D952" i="2038"/>
  <c r="D953" i="2038"/>
  <c r="D954" i="2038"/>
  <c r="D955" i="2038"/>
  <c r="D956" i="2038"/>
  <c r="D957" i="2038"/>
  <c r="D958" i="2038"/>
  <c r="D959" i="2038"/>
  <c r="D960" i="2038"/>
  <c r="D961" i="2038"/>
  <c r="D962" i="2038"/>
  <c r="D963" i="2038"/>
  <c r="D964" i="2038"/>
  <c r="D965" i="2038"/>
  <c r="D966" i="2038"/>
  <c r="D967" i="2038"/>
  <c r="D968" i="2038"/>
  <c r="D969" i="2038"/>
  <c r="D970" i="2038"/>
  <c r="D971" i="2038"/>
  <c r="D972" i="2038"/>
  <c r="D973" i="2038"/>
  <c r="D974" i="2038"/>
  <c r="D975" i="2038"/>
  <c r="D976" i="2038"/>
  <c r="D977" i="2038"/>
  <c r="D978" i="2038"/>
  <c r="D979" i="2038"/>
  <c r="D980" i="2038"/>
  <c r="D981" i="2038"/>
  <c r="D982" i="2038"/>
  <c r="D983" i="2038"/>
  <c r="D984" i="2038"/>
  <c r="D985" i="2038"/>
  <c r="D986" i="2038"/>
  <c r="D987" i="2038"/>
  <c r="D988" i="2038"/>
  <c r="D989" i="2038"/>
  <c r="D990" i="2038"/>
  <c r="D991" i="2038"/>
  <c r="D992" i="2038"/>
  <c r="D993" i="2038"/>
  <c r="D994" i="2038"/>
  <c r="D995" i="2038"/>
  <c r="D996" i="2038"/>
  <c r="D997" i="2038"/>
  <c r="D998" i="2038"/>
  <c r="D999" i="2038"/>
  <c r="D1000" i="2038"/>
  <c r="D1001" i="2038"/>
  <c r="C7" i="2038"/>
  <c r="C8" i="2038"/>
  <c r="C9" i="2038"/>
  <c r="C10" i="2038"/>
  <c r="C11" i="2038"/>
  <c r="C12" i="2038"/>
  <c r="C13" i="2038"/>
  <c r="C14" i="2038"/>
  <c r="C15" i="2038"/>
  <c r="C16" i="2038"/>
  <c r="C17" i="2038"/>
  <c r="C18" i="2038"/>
  <c r="C19" i="2038"/>
  <c r="C20" i="2038"/>
  <c r="C21" i="2038"/>
  <c r="C22" i="2038"/>
  <c r="C23" i="2038"/>
  <c r="C24" i="2038"/>
  <c r="C25" i="2038"/>
  <c r="C26" i="2038"/>
  <c r="C27" i="2038"/>
  <c r="C28" i="2038"/>
  <c r="C29" i="2038"/>
  <c r="C30" i="2038"/>
  <c r="C31" i="2038"/>
  <c r="C32" i="2038"/>
  <c r="C33" i="2038"/>
  <c r="C34" i="2038"/>
  <c r="C35" i="2038"/>
  <c r="C36" i="2038"/>
  <c r="C37" i="2038"/>
  <c r="C38" i="2038"/>
  <c r="C39" i="2038"/>
  <c r="C40" i="2038"/>
  <c r="C41" i="2038"/>
  <c r="C42" i="2038"/>
  <c r="C43" i="2038"/>
  <c r="C44" i="2038"/>
  <c r="C45" i="2038"/>
  <c r="C46" i="2038"/>
  <c r="C47" i="2038"/>
  <c r="C48" i="2038"/>
  <c r="C49" i="2038"/>
  <c r="C50" i="2038"/>
  <c r="C51" i="2038"/>
  <c r="C52" i="2038"/>
  <c r="C53" i="2038"/>
  <c r="C54" i="2038"/>
  <c r="C55" i="2038"/>
  <c r="C56" i="2038"/>
  <c r="C57" i="2038"/>
  <c r="C58" i="2038"/>
  <c r="C59" i="2038"/>
  <c r="C60" i="2038"/>
  <c r="C61" i="2038"/>
  <c r="C62" i="2038"/>
  <c r="C63" i="2038"/>
  <c r="C64" i="2038"/>
  <c r="C65" i="2038"/>
  <c r="C66" i="2038"/>
  <c r="C67" i="2038"/>
  <c r="C68" i="2038"/>
  <c r="C69" i="2038"/>
  <c r="C70" i="2038"/>
  <c r="C71" i="2038"/>
  <c r="C72" i="2038"/>
  <c r="C73" i="2038"/>
  <c r="C74" i="2038"/>
  <c r="C75" i="2038"/>
  <c r="C76" i="2038"/>
  <c r="C77" i="2038"/>
  <c r="C78" i="2038"/>
  <c r="C79" i="2038"/>
  <c r="C80" i="2038"/>
  <c r="C81" i="2038"/>
  <c r="C82" i="2038"/>
  <c r="C83" i="2038"/>
  <c r="C84" i="2038"/>
  <c r="C85" i="2038"/>
  <c r="C86" i="2038"/>
  <c r="C87" i="2038"/>
  <c r="C88" i="2038"/>
  <c r="C89" i="2038"/>
  <c r="C90" i="2038"/>
  <c r="C91" i="2038"/>
  <c r="C92" i="2038"/>
  <c r="C93" i="2038"/>
  <c r="C94" i="2038"/>
  <c r="C95" i="2038"/>
  <c r="C96" i="2038"/>
  <c r="C97" i="2038"/>
  <c r="C98" i="2038"/>
  <c r="C99" i="2038"/>
  <c r="C100" i="2038"/>
  <c r="C101" i="2038"/>
  <c r="C102" i="2038"/>
  <c r="C103" i="2038"/>
  <c r="C104" i="2038"/>
  <c r="C105" i="2038"/>
  <c r="C106" i="2038"/>
  <c r="C107" i="2038"/>
  <c r="C108" i="2038"/>
  <c r="C109" i="2038"/>
  <c r="C110" i="2038"/>
  <c r="C111" i="2038"/>
  <c r="C112" i="2038"/>
  <c r="C113" i="2038"/>
  <c r="C114" i="2038"/>
  <c r="C115" i="2038"/>
  <c r="C116" i="2038"/>
  <c r="C117" i="2038"/>
  <c r="C118" i="2038"/>
  <c r="C119" i="2038"/>
  <c r="C120" i="2038"/>
  <c r="C121" i="2038"/>
  <c r="C122" i="2038"/>
  <c r="C123" i="2038"/>
  <c r="C124" i="2038"/>
  <c r="C125" i="2038"/>
  <c r="C126" i="2038"/>
  <c r="C127" i="2038"/>
  <c r="C128" i="2038"/>
  <c r="C129" i="2038"/>
  <c r="C130" i="2038"/>
  <c r="C131" i="2038"/>
  <c r="C132" i="2038"/>
  <c r="C133" i="2038"/>
  <c r="C134" i="2038"/>
  <c r="C135" i="2038"/>
  <c r="C136" i="2038"/>
  <c r="C137" i="2038"/>
  <c r="C138" i="2038"/>
  <c r="C139" i="2038"/>
  <c r="C140" i="2038"/>
  <c r="C141" i="2038"/>
  <c r="C142" i="2038"/>
  <c r="C143" i="2038"/>
  <c r="C144" i="2038"/>
  <c r="C145" i="2038"/>
  <c r="C146" i="2038"/>
  <c r="C147" i="2038"/>
  <c r="C148" i="2038"/>
  <c r="C149" i="2038"/>
  <c r="C150" i="2038"/>
  <c r="C151" i="2038"/>
  <c r="C152" i="2038"/>
  <c r="C153" i="2038"/>
  <c r="C154" i="2038"/>
  <c r="C155" i="2038"/>
  <c r="C156" i="2038"/>
  <c r="C157" i="2038"/>
  <c r="C158" i="2038"/>
  <c r="C159" i="2038"/>
  <c r="C160" i="2038"/>
  <c r="C161" i="2038"/>
  <c r="C162" i="2038"/>
  <c r="C163" i="2038"/>
  <c r="C164" i="2038"/>
  <c r="C165" i="2038"/>
  <c r="C166" i="2038"/>
  <c r="C167" i="2038"/>
  <c r="C168" i="2038"/>
  <c r="C169" i="2038"/>
  <c r="C170" i="2038"/>
  <c r="C171" i="2038"/>
  <c r="C172" i="2038"/>
  <c r="C173" i="2038"/>
  <c r="C174" i="2038"/>
  <c r="C175" i="2038"/>
  <c r="C176" i="2038"/>
  <c r="C177" i="2038"/>
  <c r="C178" i="2038"/>
  <c r="C179" i="2038"/>
  <c r="C180" i="2038"/>
  <c r="C181" i="2038"/>
  <c r="C182" i="2038"/>
  <c r="C183" i="2038"/>
  <c r="C184" i="2038"/>
  <c r="C185" i="2038"/>
  <c r="C186" i="2038"/>
  <c r="C187" i="2038"/>
  <c r="C188" i="2038"/>
  <c r="C189" i="2038"/>
  <c r="C190" i="2038"/>
  <c r="C191" i="2038"/>
  <c r="C192" i="2038"/>
  <c r="C193" i="2038"/>
  <c r="C194" i="2038"/>
  <c r="C195" i="2038"/>
  <c r="C196" i="2038"/>
  <c r="C197" i="2038"/>
  <c r="C198" i="2038"/>
  <c r="C199" i="2038"/>
  <c r="C200" i="2038"/>
  <c r="C201" i="2038"/>
  <c r="C202" i="2038"/>
  <c r="C203" i="2038"/>
  <c r="C204" i="2038"/>
  <c r="C205" i="2038"/>
  <c r="C206" i="2038"/>
  <c r="C207" i="2038"/>
  <c r="C208" i="2038"/>
  <c r="C209" i="2038"/>
  <c r="C210" i="2038"/>
  <c r="C211" i="2038"/>
  <c r="C212" i="2038"/>
  <c r="C213" i="2038"/>
  <c r="C214" i="2038"/>
  <c r="C215" i="2038"/>
  <c r="C216" i="2038"/>
  <c r="C217" i="2038"/>
  <c r="C218" i="2038"/>
  <c r="C219" i="2038"/>
  <c r="C220" i="2038"/>
  <c r="C221" i="2038"/>
  <c r="C222" i="2038"/>
  <c r="C223" i="2038"/>
  <c r="C224" i="2038"/>
  <c r="C225" i="2038"/>
  <c r="C226" i="2038"/>
  <c r="C227" i="2038"/>
  <c r="C228" i="2038"/>
  <c r="C229" i="2038"/>
  <c r="C230" i="2038"/>
  <c r="C231" i="2038"/>
  <c r="C232" i="2038"/>
  <c r="C233" i="2038"/>
  <c r="C234" i="2038"/>
  <c r="C235" i="2038"/>
  <c r="C236" i="2038"/>
  <c r="C237" i="2038"/>
  <c r="C238" i="2038"/>
  <c r="C239" i="2038"/>
  <c r="C240" i="2038"/>
  <c r="C241" i="2038"/>
  <c r="C242" i="2038"/>
  <c r="C243" i="2038"/>
  <c r="C244" i="2038"/>
  <c r="C245" i="2038"/>
  <c r="C246" i="2038"/>
  <c r="C247" i="2038"/>
  <c r="C248" i="2038"/>
  <c r="C249" i="2038"/>
  <c r="C250" i="2038"/>
  <c r="C251" i="2038"/>
  <c r="C252" i="2038"/>
  <c r="C253" i="2038"/>
  <c r="C254" i="2038"/>
  <c r="C255" i="2038"/>
  <c r="C256" i="2038"/>
  <c r="C257" i="2038"/>
  <c r="C258" i="2038"/>
  <c r="C259" i="2038"/>
  <c r="C260" i="2038"/>
  <c r="C261" i="2038"/>
  <c r="C262" i="2038"/>
  <c r="C263" i="2038"/>
  <c r="C264" i="2038"/>
  <c r="C265" i="2038"/>
  <c r="C266" i="2038"/>
  <c r="C267" i="2038"/>
  <c r="C268" i="2038"/>
  <c r="C269" i="2038"/>
  <c r="C270" i="2038"/>
  <c r="C271" i="2038"/>
  <c r="C272" i="2038"/>
  <c r="C273" i="2038"/>
  <c r="C274" i="2038"/>
  <c r="C275" i="2038"/>
  <c r="C276" i="2038"/>
  <c r="C277" i="2038"/>
  <c r="C278" i="2038"/>
  <c r="C279" i="2038"/>
  <c r="C280" i="2038"/>
  <c r="C281" i="2038"/>
  <c r="C282" i="2038"/>
  <c r="C283" i="2038"/>
  <c r="C284" i="2038"/>
  <c r="C285" i="2038"/>
  <c r="C286" i="2038"/>
  <c r="C287" i="2038"/>
  <c r="C288" i="2038"/>
  <c r="C289" i="2038"/>
  <c r="C290" i="2038"/>
  <c r="C291" i="2038"/>
  <c r="C292" i="2038"/>
  <c r="C293" i="2038"/>
  <c r="C294" i="2038"/>
  <c r="C295" i="2038"/>
  <c r="C296" i="2038"/>
  <c r="C297" i="2038"/>
  <c r="C298" i="2038"/>
  <c r="C299" i="2038"/>
  <c r="C300" i="2038"/>
  <c r="C301" i="2038"/>
  <c r="C302" i="2038"/>
  <c r="C303" i="2038"/>
  <c r="C304" i="2038"/>
  <c r="C305" i="2038"/>
  <c r="C306" i="2038"/>
  <c r="C307" i="2038"/>
  <c r="C308" i="2038"/>
  <c r="C309" i="2038"/>
  <c r="C310" i="2038"/>
  <c r="C311" i="2038"/>
  <c r="C312" i="2038"/>
  <c r="C313" i="2038"/>
  <c r="C314" i="2038"/>
  <c r="C315" i="2038"/>
  <c r="C316" i="2038"/>
  <c r="C317" i="2038"/>
  <c r="C318" i="2038"/>
  <c r="C319" i="2038"/>
  <c r="C320" i="2038"/>
  <c r="C321" i="2038"/>
  <c r="C322" i="2038"/>
  <c r="C323" i="2038"/>
  <c r="C324" i="2038"/>
  <c r="C325" i="2038"/>
  <c r="C326" i="2038"/>
  <c r="C327" i="2038"/>
  <c r="C328" i="2038"/>
  <c r="C329" i="2038"/>
  <c r="C330" i="2038"/>
  <c r="C331" i="2038"/>
  <c r="C332" i="2038"/>
  <c r="C333" i="2038"/>
  <c r="C334" i="2038"/>
  <c r="C335" i="2038"/>
  <c r="C336" i="2038"/>
  <c r="C337" i="2038"/>
  <c r="C338" i="2038"/>
  <c r="C339" i="2038"/>
  <c r="C340" i="2038"/>
  <c r="C341" i="2038"/>
  <c r="C342" i="2038"/>
  <c r="C343" i="2038"/>
  <c r="C344" i="2038"/>
  <c r="C345" i="2038"/>
  <c r="C346" i="2038"/>
  <c r="C347" i="2038"/>
  <c r="C348" i="2038"/>
  <c r="C349" i="2038"/>
  <c r="C350" i="2038"/>
  <c r="C351" i="2038"/>
  <c r="C352" i="2038"/>
  <c r="C353" i="2038"/>
  <c r="C354" i="2038"/>
  <c r="C355" i="2038"/>
  <c r="C356" i="2038"/>
  <c r="C357" i="2038"/>
  <c r="C358" i="2038"/>
  <c r="C359" i="2038"/>
  <c r="C360" i="2038"/>
  <c r="C361" i="2038"/>
  <c r="C362" i="2038"/>
  <c r="C363" i="2038"/>
  <c r="C364" i="2038"/>
  <c r="C365" i="2038"/>
  <c r="C366" i="2038"/>
  <c r="C367" i="2038"/>
  <c r="C368" i="2038"/>
  <c r="C369" i="2038"/>
  <c r="C370" i="2038"/>
  <c r="C371" i="2038"/>
  <c r="C372" i="2038"/>
  <c r="C373" i="2038"/>
  <c r="C374" i="2038"/>
  <c r="C375" i="2038"/>
  <c r="C376" i="2038"/>
  <c r="C377" i="2038"/>
  <c r="C378" i="2038"/>
  <c r="C379" i="2038"/>
  <c r="C380" i="2038"/>
  <c r="C381" i="2038"/>
  <c r="C382" i="2038"/>
  <c r="C383" i="2038"/>
  <c r="C384" i="2038"/>
  <c r="C385" i="2038"/>
  <c r="C386" i="2038"/>
  <c r="C387" i="2038"/>
  <c r="C388" i="2038"/>
  <c r="C389" i="2038"/>
  <c r="C390" i="2038"/>
  <c r="C391" i="2038"/>
  <c r="C392" i="2038"/>
  <c r="C393" i="2038"/>
  <c r="C394" i="2038"/>
  <c r="C395" i="2038"/>
  <c r="C396" i="2038"/>
  <c r="C397" i="2038"/>
  <c r="C398" i="2038"/>
  <c r="C399" i="2038"/>
  <c r="C400" i="2038"/>
  <c r="C401" i="2038"/>
  <c r="C402" i="2038"/>
  <c r="C403" i="2038"/>
  <c r="C404" i="2038"/>
  <c r="C405" i="2038"/>
  <c r="C406" i="2038"/>
  <c r="C407" i="2038"/>
  <c r="C408" i="2038"/>
  <c r="C409" i="2038"/>
  <c r="C410" i="2038"/>
  <c r="C411" i="2038"/>
  <c r="C412" i="2038"/>
  <c r="C413" i="2038"/>
  <c r="C414" i="2038"/>
  <c r="C415" i="2038"/>
  <c r="C416" i="2038"/>
  <c r="C417" i="2038"/>
  <c r="C418" i="2038"/>
  <c r="C419" i="2038"/>
  <c r="C420" i="2038"/>
  <c r="C421" i="2038"/>
  <c r="C422" i="2038"/>
  <c r="C423" i="2038"/>
  <c r="C424" i="2038"/>
  <c r="C425" i="2038"/>
  <c r="C426" i="2038"/>
  <c r="C427" i="2038"/>
  <c r="C428" i="2038"/>
  <c r="C429" i="2038"/>
  <c r="C430" i="2038"/>
  <c r="C431" i="2038"/>
  <c r="C432" i="2038"/>
  <c r="C433" i="2038"/>
  <c r="C434" i="2038"/>
  <c r="C435" i="2038"/>
  <c r="C436" i="2038"/>
  <c r="C437" i="2038"/>
  <c r="C438" i="2038"/>
  <c r="C439" i="2038"/>
  <c r="C440" i="2038"/>
  <c r="C441" i="2038"/>
  <c r="C442" i="2038"/>
  <c r="C443" i="2038"/>
  <c r="C444" i="2038"/>
  <c r="C445" i="2038"/>
  <c r="C446" i="2038"/>
  <c r="C447" i="2038"/>
  <c r="C448" i="2038"/>
  <c r="C449" i="2038"/>
  <c r="C450" i="2038"/>
  <c r="C451" i="2038"/>
  <c r="C452" i="2038"/>
  <c r="C453" i="2038"/>
  <c r="C454" i="2038"/>
  <c r="C455" i="2038"/>
  <c r="C456" i="2038"/>
  <c r="C457" i="2038"/>
  <c r="C458" i="2038"/>
  <c r="C459" i="2038"/>
  <c r="C460" i="2038"/>
  <c r="C461" i="2038"/>
  <c r="C462" i="2038"/>
  <c r="C463" i="2038"/>
  <c r="C464" i="2038"/>
  <c r="C465" i="2038"/>
  <c r="C466" i="2038"/>
  <c r="C467" i="2038"/>
  <c r="C468" i="2038"/>
  <c r="C469" i="2038"/>
  <c r="C470" i="2038"/>
  <c r="C471" i="2038"/>
  <c r="C472" i="2038"/>
  <c r="C473" i="2038"/>
  <c r="C474" i="2038"/>
  <c r="C475" i="2038"/>
  <c r="C476" i="2038"/>
  <c r="C477" i="2038"/>
  <c r="C478" i="2038"/>
  <c r="C479" i="2038"/>
  <c r="C480" i="2038"/>
  <c r="C481" i="2038"/>
  <c r="C482" i="2038"/>
  <c r="C483" i="2038"/>
  <c r="C484" i="2038"/>
  <c r="C485" i="2038"/>
  <c r="C486" i="2038"/>
  <c r="C487" i="2038"/>
  <c r="C488" i="2038"/>
  <c r="C489" i="2038"/>
  <c r="C490" i="2038"/>
  <c r="C491" i="2038"/>
  <c r="C492" i="2038"/>
  <c r="C493" i="2038"/>
  <c r="C494" i="2038"/>
  <c r="C495" i="2038"/>
  <c r="C496" i="2038"/>
  <c r="C497" i="2038"/>
  <c r="C498" i="2038"/>
  <c r="C499" i="2038"/>
  <c r="C500" i="2038"/>
  <c r="C501" i="2038"/>
  <c r="C502" i="2038"/>
  <c r="C503" i="2038"/>
  <c r="C504" i="2038"/>
  <c r="C505" i="2038"/>
  <c r="C506" i="2038"/>
  <c r="C507" i="2038"/>
  <c r="C508" i="2038"/>
  <c r="C509" i="2038"/>
  <c r="C510" i="2038"/>
  <c r="C511" i="2038"/>
  <c r="C512" i="2038"/>
  <c r="C513" i="2038"/>
  <c r="C514" i="2038"/>
  <c r="C515" i="2038"/>
  <c r="C516" i="2038"/>
  <c r="C517" i="2038"/>
  <c r="C518" i="2038"/>
  <c r="C519" i="2038"/>
  <c r="C520" i="2038"/>
  <c r="C521" i="2038"/>
  <c r="C522" i="2038"/>
  <c r="C523" i="2038"/>
  <c r="C524" i="2038"/>
  <c r="C525" i="2038"/>
  <c r="C526" i="2038"/>
  <c r="C527" i="2038"/>
  <c r="C528" i="2038"/>
  <c r="C529" i="2038"/>
  <c r="C530" i="2038"/>
  <c r="C531" i="2038"/>
  <c r="C532" i="2038"/>
  <c r="C533" i="2038"/>
  <c r="C534" i="2038"/>
  <c r="C535" i="2038"/>
  <c r="C536" i="2038"/>
  <c r="C537" i="2038"/>
  <c r="C538" i="2038"/>
  <c r="C539" i="2038"/>
  <c r="C540" i="2038"/>
  <c r="C541" i="2038"/>
  <c r="C542" i="2038"/>
  <c r="C543" i="2038"/>
  <c r="C544" i="2038"/>
  <c r="C545" i="2038"/>
  <c r="C546" i="2038"/>
  <c r="C547" i="2038"/>
  <c r="C548" i="2038"/>
  <c r="C549" i="2038"/>
  <c r="C550" i="2038"/>
  <c r="C551" i="2038"/>
  <c r="C552" i="2038"/>
  <c r="C553" i="2038"/>
  <c r="C554" i="2038"/>
  <c r="C555" i="2038"/>
  <c r="C556" i="2038"/>
  <c r="C557" i="2038"/>
  <c r="C558" i="2038"/>
  <c r="C559" i="2038"/>
  <c r="C560" i="2038"/>
  <c r="C561" i="2038"/>
  <c r="C562" i="2038"/>
  <c r="C563" i="2038"/>
  <c r="C564" i="2038"/>
  <c r="C565" i="2038"/>
  <c r="C566" i="2038"/>
  <c r="C567" i="2038"/>
  <c r="C568" i="2038"/>
  <c r="C569" i="2038"/>
  <c r="C570" i="2038"/>
  <c r="C571" i="2038"/>
  <c r="C572" i="2038"/>
  <c r="C573" i="2038"/>
  <c r="C574" i="2038"/>
  <c r="C575" i="2038"/>
  <c r="C576" i="2038"/>
  <c r="C577" i="2038"/>
  <c r="C578" i="2038"/>
  <c r="C579" i="2038"/>
  <c r="C580" i="2038"/>
  <c r="C581" i="2038"/>
  <c r="C582" i="2038"/>
  <c r="C583" i="2038"/>
  <c r="C584" i="2038"/>
  <c r="C585" i="2038"/>
  <c r="C586" i="2038"/>
  <c r="C587" i="2038"/>
  <c r="C588" i="2038"/>
  <c r="C589" i="2038"/>
  <c r="C590" i="2038"/>
  <c r="C591" i="2038"/>
  <c r="C592" i="2038"/>
  <c r="C593" i="2038"/>
  <c r="C594" i="2038"/>
  <c r="C595" i="2038"/>
  <c r="C596" i="2038"/>
  <c r="C597" i="2038"/>
  <c r="C598" i="2038"/>
  <c r="C599" i="2038"/>
  <c r="C600" i="2038"/>
  <c r="C601" i="2038"/>
  <c r="C602" i="2038"/>
  <c r="C603" i="2038"/>
  <c r="C604" i="2038"/>
  <c r="C605" i="2038"/>
  <c r="C606" i="2038"/>
  <c r="C607" i="2038"/>
  <c r="C608" i="2038"/>
  <c r="C609" i="2038"/>
  <c r="C610" i="2038"/>
  <c r="C611" i="2038"/>
  <c r="C612" i="2038"/>
  <c r="C613" i="2038"/>
  <c r="C614" i="2038"/>
  <c r="C615" i="2038"/>
  <c r="C616" i="2038"/>
  <c r="C617" i="2038"/>
  <c r="C618" i="2038"/>
  <c r="C619" i="2038"/>
  <c r="C620" i="2038"/>
  <c r="C621" i="2038"/>
  <c r="C622" i="2038"/>
  <c r="C623" i="2038"/>
  <c r="C624" i="2038"/>
  <c r="C625" i="2038"/>
  <c r="C626" i="2038"/>
  <c r="C627" i="2038"/>
  <c r="C628" i="2038"/>
  <c r="C629" i="2038"/>
  <c r="C630" i="2038"/>
  <c r="C631" i="2038"/>
  <c r="C632" i="2038"/>
  <c r="C633" i="2038"/>
  <c r="C634" i="2038"/>
  <c r="C635" i="2038"/>
  <c r="C636" i="2038"/>
  <c r="C637" i="2038"/>
  <c r="C638" i="2038"/>
  <c r="C639" i="2038"/>
  <c r="C640" i="2038"/>
  <c r="C641" i="2038"/>
  <c r="C642" i="2038"/>
  <c r="C643" i="2038"/>
  <c r="C644" i="2038"/>
  <c r="C645" i="2038"/>
  <c r="C646" i="2038"/>
  <c r="C647" i="2038"/>
  <c r="C648" i="2038"/>
  <c r="C649" i="2038"/>
  <c r="C650" i="2038"/>
  <c r="C651" i="2038"/>
  <c r="C652" i="2038"/>
  <c r="C653" i="2038"/>
  <c r="C654" i="2038"/>
  <c r="C655" i="2038"/>
  <c r="C656" i="2038"/>
  <c r="C657" i="2038"/>
  <c r="C658" i="2038"/>
  <c r="C659" i="2038"/>
  <c r="C660" i="2038"/>
  <c r="C661" i="2038"/>
  <c r="C662" i="2038"/>
  <c r="C663" i="2038"/>
  <c r="C664" i="2038"/>
  <c r="C665" i="2038"/>
  <c r="C666" i="2038"/>
  <c r="C667" i="2038"/>
  <c r="C668" i="2038"/>
  <c r="C669" i="2038"/>
  <c r="C670" i="2038"/>
  <c r="C671" i="2038"/>
  <c r="C672" i="2038"/>
  <c r="C673" i="2038"/>
  <c r="C674" i="2038"/>
  <c r="C675" i="2038"/>
  <c r="C676" i="2038"/>
  <c r="C677" i="2038"/>
  <c r="C678" i="2038"/>
  <c r="C679" i="2038"/>
  <c r="C680" i="2038"/>
  <c r="C681" i="2038"/>
  <c r="C682" i="2038"/>
  <c r="C683" i="2038"/>
  <c r="C684" i="2038"/>
  <c r="C685" i="2038"/>
  <c r="C686" i="2038"/>
  <c r="C687" i="2038"/>
  <c r="C688" i="2038"/>
  <c r="C689" i="2038"/>
  <c r="C690" i="2038"/>
  <c r="C691" i="2038"/>
  <c r="C692" i="2038"/>
  <c r="C693" i="2038"/>
  <c r="C694" i="2038"/>
  <c r="C695" i="2038"/>
  <c r="C696" i="2038"/>
  <c r="C697" i="2038"/>
  <c r="C698" i="2038"/>
  <c r="C699" i="2038"/>
  <c r="C700" i="2038"/>
  <c r="C701" i="2038"/>
  <c r="C702" i="2038"/>
  <c r="C703" i="2038"/>
  <c r="C704" i="2038"/>
  <c r="C705" i="2038"/>
  <c r="C706" i="2038"/>
  <c r="C707" i="2038"/>
  <c r="C708" i="2038"/>
  <c r="C709" i="2038"/>
  <c r="C710" i="2038"/>
  <c r="C711" i="2038"/>
  <c r="C712" i="2038"/>
  <c r="C713" i="2038"/>
  <c r="C714" i="2038"/>
  <c r="C715" i="2038"/>
  <c r="C716" i="2038"/>
  <c r="C717" i="2038"/>
  <c r="C718" i="2038"/>
  <c r="C719" i="2038"/>
  <c r="C720" i="2038"/>
  <c r="C721" i="2038"/>
  <c r="C722" i="2038"/>
  <c r="C723" i="2038"/>
  <c r="C724" i="2038"/>
  <c r="C725" i="2038"/>
  <c r="C726" i="2038"/>
  <c r="C727" i="2038"/>
  <c r="C728" i="2038"/>
  <c r="C729" i="2038"/>
  <c r="C730" i="2038"/>
  <c r="C731" i="2038"/>
  <c r="C732" i="2038"/>
  <c r="C733" i="2038"/>
  <c r="C734" i="2038"/>
  <c r="C735" i="2038"/>
  <c r="C736" i="2038"/>
  <c r="C737" i="2038"/>
  <c r="C738" i="2038"/>
  <c r="C739" i="2038"/>
  <c r="C740" i="2038"/>
  <c r="C741" i="2038"/>
  <c r="C742" i="2038"/>
  <c r="C743" i="2038"/>
  <c r="C744" i="2038"/>
  <c r="C745" i="2038"/>
  <c r="C746" i="2038"/>
  <c r="C747" i="2038"/>
  <c r="C748" i="2038"/>
  <c r="C749" i="2038"/>
  <c r="C750" i="2038"/>
  <c r="C751" i="2038"/>
  <c r="C752" i="2038"/>
  <c r="C753" i="2038"/>
  <c r="C754" i="2038"/>
  <c r="C755" i="2038"/>
  <c r="C756" i="2038"/>
  <c r="C757" i="2038"/>
  <c r="C758" i="2038"/>
  <c r="C759" i="2038"/>
  <c r="C760" i="2038"/>
  <c r="C761" i="2038"/>
  <c r="C762" i="2038"/>
  <c r="C763" i="2038"/>
  <c r="C764" i="2038"/>
  <c r="C765" i="2038"/>
  <c r="C766" i="2038"/>
  <c r="C767" i="2038"/>
  <c r="C768" i="2038"/>
  <c r="C769" i="2038"/>
  <c r="C770" i="2038"/>
  <c r="C771" i="2038"/>
  <c r="C772" i="2038"/>
  <c r="C773" i="2038"/>
  <c r="C774" i="2038"/>
  <c r="C775" i="2038"/>
  <c r="C776" i="2038"/>
  <c r="C777" i="2038"/>
  <c r="C778" i="2038"/>
  <c r="C779" i="2038"/>
  <c r="C780" i="2038"/>
  <c r="C781" i="2038"/>
  <c r="C782" i="2038"/>
  <c r="C783" i="2038"/>
  <c r="C784" i="2038"/>
  <c r="C785" i="2038"/>
  <c r="C786" i="2038"/>
  <c r="C787" i="2038"/>
  <c r="C788" i="2038"/>
  <c r="C789" i="2038"/>
  <c r="C790" i="2038"/>
  <c r="C791" i="2038"/>
  <c r="C792" i="2038"/>
  <c r="C793" i="2038"/>
  <c r="C794" i="2038"/>
  <c r="C795" i="2038"/>
  <c r="C796" i="2038"/>
  <c r="C797" i="2038"/>
  <c r="C798" i="2038"/>
  <c r="C799" i="2038"/>
  <c r="C800" i="2038"/>
  <c r="C801" i="2038"/>
  <c r="C802" i="2038"/>
  <c r="C803" i="2038"/>
  <c r="C804" i="2038"/>
  <c r="C805" i="2038"/>
  <c r="C806" i="2038"/>
  <c r="C807" i="2038"/>
  <c r="C808" i="2038"/>
  <c r="C809" i="2038"/>
  <c r="C810" i="2038"/>
  <c r="C811" i="2038"/>
  <c r="C812" i="2038"/>
  <c r="C813" i="2038"/>
  <c r="C814" i="2038"/>
  <c r="C815" i="2038"/>
  <c r="C816" i="2038"/>
  <c r="C817" i="2038"/>
  <c r="C818" i="2038"/>
  <c r="C819" i="2038"/>
  <c r="C820" i="2038"/>
  <c r="C821" i="2038"/>
  <c r="C822" i="2038"/>
  <c r="C823" i="2038"/>
  <c r="C824" i="2038"/>
  <c r="C825" i="2038"/>
  <c r="C826" i="2038"/>
  <c r="C827" i="2038"/>
  <c r="C828" i="2038"/>
  <c r="C829" i="2038"/>
  <c r="C830" i="2038"/>
  <c r="C831" i="2038"/>
  <c r="C832" i="2038"/>
  <c r="C833" i="2038"/>
  <c r="C834" i="2038"/>
  <c r="C835" i="2038"/>
  <c r="C836" i="2038"/>
  <c r="C837" i="2038"/>
  <c r="C838" i="2038"/>
  <c r="C839" i="2038"/>
  <c r="C840" i="2038"/>
  <c r="C841" i="2038"/>
  <c r="C842" i="2038"/>
  <c r="C843" i="2038"/>
  <c r="C844" i="2038"/>
  <c r="C845" i="2038"/>
  <c r="C846" i="2038"/>
  <c r="C847" i="2038"/>
  <c r="C848" i="2038"/>
  <c r="C849" i="2038"/>
  <c r="C850" i="2038"/>
  <c r="C851" i="2038"/>
  <c r="C852" i="2038"/>
  <c r="C853" i="2038"/>
  <c r="C854" i="2038"/>
  <c r="C855" i="2038"/>
  <c r="C856" i="2038"/>
  <c r="C857" i="2038"/>
  <c r="C858" i="2038"/>
  <c r="C859" i="2038"/>
  <c r="C860" i="2038"/>
  <c r="C861" i="2038"/>
  <c r="C862" i="2038"/>
  <c r="C863" i="2038"/>
  <c r="C864" i="2038"/>
  <c r="C865" i="2038"/>
  <c r="C866" i="2038"/>
  <c r="C867" i="2038"/>
  <c r="C868" i="2038"/>
  <c r="C869" i="2038"/>
  <c r="C870" i="2038"/>
  <c r="C871" i="2038"/>
  <c r="C872" i="2038"/>
  <c r="C873" i="2038"/>
  <c r="C874" i="2038"/>
  <c r="C875" i="2038"/>
  <c r="C876" i="2038"/>
  <c r="C877" i="2038"/>
  <c r="C878" i="2038"/>
  <c r="C879" i="2038"/>
  <c r="C880" i="2038"/>
  <c r="C881" i="2038"/>
  <c r="C882" i="2038"/>
  <c r="C883" i="2038"/>
  <c r="C884" i="2038"/>
  <c r="C885" i="2038"/>
  <c r="C886" i="2038"/>
  <c r="C887" i="2038"/>
  <c r="C888" i="2038"/>
  <c r="C889" i="2038"/>
  <c r="C890" i="2038"/>
  <c r="C891" i="2038"/>
  <c r="C892" i="2038"/>
  <c r="C893" i="2038"/>
  <c r="C894" i="2038"/>
  <c r="C895" i="2038"/>
  <c r="C896" i="2038"/>
  <c r="C897" i="2038"/>
  <c r="C898" i="2038"/>
  <c r="C899" i="2038"/>
  <c r="C900" i="2038"/>
  <c r="C901" i="2038"/>
  <c r="C902" i="2038"/>
  <c r="C903" i="2038"/>
  <c r="C904" i="2038"/>
  <c r="C905" i="2038"/>
  <c r="C906" i="2038"/>
  <c r="C907" i="2038"/>
  <c r="C908" i="2038"/>
  <c r="C909" i="2038"/>
  <c r="C910" i="2038"/>
  <c r="C911" i="2038"/>
  <c r="C912" i="2038"/>
  <c r="C913" i="2038"/>
  <c r="C914" i="2038"/>
  <c r="C915" i="2038"/>
  <c r="C916" i="2038"/>
  <c r="C917" i="2038"/>
  <c r="C918" i="2038"/>
  <c r="C919" i="2038"/>
  <c r="C920" i="2038"/>
  <c r="C921" i="2038"/>
  <c r="C922" i="2038"/>
  <c r="C923" i="2038"/>
  <c r="C924" i="2038"/>
  <c r="C925" i="2038"/>
  <c r="C926" i="2038"/>
  <c r="C927" i="2038"/>
  <c r="C928" i="2038"/>
  <c r="C929" i="2038"/>
  <c r="C930" i="2038"/>
  <c r="C931" i="2038"/>
  <c r="C932" i="2038"/>
  <c r="C933" i="2038"/>
  <c r="C934" i="2038"/>
  <c r="C935" i="2038"/>
  <c r="C936" i="2038"/>
  <c r="C937" i="2038"/>
  <c r="C938" i="2038"/>
  <c r="C939" i="2038"/>
  <c r="C940" i="2038"/>
  <c r="C941" i="2038"/>
  <c r="C942" i="2038"/>
  <c r="C943" i="2038"/>
  <c r="C944" i="2038"/>
  <c r="C945" i="2038"/>
  <c r="C946" i="2038"/>
  <c r="C947" i="2038"/>
  <c r="C948" i="2038"/>
  <c r="C949" i="2038"/>
  <c r="C950" i="2038"/>
  <c r="C951" i="2038"/>
  <c r="C952" i="2038"/>
  <c r="C953" i="2038"/>
  <c r="C954" i="2038"/>
  <c r="C955" i="2038"/>
  <c r="C956" i="2038"/>
  <c r="C957" i="2038"/>
  <c r="C958" i="2038"/>
  <c r="C959" i="2038"/>
  <c r="C960" i="2038"/>
  <c r="C961" i="2038"/>
  <c r="C962" i="2038"/>
  <c r="C963" i="2038"/>
  <c r="C964" i="2038"/>
  <c r="C965" i="2038"/>
  <c r="C966" i="2038"/>
  <c r="C967" i="2038"/>
  <c r="C968" i="2038"/>
  <c r="C969" i="2038"/>
  <c r="C970" i="2038"/>
  <c r="C971" i="2038"/>
  <c r="C972" i="2038"/>
  <c r="C973" i="2038"/>
  <c r="C974" i="2038"/>
  <c r="C975" i="2038"/>
  <c r="C976" i="2038"/>
  <c r="C977" i="2038"/>
  <c r="C978" i="2038"/>
  <c r="C979" i="2038"/>
  <c r="C980" i="2038"/>
  <c r="C981" i="2038"/>
  <c r="C982" i="2038"/>
  <c r="C983" i="2038"/>
  <c r="C984" i="2038"/>
  <c r="C985" i="2038"/>
  <c r="C986" i="2038"/>
  <c r="C987" i="2038"/>
  <c r="C988" i="2038"/>
  <c r="C989" i="2038"/>
  <c r="C990" i="2038"/>
  <c r="C991" i="2038"/>
  <c r="C992" i="2038"/>
  <c r="C993" i="2038"/>
  <c r="C994" i="2038"/>
  <c r="C995" i="2038"/>
  <c r="C996" i="2038"/>
  <c r="C997" i="2038"/>
  <c r="C998" i="2038"/>
  <c r="C999" i="2038"/>
  <c r="C1000" i="2038"/>
  <c r="C1001" i="2038"/>
  <c r="E6" i="2038"/>
  <c r="D6" i="2038"/>
  <c r="C6" i="2038"/>
  <c r="X87" i="2664"/>
  <c r="AK123" i="2661"/>
  <c r="AJ123" i="2661"/>
  <c r="X86" i="2664"/>
  <c r="AK122" i="2661"/>
  <c r="AJ122" i="2661"/>
  <c r="X84" i="2664"/>
  <c r="AK120" i="2661"/>
  <c r="AJ120" i="2661"/>
  <c r="X83" i="2664"/>
  <c r="AK119" i="2661"/>
  <c r="AJ119" i="2661"/>
  <c r="X81" i="2664"/>
  <c r="AK117" i="2661"/>
  <c r="AJ117" i="2661"/>
  <c r="X80" i="2664"/>
  <c r="AK116" i="2661"/>
  <c r="AJ116" i="2661"/>
  <c r="X79" i="2664"/>
  <c r="AK115" i="2661"/>
  <c r="AJ115" i="2661"/>
  <c r="X78" i="2664"/>
  <c r="AK114" i="2661"/>
  <c r="AJ114" i="2661"/>
  <c r="X77" i="2664"/>
  <c r="AK113" i="2661"/>
  <c r="AJ113" i="2661"/>
  <c r="X75" i="2664"/>
  <c r="AK111" i="2661"/>
  <c r="AJ111" i="2661"/>
  <c r="X74" i="2664"/>
  <c r="AK110" i="2661"/>
  <c r="AJ110" i="2661"/>
  <c r="X72" i="2664"/>
  <c r="AK108" i="2661"/>
  <c r="AJ108" i="2661"/>
  <c r="X71" i="2664"/>
  <c r="AK107" i="2661"/>
  <c r="AJ107" i="2661"/>
  <c r="X70" i="2664"/>
  <c r="AK106" i="2661"/>
  <c r="AJ106" i="2661"/>
  <c r="K7" i="2143"/>
  <c r="G7" i="2143"/>
  <c r="F7" i="2143"/>
  <c r="K6" i="2143"/>
  <c r="G6" i="2143"/>
  <c r="F6" i="2143"/>
  <c r="K6" i="2038" l="1"/>
  <c r="G6" i="2038"/>
  <c r="F6" i="2038"/>
  <c r="K1001" i="2038"/>
  <c r="G1001" i="2038"/>
  <c r="F1001" i="2038"/>
  <c r="K1000" i="2038"/>
  <c r="G1000" i="2038"/>
  <c r="F1000" i="2038"/>
  <c r="K999" i="2038"/>
  <c r="G999" i="2038"/>
  <c r="F999" i="2038"/>
  <c r="K998" i="2038"/>
  <c r="G998" i="2038"/>
  <c r="F998" i="2038"/>
  <c r="K997" i="2038"/>
  <c r="G997" i="2038"/>
  <c r="F997" i="2038"/>
  <c r="K996" i="2038"/>
  <c r="G996" i="2038"/>
  <c r="F996" i="2038"/>
  <c r="K995" i="2038"/>
  <c r="G995" i="2038"/>
  <c r="F995" i="2038"/>
  <c r="K994" i="2038"/>
  <c r="G994" i="2038"/>
  <c r="F994" i="2038"/>
  <c r="K993" i="2038"/>
  <c r="G993" i="2038"/>
  <c r="F993" i="2038"/>
  <c r="K992" i="2038"/>
  <c r="G992" i="2038"/>
  <c r="F992" i="2038"/>
  <c r="K991" i="2038"/>
  <c r="G991" i="2038"/>
  <c r="F991" i="2038"/>
  <c r="K990" i="2038"/>
  <c r="G990" i="2038"/>
  <c r="F990" i="2038"/>
  <c r="K989" i="2038"/>
  <c r="G989" i="2038"/>
  <c r="F989" i="2038"/>
  <c r="K988" i="2038"/>
  <c r="G988" i="2038"/>
  <c r="F988" i="2038"/>
  <c r="K987" i="2038"/>
  <c r="G987" i="2038"/>
  <c r="F987" i="2038"/>
  <c r="K986" i="2038"/>
  <c r="G986" i="2038"/>
  <c r="F986" i="2038"/>
  <c r="K985" i="2038"/>
  <c r="G985" i="2038"/>
  <c r="F985" i="2038"/>
  <c r="K984" i="2038"/>
  <c r="G984" i="2038"/>
  <c r="F984" i="2038"/>
  <c r="K983" i="2038"/>
  <c r="G983" i="2038"/>
  <c r="F983" i="2038"/>
  <c r="K982" i="2038"/>
  <c r="G982" i="2038"/>
  <c r="F982" i="2038"/>
  <c r="K981" i="2038"/>
  <c r="G981" i="2038"/>
  <c r="F981" i="2038"/>
  <c r="K980" i="2038"/>
  <c r="G980" i="2038"/>
  <c r="F980" i="2038"/>
  <c r="K979" i="2038"/>
  <c r="G979" i="2038"/>
  <c r="F979" i="2038"/>
  <c r="K978" i="2038"/>
  <c r="G978" i="2038"/>
  <c r="F978" i="2038"/>
  <c r="K977" i="2038"/>
  <c r="G977" i="2038"/>
  <c r="F977" i="2038"/>
  <c r="K976" i="2038"/>
  <c r="G976" i="2038"/>
  <c r="F976" i="2038"/>
  <c r="K975" i="2038"/>
  <c r="G975" i="2038"/>
  <c r="F975" i="2038"/>
  <c r="K974" i="2038"/>
  <c r="G974" i="2038"/>
  <c r="F974" i="2038"/>
  <c r="K973" i="2038"/>
  <c r="G973" i="2038"/>
  <c r="F973" i="2038"/>
  <c r="K972" i="2038"/>
  <c r="G972" i="2038"/>
  <c r="F972" i="2038"/>
  <c r="K971" i="2038"/>
  <c r="G971" i="2038"/>
  <c r="F971" i="2038"/>
  <c r="K970" i="2038"/>
  <c r="G970" i="2038"/>
  <c r="F970" i="2038"/>
  <c r="K969" i="2038"/>
  <c r="G969" i="2038"/>
  <c r="F969" i="2038"/>
  <c r="K968" i="2038"/>
  <c r="G968" i="2038"/>
  <c r="F968" i="2038"/>
  <c r="K967" i="2038"/>
  <c r="G967" i="2038"/>
  <c r="F967" i="2038"/>
  <c r="K966" i="2038"/>
  <c r="G966" i="2038"/>
  <c r="F966" i="2038"/>
  <c r="K965" i="2038"/>
  <c r="G965" i="2038"/>
  <c r="F965" i="2038"/>
  <c r="K964" i="2038"/>
  <c r="G964" i="2038"/>
  <c r="F964" i="2038"/>
  <c r="K963" i="2038"/>
  <c r="G963" i="2038"/>
  <c r="F963" i="2038"/>
  <c r="K962" i="2038"/>
  <c r="G962" i="2038"/>
  <c r="F962" i="2038"/>
  <c r="K961" i="2038"/>
  <c r="G961" i="2038"/>
  <c r="F961" i="2038"/>
  <c r="K960" i="2038"/>
  <c r="G960" i="2038"/>
  <c r="F960" i="2038"/>
  <c r="K959" i="2038"/>
  <c r="G959" i="2038"/>
  <c r="F959" i="2038"/>
  <c r="K958" i="2038"/>
  <c r="G958" i="2038"/>
  <c r="F958" i="2038"/>
  <c r="K957" i="2038"/>
  <c r="G957" i="2038"/>
  <c r="F957" i="2038"/>
  <c r="K956" i="2038"/>
  <c r="G956" i="2038"/>
  <c r="F956" i="2038"/>
  <c r="K955" i="2038"/>
  <c r="G955" i="2038"/>
  <c r="F955" i="2038"/>
  <c r="K954" i="2038"/>
  <c r="G954" i="2038"/>
  <c r="F954" i="2038"/>
  <c r="K953" i="2038"/>
  <c r="G953" i="2038"/>
  <c r="F953" i="2038"/>
  <c r="K952" i="2038"/>
  <c r="G952" i="2038"/>
  <c r="F952" i="2038"/>
  <c r="K951" i="2038"/>
  <c r="G951" i="2038"/>
  <c r="F951" i="2038"/>
  <c r="K950" i="2038"/>
  <c r="G950" i="2038"/>
  <c r="F950" i="2038"/>
  <c r="K949" i="2038"/>
  <c r="G949" i="2038"/>
  <c r="F949" i="2038"/>
  <c r="K948" i="2038"/>
  <c r="G948" i="2038"/>
  <c r="F948" i="2038"/>
  <c r="K947" i="2038"/>
  <c r="G947" i="2038"/>
  <c r="F947" i="2038"/>
  <c r="K946" i="2038"/>
  <c r="G946" i="2038"/>
  <c r="F946" i="2038"/>
  <c r="K945" i="2038"/>
  <c r="G945" i="2038"/>
  <c r="F945" i="2038"/>
  <c r="K944" i="2038"/>
  <c r="G944" i="2038"/>
  <c r="F944" i="2038"/>
  <c r="K943" i="2038"/>
  <c r="G943" i="2038"/>
  <c r="F943" i="2038"/>
  <c r="K942" i="2038"/>
  <c r="G942" i="2038"/>
  <c r="F942" i="2038"/>
  <c r="K941" i="2038"/>
  <c r="G941" i="2038"/>
  <c r="F941" i="2038"/>
  <c r="K940" i="2038"/>
  <c r="G940" i="2038"/>
  <c r="F940" i="2038"/>
  <c r="K939" i="2038"/>
  <c r="G939" i="2038"/>
  <c r="F939" i="2038"/>
  <c r="K938" i="2038"/>
  <c r="G938" i="2038"/>
  <c r="F938" i="2038"/>
  <c r="K937" i="2038"/>
  <c r="G937" i="2038"/>
  <c r="F937" i="2038"/>
  <c r="K936" i="2038"/>
  <c r="G936" i="2038"/>
  <c r="F936" i="2038"/>
  <c r="K935" i="2038"/>
  <c r="G935" i="2038"/>
  <c r="F935" i="2038"/>
  <c r="K934" i="2038"/>
  <c r="G934" i="2038"/>
  <c r="F934" i="2038"/>
  <c r="K933" i="2038"/>
  <c r="G933" i="2038"/>
  <c r="F933" i="2038"/>
  <c r="K932" i="2038"/>
  <c r="G932" i="2038"/>
  <c r="F932" i="2038"/>
  <c r="K931" i="2038"/>
  <c r="G931" i="2038"/>
  <c r="F931" i="2038"/>
  <c r="K930" i="2038"/>
  <c r="G930" i="2038"/>
  <c r="F930" i="2038"/>
  <c r="K929" i="2038"/>
  <c r="G929" i="2038"/>
  <c r="F929" i="2038"/>
  <c r="K928" i="2038"/>
  <c r="G928" i="2038"/>
  <c r="F928" i="2038"/>
  <c r="K927" i="2038"/>
  <c r="G927" i="2038"/>
  <c r="F927" i="2038"/>
  <c r="K926" i="2038"/>
  <c r="G926" i="2038"/>
  <c r="F926" i="2038"/>
  <c r="K925" i="2038"/>
  <c r="G925" i="2038"/>
  <c r="F925" i="2038"/>
  <c r="K924" i="2038"/>
  <c r="G924" i="2038"/>
  <c r="F924" i="2038"/>
  <c r="K923" i="2038"/>
  <c r="G923" i="2038"/>
  <c r="F923" i="2038"/>
  <c r="K922" i="2038"/>
  <c r="G922" i="2038"/>
  <c r="F922" i="2038"/>
  <c r="K921" i="2038"/>
  <c r="G921" i="2038"/>
  <c r="F921" i="2038"/>
  <c r="K920" i="2038"/>
  <c r="G920" i="2038"/>
  <c r="F920" i="2038"/>
  <c r="K919" i="2038"/>
  <c r="G919" i="2038"/>
  <c r="F919" i="2038"/>
  <c r="K918" i="2038"/>
  <c r="G918" i="2038"/>
  <c r="F918" i="2038"/>
  <c r="K917" i="2038"/>
  <c r="G917" i="2038"/>
  <c r="F917" i="2038"/>
  <c r="K916" i="2038"/>
  <c r="G916" i="2038"/>
  <c r="F916" i="2038"/>
  <c r="K915" i="2038"/>
  <c r="G915" i="2038"/>
  <c r="F915" i="2038"/>
  <c r="K914" i="2038"/>
  <c r="G914" i="2038"/>
  <c r="F914" i="2038"/>
  <c r="K913" i="2038"/>
  <c r="G913" i="2038"/>
  <c r="F913" i="2038"/>
  <c r="K912" i="2038"/>
  <c r="G912" i="2038"/>
  <c r="F912" i="2038"/>
  <c r="K911" i="2038"/>
  <c r="G911" i="2038"/>
  <c r="F911" i="2038"/>
  <c r="K910" i="2038"/>
  <c r="G910" i="2038"/>
  <c r="F910" i="2038"/>
  <c r="K909" i="2038"/>
  <c r="G909" i="2038"/>
  <c r="F909" i="2038"/>
  <c r="K908" i="2038"/>
  <c r="G908" i="2038"/>
  <c r="F908" i="2038"/>
  <c r="K907" i="2038"/>
  <c r="G907" i="2038"/>
  <c r="F907" i="2038"/>
  <c r="K906" i="2038"/>
  <c r="G906" i="2038"/>
  <c r="F906" i="2038"/>
  <c r="K905" i="2038"/>
  <c r="G905" i="2038"/>
  <c r="F905" i="2038"/>
  <c r="K904" i="2038"/>
  <c r="G904" i="2038"/>
  <c r="F904" i="2038"/>
  <c r="K903" i="2038"/>
  <c r="G903" i="2038"/>
  <c r="F903" i="2038"/>
  <c r="K902" i="2038"/>
  <c r="G902" i="2038"/>
  <c r="F902" i="2038"/>
  <c r="K901" i="2038"/>
  <c r="G901" i="2038"/>
  <c r="F901" i="2038"/>
  <c r="K900" i="2038"/>
  <c r="G900" i="2038"/>
  <c r="F900" i="2038"/>
  <c r="K899" i="2038"/>
  <c r="G899" i="2038"/>
  <c r="F899" i="2038"/>
  <c r="K898" i="2038"/>
  <c r="G898" i="2038"/>
  <c r="F898" i="2038"/>
  <c r="K897" i="2038"/>
  <c r="G897" i="2038"/>
  <c r="F897" i="2038"/>
  <c r="K896" i="2038"/>
  <c r="G896" i="2038"/>
  <c r="F896" i="2038"/>
  <c r="K895" i="2038"/>
  <c r="G895" i="2038"/>
  <c r="F895" i="2038"/>
  <c r="K894" i="2038"/>
  <c r="G894" i="2038"/>
  <c r="F894" i="2038"/>
  <c r="K893" i="2038"/>
  <c r="G893" i="2038"/>
  <c r="F893" i="2038"/>
  <c r="K892" i="2038"/>
  <c r="G892" i="2038"/>
  <c r="F892" i="2038"/>
  <c r="K891" i="2038"/>
  <c r="G891" i="2038"/>
  <c r="F891" i="2038"/>
  <c r="K890" i="2038"/>
  <c r="G890" i="2038"/>
  <c r="F890" i="2038"/>
  <c r="K889" i="2038"/>
  <c r="G889" i="2038"/>
  <c r="F889" i="2038"/>
  <c r="K888" i="2038"/>
  <c r="G888" i="2038"/>
  <c r="F888" i="2038"/>
  <c r="K887" i="2038"/>
  <c r="G887" i="2038"/>
  <c r="F887" i="2038"/>
  <c r="K886" i="2038"/>
  <c r="G886" i="2038"/>
  <c r="F886" i="2038"/>
  <c r="K885" i="2038"/>
  <c r="G885" i="2038"/>
  <c r="F885" i="2038"/>
  <c r="K884" i="2038"/>
  <c r="G884" i="2038"/>
  <c r="F884" i="2038"/>
  <c r="K883" i="2038"/>
  <c r="G883" i="2038"/>
  <c r="F883" i="2038"/>
  <c r="K882" i="2038"/>
  <c r="G882" i="2038"/>
  <c r="F882" i="2038"/>
  <c r="K881" i="2038"/>
  <c r="G881" i="2038"/>
  <c r="F881" i="2038"/>
  <c r="K880" i="2038"/>
  <c r="G880" i="2038"/>
  <c r="F880" i="2038"/>
  <c r="K879" i="2038"/>
  <c r="G879" i="2038"/>
  <c r="F879" i="2038"/>
  <c r="K878" i="2038"/>
  <c r="G878" i="2038"/>
  <c r="F878" i="2038"/>
  <c r="K877" i="2038"/>
  <c r="G877" i="2038"/>
  <c r="F877" i="2038"/>
  <c r="K876" i="2038"/>
  <c r="G876" i="2038"/>
  <c r="F876" i="2038"/>
  <c r="K875" i="2038"/>
  <c r="G875" i="2038"/>
  <c r="F875" i="2038"/>
  <c r="K874" i="2038"/>
  <c r="G874" i="2038"/>
  <c r="F874" i="2038"/>
  <c r="K873" i="2038"/>
  <c r="G873" i="2038"/>
  <c r="F873" i="2038"/>
  <c r="K872" i="2038"/>
  <c r="G872" i="2038"/>
  <c r="F872" i="2038"/>
  <c r="K871" i="2038"/>
  <c r="G871" i="2038"/>
  <c r="F871" i="2038"/>
  <c r="K870" i="2038"/>
  <c r="G870" i="2038"/>
  <c r="F870" i="2038"/>
  <c r="K869" i="2038"/>
  <c r="G869" i="2038"/>
  <c r="F869" i="2038"/>
  <c r="K868" i="2038"/>
  <c r="G868" i="2038"/>
  <c r="F868" i="2038"/>
  <c r="K867" i="2038"/>
  <c r="G867" i="2038"/>
  <c r="F867" i="2038"/>
  <c r="K866" i="2038"/>
  <c r="G866" i="2038"/>
  <c r="F866" i="2038"/>
  <c r="K865" i="2038"/>
  <c r="G865" i="2038"/>
  <c r="F865" i="2038"/>
  <c r="K864" i="2038"/>
  <c r="G864" i="2038"/>
  <c r="F864" i="2038"/>
  <c r="K863" i="2038"/>
  <c r="G863" i="2038"/>
  <c r="F863" i="2038"/>
  <c r="K862" i="2038"/>
  <c r="G862" i="2038"/>
  <c r="F862" i="2038"/>
  <c r="K861" i="2038"/>
  <c r="G861" i="2038"/>
  <c r="F861" i="2038"/>
  <c r="K860" i="2038"/>
  <c r="G860" i="2038"/>
  <c r="F860" i="2038"/>
  <c r="K859" i="2038"/>
  <c r="G859" i="2038"/>
  <c r="F859" i="2038"/>
  <c r="K858" i="2038"/>
  <c r="G858" i="2038"/>
  <c r="F858" i="2038"/>
  <c r="K857" i="2038"/>
  <c r="G857" i="2038"/>
  <c r="F857" i="2038"/>
  <c r="K856" i="2038"/>
  <c r="G856" i="2038"/>
  <c r="F856" i="2038"/>
  <c r="K855" i="2038"/>
  <c r="G855" i="2038"/>
  <c r="F855" i="2038"/>
  <c r="K854" i="2038"/>
  <c r="G854" i="2038"/>
  <c r="F854" i="2038"/>
  <c r="K853" i="2038"/>
  <c r="G853" i="2038"/>
  <c r="F853" i="2038"/>
  <c r="K852" i="2038"/>
  <c r="G852" i="2038"/>
  <c r="F852" i="2038"/>
  <c r="K851" i="2038"/>
  <c r="G851" i="2038"/>
  <c r="F851" i="2038"/>
  <c r="K850" i="2038"/>
  <c r="G850" i="2038"/>
  <c r="F850" i="2038"/>
  <c r="K849" i="2038"/>
  <c r="G849" i="2038"/>
  <c r="F849" i="2038"/>
  <c r="K848" i="2038"/>
  <c r="G848" i="2038"/>
  <c r="F848" i="2038"/>
  <c r="K847" i="2038"/>
  <c r="G847" i="2038"/>
  <c r="F847" i="2038"/>
  <c r="K846" i="2038"/>
  <c r="G846" i="2038"/>
  <c r="F846" i="2038"/>
  <c r="K845" i="2038"/>
  <c r="G845" i="2038"/>
  <c r="F845" i="2038"/>
  <c r="K844" i="2038"/>
  <c r="G844" i="2038"/>
  <c r="F844" i="2038"/>
  <c r="K843" i="2038"/>
  <c r="G843" i="2038"/>
  <c r="F843" i="2038"/>
  <c r="K842" i="2038"/>
  <c r="G842" i="2038"/>
  <c r="F842" i="2038"/>
  <c r="K841" i="2038"/>
  <c r="G841" i="2038"/>
  <c r="F841" i="2038"/>
  <c r="K840" i="2038"/>
  <c r="G840" i="2038"/>
  <c r="F840" i="2038"/>
  <c r="K839" i="2038"/>
  <c r="G839" i="2038"/>
  <c r="F839" i="2038"/>
  <c r="K838" i="2038"/>
  <c r="G838" i="2038"/>
  <c r="F838" i="2038"/>
  <c r="K837" i="2038"/>
  <c r="G837" i="2038"/>
  <c r="F837" i="2038"/>
  <c r="K836" i="2038"/>
  <c r="G836" i="2038"/>
  <c r="F836" i="2038"/>
  <c r="K835" i="2038"/>
  <c r="G835" i="2038"/>
  <c r="F835" i="2038"/>
  <c r="K834" i="2038"/>
  <c r="G834" i="2038"/>
  <c r="F834" i="2038"/>
  <c r="K833" i="2038"/>
  <c r="G833" i="2038"/>
  <c r="F833" i="2038"/>
  <c r="K832" i="2038"/>
  <c r="G832" i="2038"/>
  <c r="F832" i="2038"/>
  <c r="K831" i="2038"/>
  <c r="G831" i="2038"/>
  <c r="F831" i="2038"/>
  <c r="K830" i="2038"/>
  <c r="G830" i="2038"/>
  <c r="F830" i="2038"/>
  <c r="K829" i="2038"/>
  <c r="G829" i="2038"/>
  <c r="F829" i="2038"/>
  <c r="K828" i="2038"/>
  <c r="G828" i="2038"/>
  <c r="F828" i="2038"/>
  <c r="K827" i="2038"/>
  <c r="G827" i="2038"/>
  <c r="F827" i="2038"/>
  <c r="K826" i="2038"/>
  <c r="G826" i="2038"/>
  <c r="F826" i="2038"/>
  <c r="K825" i="2038"/>
  <c r="G825" i="2038"/>
  <c r="F825" i="2038"/>
  <c r="K824" i="2038"/>
  <c r="G824" i="2038"/>
  <c r="F824" i="2038"/>
  <c r="K823" i="2038"/>
  <c r="G823" i="2038"/>
  <c r="F823" i="2038"/>
  <c r="K822" i="2038"/>
  <c r="G822" i="2038"/>
  <c r="F822" i="2038"/>
  <c r="K821" i="2038"/>
  <c r="G821" i="2038"/>
  <c r="F821" i="2038"/>
  <c r="K820" i="2038"/>
  <c r="G820" i="2038"/>
  <c r="F820" i="2038"/>
  <c r="K819" i="2038"/>
  <c r="G819" i="2038"/>
  <c r="F819" i="2038"/>
  <c r="K818" i="2038"/>
  <c r="G818" i="2038"/>
  <c r="F818" i="2038"/>
  <c r="K817" i="2038"/>
  <c r="G817" i="2038"/>
  <c r="F817" i="2038"/>
  <c r="K816" i="2038"/>
  <c r="G816" i="2038"/>
  <c r="F816" i="2038"/>
  <c r="K815" i="2038"/>
  <c r="G815" i="2038"/>
  <c r="F815" i="2038"/>
  <c r="K814" i="2038"/>
  <c r="G814" i="2038"/>
  <c r="F814" i="2038"/>
  <c r="K813" i="2038"/>
  <c r="G813" i="2038"/>
  <c r="F813" i="2038"/>
  <c r="K812" i="2038"/>
  <c r="G812" i="2038"/>
  <c r="F812" i="2038"/>
  <c r="K811" i="2038"/>
  <c r="G811" i="2038"/>
  <c r="F811" i="2038"/>
  <c r="K810" i="2038"/>
  <c r="G810" i="2038"/>
  <c r="F810" i="2038"/>
  <c r="K809" i="2038"/>
  <c r="G809" i="2038"/>
  <c r="F809" i="2038"/>
  <c r="K808" i="2038"/>
  <c r="G808" i="2038"/>
  <c r="F808" i="2038"/>
  <c r="K807" i="2038"/>
  <c r="G807" i="2038"/>
  <c r="F807" i="2038"/>
  <c r="K806" i="2038"/>
  <c r="G806" i="2038"/>
  <c r="F806" i="2038"/>
  <c r="K805" i="2038"/>
  <c r="G805" i="2038"/>
  <c r="F805" i="2038"/>
  <c r="K804" i="2038"/>
  <c r="G804" i="2038"/>
  <c r="F804" i="2038"/>
  <c r="K803" i="2038"/>
  <c r="G803" i="2038"/>
  <c r="F803" i="2038"/>
  <c r="K802" i="2038"/>
  <c r="G802" i="2038"/>
  <c r="F802" i="2038"/>
  <c r="K801" i="2038"/>
  <c r="G801" i="2038"/>
  <c r="F801" i="2038"/>
  <c r="K800" i="2038"/>
  <c r="G800" i="2038"/>
  <c r="F800" i="2038"/>
  <c r="K799" i="2038"/>
  <c r="G799" i="2038"/>
  <c r="F799" i="2038"/>
  <c r="K798" i="2038"/>
  <c r="G798" i="2038"/>
  <c r="F798" i="2038"/>
  <c r="K797" i="2038"/>
  <c r="G797" i="2038"/>
  <c r="F797" i="2038"/>
  <c r="K796" i="2038"/>
  <c r="G796" i="2038"/>
  <c r="F796" i="2038"/>
  <c r="K795" i="2038"/>
  <c r="G795" i="2038"/>
  <c r="F795" i="2038"/>
  <c r="K794" i="2038"/>
  <c r="G794" i="2038"/>
  <c r="F794" i="2038"/>
  <c r="K793" i="2038"/>
  <c r="G793" i="2038"/>
  <c r="F793" i="2038"/>
  <c r="K792" i="2038"/>
  <c r="G792" i="2038"/>
  <c r="F792" i="2038"/>
  <c r="K791" i="2038"/>
  <c r="G791" i="2038"/>
  <c r="F791" i="2038"/>
  <c r="K790" i="2038"/>
  <c r="G790" i="2038"/>
  <c r="F790" i="2038"/>
  <c r="K789" i="2038"/>
  <c r="G789" i="2038"/>
  <c r="F789" i="2038"/>
  <c r="K788" i="2038"/>
  <c r="G788" i="2038"/>
  <c r="F788" i="2038"/>
  <c r="K787" i="2038"/>
  <c r="G787" i="2038"/>
  <c r="F787" i="2038"/>
  <c r="K786" i="2038"/>
  <c r="G786" i="2038"/>
  <c r="F786" i="2038"/>
  <c r="K785" i="2038"/>
  <c r="G785" i="2038"/>
  <c r="F785" i="2038"/>
  <c r="K784" i="2038"/>
  <c r="G784" i="2038"/>
  <c r="F784" i="2038"/>
  <c r="K783" i="2038"/>
  <c r="G783" i="2038"/>
  <c r="F783" i="2038"/>
  <c r="K782" i="2038"/>
  <c r="G782" i="2038"/>
  <c r="F782" i="2038"/>
  <c r="K781" i="2038"/>
  <c r="G781" i="2038"/>
  <c r="F781" i="2038"/>
  <c r="K780" i="2038"/>
  <c r="G780" i="2038"/>
  <c r="F780" i="2038"/>
  <c r="K779" i="2038"/>
  <c r="G779" i="2038"/>
  <c r="F779" i="2038"/>
  <c r="K778" i="2038"/>
  <c r="G778" i="2038"/>
  <c r="F778" i="2038"/>
  <c r="K777" i="2038"/>
  <c r="G777" i="2038"/>
  <c r="F777" i="2038"/>
  <c r="K776" i="2038"/>
  <c r="G776" i="2038"/>
  <c r="F776" i="2038"/>
  <c r="K775" i="2038"/>
  <c r="G775" i="2038"/>
  <c r="F775" i="2038"/>
  <c r="K774" i="2038"/>
  <c r="G774" i="2038"/>
  <c r="F774" i="2038"/>
  <c r="K773" i="2038"/>
  <c r="G773" i="2038"/>
  <c r="F773" i="2038"/>
  <c r="K772" i="2038"/>
  <c r="G772" i="2038"/>
  <c r="F772" i="2038"/>
  <c r="K771" i="2038"/>
  <c r="G771" i="2038"/>
  <c r="F771" i="2038"/>
  <c r="K770" i="2038"/>
  <c r="G770" i="2038"/>
  <c r="F770" i="2038"/>
  <c r="K769" i="2038"/>
  <c r="G769" i="2038"/>
  <c r="F769" i="2038"/>
  <c r="K768" i="2038"/>
  <c r="G768" i="2038"/>
  <c r="F768" i="2038"/>
  <c r="K767" i="2038"/>
  <c r="G767" i="2038"/>
  <c r="F767" i="2038"/>
  <c r="K766" i="2038"/>
  <c r="G766" i="2038"/>
  <c r="F766" i="2038"/>
  <c r="K765" i="2038"/>
  <c r="G765" i="2038"/>
  <c r="F765" i="2038"/>
  <c r="K764" i="2038"/>
  <c r="G764" i="2038"/>
  <c r="F764" i="2038"/>
  <c r="K763" i="2038"/>
  <c r="G763" i="2038"/>
  <c r="F763" i="2038"/>
  <c r="K762" i="2038"/>
  <c r="G762" i="2038"/>
  <c r="F762" i="2038"/>
  <c r="K761" i="2038"/>
  <c r="G761" i="2038"/>
  <c r="F761" i="2038"/>
  <c r="K760" i="2038"/>
  <c r="G760" i="2038"/>
  <c r="F760" i="2038"/>
  <c r="K759" i="2038"/>
  <c r="G759" i="2038"/>
  <c r="F759" i="2038"/>
  <c r="K758" i="2038"/>
  <c r="G758" i="2038"/>
  <c r="F758" i="2038"/>
  <c r="K757" i="2038"/>
  <c r="G757" i="2038"/>
  <c r="F757" i="2038"/>
  <c r="K756" i="2038"/>
  <c r="G756" i="2038"/>
  <c r="F756" i="2038"/>
  <c r="K755" i="2038"/>
  <c r="G755" i="2038"/>
  <c r="F755" i="2038"/>
  <c r="K754" i="2038"/>
  <c r="G754" i="2038"/>
  <c r="F754" i="2038"/>
  <c r="K753" i="2038"/>
  <c r="G753" i="2038"/>
  <c r="F753" i="2038"/>
  <c r="K752" i="2038"/>
  <c r="G752" i="2038"/>
  <c r="F752" i="2038"/>
  <c r="K751" i="2038"/>
  <c r="G751" i="2038"/>
  <c r="F751" i="2038"/>
  <c r="K750" i="2038"/>
  <c r="G750" i="2038"/>
  <c r="F750" i="2038"/>
  <c r="K749" i="2038"/>
  <c r="G749" i="2038"/>
  <c r="F749" i="2038"/>
  <c r="K748" i="2038"/>
  <c r="G748" i="2038"/>
  <c r="F748" i="2038"/>
  <c r="K747" i="2038"/>
  <c r="G747" i="2038"/>
  <c r="F747" i="2038"/>
  <c r="K746" i="2038"/>
  <c r="G746" i="2038"/>
  <c r="F746" i="2038"/>
  <c r="K745" i="2038"/>
  <c r="G745" i="2038"/>
  <c r="F745" i="2038"/>
  <c r="K744" i="2038"/>
  <c r="G744" i="2038"/>
  <c r="F744" i="2038"/>
  <c r="K743" i="2038"/>
  <c r="G743" i="2038"/>
  <c r="F743" i="2038"/>
  <c r="K742" i="2038"/>
  <c r="G742" i="2038"/>
  <c r="F742" i="2038"/>
  <c r="K741" i="2038"/>
  <c r="G741" i="2038"/>
  <c r="F741" i="2038"/>
  <c r="K740" i="2038"/>
  <c r="G740" i="2038"/>
  <c r="F740" i="2038"/>
  <c r="K739" i="2038"/>
  <c r="G739" i="2038"/>
  <c r="F739" i="2038"/>
  <c r="K738" i="2038"/>
  <c r="G738" i="2038"/>
  <c r="F738" i="2038"/>
  <c r="K737" i="2038"/>
  <c r="G737" i="2038"/>
  <c r="F737" i="2038"/>
  <c r="K736" i="2038"/>
  <c r="G736" i="2038"/>
  <c r="F736" i="2038"/>
  <c r="K735" i="2038"/>
  <c r="G735" i="2038"/>
  <c r="F735" i="2038"/>
  <c r="K734" i="2038"/>
  <c r="G734" i="2038"/>
  <c r="F734" i="2038"/>
  <c r="K733" i="2038"/>
  <c r="G733" i="2038"/>
  <c r="F733" i="2038"/>
  <c r="K732" i="2038"/>
  <c r="G732" i="2038"/>
  <c r="F732" i="2038"/>
  <c r="K731" i="2038"/>
  <c r="G731" i="2038"/>
  <c r="F731" i="2038"/>
  <c r="K730" i="2038"/>
  <c r="G730" i="2038"/>
  <c r="F730" i="2038"/>
  <c r="K729" i="2038"/>
  <c r="G729" i="2038"/>
  <c r="F729" i="2038"/>
  <c r="K728" i="2038"/>
  <c r="G728" i="2038"/>
  <c r="F728" i="2038"/>
  <c r="K727" i="2038"/>
  <c r="G727" i="2038"/>
  <c r="F727" i="2038"/>
  <c r="K726" i="2038"/>
  <c r="G726" i="2038"/>
  <c r="F726" i="2038"/>
  <c r="K725" i="2038"/>
  <c r="G725" i="2038"/>
  <c r="F725" i="2038"/>
  <c r="K724" i="2038"/>
  <c r="G724" i="2038"/>
  <c r="F724" i="2038"/>
  <c r="K723" i="2038"/>
  <c r="G723" i="2038"/>
  <c r="F723" i="2038"/>
  <c r="K722" i="2038"/>
  <c r="G722" i="2038"/>
  <c r="F722" i="2038"/>
  <c r="K721" i="2038"/>
  <c r="G721" i="2038"/>
  <c r="F721" i="2038"/>
  <c r="K720" i="2038"/>
  <c r="G720" i="2038"/>
  <c r="F720" i="2038"/>
  <c r="K719" i="2038"/>
  <c r="G719" i="2038"/>
  <c r="F719" i="2038"/>
  <c r="K718" i="2038"/>
  <c r="G718" i="2038"/>
  <c r="F718" i="2038"/>
  <c r="K717" i="2038"/>
  <c r="G717" i="2038"/>
  <c r="F717" i="2038"/>
  <c r="K716" i="2038"/>
  <c r="G716" i="2038"/>
  <c r="F716" i="2038"/>
  <c r="K715" i="2038"/>
  <c r="G715" i="2038"/>
  <c r="F715" i="2038"/>
  <c r="K714" i="2038"/>
  <c r="G714" i="2038"/>
  <c r="F714" i="2038"/>
  <c r="K713" i="2038"/>
  <c r="G713" i="2038"/>
  <c r="F713" i="2038"/>
  <c r="K712" i="2038"/>
  <c r="G712" i="2038"/>
  <c r="F712" i="2038"/>
  <c r="K711" i="2038"/>
  <c r="G711" i="2038"/>
  <c r="F711" i="2038"/>
  <c r="K710" i="2038"/>
  <c r="G710" i="2038"/>
  <c r="F710" i="2038"/>
  <c r="K709" i="2038"/>
  <c r="G709" i="2038"/>
  <c r="F709" i="2038"/>
  <c r="K708" i="2038"/>
  <c r="G708" i="2038"/>
  <c r="F708" i="2038"/>
  <c r="K707" i="2038"/>
  <c r="G707" i="2038"/>
  <c r="F707" i="2038"/>
  <c r="K706" i="2038"/>
  <c r="G706" i="2038"/>
  <c r="F706" i="2038"/>
  <c r="K705" i="2038"/>
  <c r="G705" i="2038"/>
  <c r="F705" i="2038"/>
  <c r="K704" i="2038"/>
  <c r="G704" i="2038"/>
  <c r="F704" i="2038"/>
  <c r="K703" i="2038"/>
  <c r="G703" i="2038"/>
  <c r="F703" i="2038"/>
  <c r="K702" i="2038"/>
  <c r="G702" i="2038"/>
  <c r="F702" i="2038"/>
  <c r="K701" i="2038"/>
  <c r="G701" i="2038"/>
  <c r="F701" i="2038"/>
  <c r="K700" i="2038"/>
  <c r="G700" i="2038"/>
  <c r="F700" i="2038"/>
  <c r="K699" i="2038"/>
  <c r="G699" i="2038"/>
  <c r="F699" i="2038"/>
  <c r="K698" i="2038"/>
  <c r="G698" i="2038"/>
  <c r="F698" i="2038"/>
  <c r="K697" i="2038"/>
  <c r="G697" i="2038"/>
  <c r="F697" i="2038"/>
  <c r="K696" i="2038"/>
  <c r="G696" i="2038"/>
  <c r="F696" i="2038"/>
  <c r="K695" i="2038"/>
  <c r="G695" i="2038"/>
  <c r="F695" i="2038"/>
  <c r="K694" i="2038"/>
  <c r="G694" i="2038"/>
  <c r="F694" i="2038"/>
  <c r="K693" i="2038"/>
  <c r="G693" i="2038"/>
  <c r="F693" i="2038"/>
  <c r="K692" i="2038"/>
  <c r="G692" i="2038"/>
  <c r="F692" i="2038"/>
  <c r="K691" i="2038"/>
  <c r="G691" i="2038"/>
  <c r="F691" i="2038"/>
  <c r="K690" i="2038"/>
  <c r="G690" i="2038"/>
  <c r="F690" i="2038"/>
  <c r="K689" i="2038"/>
  <c r="G689" i="2038"/>
  <c r="F689" i="2038"/>
  <c r="K688" i="2038"/>
  <c r="G688" i="2038"/>
  <c r="F688" i="2038"/>
  <c r="K687" i="2038"/>
  <c r="G687" i="2038"/>
  <c r="F687" i="2038"/>
  <c r="K686" i="2038"/>
  <c r="G686" i="2038"/>
  <c r="F686" i="2038"/>
  <c r="K685" i="2038"/>
  <c r="G685" i="2038"/>
  <c r="F685" i="2038"/>
  <c r="K684" i="2038"/>
  <c r="G684" i="2038"/>
  <c r="F684" i="2038"/>
  <c r="K683" i="2038"/>
  <c r="G683" i="2038"/>
  <c r="F683" i="2038"/>
  <c r="K682" i="2038"/>
  <c r="G682" i="2038"/>
  <c r="F682" i="2038"/>
  <c r="K681" i="2038"/>
  <c r="G681" i="2038"/>
  <c r="F681" i="2038"/>
  <c r="K680" i="2038"/>
  <c r="G680" i="2038"/>
  <c r="F680" i="2038"/>
  <c r="K679" i="2038"/>
  <c r="G679" i="2038"/>
  <c r="F679" i="2038"/>
  <c r="K678" i="2038"/>
  <c r="G678" i="2038"/>
  <c r="F678" i="2038"/>
  <c r="K677" i="2038"/>
  <c r="G677" i="2038"/>
  <c r="F677" i="2038"/>
  <c r="K676" i="2038"/>
  <c r="G676" i="2038"/>
  <c r="F676" i="2038"/>
  <c r="K675" i="2038"/>
  <c r="G675" i="2038"/>
  <c r="F675" i="2038"/>
  <c r="K674" i="2038"/>
  <c r="G674" i="2038"/>
  <c r="F674" i="2038"/>
  <c r="K673" i="2038"/>
  <c r="G673" i="2038"/>
  <c r="F673" i="2038"/>
  <c r="K672" i="2038"/>
  <c r="G672" i="2038"/>
  <c r="F672" i="2038"/>
  <c r="K671" i="2038"/>
  <c r="G671" i="2038"/>
  <c r="F671" i="2038"/>
  <c r="K670" i="2038"/>
  <c r="G670" i="2038"/>
  <c r="F670" i="2038"/>
  <c r="K669" i="2038"/>
  <c r="G669" i="2038"/>
  <c r="F669" i="2038"/>
  <c r="K668" i="2038"/>
  <c r="G668" i="2038"/>
  <c r="F668" i="2038"/>
  <c r="K667" i="2038"/>
  <c r="G667" i="2038"/>
  <c r="F667" i="2038"/>
  <c r="K666" i="2038"/>
  <c r="G666" i="2038"/>
  <c r="F666" i="2038"/>
  <c r="K665" i="2038"/>
  <c r="G665" i="2038"/>
  <c r="F665" i="2038"/>
  <c r="K664" i="2038"/>
  <c r="G664" i="2038"/>
  <c r="F664" i="2038"/>
  <c r="K663" i="2038"/>
  <c r="G663" i="2038"/>
  <c r="F663" i="2038"/>
  <c r="K662" i="2038"/>
  <c r="G662" i="2038"/>
  <c r="F662" i="2038"/>
  <c r="K661" i="2038"/>
  <c r="G661" i="2038"/>
  <c r="F661" i="2038"/>
  <c r="K660" i="2038"/>
  <c r="G660" i="2038"/>
  <c r="F660" i="2038"/>
  <c r="K659" i="2038"/>
  <c r="G659" i="2038"/>
  <c r="F659" i="2038"/>
  <c r="K658" i="2038"/>
  <c r="G658" i="2038"/>
  <c r="F658" i="2038"/>
  <c r="K657" i="2038"/>
  <c r="G657" i="2038"/>
  <c r="F657" i="2038"/>
  <c r="K656" i="2038"/>
  <c r="G656" i="2038"/>
  <c r="F656" i="2038"/>
  <c r="K655" i="2038"/>
  <c r="G655" i="2038"/>
  <c r="F655" i="2038"/>
  <c r="K654" i="2038"/>
  <c r="G654" i="2038"/>
  <c r="F654" i="2038"/>
  <c r="K653" i="2038"/>
  <c r="G653" i="2038"/>
  <c r="F653" i="2038"/>
  <c r="K652" i="2038"/>
  <c r="G652" i="2038"/>
  <c r="F652" i="2038"/>
  <c r="K651" i="2038"/>
  <c r="G651" i="2038"/>
  <c r="F651" i="2038"/>
  <c r="K650" i="2038"/>
  <c r="G650" i="2038"/>
  <c r="F650" i="2038"/>
  <c r="K649" i="2038"/>
  <c r="G649" i="2038"/>
  <c r="F649" i="2038"/>
  <c r="K648" i="2038"/>
  <c r="G648" i="2038"/>
  <c r="F648" i="2038"/>
  <c r="K647" i="2038"/>
  <c r="G647" i="2038"/>
  <c r="F647" i="2038"/>
  <c r="K646" i="2038"/>
  <c r="G646" i="2038"/>
  <c r="F646" i="2038"/>
  <c r="K645" i="2038"/>
  <c r="G645" i="2038"/>
  <c r="F645" i="2038"/>
  <c r="K644" i="2038"/>
  <c r="G644" i="2038"/>
  <c r="F644" i="2038"/>
  <c r="K643" i="2038"/>
  <c r="G643" i="2038"/>
  <c r="F643" i="2038"/>
  <c r="K642" i="2038"/>
  <c r="G642" i="2038"/>
  <c r="F642" i="2038"/>
  <c r="K641" i="2038"/>
  <c r="G641" i="2038"/>
  <c r="F641" i="2038"/>
  <c r="K640" i="2038"/>
  <c r="G640" i="2038"/>
  <c r="F640" i="2038"/>
  <c r="K639" i="2038"/>
  <c r="G639" i="2038"/>
  <c r="F639" i="2038"/>
  <c r="K638" i="2038"/>
  <c r="G638" i="2038"/>
  <c r="F638" i="2038"/>
  <c r="K637" i="2038"/>
  <c r="G637" i="2038"/>
  <c r="F637" i="2038"/>
  <c r="K636" i="2038"/>
  <c r="G636" i="2038"/>
  <c r="F636" i="2038"/>
  <c r="K635" i="2038"/>
  <c r="G635" i="2038"/>
  <c r="F635" i="2038"/>
  <c r="K634" i="2038"/>
  <c r="G634" i="2038"/>
  <c r="F634" i="2038"/>
  <c r="K633" i="2038"/>
  <c r="G633" i="2038"/>
  <c r="F633" i="2038"/>
  <c r="K632" i="2038"/>
  <c r="G632" i="2038"/>
  <c r="F632" i="2038"/>
  <c r="K631" i="2038"/>
  <c r="G631" i="2038"/>
  <c r="F631" i="2038"/>
  <c r="K630" i="2038"/>
  <c r="G630" i="2038"/>
  <c r="F630" i="2038"/>
  <c r="K629" i="2038"/>
  <c r="G629" i="2038"/>
  <c r="F629" i="2038"/>
  <c r="K628" i="2038"/>
  <c r="G628" i="2038"/>
  <c r="F628" i="2038"/>
  <c r="K627" i="2038"/>
  <c r="G627" i="2038"/>
  <c r="F627" i="2038"/>
  <c r="K626" i="2038"/>
  <c r="G626" i="2038"/>
  <c r="F626" i="2038"/>
  <c r="K625" i="2038"/>
  <c r="G625" i="2038"/>
  <c r="F625" i="2038"/>
  <c r="K624" i="2038"/>
  <c r="G624" i="2038"/>
  <c r="F624" i="2038"/>
  <c r="K623" i="2038"/>
  <c r="G623" i="2038"/>
  <c r="F623" i="2038"/>
  <c r="K622" i="2038"/>
  <c r="G622" i="2038"/>
  <c r="F622" i="2038"/>
  <c r="K621" i="2038"/>
  <c r="G621" i="2038"/>
  <c r="F621" i="2038"/>
  <c r="K620" i="2038"/>
  <c r="G620" i="2038"/>
  <c r="F620" i="2038"/>
  <c r="K619" i="2038"/>
  <c r="G619" i="2038"/>
  <c r="F619" i="2038"/>
  <c r="K618" i="2038"/>
  <c r="G618" i="2038"/>
  <c r="F618" i="2038"/>
  <c r="K617" i="2038"/>
  <c r="G617" i="2038"/>
  <c r="F617" i="2038"/>
  <c r="K616" i="2038"/>
  <c r="G616" i="2038"/>
  <c r="F616" i="2038"/>
  <c r="K615" i="2038"/>
  <c r="G615" i="2038"/>
  <c r="F615" i="2038"/>
  <c r="K614" i="2038"/>
  <c r="G614" i="2038"/>
  <c r="F614" i="2038"/>
  <c r="K613" i="2038"/>
  <c r="G613" i="2038"/>
  <c r="F613" i="2038"/>
  <c r="K612" i="2038"/>
  <c r="G612" i="2038"/>
  <c r="F612" i="2038"/>
  <c r="K611" i="2038"/>
  <c r="G611" i="2038"/>
  <c r="F611" i="2038"/>
  <c r="K610" i="2038"/>
  <c r="G610" i="2038"/>
  <c r="F610" i="2038"/>
  <c r="K609" i="2038"/>
  <c r="G609" i="2038"/>
  <c r="F609" i="2038"/>
  <c r="K608" i="2038"/>
  <c r="G608" i="2038"/>
  <c r="F608" i="2038"/>
  <c r="K607" i="2038"/>
  <c r="G607" i="2038"/>
  <c r="F607" i="2038"/>
  <c r="K606" i="2038"/>
  <c r="G606" i="2038"/>
  <c r="F606" i="2038"/>
  <c r="K605" i="2038"/>
  <c r="G605" i="2038"/>
  <c r="F605" i="2038"/>
  <c r="K604" i="2038"/>
  <c r="G604" i="2038"/>
  <c r="F604" i="2038"/>
  <c r="K603" i="2038"/>
  <c r="G603" i="2038"/>
  <c r="F603" i="2038"/>
  <c r="K602" i="2038"/>
  <c r="G602" i="2038"/>
  <c r="F602" i="2038"/>
  <c r="K601" i="2038"/>
  <c r="G601" i="2038"/>
  <c r="F601" i="2038"/>
  <c r="K600" i="2038"/>
  <c r="G600" i="2038"/>
  <c r="F600" i="2038"/>
  <c r="K599" i="2038"/>
  <c r="G599" i="2038"/>
  <c r="F599" i="2038"/>
  <c r="K598" i="2038"/>
  <c r="G598" i="2038"/>
  <c r="F598" i="2038"/>
  <c r="K597" i="2038"/>
  <c r="G597" i="2038"/>
  <c r="F597" i="2038"/>
  <c r="K596" i="2038"/>
  <c r="G596" i="2038"/>
  <c r="F596" i="2038"/>
  <c r="K595" i="2038"/>
  <c r="G595" i="2038"/>
  <c r="F595" i="2038"/>
  <c r="K594" i="2038"/>
  <c r="G594" i="2038"/>
  <c r="F594" i="2038"/>
  <c r="K593" i="2038"/>
  <c r="G593" i="2038"/>
  <c r="F593" i="2038"/>
  <c r="K592" i="2038"/>
  <c r="G592" i="2038"/>
  <c r="F592" i="2038"/>
  <c r="K591" i="2038"/>
  <c r="G591" i="2038"/>
  <c r="F591" i="2038"/>
  <c r="K590" i="2038"/>
  <c r="G590" i="2038"/>
  <c r="F590" i="2038"/>
  <c r="K589" i="2038"/>
  <c r="G589" i="2038"/>
  <c r="F589" i="2038"/>
  <c r="K588" i="2038"/>
  <c r="G588" i="2038"/>
  <c r="F588" i="2038"/>
  <c r="K587" i="2038"/>
  <c r="G587" i="2038"/>
  <c r="F587" i="2038"/>
  <c r="K586" i="2038"/>
  <c r="G586" i="2038"/>
  <c r="F586" i="2038"/>
  <c r="K585" i="2038"/>
  <c r="G585" i="2038"/>
  <c r="F585" i="2038"/>
  <c r="K584" i="2038"/>
  <c r="G584" i="2038"/>
  <c r="F584" i="2038"/>
  <c r="K583" i="2038"/>
  <c r="G583" i="2038"/>
  <c r="F583" i="2038"/>
  <c r="K582" i="2038"/>
  <c r="G582" i="2038"/>
  <c r="F582" i="2038"/>
  <c r="K581" i="2038"/>
  <c r="G581" i="2038"/>
  <c r="F581" i="2038"/>
  <c r="K580" i="2038"/>
  <c r="G580" i="2038"/>
  <c r="F580" i="2038"/>
  <c r="K579" i="2038"/>
  <c r="G579" i="2038"/>
  <c r="F579" i="2038"/>
  <c r="K578" i="2038"/>
  <c r="G578" i="2038"/>
  <c r="F578" i="2038"/>
  <c r="K577" i="2038"/>
  <c r="G577" i="2038"/>
  <c r="F577" i="2038"/>
  <c r="K576" i="2038"/>
  <c r="G576" i="2038"/>
  <c r="F576" i="2038"/>
  <c r="K575" i="2038"/>
  <c r="G575" i="2038"/>
  <c r="F575" i="2038"/>
  <c r="K574" i="2038"/>
  <c r="G574" i="2038"/>
  <c r="F574" i="2038"/>
  <c r="K573" i="2038"/>
  <c r="G573" i="2038"/>
  <c r="F573" i="2038"/>
  <c r="K572" i="2038"/>
  <c r="G572" i="2038"/>
  <c r="F572" i="2038"/>
  <c r="K571" i="2038"/>
  <c r="G571" i="2038"/>
  <c r="F571" i="2038"/>
  <c r="K570" i="2038"/>
  <c r="G570" i="2038"/>
  <c r="F570" i="2038"/>
  <c r="K569" i="2038"/>
  <c r="G569" i="2038"/>
  <c r="F569" i="2038"/>
  <c r="K568" i="2038"/>
  <c r="G568" i="2038"/>
  <c r="F568" i="2038"/>
  <c r="K567" i="2038"/>
  <c r="G567" i="2038"/>
  <c r="F567" i="2038"/>
  <c r="K566" i="2038"/>
  <c r="G566" i="2038"/>
  <c r="F566" i="2038"/>
  <c r="K565" i="2038"/>
  <c r="G565" i="2038"/>
  <c r="F565" i="2038"/>
  <c r="K564" i="2038"/>
  <c r="G564" i="2038"/>
  <c r="F564" i="2038"/>
  <c r="K563" i="2038"/>
  <c r="G563" i="2038"/>
  <c r="F563" i="2038"/>
  <c r="K562" i="2038"/>
  <c r="G562" i="2038"/>
  <c r="F562" i="2038"/>
  <c r="K561" i="2038"/>
  <c r="G561" i="2038"/>
  <c r="F561" i="2038"/>
  <c r="K560" i="2038"/>
  <c r="G560" i="2038"/>
  <c r="F560" i="2038"/>
  <c r="K559" i="2038"/>
  <c r="G559" i="2038"/>
  <c r="F559" i="2038"/>
  <c r="K558" i="2038"/>
  <c r="G558" i="2038"/>
  <c r="F558" i="2038"/>
  <c r="K557" i="2038"/>
  <c r="G557" i="2038"/>
  <c r="F557" i="2038"/>
  <c r="K556" i="2038"/>
  <c r="G556" i="2038"/>
  <c r="F556" i="2038"/>
  <c r="K555" i="2038"/>
  <c r="G555" i="2038"/>
  <c r="F555" i="2038"/>
  <c r="K554" i="2038"/>
  <c r="G554" i="2038"/>
  <c r="F554" i="2038"/>
  <c r="K553" i="2038"/>
  <c r="G553" i="2038"/>
  <c r="F553" i="2038"/>
  <c r="K552" i="2038"/>
  <c r="G552" i="2038"/>
  <c r="F552" i="2038"/>
  <c r="K551" i="2038"/>
  <c r="G551" i="2038"/>
  <c r="F551" i="2038"/>
  <c r="K550" i="2038"/>
  <c r="G550" i="2038"/>
  <c r="F550" i="2038"/>
  <c r="K549" i="2038"/>
  <c r="G549" i="2038"/>
  <c r="F549" i="2038"/>
  <c r="K548" i="2038"/>
  <c r="G548" i="2038"/>
  <c r="F548" i="2038"/>
  <c r="K547" i="2038"/>
  <c r="G547" i="2038"/>
  <c r="F547" i="2038"/>
  <c r="K546" i="2038"/>
  <c r="G546" i="2038"/>
  <c r="F546" i="2038"/>
  <c r="K545" i="2038"/>
  <c r="G545" i="2038"/>
  <c r="F545" i="2038"/>
  <c r="K544" i="2038"/>
  <c r="G544" i="2038"/>
  <c r="F544" i="2038"/>
  <c r="K543" i="2038"/>
  <c r="G543" i="2038"/>
  <c r="F543" i="2038"/>
  <c r="K542" i="2038"/>
  <c r="G542" i="2038"/>
  <c r="F542" i="2038"/>
  <c r="K541" i="2038"/>
  <c r="G541" i="2038"/>
  <c r="F541" i="2038"/>
  <c r="K540" i="2038"/>
  <c r="G540" i="2038"/>
  <c r="F540" i="2038"/>
  <c r="K539" i="2038"/>
  <c r="G539" i="2038"/>
  <c r="F539" i="2038"/>
  <c r="K538" i="2038"/>
  <c r="G538" i="2038"/>
  <c r="F538" i="2038"/>
  <c r="K537" i="2038"/>
  <c r="G537" i="2038"/>
  <c r="F537" i="2038"/>
  <c r="K536" i="2038"/>
  <c r="G536" i="2038"/>
  <c r="F536" i="2038"/>
  <c r="K535" i="2038"/>
  <c r="G535" i="2038"/>
  <c r="F535" i="2038"/>
  <c r="K534" i="2038"/>
  <c r="G534" i="2038"/>
  <c r="F534" i="2038"/>
  <c r="K533" i="2038"/>
  <c r="G533" i="2038"/>
  <c r="F533" i="2038"/>
  <c r="K532" i="2038"/>
  <c r="G532" i="2038"/>
  <c r="F532" i="2038"/>
  <c r="K531" i="2038"/>
  <c r="G531" i="2038"/>
  <c r="F531" i="2038"/>
  <c r="K530" i="2038"/>
  <c r="G530" i="2038"/>
  <c r="F530" i="2038"/>
  <c r="K529" i="2038"/>
  <c r="G529" i="2038"/>
  <c r="F529" i="2038"/>
  <c r="K528" i="2038"/>
  <c r="G528" i="2038"/>
  <c r="F528" i="2038"/>
  <c r="K527" i="2038"/>
  <c r="G527" i="2038"/>
  <c r="F527" i="2038"/>
  <c r="K526" i="2038"/>
  <c r="G526" i="2038"/>
  <c r="F526" i="2038"/>
  <c r="K525" i="2038"/>
  <c r="G525" i="2038"/>
  <c r="F525" i="2038"/>
  <c r="K524" i="2038"/>
  <c r="G524" i="2038"/>
  <c r="F524" i="2038"/>
  <c r="K523" i="2038"/>
  <c r="G523" i="2038"/>
  <c r="F523" i="2038"/>
  <c r="K522" i="2038"/>
  <c r="G522" i="2038"/>
  <c r="F522" i="2038"/>
  <c r="K521" i="2038"/>
  <c r="G521" i="2038"/>
  <c r="F521" i="2038"/>
  <c r="K520" i="2038"/>
  <c r="G520" i="2038"/>
  <c r="F520" i="2038"/>
  <c r="K519" i="2038"/>
  <c r="G519" i="2038"/>
  <c r="F519" i="2038"/>
  <c r="K518" i="2038"/>
  <c r="G518" i="2038"/>
  <c r="F518" i="2038"/>
  <c r="K517" i="2038"/>
  <c r="G517" i="2038"/>
  <c r="F517" i="2038"/>
  <c r="K516" i="2038"/>
  <c r="G516" i="2038"/>
  <c r="F516" i="2038"/>
  <c r="K515" i="2038"/>
  <c r="G515" i="2038"/>
  <c r="F515" i="2038"/>
  <c r="K514" i="2038"/>
  <c r="G514" i="2038"/>
  <c r="F514" i="2038"/>
  <c r="K513" i="2038"/>
  <c r="G513" i="2038"/>
  <c r="F513" i="2038"/>
  <c r="K512" i="2038"/>
  <c r="G512" i="2038"/>
  <c r="F512" i="2038"/>
  <c r="K511" i="2038"/>
  <c r="G511" i="2038"/>
  <c r="F511" i="2038"/>
  <c r="K510" i="2038"/>
  <c r="G510" i="2038"/>
  <c r="F510" i="2038"/>
  <c r="K509" i="2038"/>
  <c r="G509" i="2038"/>
  <c r="F509" i="2038"/>
  <c r="K508" i="2038"/>
  <c r="G508" i="2038"/>
  <c r="F508" i="2038"/>
  <c r="K507" i="2038"/>
  <c r="G507" i="2038"/>
  <c r="F507" i="2038"/>
  <c r="K506" i="2038"/>
  <c r="G506" i="2038"/>
  <c r="F506" i="2038"/>
  <c r="K505" i="2038"/>
  <c r="G505" i="2038"/>
  <c r="F505" i="2038"/>
  <c r="K504" i="2038"/>
  <c r="G504" i="2038"/>
  <c r="F504" i="2038"/>
  <c r="K503" i="2038"/>
  <c r="G503" i="2038"/>
  <c r="F503" i="2038"/>
  <c r="K502" i="2038"/>
  <c r="G502" i="2038"/>
  <c r="F502" i="2038"/>
  <c r="K501" i="2038"/>
  <c r="G501" i="2038"/>
  <c r="F501" i="2038"/>
  <c r="K500" i="2038"/>
  <c r="G500" i="2038"/>
  <c r="F500" i="2038"/>
  <c r="K499" i="2038"/>
  <c r="G499" i="2038"/>
  <c r="F499" i="2038"/>
  <c r="K498" i="2038"/>
  <c r="G498" i="2038"/>
  <c r="F498" i="2038"/>
  <c r="K497" i="2038"/>
  <c r="G497" i="2038"/>
  <c r="F497" i="2038"/>
  <c r="K496" i="2038"/>
  <c r="G496" i="2038"/>
  <c r="F496" i="2038"/>
  <c r="K495" i="2038"/>
  <c r="G495" i="2038"/>
  <c r="F495" i="2038"/>
  <c r="K494" i="2038"/>
  <c r="G494" i="2038"/>
  <c r="F494" i="2038"/>
  <c r="K493" i="2038"/>
  <c r="G493" i="2038"/>
  <c r="F493" i="2038"/>
  <c r="K492" i="2038"/>
  <c r="G492" i="2038"/>
  <c r="F492" i="2038"/>
  <c r="K491" i="2038"/>
  <c r="G491" i="2038"/>
  <c r="F491" i="2038"/>
  <c r="K490" i="2038"/>
  <c r="G490" i="2038"/>
  <c r="F490" i="2038"/>
  <c r="K489" i="2038"/>
  <c r="G489" i="2038"/>
  <c r="F489" i="2038"/>
  <c r="K488" i="2038"/>
  <c r="G488" i="2038"/>
  <c r="F488" i="2038"/>
  <c r="K487" i="2038"/>
  <c r="G487" i="2038"/>
  <c r="F487" i="2038"/>
  <c r="K486" i="2038"/>
  <c r="G486" i="2038"/>
  <c r="F486" i="2038"/>
  <c r="K485" i="2038"/>
  <c r="G485" i="2038"/>
  <c r="F485" i="2038"/>
  <c r="K484" i="2038"/>
  <c r="G484" i="2038"/>
  <c r="F484" i="2038"/>
  <c r="K483" i="2038"/>
  <c r="G483" i="2038"/>
  <c r="F483" i="2038"/>
  <c r="K482" i="2038"/>
  <c r="G482" i="2038"/>
  <c r="F482" i="2038"/>
  <c r="K481" i="2038"/>
  <c r="G481" i="2038"/>
  <c r="F481" i="2038"/>
  <c r="K480" i="2038"/>
  <c r="G480" i="2038"/>
  <c r="F480" i="2038"/>
  <c r="K479" i="2038"/>
  <c r="G479" i="2038"/>
  <c r="F479" i="2038"/>
  <c r="K478" i="2038"/>
  <c r="G478" i="2038"/>
  <c r="F478" i="2038"/>
  <c r="K477" i="2038"/>
  <c r="G477" i="2038"/>
  <c r="F477" i="2038"/>
  <c r="K476" i="2038"/>
  <c r="G476" i="2038"/>
  <c r="F476" i="2038"/>
  <c r="K475" i="2038"/>
  <c r="G475" i="2038"/>
  <c r="F475" i="2038"/>
  <c r="K474" i="2038"/>
  <c r="G474" i="2038"/>
  <c r="F474" i="2038"/>
  <c r="K473" i="2038"/>
  <c r="G473" i="2038"/>
  <c r="F473" i="2038"/>
  <c r="K472" i="2038"/>
  <c r="G472" i="2038"/>
  <c r="F472" i="2038"/>
  <c r="K471" i="2038"/>
  <c r="G471" i="2038"/>
  <c r="F471" i="2038"/>
  <c r="K470" i="2038"/>
  <c r="G470" i="2038"/>
  <c r="F470" i="2038"/>
  <c r="K469" i="2038"/>
  <c r="G469" i="2038"/>
  <c r="F469" i="2038"/>
  <c r="K468" i="2038"/>
  <c r="G468" i="2038"/>
  <c r="F468" i="2038"/>
  <c r="K467" i="2038"/>
  <c r="G467" i="2038"/>
  <c r="F467" i="2038"/>
  <c r="K466" i="2038"/>
  <c r="G466" i="2038"/>
  <c r="F466" i="2038"/>
  <c r="K465" i="2038"/>
  <c r="G465" i="2038"/>
  <c r="F465" i="2038"/>
  <c r="K464" i="2038"/>
  <c r="G464" i="2038"/>
  <c r="F464" i="2038"/>
  <c r="K463" i="2038"/>
  <c r="G463" i="2038"/>
  <c r="F463" i="2038"/>
  <c r="K462" i="2038"/>
  <c r="G462" i="2038"/>
  <c r="F462" i="2038"/>
  <c r="K461" i="2038"/>
  <c r="G461" i="2038"/>
  <c r="F461" i="2038"/>
  <c r="K460" i="2038"/>
  <c r="G460" i="2038"/>
  <c r="F460" i="2038"/>
  <c r="K459" i="2038"/>
  <c r="G459" i="2038"/>
  <c r="F459" i="2038"/>
  <c r="K458" i="2038"/>
  <c r="G458" i="2038"/>
  <c r="F458" i="2038"/>
  <c r="K457" i="2038"/>
  <c r="G457" i="2038"/>
  <c r="F457" i="2038"/>
  <c r="K456" i="2038"/>
  <c r="G456" i="2038"/>
  <c r="F456" i="2038"/>
  <c r="K455" i="2038"/>
  <c r="G455" i="2038"/>
  <c r="F455" i="2038"/>
  <c r="K454" i="2038"/>
  <c r="G454" i="2038"/>
  <c r="F454" i="2038"/>
  <c r="K453" i="2038"/>
  <c r="G453" i="2038"/>
  <c r="F453" i="2038"/>
  <c r="K452" i="2038"/>
  <c r="G452" i="2038"/>
  <c r="F452" i="2038"/>
  <c r="K451" i="2038"/>
  <c r="G451" i="2038"/>
  <c r="F451" i="2038"/>
  <c r="K450" i="2038"/>
  <c r="G450" i="2038"/>
  <c r="F450" i="2038"/>
  <c r="K449" i="2038"/>
  <c r="G449" i="2038"/>
  <c r="F449" i="2038"/>
  <c r="K448" i="2038"/>
  <c r="G448" i="2038"/>
  <c r="F448" i="2038"/>
  <c r="K447" i="2038"/>
  <c r="G447" i="2038"/>
  <c r="F447" i="2038"/>
  <c r="K446" i="2038"/>
  <c r="G446" i="2038"/>
  <c r="F446" i="2038"/>
  <c r="K445" i="2038"/>
  <c r="G445" i="2038"/>
  <c r="F445" i="2038"/>
  <c r="K444" i="2038"/>
  <c r="G444" i="2038"/>
  <c r="F444" i="2038"/>
  <c r="K443" i="2038"/>
  <c r="G443" i="2038"/>
  <c r="F443" i="2038"/>
  <c r="K442" i="2038"/>
  <c r="G442" i="2038"/>
  <c r="F442" i="2038"/>
  <c r="K441" i="2038"/>
  <c r="G441" i="2038"/>
  <c r="F441" i="2038"/>
  <c r="K440" i="2038"/>
  <c r="G440" i="2038"/>
  <c r="F440" i="2038"/>
  <c r="K439" i="2038"/>
  <c r="G439" i="2038"/>
  <c r="F439" i="2038"/>
  <c r="K438" i="2038"/>
  <c r="G438" i="2038"/>
  <c r="F438" i="2038"/>
  <c r="K437" i="2038"/>
  <c r="G437" i="2038"/>
  <c r="F437" i="2038"/>
  <c r="K436" i="2038"/>
  <c r="G436" i="2038"/>
  <c r="F436" i="2038"/>
  <c r="K435" i="2038"/>
  <c r="G435" i="2038"/>
  <c r="F435" i="2038"/>
  <c r="K434" i="2038"/>
  <c r="G434" i="2038"/>
  <c r="F434" i="2038"/>
  <c r="K433" i="2038"/>
  <c r="G433" i="2038"/>
  <c r="F433" i="2038"/>
  <c r="K432" i="2038"/>
  <c r="G432" i="2038"/>
  <c r="F432" i="2038"/>
  <c r="K431" i="2038"/>
  <c r="G431" i="2038"/>
  <c r="F431" i="2038"/>
  <c r="K430" i="2038"/>
  <c r="G430" i="2038"/>
  <c r="F430" i="2038"/>
  <c r="K429" i="2038"/>
  <c r="G429" i="2038"/>
  <c r="F429" i="2038"/>
  <c r="K428" i="2038"/>
  <c r="G428" i="2038"/>
  <c r="F428" i="2038"/>
  <c r="K427" i="2038"/>
  <c r="G427" i="2038"/>
  <c r="F427" i="2038"/>
  <c r="K426" i="2038"/>
  <c r="G426" i="2038"/>
  <c r="F426" i="2038"/>
  <c r="K425" i="2038"/>
  <c r="G425" i="2038"/>
  <c r="F425" i="2038"/>
  <c r="K424" i="2038"/>
  <c r="G424" i="2038"/>
  <c r="F424" i="2038"/>
  <c r="K423" i="2038"/>
  <c r="G423" i="2038"/>
  <c r="F423" i="2038"/>
  <c r="K422" i="2038"/>
  <c r="G422" i="2038"/>
  <c r="F422" i="2038"/>
  <c r="K421" i="2038"/>
  <c r="G421" i="2038"/>
  <c r="F421" i="2038"/>
  <c r="K420" i="2038"/>
  <c r="G420" i="2038"/>
  <c r="F420" i="2038"/>
  <c r="K419" i="2038"/>
  <c r="G419" i="2038"/>
  <c r="F419" i="2038"/>
  <c r="K418" i="2038"/>
  <c r="G418" i="2038"/>
  <c r="F418" i="2038"/>
  <c r="K417" i="2038"/>
  <c r="G417" i="2038"/>
  <c r="F417" i="2038"/>
  <c r="K416" i="2038"/>
  <c r="G416" i="2038"/>
  <c r="F416" i="2038"/>
  <c r="K415" i="2038"/>
  <c r="G415" i="2038"/>
  <c r="F415" i="2038"/>
  <c r="K414" i="2038"/>
  <c r="G414" i="2038"/>
  <c r="F414" i="2038"/>
  <c r="K413" i="2038"/>
  <c r="G413" i="2038"/>
  <c r="F413" i="2038"/>
  <c r="K412" i="2038"/>
  <c r="G412" i="2038"/>
  <c r="F412" i="2038"/>
  <c r="K411" i="2038"/>
  <c r="G411" i="2038"/>
  <c r="F411" i="2038"/>
  <c r="K410" i="2038"/>
  <c r="G410" i="2038"/>
  <c r="F410" i="2038"/>
  <c r="K409" i="2038"/>
  <c r="G409" i="2038"/>
  <c r="F409" i="2038"/>
  <c r="K408" i="2038"/>
  <c r="G408" i="2038"/>
  <c r="F408" i="2038"/>
  <c r="K407" i="2038"/>
  <c r="G407" i="2038"/>
  <c r="F407" i="2038"/>
  <c r="K406" i="2038"/>
  <c r="G406" i="2038"/>
  <c r="F406" i="2038"/>
  <c r="K405" i="2038"/>
  <c r="G405" i="2038"/>
  <c r="F405" i="2038"/>
  <c r="K404" i="2038"/>
  <c r="G404" i="2038"/>
  <c r="F404" i="2038"/>
  <c r="K403" i="2038"/>
  <c r="G403" i="2038"/>
  <c r="F403" i="2038"/>
  <c r="K402" i="2038"/>
  <c r="G402" i="2038"/>
  <c r="F402" i="2038"/>
  <c r="K401" i="2038"/>
  <c r="G401" i="2038"/>
  <c r="F401" i="2038"/>
  <c r="K400" i="2038"/>
  <c r="G400" i="2038"/>
  <c r="F400" i="2038"/>
  <c r="K399" i="2038"/>
  <c r="G399" i="2038"/>
  <c r="F399" i="2038"/>
  <c r="K398" i="2038"/>
  <c r="G398" i="2038"/>
  <c r="F398" i="2038"/>
  <c r="K397" i="2038"/>
  <c r="G397" i="2038"/>
  <c r="F397" i="2038"/>
  <c r="K396" i="2038"/>
  <c r="G396" i="2038"/>
  <c r="F396" i="2038"/>
  <c r="K395" i="2038"/>
  <c r="G395" i="2038"/>
  <c r="F395" i="2038"/>
  <c r="K394" i="2038"/>
  <c r="G394" i="2038"/>
  <c r="F394" i="2038"/>
  <c r="K393" i="2038"/>
  <c r="G393" i="2038"/>
  <c r="F393" i="2038"/>
  <c r="K392" i="2038"/>
  <c r="G392" i="2038"/>
  <c r="F392" i="2038"/>
  <c r="K391" i="2038"/>
  <c r="G391" i="2038"/>
  <c r="F391" i="2038"/>
  <c r="K390" i="2038"/>
  <c r="G390" i="2038"/>
  <c r="F390" i="2038"/>
  <c r="K389" i="2038"/>
  <c r="G389" i="2038"/>
  <c r="F389" i="2038"/>
  <c r="K388" i="2038"/>
  <c r="G388" i="2038"/>
  <c r="F388" i="2038"/>
  <c r="K387" i="2038"/>
  <c r="G387" i="2038"/>
  <c r="F387" i="2038"/>
  <c r="K386" i="2038"/>
  <c r="G386" i="2038"/>
  <c r="F386" i="2038"/>
  <c r="K385" i="2038"/>
  <c r="G385" i="2038"/>
  <c r="F385" i="2038"/>
  <c r="K384" i="2038"/>
  <c r="G384" i="2038"/>
  <c r="F384" i="2038"/>
  <c r="K383" i="2038"/>
  <c r="G383" i="2038"/>
  <c r="F383" i="2038"/>
  <c r="K382" i="2038"/>
  <c r="G382" i="2038"/>
  <c r="F382" i="2038"/>
  <c r="K381" i="2038"/>
  <c r="G381" i="2038"/>
  <c r="F381" i="2038"/>
  <c r="K380" i="2038"/>
  <c r="G380" i="2038"/>
  <c r="F380" i="2038"/>
  <c r="K379" i="2038"/>
  <c r="G379" i="2038"/>
  <c r="F379" i="2038"/>
  <c r="K378" i="2038"/>
  <c r="G378" i="2038"/>
  <c r="F378" i="2038"/>
  <c r="K377" i="2038"/>
  <c r="G377" i="2038"/>
  <c r="F377" i="2038"/>
  <c r="K376" i="2038"/>
  <c r="G376" i="2038"/>
  <c r="F376" i="2038"/>
  <c r="K375" i="2038"/>
  <c r="G375" i="2038"/>
  <c r="F375" i="2038"/>
  <c r="K374" i="2038"/>
  <c r="G374" i="2038"/>
  <c r="F374" i="2038"/>
  <c r="K373" i="2038"/>
  <c r="G373" i="2038"/>
  <c r="F373" i="2038"/>
  <c r="K372" i="2038"/>
  <c r="G372" i="2038"/>
  <c r="F372" i="2038"/>
  <c r="K371" i="2038"/>
  <c r="G371" i="2038"/>
  <c r="F371" i="2038"/>
  <c r="K370" i="2038"/>
  <c r="G370" i="2038"/>
  <c r="F370" i="2038"/>
  <c r="K369" i="2038"/>
  <c r="G369" i="2038"/>
  <c r="F369" i="2038"/>
  <c r="K368" i="2038"/>
  <c r="G368" i="2038"/>
  <c r="F368" i="2038"/>
  <c r="K367" i="2038"/>
  <c r="G367" i="2038"/>
  <c r="F367" i="2038"/>
  <c r="K366" i="2038"/>
  <c r="G366" i="2038"/>
  <c r="F366" i="2038"/>
  <c r="K365" i="2038"/>
  <c r="G365" i="2038"/>
  <c r="F365" i="2038"/>
  <c r="K364" i="2038"/>
  <c r="G364" i="2038"/>
  <c r="F364" i="2038"/>
  <c r="K363" i="2038"/>
  <c r="G363" i="2038"/>
  <c r="F363" i="2038"/>
  <c r="K362" i="2038"/>
  <c r="G362" i="2038"/>
  <c r="F362" i="2038"/>
  <c r="K361" i="2038"/>
  <c r="G361" i="2038"/>
  <c r="F361" i="2038"/>
  <c r="K360" i="2038"/>
  <c r="G360" i="2038"/>
  <c r="F360" i="2038"/>
  <c r="K359" i="2038"/>
  <c r="G359" i="2038"/>
  <c r="F359" i="2038"/>
  <c r="K358" i="2038"/>
  <c r="G358" i="2038"/>
  <c r="F358" i="2038"/>
  <c r="K357" i="2038"/>
  <c r="G357" i="2038"/>
  <c r="F357" i="2038"/>
  <c r="K356" i="2038"/>
  <c r="G356" i="2038"/>
  <c r="F356" i="2038"/>
  <c r="K355" i="2038"/>
  <c r="G355" i="2038"/>
  <c r="F355" i="2038"/>
  <c r="K354" i="2038"/>
  <c r="G354" i="2038"/>
  <c r="F354" i="2038"/>
  <c r="K353" i="2038"/>
  <c r="G353" i="2038"/>
  <c r="F353" i="2038"/>
  <c r="K352" i="2038"/>
  <c r="G352" i="2038"/>
  <c r="F352" i="2038"/>
  <c r="K351" i="2038"/>
  <c r="G351" i="2038"/>
  <c r="F351" i="2038"/>
  <c r="K350" i="2038"/>
  <c r="G350" i="2038"/>
  <c r="F350" i="2038"/>
  <c r="K349" i="2038"/>
  <c r="G349" i="2038"/>
  <c r="F349" i="2038"/>
  <c r="K348" i="2038"/>
  <c r="G348" i="2038"/>
  <c r="F348" i="2038"/>
  <c r="K347" i="2038"/>
  <c r="G347" i="2038"/>
  <c r="F347" i="2038"/>
  <c r="K346" i="2038"/>
  <c r="G346" i="2038"/>
  <c r="F346" i="2038"/>
  <c r="K345" i="2038"/>
  <c r="G345" i="2038"/>
  <c r="F345" i="2038"/>
  <c r="K344" i="2038"/>
  <c r="G344" i="2038"/>
  <c r="F344" i="2038"/>
  <c r="K343" i="2038"/>
  <c r="G343" i="2038"/>
  <c r="F343" i="2038"/>
  <c r="K342" i="2038"/>
  <c r="G342" i="2038"/>
  <c r="F342" i="2038"/>
  <c r="K341" i="2038"/>
  <c r="G341" i="2038"/>
  <c r="F341" i="2038"/>
  <c r="K340" i="2038"/>
  <c r="G340" i="2038"/>
  <c r="F340" i="2038"/>
  <c r="K339" i="2038"/>
  <c r="G339" i="2038"/>
  <c r="F339" i="2038"/>
  <c r="K338" i="2038"/>
  <c r="G338" i="2038"/>
  <c r="F338" i="2038"/>
  <c r="K337" i="2038"/>
  <c r="G337" i="2038"/>
  <c r="F337" i="2038"/>
  <c r="K336" i="2038"/>
  <c r="G336" i="2038"/>
  <c r="F336" i="2038"/>
  <c r="K335" i="2038"/>
  <c r="G335" i="2038"/>
  <c r="F335" i="2038"/>
  <c r="K334" i="2038"/>
  <c r="G334" i="2038"/>
  <c r="F334" i="2038"/>
  <c r="K333" i="2038"/>
  <c r="G333" i="2038"/>
  <c r="F333" i="2038"/>
  <c r="K332" i="2038"/>
  <c r="G332" i="2038"/>
  <c r="F332" i="2038"/>
  <c r="K331" i="2038"/>
  <c r="G331" i="2038"/>
  <c r="F331" i="2038"/>
  <c r="K330" i="2038"/>
  <c r="G330" i="2038"/>
  <c r="F330" i="2038"/>
  <c r="K329" i="2038"/>
  <c r="G329" i="2038"/>
  <c r="F329" i="2038"/>
  <c r="K328" i="2038"/>
  <c r="G328" i="2038"/>
  <c r="F328" i="2038"/>
  <c r="K327" i="2038"/>
  <c r="G327" i="2038"/>
  <c r="F327" i="2038"/>
  <c r="K326" i="2038"/>
  <c r="G326" i="2038"/>
  <c r="F326" i="2038"/>
  <c r="K325" i="2038"/>
  <c r="G325" i="2038"/>
  <c r="F325" i="2038"/>
  <c r="K324" i="2038"/>
  <c r="G324" i="2038"/>
  <c r="F324" i="2038"/>
  <c r="K323" i="2038"/>
  <c r="G323" i="2038"/>
  <c r="F323" i="2038"/>
  <c r="K322" i="2038"/>
  <c r="G322" i="2038"/>
  <c r="F322" i="2038"/>
  <c r="K321" i="2038"/>
  <c r="G321" i="2038"/>
  <c r="F321" i="2038"/>
  <c r="K320" i="2038"/>
  <c r="G320" i="2038"/>
  <c r="F320" i="2038"/>
  <c r="K319" i="2038"/>
  <c r="G319" i="2038"/>
  <c r="F319" i="2038"/>
  <c r="K318" i="2038"/>
  <c r="G318" i="2038"/>
  <c r="F318" i="2038"/>
  <c r="K317" i="2038"/>
  <c r="G317" i="2038"/>
  <c r="F317" i="2038"/>
  <c r="K316" i="2038"/>
  <c r="G316" i="2038"/>
  <c r="F316" i="2038"/>
  <c r="K315" i="2038"/>
  <c r="G315" i="2038"/>
  <c r="F315" i="2038"/>
  <c r="K314" i="2038"/>
  <c r="G314" i="2038"/>
  <c r="F314" i="2038"/>
  <c r="K313" i="2038"/>
  <c r="G313" i="2038"/>
  <c r="F313" i="2038"/>
  <c r="K312" i="2038"/>
  <c r="G312" i="2038"/>
  <c r="F312" i="2038"/>
  <c r="K311" i="2038"/>
  <c r="G311" i="2038"/>
  <c r="F311" i="2038"/>
  <c r="K310" i="2038"/>
  <c r="G310" i="2038"/>
  <c r="F310" i="2038"/>
  <c r="K309" i="2038"/>
  <c r="G309" i="2038"/>
  <c r="F309" i="2038"/>
  <c r="K308" i="2038"/>
  <c r="G308" i="2038"/>
  <c r="F308" i="2038"/>
  <c r="K307" i="2038"/>
  <c r="G307" i="2038"/>
  <c r="F307" i="2038"/>
  <c r="K306" i="2038"/>
  <c r="G306" i="2038"/>
  <c r="F306" i="2038"/>
  <c r="K305" i="2038"/>
  <c r="G305" i="2038"/>
  <c r="F305" i="2038"/>
  <c r="K304" i="2038"/>
  <c r="G304" i="2038"/>
  <c r="F304" i="2038"/>
  <c r="K303" i="2038"/>
  <c r="G303" i="2038"/>
  <c r="F303" i="2038"/>
  <c r="K302" i="2038"/>
  <c r="G302" i="2038"/>
  <c r="F302" i="2038"/>
  <c r="K301" i="2038"/>
  <c r="G301" i="2038"/>
  <c r="F301" i="2038"/>
  <c r="K300" i="2038"/>
  <c r="G300" i="2038"/>
  <c r="F300" i="2038"/>
  <c r="K299" i="2038"/>
  <c r="G299" i="2038"/>
  <c r="F299" i="2038"/>
  <c r="K298" i="2038"/>
  <c r="G298" i="2038"/>
  <c r="F298" i="2038"/>
  <c r="K297" i="2038"/>
  <c r="G297" i="2038"/>
  <c r="F297" i="2038"/>
  <c r="K296" i="2038"/>
  <c r="G296" i="2038"/>
  <c r="F296" i="2038"/>
  <c r="K295" i="2038"/>
  <c r="G295" i="2038"/>
  <c r="F295" i="2038"/>
  <c r="K294" i="2038"/>
  <c r="G294" i="2038"/>
  <c r="F294" i="2038"/>
  <c r="K293" i="2038"/>
  <c r="G293" i="2038"/>
  <c r="F293" i="2038"/>
  <c r="K292" i="2038"/>
  <c r="G292" i="2038"/>
  <c r="F292" i="2038"/>
  <c r="K291" i="2038"/>
  <c r="G291" i="2038"/>
  <c r="F291" i="2038"/>
  <c r="K290" i="2038"/>
  <c r="G290" i="2038"/>
  <c r="F290" i="2038"/>
  <c r="K289" i="2038"/>
  <c r="G289" i="2038"/>
  <c r="F289" i="2038"/>
  <c r="K288" i="2038"/>
  <c r="G288" i="2038"/>
  <c r="F288" i="2038"/>
  <c r="K287" i="2038"/>
  <c r="G287" i="2038"/>
  <c r="F287" i="2038"/>
  <c r="K286" i="2038"/>
  <c r="G286" i="2038"/>
  <c r="F286" i="2038"/>
  <c r="K285" i="2038"/>
  <c r="G285" i="2038"/>
  <c r="F285" i="2038"/>
  <c r="K284" i="2038"/>
  <c r="G284" i="2038"/>
  <c r="F284" i="2038"/>
  <c r="K283" i="2038"/>
  <c r="G283" i="2038"/>
  <c r="F283" i="2038"/>
  <c r="K282" i="2038"/>
  <c r="G282" i="2038"/>
  <c r="F282" i="2038"/>
  <c r="K281" i="2038"/>
  <c r="G281" i="2038"/>
  <c r="F281" i="2038"/>
  <c r="K280" i="2038"/>
  <c r="G280" i="2038"/>
  <c r="F280" i="2038"/>
  <c r="K279" i="2038"/>
  <c r="G279" i="2038"/>
  <c r="F279" i="2038"/>
  <c r="K278" i="2038"/>
  <c r="G278" i="2038"/>
  <c r="F278" i="2038"/>
  <c r="K277" i="2038"/>
  <c r="G277" i="2038"/>
  <c r="F277" i="2038"/>
  <c r="K276" i="2038"/>
  <c r="G276" i="2038"/>
  <c r="F276" i="2038"/>
  <c r="K275" i="2038"/>
  <c r="G275" i="2038"/>
  <c r="F275" i="2038"/>
  <c r="K274" i="2038"/>
  <c r="G274" i="2038"/>
  <c r="F274" i="2038"/>
  <c r="K273" i="2038"/>
  <c r="G273" i="2038"/>
  <c r="F273" i="2038"/>
  <c r="K272" i="2038"/>
  <c r="G272" i="2038"/>
  <c r="F272" i="2038"/>
  <c r="K271" i="2038"/>
  <c r="G271" i="2038"/>
  <c r="F271" i="2038"/>
  <c r="K270" i="2038"/>
  <c r="G270" i="2038"/>
  <c r="F270" i="2038"/>
  <c r="K269" i="2038"/>
  <c r="G269" i="2038"/>
  <c r="F269" i="2038"/>
  <c r="K268" i="2038"/>
  <c r="G268" i="2038"/>
  <c r="F268" i="2038"/>
  <c r="K267" i="2038"/>
  <c r="G267" i="2038"/>
  <c r="F267" i="2038"/>
  <c r="K266" i="2038"/>
  <c r="G266" i="2038"/>
  <c r="F266" i="2038"/>
  <c r="K265" i="2038"/>
  <c r="G265" i="2038"/>
  <c r="F265" i="2038"/>
  <c r="K264" i="2038"/>
  <c r="G264" i="2038"/>
  <c r="F264" i="2038"/>
  <c r="K263" i="2038"/>
  <c r="G263" i="2038"/>
  <c r="F263" i="2038"/>
  <c r="K262" i="2038"/>
  <c r="G262" i="2038"/>
  <c r="F262" i="2038"/>
  <c r="K261" i="2038"/>
  <c r="G261" i="2038"/>
  <c r="F261" i="2038"/>
  <c r="K260" i="2038"/>
  <c r="G260" i="2038"/>
  <c r="F260" i="2038"/>
  <c r="K259" i="2038"/>
  <c r="G259" i="2038"/>
  <c r="F259" i="2038"/>
  <c r="K258" i="2038"/>
  <c r="G258" i="2038"/>
  <c r="F258" i="2038"/>
  <c r="K257" i="2038"/>
  <c r="G257" i="2038"/>
  <c r="F257" i="2038"/>
  <c r="K256" i="2038"/>
  <c r="G256" i="2038"/>
  <c r="F256" i="2038"/>
  <c r="K255" i="2038"/>
  <c r="G255" i="2038"/>
  <c r="F255" i="2038"/>
  <c r="K254" i="2038"/>
  <c r="G254" i="2038"/>
  <c r="F254" i="2038"/>
  <c r="K253" i="2038"/>
  <c r="G253" i="2038"/>
  <c r="F253" i="2038"/>
  <c r="K252" i="2038"/>
  <c r="G252" i="2038"/>
  <c r="F252" i="2038"/>
  <c r="K251" i="2038"/>
  <c r="G251" i="2038"/>
  <c r="F251" i="2038"/>
  <c r="K250" i="2038"/>
  <c r="G250" i="2038"/>
  <c r="F250" i="2038"/>
  <c r="K249" i="2038"/>
  <c r="G249" i="2038"/>
  <c r="F249" i="2038"/>
  <c r="K248" i="2038"/>
  <c r="G248" i="2038"/>
  <c r="F248" i="2038"/>
  <c r="K247" i="2038"/>
  <c r="G247" i="2038"/>
  <c r="F247" i="2038"/>
  <c r="K246" i="2038"/>
  <c r="G246" i="2038"/>
  <c r="F246" i="2038"/>
  <c r="K245" i="2038"/>
  <c r="G245" i="2038"/>
  <c r="F245" i="2038"/>
  <c r="K244" i="2038"/>
  <c r="G244" i="2038"/>
  <c r="F244" i="2038"/>
  <c r="K243" i="2038"/>
  <c r="G243" i="2038"/>
  <c r="F243" i="2038"/>
  <c r="K242" i="2038"/>
  <c r="G242" i="2038"/>
  <c r="F242" i="2038"/>
  <c r="K241" i="2038"/>
  <c r="G241" i="2038"/>
  <c r="F241" i="2038"/>
  <c r="K240" i="2038"/>
  <c r="G240" i="2038"/>
  <c r="F240" i="2038"/>
  <c r="K239" i="2038"/>
  <c r="G239" i="2038"/>
  <c r="F239" i="2038"/>
  <c r="K238" i="2038"/>
  <c r="G238" i="2038"/>
  <c r="F238" i="2038"/>
  <c r="K237" i="2038"/>
  <c r="G237" i="2038"/>
  <c r="F237" i="2038"/>
  <c r="K236" i="2038"/>
  <c r="G236" i="2038"/>
  <c r="F236" i="2038"/>
  <c r="K235" i="2038"/>
  <c r="G235" i="2038"/>
  <c r="F235" i="2038"/>
  <c r="K234" i="2038"/>
  <c r="G234" i="2038"/>
  <c r="F234" i="2038"/>
  <c r="K233" i="2038"/>
  <c r="G233" i="2038"/>
  <c r="F233" i="2038"/>
  <c r="K232" i="2038"/>
  <c r="G232" i="2038"/>
  <c r="F232" i="2038"/>
  <c r="K231" i="2038"/>
  <c r="G231" i="2038"/>
  <c r="F231" i="2038"/>
  <c r="K230" i="2038"/>
  <c r="G230" i="2038"/>
  <c r="F230" i="2038"/>
  <c r="K229" i="2038"/>
  <c r="G229" i="2038"/>
  <c r="F229" i="2038"/>
  <c r="K228" i="2038"/>
  <c r="G228" i="2038"/>
  <c r="F228" i="2038"/>
  <c r="K227" i="2038"/>
  <c r="G227" i="2038"/>
  <c r="F227" i="2038"/>
  <c r="K226" i="2038"/>
  <c r="G226" i="2038"/>
  <c r="F226" i="2038"/>
  <c r="K225" i="2038"/>
  <c r="G225" i="2038"/>
  <c r="F225" i="2038"/>
  <c r="K224" i="2038"/>
  <c r="G224" i="2038"/>
  <c r="F224" i="2038"/>
  <c r="K223" i="2038"/>
  <c r="G223" i="2038"/>
  <c r="F223" i="2038"/>
  <c r="K222" i="2038"/>
  <c r="G222" i="2038"/>
  <c r="F222" i="2038"/>
  <c r="K221" i="2038"/>
  <c r="G221" i="2038"/>
  <c r="F221" i="2038"/>
  <c r="K220" i="2038"/>
  <c r="G220" i="2038"/>
  <c r="F220" i="2038"/>
  <c r="K219" i="2038"/>
  <c r="G219" i="2038"/>
  <c r="F219" i="2038"/>
  <c r="K218" i="2038"/>
  <c r="G218" i="2038"/>
  <c r="F218" i="2038"/>
  <c r="K217" i="2038"/>
  <c r="G217" i="2038"/>
  <c r="F217" i="2038"/>
  <c r="K216" i="2038"/>
  <c r="G216" i="2038"/>
  <c r="F216" i="2038"/>
  <c r="K215" i="2038"/>
  <c r="G215" i="2038"/>
  <c r="F215" i="2038"/>
  <c r="K214" i="2038"/>
  <c r="G214" i="2038"/>
  <c r="F214" i="2038"/>
  <c r="K213" i="2038"/>
  <c r="G213" i="2038"/>
  <c r="F213" i="2038"/>
  <c r="K212" i="2038"/>
  <c r="G212" i="2038"/>
  <c r="F212" i="2038"/>
  <c r="K211" i="2038"/>
  <c r="G211" i="2038"/>
  <c r="F211" i="2038"/>
  <c r="K210" i="2038"/>
  <c r="G210" i="2038"/>
  <c r="F210" i="2038"/>
  <c r="K209" i="2038"/>
  <c r="G209" i="2038"/>
  <c r="F209" i="2038"/>
  <c r="K208" i="2038"/>
  <c r="G208" i="2038"/>
  <c r="F208" i="2038"/>
  <c r="K207" i="2038"/>
  <c r="G207" i="2038"/>
  <c r="F207" i="2038"/>
  <c r="K206" i="2038"/>
  <c r="G206" i="2038"/>
  <c r="F206" i="2038"/>
  <c r="K205" i="2038"/>
  <c r="G205" i="2038"/>
  <c r="F205" i="2038"/>
  <c r="K204" i="2038"/>
  <c r="G204" i="2038"/>
  <c r="F204" i="2038"/>
  <c r="K203" i="2038"/>
  <c r="G203" i="2038"/>
  <c r="F203" i="2038"/>
  <c r="K202" i="2038"/>
  <c r="G202" i="2038"/>
  <c r="F202" i="2038"/>
  <c r="K201" i="2038"/>
  <c r="G201" i="2038"/>
  <c r="F201" i="2038"/>
  <c r="K200" i="2038"/>
  <c r="G200" i="2038"/>
  <c r="F200" i="2038"/>
  <c r="K199" i="2038"/>
  <c r="G199" i="2038"/>
  <c r="F199" i="2038"/>
  <c r="K198" i="2038"/>
  <c r="G198" i="2038"/>
  <c r="F198" i="2038"/>
  <c r="K197" i="2038"/>
  <c r="G197" i="2038"/>
  <c r="F197" i="2038"/>
  <c r="K196" i="2038"/>
  <c r="G196" i="2038"/>
  <c r="F196" i="2038"/>
  <c r="K195" i="2038"/>
  <c r="G195" i="2038"/>
  <c r="F195" i="2038"/>
  <c r="K194" i="2038"/>
  <c r="G194" i="2038"/>
  <c r="F194" i="2038"/>
  <c r="K193" i="2038"/>
  <c r="G193" i="2038"/>
  <c r="F193" i="2038"/>
  <c r="K192" i="2038"/>
  <c r="G192" i="2038"/>
  <c r="F192" i="2038"/>
  <c r="K191" i="2038"/>
  <c r="G191" i="2038"/>
  <c r="F191" i="2038"/>
  <c r="K190" i="2038"/>
  <c r="G190" i="2038"/>
  <c r="F190" i="2038"/>
  <c r="K189" i="2038"/>
  <c r="G189" i="2038"/>
  <c r="F189" i="2038"/>
  <c r="K188" i="2038"/>
  <c r="G188" i="2038"/>
  <c r="F188" i="2038"/>
  <c r="K187" i="2038"/>
  <c r="G187" i="2038"/>
  <c r="F187" i="2038"/>
  <c r="K186" i="2038"/>
  <c r="G186" i="2038"/>
  <c r="F186" i="2038"/>
  <c r="K185" i="2038"/>
  <c r="G185" i="2038"/>
  <c r="F185" i="2038"/>
  <c r="K184" i="2038"/>
  <c r="G184" i="2038"/>
  <c r="F184" i="2038"/>
  <c r="K183" i="2038"/>
  <c r="G183" i="2038"/>
  <c r="F183" i="2038"/>
  <c r="K182" i="2038"/>
  <c r="G182" i="2038"/>
  <c r="F182" i="2038"/>
  <c r="K181" i="2038"/>
  <c r="G181" i="2038"/>
  <c r="F181" i="2038"/>
  <c r="K180" i="2038"/>
  <c r="G180" i="2038"/>
  <c r="F180" i="2038"/>
  <c r="K179" i="2038"/>
  <c r="G179" i="2038"/>
  <c r="F179" i="2038"/>
  <c r="K178" i="2038"/>
  <c r="G178" i="2038"/>
  <c r="F178" i="2038"/>
  <c r="K177" i="2038"/>
  <c r="G177" i="2038"/>
  <c r="F177" i="2038"/>
  <c r="K176" i="2038"/>
  <c r="G176" i="2038"/>
  <c r="F176" i="2038"/>
  <c r="K175" i="2038"/>
  <c r="G175" i="2038"/>
  <c r="F175" i="2038"/>
  <c r="K174" i="2038"/>
  <c r="G174" i="2038"/>
  <c r="F174" i="2038"/>
  <c r="K173" i="2038"/>
  <c r="G173" i="2038"/>
  <c r="F173" i="2038"/>
  <c r="K172" i="2038"/>
  <c r="G172" i="2038"/>
  <c r="F172" i="2038"/>
  <c r="K171" i="2038"/>
  <c r="G171" i="2038"/>
  <c r="F171" i="2038"/>
  <c r="K170" i="2038"/>
  <c r="G170" i="2038"/>
  <c r="F170" i="2038"/>
  <c r="K169" i="2038"/>
  <c r="G169" i="2038"/>
  <c r="F169" i="2038"/>
  <c r="K168" i="2038"/>
  <c r="G168" i="2038"/>
  <c r="F168" i="2038"/>
  <c r="K167" i="2038"/>
  <c r="G167" i="2038"/>
  <c r="F167" i="2038"/>
  <c r="K166" i="2038"/>
  <c r="G166" i="2038"/>
  <c r="F166" i="2038"/>
  <c r="K165" i="2038"/>
  <c r="G165" i="2038"/>
  <c r="F165" i="2038"/>
  <c r="K164" i="2038"/>
  <c r="G164" i="2038"/>
  <c r="F164" i="2038"/>
  <c r="K163" i="2038"/>
  <c r="G163" i="2038"/>
  <c r="F163" i="2038"/>
  <c r="K162" i="2038"/>
  <c r="G162" i="2038"/>
  <c r="F162" i="2038"/>
  <c r="K161" i="2038"/>
  <c r="G161" i="2038"/>
  <c r="F161" i="2038"/>
  <c r="K160" i="2038"/>
  <c r="G160" i="2038"/>
  <c r="F160" i="2038"/>
  <c r="K159" i="2038"/>
  <c r="G159" i="2038"/>
  <c r="F159" i="2038"/>
  <c r="K158" i="2038"/>
  <c r="G158" i="2038"/>
  <c r="F158" i="2038"/>
  <c r="K157" i="2038"/>
  <c r="G157" i="2038"/>
  <c r="F157" i="2038"/>
  <c r="K156" i="2038"/>
  <c r="G156" i="2038"/>
  <c r="F156" i="2038"/>
  <c r="K155" i="2038"/>
  <c r="G155" i="2038"/>
  <c r="F155" i="2038"/>
  <c r="K154" i="2038"/>
  <c r="G154" i="2038"/>
  <c r="F154" i="2038"/>
  <c r="K153" i="2038"/>
  <c r="G153" i="2038"/>
  <c r="F153" i="2038"/>
  <c r="K152" i="2038"/>
  <c r="G152" i="2038"/>
  <c r="F152" i="2038"/>
  <c r="K151" i="2038"/>
  <c r="G151" i="2038"/>
  <c r="F151" i="2038"/>
  <c r="K150" i="2038"/>
  <c r="G150" i="2038"/>
  <c r="F150" i="2038"/>
  <c r="K149" i="2038"/>
  <c r="G149" i="2038"/>
  <c r="F149" i="2038"/>
  <c r="K148" i="2038"/>
  <c r="G148" i="2038"/>
  <c r="F148" i="2038"/>
  <c r="K147" i="2038"/>
  <c r="G147" i="2038"/>
  <c r="F147" i="2038"/>
  <c r="K146" i="2038"/>
  <c r="G146" i="2038"/>
  <c r="F146" i="2038"/>
  <c r="K145" i="2038"/>
  <c r="G145" i="2038"/>
  <c r="F145" i="2038"/>
  <c r="K144" i="2038"/>
  <c r="G144" i="2038"/>
  <c r="F144" i="2038"/>
  <c r="K143" i="2038"/>
  <c r="G143" i="2038"/>
  <c r="F143" i="2038"/>
  <c r="K142" i="2038"/>
  <c r="G142" i="2038"/>
  <c r="F142" i="2038"/>
  <c r="K141" i="2038"/>
  <c r="G141" i="2038"/>
  <c r="F141" i="2038"/>
  <c r="K140" i="2038"/>
  <c r="G140" i="2038"/>
  <c r="F140" i="2038"/>
  <c r="K139" i="2038"/>
  <c r="G139" i="2038"/>
  <c r="F139" i="2038"/>
  <c r="K138" i="2038"/>
  <c r="G138" i="2038"/>
  <c r="F138" i="2038"/>
  <c r="K137" i="2038"/>
  <c r="G137" i="2038"/>
  <c r="F137" i="2038"/>
  <c r="K136" i="2038"/>
  <c r="G136" i="2038"/>
  <c r="F136" i="2038"/>
  <c r="K135" i="2038"/>
  <c r="G135" i="2038"/>
  <c r="F135" i="2038"/>
  <c r="K134" i="2038"/>
  <c r="G134" i="2038"/>
  <c r="F134" i="2038"/>
  <c r="K133" i="2038"/>
  <c r="G133" i="2038"/>
  <c r="F133" i="2038"/>
  <c r="K132" i="2038"/>
  <c r="G132" i="2038"/>
  <c r="F132" i="2038"/>
  <c r="K131" i="2038"/>
  <c r="G131" i="2038"/>
  <c r="F131" i="2038"/>
  <c r="K130" i="2038"/>
  <c r="G130" i="2038"/>
  <c r="F130" i="2038"/>
  <c r="K129" i="2038"/>
  <c r="G129" i="2038"/>
  <c r="F129" i="2038"/>
  <c r="K128" i="2038"/>
  <c r="G128" i="2038"/>
  <c r="F128" i="2038"/>
  <c r="K127" i="2038"/>
  <c r="G127" i="2038"/>
  <c r="F127" i="2038"/>
  <c r="K126" i="2038"/>
  <c r="G126" i="2038"/>
  <c r="F126" i="2038"/>
  <c r="K125" i="2038"/>
  <c r="G125" i="2038"/>
  <c r="F125" i="2038"/>
  <c r="K124" i="2038"/>
  <c r="G124" i="2038"/>
  <c r="F124" i="2038"/>
  <c r="K123" i="2038"/>
  <c r="G123" i="2038"/>
  <c r="F123" i="2038"/>
  <c r="K122" i="2038"/>
  <c r="G122" i="2038"/>
  <c r="F122" i="2038"/>
  <c r="K121" i="2038"/>
  <c r="G121" i="2038"/>
  <c r="F121" i="2038"/>
  <c r="K120" i="2038"/>
  <c r="G120" i="2038"/>
  <c r="F120" i="2038"/>
  <c r="K119" i="2038"/>
  <c r="G119" i="2038"/>
  <c r="F119" i="2038"/>
  <c r="K118" i="2038"/>
  <c r="G118" i="2038"/>
  <c r="F118" i="2038"/>
  <c r="K117" i="2038"/>
  <c r="G117" i="2038"/>
  <c r="F117" i="2038"/>
  <c r="K116" i="2038"/>
  <c r="G116" i="2038"/>
  <c r="F116" i="2038"/>
  <c r="K115" i="2038"/>
  <c r="G115" i="2038"/>
  <c r="F115" i="2038"/>
  <c r="K114" i="2038"/>
  <c r="G114" i="2038"/>
  <c r="F114" i="2038"/>
  <c r="K113" i="2038"/>
  <c r="G113" i="2038"/>
  <c r="F113" i="2038"/>
  <c r="K112" i="2038"/>
  <c r="G112" i="2038"/>
  <c r="F112" i="2038"/>
  <c r="K111" i="2038"/>
  <c r="G111" i="2038"/>
  <c r="F111" i="2038"/>
  <c r="K110" i="2038"/>
  <c r="G110" i="2038"/>
  <c r="F110" i="2038"/>
  <c r="K109" i="2038"/>
  <c r="G109" i="2038"/>
  <c r="F109" i="2038"/>
  <c r="K108" i="2038"/>
  <c r="G108" i="2038"/>
  <c r="F108" i="2038"/>
  <c r="K107" i="2038"/>
  <c r="G107" i="2038"/>
  <c r="F107" i="2038"/>
  <c r="K106" i="2038"/>
  <c r="G106" i="2038"/>
  <c r="F106" i="2038"/>
  <c r="K105" i="2038"/>
  <c r="G105" i="2038"/>
  <c r="F105" i="2038"/>
  <c r="K104" i="2038"/>
  <c r="G104" i="2038"/>
  <c r="F104" i="2038"/>
  <c r="K103" i="2038"/>
  <c r="G103" i="2038"/>
  <c r="F103" i="2038"/>
  <c r="K102" i="2038"/>
  <c r="G102" i="2038"/>
  <c r="F102" i="2038"/>
  <c r="K101" i="2038"/>
  <c r="G101" i="2038"/>
  <c r="F101" i="2038"/>
  <c r="K100" i="2038"/>
  <c r="G100" i="2038"/>
  <c r="F100" i="2038"/>
  <c r="K99" i="2038"/>
  <c r="G99" i="2038"/>
  <c r="F99" i="2038"/>
  <c r="K98" i="2038"/>
  <c r="G98" i="2038"/>
  <c r="F98" i="2038"/>
  <c r="K97" i="2038"/>
  <c r="G97" i="2038"/>
  <c r="F97" i="2038"/>
  <c r="K96" i="2038"/>
  <c r="G96" i="2038"/>
  <c r="F96" i="2038"/>
  <c r="K95" i="2038"/>
  <c r="G95" i="2038"/>
  <c r="F95" i="2038"/>
  <c r="K94" i="2038"/>
  <c r="G94" i="2038"/>
  <c r="F94" i="2038"/>
  <c r="K93" i="2038"/>
  <c r="G93" i="2038"/>
  <c r="F93" i="2038"/>
  <c r="K92" i="2038"/>
  <c r="G92" i="2038"/>
  <c r="F92" i="2038"/>
  <c r="K91" i="2038"/>
  <c r="G91" i="2038"/>
  <c r="F91" i="2038"/>
  <c r="K90" i="2038"/>
  <c r="G90" i="2038"/>
  <c r="F90" i="2038"/>
  <c r="K89" i="2038"/>
  <c r="G89" i="2038"/>
  <c r="F89" i="2038"/>
  <c r="K88" i="2038"/>
  <c r="G88" i="2038"/>
  <c r="F88" i="2038"/>
  <c r="K87" i="2038"/>
  <c r="G87" i="2038"/>
  <c r="F87" i="2038"/>
  <c r="K86" i="2038"/>
  <c r="G86" i="2038"/>
  <c r="F86" i="2038"/>
  <c r="K85" i="2038"/>
  <c r="G85" i="2038"/>
  <c r="F85" i="2038"/>
  <c r="K84" i="2038"/>
  <c r="G84" i="2038"/>
  <c r="F84" i="2038"/>
  <c r="K83" i="2038"/>
  <c r="G83" i="2038"/>
  <c r="F83" i="2038"/>
  <c r="K82" i="2038"/>
  <c r="G82" i="2038"/>
  <c r="F82" i="2038"/>
  <c r="K81" i="2038"/>
  <c r="G81" i="2038"/>
  <c r="F81" i="2038"/>
  <c r="K80" i="2038"/>
  <c r="G80" i="2038"/>
  <c r="F80" i="2038"/>
  <c r="K79" i="2038"/>
  <c r="G79" i="2038"/>
  <c r="F79" i="2038"/>
  <c r="K78" i="2038"/>
  <c r="G78" i="2038"/>
  <c r="F78" i="2038"/>
  <c r="K77" i="2038"/>
  <c r="G77" i="2038"/>
  <c r="F77" i="2038"/>
  <c r="K76" i="2038"/>
  <c r="G76" i="2038"/>
  <c r="F76" i="2038"/>
  <c r="K75" i="2038"/>
  <c r="G75" i="2038"/>
  <c r="F75" i="2038"/>
  <c r="K74" i="2038"/>
  <c r="G74" i="2038"/>
  <c r="F74" i="2038"/>
  <c r="K73" i="2038"/>
  <c r="G73" i="2038"/>
  <c r="F73" i="2038"/>
  <c r="K72" i="2038"/>
  <c r="G72" i="2038"/>
  <c r="F72" i="2038"/>
  <c r="K71" i="2038"/>
  <c r="G71" i="2038"/>
  <c r="F71" i="2038"/>
  <c r="K70" i="2038"/>
  <c r="G70" i="2038"/>
  <c r="F70" i="2038"/>
  <c r="K69" i="2038"/>
  <c r="G69" i="2038"/>
  <c r="F69" i="2038"/>
  <c r="K68" i="2038"/>
  <c r="G68" i="2038"/>
  <c r="F68" i="2038"/>
  <c r="K67" i="2038"/>
  <c r="G67" i="2038"/>
  <c r="F67" i="2038"/>
  <c r="K66" i="2038"/>
  <c r="G66" i="2038"/>
  <c r="F66" i="2038"/>
  <c r="K65" i="2038"/>
  <c r="G65" i="2038"/>
  <c r="F65" i="2038"/>
  <c r="K64" i="2038"/>
  <c r="G64" i="2038"/>
  <c r="F64" i="2038"/>
  <c r="K63" i="2038"/>
  <c r="G63" i="2038"/>
  <c r="F63" i="2038"/>
  <c r="K62" i="2038"/>
  <c r="G62" i="2038"/>
  <c r="F62" i="2038"/>
  <c r="K61" i="2038"/>
  <c r="G61" i="2038"/>
  <c r="F61" i="2038"/>
  <c r="K60" i="2038"/>
  <c r="G60" i="2038"/>
  <c r="F60" i="2038"/>
  <c r="K59" i="2038"/>
  <c r="G59" i="2038"/>
  <c r="F59" i="2038"/>
  <c r="K58" i="2038"/>
  <c r="G58" i="2038"/>
  <c r="F58" i="2038"/>
  <c r="K57" i="2038"/>
  <c r="G57" i="2038"/>
  <c r="F57" i="2038"/>
  <c r="K56" i="2038"/>
  <c r="G56" i="2038"/>
  <c r="F56" i="2038"/>
  <c r="K55" i="2038"/>
  <c r="G55" i="2038"/>
  <c r="F55" i="2038"/>
  <c r="K54" i="2038"/>
  <c r="G54" i="2038"/>
  <c r="F54" i="2038"/>
  <c r="K53" i="2038"/>
  <c r="G53" i="2038"/>
  <c r="F53" i="2038"/>
  <c r="K52" i="2038"/>
  <c r="G52" i="2038"/>
  <c r="F52" i="2038"/>
  <c r="K51" i="2038"/>
  <c r="G51" i="2038"/>
  <c r="F51" i="2038"/>
  <c r="K50" i="2038"/>
  <c r="G50" i="2038"/>
  <c r="F50" i="2038"/>
  <c r="K49" i="2038"/>
  <c r="G49" i="2038"/>
  <c r="F49" i="2038"/>
  <c r="K48" i="2038"/>
  <c r="G48" i="2038"/>
  <c r="F48" i="2038"/>
  <c r="K47" i="2038"/>
  <c r="G47" i="2038"/>
  <c r="F47" i="2038"/>
  <c r="K46" i="2038"/>
  <c r="G46" i="2038"/>
  <c r="F46" i="2038"/>
  <c r="K45" i="2038"/>
  <c r="G45" i="2038"/>
  <c r="F45" i="2038"/>
  <c r="K44" i="2038"/>
  <c r="G44" i="2038"/>
  <c r="F44" i="2038"/>
  <c r="K43" i="2038"/>
  <c r="G43" i="2038"/>
  <c r="F43" i="2038"/>
  <c r="K42" i="2038"/>
  <c r="G42" i="2038"/>
  <c r="F42" i="2038"/>
  <c r="K41" i="2038"/>
  <c r="G41" i="2038"/>
  <c r="F41" i="2038"/>
  <c r="K40" i="2038"/>
  <c r="G40" i="2038"/>
  <c r="F40" i="2038"/>
  <c r="K39" i="2038"/>
  <c r="G39" i="2038"/>
  <c r="F39" i="2038"/>
  <c r="K38" i="2038"/>
  <c r="G38" i="2038"/>
  <c r="F38" i="2038"/>
  <c r="K37" i="2038"/>
  <c r="G37" i="2038"/>
  <c r="F37" i="2038"/>
  <c r="K36" i="2038"/>
  <c r="G36" i="2038"/>
  <c r="F36" i="2038"/>
  <c r="K35" i="2038"/>
  <c r="G35" i="2038"/>
  <c r="F35" i="2038"/>
  <c r="K34" i="2038"/>
  <c r="G34" i="2038"/>
  <c r="F34" i="2038"/>
  <c r="K33" i="2038"/>
  <c r="G33" i="2038"/>
  <c r="F33" i="2038"/>
  <c r="K32" i="2038"/>
  <c r="G32" i="2038"/>
  <c r="F32" i="2038"/>
  <c r="K31" i="2038"/>
  <c r="G31" i="2038"/>
  <c r="F31" i="2038"/>
  <c r="K30" i="2038"/>
  <c r="G30" i="2038"/>
  <c r="F30" i="2038"/>
  <c r="K29" i="2038"/>
  <c r="G29" i="2038"/>
  <c r="F29" i="2038"/>
  <c r="K28" i="2038"/>
  <c r="G28" i="2038"/>
  <c r="F28" i="2038"/>
  <c r="K27" i="2038"/>
  <c r="G27" i="2038"/>
  <c r="F27" i="2038"/>
  <c r="K26" i="2038"/>
  <c r="G26" i="2038"/>
  <c r="F26" i="2038"/>
  <c r="K25" i="2038"/>
  <c r="G25" i="2038"/>
  <c r="F25" i="2038"/>
  <c r="K24" i="2038"/>
  <c r="G24" i="2038"/>
  <c r="F24" i="2038"/>
  <c r="K23" i="2038"/>
  <c r="G23" i="2038"/>
  <c r="F23" i="2038"/>
  <c r="K22" i="2038"/>
  <c r="G22" i="2038"/>
  <c r="F22" i="2038"/>
  <c r="K21" i="2038"/>
  <c r="G21" i="2038"/>
  <c r="F21" i="2038"/>
  <c r="K20" i="2038"/>
  <c r="G20" i="2038"/>
  <c r="F20" i="2038"/>
  <c r="K19" i="2038"/>
  <c r="G19" i="2038"/>
  <c r="F19" i="2038"/>
  <c r="K18" i="2038"/>
  <c r="G18" i="2038"/>
  <c r="F18" i="2038"/>
  <c r="K17" i="2038"/>
  <c r="G17" i="2038"/>
  <c r="F17" i="2038"/>
  <c r="K16" i="2038"/>
  <c r="G16" i="2038"/>
  <c r="F16" i="2038"/>
  <c r="K15" i="2038"/>
  <c r="G15" i="2038"/>
  <c r="F15" i="2038"/>
  <c r="K14" i="2038"/>
  <c r="G14" i="2038"/>
  <c r="F14" i="2038"/>
  <c r="K13" i="2038"/>
  <c r="G13" i="2038"/>
  <c r="F13" i="2038"/>
  <c r="K12" i="2038"/>
  <c r="G12" i="2038"/>
  <c r="F12" i="2038"/>
  <c r="K11" i="2038"/>
  <c r="G11" i="2038"/>
  <c r="F11" i="2038"/>
  <c r="K10" i="2038"/>
  <c r="G10" i="2038"/>
  <c r="F10" i="2038"/>
  <c r="K9" i="2038"/>
  <c r="G9" i="2038"/>
  <c r="F9" i="2038"/>
  <c r="K8" i="2038"/>
  <c r="G8" i="2038"/>
  <c r="F8" i="2038"/>
  <c r="K7" i="2038"/>
  <c r="G7" i="2038"/>
  <c r="F7" i="2038"/>
  <c r="H7" i="2143"/>
  <c r="I7" i="2143"/>
  <c r="J7" i="2143"/>
  <c r="J6" i="2143"/>
  <c r="I6" i="2143"/>
  <c r="H6" i="2143"/>
  <c r="J7" i="2038" l="1"/>
  <c r="I7" i="2038"/>
  <c r="H7" i="2038"/>
  <c r="J8" i="2038"/>
  <c r="I8" i="2038"/>
  <c r="H8" i="2038"/>
  <c r="J9" i="2038"/>
  <c r="I9" i="2038"/>
  <c r="H9" i="2038"/>
  <c r="J10" i="2038"/>
  <c r="I10" i="2038"/>
  <c r="H10" i="2038"/>
  <c r="J11" i="2038"/>
  <c r="I11" i="2038"/>
  <c r="H11" i="2038"/>
  <c r="J12" i="2038"/>
  <c r="I12" i="2038"/>
  <c r="H12" i="2038"/>
  <c r="J13" i="2038"/>
  <c r="I13" i="2038"/>
  <c r="H13" i="2038"/>
  <c r="J14" i="2038"/>
  <c r="I14" i="2038"/>
  <c r="H14" i="2038"/>
  <c r="J15" i="2038"/>
  <c r="I15" i="2038"/>
  <c r="H15" i="2038"/>
  <c r="J16" i="2038"/>
  <c r="I16" i="2038"/>
  <c r="H16" i="2038"/>
  <c r="J17" i="2038"/>
  <c r="I17" i="2038"/>
  <c r="H17" i="2038"/>
  <c r="J18" i="2038"/>
  <c r="I18" i="2038"/>
  <c r="H18" i="2038"/>
  <c r="J19" i="2038"/>
  <c r="I19" i="2038"/>
  <c r="H19" i="2038"/>
  <c r="J20" i="2038"/>
  <c r="I20" i="2038"/>
  <c r="H20" i="2038"/>
  <c r="J21" i="2038"/>
  <c r="I21" i="2038"/>
  <c r="H21" i="2038"/>
  <c r="J22" i="2038"/>
  <c r="I22" i="2038"/>
  <c r="H22" i="2038"/>
  <c r="J23" i="2038"/>
  <c r="I23" i="2038"/>
  <c r="H23" i="2038"/>
  <c r="J24" i="2038"/>
  <c r="I24" i="2038"/>
  <c r="H24" i="2038"/>
  <c r="J25" i="2038"/>
  <c r="I25" i="2038"/>
  <c r="H25" i="2038"/>
  <c r="J26" i="2038"/>
  <c r="I26" i="2038"/>
  <c r="H26" i="2038"/>
  <c r="J27" i="2038"/>
  <c r="I27" i="2038"/>
  <c r="H27" i="2038"/>
  <c r="J28" i="2038"/>
  <c r="I28" i="2038"/>
  <c r="H28" i="2038"/>
  <c r="J29" i="2038"/>
  <c r="I29" i="2038"/>
  <c r="H29" i="2038"/>
  <c r="J30" i="2038"/>
  <c r="I30" i="2038"/>
  <c r="H30" i="2038"/>
  <c r="J31" i="2038"/>
  <c r="I31" i="2038"/>
  <c r="H31" i="2038"/>
  <c r="J32" i="2038"/>
  <c r="I32" i="2038"/>
  <c r="H32" i="2038"/>
  <c r="J33" i="2038"/>
  <c r="I33" i="2038"/>
  <c r="H33" i="2038"/>
  <c r="J34" i="2038"/>
  <c r="I34" i="2038"/>
  <c r="H34" i="2038"/>
  <c r="J35" i="2038"/>
  <c r="I35" i="2038"/>
  <c r="H35" i="2038"/>
  <c r="J36" i="2038"/>
  <c r="I36" i="2038"/>
  <c r="H36" i="2038"/>
  <c r="J37" i="2038"/>
  <c r="I37" i="2038"/>
  <c r="H37" i="2038"/>
  <c r="J38" i="2038"/>
  <c r="I38" i="2038"/>
  <c r="H38" i="2038"/>
  <c r="J39" i="2038"/>
  <c r="I39" i="2038"/>
  <c r="H39" i="2038"/>
  <c r="J40" i="2038"/>
  <c r="I40" i="2038"/>
  <c r="H40" i="2038"/>
  <c r="J41" i="2038"/>
  <c r="I41" i="2038"/>
  <c r="H41" i="2038"/>
  <c r="J42" i="2038"/>
  <c r="I42" i="2038"/>
  <c r="H42" i="2038"/>
  <c r="J43" i="2038"/>
  <c r="I43" i="2038"/>
  <c r="H43" i="2038"/>
  <c r="J44" i="2038"/>
  <c r="I44" i="2038"/>
  <c r="H44" i="2038"/>
  <c r="J45" i="2038"/>
  <c r="I45" i="2038"/>
  <c r="H45" i="2038"/>
  <c r="J46" i="2038"/>
  <c r="I46" i="2038"/>
  <c r="H46" i="2038"/>
  <c r="J47" i="2038"/>
  <c r="I47" i="2038"/>
  <c r="H47" i="2038"/>
  <c r="J48" i="2038"/>
  <c r="I48" i="2038"/>
  <c r="H48" i="2038"/>
  <c r="J49" i="2038"/>
  <c r="I49" i="2038"/>
  <c r="H49" i="2038"/>
  <c r="J50" i="2038"/>
  <c r="I50" i="2038"/>
  <c r="H50" i="2038"/>
  <c r="J51" i="2038"/>
  <c r="I51" i="2038"/>
  <c r="H51" i="2038"/>
  <c r="J52" i="2038"/>
  <c r="I52" i="2038"/>
  <c r="H52" i="2038"/>
  <c r="J53" i="2038"/>
  <c r="I53" i="2038"/>
  <c r="H53" i="2038"/>
  <c r="J54" i="2038"/>
  <c r="I54" i="2038"/>
  <c r="H54" i="2038"/>
  <c r="J55" i="2038"/>
  <c r="I55" i="2038"/>
  <c r="H55" i="2038"/>
  <c r="J56" i="2038"/>
  <c r="I56" i="2038"/>
  <c r="H56" i="2038"/>
  <c r="J57" i="2038"/>
  <c r="I57" i="2038"/>
  <c r="H57" i="2038"/>
  <c r="J58" i="2038"/>
  <c r="I58" i="2038"/>
  <c r="H58" i="2038"/>
  <c r="J59" i="2038"/>
  <c r="I59" i="2038"/>
  <c r="H59" i="2038"/>
  <c r="J60" i="2038"/>
  <c r="I60" i="2038"/>
  <c r="H60" i="2038"/>
  <c r="J61" i="2038"/>
  <c r="I61" i="2038"/>
  <c r="H61" i="2038"/>
  <c r="J62" i="2038"/>
  <c r="I62" i="2038"/>
  <c r="H62" i="2038"/>
  <c r="J63" i="2038"/>
  <c r="I63" i="2038"/>
  <c r="H63" i="2038"/>
  <c r="J64" i="2038"/>
  <c r="I64" i="2038"/>
  <c r="H64" i="2038"/>
  <c r="J65" i="2038"/>
  <c r="I65" i="2038"/>
  <c r="H65" i="2038"/>
  <c r="J66" i="2038"/>
  <c r="I66" i="2038"/>
  <c r="H66" i="2038"/>
  <c r="J67" i="2038"/>
  <c r="I67" i="2038"/>
  <c r="H67" i="2038"/>
  <c r="J68" i="2038"/>
  <c r="I68" i="2038"/>
  <c r="H68" i="2038"/>
  <c r="J69" i="2038"/>
  <c r="I69" i="2038"/>
  <c r="H69" i="2038"/>
  <c r="J70" i="2038"/>
  <c r="I70" i="2038"/>
  <c r="H70" i="2038"/>
  <c r="J71" i="2038"/>
  <c r="I71" i="2038"/>
  <c r="H71" i="2038"/>
  <c r="J72" i="2038"/>
  <c r="I72" i="2038"/>
  <c r="H72" i="2038"/>
  <c r="J73" i="2038"/>
  <c r="I73" i="2038"/>
  <c r="H73" i="2038"/>
  <c r="J74" i="2038"/>
  <c r="I74" i="2038"/>
  <c r="H74" i="2038"/>
  <c r="J75" i="2038"/>
  <c r="I75" i="2038"/>
  <c r="H75" i="2038"/>
  <c r="J76" i="2038"/>
  <c r="I76" i="2038"/>
  <c r="H76" i="2038"/>
  <c r="J77" i="2038"/>
  <c r="I77" i="2038"/>
  <c r="H77" i="2038"/>
  <c r="J78" i="2038"/>
  <c r="I78" i="2038"/>
  <c r="H78" i="2038"/>
  <c r="J79" i="2038"/>
  <c r="I79" i="2038"/>
  <c r="H79" i="2038"/>
  <c r="J80" i="2038"/>
  <c r="I80" i="2038"/>
  <c r="H80" i="2038"/>
  <c r="J81" i="2038"/>
  <c r="I81" i="2038"/>
  <c r="H81" i="2038"/>
  <c r="J82" i="2038"/>
  <c r="I82" i="2038"/>
  <c r="H82" i="2038"/>
  <c r="J83" i="2038"/>
  <c r="I83" i="2038"/>
  <c r="H83" i="2038"/>
  <c r="J84" i="2038"/>
  <c r="I84" i="2038"/>
  <c r="H84" i="2038"/>
  <c r="J85" i="2038"/>
  <c r="I85" i="2038"/>
  <c r="H85" i="2038"/>
  <c r="J86" i="2038"/>
  <c r="I86" i="2038"/>
  <c r="H86" i="2038"/>
  <c r="J87" i="2038"/>
  <c r="I87" i="2038"/>
  <c r="H87" i="2038"/>
  <c r="J88" i="2038"/>
  <c r="I88" i="2038"/>
  <c r="H88" i="2038"/>
  <c r="J89" i="2038"/>
  <c r="I89" i="2038"/>
  <c r="H89" i="2038"/>
  <c r="J90" i="2038"/>
  <c r="I90" i="2038"/>
  <c r="H90" i="2038"/>
  <c r="J91" i="2038"/>
  <c r="I91" i="2038"/>
  <c r="H91" i="2038"/>
  <c r="J92" i="2038"/>
  <c r="I92" i="2038"/>
  <c r="H92" i="2038"/>
  <c r="J93" i="2038"/>
  <c r="I93" i="2038"/>
  <c r="H93" i="2038"/>
  <c r="J94" i="2038"/>
  <c r="I94" i="2038"/>
  <c r="H94" i="2038"/>
  <c r="J95" i="2038"/>
  <c r="I95" i="2038"/>
  <c r="H95" i="2038"/>
  <c r="J96" i="2038"/>
  <c r="I96" i="2038"/>
  <c r="H96" i="2038"/>
  <c r="J97" i="2038"/>
  <c r="I97" i="2038"/>
  <c r="H97" i="2038"/>
  <c r="J98" i="2038"/>
  <c r="I98" i="2038"/>
  <c r="H98" i="2038"/>
  <c r="J99" i="2038"/>
  <c r="I99" i="2038"/>
  <c r="H99" i="2038"/>
  <c r="J100" i="2038"/>
  <c r="I100" i="2038"/>
  <c r="H100" i="2038"/>
  <c r="J101" i="2038"/>
  <c r="I101" i="2038"/>
  <c r="H101" i="2038"/>
  <c r="J102" i="2038"/>
  <c r="I102" i="2038"/>
  <c r="H102" i="2038"/>
  <c r="J103" i="2038"/>
  <c r="I103" i="2038"/>
  <c r="H103" i="2038"/>
  <c r="J104" i="2038"/>
  <c r="I104" i="2038"/>
  <c r="H104" i="2038"/>
  <c r="J105" i="2038"/>
  <c r="I105" i="2038"/>
  <c r="H105" i="2038"/>
  <c r="J106" i="2038"/>
  <c r="I106" i="2038"/>
  <c r="H106" i="2038"/>
  <c r="J107" i="2038"/>
  <c r="I107" i="2038"/>
  <c r="H107" i="2038"/>
  <c r="J108" i="2038"/>
  <c r="I108" i="2038"/>
  <c r="H108" i="2038"/>
  <c r="J109" i="2038"/>
  <c r="I109" i="2038"/>
  <c r="H109" i="2038"/>
  <c r="J110" i="2038"/>
  <c r="I110" i="2038"/>
  <c r="H110" i="2038"/>
  <c r="J111" i="2038"/>
  <c r="I111" i="2038"/>
  <c r="H111" i="2038"/>
  <c r="J112" i="2038"/>
  <c r="I112" i="2038"/>
  <c r="H112" i="2038"/>
  <c r="J113" i="2038"/>
  <c r="I113" i="2038"/>
  <c r="H113" i="2038"/>
  <c r="J114" i="2038"/>
  <c r="I114" i="2038"/>
  <c r="H114" i="2038"/>
  <c r="J115" i="2038"/>
  <c r="I115" i="2038"/>
  <c r="H115" i="2038"/>
  <c r="J116" i="2038"/>
  <c r="I116" i="2038"/>
  <c r="H116" i="2038"/>
  <c r="J117" i="2038"/>
  <c r="I117" i="2038"/>
  <c r="H117" i="2038"/>
  <c r="J118" i="2038"/>
  <c r="I118" i="2038"/>
  <c r="H118" i="2038"/>
  <c r="J119" i="2038"/>
  <c r="I119" i="2038"/>
  <c r="H119" i="2038"/>
  <c r="J120" i="2038"/>
  <c r="I120" i="2038"/>
  <c r="H120" i="2038"/>
  <c r="J121" i="2038"/>
  <c r="I121" i="2038"/>
  <c r="H121" i="2038"/>
  <c r="J122" i="2038"/>
  <c r="I122" i="2038"/>
  <c r="H122" i="2038"/>
  <c r="J123" i="2038"/>
  <c r="I123" i="2038"/>
  <c r="H123" i="2038"/>
  <c r="J124" i="2038"/>
  <c r="I124" i="2038"/>
  <c r="H124" i="2038"/>
  <c r="J125" i="2038"/>
  <c r="I125" i="2038"/>
  <c r="H125" i="2038"/>
  <c r="J126" i="2038"/>
  <c r="I126" i="2038"/>
  <c r="H126" i="2038"/>
  <c r="J127" i="2038"/>
  <c r="I127" i="2038"/>
  <c r="H127" i="2038"/>
  <c r="J128" i="2038"/>
  <c r="I128" i="2038"/>
  <c r="H128" i="2038"/>
  <c r="J129" i="2038"/>
  <c r="I129" i="2038"/>
  <c r="H129" i="2038"/>
  <c r="J130" i="2038"/>
  <c r="I130" i="2038"/>
  <c r="H130" i="2038"/>
  <c r="J131" i="2038"/>
  <c r="I131" i="2038"/>
  <c r="H131" i="2038"/>
  <c r="J132" i="2038"/>
  <c r="I132" i="2038"/>
  <c r="H132" i="2038"/>
  <c r="J133" i="2038"/>
  <c r="I133" i="2038"/>
  <c r="H133" i="2038"/>
  <c r="J134" i="2038"/>
  <c r="I134" i="2038"/>
  <c r="H134" i="2038"/>
  <c r="J135" i="2038"/>
  <c r="I135" i="2038"/>
  <c r="H135" i="2038"/>
  <c r="J136" i="2038"/>
  <c r="I136" i="2038"/>
  <c r="H136" i="2038"/>
  <c r="J137" i="2038"/>
  <c r="I137" i="2038"/>
  <c r="H137" i="2038"/>
  <c r="J138" i="2038"/>
  <c r="I138" i="2038"/>
  <c r="H138" i="2038"/>
  <c r="J139" i="2038"/>
  <c r="I139" i="2038"/>
  <c r="H139" i="2038"/>
  <c r="J140" i="2038"/>
  <c r="I140" i="2038"/>
  <c r="H140" i="2038"/>
  <c r="J141" i="2038"/>
  <c r="I141" i="2038"/>
  <c r="H141" i="2038"/>
  <c r="J142" i="2038"/>
  <c r="I142" i="2038"/>
  <c r="H142" i="2038"/>
  <c r="J143" i="2038"/>
  <c r="I143" i="2038"/>
  <c r="H143" i="2038"/>
  <c r="J144" i="2038"/>
  <c r="I144" i="2038"/>
  <c r="H144" i="2038"/>
  <c r="J145" i="2038"/>
  <c r="I145" i="2038"/>
  <c r="H145" i="2038"/>
  <c r="J146" i="2038"/>
  <c r="I146" i="2038"/>
  <c r="H146" i="2038"/>
  <c r="J147" i="2038"/>
  <c r="I147" i="2038"/>
  <c r="H147" i="2038"/>
  <c r="J148" i="2038"/>
  <c r="I148" i="2038"/>
  <c r="H148" i="2038"/>
  <c r="J149" i="2038"/>
  <c r="I149" i="2038"/>
  <c r="H149" i="2038"/>
  <c r="J150" i="2038"/>
  <c r="I150" i="2038"/>
  <c r="H150" i="2038"/>
  <c r="J151" i="2038"/>
  <c r="I151" i="2038"/>
  <c r="H151" i="2038"/>
  <c r="J152" i="2038"/>
  <c r="I152" i="2038"/>
  <c r="H152" i="2038"/>
  <c r="J153" i="2038"/>
  <c r="I153" i="2038"/>
  <c r="H153" i="2038"/>
  <c r="J154" i="2038"/>
  <c r="I154" i="2038"/>
  <c r="H154" i="2038"/>
  <c r="J155" i="2038"/>
  <c r="I155" i="2038"/>
  <c r="H155" i="2038"/>
  <c r="J156" i="2038"/>
  <c r="I156" i="2038"/>
  <c r="H156" i="2038"/>
  <c r="J157" i="2038"/>
  <c r="I157" i="2038"/>
  <c r="H157" i="2038"/>
  <c r="J158" i="2038"/>
  <c r="I158" i="2038"/>
  <c r="H158" i="2038"/>
  <c r="J159" i="2038"/>
  <c r="I159" i="2038"/>
  <c r="H159" i="2038"/>
  <c r="J160" i="2038"/>
  <c r="I160" i="2038"/>
  <c r="H160" i="2038"/>
  <c r="J161" i="2038"/>
  <c r="I161" i="2038"/>
  <c r="H161" i="2038"/>
  <c r="J162" i="2038"/>
  <c r="I162" i="2038"/>
  <c r="H162" i="2038"/>
  <c r="J163" i="2038"/>
  <c r="I163" i="2038"/>
  <c r="H163" i="2038"/>
  <c r="J164" i="2038"/>
  <c r="I164" i="2038"/>
  <c r="H164" i="2038"/>
  <c r="J165" i="2038"/>
  <c r="I165" i="2038"/>
  <c r="H165" i="2038"/>
  <c r="J166" i="2038"/>
  <c r="I166" i="2038"/>
  <c r="H166" i="2038"/>
  <c r="J167" i="2038"/>
  <c r="I167" i="2038"/>
  <c r="H167" i="2038"/>
  <c r="J168" i="2038"/>
  <c r="I168" i="2038"/>
  <c r="H168" i="2038"/>
  <c r="J169" i="2038"/>
  <c r="I169" i="2038"/>
  <c r="H169" i="2038"/>
  <c r="J170" i="2038"/>
  <c r="I170" i="2038"/>
  <c r="H170" i="2038"/>
  <c r="J171" i="2038"/>
  <c r="I171" i="2038"/>
  <c r="H171" i="2038"/>
  <c r="J172" i="2038"/>
  <c r="I172" i="2038"/>
  <c r="H172" i="2038"/>
  <c r="J173" i="2038"/>
  <c r="I173" i="2038"/>
  <c r="H173" i="2038"/>
  <c r="J174" i="2038"/>
  <c r="I174" i="2038"/>
  <c r="H174" i="2038"/>
  <c r="J175" i="2038"/>
  <c r="I175" i="2038"/>
  <c r="H175" i="2038"/>
  <c r="J176" i="2038"/>
  <c r="I176" i="2038"/>
  <c r="H176" i="2038"/>
  <c r="J177" i="2038"/>
  <c r="I177" i="2038"/>
  <c r="H177" i="2038"/>
  <c r="J178" i="2038"/>
  <c r="I178" i="2038"/>
  <c r="H178" i="2038"/>
  <c r="J179" i="2038"/>
  <c r="I179" i="2038"/>
  <c r="H179" i="2038"/>
  <c r="J180" i="2038"/>
  <c r="I180" i="2038"/>
  <c r="H180" i="2038"/>
  <c r="J181" i="2038"/>
  <c r="I181" i="2038"/>
  <c r="H181" i="2038"/>
  <c r="J182" i="2038"/>
  <c r="I182" i="2038"/>
  <c r="H182" i="2038"/>
  <c r="J183" i="2038"/>
  <c r="I183" i="2038"/>
  <c r="H183" i="2038"/>
  <c r="J184" i="2038"/>
  <c r="I184" i="2038"/>
  <c r="H184" i="2038"/>
  <c r="J185" i="2038"/>
  <c r="I185" i="2038"/>
  <c r="H185" i="2038"/>
  <c r="J186" i="2038"/>
  <c r="I186" i="2038"/>
  <c r="H186" i="2038"/>
  <c r="J187" i="2038"/>
  <c r="I187" i="2038"/>
  <c r="H187" i="2038"/>
  <c r="J188" i="2038"/>
  <c r="I188" i="2038"/>
  <c r="H188" i="2038"/>
  <c r="J189" i="2038"/>
  <c r="I189" i="2038"/>
  <c r="H189" i="2038"/>
  <c r="J190" i="2038"/>
  <c r="I190" i="2038"/>
  <c r="H190" i="2038"/>
  <c r="J191" i="2038"/>
  <c r="I191" i="2038"/>
  <c r="H191" i="2038"/>
  <c r="J192" i="2038"/>
  <c r="I192" i="2038"/>
  <c r="H192" i="2038"/>
  <c r="J193" i="2038"/>
  <c r="I193" i="2038"/>
  <c r="H193" i="2038"/>
  <c r="J194" i="2038"/>
  <c r="I194" i="2038"/>
  <c r="H194" i="2038"/>
  <c r="J195" i="2038"/>
  <c r="I195" i="2038"/>
  <c r="H195" i="2038"/>
  <c r="J196" i="2038"/>
  <c r="I196" i="2038"/>
  <c r="H196" i="2038"/>
  <c r="J197" i="2038"/>
  <c r="I197" i="2038"/>
  <c r="H197" i="2038"/>
  <c r="J198" i="2038"/>
  <c r="I198" i="2038"/>
  <c r="H198" i="2038"/>
  <c r="J199" i="2038"/>
  <c r="I199" i="2038"/>
  <c r="H199" i="2038"/>
  <c r="J200" i="2038"/>
  <c r="I200" i="2038"/>
  <c r="H200" i="2038"/>
  <c r="J201" i="2038"/>
  <c r="I201" i="2038"/>
  <c r="H201" i="2038"/>
  <c r="J202" i="2038"/>
  <c r="I202" i="2038"/>
  <c r="H202" i="2038"/>
  <c r="J203" i="2038"/>
  <c r="I203" i="2038"/>
  <c r="H203" i="2038"/>
  <c r="J204" i="2038"/>
  <c r="I204" i="2038"/>
  <c r="H204" i="2038"/>
  <c r="J205" i="2038"/>
  <c r="I205" i="2038"/>
  <c r="H205" i="2038"/>
  <c r="J206" i="2038"/>
  <c r="I206" i="2038"/>
  <c r="H206" i="2038"/>
  <c r="J207" i="2038"/>
  <c r="I207" i="2038"/>
  <c r="H207" i="2038"/>
  <c r="J208" i="2038"/>
  <c r="I208" i="2038"/>
  <c r="H208" i="2038"/>
  <c r="J209" i="2038"/>
  <c r="I209" i="2038"/>
  <c r="H209" i="2038"/>
  <c r="J210" i="2038"/>
  <c r="I210" i="2038"/>
  <c r="H210" i="2038"/>
  <c r="J211" i="2038"/>
  <c r="I211" i="2038"/>
  <c r="H211" i="2038"/>
  <c r="J212" i="2038"/>
  <c r="I212" i="2038"/>
  <c r="H212" i="2038"/>
  <c r="J213" i="2038"/>
  <c r="I213" i="2038"/>
  <c r="H213" i="2038"/>
  <c r="J214" i="2038"/>
  <c r="I214" i="2038"/>
  <c r="H214" i="2038"/>
  <c r="J215" i="2038"/>
  <c r="I215" i="2038"/>
  <c r="H215" i="2038"/>
  <c r="J216" i="2038"/>
  <c r="I216" i="2038"/>
  <c r="H216" i="2038"/>
  <c r="J217" i="2038"/>
  <c r="I217" i="2038"/>
  <c r="H217" i="2038"/>
  <c r="J218" i="2038"/>
  <c r="I218" i="2038"/>
  <c r="H218" i="2038"/>
  <c r="J219" i="2038"/>
  <c r="I219" i="2038"/>
  <c r="H219" i="2038"/>
  <c r="J220" i="2038"/>
  <c r="I220" i="2038"/>
  <c r="H220" i="2038"/>
  <c r="J221" i="2038"/>
  <c r="I221" i="2038"/>
  <c r="H221" i="2038"/>
  <c r="J222" i="2038"/>
  <c r="I222" i="2038"/>
  <c r="H222" i="2038"/>
  <c r="J223" i="2038"/>
  <c r="I223" i="2038"/>
  <c r="H223" i="2038"/>
  <c r="J224" i="2038"/>
  <c r="I224" i="2038"/>
  <c r="H224" i="2038"/>
  <c r="J225" i="2038"/>
  <c r="I225" i="2038"/>
  <c r="H225" i="2038"/>
  <c r="J226" i="2038"/>
  <c r="I226" i="2038"/>
  <c r="H226" i="2038"/>
  <c r="J227" i="2038"/>
  <c r="I227" i="2038"/>
  <c r="H227" i="2038"/>
  <c r="J228" i="2038"/>
  <c r="I228" i="2038"/>
  <c r="H228" i="2038"/>
  <c r="J229" i="2038"/>
  <c r="I229" i="2038"/>
  <c r="H229" i="2038"/>
  <c r="J230" i="2038"/>
  <c r="I230" i="2038"/>
  <c r="H230" i="2038"/>
  <c r="J231" i="2038"/>
  <c r="I231" i="2038"/>
  <c r="H231" i="2038"/>
  <c r="J232" i="2038"/>
  <c r="I232" i="2038"/>
  <c r="H232" i="2038"/>
  <c r="J233" i="2038"/>
  <c r="I233" i="2038"/>
  <c r="H233" i="2038"/>
  <c r="J234" i="2038"/>
  <c r="I234" i="2038"/>
  <c r="H234" i="2038"/>
  <c r="J235" i="2038"/>
  <c r="I235" i="2038"/>
  <c r="H235" i="2038"/>
  <c r="J236" i="2038"/>
  <c r="I236" i="2038"/>
  <c r="H236" i="2038"/>
  <c r="J237" i="2038"/>
  <c r="I237" i="2038"/>
  <c r="H237" i="2038"/>
  <c r="J238" i="2038"/>
  <c r="I238" i="2038"/>
  <c r="H238" i="2038"/>
  <c r="J239" i="2038"/>
  <c r="I239" i="2038"/>
  <c r="H239" i="2038"/>
  <c r="J240" i="2038"/>
  <c r="I240" i="2038"/>
  <c r="H240" i="2038"/>
  <c r="J241" i="2038"/>
  <c r="I241" i="2038"/>
  <c r="H241" i="2038"/>
  <c r="J242" i="2038"/>
  <c r="I242" i="2038"/>
  <c r="H242" i="2038"/>
  <c r="J243" i="2038"/>
  <c r="I243" i="2038"/>
  <c r="H243" i="2038"/>
  <c r="J244" i="2038"/>
  <c r="I244" i="2038"/>
  <c r="H244" i="2038"/>
  <c r="J245" i="2038"/>
  <c r="I245" i="2038"/>
  <c r="H245" i="2038"/>
  <c r="J246" i="2038"/>
  <c r="I246" i="2038"/>
  <c r="H246" i="2038"/>
  <c r="J247" i="2038"/>
  <c r="I247" i="2038"/>
  <c r="H247" i="2038"/>
  <c r="J248" i="2038"/>
  <c r="I248" i="2038"/>
  <c r="H248" i="2038"/>
  <c r="J249" i="2038"/>
  <c r="I249" i="2038"/>
  <c r="H249" i="2038"/>
  <c r="J250" i="2038"/>
  <c r="I250" i="2038"/>
  <c r="H250" i="2038"/>
  <c r="J251" i="2038"/>
  <c r="I251" i="2038"/>
  <c r="H251" i="2038"/>
  <c r="J252" i="2038"/>
  <c r="I252" i="2038"/>
  <c r="H252" i="2038"/>
  <c r="J253" i="2038"/>
  <c r="I253" i="2038"/>
  <c r="H253" i="2038"/>
  <c r="J254" i="2038"/>
  <c r="I254" i="2038"/>
  <c r="H254" i="2038"/>
  <c r="J255" i="2038"/>
  <c r="I255" i="2038"/>
  <c r="H255" i="2038"/>
  <c r="J256" i="2038"/>
  <c r="I256" i="2038"/>
  <c r="H256" i="2038"/>
  <c r="J257" i="2038"/>
  <c r="I257" i="2038"/>
  <c r="H257" i="2038"/>
  <c r="J258" i="2038"/>
  <c r="I258" i="2038"/>
  <c r="H258" i="2038"/>
  <c r="J259" i="2038"/>
  <c r="I259" i="2038"/>
  <c r="H259" i="2038"/>
  <c r="J260" i="2038"/>
  <c r="I260" i="2038"/>
  <c r="H260" i="2038"/>
  <c r="J261" i="2038"/>
  <c r="I261" i="2038"/>
  <c r="H261" i="2038"/>
  <c r="J262" i="2038"/>
  <c r="I262" i="2038"/>
  <c r="H262" i="2038"/>
  <c r="J263" i="2038"/>
  <c r="I263" i="2038"/>
  <c r="H263" i="2038"/>
  <c r="J264" i="2038"/>
  <c r="I264" i="2038"/>
  <c r="H264" i="2038"/>
  <c r="J265" i="2038"/>
  <c r="I265" i="2038"/>
  <c r="H265" i="2038"/>
  <c r="J266" i="2038"/>
  <c r="I266" i="2038"/>
  <c r="H266" i="2038"/>
  <c r="J267" i="2038"/>
  <c r="I267" i="2038"/>
  <c r="H267" i="2038"/>
  <c r="J268" i="2038"/>
  <c r="I268" i="2038"/>
  <c r="H268" i="2038"/>
  <c r="J269" i="2038"/>
  <c r="I269" i="2038"/>
  <c r="H269" i="2038"/>
  <c r="J270" i="2038"/>
  <c r="I270" i="2038"/>
  <c r="H270" i="2038"/>
  <c r="J271" i="2038"/>
  <c r="I271" i="2038"/>
  <c r="H271" i="2038"/>
  <c r="J272" i="2038"/>
  <c r="I272" i="2038"/>
  <c r="H272" i="2038"/>
  <c r="J273" i="2038"/>
  <c r="I273" i="2038"/>
  <c r="H273" i="2038"/>
  <c r="J274" i="2038"/>
  <c r="I274" i="2038"/>
  <c r="H274" i="2038"/>
  <c r="J275" i="2038"/>
  <c r="I275" i="2038"/>
  <c r="H275" i="2038"/>
  <c r="J276" i="2038"/>
  <c r="I276" i="2038"/>
  <c r="H276" i="2038"/>
  <c r="J277" i="2038"/>
  <c r="I277" i="2038"/>
  <c r="H277" i="2038"/>
  <c r="J278" i="2038"/>
  <c r="I278" i="2038"/>
  <c r="H278" i="2038"/>
  <c r="J279" i="2038"/>
  <c r="I279" i="2038"/>
  <c r="H279" i="2038"/>
  <c r="J280" i="2038"/>
  <c r="I280" i="2038"/>
  <c r="H280" i="2038"/>
  <c r="J281" i="2038"/>
  <c r="I281" i="2038"/>
  <c r="H281" i="2038"/>
  <c r="J282" i="2038"/>
  <c r="I282" i="2038"/>
  <c r="H282" i="2038"/>
  <c r="J283" i="2038"/>
  <c r="I283" i="2038"/>
  <c r="H283" i="2038"/>
  <c r="J284" i="2038"/>
  <c r="I284" i="2038"/>
  <c r="H284" i="2038"/>
  <c r="J285" i="2038"/>
  <c r="I285" i="2038"/>
  <c r="H285" i="2038"/>
  <c r="J286" i="2038"/>
  <c r="I286" i="2038"/>
  <c r="H286" i="2038"/>
  <c r="J287" i="2038"/>
  <c r="I287" i="2038"/>
  <c r="H287" i="2038"/>
  <c r="J288" i="2038"/>
  <c r="I288" i="2038"/>
  <c r="H288" i="2038"/>
  <c r="J289" i="2038"/>
  <c r="I289" i="2038"/>
  <c r="H289" i="2038"/>
  <c r="J290" i="2038"/>
  <c r="I290" i="2038"/>
  <c r="H290" i="2038"/>
  <c r="J291" i="2038"/>
  <c r="I291" i="2038"/>
  <c r="H291" i="2038"/>
  <c r="J292" i="2038"/>
  <c r="I292" i="2038"/>
  <c r="H292" i="2038"/>
  <c r="J293" i="2038"/>
  <c r="I293" i="2038"/>
  <c r="H293" i="2038"/>
  <c r="J294" i="2038"/>
  <c r="I294" i="2038"/>
  <c r="H294" i="2038"/>
  <c r="J295" i="2038"/>
  <c r="I295" i="2038"/>
  <c r="H295" i="2038"/>
  <c r="J296" i="2038"/>
  <c r="I296" i="2038"/>
  <c r="H296" i="2038"/>
  <c r="J297" i="2038"/>
  <c r="I297" i="2038"/>
  <c r="H297" i="2038"/>
  <c r="J298" i="2038"/>
  <c r="I298" i="2038"/>
  <c r="H298" i="2038"/>
  <c r="J299" i="2038"/>
  <c r="I299" i="2038"/>
  <c r="H299" i="2038"/>
  <c r="J300" i="2038"/>
  <c r="I300" i="2038"/>
  <c r="H300" i="2038"/>
  <c r="J301" i="2038"/>
  <c r="I301" i="2038"/>
  <c r="H301" i="2038"/>
  <c r="J302" i="2038"/>
  <c r="I302" i="2038"/>
  <c r="H302" i="2038"/>
  <c r="J303" i="2038"/>
  <c r="I303" i="2038"/>
  <c r="H303" i="2038"/>
  <c r="J304" i="2038"/>
  <c r="I304" i="2038"/>
  <c r="H304" i="2038"/>
  <c r="J305" i="2038"/>
  <c r="I305" i="2038"/>
  <c r="H305" i="2038"/>
  <c r="J306" i="2038"/>
  <c r="I306" i="2038"/>
  <c r="H306" i="2038"/>
  <c r="J307" i="2038"/>
  <c r="I307" i="2038"/>
  <c r="H307" i="2038"/>
  <c r="J308" i="2038"/>
  <c r="I308" i="2038"/>
  <c r="H308" i="2038"/>
  <c r="J309" i="2038"/>
  <c r="I309" i="2038"/>
  <c r="H309" i="2038"/>
  <c r="J310" i="2038"/>
  <c r="I310" i="2038"/>
  <c r="H310" i="2038"/>
  <c r="J311" i="2038"/>
  <c r="I311" i="2038"/>
  <c r="H311" i="2038"/>
  <c r="J312" i="2038"/>
  <c r="I312" i="2038"/>
  <c r="H312" i="2038"/>
  <c r="J313" i="2038"/>
  <c r="I313" i="2038"/>
  <c r="H313" i="2038"/>
  <c r="J314" i="2038"/>
  <c r="I314" i="2038"/>
  <c r="H314" i="2038"/>
  <c r="J315" i="2038"/>
  <c r="I315" i="2038"/>
  <c r="H315" i="2038"/>
  <c r="J316" i="2038"/>
  <c r="I316" i="2038"/>
  <c r="H316" i="2038"/>
  <c r="J317" i="2038"/>
  <c r="I317" i="2038"/>
  <c r="H317" i="2038"/>
  <c r="J318" i="2038"/>
  <c r="I318" i="2038"/>
  <c r="H318" i="2038"/>
  <c r="J319" i="2038"/>
  <c r="I319" i="2038"/>
  <c r="H319" i="2038"/>
  <c r="J320" i="2038"/>
  <c r="I320" i="2038"/>
  <c r="H320" i="2038"/>
  <c r="J321" i="2038"/>
  <c r="I321" i="2038"/>
  <c r="H321" i="2038"/>
  <c r="J322" i="2038"/>
  <c r="I322" i="2038"/>
  <c r="H322" i="2038"/>
  <c r="J323" i="2038"/>
  <c r="I323" i="2038"/>
  <c r="H323" i="2038"/>
  <c r="J324" i="2038"/>
  <c r="I324" i="2038"/>
  <c r="H324" i="2038"/>
  <c r="J325" i="2038"/>
  <c r="I325" i="2038"/>
  <c r="H325" i="2038"/>
  <c r="J326" i="2038"/>
  <c r="I326" i="2038"/>
  <c r="H326" i="2038"/>
  <c r="J327" i="2038"/>
  <c r="I327" i="2038"/>
  <c r="H327" i="2038"/>
  <c r="J328" i="2038"/>
  <c r="I328" i="2038"/>
  <c r="H328" i="2038"/>
  <c r="J329" i="2038"/>
  <c r="I329" i="2038"/>
  <c r="H329" i="2038"/>
  <c r="J330" i="2038"/>
  <c r="I330" i="2038"/>
  <c r="H330" i="2038"/>
  <c r="J331" i="2038"/>
  <c r="I331" i="2038"/>
  <c r="H331" i="2038"/>
  <c r="J332" i="2038"/>
  <c r="I332" i="2038"/>
  <c r="H332" i="2038"/>
  <c r="J333" i="2038"/>
  <c r="I333" i="2038"/>
  <c r="H333" i="2038"/>
  <c r="J334" i="2038"/>
  <c r="I334" i="2038"/>
  <c r="H334" i="2038"/>
  <c r="J335" i="2038"/>
  <c r="I335" i="2038"/>
  <c r="H335" i="2038"/>
  <c r="J336" i="2038"/>
  <c r="I336" i="2038"/>
  <c r="H336" i="2038"/>
  <c r="J337" i="2038"/>
  <c r="I337" i="2038"/>
  <c r="H337" i="2038"/>
  <c r="J338" i="2038"/>
  <c r="I338" i="2038"/>
  <c r="H338" i="2038"/>
  <c r="J339" i="2038"/>
  <c r="I339" i="2038"/>
  <c r="H339" i="2038"/>
  <c r="J340" i="2038"/>
  <c r="I340" i="2038"/>
  <c r="H340" i="2038"/>
  <c r="J341" i="2038"/>
  <c r="I341" i="2038"/>
  <c r="H341" i="2038"/>
  <c r="J342" i="2038"/>
  <c r="I342" i="2038"/>
  <c r="H342" i="2038"/>
  <c r="J343" i="2038"/>
  <c r="I343" i="2038"/>
  <c r="H343" i="2038"/>
  <c r="J344" i="2038"/>
  <c r="I344" i="2038"/>
  <c r="H344" i="2038"/>
  <c r="J345" i="2038"/>
  <c r="I345" i="2038"/>
  <c r="H345" i="2038"/>
  <c r="J346" i="2038"/>
  <c r="I346" i="2038"/>
  <c r="H346" i="2038"/>
  <c r="J347" i="2038"/>
  <c r="I347" i="2038"/>
  <c r="H347" i="2038"/>
  <c r="J348" i="2038"/>
  <c r="I348" i="2038"/>
  <c r="H348" i="2038"/>
  <c r="J349" i="2038"/>
  <c r="I349" i="2038"/>
  <c r="H349" i="2038"/>
  <c r="J350" i="2038"/>
  <c r="I350" i="2038"/>
  <c r="H350" i="2038"/>
  <c r="J351" i="2038"/>
  <c r="I351" i="2038"/>
  <c r="H351" i="2038"/>
  <c r="J352" i="2038"/>
  <c r="I352" i="2038"/>
  <c r="H352" i="2038"/>
  <c r="J353" i="2038"/>
  <c r="I353" i="2038"/>
  <c r="H353" i="2038"/>
  <c r="J354" i="2038"/>
  <c r="I354" i="2038"/>
  <c r="H354" i="2038"/>
  <c r="J355" i="2038"/>
  <c r="I355" i="2038"/>
  <c r="H355" i="2038"/>
  <c r="J356" i="2038"/>
  <c r="I356" i="2038"/>
  <c r="H356" i="2038"/>
  <c r="J357" i="2038"/>
  <c r="I357" i="2038"/>
  <c r="H357" i="2038"/>
  <c r="J358" i="2038"/>
  <c r="I358" i="2038"/>
  <c r="H358" i="2038"/>
  <c r="J359" i="2038"/>
  <c r="I359" i="2038"/>
  <c r="H359" i="2038"/>
  <c r="J360" i="2038"/>
  <c r="I360" i="2038"/>
  <c r="H360" i="2038"/>
  <c r="J361" i="2038"/>
  <c r="I361" i="2038"/>
  <c r="H361" i="2038"/>
  <c r="J362" i="2038"/>
  <c r="I362" i="2038"/>
  <c r="H362" i="2038"/>
  <c r="J363" i="2038"/>
  <c r="I363" i="2038"/>
  <c r="H363" i="2038"/>
  <c r="J364" i="2038"/>
  <c r="I364" i="2038"/>
  <c r="H364" i="2038"/>
  <c r="J365" i="2038"/>
  <c r="I365" i="2038"/>
  <c r="H365" i="2038"/>
  <c r="J366" i="2038"/>
  <c r="I366" i="2038"/>
  <c r="H366" i="2038"/>
  <c r="J367" i="2038"/>
  <c r="I367" i="2038"/>
  <c r="H367" i="2038"/>
  <c r="J368" i="2038"/>
  <c r="I368" i="2038"/>
  <c r="H368" i="2038"/>
  <c r="J369" i="2038"/>
  <c r="I369" i="2038"/>
  <c r="H369" i="2038"/>
  <c r="J370" i="2038"/>
  <c r="I370" i="2038"/>
  <c r="H370" i="2038"/>
  <c r="J371" i="2038"/>
  <c r="I371" i="2038"/>
  <c r="H371" i="2038"/>
  <c r="J372" i="2038"/>
  <c r="I372" i="2038"/>
  <c r="H372" i="2038"/>
  <c r="J373" i="2038"/>
  <c r="I373" i="2038"/>
  <c r="H373" i="2038"/>
  <c r="J374" i="2038"/>
  <c r="I374" i="2038"/>
  <c r="H374" i="2038"/>
  <c r="J375" i="2038"/>
  <c r="I375" i="2038"/>
  <c r="H375" i="2038"/>
  <c r="J376" i="2038"/>
  <c r="I376" i="2038"/>
  <c r="H376" i="2038"/>
  <c r="J377" i="2038"/>
  <c r="I377" i="2038"/>
  <c r="H377" i="2038"/>
  <c r="J378" i="2038"/>
  <c r="I378" i="2038"/>
  <c r="H378" i="2038"/>
  <c r="J379" i="2038"/>
  <c r="I379" i="2038"/>
  <c r="H379" i="2038"/>
  <c r="J380" i="2038"/>
  <c r="I380" i="2038"/>
  <c r="H380" i="2038"/>
  <c r="J381" i="2038"/>
  <c r="I381" i="2038"/>
  <c r="H381" i="2038"/>
  <c r="J382" i="2038"/>
  <c r="I382" i="2038"/>
  <c r="H382" i="2038"/>
  <c r="J383" i="2038"/>
  <c r="I383" i="2038"/>
  <c r="H383" i="2038"/>
  <c r="J384" i="2038"/>
  <c r="I384" i="2038"/>
  <c r="H384" i="2038"/>
  <c r="J385" i="2038"/>
  <c r="I385" i="2038"/>
  <c r="H385" i="2038"/>
  <c r="J386" i="2038"/>
  <c r="I386" i="2038"/>
  <c r="H386" i="2038"/>
  <c r="J387" i="2038"/>
  <c r="I387" i="2038"/>
  <c r="H387" i="2038"/>
  <c r="J388" i="2038"/>
  <c r="I388" i="2038"/>
  <c r="H388" i="2038"/>
  <c r="J389" i="2038"/>
  <c r="I389" i="2038"/>
  <c r="H389" i="2038"/>
  <c r="J390" i="2038"/>
  <c r="I390" i="2038"/>
  <c r="H390" i="2038"/>
  <c r="J391" i="2038"/>
  <c r="I391" i="2038"/>
  <c r="H391" i="2038"/>
  <c r="J392" i="2038"/>
  <c r="I392" i="2038"/>
  <c r="H392" i="2038"/>
  <c r="J393" i="2038"/>
  <c r="I393" i="2038"/>
  <c r="H393" i="2038"/>
  <c r="J394" i="2038"/>
  <c r="I394" i="2038"/>
  <c r="H394" i="2038"/>
  <c r="J395" i="2038"/>
  <c r="I395" i="2038"/>
  <c r="H395" i="2038"/>
  <c r="J396" i="2038"/>
  <c r="I396" i="2038"/>
  <c r="H396" i="2038"/>
  <c r="J397" i="2038"/>
  <c r="I397" i="2038"/>
  <c r="H397" i="2038"/>
  <c r="J398" i="2038"/>
  <c r="I398" i="2038"/>
  <c r="H398" i="2038"/>
  <c r="J399" i="2038"/>
  <c r="I399" i="2038"/>
  <c r="H399" i="2038"/>
  <c r="J400" i="2038"/>
  <c r="I400" i="2038"/>
  <c r="H400" i="2038"/>
  <c r="J401" i="2038"/>
  <c r="I401" i="2038"/>
  <c r="H401" i="2038"/>
  <c r="J402" i="2038"/>
  <c r="I402" i="2038"/>
  <c r="H402" i="2038"/>
  <c r="J403" i="2038"/>
  <c r="I403" i="2038"/>
  <c r="H403" i="2038"/>
  <c r="J404" i="2038"/>
  <c r="I404" i="2038"/>
  <c r="H404" i="2038"/>
  <c r="J405" i="2038"/>
  <c r="I405" i="2038"/>
  <c r="H405" i="2038"/>
  <c r="J406" i="2038"/>
  <c r="I406" i="2038"/>
  <c r="H406" i="2038"/>
  <c r="J407" i="2038"/>
  <c r="I407" i="2038"/>
  <c r="H407" i="2038"/>
  <c r="J408" i="2038"/>
  <c r="I408" i="2038"/>
  <c r="H408" i="2038"/>
  <c r="J409" i="2038"/>
  <c r="I409" i="2038"/>
  <c r="H409" i="2038"/>
  <c r="J410" i="2038"/>
  <c r="I410" i="2038"/>
  <c r="H410" i="2038"/>
  <c r="J411" i="2038"/>
  <c r="I411" i="2038"/>
  <c r="H411" i="2038"/>
  <c r="J412" i="2038"/>
  <c r="I412" i="2038"/>
  <c r="H412" i="2038"/>
  <c r="J413" i="2038"/>
  <c r="I413" i="2038"/>
  <c r="H413" i="2038"/>
  <c r="J414" i="2038"/>
  <c r="I414" i="2038"/>
  <c r="H414" i="2038"/>
  <c r="J415" i="2038"/>
  <c r="I415" i="2038"/>
  <c r="H415" i="2038"/>
  <c r="J416" i="2038"/>
  <c r="I416" i="2038"/>
  <c r="H416" i="2038"/>
  <c r="J417" i="2038"/>
  <c r="I417" i="2038"/>
  <c r="H417" i="2038"/>
  <c r="J418" i="2038"/>
  <c r="I418" i="2038"/>
  <c r="H418" i="2038"/>
  <c r="J419" i="2038"/>
  <c r="I419" i="2038"/>
  <c r="H419" i="2038"/>
  <c r="J420" i="2038"/>
  <c r="I420" i="2038"/>
  <c r="H420" i="2038"/>
  <c r="J421" i="2038"/>
  <c r="I421" i="2038"/>
  <c r="H421" i="2038"/>
  <c r="J422" i="2038"/>
  <c r="I422" i="2038"/>
  <c r="H422" i="2038"/>
  <c r="J423" i="2038"/>
  <c r="I423" i="2038"/>
  <c r="H423" i="2038"/>
  <c r="J424" i="2038"/>
  <c r="I424" i="2038"/>
  <c r="H424" i="2038"/>
  <c r="J425" i="2038"/>
  <c r="I425" i="2038"/>
  <c r="H425" i="2038"/>
  <c r="J426" i="2038"/>
  <c r="I426" i="2038"/>
  <c r="H426" i="2038"/>
  <c r="J427" i="2038"/>
  <c r="I427" i="2038"/>
  <c r="H427" i="2038"/>
  <c r="J428" i="2038"/>
  <c r="I428" i="2038"/>
  <c r="H428" i="2038"/>
  <c r="J429" i="2038"/>
  <c r="I429" i="2038"/>
  <c r="H429" i="2038"/>
  <c r="J430" i="2038"/>
  <c r="I430" i="2038"/>
  <c r="H430" i="2038"/>
  <c r="J431" i="2038"/>
  <c r="I431" i="2038"/>
  <c r="H431" i="2038"/>
  <c r="J432" i="2038"/>
  <c r="I432" i="2038"/>
  <c r="H432" i="2038"/>
  <c r="J433" i="2038"/>
  <c r="I433" i="2038"/>
  <c r="H433" i="2038"/>
  <c r="J434" i="2038"/>
  <c r="I434" i="2038"/>
  <c r="H434" i="2038"/>
  <c r="J435" i="2038"/>
  <c r="I435" i="2038"/>
  <c r="H435" i="2038"/>
  <c r="J436" i="2038"/>
  <c r="I436" i="2038"/>
  <c r="H436" i="2038"/>
  <c r="J437" i="2038"/>
  <c r="I437" i="2038"/>
  <c r="H437" i="2038"/>
  <c r="J438" i="2038"/>
  <c r="I438" i="2038"/>
  <c r="H438" i="2038"/>
  <c r="J439" i="2038"/>
  <c r="I439" i="2038"/>
  <c r="H439" i="2038"/>
  <c r="J440" i="2038"/>
  <c r="I440" i="2038"/>
  <c r="H440" i="2038"/>
  <c r="J441" i="2038"/>
  <c r="I441" i="2038"/>
  <c r="H441" i="2038"/>
  <c r="J442" i="2038"/>
  <c r="I442" i="2038"/>
  <c r="H442" i="2038"/>
  <c r="J443" i="2038"/>
  <c r="I443" i="2038"/>
  <c r="H443" i="2038"/>
  <c r="J444" i="2038"/>
  <c r="I444" i="2038"/>
  <c r="H444" i="2038"/>
  <c r="J445" i="2038"/>
  <c r="I445" i="2038"/>
  <c r="H445" i="2038"/>
  <c r="J446" i="2038"/>
  <c r="I446" i="2038"/>
  <c r="H446" i="2038"/>
  <c r="J447" i="2038"/>
  <c r="I447" i="2038"/>
  <c r="H447" i="2038"/>
  <c r="J448" i="2038"/>
  <c r="I448" i="2038"/>
  <c r="H448" i="2038"/>
  <c r="J449" i="2038"/>
  <c r="I449" i="2038"/>
  <c r="H449" i="2038"/>
  <c r="J450" i="2038"/>
  <c r="I450" i="2038"/>
  <c r="H450" i="2038"/>
  <c r="J451" i="2038"/>
  <c r="I451" i="2038"/>
  <c r="H451" i="2038"/>
  <c r="J452" i="2038"/>
  <c r="I452" i="2038"/>
  <c r="H452" i="2038"/>
  <c r="J453" i="2038"/>
  <c r="I453" i="2038"/>
  <c r="H453" i="2038"/>
  <c r="J454" i="2038"/>
  <c r="I454" i="2038"/>
  <c r="H454" i="2038"/>
  <c r="J455" i="2038"/>
  <c r="I455" i="2038"/>
  <c r="H455" i="2038"/>
  <c r="J456" i="2038"/>
  <c r="I456" i="2038"/>
  <c r="H456" i="2038"/>
  <c r="J457" i="2038"/>
  <c r="I457" i="2038"/>
  <c r="H457" i="2038"/>
  <c r="J458" i="2038"/>
  <c r="I458" i="2038"/>
  <c r="H458" i="2038"/>
  <c r="J459" i="2038"/>
  <c r="I459" i="2038"/>
  <c r="H459" i="2038"/>
  <c r="J460" i="2038"/>
  <c r="I460" i="2038"/>
  <c r="H460" i="2038"/>
  <c r="J461" i="2038"/>
  <c r="I461" i="2038"/>
  <c r="H461" i="2038"/>
  <c r="J462" i="2038"/>
  <c r="I462" i="2038"/>
  <c r="H462" i="2038"/>
  <c r="J463" i="2038"/>
  <c r="I463" i="2038"/>
  <c r="H463" i="2038"/>
  <c r="J464" i="2038"/>
  <c r="I464" i="2038"/>
  <c r="H464" i="2038"/>
  <c r="J465" i="2038"/>
  <c r="I465" i="2038"/>
  <c r="H465" i="2038"/>
  <c r="J466" i="2038"/>
  <c r="I466" i="2038"/>
  <c r="H466" i="2038"/>
  <c r="J467" i="2038"/>
  <c r="I467" i="2038"/>
  <c r="H467" i="2038"/>
  <c r="J468" i="2038"/>
  <c r="I468" i="2038"/>
  <c r="H468" i="2038"/>
  <c r="J469" i="2038"/>
  <c r="I469" i="2038"/>
  <c r="H469" i="2038"/>
  <c r="J470" i="2038"/>
  <c r="I470" i="2038"/>
  <c r="H470" i="2038"/>
  <c r="J471" i="2038"/>
  <c r="I471" i="2038"/>
  <c r="H471" i="2038"/>
  <c r="J472" i="2038"/>
  <c r="I472" i="2038"/>
  <c r="H472" i="2038"/>
  <c r="J473" i="2038"/>
  <c r="I473" i="2038"/>
  <c r="H473" i="2038"/>
  <c r="J474" i="2038"/>
  <c r="I474" i="2038"/>
  <c r="H474" i="2038"/>
  <c r="J475" i="2038"/>
  <c r="I475" i="2038"/>
  <c r="H475" i="2038"/>
  <c r="J476" i="2038"/>
  <c r="I476" i="2038"/>
  <c r="H476" i="2038"/>
  <c r="J477" i="2038"/>
  <c r="I477" i="2038"/>
  <c r="H477" i="2038"/>
  <c r="J478" i="2038"/>
  <c r="I478" i="2038"/>
  <c r="H478" i="2038"/>
  <c r="J479" i="2038"/>
  <c r="I479" i="2038"/>
  <c r="H479" i="2038"/>
  <c r="J480" i="2038"/>
  <c r="I480" i="2038"/>
  <c r="H480" i="2038"/>
  <c r="J481" i="2038"/>
  <c r="I481" i="2038"/>
  <c r="H481" i="2038"/>
  <c r="J482" i="2038"/>
  <c r="I482" i="2038"/>
  <c r="H482" i="2038"/>
  <c r="J483" i="2038"/>
  <c r="I483" i="2038"/>
  <c r="H483" i="2038"/>
  <c r="J484" i="2038"/>
  <c r="I484" i="2038"/>
  <c r="H484" i="2038"/>
  <c r="J485" i="2038"/>
  <c r="I485" i="2038"/>
  <c r="H485" i="2038"/>
  <c r="J486" i="2038"/>
  <c r="I486" i="2038"/>
  <c r="H486" i="2038"/>
  <c r="J487" i="2038"/>
  <c r="I487" i="2038"/>
  <c r="H487" i="2038"/>
  <c r="J488" i="2038"/>
  <c r="I488" i="2038"/>
  <c r="H488" i="2038"/>
  <c r="J489" i="2038"/>
  <c r="I489" i="2038"/>
  <c r="H489" i="2038"/>
  <c r="J490" i="2038"/>
  <c r="I490" i="2038"/>
  <c r="H490" i="2038"/>
  <c r="J491" i="2038"/>
  <c r="I491" i="2038"/>
  <c r="H491" i="2038"/>
  <c r="J492" i="2038"/>
  <c r="I492" i="2038"/>
  <c r="H492" i="2038"/>
  <c r="J493" i="2038"/>
  <c r="I493" i="2038"/>
  <c r="H493" i="2038"/>
  <c r="J494" i="2038"/>
  <c r="I494" i="2038"/>
  <c r="H494" i="2038"/>
  <c r="J495" i="2038"/>
  <c r="I495" i="2038"/>
  <c r="H495" i="2038"/>
  <c r="J496" i="2038"/>
  <c r="I496" i="2038"/>
  <c r="H496" i="2038"/>
  <c r="J497" i="2038"/>
  <c r="I497" i="2038"/>
  <c r="H497" i="2038"/>
  <c r="J498" i="2038"/>
  <c r="I498" i="2038"/>
  <c r="H498" i="2038"/>
  <c r="J499" i="2038"/>
  <c r="I499" i="2038"/>
  <c r="H499" i="2038"/>
  <c r="J500" i="2038"/>
  <c r="I500" i="2038"/>
  <c r="H500" i="2038"/>
  <c r="J501" i="2038"/>
  <c r="I501" i="2038"/>
  <c r="H501" i="2038"/>
  <c r="J502" i="2038"/>
  <c r="I502" i="2038"/>
  <c r="H502" i="2038"/>
  <c r="J503" i="2038"/>
  <c r="I503" i="2038"/>
  <c r="H503" i="2038"/>
  <c r="J504" i="2038"/>
  <c r="I504" i="2038"/>
  <c r="H504" i="2038"/>
  <c r="J505" i="2038"/>
  <c r="I505" i="2038"/>
  <c r="H505" i="2038"/>
  <c r="J506" i="2038"/>
  <c r="I506" i="2038"/>
  <c r="H506" i="2038"/>
  <c r="J507" i="2038"/>
  <c r="I507" i="2038"/>
  <c r="H507" i="2038"/>
  <c r="J508" i="2038"/>
  <c r="I508" i="2038"/>
  <c r="H508" i="2038"/>
  <c r="J509" i="2038"/>
  <c r="I509" i="2038"/>
  <c r="H509" i="2038"/>
  <c r="J510" i="2038"/>
  <c r="I510" i="2038"/>
  <c r="H510" i="2038"/>
  <c r="J511" i="2038"/>
  <c r="I511" i="2038"/>
  <c r="H511" i="2038"/>
  <c r="J512" i="2038"/>
  <c r="I512" i="2038"/>
  <c r="H512" i="2038"/>
  <c r="J513" i="2038"/>
  <c r="I513" i="2038"/>
  <c r="H513" i="2038"/>
  <c r="J514" i="2038"/>
  <c r="I514" i="2038"/>
  <c r="H514" i="2038"/>
  <c r="J515" i="2038"/>
  <c r="I515" i="2038"/>
  <c r="H515" i="2038"/>
  <c r="J516" i="2038"/>
  <c r="I516" i="2038"/>
  <c r="H516" i="2038"/>
  <c r="J517" i="2038"/>
  <c r="I517" i="2038"/>
  <c r="H517" i="2038"/>
  <c r="J518" i="2038"/>
  <c r="I518" i="2038"/>
  <c r="H518" i="2038"/>
  <c r="J519" i="2038"/>
  <c r="I519" i="2038"/>
  <c r="H519" i="2038"/>
  <c r="J520" i="2038"/>
  <c r="I520" i="2038"/>
  <c r="H520" i="2038"/>
  <c r="J521" i="2038"/>
  <c r="I521" i="2038"/>
  <c r="H521" i="2038"/>
  <c r="J522" i="2038"/>
  <c r="I522" i="2038"/>
  <c r="H522" i="2038"/>
  <c r="J523" i="2038"/>
  <c r="I523" i="2038"/>
  <c r="H523" i="2038"/>
  <c r="J524" i="2038"/>
  <c r="I524" i="2038"/>
  <c r="H524" i="2038"/>
  <c r="J525" i="2038"/>
  <c r="I525" i="2038"/>
  <c r="H525" i="2038"/>
  <c r="J526" i="2038"/>
  <c r="I526" i="2038"/>
  <c r="H526" i="2038"/>
  <c r="J527" i="2038"/>
  <c r="I527" i="2038"/>
  <c r="H527" i="2038"/>
  <c r="J528" i="2038"/>
  <c r="I528" i="2038"/>
  <c r="H528" i="2038"/>
  <c r="J529" i="2038"/>
  <c r="I529" i="2038"/>
  <c r="H529" i="2038"/>
  <c r="J530" i="2038"/>
  <c r="I530" i="2038"/>
  <c r="H530" i="2038"/>
  <c r="J531" i="2038"/>
  <c r="I531" i="2038"/>
  <c r="H531" i="2038"/>
  <c r="J532" i="2038"/>
  <c r="I532" i="2038"/>
  <c r="H532" i="2038"/>
  <c r="J533" i="2038"/>
  <c r="I533" i="2038"/>
  <c r="H533" i="2038"/>
  <c r="J534" i="2038"/>
  <c r="I534" i="2038"/>
  <c r="H534" i="2038"/>
  <c r="J535" i="2038"/>
  <c r="I535" i="2038"/>
  <c r="H535" i="2038"/>
  <c r="J536" i="2038"/>
  <c r="I536" i="2038"/>
  <c r="H536" i="2038"/>
  <c r="J537" i="2038"/>
  <c r="I537" i="2038"/>
  <c r="H537" i="2038"/>
  <c r="J538" i="2038"/>
  <c r="I538" i="2038"/>
  <c r="H538" i="2038"/>
  <c r="J539" i="2038"/>
  <c r="I539" i="2038"/>
  <c r="H539" i="2038"/>
  <c r="J540" i="2038"/>
  <c r="I540" i="2038"/>
  <c r="H540" i="2038"/>
  <c r="J541" i="2038"/>
  <c r="I541" i="2038"/>
  <c r="H541" i="2038"/>
  <c r="J542" i="2038"/>
  <c r="I542" i="2038"/>
  <c r="H542" i="2038"/>
  <c r="J543" i="2038"/>
  <c r="I543" i="2038"/>
  <c r="H543" i="2038"/>
  <c r="J544" i="2038"/>
  <c r="I544" i="2038"/>
  <c r="H544" i="2038"/>
  <c r="J545" i="2038"/>
  <c r="I545" i="2038"/>
  <c r="H545" i="2038"/>
  <c r="J546" i="2038"/>
  <c r="I546" i="2038"/>
  <c r="H546" i="2038"/>
  <c r="J547" i="2038"/>
  <c r="I547" i="2038"/>
  <c r="H547" i="2038"/>
  <c r="J548" i="2038"/>
  <c r="I548" i="2038"/>
  <c r="H548" i="2038"/>
  <c r="J549" i="2038"/>
  <c r="I549" i="2038"/>
  <c r="H549" i="2038"/>
  <c r="J550" i="2038"/>
  <c r="I550" i="2038"/>
  <c r="H550" i="2038"/>
  <c r="J551" i="2038"/>
  <c r="I551" i="2038"/>
  <c r="H551" i="2038"/>
  <c r="J552" i="2038"/>
  <c r="I552" i="2038"/>
  <c r="H552" i="2038"/>
  <c r="J553" i="2038"/>
  <c r="I553" i="2038"/>
  <c r="H553" i="2038"/>
  <c r="J554" i="2038"/>
  <c r="I554" i="2038"/>
  <c r="H554" i="2038"/>
  <c r="J555" i="2038"/>
  <c r="I555" i="2038"/>
  <c r="H555" i="2038"/>
  <c r="J556" i="2038"/>
  <c r="I556" i="2038"/>
  <c r="H556" i="2038"/>
  <c r="J557" i="2038"/>
  <c r="I557" i="2038"/>
  <c r="H557" i="2038"/>
  <c r="J558" i="2038"/>
  <c r="I558" i="2038"/>
  <c r="H558" i="2038"/>
  <c r="J559" i="2038"/>
  <c r="I559" i="2038"/>
  <c r="H559" i="2038"/>
  <c r="J560" i="2038"/>
  <c r="I560" i="2038"/>
  <c r="H560" i="2038"/>
  <c r="J561" i="2038"/>
  <c r="I561" i="2038"/>
  <c r="H561" i="2038"/>
  <c r="J562" i="2038"/>
  <c r="I562" i="2038"/>
  <c r="H562" i="2038"/>
  <c r="J563" i="2038"/>
  <c r="I563" i="2038"/>
  <c r="H563" i="2038"/>
  <c r="J564" i="2038"/>
  <c r="I564" i="2038"/>
  <c r="H564" i="2038"/>
  <c r="J565" i="2038"/>
  <c r="I565" i="2038"/>
  <c r="H565" i="2038"/>
  <c r="J566" i="2038"/>
  <c r="I566" i="2038"/>
  <c r="H566" i="2038"/>
  <c r="J567" i="2038"/>
  <c r="I567" i="2038"/>
  <c r="H567" i="2038"/>
  <c r="J568" i="2038"/>
  <c r="I568" i="2038"/>
  <c r="H568" i="2038"/>
  <c r="J569" i="2038"/>
  <c r="I569" i="2038"/>
  <c r="H569" i="2038"/>
  <c r="J570" i="2038"/>
  <c r="I570" i="2038"/>
  <c r="H570" i="2038"/>
  <c r="J571" i="2038"/>
  <c r="I571" i="2038"/>
  <c r="H571" i="2038"/>
  <c r="J572" i="2038"/>
  <c r="I572" i="2038"/>
  <c r="H572" i="2038"/>
  <c r="J573" i="2038"/>
  <c r="I573" i="2038"/>
  <c r="H573" i="2038"/>
  <c r="J574" i="2038"/>
  <c r="I574" i="2038"/>
  <c r="H574" i="2038"/>
  <c r="J575" i="2038"/>
  <c r="I575" i="2038"/>
  <c r="H575" i="2038"/>
  <c r="J576" i="2038"/>
  <c r="I576" i="2038"/>
  <c r="H576" i="2038"/>
  <c r="J577" i="2038"/>
  <c r="I577" i="2038"/>
  <c r="H577" i="2038"/>
  <c r="J578" i="2038"/>
  <c r="I578" i="2038"/>
  <c r="H578" i="2038"/>
  <c r="J579" i="2038"/>
  <c r="I579" i="2038"/>
  <c r="H579" i="2038"/>
  <c r="J580" i="2038"/>
  <c r="I580" i="2038"/>
  <c r="H580" i="2038"/>
  <c r="J581" i="2038"/>
  <c r="I581" i="2038"/>
  <c r="H581" i="2038"/>
  <c r="J582" i="2038"/>
  <c r="I582" i="2038"/>
  <c r="H582" i="2038"/>
  <c r="J583" i="2038"/>
  <c r="I583" i="2038"/>
  <c r="H583" i="2038"/>
  <c r="J584" i="2038"/>
  <c r="I584" i="2038"/>
  <c r="H584" i="2038"/>
  <c r="J585" i="2038"/>
  <c r="I585" i="2038"/>
  <c r="H585" i="2038"/>
  <c r="J586" i="2038"/>
  <c r="I586" i="2038"/>
  <c r="H586" i="2038"/>
  <c r="J587" i="2038"/>
  <c r="I587" i="2038"/>
  <c r="H587" i="2038"/>
  <c r="J588" i="2038"/>
  <c r="I588" i="2038"/>
  <c r="H588" i="2038"/>
  <c r="J589" i="2038"/>
  <c r="I589" i="2038"/>
  <c r="H589" i="2038"/>
  <c r="J590" i="2038"/>
  <c r="I590" i="2038"/>
  <c r="H590" i="2038"/>
  <c r="J591" i="2038"/>
  <c r="I591" i="2038"/>
  <c r="H591" i="2038"/>
  <c r="J592" i="2038"/>
  <c r="I592" i="2038"/>
  <c r="H592" i="2038"/>
  <c r="J593" i="2038"/>
  <c r="I593" i="2038"/>
  <c r="H593" i="2038"/>
  <c r="J594" i="2038"/>
  <c r="I594" i="2038"/>
  <c r="H594" i="2038"/>
  <c r="J595" i="2038"/>
  <c r="I595" i="2038"/>
  <c r="H595" i="2038"/>
  <c r="J596" i="2038"/>
  <c r="I596" i="2038"/>
  <c r="H596" i="2038"/>
  <c r="J597" i="2038"/>
  <c r="I597" i="2038"/>
  <c r="H597" i="2038"/>
  <c r="J598" i="2038"/>
  <c r="I598" i="2038"/>
  <c r="H598" i="2038"/>
  <c r="J599" i="2038"/>
  <c r="I599" i="2038"/>
  <c r="H599" i="2038"/>
  <c r="J600" i="2038"/>
  <c r="I600" i="2038"/>
  <c r="H600" i="2038"/>
  <c r="J601" i="2038"/>
  <c r="I601" i="2038"/>
  <c r="H601" i="2038"/>
  <c r="J602" i="2038"/>
  <c r="I602" i="2038"/>
  <c r="H602" i="2038"/>
  <c r="J603" i="2038"/>
  <c r="I603" i="2038"/>
  <c r="H603" i="2038"/>
  <c r="J604" i="2038"/>
  <c r="I604" i="2038"/>
  <c r="H604" i="2038"/>
  <c r="J605" i="2038"/>
  <c r="I605" i="2038"/>
  <c r="H605" i="2038"/>
  <c r="J606" i="2038"/>
  <c r="I606" i="2038"/>
  <c r="H606" i="2038"/>
  <c r="J607" i="2038"/>
  <c r="I607" i="2038"/>
  <c r="H607" i="2038"/>
  <c r="J608" i="2038"/>
  <c r="I608" i="2038"/>
  <c r="H608" i="2038"/>
  <c r="J609" i="2038"/>
  <c r="I609" i="2038"/>
  <c r="H609" i="2038"/>
  <c r="J610" i="2038"/>
  <c r="I610" i="2038"/>
  <c r="H610" i="2038"/>
  <c r="J611" i="2038"/>
  <c r="I611" i="2038"/>
  <c r="H611" i="2038"/>
  <c r="J612" i="2038"/>
  <c r="I612" i="2038"/>
  <c r="H612" i="2038"/>
  <c r="J613" i="2038"/>
  <c r="I613" i="2038"/>
  <c r="H613" i="2038"/>
  <c r="J614" i="2038"/>
  <c r="I614" i="2038"/>
  <c r="H614" i="2038"/>
  <c r="J615" i="2038"/>
  <c r="I615" i="2038"/>
  <c r="H615" i="2038"/>
  <c r="J616" i="2038"/>
  <c r="I616" i="2038"/>
  <c r="H616" i="2038"/>
  <c r="J617" i="2038"/>
  <c r="I617" i="2038"/>
  <c r="H617" i="2038"/>
  <c r="J618" i="2038"/>
  <c r="I618" i="2038"/>
  <c r="H618" i="2038"/>
  <c r="J619" i="2038"/>
  <c r="I619" i="2038"/>
  <c r="H619" i="2038"/>
  <c r="J620" i="2038"/>
  <c r="I620" i="2038"/>
  <c r="H620" i="2038"/>
  <c r="J621" i="2038"/>
  <c r="I621" i="2038"/>
  <c r="H621" i="2038"/>
  <c r="J622" i="2038"/>
  <c r="I622" i="2038"/>
  <c r="H622" i="2038"/>
  <c r="J623" i="2038"/>
  <c r="I623" i="2038"/>
  <c r="H623" i="2038"/>
  <c r="J624" i="2038"/>
  <c r="I624" i="2038"/>
  <c r="H624" i="2038"/>
  <c r="J625" i="2038"/>
  <c r="I625" i="2038"/>
  <c r="H625" i="2038"/>
  <c r="J626" i="2038"/>
  <c r="I626" i="2038"/>
  <c r="H626" i="2038"/>
  <c r="J627" i="2038"/>
  <c r="I627" i="2038"/>
  <c r="H627" i="2038"/>
  <c r="J628" i="2038"/>
  <c r="I628" i="2038"/>
  <c r="H628" i="2038"/>
  <c r="J629" i="2038"/>
  <c r="I629" i="2038"/>
  <c r="H629" i="2038"/>
  <c r="J630" i="2038"/>
  <c r="I630" i="2038"/>
  <c r="H630" i="2038"/>
  <c r="J631" i="2038"/>
  <c r="I631" i="2038"/>
  <c r="H631" i="2038"/>
  <c r="J632" i="2038"/>
  <c r="I632" i="2038"/>
  <c r="H632" i="2038"/>
  <c r="J633" i="2038"/>
  <c r="I633" i="2038"/>
  <c r="H633" i="2038"/>
  <c r="J634" i="2038"/>
  <c r="I634" i="2038"/>
  <c r="H634" i="2038"/>
  <c r="J635" i="2038"/>
  <c r="I635" i="2038"/>
  <c r="H635" i="2038"/>
  <c r="J636" i="2038"/>
  <c r="I636" i="2038"/>
  <c r="H636" i="2038"/>
  <c r="J637" i="2038"/>
  <c r="I637" i="2038"/>
  <c r="H637" i="2038"/>
  <c r="J638" i="2038"/>
  <c r="I638" i="2038"/>
  <c r="H638" i="2038"/>
  <c r="J639" i="2038"/>
  <c r="I639" i="2038"/>
  <c r="H639" i="2038"/>
  <c r="J640" i="2038"/>
  <c r="I640" i="2038"/>
  <c r="H640" i="2038"/>
  <c r="J641" i="2038"/>
  <c r="I641" i="2038"/>
  <c r="H641" i="2038"/>
  <c r="J642" i="2038"/>
  <c r="I642" i="2038"/>
  <c r="H642" i="2038"/>
  <c r="J643" i="2038"/>
  <c r="I643" i="2038"/>
  <c r="H643" i="2038"/>
  <c r="J644" i="2038"/>
  <c r="I644" i="2038"/>
  <c r="H644" i="2038"/>
  <c r="J645" i="2038"/>
  <c r="I645" i="2038"/>
  <c r="H645" i="2038"/>
  <c r="J646" i="2038"/>
  <c r="I646" i="2038"/>
  <c r="H646" i="2038"/>
  <c r="J647" i="2038"/>
  <c r="I647" i="2038"/>
  <c r="H647" i="2038"/>
  <c r="J648" i="2038"/>
  <c r="I648" i="2038"/>
  <c r="H648" i="2038"/>
  <c r="J649" i="2038"/>
  <c r="I649" i="2038"/>
  <c r="H649" i="2038"/>
  <c r="J650" i="2038"/>
  <c r="I650" i="2038"/>
  <c r="H650" i="2038"/>
  <c r="J651" i="2038"/>
  <c r="I651" i="2038"/>
  <c r="H651" i="2038"/>
  <c r="J652" i="2038"/>
  <c r="I652" i="2038"/>
  <c r="H652" i="2038"/>
  <c r="J653" i="2038"/>
  <c r="I653" i="2038"/>
  <c r="H653" i="2038"/>
  <c r="J654" i="2038"/>
  <c r="I654" i="2038"/>
  <c r="H654" i="2038"/>
  <c r="J655" i="2038"/>
  <c r="I655" i="2038"/>
  <c r="H655" i="2038"/>
  <c r="J656" i="2038"/>
  <c r="I656" i="2038"/>
  <c r="H656" i="2038"/>
  <c r="J657" i="2038"/>
  <c r="I657" i="2038"/>
  <c r="H657" i="2038"/>
  <c r="J658" i="2038"/>
  <c r="I658" i="2038"/>
  <c r="H658" i="2038"/>
  <c r="J659" i="2038"/>
  <c r="I659" i="2038"/>
  <c r="H659" i="2038"/>
  <c r="J660" i="2038"/>
  <c r="I660" i="2038"/>
  <c r="H660" i="2038"/>
  <c r="J661" i="2038"/>
  <c r="I661" i="2038"/>
  <c r="H661" i="2038"/>
  <c r="J662" i="2038"/>
  <c r="I662" i="2038"/>
  <c r="H662" i="2038"/>
  <c r="J663" i="2038"/>
  <c r="I663" i="2038"/>
  <c r="H663" i="2038"/>
  <c r="J664" i="2038"/>
  <c r="I664" i="2038"/>
  <c r="H664" i="2038"/>
  <c r="J665" i="2038"/>
  <c r="I665" i="2038"/>
  <c r="H665" i="2038"/>
  <c r="J666" i="2038"/>
  <c r="I666" i="2038"/>
  <c r="H666" i="2038"/>
  <c r="J667" i="2038"/>
  <c r="I667" i="2038"/>
  <c r="H667" i="2038"/>
  <c r="J668" i="2038"/>
  <c r="I668" i="2038"/>
  <c r="H668" i="2038"/>
  <c r="J669" i="2038"/>
  <c r="I669" i="2038"/>
  <c r="H669" i="2038"/>
  <c r="J670" i="2038"/>
  <c r="I670" i="2038"/>
  <c r="H670" i="2038"/>
  <c r="J671" i="2038"/>
  <c r="I671" i="2038"/>
  <c r="H671" i="2038"/>
  <c r="J672" i="2038"/>
  <c r="I672" i="2038"/>
  <c r="H672" i="2038"/>
  <c r="J673" i="2038"/>
  <c r="I673" i="2038"/>
  <c r="H673" i="2038"/>
  <c r="J674" i="2038"/>
  <c r="I674" i="2038"/>
  <c r="H674" i="2038"/>
  <c r="J675" i="2038"/>
  <c r="I675" i="2038"/>
  <c r="H675" i="2038"/>
  <c r="J676" i="2038"/>
  <c r="I676" i="2038"/>
  <c r="H676" i="2038"/>
  <c r="J677" i="2038"/>
  <c r="I677" i="2038"/>
  <c r="H677" i="2038"/>
  <c r="J678" i="2038"/>
  <c r="I678" i="2038"/>
  <c r="H678" i="2038"/>
  <c r="J679" i="2038"/>
  <c r="I679" i="2038"/>
  <c r="H679" i="2038"/>
  <c r="J680" i="2038"/>
  <c r="I680" i="2038"/>
  <c r="H680" i="2038"/>
  <c r="J681" i="2038"/>
  <c r="I681" i="2038"/>
  <c r="H681" i="2038"/>
  <c r="J682" i="2038"/>
  <c r="I682" i="2038"/>
  <c r="H682" i="2038"/>
  <c r="J683" i="2038"/>
  <c r="I683" i="2038"/>
  <c r="H683" i="2038"/>
  <c r="J684" i="2038"/>
  <c r="I684" i="2038"/>
  <c r="H684" i="2038"/>
  <c r="J685" i="2038"/>
  <c r="I685" i="2038"/>
  <c r="H685" i="2038"/>
  <c r="J686" i="2038"/>
  <c r="I686" i="2038"/>
  <c r="H686" i="2038"/>
  <c r="J687" i="2038"/>
  <c r="I687" i="2038"/>
  <c r="H687" i="2038"/>
  <c r="J688" i="2038"/>
  <c r="I688" i="2038"/>
  <c r="H688" i="2038"/>
  <c r="J689" i="2038"/>
  <c r="I689" i="2038"/>
  <c r="H689" i="2038"/>
  <c r="J690" i="2038"/>
  <c r="I690" i="2038"/>
  <c r="H690" i="2038"/>
  <c r="J691" i="2038"/>
  <c r="I691" i="2038"/>
  <c r="H691" i="2038"/>
  <c r="J692" i="2038"/>
  <c r="I692" i="2038"/>
  <c r="H692" i="2038"/>
  <c r="J693" i="2038"/>
  <c r="I693" i="2038"/>
  <c r="H693" i="2038"/>
  <c r="J694" i="2038"/>
  <c r="I694" i="2038"/>
  <c r="H694" i="2038"/>
  <c r="J695" i="2038"/>
  <c r="I695" i="2038"/>
  <c r="H695" i="2038"/>
  <c r="J696" i="2038"/>
  <c r="I696" i="2038"/>
  <c r="H696" i="2038"/>
  <c r="J697" i="2038"/>
  <c r="I697" i="2038"/>
  <c r="H697" i="2038"/>
  <c r="J698" i="2038"/>
  <c r="I698" i="2038"/>
  <c r="H698" i="2038"/>
  <c r="J699" i="2038"/>
  <c r="I699" i="2038"/>
  <c r="H699" i="2038"/>
  <c r="J700" i="2038"/>
  <c r="I700" i="2038"/>
  <c r="H700" i="2038"/>
  <c r="J701" i="2038"/>
  <c r="I701" i="2038"/>
  <c r="H701" i="2038"/>
  <c r="J702" i="2038"/>
  <c r="I702" i="2038"/>
  <c r="H702" i="2038"/>
  <c r="J703" i="2038"/>
  <c r="I703" i="2038"/>
  <c r="H703" i="2038"/>
  <c r="J704" i="2038"/>
  <c r="I704" i="2038"/>
  <c r="H704" i="2038"/>
  <c r="J705" i="2038"/>
  <c r="I705" i="2038"/>
  <c r="H705" i="2038"/>
  <c r="J706" i="2038"/>
  <c r="I706" i="2038"/>
  <c r="H706" i="2038"/>
  <c r="J707" i="2038"/>
  <c r="I707" i="2038"/>
  <c r="H707" i="2038"/>
  <c r="J708" i="2038"/>
  <c r="I708" i="2038"/>
  <c r="H708" i="2038"/>
  <c r="J709" i="2038"/>
  <c r="I709" i="2038"/>
  <c r="H709" i="2038"/>
  <c r="J710" i="2038"/>
  <c r="I710" i="2038"/>
  <c r="H710" i="2038"/>
  <c r="J711" i="2038"/>
  <c r="I711" i="2038"/>
  <c r="H711" i="2038"/>
  <c r="J712" i="2038"/>
  <c r="I712" i="2038"/>
  <c r="H712" i="2038"/>
  <c r="J713" i="2038"/>
  <c r="I713" i="2038"/>
  <c r="H713" i="2038"/>
  <c r="J714" i="2038"/>
  <c r="I714" i="2038"/>
  <c r="H714" i="2038"/>
  <c r="J715" i="2038"/>
  <c r="I715" i="2038"/>
  <c r="H715" i="2038"/>
  <c r="J716" i="2038"/>
  <c r="I716" i="2038"/>
  <c r="H716" i="2038"/>
  <c r="J717" i="2038"/>
  <c r="I717" i="2038"/>
  <c r="H717" i="2038"/>
  <c r="J718" i="2038"/>
  <c r="I718" i="2038"/>
  <c r="H718" i="2038"/>
  <c r="J719" i="2038"/>
  <c r="I719" i="2038"/>
  <c r="H719" i="2038"/>
  <c r="J720" i="2038"/>
  <c r="I720" i="2038"/>
  <c r="H720" i="2038"/>
  <c r="J721" i="2038"/>
  <c r="I721" i="2038"/>
  <c r="H721" i="2038"/>
  <c r="J722" i="2038"/>
  <c r="I722" i="2038"/>
  <c r="H722" i="2038"/>
  <c r="J723" i="2038"/>
  <c r="I723" i="2038"/>
  <c r="H723" i="2038"/>
  <c r="J724" i="2038"/>
  <c r="I724" i="2038"/>
  <c r="H724" i="2038"/>
  <c r="J725" i="2038"/>
  <c r="I725" i="2038"/>
  <c r="H725" i="2038"/>
  <c r="J726" i="2038"/>
  <c r="I726" i="2038"/>
  <c r="H726" i="2038"/>
  <c r="J727" i="2038"/>
  <c r="I727" i="2038"/>
  <c r="H727" i="2038"/>
  <c r="J728" i="2038"/>
  <c r="I728" i="2038"/>
  <c r="H728" i="2038"/>
  <c r="J729" i="2038"/>
  <c r="I729" i="2038"/>
  <c r="H729" i="2038"/>
  <c r="J730" i="2038"/>
  <c r="I730" i="2038"/>
  <c r="H730" i="2038"/>
  <c r="J731" i="2038"/>
  <c r="I731" i="2038"/>
  <c r="H731" i="2038"/>
  <c r="J732" i="2038"/>
  <c r="I732" i="2038"/>
  <c r="H732" i="2038"/>
  <c r="J733" i="2038"/>
  <c r="I733" i="2038"/>
  <c r="H733" i="2038"/>
  <c r="J734" i="2038"/>
  <c r="I734" i="2038"/>
  <c r="H734" i="2038"/>
  <c r="J735" i="2038"/>
  <c r="I735" i="2038"/>
  <c r="H735" i="2038"/>
  <c r="J736" i="2038"/>
  <c r="I736" i="2038"/>
  <c r="H736" i="2038"/>
  <c r="J737" i="2038"/>
  <c r="I737" i="2038"/>
  <c r="H737" i="2038"/>
  <c r="J738" i="2038"/>
  <c r="I738" i="2038"/>
  <c r="H738" i="2038"/>
  <c r="J739" i="2038"/>
  <c r="I739" i="2038"/>
  <c r="H739" i="2038"/>
  <c r="J740" i="2038"/>
  <c r="I740" i="2038"/>
  <c r="H740" i="2038"/>
  <c r="J741" i="2038"/>
  <c r="I741" i="2038"/>
  <c r="H741" i="2038"/>
  <c r="J742" i="2038"/>
  <c r="I742" i="2038"/>
  <c r="H742" i="2038"/>
  <c r="J743" i="2038"/>
  <c r="I743" i="2038"/>
  <c r="H743" i="2038"/>
  <c r="J744" i="2038"/>
  <c r="I744" i="2038"/>
  <c r="H744" i="2038"/>
  <c r="J745" i="2038"/>
  <c r="I745" i="2038"/>
  <c r="H745" i="2038"/>
  <c r="J746" i="2038"/>
  <c r="I746" i="2038"/>
  <c r="H746" i="2038"/>
  <c r="J747" i="2038"/>
  <c r="I747" i="2038"/>
  <c r="H747" i="2038"/>
  <c r="J748" i="2038"/>
  <c r="I748" i="2038"/>
  <c r="H748" i="2038"/>
  <c r="J749" i="2038"/>
  <c r="I749" i="2038"/>
  <c r="H749" i="2038"/>
  <c r="J750" i="2038"/>
  <c r="I750" i="2038"/>
  <c r="H750" i="2038"/>
  <c r="J751" i="2038"/>
  <c r="I751" i="2038"/>
  <c r="H751" i="2038"/>
  <c r="J752" i="2038"/>
  <c r="I752" i="2038"/>
  <c r="H752" i="2038"/>
  <c r="J753" i="2038"/>
  <c r="I753" i="2038"/>
  <c r="H753" i="2038"/>
  <c r="J754" i="2038"/>
  <c r="I754" i="2038"/>
  <c r="H754" i="2038"/>
  <c r="J755" i="2038"/>
  <c r="I755" i="2038"/>
  <c r="H755" i="2038"/>
  <c r="J756" i="2038"/>
  <c r="I756" i="2038"/>
  <c r="H756" i="2038"/>
  <c r="J757" i="2038"/>
  <c r="I757" i="2038"/>
  <c r="H757" i="2038"/>
  <c r="J758" i="2038"/>
  <c r="I758" i="2038"/>
  <c r="H758" i="2038"/>
  <c r="J759" i="2038"/>
  <c r="I759" i="2038"/>
  <c r="H759" i="2038"/>
  <c r="J760" i="2038"/>
  <c r="I760" i="2038"/>
  <c r="H760" i="2038"/>
  <c r="J761" i="2038"/>
  <c r="I761" i="2038"/>
  <c r="H761" i="2038"/>
  <c r="J762" i="2038"/>
  <c r="I762" i="2038"/>
  <c r="H762" i="2038"/>
  <c r="J763" i="2038"/>
  <c r="I763" i="2038"/>
  <c r="H763" i="2038"/>
  <c r="J764" i="2038"/>
  <c r="I764" i="2038"/>
  <c r="H764" i="2038"/>
  <c r="J765" i="2038"/>
  <c r="I765" i="2038"/>
  <c r="H765" i="2038"/>
  <c r="J766" i="2038"/>
  <c r="I766" i="2038"/>
  <c r="H766" i="2038"/>
  <c r="J767" i="2038"/>
  <c r="I767" i="2038"/>
  <c r="H767" i="2038"/>
  <c r="J768" i="2038"/>
  <c r="I768" i="2038"/>
  <c r="H768" i="2038"/>
  <c r="J769" i="2038"/>
  <c r="I769" i="2038"/>
  <c r="H769" i="2038"/>
  <c r="J770" i="2038"/>
  <c r="I770" i="2038"/>
  <c r="H770" i="2038"/>
  <c r="J771" i="2038"/>
  <c r="I771" i="2038"/>
  <c r="H771" i="2038"/>
  <c r="J772" i="2038"/>
  <c r="I772" i="2038"/>
  <c r="H772" i="2038"/>
  <c r="J773" i="2038"/>
  <c r="I773" i="2038"/>
  <c r="H773" i="2038"/>
  <c r="J774" i="2038"/>
  <c r="I774" i="2038"/>
  <c r="H774" i="2038"/>
  <c r="J775" i="2038"/>
  <c r="I775" i="2038"/>
  <c r="H775" i="2038"/>
  <c r="J776" i="2038"/>
  <c r="I776" i="2038"/>
  <c r="H776" i="2038"/>
  <c r="J777" i="2038"/>
  <c r="I777" i="2038"/>
  <c r="H777" i="2038"/>
  <c r="J778" i="2038"/>
  <c r="I778" i="2038"/>
  <c r="H778" i="2038"/>
  <c r="J779" i="2038"/>
  <c r="I779" i="2038"/>
  <c r="H779" i="2038"/>
  <c r="J780" i="2038"/>
  <c r="I780" i="2038"/>
  <c r="H780" i="2038"/>
  <c r="J781" i="2038"/>
  <c r="I781" i="2038"/>
  <c r="H781" i="2038"/>
  <c r="J782" i="2038"/>
  <c r="I782" i="2038"/>
  <c r="H782" i="2038"/>
  <c r="J783" i="2038"/>
  <c r="I783" i="2038"/>
  <c r="H783" i="2038"/>
  <c r="J784" i="2038"/>
  <c r="I784" i="2038"/>
  <c r="H784" i="2038"/>
  <c r="J785" i="2038"/>
  <c r="I785" i="2038"/>
  <c r="H785" i="2038"/>
  <c r="J786" i="2038"/>
  <c r="I786" i="2038"/>
  <c r="H786" i="2038"/>
  <c r="J787" i="2038"/>
  <c r="I787" i="2038"/>
  <c r="H787" i="2038"/>
  <c r="J788" i="2038"/>
  <c r="I788" i="2038"/>
  <c r="H788" i="2038"/>
  <c r="J789" i="2038"/>
  <c r="I789" i="2038"/>
  <c r="H789" i="2038"/>
  <c r="J790" i="2038"/>
  <c r="I790" i="2038"/>
  <c r="H790" i="2038"/>
  <c r="J791" i="2038"/>
  <c r="I791" i="2038"/>
  <c r="H791" i="2038"/>
  <c r="J792" i="2038"/>
  <c r="I792" i="2038"/>
  <c r="H792" i="2038"/>
  <c r="J793" i="2038"/>
  <c r="I793" i="2038"/>
  <c r="H793" i="2038"/>
  <c r="J794" i="2038"/>
  <c r="I794" i="2038"/>
  <c r="H794" i="2038"/>
  <c r="J795" i="2038"/>
  <c r="I795" i="2038"/>
  <c r="H795" i="2038"/>
  <c r="J796" i="2038"/>
  <c r="I796" i="2038"/>
  <c r="H796" i="2038"/>
  <c r="J797" i="2038"/>
  <c r="I797" i="2038"/>
  <c r="H797" i="2038"/>
  <c r="J798" i="2038"/>
  <c r="I798" i="2038"/>
  <c r="H798" i="2038"/>
  <c r="J799" i="2038"/>
  <c r="I799" i="2038"/>
  <c r="H799" i="2038"/>
  <c r="J800" i="2038"/>
  <c r="I800" i="2038"/>
  <c r="H800" i="2038"/>
  <c r="J801" i="2038"/>
  <c r="I801" i="2038"/>
  <c r="H801" i="2038"/>
  <c r="J802" i="2038"/>
  <c r="I802" i="2038"/>
  <c r="H802" i="2038"/>
  <c r="J803" i="2038"/>
  <c r="I803" i="2038"/>
  <c r="H803" i="2038"/>
  <c r="J804" i="2038"/>
  <c r="I804" i="2038"/>
  <c r="H804" i="2038"/>
  <c r="J805" i="2038"/>
  <c r="I805" i="2038"/>
  <c r="H805" i="2038"/>
  <c r="J806" i="2038"/>
  <c r="I806" i="2038"/>
  <c r="H806" i="2038"/>
  <c r="J807" i="2038"/>
  <c r="I807" i="2038"/>
  <c r="H807" i="2038"/>
  <c r="J808" i="2038"/>
  <c r="I808" i="2038"/>
  <c r="H808" i="2038"/>
  <c r="J809" i="2038"/>
  <c r="I809" i="2038"/>
  <c r="H809" i="2038"/>
  <c r="J810" i="2038"/>
  <c r="I810" i="2038"/>
  <c r="H810" i="2038"/>
  <c r="J811" i="2038"/>
  <c r="I811" i="2038"/>
  <c r="H811" i="2038"/>
  <c r="J812" i="2038"/>
  <c r="I812" i="2038"/>
  <c r="H812" i="2038"/>
  <c r="J813" i="2038"/>
  <c r="I813" i="2038"/>
  <c r="H813" i="2038"/>
  <c r="J814" i="2038"/>
  <c r="I814" i="2038"/>
  <c r="H814" i="2038"/>
  <c r="J815" i="2038"/>
  <c r="I815" i="2038"/>
  <c r="H815" i="2038"/>
  <c r="J816" i="2038"/>
  <c r="I816" i="2038"/>
  <c r="H816" i="2038"/>
  <c r="J817" i="2038"/>
  <c r="I817" i="2038"/>
  <c r="H817" i="2038"/>
  <c r="J818" i="2038"/>
  <c r="I818" i="2038"/>
  <c r="H818" i="2038"/>
  <c r="J819" i="2038"/>
  <c r="I819" i="2038"/>
  <c r="H819" i="2038"/>
  <c r="J820" i="2038"/>
  <c r="I820" i="2038"/>
  <c r="H820" i="2038"/>
  <c r="J821" i="2038"/>
  <c r="I821" i="2038"/>
  <c r="H821" i="2038"/>
  <c r="J822" i="2038"/>
  <c r="I822" i="2038"/>
  <c r="H822" i="2038"/>
  <c r="J823" i="2038"/>
  <c r="I823" i="2038"/>
  <c r="H823" i="2038"/>
  <c r="J824" i="2038"/>
  <c r="I824" i="2038"/>
  <c r="H824" i="2038"/>
  <c r="J825" i="2038"/>
  <c r="I825" i="2038"/>
  <c r="H825" i="2038"/>
  <c r="J826" i="2038"/>
  <c r="I826" i="2038"/>
  <c r="H826" i="2038"/>
  <c r="J827" i="2038"/>
  <c r="I827" i="2038"/>
  <c r="H827" i="2038"/>
  <c r="J828" i="2038"/>
  <c r="I828" i="2038"/>
  <c r="H828" i="2038"/>
  <c r="J829" i="2038"/>
  <c r="I829" i="2038"/>
  <c r="H829" i="2038"/>
  <c r="J830" i="2038"/>
  <c r="I830" i="2038"/>
  <c r="H830" i="2038"/>
  <c r="J831" i="2038"/>
  <c r="I831" i="2038"/>
  <c r="H831" i="2038"/>
  <c r="J832" i="2038"/>
  <c r="I832" i="2038"/>
  <c r="H832" i="2038"/>
  <c r="J833" i="2038"/>
  <c r="I833" i="2038"/>
  <c r="H833" i="2038"/>
  <c r="J834" i="2038"/>
  <c r="I834" i="2038"/>
  <c r="H834" i="2038"/>
  <c r="J835" i="2038"/>
  <c r="I835" i="2038"/>
  <c r="H835" i="2038"/>
  <c r="J836" i="2038"/>
  <c r="I836" i="2038"/>
  <c r="H836" i="2038"/>
  <c r="J837" i="2038"/>
  <c r="I837" i="2038"/>
  <c r="H837" i="2038"/>
  <c r="J838" i="2038"/>
  <c r="I838" i="2038"/>
  <c r="H838" i="2038"/>
  <c r="J839" i="2038"/>
  <c r="I839" i="2038"/>
  <c r="H839" i="2038"/>
  <c r="J840" i="2038"/>
  <c r="I840" i="2038"/>
  <c r="H840" i="2038"/>
  <c r="J841" i="2038"/>
  <c r="I841" i="2038"/>
  <c r="H841" i="2038"/>
  <c r="J842" i="2038"/>
  <c r="I842" i="2038"/>
  <c r="H842" i="2038"/>
  <c r="J843" i="2038"/>
  <c r="I843" i="2038"/>
  <c r="H843" i="2038"/>
  <c r="J844" i="2038"/>
  <c r="I844" i="2038"/>
  <c r="H844" i="2038"/>
  <c r="J845" i="2038"/>
  <c r="I845" i="2038"/>
  <c r="H845" i="2038"/>
  <c r="J846" i="2038"/>
  <c r="I846" i="2038"/>
  <c r="H846" i="2038"/>
  <c r="J847" i="2038"/>
  <c r="I847" i="2038"/>
  <c r="H847" i="2038"/>
  <c r="J848" i="2038"/>
  <c r="I848" i="2038"/>
  <c r="H848" i="2038"/>
  <c r="J849" i="2038"/>
  <c r="I849" i="2038"/>
  <c r="H849" i="2038"/>
  <c r="J850" i="2038"/>
  <c r="I850" i="2038"/>
  <c r="H850" i="2038"/>
  <c r="J851" i="2038"/>
  <c r="I851" i="2038"/>
  <c r="H851" i="2038"/>
  <c r="J852" i="2038"/>
  <c r="I852" i="2038"/>
  <c r="H852" i="2038"/>
  <c r="J853" i="2038"/>
  <c r="I853" i="2038"/>
  <c r="H853" i="2038"/>
  <c r="J854" i="2038"/>
  <c r="I854" i="2038"/>
  <c r="H854" i="2038"/>
  <c r="J855" i="2038"/>
  <c r="I855" i="2038"/>
  <c r="H855" i="2038"/>
  <c r="J856" i="2038"/>
  <c r="I856" i="2038"/>
  <c r="H856" i="2038"/>
  <c r="J857" i="2038"/>
  <c r="I857" i="2038"/>
  <c r="H857" i="2038"/>
  <c r="J858" i="2038"/>
  <c r="I858" i="2038"/>
  <c r="H858" i="2038"/>
  <c r="J859" i="2038"/>
  <c r="I859" i="2038"/>
  <c r="H859" i="2038"/>
  <c r="J860" i="2038"/>
  <c r="I860" i="2038"/>
  <c r="H860" i="2038"/>
  <c r="J861" i="2038"/>
  <c r="I861" i="2038"/>
  <c r="H861" i="2038"/>
  <c r="J862" i="2038"/>
  <c r="I862" i="2038"/>
  <c r="H862" i="2038"/>
  <c r="J863" i="2038"/>
  <c r="I863" i="2038"/>
  <c r="H863" i="2038"/>
  <c r="J864" i="2038"/>
  <c r="I864" i="2038"/>
  <c r="H864" i="2038"/>
  <c r="J865" i="2038"/>
  <c r="I865" i="2038"/>
  <c r="H865" i="2038"/>
  <c r="J866" i="2038"/>
  <c r="I866" i="2038"/>
  <c r="H866" i="2038"/>
  <c r="J867" i="2038"/>
  <c r="I867" i="2038"/>
  <c r="H867" i="2038"/>
  <c r="J868" i="2038"/>
  <c r="I868" i="2038"/>
  <c r="H868" i="2038"/>
  <c r="J869" i="2038"/>
  <c r="I869" i="2038"/>
  <c r="H869" i="2038"/>
  <c r="J870" i="2038"/>
  <c r="I870" i="2038"/>
  <c r="H870" i="2038"/>
  <c r="J871" i="2038"/>
  <c r="I871" i="2038"/>
  <c r="H871" i="2038"/>
  <c r="J872" i="2038"/>
  <c r="I872" i="2038"/>
  <c r="H872" i="2038"/>
  <c r="J873" i="2038"/>
  <c r="I873" i="2038"/>
  <c r="H873" i="2038"/>
  <c r="J874" i="2038"/>
  <c r="I874" i="2038"/>
  <c r="H874" i="2038"/>
  <c r="J875" i="2038"/>
  <c r="I875" i="2038"/>
  <c r="H875" i="2038"/>
  <c r="J876" i="2038"/>
  <c r="I876" i="2038"/>
  <c r="H876" i="2038"/>
  <c r="J877" i="2038"/>
  <c r="I877" i="2038"/>
  <c r="H877" i="2038"/>
  <c r="J878" i="2038"/>
  <c r="I878" i="2038"/>
  <c r="H878" i="2038"/>
  <c r="J879" i="2038"/>
  <c r="I879" i="2038"/>
  <c r="H879" i="2038"/>
  <c r="J880" i="2038"/>
  <c r="I880" i="2038"/>
  <c r="H880" i="2038"/>
  <c r="J881" i="2038"/>
  <c r="I881" i="2038"/>
  <c r="H881" i="2038"/>
  <c r="J882" i="2038"/>
  <c r="I882" i="2038"/>
  <c r="H882" i="2038"/>
  <c r="J883" i="2038"/>
  <c r="I883" i="2038"/>
  <c r="H883" i="2038"/>
  <c r="J884" i="2038"/>
  <c r="I884" i="2038"/>
  <c r="H884" i="2038"/>
  <c r="J885" i="2038"/>
  <c r="I885" i="2038"/>
  <c r="H885" i="2038"/>
  <c r="J886" i="2038"/>
  <c r="I886" i="2038"/>
  <c r="H886" i="2038"/>
  <c r="J887" i="2038"/>
  <c r="I887" i="2038"/>
  <c r="H887" i="2038"/>
  <c r="J888" i="2038"/>
  <c r="I888" i="2038"/>
  <c r="H888" i="2038"/>
  <c r="J889" i="2038"/>
  <c r="I889" i="2038"/>
  <c r="H889" i="2038"/>
  <c r="J890" i="2038"/>
  <c r="I890" i="2038"/>
  <c r="H890" i="2038"/>
  <c r="J891" i="2038"/>
  <c r="I891" i="2038"/>
  <c r="H891" i="2038"/>
  <c r="J892" i="2038"/>
  <c r="I892" i="2038"/>
  <c r="H892" i="2038"/>
  <c r="J893" i="2038"/>
  <c r="I893" i="2038"/>
  <c r="H893" i="2038"/>
  <c r="J894" i="2038"/>
  <c r="I894" i="2038"/>
  <c r="H894" i="2038"/>
  <c r="J895" i="2038"/>
  <c r="I895" i="2038"/>
  <c r="H895" i="2038"/>
  <c r="J896" i="2038"/>
  <c r="I896" i="2038"/>
  <c r="H896" i="2038"/>
  <c r="J897" i="2038"/>
  <c r="I897" i="2038"/>
  <c r="H897" i="2038"/>
  <c r="J898" i="2038"/>
  <c r="I898" i="2038"/>
  <c r="H898" i="2038"/>
  <c r="J899" i="2038"/>
  <c r="I899" i="2038"/>
  <c r="H899" i="2038"/>
  <c r="J900" i="2038"/>
  <c r="I900" i="2038"/>
  <c r="H900" i="2038"/>
  <c r="J901" i="2038"/>
  <c r="I901" i="2038"/>
  <c r="H901" i="2038"/>
  <c r="J902" i="2038"/>
  <c r="I902" i="2038"/>
  <c r="H902" i="2038"/>
  <c r="J903" i="2038"/>
  <c r="I903" i="2038"/>
  <c r="H903" i="2038"/>
  <c r="J904" i="2038"/>
  <c r="I904" i="2038"/>
  <c r="H904" i="2038"/>
  <c r="J905" i="2038"/>
  <c r="I905" i="2038"/>
  <c r="H905" i="2038"/>
  <c r="J906" i="2038"/>
  <c r="I906" i="2038"/>
  <c r="H906" i="2038"/>
  <c r="J907" i="2038"/>
  <c r="I907" i="2038"/>
  <c r="H907" i="2038"/>
  <c r="J908" i="2038"/>
  <c r="I908" i="2038"/>
  <c r="H908" i="2038"/>
  <c r="J909" i="2038"/>
  <c r="I909" i="2038"/>
  <c r="H909" i="2038"/>
  <c r="J910" i="2038"/>
  <c r="I910" i="2038"/>
  <c r="H910" i="2038"/>
  <c r="J911" i="2038"/>
  <c r="I911" i="2038"/>
  <c r="H911" i="2038"/>
  <c r="J912" i="2038"/>
  <c r="I912" i="2038"/>
  <c r="H912" i="2038"/>
  <c r="J913" i="2038"/>
  <c r="I913" i="2038"/>
  <c r="H913" i="2038"/>
  <c r="J914" i="2038"/>
  <c r="I914" i="2038"/>
  <c r="H914" i="2038"/>
  <c r="J915" i="2038"/>
  <c r="I915" i="2038"/>
  <c r="H915" i="2038"/>
  <c r="J916" i="2038"/>
  <c r="I916" i="2038"/>
  <c r="H916" i="2038"/>
  <c r="J917" i="2038"/>
  <c r="I917" i="2038"/>
  <c r="H917" i="2038"/>
  <c r="J918" i="2038"/>
  <c r="I918" i="2038"/>
  <c r="H918" i="2038"/>
  <c r="J919" i="2038"/>
  <c r="I919" i="2038"/>
  <c r="H919" i="2038"/>
  <c r="J920" i="2038"/>
  <c r="I920" i="2038"/>
  <c r="H920" i="2038"/>
  <c r="J921" i="2038"/>
  <c r="I921" i="2038"/>
  <c r="H921" i="2038"/>
  <c r="J922" i="2038"/>
  <c r="I922" i="2038"/>
  <c r="H922" i="2038"/>
  <c r="J923" i="2038"/>
  <c r="I923" i="2038"/>
  <c r="H923" i="2038"/>
  <c r="J924" i="2038"/>
  <c r="I924" i="2038"/>
  <c r="H924" i="2038"/>
  <c r="J925" i="2038"/>
  <c r="I925" i="2038"/>
  <c r="H925" i="2038"/>
  <c r="J926" i="2038"/>
  <c r="I926" i="2038"/>
  <c r="H926" i="2038"/>
  <c r="J927" i="2038"/>
  <c r="I927" i="2038"/>
  <c r="H927" i="2038"/>
  <c r="J928" i="2038"/>
  <c r="I928" i="2038"/>
  <c r="H928" i="2038"/>
  <c r="J929" i="2038"/>
  <c r="I929" i="2038"/>
  <c r="H929" i="2038"/>
  <c r="J930" i="2038"/>
  <c r="I930" i="2038"/>
  <c r="H930" i="2038"/>
  <c r="J931" i="2038"/>
  <c r="I931" i="2038"/>
  <c r="H931" i="2038"/>
  <c r="J932" i="2038"/>
  <c r="I932" i="2038"/>
  <c r="H932" i="2038"/>
  <c r="J933" i="2038"/>
  <c r="I933" i="2038"/>
  <c r="H933" i="2038"/>
  <c r="J934" i="2038"/>
  <c r="I934" i="2038"/>
  <c r="H934" i="2038"/>
  <c r="J935" i="2038"/>
  <c r="I935" i="2038"/>
  <c r="H935" i="2038"/>
  <c r="J936" i="2038"/>
  <c r="I936" i="2038"/>
  <c r="H936" i="2038"/>
  <c r="J937" i="2038"/>
  <c r="I937" i="2038"/>
  <c r="H937" i="2038"/>
  <c r="J938" i="2038"/>
  <c r="I938" i="2038"/>
  <c r="H938" i="2038"/>
  <c r="J939" i="2038"/>
  <c r="I939" i="2038"/>
  <c r="H939" i="2038"/>
  <c r="J940" i="2038"/>
  <c r="I940" i="2038"/>
  <c r="H940" i="2038"/>
  <c r="J941" i="2038"/>
  <c r="I941" i="2038"/>
  <c r="H941" i="2038"/>
  <c r="J942" i="2038"/>
  <c r="I942" i="2038"/>
  <c r="H942" i="2038"/>
  <c r="J943" i="2038"/>
  <c r="I943" i="2038"/>
  <c r="H943" i="2038"/>
  <c r="J944" i="2038"/>
  <c r="I944" i="2038"/>
  <c r="H944" i="2038"/>
  <c r="J945" i="2038"/>
  <c r="I945" i="2038"/>
  <c r="H945" i="2038"/>
  <c r="J946" i="2038"/>
  <c r="I946" i="2038"/>
  <c r="H946" i="2038"/>
  <c r="J947" i="2038"/>
  <c r="I947" i="2038"/>
  <c r="H947" i="2038"/>
  <c r="J948" i="2038"/>
  <c r="I948" i="2038"/>
  <c r="H948" i="2038"/>
  <c r="J949" i="2038"/>
  <c r="I949" i="2038"/>
  <c r="H949" i="2038"/>
  <c r="J950" i="2038"/>
  <c r="I950" i="2038"/>
  <c r="H950" i="2038"/>
  <c r="J951" i="2038"/>
  <c r="I951" i="2038"/>
  <c r="H951" i="2038"/>
  <c r="J952" i="2038"/>
  <c r="I952" i="2038"/>
  <c r="H952" i="2038"/>
  <c r="J953" i="2038"/>
  <c r="I953" i="2038"/>
  <c r="H953" i="2038"/>
  <c r="J954" i="2038"/>
  <c r="I954" i="2038"/>
  <c r="H954" i="2038"/>
  <c r="J955" i="2038"/>
  <c r="I955" i="2038"/>
  <c r="H955" i="2038"/>
  <c r="J956" i="2038"/>
  <c r="I956" i="2038"/>
  <c r="H956" i="2038"/>
  <c r="J957" i="2038"/>
  <c r="I957" i="2038"/>
  <c r="H957" i="2038"/>
  <c r="J958" i="2038"/>
  <c r="I958" i="2038"/>
  <c r="H958" i="2038"/>
  <c r="J959" i="2038"/>
  <c r="I959" i="2038"/>
  <c r="H959" i="2038"/>
  <c r="J960" i="2038"/>
  <c r="I960" i="2038"/>
  <c r="H960" i="2038"/>
  <c r="J961" i="2038"/>
  <c r="I961" i="2038"/>
  <c r="H961" i="2038"/>
  <c r="J962" i="2038"/>
  <c r="I962" i="2038"/>
  <c r="H962" i="2038"/>
  <c r="J963" i="2038"/>
  <c r="I963" i="2038"/>
  <c r="H963" i="2038"/>
  <c r="J964" i="2038"/>
  <c r="I964" i="2038"/>
  <c r="H964" i="2038"/>
  <c r="J965" i="2038"/>
  <c r="I965" i="2038"/>
  <c r="H965" i="2038"/>
  <c r="J966" i="2038"/>
  <c r="I966" i="2038"/>
  <c r="H966" i="2038"/>
  <c r="J967" i="2038"/>
  <c r="I967" i="2038"/>
  <c r="H967" i="2038"/>
  <c r="J968" i="2038"/>
  <c r="I968" i="2038"/>
  <c r="H968" i="2038"/>
  <c r="J969" i="2038"/>
  <c r="I969" i="2038"/>
  <c r="H969" i="2038"/>
  <c r="J970" i="2038"/>
  <c r="I970" i="2038"/>
  <c r="H970" i="2038"/>
  <c r="J971" i="2038"/>
  <c r="I971" i="2038"/>
  <c r="H971" i="2038"/>
  <c r="J972" i="2038"/>
  <c r="I972" i="2038"/>
  <c r="H972" i="2038"/>
  <c r="J973" i="2038"/>
  <c r="I973" i="2038"/>
  <c r="H973" i="2038"/>
  <c r="J974" i="2038"/>
  <c r="I974" i="2038"/>
  <c r="H974" i="2038"/>
  <c r="J975" i="2038"/>
  <c r="I975" i="2038"/>
  <c r="H975" i="2038"/>
  <c r="J976" i="2038"/>
  <c r="I976" i="2038"/>
  <c r="H976" i="2038"/>
  <c r="J977" i="2038"/>
  <c r="I977" i="2038"/>
  <c r="H977" i="2038"/>
  <c r="J978" i="2038"/>
  <c r="I978" i="2038"/>
  <c r="H978" i="2038"/>
  <c r="J979" i="2038"/>
  <c r="I979" i="2038"/>
  <c r="H979" i="2038"/>
  <c r="J980" i="2038"/>
  <c r="I980" i="2038"/>
  <c r="H980" i="2038"/>
  <c r="J981" i="2038"/>
  <c r="I981" i="2038"/>
  <c r="H981" i="2038"/>
  <c r="J982" i="2038"/>
  <c r="I982" i="2038"/>
  <c r="H982" i="2038"/>
  <c r="J983" i="2038"/>
  <c r="I983" i="2038"/>
  <c r="H983" i="2038"/>
  <c r="J984" i="2038"/>
  <c r="I984" i="2038"/>
  <c r="H984" i="2038"/>
  <c r="J985" i="2038"/>
  <c r="I985" i="2038"/>
  <c r="H985" i="2038"/>
  <c r="J986" i="2038"/>
  <c r="I986" i="2038"/>
  <c r="H986" i="2038"/>
  <c r="J987" i="2038"/>
  <c r="I987" i="2038"/>
  <c r="H987" i="2038"/>
  <c r="J988" i="2038"/>
  <c r="I988" i="2038"/>
  <c r="H988" i="2038"/>
  <c r="J989" i="2038"/>
  <c r="I989" i="2038"/>
  <c r="H989" i="2038"/>
  <c r="J990" i="2038"/>
  <c r="I990" i="2038"/>
  <c r="H990" i="2038"/>
  <c r="J991" i="2038"/>
  <c r="I991" i="2038"/>
  <c r="H991" i="2038"/>
  <c r="J992" i="2038"/>
  <c r="I992" i="2038"/>
  <c r="H992" i="2038"/>
  <c r="J993" i="2038"/>
  <c r="I993" i="2038"/>
  <c r="H993" i="2038"/>
  <c r="J994" i="2038"/>
  <c r="I994" i="2038"/>
  <c r="H994" i="2038"/>
  <c r="J995" i="2038"/>
  <c r="I995" i="2038"/>
  <c r="H995" i="2038"/>
  <c r="J996" i="2038"/>
  <c r="I996" i="2038"/>
  <c r="H996" i="2038"/>
  <c r="J997" i="2038"/>
  <c r="I997" i="2038"/>
  <c r="H997" i="2038"/>
  <c r="J998" i="2038"/>
  <c r="I998" i="2038"/>
  <c r="H998" i="2038"/>
  <c r="J999" i="2038"/>
  <c r="I999" i="2038"/>
  <c r="H999" i="2038"/>
  <c r="J1000" i="2038"/>
  <c r="I1000" i="2038"/>
  <c r="H1000" i="2038"/>
  <c r="J1001" i="2038"/>
  <c r="I1001" i="2038"/>
  <c r="H1001" i="2038"/>
  <c r="J6" i="2038"/>
  <c r="I6" i="2038"/>
  <c r="H6" i="2038"/>
  <c r="F26" i="73"/>
  <c r="B5" i="1826"/>
  <c r="H6" i="73" s="1"/>
  <c r="H4" i="73" l="1"/>
  <c r="M4" i="1825" l="1"/>
  <c r="H4" i="189"/>
  <c r="E6" i="189" l="1"/>
  <c r="D6" i="189"/>
  <c r="L7" i="189"/>
  <c r="K7" i="189"/>
  <c r="I7" i="189"/>
  <c r="J7" i="189" s="1"/>
  <c r="H7" i="189"/>
  <c r="Q7" i="1825"/>
  <c r="O7" i="1825"/>
  <c r="N7" i="1825"/>
  <c r="M7" i="1825"/>
  <c r="M6" i="1825"/>
  <c r="Q6" i="1825"/>
  <c r="N6" i="1825"/>
  <c r="O6" i="1825"/>
  <c r="M4" i="189"/>
  <c r="M6" i="189" l="1"/>
  <c r="R6" i="189"/>
  <c r="P6" i="189"/>
  <c r="N6" i="189"/>
  <c r="R7" i="189"/>
  <c r="P7" i="189"/>
  <c r="N7" i="189"/>
  <c r="M7" i="189"/>
  <c r="R6" i="1825"/>
  <c r="S6" i="1825" s="1"/>
  <c r="P6" i="1825"/>
  <c r="R7" i="1825"/>
  <c r="S7" i="1825" s="1"/>
  <c r="P7" i="1825"/>
  <c r="L6" i="189"/>
  <c r="K6" i="189"/>
  <c r="H6" i="189"/>
  <c r="I6" i="189"/>
  <c r="J6" i="189" s="1"/>
  <c r="Q7" i="189" l="1"/>
  <c r="O7" i="189"/>
  <c r="Q6" i="189"/>
  <c r="O6" i="189"/>
</calcChain>
</file>

<file path=xl/sharedStrings.xml><?xml version="1.0" encoding="utf-8"?>
<sst xmlns="http://schemas.openxmlformats.org/spreadsheetml/2006/main" count="24400" uniqueCount="6135">
  <si>
    <t>Important Notes</t>
  </si>
  <si>
    <t>How to work with this excel sheets</t>
  </si>
  <si>
    <t>1.1 Select Carrier &lt;-&gt; Module combination from drop down list</t>
  </si>
  <si>
    <t>1.2 Update tables with  "F9"</t>
  </si>
  <si>
    <t>2. Available sheets</t>
  </si>
  <si>
    <t>3.1 open and close predefined groups to get more or less information</t>
  </si>
  <si>
    <t>4.1 Excel filter can be used to search for special pin, sort table, filter table…</t>
  </si>
  <si>
    <t>4.2 MS Excel supports also filter by colour</t>
  </si>
  <si>
    <t xml:space="preserve"> Use overview sheet to select carrier and module </t>
  </si>
  <si>
    <t>Index</t>
  </si>
  <si>
    <t>B2B Group</t>
  </si>
  <si>
    <t>C-Name</t>
  </si>
  <si>
    <t>Carrier Net Name</t>
  </si>
  <si>
    <t>Carrier Trace Length</t>
  </si>
  <si>
    <t>Module Net Name</t>
  </si>
  <si>
    <t>FPGA Pin Name</t>
  </si>
  <si>
    <t>Module Trace Length</t>
  </si>
  <si>
    <t>Carrier + Module (PCB only)</t>
  </si>
  <si>
    <t>FPGA Pin</t>
  </si>
  <si>
    <t>Naming convention:</t>
  </si>
  <si>
    <t>Supported Software:</t>
  </si>
  <si>
    <t>3.Please verify all data with user manuals, FPGA and other components vendor's documentation.</t>
  </si>
  <si>
    <t>2. All information is subject to change at any time without notice.</t>
  </si>
  <si>
    <t>1. All pinouts and pin information is provided as-is without assurance of correctness or completeness.</t>
  </si>
  <si>
    <t>Disclaimers:</t>
  </si>
  <si>
    <t>4. Trace length are only PCB length without devices packages and connector length</t>
  </si>
  <si>
    <t>3. Detailed information’s of modules and carrier boards are available on the Trenz Electronic Wiki</t>
  </si>
  <si>
    <t>2. Document modification date:</t>
  </si>
  <si>
    <t>1. Published by Trenz Electronic GmbH, Holzweg 19A, 32257 Bünde, Germany.</t>
  </si>
  <si>
    <t>Notes:</t>
  </si>
  <si>
    <t>to update table after selection</t>
  </si>
  <si>
    <t>Depending on your Office Setup</t>
  </si>
  <si>
    <t>Carrier / Module Combination:</t>
  </si>
  <si>
    <t>To-Do:</t>
  </si>
  <si>
    <t>B2B Connector</t>
  </si>
  <si>
    <t>C-Pin</t>
  </si>
  <si>
    <t>Conn Pin name</t>
  </si>
  <si>
    <t>B2B</t>
  </si>
  <si>
    <t># netname</t>
  </si>
  <si>
    <t>M-Name</t>
  </si>
  <si>
    <t>M-Pin</t>
  </si>
  <si>
    <t>C. Trace Length (mm)</t>
  </si>
  <si>
    <t xml:space="preserve">Use overview sheet to select carrier and module </t>
  </si>
  <si>
    <t>1. B2B connector pinout will be normally not changed and is the same for other variants</t>
  </si>
  <si>
    <t>others</t>
  </si>
  <si>
    <t>3.2. Go to "CONN Pin Table"</t>
  </si>
  <si>
    <t>3.3. Go to "B2B Pin Table"</t>
  </si>
  <si>
    <t>3.2.1 press 1 to see: Connector --&gt;  destinations and B2B  --&gt;  FPGA Pin and tracelength</t>
  </si>
  <si>
    <t xml:space="preserve"> Press: STRG + Shift +F9 (LibreOffice)</t>
  </si>
  <si>
    <t xml:space="preserve"> Press: F9 (Microsoft Office)</t>
  </si>
  <si>
    <t xml:space="preserve">1. Microsoft Office Excel (tested with Office 2019 on Win10 OS) </t>
  </si>
  <si>
    <t xml:space="preserve">2. LibreOffice Calc (tested with LibreOffice 6.2.3.2 (X64) on Win10 OS) </t>
  </si>
  <si>
    <t>2.3.3           indicates the component designation</t>
  </si>
  <si>
    <t>2.3.1             Pin is either connected to GND or VDD</t>
  </si>
  <si>
    <t>2.3.4                              B2B Connectors, colorcoded for differentiation</t>
  </si>
  <si>
    <t>2.3.2                    used as indicator for even and uneven numbered pins (MS Office supports color filters!)</t>
  </si>
  <si>
    <r>
      <t xml:space="preserve">2.1 Go to </t>
    </r>
    <r>
      <rPr>
        <b/>
        <sz val="11"/>
        <color rgb="FF000000"/>
        <rFont val="Calibri"/>
        <family val="2"/>
      </rPr>
      <t>"B2B Pin Table"</t>
    </r>
    <r>
      <rPr>
        <sz val="11"/>
        <color rgb="FF000000"/>
        <rFont val="Calibri"/>
        <family val="2"/>
        <charset val="1"/>
      </rPr>
      <t xml:space="preserve"> sheet  to see B2B connection between Carrier and Module</t>
    </r>
  </si>
  <si>
    <r>
      <t>2.2 Go to</t>
    </r>
    <r>
      <rPr>
        <b/>
        <sz val="11"/>
        <color rgb="FF000000"/>
        <rFont val="Calibri"/>
        <family val="2"/>
      </rPr>
      <t xml:space="preserve"> "CONN Pin Table"</t>
    </r>
    <r>
      <rPr>
        <sz val="11"/>
        <color rgb="FF000000"/>
        <rFont val="Calibri"/>
        <family val="2"/>
        <charset val="1"/>
      </rPr>
      <t xml:space="preserve"> sheet to see carrier specific external connector  pinout</t>
    </r>
  </si>
  <si>
    <r>
      <t xml:space="preserve">2.1.1 </t>
    </r>
    <r>
      <rPr>
        <b/>
        <sz val="11"/>
        <color rgb="FF000000"/>
        <rFont val="Calibri"/>
        <family val="2"/>
      </rPr>
      <t>Index</t>
    </r>
    <r>
      <rPr>
        <sz val="11"/>
        <color rgb="FF000000"/>
        <rFont val="Calibri"/>
        <family val="2"/>
        <charset val="1"/>
      </rPr>
      <t>: continuous index of all table column, can be used to get default order after filter is used</t>
    </r>
  </si>
  <si>
    <r>
      <t>2.1.2</t>
    </r>
    <r>
      <rPr>
        <b/>
        <sz val="11"/>
        <color rgb="FF000000"/>
        <rFont val="Calibri"/>
        <family val="2"/>
      </rPr>
      <t xml:space="preserve"> B2B Group</t>
    </r>
    <r>
      <rPr>
        <sz val="11"/>
        <color rgb="FF000000"/>
        <rFont val="Calibri"/>
        <family val="2"/>
        <charset val="1"/>
      </rPr>
      <t>:  Groups of different IO types, this will be extended in the futures</t>
    </r>
  </si>
  <si>
    <r>
      <t xml:space="preserve">2.2.1 </t>
    </r>
    <r>
      <rPr>
        <b/>
        <sz val="11"/>
        <color rgb="FF000000"/>
        <rFont val="Calibri"/>
        <family val="2"/>
      </rPr>
      <t>Index</t>
    </r>
    <r>
      <rPr>
        <sz val="11"/>
        <color rgb="FF000000"/>
        <rFont val="Calibri"/>
        <family val="2"/>
        <charset val="1"/>
      </rPr>
      <t>: continuous index of all table column, can be used to get default order after filter is used</t>
    </r>
  </si>
  <si>
    <r>
      <t xml:space="preserve">2.2.2 </t>
    </r>
    <r>
      <rPr>
        <b/>
        <sz val="11"/>
        <color rgb="FF000000"/>
        <rFont val="Calibri"/>
        <family val="2"/>
      </rPr>
      <t>Conn Pin Name</t>
    </r>
    <r>
      <rPr>
        <sz val="11"/>
        <color rgb="FF000000"/>
        <rFont val="Calibri"/>
        <family val="2"/>
        <charset val="1"/>
      </rPr>
      <t>: Default Connector Pin Name</t>
    </r>
  </si>
  <si>
    <r>
      <t xml:space="preserve">2.2.3 </t>
    </r>
    <r>
      <rPr>
        <b/>
        <sz val="11"/>
        <color rgb="FF000000"/>
        <rFont val="Calibri"/>
        <family val="2"/>
      </rPr>
      <t>Desig. + pin</t>
    </r>
    <r>
      <rPr>
        <sz val="11"/>
        <color rgb="FF000000"/>
        <rFont val="Calibri"/>
        <family val="2"/>
        <charset val="1"/>
      </rPr>
      <t>: Carrier Pin Coordinate</t>
    </r>
  </si>
  <si>
    <r>
      <t xml:space="preserve">2.3 Color codes for </t>
    </r>
    <r>
      <rPr>
        <b/>
        <sz val="11"/>
        <color rgb="FF000000"/>
        <rFont val="Calibri"/>
        <family val="2"/>
      </rPr>
      <t>Pin Tables</t>
    </r>
  </si>
  <si>
    <r>
      <t xml:space="preserve">2.2.5 </t>
    </r>
    <r>
      <rPr>
        <b/>
        <sz val="11"/>
        <color rgb="FF000000"/>
        <rFont val="Calibri"/>
        <family val="2"/>
      </rPr>
      <t>Carrier Net Name</t>
    </r>
    <r>
      <rPr>
        <sz val="11"/>
        <color rgb="FF000000"/>
        <rFont val="Calibri"/>
        <family val="2"/>
      </rPr>
      <t>: Netname on the carrier schematic</t>
    </r>
  </si>
  <si>
    <r>
      <t xml:space="preserve">1. </t>
    </r>
    <r>
      <rPr>
        <b/>
        <sz val="11"/>
        <color rgb="FF000000"/>
        <rFont val="Calibri"/>
        <family val="2"/>
      </rPr>
      <t>"Overview, Notes &amp; Disclaimer"</t>
    </r>
    <r>
      <rPr>
        <sz val="11"/>
        <color rgb="FF000000"/>
        <rFont val="Calibri"/>
        <family val="2"/>
        <charset val="1"/>
      </rPr>
      <t xml:space="preserve"> sheet</t>
    </r>
  </si>
  <si>
    <t>1.1 trace length can be changed during PCB revisions</t>
  </si>
  <si>
    <t>1.2 assembly options are not taken into account, only physical connection is shown. Schematic if devices is assembled or  IO is useable inside the device</t>
  </si>
  <si>
    <t>1.4 Routing over resistors, condensators or components are currently not always shown (currently only for some signals implemented, see "intermediate_c/m")</t>
  </si>
  <si>
    <t>1.3 in case the net is connected to more than one component/connector pin, not all connections are represented in the table, see "#netname"</t>
  </si>
  <si>
    <t>3.2.2 press 2 to reset</t>
  </si>
  <si>
    <t>3.3.1 press 1 to see: B2B  --&gt;  carrier/module destinations (incl FPGA) --&gt;   tracelength</t>
  </si>
  <si>
    <t>3.3.2 press 2 to reset</t>
  </si>
  <si>
    <r>
      <t xml:space="preserve">3 </t>
    </r>
    <r>
      <rPr>
        <b/>
        <sz val="11"/>
        <color rgb="FF000000"/>
        <rFont val="Calibri"/>
        <family val="2"/>
      </rPr>
      <t>Excel Group</t>
    </r>
  </si>
  <si>
    <r>
      <t xml:space="preserve">4 </t>
    </r>
    <r>
      <rPr>
        <b/>
        <sz val="11"/>
        <color rgb="FF000000"/>
        <rFont val="Calibri"/>
        <family val="2"/>
      </rPr>
      <t>Excel Filter</t>
    </r>
  </si>
  <si>
    <r>
      <t>2.1.3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C-Name/M-Name</t>
    </r>
    <r>
      <rPr>
        <sz val="11"/>
        <color rgb="FF000000"/>
        <rFont val="Calibri"/>
        <family val="2"/>
        <charset val="1"/>
      </rPr>
      <t>: Connector/Moduld Designator</t>
    </r>
  </si>
  <si>
    <r>
      <t xml:space="preserve">2.1.3 </t>
    </r>
    <r>
      <rPr>
        <b/>
        <sz val="11"/>
        <color rgb="FF000000"/>
        <rFont val="Calibri"/>
        <family val="2"/>
      </rPr>
      <t>C-Pin/M-Pin</t>
    </r>
    <r>
      <rPr>
        <sz val="11"/>
        <color rgb="FF000000"/>
        <rFont val="Calibri"/>
        <family val="2"/>
        <charset val="1"/>
      </rPr>
      <t>: Connector/Module Pin</t>
    </r>
  </si>
  <si>
    <r>
      <t xml:space="preserve">2.1.4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</si>
  <si>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2.1.5 </t>
    </r>
    <r>
      <rPr>
        <b/>
        <sz val="11"/>
        <color rgb="FF000000"/>
        <rFont val="Calibri"/>
        <family val="2"/>
      </rPr>
      <t>Carrier Net Name</t>
    </r>
    <r>
      <rPr>
        <sz val="11"/>
        <color rgb="FF000000"/>
        <rFont val="Calibri"/>
        <family val="2"/>
        <charset val="1"/>
      </rPr>
      <t>: Netname on the carrier schematic</t>
    </r>
  </si>
  <si>
    <r>
      <t xml:space="preserve">2.1.6 </t>
    </r>
    <r>
      <rPr>
        <b/>
        <sz val="11"/>
        <color rgb="FF000000"/>
        <rFont val="Calibri"/>
        <family val="2"/>
      </rPr>
      <t># netname:</t>
    </r>
    <r>
      <rPr>
        <sz val="11"/>
        <color rgb="FF000000"/>
        <rFont val="Calibri"/>
        <family val="2"/>
        <charset val="1"/>
      </rPr>
      <t xml:space="preserve"> shows how often a signal is connected on the carrier</t>
    </r>
    <r>
      <rPr>
        <b/>
        <sz val="11"/>
        <color rgb="FF000000"/>
        <rFont val="Calibri"/>
        <family val="2"/>
      </rPr>
      <t xml:space="preserve"> (if bigger than 2,not all connections are presented in the table!)</t>
    </r>
  </si>
  <si>
    <r>
      <t xml:space="preserve">2.1.7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connector designation on carrier</t>
    </r>
  </si>
  <si>
    <r>
      <t xml:space="preserve">2.1.8 </t>
    </r>
    <r>
      <rPr>
        <b/>
        <sz val="11"/>
        <color rgb="FF000000"/>
        <rFont val="Calibri"/>
        <family val="2"/>
      </rPr>
      <t>Carrier Trace Length</t>
    </r>
    <r>
      <rPr>
        <sz val="11"/>
        <color rgb="FF000000"/>
        <rFont val="Calibri"/>
        <family val="2"/>
        <charset val="1"/>
      </rPr>
      <t>: PCB trace length from B2B pin to the carrier component pin</t>
    </r>
  </si>
  <si>
    <r>
      <t xml:space="preserve">2.1.9 </t>
    </r>
    <r>
      <rPr>
        <b/>
        <sz val="11"/>
        <color rgb="FF000000"/>
        <rFont val="Calibri"/>
        <family val="2"/>
      </rPr>
      <t>Module Net Name</t>
    </r>
    <r>
      <rPr>
        <sz val="11"/>
        <color rgb="FF000000"/>
        <rFont val="Calibri"/>
        <family val="2"/>
        <charset val="1"/>
      </rPr>
      <t>: Netname on the module schematic</t>
    </r>
  </si>
  <si>
    <r>
      <t xml:space="preserve">2.1.10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</si>
  <si>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2.1.11 </t>
    </r>
    <r>
      <rPr>
        <b/>
        <sz val="11"/>
        <color rgb="FF000000"/>
        <rFont val="Calibri"/>
        <family val="2"/>
      </rPr>
      <t># netname:</t>
    </r>
    <r>
      <rPr>
        <sz val="11"/>
        <color rgb="FF000000"/>
        <rFont val="Calibri"/>
        <family val="2"/>
        <charset val="1"/>
      </rPr>
      <t xml:space="preserve"> shows how often a signal is connected on the module</t>
    </r>
    <r>
      <rPr>
        <b/>
        <sz val="11"/>
        <color rgb="FF000000"/>
        <rFont val="Calibri"/>
        <family val="2"/>
      </rPr>
      <t xml:space="preserve"> (if bigger than 2,not all connections are presented in the table!)</t>
    </r>
  </si>
  <si>
    <r>
      <t xml:space="preserve">2.1.12 </t>
    </r>
    <r>
      <rPr>
        <b/>
        <sz val="11"/>
        <color rgb="FF000000"/>
        <rFont val="Calibri"/>
        <family val="2"/>
      </rPr>
      <t>FPGA Pin Name</t>
    </r>
    <r>
      <rPr>
        <sz val="11"/>
        <color rgb="FF000000"/>
        <rFont val="Calibri"/>
        <family val="2"/>
        <charset val="1"/>
      </rPr>
      <t>: directly connected FPGA Pin on the module</t>
    </r>
  </si>
  <si>
    <t>intermediate</t>
  </si>
  <si>
    <r>
      <t xml:space="preserve">2.1.14 </t>
    </r>
    <r>
      <rPr>
        <b/>
        <sz val="11"/>
        <color rgb="FF000000"/>
        <rFont val="Calibri"/>
        <family val="2"/>
      </rPr>
      <t>Module Trace Length</t>
    </r>
    <r>
      <rPr>
        <sz val="11"/>
        <color rgb="FF000000"/>
        <rFont val="Calibri"/>
        <family val="2"/>
        <charset val="1"/>
      </rPr>
      <t>: PCB trace length from B2B pin to the module FPGA pin</t>
    </r>
  </si>
  <si>
    <r>
      <t xml:space="preserve">2.1.13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connector designation on module</t>
    </r>
  </si>
  <si>
    <r>
      <t xml:space="preserve">2.2.4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</si>
  <si>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2.2.6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</si>
  <si>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2.2.7 </t>
    </r>
    <r>
      <rPr>
        <b/>
        <sz val="11"/>
        <color rgb="FF000000"/>
        <rFont val="Calibri"/>
        <family val="2"/>
      </rPr>
      <t>Carrier Trace Length</t>
    </r>
    <r>
      <rPr>
        <sz val="11"/>
        <color rgb="FF000000"/>
        <rFont val="Calibri"/>
        <family val="2"/>
      </rPr>
      <t>:  PCB trace length from B2B pin to the FMC connector</t>
    </r>
  </si>
  <si>
    <r>
      <t xml:space="preserve">2.2.8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on the B2B Connector (i.e. other connectors or components)</t>
    </r>
  </si>
  <si>
    <r>
      <t xml:space="preserve">2.2.9 </t>
    </r>
    <r>
      <rPr>
        <b/>
        <sz val="11"/>
        <color rgb="FF000000"/>
        <rFont val="Calibri"/>
        <family val="2"/>
      </rPr>
      <t>pin c</t>
    </r>
    <r>
      <rPr>
        <sz val="11"/>
        <color rgb="FF000000"/>
        <rFont val="Calibri"/>
        <family val="2"/>
      </rPr>
      <t>: Shows destination on the B2B Connector</t>
    </r>
  </si>
  <si>
    <r>
      <t xml:space="preserve">2.2.10 </t>
    </r>
    <r>
      <rPr>
        <b/>
        <sz val="11"/>
        <color rgb="FF000000"/>
        <rFont val="Calibri"/>
        <family val="2"/>
      </rPr>
      <t>pin m</t>
    </r>
    <r>
      <rPr>
        <sz val="11"/>
        <color rgb="FF000000"/>
        <rFont val="Calibri"/>
        <family val="2"/>
      </rPr>
      <t>: Shows destination on the B2B Connector</t>
    </r>
  </si>
  <si>
    <r>
      <t xml:space="preserve">2.2.11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on the B2B Connector (i.e. other connectors or components)</t>
    </r>
  </si>
  <si>
    <r>
      <t xml:space="preserve">2.2.12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</si>
  <si>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2.2.13 </t>
    </r>
    <r>
      <rPr>
        <b/>
        <sz val="11"/>
        <color rgb="FF000000"/>
        <rFont val="Calibri"/>
        <family val="2"/>
      </rPr>
      <t>Module Net Name</t>
    </r>
    <r>
      <rPr>
        <sz val="11"/>
        <color rgb="FF000000"/>
        <rFont val="Calibri"/>
        <family val="2"/>
      </rPr>
      <t>: Netname on the module schematic</t>
    </r>
  </si>
  <si>
    <r>
      <t xml:space="preserve">2.2.16 </t>
    </r>
    <r>
      <rPr>
        <b/>
        <sz val="11"/>
        <color rgb="FF000000"/>
        <rFont val="Calibri"/>
        <family val="2"/>
      </rPr>
      <t>Module Trace Length</t>
    </r>
    <r>
      <rPr>
        <sz val="11"/>
        <color rgb="FF000000"/>
        <rFont val="Calibri"/>
        <family val="2"/>
        <charset val="1"/>
      </rPr>
      <t>: PCB trace length from the B2B pin to the module FPGA pin</t>
    </r>
  </si>
  <si>
    <r>
      <t xml:space="preserve">2.2.17 </t>
    </r>
    <r>
      <rPr>
        <b/>
        <sz val="11"/>
        <color rgb="FF000000"/>
        <rFont val="Calibri"/>
        <family val="2"/>
      </rPr>
      <t>Total trace length (mm)</t>
    </r>
    <r>
      <rPr>
        <sz val="11"/>
        <color rgb="FF000000"/>
        <rFont val="Calibri"/>
        <family val="2"/>
        <charset val="1"/>
      </rPr>
      <t>: Sum of the carrier and module pcb trace length</t>
    </r>
  </si>
  <si>
    <r>
      <t xml:space="preserve">2.2.14 </t>
    </r>
    <r>
      <rPr>
        <b/>
        <sz val="11"/>
        <color rgb="FF000000"/>
        <rFont val="Calibri"/>
        <family val="2"/>
      </rPr>
      <t># netname</t>
    </r>
    <r>
      <rPr>
        <sz val="11"/>
        <color rgb="FF000000"/>
        <rFont val="Calibri"/>
        <family val="2"/>
      </rPr>
      <t xml:space="preserve">: shows how often a signal is connected on the module </t>
    </r>
    <r>
      <rPr>
        <b/>
        <sz val="11"/>
        <color rgb="FF000000"/>
        <rFont val="Calibri"/>
        <family val="2"/>
      </rPr>
      <t>(if bigger than 2,not all connections are presented in the table!)</t>
    </r>
  </si>
  <si>
    <r>
      <t xml:space="preserve">2.2.15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module</t>
    </r>
  </si>
  <si>
    <t>#netname</t>
  </si>
  <si>
    <t>Select Board:</t>
  </si>
  <si>
    <t>pin c</t>
  </si>
  <si>
    <t>pin m</t>
  </si>
  <si>
    <t>M. Trace Length (mm)</t>
  </si>
  <si>
    <t>Total trace length (mm)</t>
  </si>
  <si>
    <t>last processed:</t>
  </si>
  <si>
    <t>Version:</t>
  </si>
  <si>
    <t>major:</t>
  </si>
  <si>
    <t>minor:</t>
  </si>
  <si>
    <t>3.1 open and close predefined group to get more or less information</t>
  </si>
  <si>
    <t>3.2. Go to "BOARD Pin Table"</t>
  </si>
  <si>
    <t>3.2.1 press the - Button to see: Connector --&gt;   Destination and FPGA Pin</t>
  </si>
  <si>
    <t>3.2.2 click button again to reset and see all information again</t>
  </si>
  <si>
    <r>
      <t xml:space="preserve">2.1 Go to </t>
    </r>
    <r>
      <rPr>
        <b/>
        <sz val="11"/>
        <color rgb="FF000000"/>
        <rFont val="Calibri"/>
        <family val="2"/>
      </rPr>
      <t>"BOARD Pin Table"</t>
    </r>
    <r>
      <rPr>
        <sz val="11"/>
        <color rgb="FF000000"/>
        <rFont val="Calibri"/>
        <family val="2"/>
        <charset val="1"/>
      </rPr>
      <t xml:space="preserve"> sheet  to see designations on the board</t>
    </r>
  </si>
  <si>
    <r>
      <t xml:space="preserve">2.1.2 </t>
    </r>
    <r>
      <rPr>
        <b/>
        <sz val="11"/>
        <color rgb="FF000000"/>
        <rFont val="Calibri"/>
        <family val="2"/>
      </rPr>
      <t>Conn Pin</t>
    </r>
    <r>
      <rPr>
        <sz val="11"/>
        <color rgb="FF000000"/>
        <rFont val="Calibri"/>
        <family val="2"/>
        <charset val="1"/>
      </rPr>
      <t>: Default Connector Pin Name</t>
    </r>
  </si>
  <si>
    <t>Board Net Name</t>
  </si>
  <si>
    <t>B. Trace Length (mm)</t>
  </si>
  <si>
    <t>1.1 Select board from drop down list</t>
  </si>
  <si>
    <t>1.4 Routing over resistors, condensators or components are currently not always shown (currently only for some signals implemented, see "intermediate")</t>
  </si>
  <si>
    <t>Pin</t>
  </si>
  <si>
    <t>Desig.</t>
  </si>
  <si>
    <r>
      <t xml:space="preserve">2.1.4 </t>
    </r>
    <r>
      <rPr>
        <b/>
        <sz val="11"/>
        <color rgb="FF000000"/>
        <rFont val="Calibri"/>
        <family val="2"/>
      </rPr>
      <t>Pin</t>
    </r>
    <r>
      <rPr>
        <sz val="11"/>
        <color rgb="FF000000"/>
        <rFont val="Calibri"/>
        <family val="2"/>
        <charset val="1"/>
      </rPr>
      <t>: Board  Pin Coordinate</t>
    </r>
  </si>
  <si>
    <r>
      <t xml:space="preserve">2.1.5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</si>
  <si>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2.1.6 </t>
    </r>
    <r>
      <rPr>
        <b/>
        <sz val="11"/>
        <color rgb="FF000000"/>
        <rFont val="Calibri"/>
        <family val="2"/>
      </rPr>
      <t>Board Net Name</t>
    </r>
    <r>
      <rPr>
        <sz val="11"/>
        <color rgb="FF000000"/>
        <rFont val="Calibri"/>
        <family val="2"/>
      </rPr>
      <t>: Netname on the board schematic</t>
    </r>
  </si>
  <si>
    <r>
      <t xml:space="preserve">2.1.7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</si>
  <si>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2.1.9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an FPGA Pin</t>
    </r>
  </si>
  <si>
    <r>
      <t xml:space="preserve">2.1.3 </t>
    </r>
    <r>
      <rPr>
        <b/>
        <sz val="11"/>
        <color rgb="FF000000"/>
        <rFont val="Calibri"/>
        <family val="2"/>
      </rPr>
      <t xml:space="preserve">Desig: </t>
    </r>
    <r>
      <rPr>
        <sz val="11"/>
        <color rgb="FF000000"/>
        <rFont val="Calibri"/>
        <family val="2"/>
      </rPr>
      <t>Board Designator</t>
    </r>
  </si>
  <si>
    <r>
      <t xml:space="preserve">2.1.8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board</t>
    </r>
  </si>
  <si>
    <r>
      <t xml:space="preserve">2.1.10 </t>
    </r>
    <r>
      <rPr>
        <b/>
        <sz val="11"/>
        <color rgb="FF000000"/>
        <rFont val="Calibri"/>
        <family val="2"/>
      </rPr>
      <t>Board Trace Length</t>
    </r>
    <r>
      <rPr>
        <sz val="11"/>
        <color rgb="FF000000"/>
        <rFont val="Calibri"/>
        <family val="2"/>
      </rPr>
      <t>:  PCB trace length from Connector pin to the designator / FPGA Pin</t>
    </r>
  </si>
  <si>
    <t>2.6</t>
  </si>
  <si>
    <t>1. Create new folder: ???x???_series_pinout_tracelength</t>
  </si>
  <si>
    <t>2. Generate NetStatus and pinmapping files in Altium</t>
  </si>
  <si>
    <t>1.1. renaming Netstatus --&gt; c/m/b_NetStatus_model_revision.txt</t>
  </si>
  <si>
    <t>1.2. renaming opt.csv --&gt; c/m/b_model_revision_pinmapping.csv</t>
  </si>
  <si>
    <t>1.3. copy to new folder</t>
  </si>
  <si>
    <t>3. Open Pinout_master.xlsm, press "Prepare new folder" on page "Intern"</t>
  </si>
  <si>
    <t>3.2. rename after merging to one file c_/m_/b_/model_set_pin.csv</t>
  </si>
  <si>
    <t>3.3. B2B_mapping_c_default.csv -&gt; Change according to series (i.e.: J -&gt; JB)</t>
  </si>
  <si>
    <t xml:space="preserve">5. run Pinout_master.xlsm </t>
  </si>
  <si>
    <t>5.1. testing will read all data and prepare tables but NOT write file</t>
  </si>
  <si>
    <t>5.2. generates and prepares xlsx file</t>
  </si>
  <si>
    <t>How-To</t>
  </si>
  <si>
    <t>m_***.* for modules      /     c_***.* for carrier     /     b_***.* for boards</t>
  </si>
  <si>
    <t>4. create CONN_XXX_settings.csv file</t>
  </si>
  <si>
    <t>3.4. B2B_mapping_m_default.csv -&gt; Change according to series (i.e.: J -&gt; JM)</t>
  </si>
  <si>
    <t>3.5. Edit ignore lists c_DEF_set_ignore / m_DEF_set_ignore / CONN_DEF_ignore</t>
  </si>
  <si>
    <t>3.6. Edit FPGA-Filter.csv to add Designator for FPGA-Filter</t>
  </si>
  <si>
    <t>4.1. use 5 columns: 1. Index / Conn name / Pin name / Designator / Pin</t>
  </si>
  <si>
    <t>and prepare a double Espresso.</t>
  </si>
  <si>
    <t>Thomas Steffens</t>
  </si>
  <si>
    <t>6. In case of problems, contact:</t>
  </si>
  <si>
    <t>Placeholder</t>
  </si>
  <si>
    <r>
      <t xml:space="preserve">3.1. R/C list will be generated for every revision and has to be merged and revised </t>
    </r>
    <r>
      <rPr>
        <sz val="11"/>
        <color rgb="FFFF0000"/>
        <rFont val="Calibri"/>
        <family val="2"/>
      </rPr>
      <t>manually</t>
    </r>
  </si>
  <si>
    <r>
      <t xml:space="preserve">2.1 Go to </t>
    </r>
    <r>
      <rPr>
        <b/>
        <sz val="11"/>
        <color rgb="FF000000"/>
        <rFont val="Calibri"/>
        <family val="2"/>
      </rPr>
      <t>"Module Pin Table"</t>
    </r>
    <r>
      <rPr>
        <sz val="11"/>
        <color rgb="FF000000"/>
        <rFont val="Calibri"/>
        <family val="2"/>
        <charset val="1"/>
      </rPr>
      <t xml:space="preserve"> sheet  to see designations on the board</t>
    </r>
  </si>
  <si>
    <r>
      <t xml:space="preserve">2.1.2 </t>
    </r>
    <r>
      <rPr>
        <b/>
        <sz val="11"/>
        <color rgb="FF000000"/>
        <rFont val="Calibri"/>
        <family val="2"/>
      </rPr>
      <t xml:space="preserve">Desig: </t>
    </r>
    <r>
      <rPr>
        <sz val="11"/>
        <color rgb="FF000000"/>
        <rFont val="Calibri"/>
        <family val="2"/>
      </rPr>
      <t>Board Designator</t>
    </r>
  </si>
  <si>
    <r>
      <t xml:space="preserve">2.1.3 </t>
    </r>
    <r>
      <rPr>
        <b/>
        <sz val="11"/>
        <color rgb="FF000000"/>
        <rFont val="Calibri"/>
        <family val="2"/>
      </rPr>
      <t>Pin</t>
    </r>
    <r>
      <rPr>
        <sz val="11"/>
        <color rgb="FF000000"/>
        <rFont val="Calibri"/>
        <family val="2"/>
        <charset val="1"/>
      </rPr>
      <t>: Board  Pin Coordinate</t>
    </r>
  </si>
  <si>
    <r>
      <t>2.1.5 Module</t>
    </r>
    <r>
      <rPr>
        <b/>
        <sz val="11"/>
        <color rgb="FF000000"/>
        <rFont val="Calibri"/>
        <family val="2"/>
      </rPr>
      <t xml:space="preserve"> Net Name</t>
    </r>
    <r>
      <rPr>
        <sz val="11"/>
        <color rgb="FF000000"/>
        <rFont val="Calibri"/>
        <family val="2"/>
      </rPr>
      <t>: Netname on the board schematic</t>
    </r>
  </si>
  <si>
    <r>
      <t xml:space="preserve">2.1.6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</si>
  <si>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2.1.7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module</t>
    </r>
  </si>
  <si>
    <r>
      <t xml:space="preserve">2.1.8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an FPGA Pin</t>
    </r>
  </si>
  <si>
    <r>
      <t xml:space="preserve">2.1.9 </t>
    </r>
    <r>
      <rPr>
        <b/>
        <sz val="11"/>
        <color rgb="FF000000"/>
        <rFont val="Calibri"/>
        <family val="2"/>
      </rPr>
      <t>Signal Trace Length</t>
    </r>
    <r>
      <rPr>
        <sz val="11"/>
        <color rgb="FF000000"/>
        <rFont val="Calibri"/>
        <family val="2"/>
      </rPr>
      <t>:  PCB trace length from Connector pin to the designator / FPGA Pin</t>
    </r>
  </si>
  <si>
    <t>3.2. Go to "Module Pin Table"</t>
  </si>
  <si>
    <r>
      <t>1.5</t>
    </r>
    <r>
      <rPr>
        <b/>
        <sz val="11"/>
        <color rgb="FF000000"/>
        <rFont val="Calibri"/>
        <family val="2"/>
      </rPr>
      <t xml:space="preserve"> B2B Loopbacks</t>
    </r>
    <r>
      <rPr>
        <sz val="11"/>
        <color rgb="FF000000"/>
        <rFont val="Calibri"/>
        <family val="2"/>
        <charset val="1"/>
      </rPr>
      <t xml:space="preserve"> are </t>
    </r>
    <r>
      <rPr>
        <b/>
        <sz val="11"/>
        <color rgb="FF000000"/>
        <rFont val="Calibri"/>
        <family val="2"/>
      </rPr>
      <t>ONLY</t>
    </r>
    <r>
      <rPr>
        <sz val="11"/>
        <color rgb="FF000000"/>
        <rFont val="Calibri"/>
        <family val="2"/>
        <charset val="1"/>
      </rPr>
      <t xml:space="preserve"> shown in B2B Pin Table and </t>
    </r>
    <r>
      <rPr>
        <b/>
        <sz val="11"/>
        <color rgb="FF000000"/>
        <rFont val="Calibri"/>
        <family val="2"/>
      </rPr>
      <t>NOT</t>
    </r>
    <r>
      <rPr>
        <sz val="11"/>
        <color rgb="FF000000"/>
        <rFont val="Calibri"/>
        <family val="2"/>
        <charset val="1"/>
      </rPr>
      <t xml:space="preserve"> available in CONN Pin Table</t>
    </r>
  </si>
  <si>
    <t>TEI0185</t>
  </si>
  <si>
    <t>TEI0185_REV03</t>
  </si>
  <si>
    <t>_module</t>
  </si>
  <si>
    <t>J1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</si>
  <si>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</si>
  <si>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</si>
  <si>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</si>
  <si>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</si>
  <si>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</si>
  <si>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</si>
  <si>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</si>
  <si>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</si>
  <si>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</si>
  <si>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</si>
  <si>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</si>
  <si>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</si>
  <si>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</si>
  <si>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</si>
  <si>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</si>
  <si>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</si>
  <si>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</si>
  <si>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</si>
  <si>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</si>
  <si>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</si>
  <si>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</si>
  <si>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</si>
  <si>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</si>
  <si>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</si>
  <si>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</si>
  <si>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</si>
  <si>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</si>
  <si>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</si>
  <si>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</si>
  <si>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</si>
  <si>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</si>
  <si>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</si>
  <si>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</si>
  <si>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</si>
  <si>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</si>
  <si>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</si>
  <si>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</si>
  <si>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</si>
  <si>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</si>
  <si>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</si>
  <si>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</si>
  <si>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</si>
  <si>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</si>
  <si>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</si>
  <si>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</si>
  <si>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</si>
  <si>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</si>
  <si>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</si>
  <si>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</si>
  <si>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</si>
  <si>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</si>
  <si>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</si>
  <si>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</si>
  <si>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</si>
  <si>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</si>
  <si>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</si>
  <si>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</si>
  <si>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</si>
  <si>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</si>
  <si>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</si>
  <si>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</si>
  <si>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</si>
  <si>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</si>
  <si>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</si>
  <si>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</si>
  <si>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</si>
  <si>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</si>
  <si>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</si>
  <si>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</si>
  <si>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</si>
  <si>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</si>
  <si>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</si>
  <si>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</si>
  <si>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</si>
  <si>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</si>
  <si>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</si>
  <si>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</si>
  <si>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</si>
  <si>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</si>
  <si>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</si>
  <si>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</si>
  <si>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</si>
  <si>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</si>
  <si>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</si>
  <si>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</si>
  <si>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</si>
  <si>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</si>
  <si>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</si>
  <si>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</si>
  <si>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</si>
  <si>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</si>
  <si>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</si>
  <si>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</si>
  <si>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</si>
  <si>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</si>
  <si>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</si>
  <si>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</si>
  <si>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</si>
  <si>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</si>
  <si>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</si>
  <si>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J2</t>
  </si>
  <si>
    <t>J3</t>
  </si>
  <si>
    <t>_carrier</t>
  </si>
  <si>
    <t>Designator+Pin</t>
  </si>
  <si>
    <t>Designator+Netname</t>
  </si>
  <si>
    <t>Designator+Pin2</t>
  </si>
  <si>
    <t>Designator</t>
  </si>
  <si>
    <t>Netname</t>
  </si>
  <si>
    <t>Type</t>
  </si>
  <si>
    <t>Value</t>
  </si>
  <si>
    <t>Nets</t>
  </si>
  <si>
    <t>Layer</t>
  </si>
  <si>
    <t>Length</t>
  </si>
  <si>
    <t>NetnamewithoutB2B</t>
  </si>
  <si>
    <t>PinNumber</t>
  </si>
  <si>
    <t>A1</t>
  </si>
  <si>
    <t>PCIE_PRSNTb</t>
  </si>
  <si>
    <t>+12.0V_A</t>
  </si>
  <si>
    <t>SignalLayersOnly</t>
  </si>
  <si>
    <t>A2</t>
  </si>
  <si>
    <t>+12.0V_IN_B</t>
  </si>
  <si>
    <t>+12.0V_IN_A</t>
  </si>
  <si>
    <t>A3</t>
  </si>
  <si>
    <t>A4</t>
  </si>
  <si>
    <t>GND</t>
  </si>
  <si>
    <t>0.8V</t>
  </si>
  <si>
    <t>A5</t>
  </si>
  <si>
    <t>NetJ1_A5</t>
  </si>
  <si>
    <t>0.9V_ETH</t>
  </si>
  <si>
    <t>A6</t>
  </si>
  <si>
    <t>NetJ1_A6</t>
  </si>
  <si>
    <t>0V8SENSE_N</t>
  </si>
  <si>
    <t>A7</t>
  </si>
  <si>
    <t>0V8SENSE_P</t>
  </si>
  <si>
    <t>A8</t>
  </si>
  <si>
    <t>NetJ1_A8</t>
  </si>
  <si>
    <t>1.0V</t>
  </si>
  <si>
    <t>A9</t>
  </si>
  <si>
    <t>NetJ1_A9</t>
  </si>
  <si>
    <t>1.1V_LPDDR4</t>
  </si>
  <si>
    <t>A10</t>
  </si>
  <si>
    <t>NetJ1_A10</t>
  </si>
  <si>
    <t>1.2V</t>
  </si>
  <si>
    <t>A11</t>
  </si>
  <si>
    <t>PCIE_RSTb_R</t>
  </si>
  <si>
    <t>1.2V_USB</t>
  </si>
  <si>
    <t>A12</t>
  </si>
  <si>
    <t>1.8V</t>
  </si>
  <si>
    <t>A13</t>
  </si>
  <si>
    <t>PCIE_CLK_C_P</t>
  </si>
  <si>
    <t>1.8VD</t>
  </si>
  <si>
    <t>A14</t>
  </si>
  <si>
    <t>PCIE_CLK_C_N</t>
  </si>
  <si>
    <t>1.8V_VCCBAT</t>
  </si>
  <si>
    <t>A15</t>
  </si>
  <si>
    <t>12.0V</t>
  </si>
  <si>
    <t>A16</t>
  </si>
  <si>
    <t>PER0_C_P</t>
  </si>
  <si>
    <t>12VAGND</t>
  </si>
  <si>
    <t>A17</t>
  </si>
  <si>
    <t>PER0_C_N</t>
  </si>
  <si>
    <t>1V1SENSE_N</t>
  </si>
  <si>
    <t>A18</t>
  </si>
  <si>
    <t>1V1SENSE_P</t>
  </si>
  <si>
    <t>A19</t>
  </si>
  <si>
    <t>NetJ1_A19</t>
  </si>
  <si>
    <t>1V2SENSE_N</t>
  </si>
  <si>
    <t>A20</t>
  </si>
  <si>
    <t>1V2SENSE_P</t>
  </si>
  <si>
    <t>A21</t>
  </si>
  <si>
    <t>PER1_C_P</t>
  </si>
  <si>
    <t>1V8SENSE_N</t>
  </si>
  <si>
    <t>A22</t>
  </si>
  <si>
    <t>PER1_C_N</t>
  </si>
  <si>
    <t>1V8SENSE_P</t>
  </si>
  <si>
    <t>A23</t>
  </si>
  <si>
    <t>1VSENSE_N</t>
  </si>
  <si>
    <t>A24</t>
  </si>
  <si>
    <t>1VSENSE_P</t>
  </si>
  <si>
    <t>A25</t>
  </si>
  <si>
    <t>PER2_C_P</t>
  </si>
  <si>
    <t>25M</t>
  </si>
  <si>
    <t>A26</t>
  </si>
  <si>
    <t>PER2_C_N</t>
  </si>
  <si>
    <t>25M_CK</t>
  </si>
  <si>
    <t>A27</t>
  </si>
  <si>
    <t>25M_CLK</t>
  </si>
  <si>
    <t>A28</t>
  </si>
  <si>
    <t>3.3V</t>
  </si>
  <si>
    <t>A29</t>
  </si>
  <si>
    <t>PER3_C_P</t>
  </si>
  <si>
    <t>3.3VAUX</t>
  </si>
  <si>
    <t>A30</t>
  </si>
  <si>
    <t>PER3_C_N</t>
  </si>
  <si>
    <t>3.3V_USB</t>
  </si>
  <si>
    <t>A31</t>
  </si>
  <si>
    <t>3V3SENSE_N</t>
  </si>
  <si>
    <t>A32</t>
  </si>
  <si>
    <t>NetJ1_A32</t>
  </si>
  <si>
    <t>3V3SENSE_P</t>
  </si>
  <si>
    <t>B1</t>
  </si>
  <si>
    <t>5.0V</t>
  </si>
  <si>
    <t>B2</t>
  </si>
  <si>
    <t>5.0V_USB</t>
  </si>
  <si>
    <t>B3</t>
  </si>
  <si>
    <t>5VSENSE_N</t>
  </si>
  <si>
    <t>B4</t>
  </si>
  <si>
    <t>5VSENSE_P</t>
  </si>
  <si>
    <t>B5</t>
  </si>
  <si>
    <t>NetJ1_B5</t>
  </si>
  <si>
    <t>5VUSBSENSE_N</t>
  </si>
  <si>
    <t>B6</t>
  </si>
  <si>
    <t>NetJ1_B6</t>
  </si>
  <si>
    <t>5VUSBSENSE_P</t>
  </si>
  <si>
    <t>B7</t>
  </si>
  <si>
    <t>5V_HDMI</t>
  </si>
  <si>
    <t>B8</t>
  </si>
  <si>
    <t>NetJ1_B8</t>
  </si>
  <si>
    <t>ADDA_CLK</t>
  </si>
  <si>
    <t>B9</t>
  </si>
  <si>
    <t>NetJ1_B9</t>
  </si>
  <si>
    <t>ADDA_DIN</t>
  </si>
  <si>
    <t>B10</t>
  </si>
  <si>
    <t>NetJ1_B10</t>
  </si>
  <si>
    <t>ADDA_DOUT</t>
  </si>
  <si>
    <t>B11</t>
  </si>
  <si>
    <t>PCIE_WAKE</t>
  </si>
  <si>
    <t>ADDA_IO0</t>
  </si>
  <si>
    <t>B12</t>
  </si>
  <si>
    <t>NetJ1_B12</t>
  </si>
  <si>
    <t>ADDA_IO1</t>
  </si>
  <si>
    <t>B13</t>
  </si>
  <si>
    <t>ADDA_IO2</t>
  </si>
  <si>
    <t>B14</t>
  </si>
  <si>
    <t>PET0_P</t>
  </si>
  <si>
    <t>ADDA_IO3</t>
  </si>
  <si>
    <t>B15</t>
  </si>
  <si>
    <t>PET0_N</t>
  </si>
  <si>
    <t>ADDA_IO4</t>
  </si>
  <si>
    <t>B16</t>
  </si>
  <si>
    <t>ADDA_IO5</t>
  </si>
  <si>
    <t>B17</t>
  </si>
  <si>
    <t>NetJ1_B17</t>
  </si>
  <si>
    <t>ADDA_IO6</t>
  </si>
  <si>
    <t>B18</t>
  </si>
  <si>
    <t>ADDA_IO7</t>
  </si>
  <si>
    <t>B19</t>
  </si>
  <si>
    <t>PET1_P</t>
  </si>
  <si>
    <t>ADDA_RST</t>
  </si>
  <si>
    <t>B20</t>
  </si>
  <si>
    <t>PET1_N</t>
  </si>
  <si>
    <t>ADDA_SYNC</t>
  </si>
  <si>
    <t>B21</t>
  </si>
  <si>
    <t>ADDA_VREF</t>
  </si>
  <si>
    <t>B22</t>
  </si>
  <si>
    <t>AGND</t>
  </si>
  <si>
    <t>B23</t>
  </si>
  <si>
    <t>PET2_P</t>
  </si>
  <si>
    <t>ALERT_DCDC</t>
  </si>
  <si>
    <t>B24</t>
  </si>
  <si>
    <t>PET2_N</t>
  </si>
  <si>
    <t>AS_CLK</t>
  </si>
  <si>
    <t>B25</t>
  </si>
  <si>
    <t>AS_DATA0</t>
  </si>
  <si>
    <t>B26</t>
  </si>
  <si>
    <t>AS_DATA1</t>
  </si>
  <si>
    <t>B27</t>
  </si>
  <si>
    <t>PET3_P</t>
  </si>
  <si>
    <t>AS_DATA2</t>
  </si>
  <si>
    <t>B28</t>
  </si>
  <si>
    <t>PET3_N</t>
  </si>
  <si>
    <t>AS_DATA3</t>
  </si>
  <si>
    <t>B29</t>
  </si>
  <si>
    <t>AS_NCS_MSEL0</t>
  </si>
  <si>
    <t>B30</t>
  </si>
  <si>
    <t>NetJ1_B30</t>
  </si>
  <si>
    <t>AS_NRST</t>
  </si>
  <si>
    <t>B31</t>
  </si>
  <si>
    <t>AS_R_CLK</t>
  </si>
  <si>
    <t>B32</t>
  </si>
  <si>
    <t>B0</t>
  </si>
  <si>
    <t>VBUS1</t>
  </si>
  <si>
    <t>USB_D1_N</t>
  </si>
  <si>
    <t>USB_D1_P</t>
  </si>
  <si>
    <t>USB_SSRX_D1_N</t>
  </si>
  <si>
    <t>USB_SSRX_D1_P</t>
  </si>
  <si>
    <t>USB_SSTX_D1_N</t>
  </si>
  <si>
    <t>C0</t>
  </si>
  <si>
    <t>USB_SSTX_D1_P</t>
  </si>
  <si>
    <t>C1</t>
  </si>
  <si>
    <t>VBUS2</t>
  </si>
  <si>
    <t>C2</t>
  </si>
  <si>
    <t>USB_D2_N</t>
  </si>
  <si>
    <t>C3</t>
  </si>
  <si>
    <t>USB_D2_P</t>
  </si>
  <si>
    <t>C4</t>
  </si>
  <si>
    <t>C5</t>
  </si>
  <si>
    <t>USB_SSRX_D2_N</t>
  </si>
  <si>
    <t>C6</t>
  </si>
  <si>
    <t>USB_SSRX_D2_P</t>
  </si>
  <si>
    <t>C7</t>
  </si>
  <si>
    <t>CEC_A</t>
  </si>
  <si>
    <t>USB_SSTX_D2_N</t>
  </si>
  <si>
    <t>CEC_B</t>
  </si>
  <si>
    <t>USB_SSTX_D2_P</t>
  </si>
  <si>
    <t>CEC_CLK</t>
  </si>
  <si>
    <t>F1</t>
  </si>
  <si>
    <t>USB_FGND</t>
  </si>
  <si>
    <t>CK0_N</t>
  </si>
  <si>
    <t>F2</t>
  </si>
  <si>
    <t>CK0_P</t>
  </si>
  <si>
    <t>F3</t>
  </si>
  <si>
    <t>CK11_N</t>
  </si>
  <si>
    <t>F4</t>
  </si>
  <si>
    <t>CK11_P</t>
  </si>
  <si>
    <t>C10</t>
  </si>
  <si>
    <t>LA06_P</t>
  </si>
  <si>
    <t>CK1_N</t>
  </si>
  <si>
    <t>C11</t>
  </si>
  <si>
    <t>LA06_N</t>
  </si>
  <si>
    <t>CK1_P</t>
  </si>
  <si>
    <t>C14</t>
  </si>
  <si>
    <t>LA10_P</t>
  </si>
  <si>
    <t>CK2_N</t>
  </si>
  <si>
    <t>C15</t>
  </si>
  <si>
    <t>LA10_N</t>
  </si>
  <si>
    <t>CK2_P</t>
  </si>
  <si>
    <t>C18</t>
  </si>
  <si>
    <t>LA14_P</t>
  </si>
  <si>
    <t>CK3_N</t>
  </si>
  <si>
    <t>C19</t>
  </si>
  <si>
    <t>LA14_N</t>
  </si>
  <si>
    <t>CK3_P</t>
  </si>
  <si>
    <t>C22</t>
  </si>
  <si>
    <t>LA18_P</t>
  </si>
  <si>
    <t>CK6_N</t>
  </si>
  <si>
    <t>C23</t>
  </si>
  <si>
    <t>LA18_N</t>
  </si>
  <si>
    <t>CK6_P</t>
  </si>
  <si>
    <t>C26</t>
  </si>
  <si>
    <t>LA27_P</t>
  </si>
  <si>
    <t>CK7_N</t>
  </si>
  <si>
    <t>C27</t>
  </si>
  <si>
    <t>LA27_N</t>
  </si>
  <si>
    <t>CK7_P</t>
  </si>
  <si>
    <t>D8</t>
  </si>
  <si>
    <t>LA01_P</t>
  </si>
  <si>
    <t>CK8_N</t>
  </si>
  <si>
    <t>D9</t>
  </si>
  <si>
    <t>LA01_N</t>
  </si>
  <si>
    <t>CK8_P</t>
  </si>
  <si>
    <t>D11</t>
  </si>
  <si>
    <t>LA05_P</t>
  </si>
  <si>
    <t>CK9_N</t>
  </si>
  <si>
    <t>D12</t>
  </si>
  <si>
    <t>LA05_N</t>
  </si>
  <si>
    <t>CK9_P</t>
  </si>
  <si>
    <t>D14</t>
  </si>
  <si>
    <t>LA09_P</t>
  </si>
  <si>
    <t>CKIN2_N</t>
  </si>
  <si>
    <t>D15</t>
  </si>
  <si>
    <t>LA09_N</t>
  </si>
  <si>
    <t>CKIN2_P</t>
  </si>
  <si>
    <t>D17</t>
  </si>
  <si>
    <t>LA13_P</t>
  </si>
  <si>
    <t>CLK12M</t>
  </si>
  <si>
    <t>D18</t>
  </si>
  <si>
    <t>LA13_N</t>
  </si>
  <si>
    <t>CONF_DONE</t>
  </si>
  <si>
    <t>D20</t>
  </si>
  <si>
    <t>LA17_P</t>
  </si>
  <si>
    <t>CRUVI_VADJ</t>
  </si>
  <si>
    <t>D21</t>
  </si>
  <si>
    <t>LA17_N</t>
  </si>
  <si>
    <t>CT_HPD</t>
  </si>
  <si>
    <t>D23</t>
  </si>
  <si>
    <t>LA23_P</t>
  </si>
  <si>
    <t>CVP_CONFDONE</t>
  </si>
  <si>
    <t>D24</t>
  </si>
  <si>
    <t>LA23_N</t>
  </si>
  <si>
    <t>CX_A0_N</t>
  </si>
  <si>
    <t>D26</t>
  </si>
  <si>
    <t>LA26_P</t>
  </si>
  <si>
    <t>CX_A0_P</t>
  </si>
  <si>
    <t>D27</t>
  </si>
  <si>
    <t>LA26_N</t>
  </si>
  <si>
    <t>CX_A1_N</t>
  </si>
  <si>
    <t>E2</t>
  </si>
  <si>
    <t>NetJ3_E2</t>
  </si>
  <si>
    <t>CX_A1_P</t>
  </si>
  <si>
    <t>E3</t>
  </si>
  <si>
    <t>NetJ3_E3</t>
  </si>
  <si>
    <t>CX_A2_N</t>
  </si>
  <si>
    <t>E6</t>
  </si>
  <si>
    <t>NetJ3_E6</t>
  </si>
  <si>
    <t>CX_A2_P</t>
  </si>
  <si>
    <t>E7</t>
  </si>
  <si>
    <t>NetJ3_E7</t>
  </si>
  <si>
    <t>CX_A3_N</t>
  </si>
  <si>
    <t>E9</t>
  </si>
  <si>
    <t>NetJ3_E9</t>
  </si>
  <si>
    <t>CX_A3_P</t>
  </si>
  <si>
    <t>E10</t>
  </si>
  <si>
    <t>NetJ3_E10</t>
  </si>
  <si>
    <t>CX_A4_N</t>
  </si>
  <si>
    <t>E12</t>
  </si>
  <si>
    <t>NetJ3_E12</t>
  </si>
  <si>
    <t>CX_A4_P</t>
  </si>
  <si>
    <t>E13</t>
  </si>
  <si>
    <t>NetJ3_E13</t>
  </si>
  <si>
    <t>CX_A5_N</t>
  </si>
  <si>
    <t>E15</t>
  </si>
  <si>
    <t>NetJ3_E15</t>
  </si>
  <si>
    <t>CX_A5_P</t>
  </si>
  <si>
    <t>E16</t>
  </si>
  <si>
    <t>NetJ3_E16</t>
  </si>
  <si>
    <t>CX_B0_N</t>
  </si>
  <si>
    <t>E18</t>
  </si>
  <si>
    <t>NetJ3_E18</t>
  </si>
  <si>
    <t>CX_B0_P</t>
  </si>
  <si>
    <t>E19</t>
  </si>
  <si>
    <t>NetJ3_E19</t>
  </si>
  <si>
    <t>CX_B1_N</t>
  </si>
  <si>
    <t>E21</t>
  </si>
  <si>
    <t>NetJ3_E21</t>
  </si>
  <si>
    <t>CX_B1_P</t>
  </si>
  <si>
    <t>E22</t>
  </si>
  <si>
    <t>NetJ3_E22</t>
  </si>
  <si>
    <t>CX_B2_N</t>
  </si>
  <si>
    <t>E24</t>
  </si>
  <si>
    <t>NetJ3_E24</t>
  </si>
  <si>
    <t>CX_B2_P</t>
  </si>
  <si>
    <t>E25</t>
  </si>
  <si>
    <t>NetJ3_E25</t>
  </si>
  <si>
    <t>CX_B3_N</t>
  </si>
  <si>
    <t>E27</t>
  </si>
  <si>
    <t>NetJ3_E27</t>
  </si>
  <si>
    <t>CX_B3_P</t>
  </si>
  <si>
    <t>E28</t>
  </si>
  <si>
    <t>NetJ3_E28</t>
  </si>
  <si>
    <t>CX_B4_N</t>
  </si>
  <si>
    <t>E30</t>
  </si>
  <si>
    <t>NetJ3_E30</t>
  </si>
  <si>
    <t>CX_B4_P</t>
  </si>
  <si>
    <t>E31</t>
  </si>
  <si>
    <t>NetJ3_E31</t>
  </si>
  <si>
    <t>CX_B5_N</t>
  </si>
  <si>
    <t>E33</t>
  </si>
  <si>
    <t>NetJ3_E33</t>
  </si>
  <si>
    <t>CX_B5_P</t>
  </si>
  <si>
    <t>E34</t>
  </si>
  <si>
    <t>NetJ3_E34</t>
  </si>
  <si>
    <t>CX_HSI</t>
  </si>
  <si>
    <t>E36</t>
  </si>
  <si>
    <t>NetJ3_E36</t>
  </si>
  <si>
    <t>CX_HSIO</t>
  </si>
  <si>
    <t>E37</t>
  </si>
  <si>
    <t>NetJ3_E37</t>
  </si>
  <si>
    <t>CX_HSO</t>
  </si>
  <si>
    <t>NetJ3_F4</t>
  </si>
  <si>
    <t>CX_REFCLK</t>
  </si>
  <si>
    <t>F5</t>
  </si>
  <si>
    <t>NetJ3_F5</t>
  </si>
  <si>
    <t>CX_RESET</t>
  </si>
  <si>
    <t>F7</t>
  </si>
  <si>
    <t>NetJ3_F7</t>
  </si>
  <si>
    <t>CX_SMB_ALERT</t>
  </si>
  <si>
    <t>F8</t>
  </si>
  <si>
    <t>NetJ3_F8</t>
  </si>
  <si>
    <t>CX_SMB_SCL</t>
  </si>
  <si>
    <t>F10</t>
  </si>
  <si>
    <t>NetJ3_F10</t>
  </si>
  <si>
    <t>CX_SMB_SDA</t>
  </si>
  <si>
    <t>F11</t>
  </si>
  <si>
    <t>NetJ3_F11</t>
  </si>
  <si>
    <t>CY_A0_N</t>
  </si>
  <si>
    <t>F13</t>
  </si>
  <si>
    <t>NetJ3_F13</t>
  </si>
  <si>
    <t>CY_A0_P</t>
  </si>
  <si>
    <t>F14</t>
  </si>
  <si>
    <t>NetJ3_F14</t>
  </si>
  <si>
    <t>CY_A1_N</t>
  </si>
  <si>
    <t>F16</t>
  </si>
  <si>
    <t>NetJ3_F16</t>
  </si>
  <si>
    <t>CY_A1_P</t>
  </si>
  <si>
    <t>F17</t>
  </si>
  <si>
    <t>NetJ3_F17</t>
  </si>
  <si>
    <t>CY_A2_N</t>
  </si>
  <si>
    <t>F19</t>
  </si>
  <si>
    <t>NetJ3_F19</t>
  </si>
  <si>
    <t>CY_A2_P</t>
  </si>
  <si>
    <t>F20</t>
  </si>
  <si>
    <t>NetJ3_F20</t>
  </si>
  <si>
    <t>CY_A3_N</t>
  </si>
  <si>
    <t>F22</t>
  </si>
  <si>
    <t>NetJ3_F22</t>
  </si>
  <si>
    <t>CY_A3_P</t>
  </si>
  <si>
    <t>F23</t>
  </si>
  <si>
    <t>NetJ3_F23</t>
  </si>
  <si>
    <t>CY_A4_N</t>
  </si>
  <si>
    <t>F25</t>
  </si>
  <si>
    <t>NetJ3_F25</t>
  </si>
  <si>
    <t>CY_A4_P</t>
  </si>
  <si>
    <t>F26</t>
  </si>
  <si>
    <t>NetJ3_F26</t>
  </si>
  <si>
    <t>CY_A5_N</t>
  </si>
  <si>
    <t>F28</t>
  </si>
  <si>
    <t>NetJ3_F28</t>
  </si>
  <si>
    <t>CY_A5_P</t>
  </si>
  <si>
    <t>F29</t>
  </si>
  <si>
    <t>NetJ3_F29</t>
  </si>
  <si>
    <t>CY_B0_N</t>
  </si>
  <si>
    <t>F31</t>
  </si>
  <si>
    <t>NetJ3_F31</t>
  </si>
  <si>
    <t>CY_B0_P</t>
  </si>
  <si>
    <t>F32</t>
  </si>
  <si>
    <t>NetJ3_F32</t>
  </si>
  <si>
    <t>CY_B1_N</t>
  </si>
  <si>
    <t>F34</t>
  </si>
  <si>
    <t>NetJ3_F34</t>
  </si>
  <si>
    <t>CY_B1_P</t>
  </si>
  <si>
    <t>F35</t>
  </si>
  <si>
    <t>NetJ3_F35</t>
  </si>
  <si>
    <t>CY_B2_N</t>
  </si>
  <si>
    <t>F37</t>
  </si>
  <si>
    <t>NetJ3_F37</t>
  </si>
  <si>
    <t>CY_B2_P</t>
  </si>
  <si>
    <t>F38</t>
  </si>
  <si>
    <t>NetJ3_F38</t>
  </si>
  <si>
    <t>CY_B3_N</t>
  </si>
  <si>
    <t>G6</t>
  </si>
  <si>
    <t>LA00_P</t>
  </si>
  <si>
    <t>CY_B3_P</t>
  </si>
  <si>
    <t>G7</t>
  </si>
  <si>
    <t>LA00_N</t>
  </si>
  <si>
    <t>CY_B4_N</t>
  </si>
  <si>
    <t>G9</t>
  </si>
  <si>
    <t>LA03_P</t>
  </si>
  <si>
    <t>CY_B4_P</t>
  </si>
  <si>
    <t>G10</t>
  </si>
  <si>
    <t>LA03_N</t>
  </si>
  <si>
    <t>CY_B5_N</t>
  </si>
  <si>
    <t>G12</t>
  </si>
  <si>
    <t>LA08_P</t>
  </si>
  <si>
    <t>CY_B5_P</t>
  </si>
  <si>
    <t>G13</t>
  </si>
  <si>
    <t>LA08_N</t>
  </si>
  <si>
    <t>CY_HSI</t>
  </si>
  <si>
    <t>G15</t>
  </si>
  <si>
    <t>LA12_P</t>
  </si>
  <si>
    <t>CY_HSIO</t>
  </si>
  <si>
    <t>G16</t>
  </si>
  <si>
    <t>LA12_N</t>
  </si>
  <si>
    <t>CY_HSO</t>
  </si>
  <si>
    <t>G18</t>
  </si>
  <si>
    <t>LA16_P</t>
  </si>
  <si>
    <t>CY_REFCLK</t>
  </si>
  <si>
    <t>G19</t>
  </si>
  <si>
    <t>LA16_N</t>
  </si>
  <si>
    <t>CY_RESET</t>
  </si>
  <si>
    <t>G21</t>
  </si>
  <si>
    <t>LA20_P</t>
  </si>
  <si>
    <t>CY_SMB_ALERT</t>
  </si>
  <si>
    <t>G22</t>
  </si>
  <si>
    <t>LA20_N</t>
  </si>
  <si>
    <t>CY_SMB_SCL</t>
  </si>
  <si>
    <t>G24</t>
  </si>
  <si>
    <t>LA22_P</t>
  </si>
  <si>
    <t>CY_SMB_SDA</t>
  </si>
  <si>
    <t>G25</t>
  </si>
  <si>
    <t>LA22_N</t>
  </si>
  <si>
    <t>DBG_RXD</t>
  </si>
  <si>
    <t>G27</t>
  </si>
  <si>
    <t>LA25_P</t>
  </si>
  <si>
    <t>DBG_TXD</t>
  </si>
  <si>
    <t>G28</t>
  </si>
  <si>
    <t>LA25_N</t>
  </si>
  <si>
    <t>DCDC_AVDD</t>
  </si>
  <si>
    <t>G30</t>
  </si>
  <si>
    <t>LA29_P</t>
  </si>
  <si>
    <t>DCDC_LDOIN</t>
  </si>
  <si>
    <t>G31</t>
  </si>
  <si>
    <t>LA29_N</t>
  </si>
  <si>
    <t>DCDC_VCC</t>
  </si>
  <si>
    <t>G33</t>
  </si>
  <si>
    <t>LA31_P</t>
  </si>
  <si>
    <t>DIPSW0</t>
  </si>
  <si>
    <t>G34</t>
  </si>
  <si>
    <t>LA31_N</t>
  </si>
  <si>
    <t>DIPSW1</t>
  </si>
  <si>
    <t>G36</t>
  </si>
  <si>
    <t>LA33_P</t>
  </si>
  <si>
    <t>DIPSW2</t>
  </si>
  <si>
    <t>G37</t>
  </si>
  <si>
    <t>LA33_N</t>
  </si>
  <si>
    <t>DIPSW3</t>
  </si>
  <si>
    <t>H7</t>
  </si>
  <si>
    <t>LA02_P</t>
  </si>
  <si>
    <t>DP0_C2M_N</t>
  </si>
  <si>
    <t>H8</t>
  </si>
  <si>
    <t>LA02_N</t>
  </si>
  <si>
    <t>DP0_C2M_P</t>
  </si>
  <si>
    <t>H10</t>
  </si>
  <si>
    <t>LA04_P</t>
  </si>
  <si>
    <t>DP0_M2C_N</t>
  </si>
  <si>
    <t>H11</t>
  </si>
  <si>
    <t>LA04_N</t>
  </si>
  <si>
    <t>DP0_M2C_P</t>
  </si>
  <si>
    <t>H13</t>
  </si>
  <si>
    <t>LA07_P</t>
  </si>
  <si>
    <t>DP1_C2M_N</t>
  </si>
  <si>
    <t>H14</t>
  </si>
  <si>
    <t>LA07_N</t>
  </si>
  <si>
    <t>DP1_C2M_P</t>
  </si>
  <si>
    <t>H16</t>
  </si>
  <si>
    <t>LA11_P</t>
  </si>
  <si>
    <t>DP1_M2C_N</t>
  </si>
  <si>
    <t>H17</t>
  </si>
  <si>
    <t>LA11_N</t>
  </si>
  <si>
    <t>DP1_M2C_P</t>
  </si>
  <si>
    <t>H19</t>
  </si>
  <si>
    <t>LA15_P</t>
  </si>
  <si>
    <t>DP2_C2M_N</t>
  </si>
  <si>
    <t>H20</t>
  </si>
  <si>
    <t>LA15_N</t>
  </si>
  <si>
    <t>DP2_C2M_P</t>
  </si>
  <si>
    <t>H22</t>
  </si>
  <si>
    <t>LA19_P</t>
  </si>
  <si>
    <t>DP2_M2C_N</t>
  </si>
  <si>
    <t>H23</t>
  </si>
  <si>
    <t>LA19_N</t>
  </si>
  <si>
    <t>DP2_M2C_P</t>
  </si>
  <si>
    <t>H25</t>
  </si>
  <si>
    <t>LA21_P</t>
  </si>
  <si>
    <t>DP3_C2M_N</t>
  </si>
  <si>
    <t>H26</t>
  </si>
  <si>
    <t>LA21_N</t>
  </si>
  <si>
    <t>DP3_C2M_P</t>
  </si>
  <si>
    <t>H28</t>
  </si>
  <si>
    <t>LA24_P</t>
  </si>
  <si>
    <t>DP3_M2C_N</t>
  </si>
  <si>
    <t>H29</t>
  </si>
  <si>
    <t>LA24_N</t>
  </si>
  <si>
    <t>DP3_M2C_P</t>
  </si>
  <si>
    <t>H31</t>
  </si>
  <si>
    <t>LA28_P</t>
  </si>
  <si>
    <t>DP4_C2M_N</t>
  </si>
  <si>
    <t>H32</t>
  </si>
  <si>
    <t>LA28_N</t>
  </si>
  <si>
    <t>DP4_C2M_P</t>
  </si>
  <si>
    <t>H34</t>
  </si>
  <si>
    <t>LA30_P</t>
  </si>
  <si>
    <t>DP4_M2C_N</t>
  </si>
  <si>
    <t>H35</t>
  </si>
  <si>
    <t>LA30_N</t>
  </si>
  <si>
    <t>DP4_M2C_P</t>
  </si>
  <si>
    <t>H37</t>
  </si>
  <si>
    <t>LA32_P</t>
  </si>
  <si>
    <t>DP5_C2M_N</t>
  </si>
  <si>
    <t>H38</t>
  </si>
  <si>
    <t>LA32_N</t>
  </si>
  <si>
    <t>DP5_C2M_P</t>
  </si>
  <si>
    <t>J6</t>
  </si>
  <si>
    <t>NetJ3_J6</t>
  </si>
  <si>
    <t>DP5_M2C_N</t>
  </si>
  <si>
    <t>J7</t>
  </si>
  <si>
    <t>NetJ3_J7</t>
  </si>
  <si>
    <t>DP5_M2C_P</t>
  </si>
  <si>
    <t>J9</t>
  </si>
  <si>
    <t>NetJ3_J9</t>
  </si>
  <si>
    <t>DP6_C2M_N</t>
  </si>
  <si>
    <t>J10</t>
  </si>
  <si>
    <t>NetJ3_J10</t>
  </si>
  <si>
    <t>DP6_C2M_P</t>
  </si>
  <si>
    <t>J12</t>
  </si>
  <si>
    <t>NetJ3_J12</t>
  </si>
  <si>
    <t>DP6_M2C_N</t>
  </si>
  <si>
    <t>J13</t>
  </si>
  <si>
    <t>NetJ3_J13</t>
  </si>
  <si>
    <t>DP6_M2C_P</t>
  </si>
  <si>
    <t>J15</t>
  </si>
  <si>
    <t>NetJ3_J15</t>
  </si>
  <si>
    <t>DP7_C2M_N</t>
  </si>
  <si>
    <t>J16</t>
  </si>
  <si>
    <t>NetJ3_J16</t>
  </si>
  <si>
    <t>DP7_C2M_P</t>
  </si>
  <si>
    <t>J18</t>
  </si>
  <si>
    <t>NetJ3_J18</t>
  </si>
  <si>
    <t>DP7_M2C_N</t>
  </si>
  <si>
    <t>J19</t>
  </si>
  <si>
    <t>NetJ3_J19</t>
  </si>
  <si>
    <t>DP7_M2C_P</t>
  </si>
  <si>
    <t>J21</t>
  </si>
  <si>
    <t>NetJ3_J21</t>
  </si>
  <si>
    <t>DRVCC_0</t>
  </si>
  <si>
    <t>J22</t>
  </si>
  <si>
    <t>NetJ3_J22</t>
  </si>
  <si>
    <t>DRVCC_1</t>
  </si>
  <si>
    <t>J24</t>
  </si>
  <si>
    <t>NetJ3_J24</t>
  </si>
  <si>
    <t>DRVCC_3</t>
  </si>
  <si>
    <t>J25</t>
  </si>
  <si>
    <t>NetJ3_J25</t>
  </si>
  <si>
    <t>DRVCC_4</t>
  </si>
  <si>
    <t>J27</t>
  </si>
  <si>
    <t>NetJ3_J27</t>
  </si>
  <si>
    <t>DVDD_HDMI</t>
  </si>
  <si>
    <t>J28</t>
  </si>
  <si>
    <t>NetJ3_J28</t>
  </si>
  <si>
    <t>D_UART_N</t>
  </si>
  <si>
    <t>J30</t>
  </si>
  <si>
    <t>NetJ3_J30</t>
  </si>
  <si>
    <t>D_UART_P</t>
  </si>
  <si>
    <t>J31</t>
  </si>
  <si>
    <t>NetJ3_J31</t>
  </si>
  <si>
    <t>D_U_ART_N</t>
  </si>
  <si>
    <t>J33</t>
  </si>
  <si>
    <t>NetJ3_J33</t>
  </si>
  <si>
    <t>D_U_ART_P</t>
  </si>
  <si>
    <t>J34</t>
  </si>
  <si>
    <t>NetJ3_J34</t>
  </si>
  <si>
    <t>EE_WP</t>
  </si>
  <si>
    <t>J36</t>
  </si>
  <si>
    <t>NetJ3_J36</t>
  </si>
  <si>
    <t>EN_GROUP0</t>
  </si>
  <si>
    <t>J37</t>
  </si>
  <si>
    <t>NetJ3_J37</t>
  </si>
  <si>
    <t>ETH1_25M</t>
  </si>
  <si>
    <t>K7</t>
  </si>
  <si>
    <t>NetJ3_K7</t>
  </si>
  <si>
    <t>ETH1_MDC</t>
  </si>
  <si>
    <t>K8</t>
  </si>
  <si>
    <t>NetJ3_K8</t>
  </si>
  <si>
    <t>ETH1_MDIO</t>
  </si>
  <si>
    <t>K10</t>
  </si>
  <si>
    <t>NetJ3_K10</t>
  </si>
  <si>
    <t>ETH1_RST</t>
  </si>
  <si>
    <t>K11</t>
  </si>
  <si>
    <t>NetJ3_K11</t>
  </si>
  <si>
    <t>ETH1_RXCK</t>
  </si>
  <si>
    <t>K13</t>
  </si>
  <si>
    <t>NetJ3_K13</t>
  </si>
  <si>
    <t>ETH1_RXCTL</t>
  </si>
  <si>
    <t>K14</t>
  </si>
  <si>
    <t>NetJ3_K14</t>
  </si>
  <si>
    <t>ETH1_RXD0</t>
  </si>
  <si>
    <t>K16</t>
  </si>
  <si>
    <t>NetJ3_K16</t>
  </si>
  <si>
    <t>ETH1_RXD1</t>
  </si>
  <si>
    <t>K17</t>
  </si>
  <si>
    <t>NetJ3_K17</t>
  </si>
  <si>
    <t>ETH1_RXD2</t>
  </si>
  <si>
    <t>K19</t>
  </si>
  <si>
    <t>NetJ3_K19</t>
  </si>
  <si>
    <t>ETH1_RXD3</t>
  </si>
  <si>
    <t>K20</t>
  </si>
  <si>
    <t>NetJ3_K20</t>
  </si>
  <si>
    <t>ETH1_TXCK</t>
  </si>
  <si>
    <t>K22</t>
  </si>
  <si>
    <t>NetJ3_K22</t>
  </si>
  <si>
    <t>ETH1_TXCTL</t>
  </si>
  <si>
    <t>K23</t>
  </si>
  <si>
    <t>NetJ3_K23</t>
  </si>
  <si>
    <t>ETH1_TXD0</t>
  </si>
  <si>
    <t>K25</t>
  </si>
  <si>
    <t>NetJ3_K25</t>
  </si>
  <si>
    <t>ETH1_TXD1</t>
  </si>
  <si>
    <t>K26</t>
  </si>
  <si>
    <t>NetJ3_K26</t>
  </si>
  <si>
    <t>ETH1_TXD2</t>
  </si>
  <si>
    <t>K28</t>
  </si>
  <si>
    <t>NetJ3_K28</t>
  </si>
  <si>
    <t>ETH1_TXD3</t>
  </si>
  <si>
    <t>K29</t>
  </si>
  <si>
    <t>NetJ3_K29</t>
  </si>
  <si>
    <t>ETH_25M</t>
  </si>
  <si>
    <t>K31</t>
  </si>
  <si>
    <t>NetJ3_K31</t>
  </si>
  <si>
    <t>ETH_MDC</t>
  </si>
  <si>
    <t>K32</t>
  </si>
  <si>
    <t>NetJ3_K32</t>
  </si>
  <si>
    <t>ETH_MDIO</t>
  </si>
  <si>
    <t>K34</t>
  </si>
  <si>
    <t>NetJ3_K34</t>
  </si>
  <si>
    <t>ETH_OUT_25M</t>
  </si>
  <si>
    <t>K35</t>
  </si>
  <si>
    <t>NetJ3_K35</t>
  </si>
  <si>
    <t>ETH_RST</t>
  </si>
  <si>
    <t>K37</t>
  </si>
  <si>
    <t>NetJ3_K37</t>
  </si>
  <si>
    <t>ETH_RXCK</t>
  </si>
  <si>
    <t>K38</t>
  </si>
  <si>
    <t>NetJ3_K38</t>
  </si>
  <si>
    <t>ETH_RXCTL</t>
  </si>
  <si>
    <t>ETH_RXD0</t>
  </si>
  <si>
    <t>ETH_RXD1</t>
  </si>
  <si>
    <t>ETH_RXD2</t>
  </si>
  <si>
    <t>ETH_RXD3</t>
  </si>
  <si>
    <t>ETH_SHIELD</t>
  </si>
  <si>
    <t>ETH_TXCK</t>
  </si>
  <si>
    <t>ETH_TXCTL</t>
  </si>
  <si>
    <t>ETH_TXD0</t>
  </si>
  <si>
    <t>ETH_TXD1</t>
  </si>
  <si>
    <t>ETH_TXD2</t>
  </si>
  <si>
    <t>ETH_TXD3</t>
  </si>
  <si>
    <t>FAN_ALERT</t>
  </si>
  <si>
    <t>FAN_FF_FS</t>
  </si>
  <si>
    <t>FAN_PWM</t>
  </si>
  <si>
    <t>FAN_SHDN</t>
  </si>
  <si>
    <t>FAN_TACH</t>
  </si>
  <si>
    <t>A34</t>
  </si>
  <si>
    <t>FAULT_0</t>
  </si>
  <si>
    <t>A35</t>
  </si>
  <si>
    <t>FAULT_1</t>
  </si>
  <si>
    <t>A38</t>
  </si>
  <si>
    <t>FAULT_2</t>
  </si>
  <si>
    <t>A39</t>
  </si>
  <si>
    <t>FAULT_3</t>
  </si>
  <si>
    <t>NetJ3_B1</t>
  </si>
  <si>
    <t>FGND</t>
  </si>
  <si>
    <t>NetJ3_B4</t>
  </si>
  <si>
    <t>FLG1</t>
  </si>
  <si>
    <t>NetJ3_B5</t>
  </si>
  <si>
    <t>FLG2</t>
  </si>
  <si>
    <t>NetJ3_B8</t>
  </si>
  <si>
    <t>FLG3</t>
  </si>
  <si>
    <t>NetJ3_B9</t>
  </si>
  <si>
    <t>FLG4</t>
  </si>
  <si>
    <t>FMC_ADJ</t>
  </si>
  <si>
    <t>FMC_CK0_M2C_N</t>
  </si>
  <si>
    <t>FMC_CK0_M2C_P</t>
  </si>
  <si>
    <t>FMC_CK1_M2C_N</t>
  </si>
  <si>
    <t>FMC_GBTCLK1_M2C_P</t>
  </si>
  <si>
    <t>FMC_CK1_M2C_P</t>
  </si>
  <si>
    <t>FMC_GBTCLK1_M2C_N</t>
  </si>
  <si>
    <t>FMC_CLK0_M2C_N</t>
  </si>
  <si>
    <t>NetJ3_B24</t>
  </si>
  <si>
    <t>FMC_CLK0_M2C_P</t>
  </si>
  <si>
    <t>NetJ3_B25</t>
  </si>
  <si>
    <t>FMC_CLK1_M2C_N</t>
  </si>
  <si>
    <t>NetJ3_B28</t>
  </si>
  <si>
    <t>FMC_CLK1_M2C_P</t>
  </si>
  <si>
    <t>NetJ3_B29</t>
  </si>
  <si>
    <t>FMC_GBTCLK0_M2C_N</t>
  </si>
  <si>
    <t>FMC_GBTCLK0_M2C_P</t>
  </si>
  <si>
    <t>B33</t>
  </si>
  <si>
    <t>FMC_GBTCLK0_N</t>
  </si>
  <si>
    <t>B36</t>
  </si>
  <si>
    <t>FMC_GBTCLK0_P</t>
  </si>
  <si>
    <t>B37</t>
  </si>
  <si>
    <t>FMC_GBTCLK1_N</t>
  </si>
  <si>
    <t>FMC_GBTCLK1_P</t>
  </si>
  <si>
    <t>FMC_GT_CK0_N</t>
  </si>
  <si>
    <t>C30</t>
  </si>
  <si>
    <t>FMC_I2C_SCL</t>
  </si>
  <si>
    <t>FMC_GT_CK0_P</t>
  </si>
  <si>
    <t>C31</t>
  </si>
  <si>
    <t>FMC_I2C_SDA</t>
  </si>
  <si>
    <t>FMC_GT_CK1_N</t>
  </si>
  <si>
    <t>C34</t>
  </si>
  <si>
    <t>FMC_GT_CK1_P</t>
  </si>
  <si>
    <t>D1</t>
  </si>
  <si>
    <t>PG_GROUP3</t>
  </si>
  <si>
    <t>D4</t>
  </si>
  <si>
    <t>D5</t>
  </si>
  <si>
    <t>FMC_PG_M2C</t>
  </si>
  <si>
    <t>D29</t>
  </si>
  <si>
    <t>NetJ3_D29</t>
  </si>
  <si>
    <t>FMC_PRSNT</t>
  </si>
  <si>
    <t>D30</t>
  </si>
  <si>
    <t>NetJ3_D30</t>
  </si>
  <si>
    <t>FMC_REFCK_C2M_N</t>
  </si>
  <si>
    <t>D31</t>
  </si>
  <si>
    <t>NetJ3_D31</t>
  </si>
  <si>
    <t>FMC_REFCK_C2M_P</t>
  </si>
  <si>
    <t>D33</t>
  </si>
  <si>
    <t>NetJ3_D33</t>
  </si>
  <si>
    <t>FMC_REFCK_M2C_N</t>
  </si>
  <si>
    <t>D34</t>
  </si>
  <si>
    <t>NetJ3_D34</t>
  </si>
  <si>
    <t>FMC_REFCK_M2C_P</t>
  </si>
  <si>
    <t>D35</t>
  </si>
  <si>
    <t>FMC_REFCLK_M2C_N</t>
  </si>
  <si>
    <t>FMC_REFCLK_M2C_P</t>
  </si>
  <si>
    <t>G2</t>
  </si>
  <si>
    <t>FMC_REFPL_CK_N</t>
  </si>
  <si>
    <t>G3</t>
  </si>
  <si>
    <t>FMC_REFPL_CK_P</t>
  </si>
  <si>
    <t>H2</t>
  </si>
  <si>
    <t>FMC_SYNCK_M2C_N</t>
  </si>
  <si>
    <t>H4</t>
  </si>
  <si>
    <t>FMC_SYNCK_M2C_P</t>
  </si>
  <si>
    <t>H5</t>
  </si>
  <si>
    <t>FMC_SYNC_C2M_N</t>
  </si>
  <si>
    <t>NetJ3_J2</t>
  </si>
  <si>
    <t>FMC_SYNC_C2M_P</t>
  </si>
  <si>
    <t>NetJ3_J3</t>
  </si>
  <si>
    <t>FMC_SYNC_M2C_N</t>
  </si>
  <si>
    <t>K4</t>
  </si>
  <si>
    <t>NetJ3_K4</t>
  </si>
  <si>
    <t>FMC_SYNC_M2C_P</t>
  </si>
  <si>
    <t>K5</t>
  </si>
  <si>
    <t>NetJ3_K5</t>
  </si>
  <si>
    <t>FPGA_25M</t>
  </si>
  <si>
    <t>L4</t>
  </si>
  <si>
    <t>NetJ3_L4</t>
  </si>
  <si>
    <t>FPGA_25M_CLK</t>
  </si>
  <si>
    <t>L5</t>
  </si>
  <si>
    <t>NetJ3_L5</t>
  </si>
  <si>
    <t>FPGA_RST</t>
  </si>
  <si>
    <t>L8</t>
  </si>
  <si>
    <t>NetJ3_L8</t>
  </si>
  <si>
    <t>FPGA_SPI_CLK</t>
  </si>
  <si>
    <t>L9</t>
  </si>
  <si>
    <t>NetJ3_L9</t>
  </si>
  <si>
    <t>FPGA_SPI_CS</t>
  </si>
  <si>
    <t>L12</t>
  </si>
  <si>
    <t>NetJ3_L12</t>
  </si>
  <si>
    <t>FPGA_SPI_D0</t>
  </si>
  <si>
    <t>L13</t>
  </si>
  <si>
    <t>NetJ3_L13</t>
  </si>
  <si>
    <t>FPGA_SPI_D1</t>
  </si>
  <si>
    <t>L16</t>
  </si>
  <si>
    <t>FPGA_SPI_D2</t>
  </si>
  <si>
    <t>L17</t>
  </si>
  <si>
    <t>FPGA_SPI_D3</t>
  </si>
  <si>
    <t>L20</t>
  </si>
  <si>
    <t>FPGA_TEMP_N</t>
  </si>
  <si>
    <t>L21</t>
  </si>
  <si>
    <t>FPGA_TEMP_P</t>
  </si>
  <si>
    <t>L24</t>
  </si>
  <si>
    <t>FPGA_VCC</t>
  </si>
  <si>
    <t>L25</t>
  </si>
  <si>
    <t>FTDI_FPGA_RX</t>
  </si>
  <si>
    <t>L28</t>
  </si>
  <si>
    <t>FTDI_FPGA_TX</t>
  </si>
  <si>
    <t>L29</t>
  </si>
  <si>
    <t>M2</t>
  </si>
  <si>
    <t>NetJ3_M2</t>
  </si>
  <si>
    <t>GPIO_LED0</t>
  </si>
  <si>
    <t>M3</t>
  </si>
  <si>
    <t>NetJ3_M3</t>
  </si>
  <si>
    <t>GPIO_LED1</t>
  </si>
  <si>
    <t>M6</t>
  </si>
  <si>
    <t>NetJ3_M6</t>
  </si>
  <si>
    <t>HDMI_CLK</t>
  </si>
  <si>
    <t>M7</t>
  </si>
  <si>
    <t>NetJ3_M7</t>
  </si>
  <si>
    <t>HDMI_D0</t>
  </si>
  <si>
    <t>M10</t>
  </si>
  <si>
    <t>NetJ3_M10</t>
  </si>
  <si>
    <t>HDMI_D1</t>
  </si>
  <si>
    <t>M11</t>
  </si>
  <si>
    <t>NetJ3_M11</t>
  </si>
  <si>
    <t>HDMI_D10</t>
  </si>
  <si>
    <t>M14</t>
  </si>
  <si>
    <t>NetJ3_M14</t>
  </si>
  <si>
    <t>HDMI_D11</t>
  </si>
  <si>
    <t>M15</t>
  </si>
  <si>
    <t>NetJ3_M15</t>
  </si>
  <si>
    <t>HDMI_D12</t>
  </si>
  <si>
    <t>M18</t>
  </si>
  <si>
    <t>NetJ3_M18</t>
  </si>
  <si>
    <t>HDMI_D13</t>
  </si>
  <si>
    <t>M19</t>
  </si>
  <si>
    <t>NetJ3_M19</t>
  </si>
  <si>
    <t>HDMI_D14</t>
  </si>
  <si>
    <t>M22</t>
  </si>
  <si>
    <t>NetJ3_M22</t>
  </si>
  <si>
    <t>HDMI_D15</t>
  </si>
  <si>
    <t>M23</t>
  </si>
  <si>
    <t>NetJ3_M23</t>
  </si>
  <si>
    <t>HDMI_D16</t>
  </si>
  <si>
    <t>M26</t>
  </si>
  <si>
    <t>NetJ3_M26</t>
  </si>
  <si>
    <t>HDMI_D17</t>
  </si>
  <si>
    <t>M27</t>
  </si>
  <si>
    <t>NetJ3_M27</t>
  </si>
  <si>
    <t>HDMI_D18</t>
  </si>
  <si>
    <t>M30</t>
  </si>
  <si>
    <t>NetJ3_M30</t>
  </si>
  <si>
    <t>HDMI_D19</t>
  </si>
  <si>
    <t>M31</t>
  </si>
  <si>
    <t>NetJ3_M31</t>
  </si>
  <si>
    <t>HDMI_D2</t>
  </si>
  <si>
    <t>M34</t>
  </si>
  <si>
    <t>NetJ3_M34</t>
  </si>
  <si>
    <t>HDMI_D20</t>
  </si>
  <si>
    <t>M35</t>
  </si>
  <si>
    <t>NetJ3_M35</t>
  </si>
  <si>
    <t>HDMI_D21</t>
  </si>
  <si>
    <t>M38</t>
  </si>
  <si>
    <t>NetJ3_M38</t>
  </si>
  <si>
    <t>HDMI_D22</t>
  </si>
  <si>
    <t>M39</t>
  </si>
  <si>
    <t>NetJ3_M39</t>
  </si>
  <si>
    <t>HDMI_D23</t>
  </si>
  <si>
    <t>Y2</t>
  </si>
  <si>
    <t>NetJ3_Y2</t>
  </si>
  <si>
    <t>HDMI_D3</t>
  </si>
  <si>
    <t>Y3</t>
  </si>
  <si>
    <t>NetJ3_Y3</t>
  </si>
  <si>
    <t>HDMI_D4</t>
  </si>
  <si>
    <t>Y6</t>
  </si>
  <si>
    <t>NetJ3_Y6</t>
  </si>
  <si>
    <t>HDMI_D5</t>
  </si>
  <si>
    <t>Y7</t>
  </si>
  <si>
    <t>NetJ3_Y7</t>
  </si>
  <si>
    <t>HDMI_D6</t>
  </si>
  <si>
    <t>Y10</t>
  </si>
  <si>
    <t>NetJ3_Y10</t>
  </si>
  <si>
    <t>HDMI_D7</t>
  </si>
  <si>
    <t>Y11</t>
  </si>
  <si>
    <t>NetJ3_Y11</t>
  </si>
  <si>
    <t>HDMI_D8</t>
  </si>
  <si>
    <t>Y14</t>
  </si>
  <si>
    <t>NetJ3_Y14</t>
  </si>
  <si>
    <t>HDMI_D9</t>
  </si>
  <si>
    <t>Y15</t>
  </si>
  <si>
    <t>NetJ3_Y15</t>
  </si>
  <si>
    <t>HDMI_DE</t>
  </si>
  <si>
    <t>Y18</t>
  </si>
  <si>
    <t>NetJ3_Y18</t>
  </si>
  <si>
    <t>HDMI_HS</t>
  </si>
  <si>
    <t>Y19</t>
  </si>
  <si>
    <t>NetJ3_Y19</t>
  </si>
  <si>
    <t>HDMI_I2C_SCL</t>
  </si>
  <si>
    <t>Y22</t>
  </si>
  <si>
    <t>NetJ3_Y22</t>
  </si>
  <si>
    <t>HDMI_I2C_SDA</t>
  </si>
  <si>
    <t>Y23</t>
  </si>
  <si>
    <t>NetJ3_Y23</t>
  </si>
  <si>
    <t>HDMI_INT</t>
  </si>
  <si>
    <t>Y26</t>
  </si>
  <si>
    <t>NetJ3_Y26</t>
  </si>
  <si>
    <t>HDMI_SPDIF</t>
  </si>
  <si>
    <t>Y27</t>
  </si>
  <si>
    <t>NetJ3_Y27</t>
  </si>
  <si>
    <t>HDMI_TX0_N</t>
  </si>
  <si>
    <t>Y30</t>
  </si>
  <si>
    <t>NetJ3_Y30</t>
  </si>
  <si>
    <t>HDMI_TX0_P</t>
  </si>
  <si>
    <t>Y31</t>
  </si>
  <si>
    <t>NetJ3_Y31</t>
  </si>
  <si>
    <t>HDMI_TX1_N</t>
  </si>
  <si>
    <t>Y34</t>
  </si>
  <si>
    <t>NetJ3_Y34</t>
  </si>
  <si>
    <t>HDMI_TX1_P</t>
  </si>
  <si>
    <t>Y35</t>
  </si>
  <si>
    <t>NetJ3_Y35</t>
  </si>
  <si>
    <t>HDMI_TX2_N</t>
  </si>
  <si>
    <t>Y38</t>
  </si>
  <si>
    <t>NetJ3_Y38</t>
  </si>
  <si>
    <t>HDMI_TX2_P</t>
  </si>
  <si>
    <t>Y39</t>
  </si>
  <si>
    <t>NetJ3_Y39</t>
  </si>
  <si>
    <t>HDMI_TXC_N</t>
  </si>
  <si>
    <t>Z1</t>
  </si>
  <si>
    <t>NetJ3_Z1</t>
  </si>
  <si>
    <t>HDMI_TXC_P</t>
  </si>
  <si>
    <t>Z4</t>
  </si>
  <si>
    <t>NetJ3_Z4</t>
  </si>
  <si>
    <t>HDMI_VS</t>
  </si>
  <si>
    <t>Z5</t>
  </si>
  <si>
    <t>NetJ3_Z5</t>
  </si>
  <si>
    <t>HPD_A</t>
  </si>
  <si>
    <t>Z8</t>
  </si>
  <si>
    <t>NetJ3_Z8</t>
  </si>
  <si>
    <t>HPD_B</t>
  </si>
  <si>
    <t>Z9</t>
  </si>
  <si>
    <t>NetJ3_Z9</t>
  </si>
  <si>
    <t>HPS_COLD_RST</t>
  </si>
  <si>
    <t>Z12</t>
  </si>
  <si>
    <t>NetJ3_Z12</t>
  </si>
  <si>
    <t>HPS_OSC_CLK</t>
  </si>
  <si>
    <t>Z13</t>
  </si>
  <si>
    <t>NetJ3_Z13</t>
  </si>
  <si>
    <t>HPS_OSC_CLK1</t>
  </si>
  <si>
    <t>Z16</t>
  </si>
  <si>
    <t>NetJ3_Z16</t>
  </si>
  <si>
    <t>I2C0_SCL</t>
  </si>
  <si>
    <t>Z17</t>
  </si>
  <si>
    <t>NetJ3_Z17</t>
  </si>
  <si>
    <t>I2C0_SDA</t>
  </si>
  <si>
    <t>Z20</t>
  </si>
  <si>
    <t>NetJ3_Z20</t>
  </si>
  <si>
    <t>I2C_DCDC_EN</t>
  </si>
  <si>
    <t>Z21</t>
  </si>
  <si>
    <t>NetJ3_Z21</t>
  </si>
  <si>
    <t>I2C_EN</t>
  </si>
  <si>
    <t>Z24</t>
  </si>
  <si>
    <t>NetJ3_Z24</t>
  </si>
  <si>
    <t>I2C_SCL</t>
  </si>
  <si>
    <t>Z25</t>
  </si>
  <si>
    <t>NetJ3_Z25</t>
  </si>
  <si>
    <t>I2C_SDA</t>
  </si>
  <si>
    <t>Z28</t>
  </si>
  <si>
    <t>NetJ3_Z28</t>
  </si>
  <si>
    <t>INIT_DONE</t>
  </si>
  <si>
    <t>Z29</t>
  </si>
  <si>
    <t>NetJ3_Z29</t>
  </si>
  <si>
    <t>INTVCC_1</t>
  </si>
  <si>
    <t>Z32</t>
  </si>
  <si>
    <t>NetJ3_Z32</t>
  </si>
  <si>
    <t>INTVCC_2</t>
  </si>
  <si>
    <t>Z33</t>
  </si>
  <si>
    <t>NetJ3_Z33</t>
  </si>
  <si>
    <t>INTVCC_3</t>
  </si>
  <si>
    <t>Z36</t>
  </si>
  <si>
    <t>NetJ3_Z36</t>
  </si>
  <si>
    <t>INTVCC_4</t>
  </si>
  <si>
    <t>Z37</t>
  </si>
  <si>
    <t>NetJ3_Z37</t>
  </si>
  <si>
    <t>JTAG_TCK</t>
  </si>
  <si>
    <t>JTAG_TDI</t>
  </si>
  <si>
    <t>JTAG_TDO</t>
  </si>
  <si>
    <t>JTAG_TMS</t>
  </si>
  <si>
    <t>A33</t>
  </si>
  <si>
    <t>A36</t>
  </si>
  <si>
    <t>A37</t>
  </si>
  <si>
    <t>A40</t>
  </si>
  <si>
    <t>B34</t>
  </si>
  <si>
    <t>B35</t>
  </si>
  <si>
    <t>B38</t>
  </si>
  <si>
    <t>B39</t>
  </si>
  <si>
    <t>B40</t>
  </si>
  <si>
    <t>NetJ3_B40</t>
  </si>
  <si>
    <t>C8</t>
  </si>
  <si>
    <t>C9</t>
  </si>
  <si>
    <t>C12</t>
  </si>
  <si>
    <t>C13</t>
  </si>
  <si>
    <t>C16</t>
  </si>
  <si>
    <t>C17</t>
  </si>
  <si>
    <t>C20</t>
  </si>
  <si>
    <t>C21</t>
  </si>
  <si>
    <t>C24</t>
  </si>
  <si>
    <t>C25</t>
  </si>
  <si>
    <t>C28</t>
  </si>
  <si>
    <t>C29</t>
  </si>
  <si>
    <t>C32</t>
  </si>
  <si>
    <t>C33</t>
  </si>
  <si>
    <t>C35</t>
  </si>
  <si>
    <t>C36</t>
  </si>
  <si>
    <t>C37</t>
  </si>
  <si>
    <t>C38</t>
  </si>
  <si>
    <t>C39</t>
  </si>
  <si>
    <t>C40</t>
  </si>
  <si>
    <t>D2</t>
  </si>
  <si>
    <t>D3</t>
  </si>
  <si>
    <t>D6</t>
  </si>
  <si>
    <t>D7</t>
  </si>
  <si>
    <t>D10</t>
  </si>
  <si>
    <t>D13</t>
  </si>
  <si>
    <t>D16</t>
  </si>
  <si>
    <t>D19</t>
  </si>
  <si>
    <t>LED0B</t>
  </si>
  <si>
    <t>D22</t>
  </si>
  <si>
    <t>LED0G</t>
  </si>
  <si>
    <t>D25</t>
  </si>
  <si>
    <t>LED0R</t>
  </si>
  <si>
    <t>D28</t>
  </si>
  <si>
    <t>LED1B</t>
  </si>
  <si>
    <t>D32</t>
  </si>
  <si>
    <t>LED1G</t>
  </si>
  <si>
    <t>D36</t>
  </si>
  <si>
    <t>LED1R</t>
  </si>
  <si>
    <t>D37</t>
  </si>
  <si>
    <t>LED2B</t>
  </si>
  <si>
    <t>D38</t>
  </si>
  <si>
    <t>LED2G</t>
  </si>
  <si>
    <t>D39</t>
  </si>
  <si>
    <t>LED2R</t>
  </si>
  <si>
    <t>D40</t>
  </si>
  <si>
    <t>LED3B</t>
  </si>
  <si>
    <t>E1</t>
  </si>
  <si>
    <t>LED3G</t>
  </si>
  <si>
    <t>E4</t>
  </si>
  <si>
    <t>LED3R</t>
  </si>
  <si>
    <t>E5</t>
  </si>
  <si>
    <t>LINK1_ST</t>
  </si>
  <si>
    <t>E8</t>
  </si>
  <si>
    <t>LINK_ST</t>
  </si>
  <si>
    <t>E11</t>
  </si>
  <si>
    <t>LPDDR4A_CA0</t>
  </si>
  <si>
    <t>E14</t>
  </si>
  <si>
    <t>LPDDR4A_CA1</t>
  </si>
  <si>
    <t>E17</t>
  </si>
  <si>
    <t>LPDDR4A_CA2</t>
  </si>
  <si>
    <t>E20</t>
  </si>
  <si>
    <t>LPDDR4A_CA3</t>
  </si>
  <si>
    <t>E23</t>
  </si>
  <si>
    <t>LPDDR4A_CA4</t>
  </si>
  <si>
    <t>E26</t>
  </si>
  <si>
    <t>LPDDR4A_CA5</t>
  </si>
  <si>
    <t>E29</t>
  </si>
  <si>
    <t>LPDDR4A_CKE0</t>
  </si>
  <si>
    <t>E32</t>
  </si>
  <si>
    <t>LPDDR4A_CKE1</t>
  </si>
  <si>
    <t>E35</t>
  </si>
  <si>
    <t>LPDDR4A_CK_N</t>
  </si>
  <si>
    <t>E38</t>
  </si>
  <si>
    <t>LPDDR4A_CK_P</t>
  </si>
  <si>
    <t>E39</t>
  </si>
  <si>
    <t>LPDDR4A_CS0_N</t>
  </si>
  <si>
    <t>E40</t>
  </si>
  <si>
    <t>LPDDR4A_CS1_N</t>
  </si>
  <si>
    <t>LPDDR4A_DMA0</t>
  </si>
  <si>
    <t>LPDDR4A_DMA1</t>
  </si>
  <si>
    <t>F6</t>
  </si>
  <si>
    <t>LPDDR4A_DMB0</t>
  </si>
  <si>
    <t>F9</t>
  </si>
  <si>
    <t>LPDDR4A_DMB1</t>
  </si>
  <si>
    <t>F12</t>
  </si>
  <si>
    <t>LPDDR4A_DQ0</t>
  </si>
  <si>
    <t>F15</t>
  </si>
  <si>
    <t>LPDDR4A_DQ1</t>
  </si>
  <si>
    <t>F18</t>
  </si>
  <si>
    <t>LPDDR4A_DQ10</t>
  </si>
  <si>
    <t>F21</t>
  </si>
  <si>
    <t>LPDDR4A_DQ11</t>
  </si>
  <si>
    <t>F24</t>
  </si>
  <si>
    <t>LPDDR4A_DQ12</t>
  </si>
  <si>
    <t>F27</t>
  </si>
  <si>
    <t>LPDDR4A_DQ13</t>
  </si>
  <si>
    <t>F30</t>
  </si>
  <si>
    <t>LPDDR4A_DQ14</t>
  </si>
  <si>
    <t>F33</t>
  </si>
  <si>
    <t>LPDDR4A_DQ15</t>
  </si>
  <si>
    <t>F36</t>
  </si>
  <si>
    <t>LPDDR4A_DQ16</t>
  </si>
  <si>
    <t>F39</t>
  </si>
  <si>
    <t>LPDDR4A_DQ17</t>
  </si>
  <si>
    <t>F40</t>
  </si>
  <si>
    <t>LPDDR4A_DQ18</t>
  </si>
  <si>
    <t>G1</t>
  </si>
  <si>
    <t>LPDDR4A_DQ19</t>
  </si>
  <si>
    <t>G4</t>
  </si>
  <si>
    <t>LPDDR4A_DQ2</t>
  </si>
  <si>
    <t>G5</t>
  </si>
  <si>
    <t>LPDDR4A_DQ20</t>
  </si>
  <si>
    <t>G8</t>
  </si>
  <si>
    <t>LPDDR4A_DQ21</t>
  </si>
  <si>
    <t>G11</t>
  </si>
  <si>
    <t>LPDDR4A_DQ22</t>
  </si>
  <si>
    <t>G14</t>
  </si>
  <si>
    <t>LPDDR4A_DQ23</t>
  </si>
  <si>
    <t>G17</t>
  </si>
  <si>
    <t>LPDDR4A_DQ24</t>
  </si>
  <si>
    <t>G20</t>
  </si>
  <si>
    <t>LPDDR4A_DQ25</t>
  </si>
  <si>
    <t>G23</t>
  </si>
  <si>
    <t>LPDDR4A_DQ26</t>
  </si>
  <si>
    <t>G26</t>
  </si>
  <si>
    <t>LPDDR4A_DQ27</t>
  </si>
  <si>
    <t>G29</t>
  </si>
  <si>
    <t>LPDDR4A_DQ28</t>
  </si>
  <si>
    <t>G32</t>
  </si>
  <si>
    <t>LPDDR4A_DQ29</t>
  </si>
  <si>
    <t>G35</t>
  </si>
  <si>
    <t>LPDDR4A_DQ3</t>
  </si>
  <si>
    <t>G38</t>
  </si>
  <si>
    <t>LPDDR4A_DQ30</t>
  </si>
  <si>
    <t>G39</t>
  </si>
  <si>
    <t>LPDDR4A_DQ31</t>
  </si>
  <si>
    <t>G40</t>
  </si>
  <si>
    <t>LPDDR4A_DQ4</t>
  </si>
  <si>
    <t>H1</t>
  </si>
  <si>
    <t>NetJ3_H1</t>
  </si>
  <si>
    <t>LPDDR4A_DQ5</t>
  </si>
  <si>
    <t>H3</t>
  </si>
  <si>
    <t>LPDDR4A_DQ6</t>
  </si>
  <si>
    <t>H6</t>
  </si>
  <si>
    <t>LPDDR4A_DQ7</t>
  </si>
  <si>
    <t>H9</t>
  </si>
  <si>
    <t>LPDDR4A_DQ8</t>
  </si>
  <si>
    <t>H12</t>
  </si>
  <si>
    <t>LPDDR4A_DQ9</t>
  </si>
  <si>
    <t>H15</t>
  </si>
  <si>
    <t>LPDDR4A_DQSA0_N</t>
  </si>
  <si>
    <t>H18</t>
  </si>
  <si>
    <t>LPDDR4A_DQSA0_P</t>
  </si>
  <si>
    <t>H21</t>
  </si>
  <si>
    <t>LPDDR4A_DQSA1_N</t>
  </si>
  <si>
    <t>H24</t>
  </si>
  <si>
    <t>LPDDR4A_DQSA1_P</t>
  </si>
  <si>
    <t>H27</t>
  </si>
  <si>
    <t>LPDDR4A_DQSB0_N</t>
  </si>
  <si>
    <t>H30</t>
  </si>
  <si>
    <t>LPDDR4A_DQSB0_P</t>
  </si>
  <si>
    <t>H33</t>
  </si>
  <si>
    <t>LPDDR4A_DQSB1_N</t>
  </si>
  <si>
    <t>H36</t>
  </si>
  <si>
    <t>LPDDR4A_DQSB1_P</t>
  </si>
  <si>
    <t>H39</t>
  </si>
  <si>
    <t>LPDDR4A_REFCK_N</t>
  </si>
  <si>
    <t>H40</t>
  </si>
  <si>
    <t>LPDDR4A_REFCK_P</t>
  </si>
  <si>
    <t>LPDDR4A_RST</t>
  </si>
  <si>
    <t>J4</t>
  </si>
  <si>
    <t>LPDDR4A_ZQA0</t>
  </si>
  <si>
    <t>J5</t>
  </si>
  <si>
    <t>LPDDR4A_ZQA1</t>
  </si>
  <si>
    <t>J8</t>
  </si>
  <si>
    <t>LPDDR4B_CA0</t>
  </si>
  <si>
    <t>J11</t>
  </si>
  <si>
    <t>LPDDR4B_CA1</t>
  </si>
  <si>
    <t>J14</t>
  </si>
  <si>
    <t>LPDDR4B_CA2</t>
  </si>
  <si>
    <t>J17</t>
  </si>
  <si>
    <t>LPDDR4B_CA3</t>
  </si>
  <si>
    <t>J20</t>
  </si>
  <si>
    <t>LPDDR4B_CA4</t>
  </si>
  <si>
    <t>J23</t>
  </si>
  <si>
    <t>LPDDR4B_CA5</t>
  </si>
  <si>
    <t>J26</t>
  </si>
  <si>
    <t>LPDDR4B_CKE0</t>
  </si>
  <si>
    <t>J29</t>
  </si>
  <si>
    <t>LPDDR4B_CKE1</t>
  </si>
  <si>
    <t>J32</t>
  </si>
  <si>
    <t>LPDDR4B_CK_N</t>
  </si>
  <si>
    <t>J35</t>
  </si>
  <si>
    <t>LPDDR4B_CK_P</t>
  </si>
  <si>
    <t>J38</t>
  </si>
  <si>
    <t>LPDDR4B_CS0_N</t>
  </si>
  <si>
    <t>J39</t>
  </si>
  <si>
    <t>NetJ3_J39</t>
  </si>
  <si>
    <t>LPDDR4B_CS1_N</t>
  </si>
  <si>
    <t>J40</t>
  </si>
  <si>
    <t>LPDDR4B_DMA0</t>
  </si>
  <si>
    <t>K1</t>
  </si>
  <si>
    <t>NetJ3_K1</t>
  </si>
  <si>
    <t>LPDDR4B_DMA1</t>
  </si>
  <si>
    <t>K2</t>
  </si>
  <si>
    <t>LPDDR4B_DMB0</t>
  </si>
  <si>
    <t>K3</t>
  </si>
  <si>
    <t>LPDDR4B_DMB1</t>
  </si>
  <si>
    <t>K6</t>
  </si>
  <si>
    <t>LPDDR4B_DQ0</t>
  </si>
  <si>
    <t>K9</t>
  </si>
  <si>
    <t>LPDDR4B_DQ1</t>
  </si>
  <si>
    <t>K12</t>
  </si>
  <si>
    <t>LPDDR4B_DQ10</t>
  </si>
  <si>
    <t>K15</t>
  </si>
  <si>
    <t>LPDDR4B_DQ11</t>
  </si>
  <si>
    <t>K18</t>
  </si>
  <si>
    <t>LPDDR4B_DQ12</t>
  </si>
  <si>
    <t>K21</t>
  </si>
  <si>
    <t>LPDDR4B_DQ13</t>
  </si>
  <si>
    <t>K24</t>
  </si>
  <si>
    <t>LPDDR4B_DQ14</t>
  </si>
  <si>
    <t>K27</t>
  </si>
  <si>
    <t>LPDDR4B_DQ15</t>
  </si>
  <si>
    <t>K30</t>
  </si>
  <si>
    <t>LPDDR4B_DQ16</t>
  </si>
  <si>
    <t>K33</t>
  </si>
  <si>
    <t>LPDDR4B_DQ17</t>
  </si>
  <si>
    <t>K36</t>
  </si>
  <si>
    <t>LPDDR4B_DQ18</t>
  </si>
  <si>
    <t>K39</t>
  </si>
  <si>
    <t>LPDDR4B_DQ19</t>
  </si>
  <si>
    <t>K40</t>
  </si>
  <si>
    <t>NetJ3_K40</t>
  </si>
  <si>
    <t>LPDDR4B_DQ2</t>
  </si>
  <si>
    <t>L1</t>
  </si>
  <si>
    <t>NetJ3_L1</t>
  </si>
  <si>
    <t>LPDDR4B_DQ20</t>
  </si>
  <si>
    <t>L2</t>
  </si>
  <si>
    <t>LPDDR4B_DQ21</t>
  </si>
  <si>
    <t>L3</t>
  </si>
  <si>
    <t>LPDDR4B_DQ22</t>
  </si>
  <si>
    <t>L6</t>
  </si>
  <si>
    <t>LPDDR4B_DQ23</t>
  </si>
  <si>
    <t>L7</t>
  </si>
  <si>
    <t>LPDDR4B_DQ24</t>
  </si>
  <si>
    <t>L10</t>
  </si>
  <si>
    <t>LPDDR4B_DQ25</t>
  </si>
  <si>
    <t>L11</t>
  </si>
  <si>
    <t>LPDDR4B_DQ26</t>
  </si>
  <si>
    <t>L14</t>
  </si>
  <si>
    <t>LPDDR4B_DQ27</t>
  </si>
  <si>
    <t>L15</t>
  </si>
  <si>
    <t>LPDDR4B_DQ28</t>
  </si>
  <si>
    <t>L18</t>
  </si>
  <si>
    <t>LPDDR4B_DQ29</t>
  </si>
  <si>
    <t>L19</t>
  </si>
  <si>
    <t>LPDDR4B_DQ3</t>
  </si>
  <si>
    <t>L22</t>
  </si>
  <si>
    <t>LPDDR4B_DQ30</t>
  </si>
  <si>
    <t>L23</t>
  </si>
  <si>
    <t>LPDDR4B_DQ31</t>
  </si>
  <si>
    <t>L26</t>
  </si>
  <si>
    <t>LPDDR4B_DQ4</t>
  </si>
  <si>
    <t>L27</t>
  </si>
  <si>
    <t>LPDDR4B_DQ5</t>
  </si>
  <si>
    <t>L30</t>
  </si>
  <si>
    <t>LPDDR4B_DQ6</t>
  </si>
  <si>
    <t>L31</t>
  </si>
  <si>
    <t>LPDDR4B_DQ7</t>
  </si>
  <si>
    <t>L32</t>
  </si>
  <si>
    <t>NetJ3_L32</t>
  </si>
  <si>
    <t>LPDDR4B_DQ8</t>
  </si>
  <si>
    <t>L33</t>
  </si>
  <si>
    <t>NetJ3_L33</t>
  </si>
  <si>
    <t>LPDDR4B_DQ9</t>
  </si>
  <si>
    <t>L34</t>
  </si>
  <si>
    <t>LPDDR4B_DQSA0_N</t>
  </si>
  <si>
    <t>L35</t>
  </si>
  <si>
    <t>LPDDR4B_DQSA0_P</t>
  </si>
  <si>
    <t>L36</t>
  </si>
  <si>
    <t>LPDDR4B_DQSA1_N</t>
  </si>
  <si>
    <t>L37</t>
  </si>
  <si>
    <t>LPDDR4B_DQSA1_P</t>
  </si>
  <si>
    <t>L38</t>
  </si>
  <si>
    <t>LPDDR4B_DQSB0_N</t>
  </si>
  <si>
    <t>L39</t>
  </si>
  <si>
    <t>LPDDR4B_DQSB0_P</t>
  </si>
  <si>
    <t>L40</t>
  </si>
  <si>
    <t>LPDDR4B_DQSB1_N</t>
  </si>
  <si>
    <t>M1</t>
  </si>
  <si>
    <t>LPDDR4B_DQSB1_P</t>
  </si>
  <si>
    <t>M4</t>
  </si>
  <si>
    <t>LPDDR4B_REFCK_N</t>
  </si>
  <si>
    <t>M5</t>
  </si>
  <si>
    <t>LPDDR4B_REFCK_P</t>
  </si>
  <si>
    <t>M8</t>
  </si>
  <si>
    <t>LPDDR4B_RST</t>
  </si>
  <si>
    <t>M9</t>
  </si>
  <si>
    <t>LPDDR4B_ZQA0</t>
  </si>
  <si>
    <t>M12</t>
  </si>
  <si>
    <t>LPDDR4B_ZQA1</t>
  </si>
  <si>
    <t>M13</t>
  </si>
  <si>
    <t>MSEL1</t>
  </si>
  <si>
    <t>M16</t>
  </si>
  <si>
    <t>MSEL2</t>
  </si>
  <si>
    <t>M17</t>
  </si>
  <si>
    <t>MUX_I2C_INT</t>
  </si>
  <si>
    <t>M20</t>
  </si>
  <si>
    <t>MUX_I2C_SCL</t>
  </si>
  <si>
    <t>M21</t>
  </si>
  <si>
    <t>MUX_I2C_SDA</t>
  </si>
  <si>
    <t>M24</t>
  </si>
  <si>
    <t>MVDD_HDMI</t>
  </si>
  <si>
    <t>M25</t>
  </si>
  <si>
    <t>NCONFIG</t>
  </si>
  <si>
    <t>M28</t>
  </si>
  <si>
    <t>NSTATUS</t>
  </si>
  <si>
    <t>M29</t>
  </si>
  <si>
    <t>NetC138_1</t>
  </si>
  <si>
    <t>M32</t>
  </si>
  <si>
    <t>NetC140_1</t>
  </si>
  <si>
    <t>M33</t>
  </si>
  <si>
    <t>NetC155_2</t>
  </si>
  <si>
    <t>M36</t>
  </si>
  <si>
    <t>NetC157_2</t>
  </si>
  <si>
    <t>M37</t>
  </si>
  <si>
    <t>NetC159_1</t>
  </si>
  <si>
    <t>M40</t>
  </si>
  <si>
    <t>NetC159_2</t>
  </si>
  <si>
    <t>Y1</t>
  </si>
  <si>
    <t>NetC194_1</t>
  </si>
  <si>
    <t>Y4</t>
  </si>
  <si>
    <t>NetC195_1</t>
  </si>
  <si>
    <t>Y5</t>
  </si>
  <si>
    <t>NetC195_2</t>
  </si>
  <si>
    <t>Y8</t>
  </si>
  <si>
    <t>NetC200_1</t>
  </si>
  <si>
    <t>Y9</t>
  </si>
  <si>
    <t>NetC201_1</t>
  </si>
  <si>
    <t>Y12</t>
  </si>
  <si>
    <t>NetC201_2</t>
  </si>
  <si>
    <t>Y13</t>
  </si>
  <si>
    <t>NetC207_1</t>
  </si>
  <si>
    <t>Y16</t>
  </si>
  <si>
    <t>NetC208_1</t>
  </si>
  <si>
    <t>Y17</t>
  </si>
  <si>
    <t>NetC213_2</t>
  </si>
  <si>
    <t>Y20</t>
  </si>
  <si>
    <t>NetC214_2</t>
  </si>
  <si>
    <t>Y21</t>
  </si>
  <si>
    <t>NetC215_2</t>
  </si>
  <si>
    <t>Y24</t>
  </si>
  <si>
    <t>NetC216_2</t>
  </si>
  <si>
    <t>Y25</t>
  </si>
  <si>
    <t>NetC217_2</t>
  </si>
  <si>
    <t>Y28</t>
  </si>
  <si>
    <t>NetC218_2</t>
  </si>
  <si>
    <t>Y29</t>
  </si>
  <si>
    <t>NetC219_2</t>
  </si>
  <si>
    <t>Y32</t>
  </si>
  <si>
    <t>NetC220_2</t>
  </si>
  <si>
    <t>Y33</t>
  </si>
  <si>
    <t>NetC230_1</t>
  </si>
  <si>
    <t>Y36</t>
  </si>
  <si>
    <t>NetC230_2</t>
  </si>
  <si>
    <t>Y37</t>
  </si>
  <si>
    <t>NetC235_1</t>
  </si>
  <si>
    <t>Y40</t>
  </si>
  <si>
    <t>NetC235_2</t>
  </si>
  <si>
    <t>Z2</t>
  </si>
  <si>
    <t>NetC250_1</t>
  </si>
  <si>
    <t>Z3</t>
  </si>
  <si>
    <t>NetC261_1</t>
  </si>
  <si>
    <t>Z6</t>
  </si>
  <si>
    <t>NetC262_1</t>
  </si>
  <si>
    <t>Z7</t>
  </si>
  <si>
    <t>NetC263_1</t>
  </si>
  <si>
    <t>Z10</t>
  </si>
  <si>
    <t>NetC263_2</t>
  </si>
  <si>
    <t>Z11</t>
  </si>
  <si>
    <t>NetC272_1</t>
  </si>
  <si>
    <t>Z14</t>
  </si>
  <si>
    <t>NetC272_2</t>
  </si>
  <si>
    <t>Z15</t>
  </si>
  <si>
    <t>NetC283_1</t>
  </si>
  <si>
    <t>Z18</t>
  </si>
  <si>
    <t>NetC285_1</t>
  </si>
  <si>
    <t>Z19</t>
  </si>
  <si>
    <t>NetC287_1</t>
  </si>
  <si>
    <t>Z22</t>
  </si>
  <si>
    <t>NetC288_1</t>
  </si>
  <si>
    <t>Z23</t>
  </si>
  <si>
    <t>NetC289_1</t>
  </si>
  <si>
    <t>Z26</t>
  </si>
  <si>
    <t>NetC289_2</t>
  </si>
  <si>
    <t>Z27</t>
  </si>
  <si>
    <t>NetC293_1</t>
  </si>
  <si>
    <t>Z30</t>
  </si>
  <si>
    <t>NetC294_1</t>
  </si>
  <si>
    <t>Z31</t>
  </si>
  <si>
    <t>NetC29_1</t>
  </si>
  <si>
    <t>Z34</t>
  </si>
  <si>
    <t>NetC300_1</t>
  </si>
  <si>
    <t>Z35</t>
  </si>
  <si>
    <t>NetC346_2</t>
  </si>
  <si>
    <t>Z38</t>
  </si>
  <si>
    <t>NetC347_2</t>
  </si>
  <si>
    <t>Z39</t>
  </si>
  <si>
    <t>NetC349_1</t>
  </si>
  <si>
    <t>Z40</t>
  </si>
  <si>
    <t>NetC352_2</t>
  </si>
  <si>
    <t>NetC354_1</t>
  </si>
  <si>
    <t>PHY_MDI2_N</t>
  </si>
  <si>
    <t>NetC3_1</t>
  </si>
  <si>
    <t>PHY_MDI2_P</t>
  </si>
  <si>
    <t>NetC406_1</t>
  </si>
  <si>
    <t>PHY_MDI1_P</t>
  </si>
  <si>
    <t>NetC406_2</t>
  </si>
  <si>
    <t>PHY_MDI1_N</t>
  </si>
  <si>
    <t>NetC423_1</t>
  </si>
  <si>
    <t>NetC424_1</t>
  </si>
  <si>
    <t>NetC427_1</t>
  </si>
  <si>
    <t>PHY_MDI3_P</t>
  </si>
  <si>
    <t>NetC428_1</t>
  </si>
  <si>
    <t>PHY_MDI3_N</t>
  </si>
  <si>
    <t>NetC428_2</t>
  </si>
  <si>
    <t>PHY_MDI0_N</t>
  </si>
  <si>
    <t>NetC429_2</t>
  </si>
  <si>
    <t>PHY_MDI0_P</t>
  </si>
  <si>
    <t>NetC436_2</t>
  </si>
  <si>
    <t>NetC437_2</t>
  </si>
  <si>
    <t>PHY_LED1</t>
  </si>
  <si>
    <t>NetC438_2</t>
  </si>
  <si>
    <t>NetJ4_14</t>
  </si>
  <si>
    <t>NetC439_2</t>
  </si>
  <si>
    <t>NetJ4_15</t>
  </si>
  <si>
    <t>NetC485_1</t>
  </si>
  <si>
    <t>NetJ4_16</t>
  </si>
  <si>
    <t>NetC488_2</t>
  </si>
  <si>
    <t>NetC489_1</t>
  </si>
  <si>
    <t>NetC52_1</t>
  </si>
  <si>
    <t>Vbus_FTDI</t>
  </si>
  <si>
    <t>NetC549_1</t>
  </si>
  <si>
    <t>NetC550_1</t>
  </si>
  <si>
    <t>NetC551_1</t>
  </si>
  <si>
    <t>NetJ5_4</t>
  </si>
  <si>
    <t>NetC606_1</t>
  </si>
  <si>
    <t>NetC607_1</t>
  </si>
  <si>
    <t>S1</t>
  </si>
  <si>
    <t>UART_FGND</t>
  </si>
  <si>
    <t>NetC616_1</t>
  </si>
  <si>
    <t>S2</t>
  </si>
  <si>
    <t>NetC617_1</t>
  </si>
  <si>
    <t>S3</t>
  </si>
  <si>
    <t>NetC617_2</t>
  </si>
  <si>
    <t>S4</t>
  </si>
  <si>
    <t>NetC627_2</t>
  </si>
  <si>
    <t>S5</t>
  </si>
  <si>
    <t>NetC629_1</t>
  </si>
  <si>
    <t>S6</t>
  </si>
  <si>
    <t>NetC630_1</t>
  </si>
  <si>
    <t>NetC631_1</t>
  </si>
  <si>
    <t>NetJ6_2</t>
  </si>
  <si>
    <t>NetC638_1</t>
  </si>
  <si>
    <t>NetD9_3</t>
  </si>
  <si>
    <t>NetC639_1</t>
  </si>
  <si>
    <t>NetC646_2</t>
  </si>
  <si>
    <t>NetC650_1</t>
  </si>
  <si>
    <t>NetC9_1</t>
  </si>
  <si>
    <t>NetD10_K</t>
  </si>
  <si>
    <t>VID_SDA</t>
  </si>
  <si>
    <t>NetD11_K</t>
  </si>
  <si>
    <t>NetD12_K</t>
  </si>
  <si>
    <t>VID_SCL</t>
  </si>
  <si>
    <t>NetD13_K</t>
  </si>
  <si>
    <t>NetJ8_4</t>
  </si>
  <si>
    <t>NetD15_K</t>
  </si>
  <si>
    <t>SDA_DCDC</t>
  </si>
  <si>
    <t>NetD1_1</t>
  </si>
  <si>
    <t>NetD1_2</t>
  </si>
  <si>
    <t>SCL_DCDC</t>
  </si>
  <si>
    <t>NetD1_3</t>
  </si>
  <si>
    <t>NetJ9_4</t>
  </si>
  <si>
    <t>NetD2_1</t>
  </si>
  <si>
    <t>NetD2_2</t>
  </si>
  <si>
    <t>NetD2_3</t>
  </si>
  <si>
    <t>NetD3_1</t>
  </si>
  <si>
    <t>NetJ10_4</t>
  </si>
  <si>
    <t>NetD3_2</t>
  </si>
  <si>
    <t>NetD3_3</t>
  </si>
  <si>
    <t>NetD4_1</t>
  </si>
  <si>
    <t>NetD4_2</t>
  </si>
  <si>
    <t>NetD4_3</t>
  </si>
  <si>
    <t>NetF1_1</t>
  </si>
  <si>
    <t>NetF2_1</t>
  </si>
  <si>
    <t>NetH13_1</t>
  </si>
  <si>
    <t>NetH4_1</t>
  </si>
  <si>
    <t>NetJ13_2</t>
  </si>
  <si>
    <t>NetJ11_14</t>
  </si>
  <si>
    <t>NetJ28_16</t>
  </si>
  <si>
    <t>SCL_B</t>
  </si>
  <si>
    <t>SDA_B</t>
  </si>
  <si>
    <t>VBUS3</t>
  </si>
  <si>
    <t>NetL50_1</t>
  </si>
  <si>
    <t>USB_D3_N</t>
  </si>
  <si>
    <t>NetL9_1</t>
  </si>
  <si>
    <t>USB_D3_P</t>
  </si>
  <si>
    <t>NetR101_1</t>
  </si>
  <si>
    <t>NetR102_1</t>
  </si>
  <si>
    <t>USB_SSRX_D3_N</t>
  </si>
  <si>
    <t>NetR103_1</t>
  </si>
  <si>
    <t>USB_SSRX_D3_P</t>
  </si>
  <si>
    <t>NetR104_1</t>
  </si>
  <si>
    <t>NetR115_1</t>
  </si>
  <si>
    <t>USB_SSTX_D3_N</t>
  </si>
  <si>
    <t>NetR116_1</t>
  </si>
  <si>
    <t>USB_SSTX_D3_P</t>
  </si>
  <si>
    <t>NetR118_2</t>
  </si>
  <si>
    <t>VBUS4</t>
  </si>
  <si>
    <t>NetR123_2</t>
  </si>
  <si>
    <t>USB_D4_N</t>
  </si>
  <si>
    <t>NetR133_1</t>
  </si>
  <si>
    <t>USB_D4_P</t>
  </si>
  <si>
    <t>NetR134_2</t>
  </si>
  <si>
    <t>NetR137_1</t>
  </si>
  <si>
    <t>USB_SSRX_D4_N</t>
  </si>
  <si>
    <t>NetR138_1</t>
  </si>
  <si>
    <t>USB_SSRX_D4_P</t>
  </si>
  <si>
    <t>NetR139_1</t>
  </si>
  <si>
    <t>NetR13_2</t>
  </si>
  <si>
    <t>USB_SSTX_D4_N</t>
  </si>
  <si>
    <t>NetR141_2</t>
  </si>
  <si>
    <t>USB_SSTX_D4_P</t>
  </si>
  <si>
    <t>NetR146_2</t>
  </si>
  <si>
    <t>NetR148_1</t>
  </si>
  <si>
    <t>NetR149_1</t>
  </si>
  <si>
    <t>NetR14_1</t>
  </si>
  <si>
    <t>NetR154_1</t>
  </si>
  <si>
    <t>NetR158_1</t>
  </si>
  <si>
    <t>NetR162_2</t>
  </si>
  <si>
    <t>NetR17_2</t>
  </si>
  <si>
    <t>NetR187_2</t>
  </si>
  <si>
    <t>NetJ19_1</t>
  </si>
  <si>
    <t>NetR1_2</t>
  </si>
  <si>
    <t>NetR202_2</t>
  </si>
  <si>
    <t>NetR207_2</t>
  </si>
  <si>
    <t>NetR209_1</t>
  </si>
  <si>
    <t>NetR211_2</t>
  </si>
  <si>
    <t>NetR222_2</t>
  </si>
  <si>
    <t>NetR223_2</t>
  </si>
  <si>
    <t>NetR224_1</t>
  </si>
  <si>
    <t>NetR224_2</t>
  </si>
  <si>
    <t>NetR227_1</t>
  </si>
  <si>
    <t>NetR234_2</t>
  </si>
  <si>
    <t>NetR239_2</t>
  </si>
  <si>
    <t>NetR24_1</t>
  </si>
  <si>
    <t>NetR259_2</t>
  </si>
  <si>
    <t>NetR273_2</t>
  </si>
  <si>
    <t>NetR277_2</t>
  </si>
  <si>
    <t>NetR280_2</t>
  </si>
  <si>
    <t>NetR28_2</t>
  </si>
  <si>
    <t>NetR290_1</t>
  </si>
  <si>
    <t>NetR313_1</t>
  </si>
  <si>
    <t>NetR34_1</t>
  </si>
  <si>
    <t>NetR34_2</t>
  </si>
  <si>
    <t>NetR354_2</t>
  </si>
  <si>
    <t>NetR357_2</t>
  </si>
  <si>
    <t>NetR358_2</t>
  </si>
  <si>
    <t>NetR359_2</t>
  </si>
  <si>
    <t>NetR35_1</t>
  </si>
  <si>
    <t>NetR35_2</t>
  </si>
  <si>
    <t>NetR37_1</t>
  </si>
  <si>
    <t>NetR37_2</t>
  </si>
  <si>
    <t>NetR38_1</t>
  </si>
  <si>
    <t>NetR42_2</t>
  </si>
  <si>
    <t>NetR43_2</t>
  </si>
  <si>
    <t>NetR44_2</t>
  </si>
  <si>
    <t>NetR45_1</t>
  </si>
  <si>
    <t>VIO_CRUVI</t>
  </si>
  <si>
    <t>NetR47_2</t>
  </si>
  <si>
    <t>NetR49_1</t>
  </si>
  <si>
    <t>NetR49_2</t>
  </si>
  <si>
    <t>NetR50_1</t>
  </si>
  <si>
    <t>NetR51_1</t>
  </si>
  <si>
    <t>NetR54_2</t>
  </si>
  <si>
    <t>NetR55_2</t>
  </si>
  <si>
    <t>NetR56_1</t>
  </si>
  <si>
    <t>NetR59_2</t>
  </si>
  <si>
    <t>NetR66_1</t>
  </si>
  <si>
    <t>NetR68_1</t>
  </si>
  <si>
    <t>NetR68_2</t>
  </si>
  <si>
    <t>NetR69_1</t>
  </si>
  <si>
    <t>NetR69_2</t>
  </si>
  <si>
    <t>NetJ19_50</t>
  </si>
  <si>
    <t>NetR73_1</t>
  </si>
  <si>
    <t>NetJ19_51</t>
  </si>
  <si>
    <t>NetR75_1</t>
  </si>
  <si>
    <t>NetJ19_52</t>
  </si>
  <si>
    <t>NetR80_1</t>
  </si>
  <si>
    <t>NetJ19_53</t>
  </si>
  <si>
    <t>NetR83_1</t>
  </si>
  <si>
    <t>NetR84_2</t>
  </si>
  <si>
    <t>NetJ19_55</t>
  </si>
  <si>
    <t>NetR87_2</t>
  </si>
  <si>
    <t>NetJ19_56</t>
  </si>
  <si>
    <t>NetR88_2</t>
  </si>
  <si>
    <t>NetJ19_57</t>
  </si>
  <si>
    <t>NetR89_1</t>
  </si>
  <si>
    <t>NetJ19_58</t>
  </si>
  <si>
    <t>NetR91_2</t>
  </si>
  <si>
    <t>NetJ19_59</t>
  </si>
  <si>
    <t>NetR96_2</t>
  </si>
  <si>
    <t>NetR98_1</t>
  </si>
  <si>
    <t>NetT1_1</t>
  </si>
  <si>
    <t>NetT3_1</t>
  </si>
  <si>
    <t>NetTP23_1</t>
  </si>
  <si>
    <t>NetU37_A2</t>
  </si>
  <si>
    <t>NetU37_A3</t>
  </si>
  <si>
    <t>NetU37_A5</t>
  </si>
  <si>
    <t>NetU37_B1</t>
  </si>
  <si>
    <t>NetU37_B5</t>
  </si>
  <si>
    <t>NetU37_C1</t>
  </si>
  <si>
    <t>NetU37_C3</t>
  </si>
  <si>
    <t>NetJ20_11</t>
  </si>
  <si>
    <t>NetU37_C5</t>
  </si>
  <si>
    <t>NetU37_D1</t>
  </si>
  <si>
    <t>NetJ21_1</t>
  </si>
  <si>
    <t>NetU37_D5</t>
  </si>
  <si>
    <t>NetU37_E1</t>
  </si>
  <si>
    <t>NetU37_E2</t>
  </si>
  <si>
    <t>NetU37_E3</t>
  </si>
  <si>
    <t>NetU37_E4</t>
  </si>
  <si>
    <t>NetU37_E5</t>
  </si>
  <si>
    <t>PB0</t>
  </si>
  <si>
    <t>PB1</t>
  </si>
  <si>
    <t>PB2</t>
  </si>
  <si>
    <t>PB3</t>
  </si>
  <si>
    <t>PCIE_100M_CK_N</t>
  </si>
  <si>
    <t>PCIE_100M_CK_P</t>
  </si>
  <si>
    <t>PCIE_CLK_N</t>
  </si>
  <si>
    <t>PCIE_CLK_P</t>
  </si>
  <si>
    <t>PCIE_RSTb</t>
  </si>
  <si>
    <t>PCIE_R_WAKE</t>
  </si>
  <si>
    <t>PER0_N</t>
  </si>
  <si>
    <t>PER0_P</t>
  </si>
  <si>
    <t>PER1_N</t>
  </si>
  <si>
    <t>PER1_P</t>
  </si>
  <si>
    <t>PER2_N</t>
  </si>
  <si>
    <t>PER2_P</t>
  </si>
  <si>
    <t>PER3_N</t>
  </si>
  <si>
    <t>PER3_P</t>
  </si>
  <si>
    <t>PG_3V3AUX</t>
  </si>
  <si>
    <t>PG_5V</t>
  </si>
  <si>
    <t>PG_GROUP0</t>
  </si>
  <si>
    <t>PG_GROUP1</t>
  </si>
  <si>
    <t>NetJ21_50</t>
  </si>
  <si>
    <t>PG_GROUP2</t>
  </si>
  <si>
    <t>NetJ21_51</t>
  </si>
  <si>
    <t>NetJ21_52</t>
  </si>
  <si>
    <t>PHY1_INT</t>
  </si>
  <si>
    <t>NetJ21_53</t>
  </si>
  <si>
    <t>PHY1_LED1</t>
  </si>
  <si>
    <t>PHY1_MDI0_N</t>
  </si>
  <si>
    <t>NetJ21_55</t>
  </si>
  <si>
    <t>PHY1_MDI0_P</t>
  </si>
  <si>
    <t>NetJ21_56</t>
  </si>
  <si>
    <t>PHY1_MDI1_N</t>
  </si>
  <si>
    <t>NetJ21_57</t>
  </si>
  <si>
    <t>PHY1_MDI1_P</t>
  </si>
  <si>
    <t>NetJ21_58</t>
  </si>
  <si>
    <t>PHY1_MDI2_N</t>
  </si>
  <si>
    <t>NetJ21_59</t>
  </si>
  <si>
    <t>PHY1_MDI2_P</t>
  </si>
  <si>
    <t>PHY1_MDI3_N</t>
  </si>
  <si>
    <t>PHY1_MDI3_P</t>
  </si>
  <si>
    <t>PHY1_RESET</t>
  </si>
  <si>
    <t>PHY_INT</t>
  </si>
  <si>
    <t>NetJ22_11</t>
  </si>
  <si>
    <t>eSD_DAT2</t>
  </si>
  <si>
    <t>PHY_RESET</t>
  </si>
  <si>
    <t>eSD_DAT3</t>
  </si>
  <si>
    <t>PLL_CKIN3_N</t>
  </si>
  <si>
    <t>eSD_CMD</t>
  </si>
  <si>
    <t>PLL_CKIN3_P</t>
  </si>
  <si>
    <t>PLL_CLKIN1_XA</t>
  </si>
  <si>
    <t>eSD_CLK</t>
  </si>
  <si>
    <t>PLL_CLKIN1_XB</t>
  </si>
  <si>
    <t>PLL_CLKIN3</t>
  </si>
  <si>
    <t>eSD_DAT0</t>
  </si>
  <si>
    <t>PLL_INPUT1</t>
  </si>
  <si>
    <t>eSD_DAT1</t>
  </si>
  <si>
    <t>PLL_INPUT2</t>
  </si>
  <si>
    <t>SD_DETECT</t>
  </si>
  <si>
    <t>PLL_INPUT3</t>
  </si>
  <si>
    <t>PLL_INPUT4</t>
  </si>
  <si>
    <t>PLL_INPUT5</t>
  </si>
  <si>
    <t>PLL_INPUT6</t>
  </si>
  <si>
    <t>PLL_INPUT7</t>
  </si>
  <si>
    <t>PLVDD_HDMI</t>
  </si>
  <si>
    <t>PMIC_SENSE_N</t>
  </si>
  <si>
    <t>PMIC_SENSE_P</t>
  </si>
  <si>
    <t>PROC_RST</t>
  </si>
  <si>
    <t>PRT_CTL1</t>
  </si>
  <si>
    <t>PRT_CTL2</t>
  </si>
  <si>
    <t>PRT_CTL3</t>
  </si>
  <si>
    <t>PRT_CTL4</t>
  </si>
  <si>
    <t>PVDD_HDMI</t>
  </si>
  <si>
    <t>PWRMGT_SCL</t>
  </si>
  <si>
    <t>PWRMGT_SDA</t>
  </si>
  <si>
    <t>PWR_SCL</t>
  </si>
  <si>
    <t>PWR_SDA</t>
  </si>
  <si>
    <t>REFCLK_3B0_N</t>
  </si>
  <si>
    <t>REFCLK_3B0_P</t>
  </si>
  <si>
    <t>RX1_ER</t>
  </si>
  <si>
    <t>RX_ER</t>
  </si>
  <si>
    <t>SCL_A</t>
  </si>
  <si>
    <t>SDA_A</t>
  </si>
  <si>
    <t>SDM_RESTORE</t>
  </si>
  <si>
    <t>SDM_RREF</t>
  </si>
  <si>
    <t>SD_CLK</t>
  </si>
  <si>
    <t>SD_CMD</t>
  </si>
  <si>
    <t>SD_DAT0</t>
  </si>
  <si>
    <t>SD_DAT1</t>
  </si>
  <si>
    <t>SD_DAT2</t>
  </si>
  <si>
    <t>SD_DAT3</t>
  </si>
  <si>
    <t>SD_RCLK</t>
  </si>
  <si>
    <t>SD_RCMD</t>
  </si>
  <si>
    <t>SD_RDAT0</t>
  </si>
  <si>
    <t>SD_RDAT1</t>
  </si>
  <si>
    <t>SD_RDAT2</t>
  </si>
  <si>
    <t>SD_RDAT3</t>
  </si>
  <si>
    <t>SFPA_LOS</t>
  </si>
  <si>
    <t>NetJ28_13</t>
  </si>
  <si>
    <t>SFPA_M-DEF0</t>
  </si>
  <si>
    <t>NetJ28_14</t>
  </si>
  <si>
    <t>SFPA_RD_N</t>
  </si>
  <si>
    <t>SFPA_RD_P</t>
  </si>
  <si>
    <t>SFPA_RS0</t>
  </si>
  <si>
    <t>SFPA_RS1</t>
  </si>
  <si>
    <t>SFPA_SCL</t>
  </si>
  <si>
    <t>SFPA_SDA</t>
  </si>
  <si>
    <t>SFPA_TD_N</t>
  </si>
  <si>
    <t>SFPA_TD_P</t>
  </si>
  <si>
    <t>SFPA_TX_DIS</t>
  </si>
  <si>
    <t>SFPA_TX_FAULT</t>
  </si>
  <si>
    <t>SFPA_T_LOS</t>
  </si>
  <si>
    <t>SFPA_T_M-DEF0</t>
  </si>
  <si>
    <t>SFPA_T_RS0</t>
  </si>
  <si>
    <t>SFPA_T_RS1</t>
  </si>
  <si>
    <t>SFPA_T_TX_DIS</t>
  </si>
  <si>
    <t>SFPA_T_TX_FAULT</t>
  </si>
  <si>
    <t>SFPB_LOS</t>
  </si>
  <si>
    <t>SFPB_M-DEF0</t>
  </si>
  <si>
    <t>SFPB_RD_N</t>
  </si>
  <si>
    <t>SFPB_RD_P</t>
  </si>
  <si>
    <t>SFPB_RS0</t>
  </si>
  <si>
    <t>SFPB_RS1</t>
  </si>
  <si>
    <t>SFPB_SCL</t>
  </si>
  <si>
    <t>SFPB_SDA</t>
  </si>
  <si>
    <t>SFPB_TD_N</t>
  </si>
  <si>
    <t>SFPB_TD_P</t>
  </si>
  <si>
    <t>SFPB_TX_DIS</t>
  </si>
  <si>
    <t>SFPB_TX_FAULT</t>
  </si>
  <si>
    <t>SFPB_T_LOS</t>
  </si>
  <si>
    <t>SFPB_T_M-DEF0</t>
  </si>
  <si>
    <t>SFPB_T_RS0</t>
  </si>
  <si>
    <t>SFPB_T_RS1</t>
  </si>
  <si>
    <t>SFPB_T_TX_DIS</t>
  </si>
  <si>
    <t>SFPB_T_TX_FAULT</t>
  </si>
  <si>
    <t>SFP_REFCLK_N</t>
  </si>
  <si>
    <t>SFP_REFCLK_P</t>
  </si>
  <si>
    <t>SHDN_n_1</t>
  </si>
  <si>
    <t>SHDN_n_2</t>
  </si>
  <si>
    <t>SPDIF</t>
  </si>
  <si>
    <t>TMP_ALERT</t>
  </si>
  <si>
    <t>UART0_RX</t>
  </si>
  <si>
    <t>UART0_TX</t>
  </si>
  <si>
    <t>USBH_CFG0</t>
  </si>
  <si>
    <t>USBH_CFG1</t>
  </si>
  <si>
    <t>USBH_CFG_BC</t>
  </si>
  <si>
    <t>USBH_CFG_NREM</t>
  </si>
  <si>
    <t>USBH_CFG_STRAP</t>
  </si>
  <si>
    <t>USB_CLK</t>
  </si>
  <si>
    <t>USB_CLK12M</t>
  </si>
  <si>
    <t>USB_CLKR</t>
  </si>
  <si>
    <t>U1</t>
  </si>
  <si>
    <t>A91</t>
  </si>
  <si>
    <t>A94</t>
  </si>
  <si>
    <t>USB_DATA0</t>
  </si>
  <si>
    <t>A97</t>
  </si>
  <si>
    <t>NetU1_A97</t>
  </si>
  <si>
    <t>USB_DATA1</t>
  </si>
  <si>
    <t>A101</t>
  </si>
  <si>
    <t>USB_DATA2</t>
  </si>
  <si>
    <t>A106</t>
  </si>
  <si>
    <t>USB_DATA3</t>
  </si>
  <si>
    <t>A110</t>
  </si>
  <si>
    <t>USB_DATA4</t>
  </si>
  <si>
    <t>A113</t>
  </si>
  <si>
    <t>USB_DATA5</t>
  </si>
  <si>
    <t>A116</t>
  </si>
  <si>
    <t>USB_DATA6</t>
  </si>
  <si>
    <t>A122</t>
  </si>
  <si>
    <t>NetU1_A122</t>
  </si>
  <si>
    <t>USB_DATA7</t>
  </si>
  <si>
    <t>A125</t>
  </si>
  <si>
    <t>USB_DIR</t>
  </si>
  <si>
    <t>A128</t>
  </si>
  <si>
    <t>A130</t>
  </si>
  <si>
    <t>USB_HUB_PR1</t>
  </si>
  <si>
    <t>AB105</t>
  </si>
  <si>
    <t>NetU1_AB105</t>
  </si>
  <si>
    <t>USB_HUB_PR2</t>
  </si>
  <si>
    <t>AB108</t>
  </si>
  <si>
    <t>NetU1_AB108</t>
  </si>
  <si>
    <t>USB_HUB_PR3</t>
  </si>
  <si>
    <t>AB114</t>
  </si>
  <si>
    <t>NetU1_AB114</t>
  </si>
  <si>
    <t>USB_HUB_PR6</t>
  </si>
  <si>
    <t>AB117</t>
  </si>
  <si>
    <t>NetU1_AB117</t>
  </si>
  <si>
    <t>USB_HUB_PR7</t>
  </si>
  <si>
    <t>AC86</t>
  </si>
  <si>
    <t>NetU1_AC86</t>
  </si>
  <si>
    <t>USB_HUB_RST</t>
  </si>
  <si>
    <t>AC90</t>
  </si>
  <si>
    <t>NetU1_AC90</t>
  </si>
  <si>
    <t>USB_HUB_SMCLK</t>
  </si>
  <si>
    <t>AC96</t>
  </si>
  <si>
    <t>NetU1_AC96</t>
  </si>
  <si>
    <t>USB_HUB_SMDAT</t>
  </si>
  <si>
    <t>AC100</t>
  </si>
  <si>
    <t>NetU1_AC100</t>
  </si>
  <si>
    <t>USB_N</t>
  </si>
  <si>
    <t>AG90</t>
  </si>
  <si>
    <t>NetU1_AG90</t>
  </si>
  <si>
    <t>USB_NXT</t>
  </si>
  <si>
    <t>AG93</t>
  </si>
  <si>
    <t>NetU1_AG93</t>
  </si>
  <si>
    <t>USB_P</t>
  </si>
  <si>
    <t>AG100</t>
  </si>
  <si>
    <t>NetU1_AG100</t>
  </si>
  <si>
    <t>USB_REFCLK_N</t>
  </si>
  <si>
    <t>AG104</t>
  </si>
  <si>
    <t>NetU1_AG104</t>
  </si>
  <si>
    <t>USB_REFCLK_P</t>
  </si>
  <si>
    <t>AG111</t>
  </si>
  <si>
    <t>USB_RST</t>
  </si>
  <si>
    <t>AK68</t>
  </si>
  <si>
    <t>USB_SSRX_C_N</t>
  </si>
  <si>
    <t>AK72</t>
  </si>
  <si>
    <t>USB_SSRX_C_P</t>
  </si>
  <si>
    <t>AK104</t>
  </si>
  <si>
    <t>AK107</t>
  </si>
  <si>
    <t>AK111</t>
  </si>
  <si>
    <t>AL64</t>
  </si>
  <si>
    <t>AL75</t>
  </si>
  <si>
    <t>B88</t>
  </si>
  <si>
    <t>B91</t>
  </si>
  <si>
    <t>B97</t>
  </si>
  <si>
    <t>B101</t>
  </si>
  <si>
    <t>USB_SSRX_N</t>
  </si>
  <si>
    <t>B103</t>
  </si>
  <si>
    <t>USB_SSRX_P</t>
  </si>
  <si>
    <t>B106</t>
  </si>
  <si>
    <t>USB_SSTX_C1_N</t>
  </si>
  <si>
    <t>B113</t>
  </si>
  <si>
    <t>USB_SSTX_C1_P</t>
  </si>
  <si>
    <t>B116</t>
  </si>
  <si>
    <t>USB_SSTX_C2_N</t>
  </si>
  <si>
    <t>B119</t>
  </si>
  <si>
    <t>USB_SSTX_C2_P</t>
  </si>
  <si>
    <t>B122</t>
  </si>
  <si>
    <t>USB_SSTX_C3_N</t>
  </si>
  <si>
    <t>B128</t>
  </si>
  <si>
    <t>USB_SSTX_C3_P</t>
  </si>
  <si>
    <t>B130</t>
  </si>
  <si>
    <t>USB_SSTX_C4_N</t>
  </si>
  <si>
    <t>D84</t>
  </si>
  <si>
    <t>USB_SSTX_C4_P</t>
  </si>
  <si>
    <t>D95</t>
  </si>
  <si>
    <t>USB_SSTX_C_N</t>
  </si>
  <si>
    <t>D105</t>
  </si>
  <si>
    <t>NetU1_D105</t>
  </si>
  <si>
    <t>USB_SSTX_C_P</t>
  </si>
  <si>
    <t>D114</t>
  </si>
  <si>
    <t>F84</t>
  </si>
  <si>
    <t>F87</t>
  </si>
  <si>
    <t>NetU1_F87</t>
  </si>
  <si>
    <t>F95</t>
  </si>
  <si>
    <t>F98</t>
  </si>
  <si>
    <t>F105</t>
  </si>
  <si>
    <t>F108</t>
  </si>
  <si>
    <t>F114</t>
  </si>
  <si>
    <t>F117</t>
  </si>
  <si>
    <t>USB_SSTX_N</t>
  </si>
  <si>
    <t>H87</t>
  </si>
  <si>
    <t>USB_SSTX_P</t>
  </si>
  <si>
    <t>H98</t>
  </si>
  <si>
    <t>USB_STP</t>
  </si>
  <si>
    <t>H108</t>
  </si>
  <si>
    <t>H117</t>
  </si>
  <si>
    <t>K84</t>
  </si>
  <si>
    <t>NetU1_K84</t>
  </si>
  <si>
    <t>K87</t>
  </si>
  <si>
    <t>K95</t>
  </si>
  <si>
    <t>NetU1_K95</t>
  </si>
  <si>
    <t>VBUS_DET</t>
  </si>
  <si>
    <t>K98</t>
  </si>
  <si>
    <t>VCCADC_SDM</t>
  </si>
  <si>
    <t>K105</t>
  </si>
  <si>
    <t>VCCEHT_GTSL1B</t>
  </si>
  <si>
    <t>K108</t>
  </si>
  <si>
    <t>VCCEHT_GTSL1C</t>
  </si>
  <si>
    <t>K114</t>
  </si>
  <si>
    <t>VCCEHT_GTSR4B</t>
  </si>
  <si>
    <t>K117</t>
  </si>
  <si>
    <t>VCCEHT_GTSR4C</t>
  </si>
  <si>
    <t>M84</t>
  </si>
  <si>
    <t>NetU1_M84</t>
  </si>
  <si>
    <t>VCCPLLDIG_HPS</t>
  </si>
  <si>
    <t>M87</t>
  </si>
  <si>
    <t>VCCPLLDIG_SDM</t>
  </si>
  <si>
    <t>M95</t>
  </si>
  <si>
    <t>NetU1_M95</t>
  </si>
  <si>
    <t>VCCPLL_HPS</t>
  </si>
  <si>
    <t>M98</t>
  </si>
  <si>
    <t>VCCPLL_SDM</t>
  </si>
  <si>
    <t>M105</t>
  </si>
  <si>
    <t>VCCR_CORE</t>
  </si>
  <si>
    <t>M108</t>
  </si>
  <si>
    <t>VDDA_PLL</t>
  </si>
  <si>
    <t>M114</t>
  </si>
  <si>
    <t>M117</t>
  </si>
  <si>
    <t>P84</t>
  </si>
  <si>
    <t>NetU1_P84</t>
  </si>
  <si>
    <t>P95</t>
  </si>
  <si>
    <t>NetU1_P95</t>
  </si>
  <si>
    <t>P105</t>
  </si>
  <si>
    <t>P114</t>
  </si>
  <si>
    <t>T84</t>
  </si>
  <si>
    <t>NetU1_T84</t>
  </si>
  <si>
    <t>T87</t>
  </si>
  <si>
    <t>NetU1_T87</t>
  </si>
  <si>
    <t>T95</t>
  </si>
  <si>
    <t>NetU1_T95</t>
  </si>
  <si>
    <t>T98</t>
  </si>
  <si>
    <t>NetU1_T98</t>
  </si>
  <si>
    <t>T105</t>
  </si>
  <si>
    <t>count:1082</t>
  </si>
  <si>
    <t>T108</t>
  </si>
  <si>
    <t>T114</t>
  </si>
  <si>
    <t>T117</t>
  </si>
  <si>
    <t>V87</t>
  </si>
  <si>
    <t>NetU1_V87</t>
  </si>
  <si>
    <t>V98</t>
  </si>
  <si>
    <t>NetU1_V98</t>
  </si>
  <si>
    <t>V108</t>
  </si>
  <si>
    <t>V117</t>
  </si>
  <si>
    <t>Y84</t>
  </si>
  <si>
    <t>NetU1_Y84</t>
  </si>
  <si>
    <t>Y87</t>
  </si>
  <si>
    <t>NetU1_Y87</t>
  </si>
  <si>
    <t>Y95</t>
  </si>
  <si>
    <t>NetU1_Y95</t>
  </si>
  <si>
    <t>Y98</t>
  </si>
  <si>
    <t>NetU1_Y98</t>
  </si>
  <si>
    <t>Y105</t>
  </si>
  <si>
    <t>NetU1_Y105</t>
  </si>
  <si>
    <t>Y108</t>
  </si>
  <si>
    <t>NetU1_Y108</t>
  </si>
  <si>
    <t>Y114</t>
  </si>
  <si>
    <t>NetU1_Y114</t>
  </si>
  <si>
    <t>Y117</t>
  </si>
  <si>
    <t>NetU1_Y117</t>
  </si>
  <si>
    <t>NetU1_A8</t>
  </si>
  <si>
    <t>NetU1_A11</t>
  </si>
  <si>
    <t>AG43</t>
  </si>
  <si>
    <t>AG46</t>
  </si>
  <si>
    <t>AK40</t>
  </si>
  <si>
    <t>AL40</t>
  </si>
  <si>
    <t>NetU1_B11</t>
  </si>
  <si>
    <t>AP43</t>
  </si>
  <si>
    <t>AP46</t>
  </si>
  <si>
    <t>AR43</t>
  </si>
  <si>
    <t>AT43</t>
  </si>
  <si>
    <t>AT46</t>
  </si>
  <si>
    <t>AU43</t>
  </si>
  <si>
    <t>AV43</t>
  </si>
  <si>
    <t>AV46</t>
  </si>
  <si>
    <t>AW36</t>
  </si>
  <si>
    <t>AW43</t>
  </si>
  <si>
    <t>AY25</t>
  </si>
  <si>
    <t>AY29</t>
  </si>
  <si>
    <t>AY36</t>
  </si>
  <si>
    <t>AY40</t>
  </si>
  <si>
    <t>AY43</t>
  </si>
  <si>
    <t>AY46</t>
  </si>
  <si>
    <t>BA29</t>
  </si>
  <si>
    <t>NetU1_BA29</t>
  </si>
  <si>
    <t>BB16</t>
  </si>
  <si>
    <t>BB21</t>
  </si>
  <si>
    <t>BC25</t>
  </si>
  <si>
    <t>BC29</t>
  </si>
  <si>
    <t>BG7</t>
  </si>
  <si>
    <t>NetU1_BG7</t>
  </si>
  <si>
    <t>BG10</t>
  </si>
  <si>
    <t>NetU1_BG10</t>
  </si>
  <si>
    <t>BJ1</t>
  </si>
  <si>
    <t>BJ3</t>
  </si>
  <si>
    <t>BL7</t>
  </si>
  <si>
    <t>NetU1_BL7</t>
  </si>
  <si>
    <t>BL10</t>
  </si>
  <si>
    <t>NetU1_BL10</t>
  </si>
  <si>
    <t>BN1</t>
  </si>
  <si>
    <t>BN3</t>
  </si>
  <si>
    <t>BT7</t>
  </si>
  <si>
    <t>NetU1_BT7</t>
  </si>
  <si>
    <t>BT10</t>
  </si>
  <si>
    <t>NetU1_BT10</t>
  </si>
  <si>
    <t>BV1</t>
  </si>
  <si>
    <t>BV3</t>
  </si>
  <si>
    <t>BY7</t>
  </si>
  <si>
    <t>NetU1_BY7</t>
  </si>
  <si>
    <t>BY10</t>
  </si>
  <si>
    <t>NetU1_BY10</t>
  </si>
  <si>
    <t>CB1</t>
  </si>
  <si>
    <t>CB3</t>
  </si>
  <si>
    <t>AW96</t>
  </si>
  <si>
    <t>AW111</t>
  </si>
  <si>
    <t>AW115</t>
  </si>
  <si>
    <t>AW120</t>
  </si>
  <si>
    <t>AW123</t>
  </si>
  <si>
    <t>AW131</t>
  </si>
  <si>
    <t>AW133</t>
  </si>
  <si>
    <t>AW135</t>
  </si>
  <si>
    <t>AY5</t>
  </si>
  <si>
    <t>AY7</t>
  </si>
  <si>
    <t>AY10</t>
  </si>
  <si>
    <t>AY13</t>
  </si>
  <si>
    <t>AY32</t>
  </si>
  <si>
    <t>AY61</t>
  </si>
  <si>
    <t>AY72</t>
  </si>
  <si>
    <t>AY83</t>
  </si>
  <si>
    <t>AY104</t>
  </si>
  <si>
    <t>AY123</t>
  </si>
  <si>
    <t>AY126</t>
  </si>
  <si>
    <t>AY129</t>
  </si>
  <si>
    <t>AY131</t>
  </si>
  <si>
    <t>BA1</t>
  </si>
  <si>
    <t>BA3</t>
  </si>
  <si>
    <t>BA5</t>
  </si>
  <si>
    <t>BA13</t>
  </si>
  <si>
    <t>BA16</t>
  </si>
  <si>
    <t>BA21</t>
  </si>
  <si>
    <t>BA25</t>
  </si>
  <si>
    <t>BA36</t>
  </si>
  <si>
    <t>BA40</t>
  </si>
  <si>
    <t>BA43</t>
  </si>
  <si>
    <t>BA46</t>
  </si>
  <si>
    <t>BA57</t>
  </si>
  <si>
    <t>BA68</t>
  </si>
  <si>
    <t>BA79</t>
  </si>
  <si>
    <t>BA90</t>
  </si>
  <si>
    <t>BA93</t>
  </si>
  <si>
    <t>BA96</t>
  </si>
  <si>
    <t>BA100</t>
  </si>
  <si>
    <t>BA111</t>
  </si>
  <si>
    <t>BA115</t>
  </si>
  <si>
    <t>BA120</t>
  </si>
  <si>
    <t>BA123</t>
  </si>
  <si>
    <t>BA131</t>
  </si>
  <si>
    <t>BA133</t>
  </si>
  <si>
    <t>BA135</t>
  </si>
  <si>
    <t>BB5</t>
  </si>
  <si>
    <t>BB7</t>
  </si>
  <si>
    <t>BB10</t>
  </si>
  <si>
    <t>BB13</t>
  </si>
  <si>
    <t>BB25</t>
  </si>
  <si>
    <t>BB29</t>
  </si>
  <si>
    <t>BB32</t>
  </si>
  <si>
    <t>BB36</t>
  </si>
  <si>
    <t>BB53</t>
  </si>
  <si>
    <t>BB64</t>
  </si>
  <si>
    <t>BB75</t>
  </si>
  <si>
    <t>BB86</t>
  </si>
  <si>
    <t>BB100</t>
  </si>
  <si>
    <t>BB104</t>
  </si>
  <si>
    <t>BB107</t>
  </si>
  <si>
    <t>BB111</t>
  </si>
  <si>
    <t>BB123</t>
  </si>
  <si>
    <t>BB126</t>
  </si>
  <si>
    <t>BB129</t>
  </si>
  <si>
    <t>BB131</t>
  </si>
  <si>
    <t>BC1</t>
  </si>
  <si>
    <t>BC3</t>
  </si>
  <si>
    <t>BC5</t>
  </si>
  <si>
    <t>BC13</t>
  </si>
  <si>
    <t>BC16</t>
  </si>
  <si>
    <t>BC21</t>
  </si>
  <si>
    <t>BC32</t>
  </si>
  <si>
    <t>BC50</t>
  </si>
  <si>
    <t>BC61</t>
  </si>
  <si>
    <t>BC72</t>
  </si>
  <si>
    <t>BC83</t>
  </si>
  <si>
    <t>BC93</t>
  </si>
  <si>
    <t>BC104</t>
  </si>
  <si>
    <t>BC115</t>
  </si>
  <si>
    <t>BC120</t>
  </si>
  <si>
    <t>BC123</t>
  </si>
  <si>
    <t>BC131</t>
  </si>
  <si>
    <t>BC133</t>
  </si>
  <si>
    <t>BC135</t>
  </si>
  <si>
    <t>BD5</t>
  </si>
  <si>
    <t>BD7</t>
  </si>
  <si>
    <t>BD10</t>
  </si>
  <si>
    <t>BD13</t>
  </si>
  <si>
    <t>BD21</t>
  </si>
  <si>
    <t>BD25</t>
  </si>
  <si>
    <t>BD29</t>
  </si>
  <si>
    <t>BD32</t>
  </si>
  <si>
    <t>BD40</t>
  </si>
  <si>
    <t>BD46</t>
  </si>
  <si>
    <t>BD57</t>
  </si>
  <si>
    <t>BD68</t>
  </si>
  <si>
    <t>BD79</t>
  </si>
  <si>
    <t>BD93</t>
  </si>
  <si>
    <t>BD104</t>
  </si>
  <si>
    <t>BD107</t>
  </si>
  <si>
    <t>BD111</t>
  </si>
  <si>
    <t>BD115</t>
  </si>
  <si>
    <t>BD123</t>
  </si>
  <si>
    <t>BD126</t>
  </si>
  <si>
    <t>BD129</t>
  </si>
  <si>
    <t>BD131</t>
  </si>
  <si>
    <t>BE1</t>
  </si>
  <si>
    <t>BE3</t>
  </si>
  <si>
    <t>BE5</t>
  </si>
  <si>
    <t>BE13</t>
  </si>
  <si>
    <t>BE16</t>
  </si>
  <si>
    <t>BE32</t>
  </si>
  <si>
    <t>BE36</t>
  </si>
  <si>
    <t>BE40</t>
  </si>
  <si>
    <t>BE53</t>
  </si>
  <si>
    <t>BE72</t>
  </si>
  <si>
    <t>BE90</t>
  </si>
  <si>
    <t>BE104</t>
  </si>
  <si>
    <t>BE120</t>
  </si>
  <si>
    <t>BE123</t>
  </si>
  <si>
    <t>BE131</t>
  </si>
  <si>
    <t>BE133</t>
  </si>
  <si>
    <t>BE135</t>
  </si>
  <si>
    <t>BF5</t>
  </si>
  <si>
    <t>BF7</t>
  </si>
  <si>
    <t>BF10</t>
  </si>
  <si>
    <t>BF13</t>
  </si>
  <si>
    <t>BF43</t>
  </si>
  <si>
    <t>BF61</t>
  </si>
  <si>
    <t>BF79</t>
  </si>
  <si>
    <t>BF96</t>
  </si>
  <si>
    <t>BF123</t>
  </si>
  <si>
    <t>BF126</t>
  </si>
  <si>
    <t>BF129</t>
  </si>
  <si>
    <t>BF131</t>
  </si>
  <si>
    <t>BG1</t>
  </si>
  <si>
    <t>BG3</t>
  </si>
  <si>
    <t>BG5</t>
  </si>
  <si>
    <t>BG13</t>
  </si>
  <si>
    <t>BG123</t>
  </si>
  <si>
    <t>BG131</t>
  </si>
  <si>
    <t>BG133</t>
  </si>
  <si>
    <t>BG135</t>
  </si>
  <si>
    <t>BH22</t>
  </si>
  <si>
    <t>BH31</t>
  </si>
  <si>
    <t>BH102</t>
  </si>
  <si>
    <t>BH112</t>
  </si>
  <si>
    <t>BJ5</t>
  </si>
  <si>
    <t>BJ7</t>
  </si>
  <si>
    <t>BJ10</t>
  </si>
  <si>
    <t>BJ13</t>
  </si>
  <si>
    <t>BJ123</t>
  </si>
  <si>
    <t>BJ126</t>
  </si>
  <si>
    <t>BJ129</t>
  </si>
  <si>
    <t>BJ131</t>
  </si>
  <si>
    <t>BK41</t>
  </si>
  <si>
    <t>BK52</t>
  </si>
  <si>
    <t>BK62</t>
  </si>
  <si>
    <t>BK71</t>
  </si>
  <si>
    <t>BK81</t>
  </si>
  <si>
    <t>BK92</t>
  </si>
  <si>
    <t>BL1</t>
  </si>
  <si>
    <t>BL3</t>
  </si>
  <si>
    <t>BL5</t>
  </si>
  <si>
    <t>BL13</t>
  </si>
  <si>
    <t>BL123</t>
  </si>
  <si>
    <t>BL131</t>
  </si>
  <si>
    <t>BL133</t>
  </si>
  <si>
    <t>BL135</t>
  </si>
  <si>
    <t>BN5</t>
  </si>
  <si>
    <t>BN7</t>
  </si>
  <si>
    <t>BN10</t>
  </si>
  <si>
    <t>BN13</t>
  </si>
  <si>
    <t>BN123</t>
  </si>
  <si>
    <t>BN126</t>
  </si>
  <si>
    <t>BN129</t>
  </si>
  <si>
    <t>BN131</t>
  </si>
  <si>
    <t>BP19</t>
  </si>
  <si>
    <t>BP28</t>
  </si>
  <si>
    <t>BP38</t>
  </si>
  <si>
    <t>BP49</t>
  </si>
  <si>
    <t>BP59</t>
  </si>
  <si>
    <t>BP69</t>
  </si>
  <si>
    <t>BP78</t>
  </si>
  <si>
    <t>BP89</t>
  </si>
  <si>
    <t>BP99</t>
  </si>
  <si>
    <t>BP109</t>
  </si>
  <si>
    <t>BP118</t>
  </si>
  <si>
    <t>BT1</t>
  </si>
  <si>
    <t>BT3</t>
  </si>
  <si>
    <t>BT5</t>
  </si>
  <si>
    <t>BT13</t>
  </si>
  <si>
    <t>BT123</t>
  </si>
  <si>
    <t>BT131</t>
  </si>
  <si>
    <t>BT133</t>
  </si>
  <si>
    <t>BT135</t>
  </si>
  <si>
    <t>BU102</t>
  </si>
  <si>
    <t>BU112</t>
  </si>
  <si>
    <t>BV5</t>
  </si>
  <si>
    <t>BV7</t>
  </si>
  <si>
    <t>BV10</t>
  </si>
  <si>
    <t>BV13</t>
  </si>
  <si>
    <t>BV123</t>
  </si>
  <si>
    <t>BV126</t>
  </si>
  <si>
    <t>BV129</t>
  </si>
  <si>
    <t>BV131</t>
  </si>
  <si>
    <t>BW22</t>
  </si>
  <si>
    <t>BW31</t>
  </si>
  <si>
    <t>BW41</t>
  </si>
  <si>
    <t>BW52</t>
  </si>
  <si>
    <t>BW62</t>
  </si>
  <si>
    <t>BW71</t>
  </si>
  <si>
    <t>BW81</t>
  </si>
  <si>
    <t>BW92</t>
  </si>
  <si>
    <t>BY1</t>
  </si>
  <si>
    <t>BY3</t>
  </si>
  <si>
    <t>BY5</t>
  </si>
  <si>
    <t>BY13</t>
  </si>
  <si>
    <t>BY123</t>
  </si>
  <si>
    <t>BY131</t>
  </si>
  <si>
    <t>BY133</t>
  </si>
  <si>
    <t>BY135</t>
  </si>
  <si>
    <t>CA19</t>
  </si>
  <si>
    <t>CA28</t>
  </si>
  <si>
    <t>CB5</t>
  </si>
  <si>
    <t>CB7</t>
  </si>
  <si>
    <t>CB10</t>
  </si>
  <si>
    <t>CB13</t>
  </si>
  <si>
    <t>CB123</t>
  </si>
  <si>
    <t>CB126</t>
  </si>
  <si>
    <t>CB129</t>
  </si>
  <si>
    <t>CB131</t>
  </si>
  <si>
    <t>CC38</t>
  </si>
  <si>
    <t>CC49</t>
  </si>
  <si>
    <t>CC59</t>
  </si>
  <si>
    <t>CC69</t>
  </si>
  <si>
    <t>CC78</t>
  </si>
  <si>
    <t>CC89</t>
  </si>
  <si>
    <t>CC99</t>
  </si>
  <si>
    <t>CC109</t>
  </si>
  <si>
    <t>CC112</t>
  </si>
  <si>
    <t>CC118</t>
  </si>
  <si>
    <t>CE1</t>
  </si>
  <si>
    <t>CE3</t>
  </si>
  <si>
    <t>CE5</t>
  </si>
  <si>
    <t>CH9</t>
  </si>
  <si>
    <t>CH19</t>
  </si>
  <si>
    <t>CH28</t>
  </si>
  <si>
    <t>CH102</t>
  </si>
  <si>
    <t>CH112</t>
  </si>
  <si>
    <t>CH118</t>
  </si>
  <si>
    <t>CH121</t>
  </si>
  <si>
    <t>CJ1</t>
  </si>
  <si>
    <t>CJ134</t>
  </si>
  <si>
    <t>CJ135</t>
  </si>
  <si>
    <t>CK1</t>
  </si>
  <si>
    <t>CK6</t>
  </si>
  <si>
    <t>CK14</t>
  </si>
  <si>
    <t>CK23</t>
  </si>
  <si>
    <t>CK42</t>
  </si>
  <si>
    <t>CK51</t>
  </si>
  <si>
    <t>CK60</t>
  </si>
  <si>
    <t>CK70</t>
  </si>
  <si>
    <t>CK82</t>
  </si>
  <si>
    <t>CK91</t>
  </si>
  <si>
    <t>CK106</t>
  </si>
  <si>
    <t>CK110</t>
  </si>
  <si>
    <t>CK122</t>
  </si>
  <si>
    <t>CK130</t>
  </si>
  <si>
    <t>CK132</t>
  </si>
  <si>
    <t>CK135</t>
  </si>
  <si>
    <t>CL2</t>
  </si>
  <si>
    <t>CL4</t>
  </si>
  <si>
    <t>CL33</t>
  </si>
  <si>
    <t>CL48</t>
  </si>
  <si>
    <t>CL63</t>
  </si>
  <si>
    <t>CL80</t>
  </si>
  <si>
    <t>CL94</t>
  </si>
  <si>
    <t>CL110</t>
  </si>
  <si>
    <t>CL122</t>
  </si>
  <si>
    <t>CL132</t>
  </si>
  <si>
    <t>CL134</t>
  </si>
  <si>
    <t>A42</t>
  </si>
  <si>
    <t>A56</t>
  </si>
  <si>
    <t>A73</t>
  </si>
  <si>
    <t>A88</t>
  </si>
  <si>
    <t>A103</t>
  </si>
  <si>
    <t>A119</t>
  </si>
  <si>
    <t>A132</t>
  </si>
  <si>
    <t>A134</t>
  </si>
  <si>
    <t>AA2</t>
  </si>
  <si>
    <t>AA134</t>
  </si>
  <si>
    <t>AC40</t>
  </si>
  <si>
    <t>AC57</t>
  </si>
  <si>
    <t>AC75</t>
  </si>
  <si>
    <t>AC93</t>
  </si>
  <si>
    <t>AE8</t>
  </si>
  <si>
    <t>AF1</t>
  </si>
  <si>
    <t>AG16</t>
  </si>
  <si>
    <t>AG25</t>
  </si>
  <si>
    <t>AG32</t>
  </si>
  <si>
    <t>AG50</t>
  </si>
  <si>
    <t>AG68</t>
  </si>
  <si>
    <t>AG86</t>
  </si>
  <si>
    <t>AG96</t>
  </si>
  <si>
    <t>AG107</t>
  </si>
  <si>
    <t>AG126</t>
  </si>
  <si>
    <t>AG131</t>
  </si>
  <si>
    <t>AG133</t>
  </si>
  <si>
    <t>AG135</t>
  </si>
  <si>
    <t>AK5</t>
  </si>
  <si>
    <t>AK7</t>
  </si>
  <si>
    <t>AK10</t>
  </si>
  <si>
    <t>AK13</t>
  </si>
  <si>
    <t>AK29</t>
  </si>
  <si>
    <t>AK36</t>
  </si>
  <si>
    <t>AK43</t>
  </si>
  <si>
    <t>AK53</t>
  </si>
  <si>
    <t>AK64</t>
  </si>
  <si>
    <t>AK75</t>
  </si>
  <si>
    <t>AK86</t>
  </si>
  <si>
    <t>AK96</t>
  </si>
  <si>
    <t>AK100</t>
  </si>
  <si>
    <t>AK123</t>
  </si>
  <si>
    <t>AK126</t>
  </si>
  <si>
    <t>AK129</t>
  </si>
  <si>
    <t>AK131</t>
  </si>
  <si>
    <t>AL1</t>
  </si>
  <si>
    <t>AL3</t>
  </si>
  <si>
    <t>AL5</t>
  </si>
  <si>
    <t>AL13</t>
  </si>
  <si>
    <t>AL21</t>
  </si>
  <si>
    <t>AL36</t>
  </si>
  <si>
    <t>AL50</t>
  </si>
  <si>
    <t>AL61</t>
  </si>
  <si>
    <t>AL72</t>
  </si>
  <si>
    <t>AL83</t>
  </si>
  <si>
    <t>AL93</t>
  </si>
  <si>
    <t>AL111</t>
  </si>
  <si>
    <t>AL123</t>
  </si>
  <si>
    <t>AL131</t>
  </si>
  <si>
    <t>AL133</t>
  </si>
  <si>
    <t>AL135</t>
  </si>
  <si>
    <t>AM5</t>
  </si>
  <si>
    <t>AM7</t>
  </si>
  <si>
    <t>AM10</t>
  </si>
  <si>
    <t>AM13</t>
  </si>
  <si>
    <t>AM21</t>
  </si>
  <si>
    <t>AM25</t>
  </si>
  <si>
    <t>AM29</t>
  </si>
  <si>
    <t>AM32</t>
  </si>
  <si>
    <t>AM57</t>
  </si>
  <si>
    <t>AM68</t>
  </si>
  <si>
    <t>AM79</t>
  </si>
  <si>
    <t>AM90</t>
  </si>
  <si>
    <t>AM104</t>
  </si>
  <si>
    <t>AM107</t>
  </si>
  <si>
    <t>AM111</t>
  </si>
  <si>
    <t>AM115</t>
  </si>
  <si>
    <t>AM123</t>
  </si>
  <si>
    <t>AM126</t>
  </si>
  <si>
    <t>AM129</t>
  </si>
  <si>
    <t>AM131</t>
  </si>
  <si>
    <t>AN1</t>
  </si>
  <si>
    <t>AN3</t>
  </si>
  <si>
    <t>AN5</t>
  </si>
  <si>
    <t>AN13</t>
  </si>
  <si>
    <t>AN16</t>
  </si>
  <si>
    <t>AN21</t>
  </si>
  <si>
    <t>AN32</t>
  </si>
  <si>
    <t>AN36</t>
  </si>
  <si>
    <t>AN40</t>
  </si>
  <si>
    <t>AN43</t>
  </si>
  <si>
    <t>AN46</t>
  </si>
  <si>
    <t>AN53</t>
  </si>
  <si>
    <t>AN64</t>
  </si>
  <si>
    <t>AN75</t>
  </si>
  <si>
    <t>AN86</t>
  </si>
  <si>
    <t>AN93</t>
  </si>
  <si>
    <t>AN96</t>
  </si>
  <si>
    <t>AN100</t>
  </si>
  <si>
    <t>AN104</t>
  </si>
  <si>
    <t>AN115</t>
  </si>
  <si>
    <t>AN120</t>
  </si>
  <si>
    <t>AN123</t>
  </si>
  <si>
    <t>AN131</t>
  </si>
  <si>
    <t>AN133</t>
  </si>
  <si>
    <t>AN135</t>
  </si>
  <si>
    <t>AP5</t>
  </si>
  <si>
    <t>AP7</t>
  </si>
  <si>
    <t>AP10</t>
  </si>
  <si>
    <t>AP13</t>
  </si>
  <si>
    <t>AP32</t>
  </si>
  <si>
    <t>AP61</t>
  </si>
  <si>
    <t>AP72</t>
  </si>
  <si>
    <t>AP83</t>
  </si>
  <si>
    <t>AP104</t>
  </si>
  <si>
    <t>AP123</t>
  </si>
  <si>
    <t>AP126</t>
  </si>
  <si>
    <t>AP129</t>
  </si>
  <si>
    <t>AP131</t>
  </si>
  <si>
    <t>AR1</t>
  </si>
  <si>
    <t>AR3</t>
  </si>
  <si>
    <t>AR5</t>
  </si>
  <si>
    <t>AR13</t>
  </si>
  <si>
    <t>AR16</t>
  </si>
  <si>
    <t>AR21</t>
  </si>
  <si>
    <t>AR25</t>
  </si>
  <si>
    <t>AR40</t>
  </si>
  <si>
    <t>AR46</t>
  </si>
  <si>
    <t>AR57</t>
  </si>
  <si>
    <t>AR68</t>
  </si>
  <si>
    <t>AR79</t>
  </si>
  <si>
    <t>AR90</t>
  </si>
  <si>
    <t>AR96</t>
  </si>
  <si>
    <t>AR111</t>
  </si>
  <si>
    <t>AR115</t>
  </si>
  <si>
    <t>AR120</t>
  </si>
  <si>
    <t>AR123</t>
  </si>
  <si>
    <t>AR131</t>
  </si>
  <si>
    <t>AR133</t>
  </si>
  <si>
    <t>AR135</t>
  </si>
  <si>
    <t>AT5</t>
  </si>
  <si>
    <t>AT7</t>
  </si>
  <si>
    <t>AT10</t>
  </si>
  <si>
    <t>AT13</t>
  </si>
  <si>
    <t>AT29</t>
  </si>
  <si>
    <t>AT32</t>
  </si>
  <si>
    <t>AT36</t>
  </si>
  <si>
    <t>AT40</t>
  </si>
  <si>
    <t>AT53</t>
  </si>
  <si>
    <t>AT64</t>
  </si>
  <si>
    <t>AT75</t>
  </si>
  <si>
    <t>AT86</t>
  </si>
  <si>
    <t>AT96</t>
  </si>
  <si>
    <t>AT100</t>
  </si>
  <si>
    <t>AT104</t>
  </si>
  <si>
    <t>AT107</t>
  </si>
  <si>
    <t>AT123</t>
  </si>
  <si>
    <t>AT126</t>
  </si>
  <si>
    <t>AT129</t>
  </si>
  <si>
    <t>AT131</t>
  </si>
  <si>
    <t>AU1</t>
  </si>
  <si>
    <t>AU3</t>
  </si>
  <si>
    <t>AU5</t>
  </si>
  <si>
    <t>AU13</t>
  </si>
  <si>
    <t>AU16</t>
  </si>
  <si>
    <t>AU21</t>
  </si>
  <si>
    <t>AU46</t>
  </si>
  <si>
    <t>AU61</t>
  </si>
  <si>
    <t>AU83</t>
  </si>
  <si>
    <t>AU90</t>
  </si>
  <si>
    <t>AU115</t>
  </si>
  <si>
    <t>AU120</t>
  </si>
  <si>
    <t>AU123</t>
  </si>
  <si>
    <t>AU131</t>
  </si>
  <si>
    <t>AU133</t>
  </si>
  <si>
    <t>AU135</t>
  </si>
  <si>
    <t>AV5</t>
  </si>
  <si>
    <t>AV7</t>
  </si>
  <si>
    <t>AV10</t>
  </si>
  <si>
    <t>AV13</t>
  </si>
  <si>
    <t>AV25</t>
  </si>
  <si>
    <t>AV29</t>
  </si>
  <si>
    <t>AV32</t>
  </si>
  <si>
    <t>AV40</t>
  </si>
  <si>
    <t>AV57</t>
  </si>
  <si>
    <t>AV68</t>
  </si>
  <si>
    <t>AV79</t>
  </si>
  <si>
    <t>AV96</t>
  </si>
  <si>
    <t>AV104</t>
  </si>
  <si>
    <t>AV107</t>
  </si>
  <si>
    <t>AV111</t>
  </si>
  <si>
    <t>AV123</t>
  </si>
  <si>
    <t>AV126</t>
  </si>
  <si>
    <t>AV129</t>
  </si>
  <si>
    <t>AV131</t>
  </si>
  <si>
    <t>AW1</t>
  </si>
  <si>
    <t>AW3</t>
  </si>
  <si>
    <t>AW5</t>
  </si>
  <si>
    <t>AW13</t>
  </si>
  <si>
    <t>AW16</t>
  </si>
  <si>
    <t>AW21</t>
  </si>
  <si>
    <t>AW25</t>
  </si>
  <si>
    <t>AW40</t>
  </si>
  <si>
    <t>AW46</t>
  </si>
  <si>
    <t>AW53</t>
  </si>
  <si>
    <t>AW64</t>
  </si>
  <si>
    <t>AW75</t>
  </si>
  <si>
    <t>AW86</t>
  </si>
  <si>
    <t>AW90</t>
  </si>
  <si>
    <t>B48</t>
  </si>
  <si>
    <t>B63</t>
  </si>
  <si>
    <t>B80</t>
  </si>
  <si>
    <t>B94</t>
  </si>
  <si>
    <t>B110</t>
  </si>
  <si>
    <t>B125</t>
  </si>
  <si>
    <t>B132</t>
  </si>
  <si>
    <t>B135</t>
  </si>
  <si>
    <t>C134</t>
  </si>
  <si>
    <t>C135</t>
  </si>
  <si>
    <t>D47</t>
  </si>
  <si>
    <t>D58</t>
  </si>
  <si>
    <t>D67</t>
  </si>
  <si>
    <t>D77</t>
  </si>
  <si>
    <t>D87</t>
  </si>
  <si>
    <t>D98</t>
  </si>
  <si>
    <t>D108</t>
  </si>
  <si>
    <t>D117</t>
  </si>
  <si>
    <t>D127</t>
  </si>
  <si>
    <t>E134</t>
  </si>
  <si>
    <t>H44</t>
  </si>
  <si>
    <t>H55</t>
  </si>
  <si>
    <t>H65</t>
  </si>
  <si>
    <t>H74</t>
  </si>
  <si>
    <t>H84</t>
  </si>
  <si>
    <t>H95</t>
  </si>
  <si>
    <t>H105</t>
  </si>
  <si>
    <t>H114</t>
  </si>
  <si>
    <t>H124</t>
  </si>
  <si>
    <t>H132</t>
  </si>
  <si>
    <t>L134</t>
  </si>
  <si>
    <t>P8</t>
  </si>
  <si>
    <t>P18</t>
  </si>
  <si>
    <t>P27</t>
  </si>
  <si>
    <t>P37</t>
  </si>
  <si>
    <t>P47</t>
  </si>
  <si>
    <t>P58</t>
  </si>
  <si>
    <t>P67</t>
  </si>
  <si>
    <t>P77</t>
  </si>
  <si>
    <t>P87</t>
  </si>
  <si>
    <t>P98</t>
  </si>
  <si>
    <t>P108</t>
  </si>
  <si>
    <t>P117</t>
  </si>
  <si>
    <t>P127</t>
  </si>
  <si>
    <t>R1</t>
  </si>
  <si>
    <t>R135</t>
  </si>
  <si>
    <t>V4</t>
  </si>
  <si>
    <t>V15</t>
  </si>
  <si>
    <t>V24</t>
  </si>
  <si>
    <t>V34</t>
  </si>
  <si>
    <t>V44</t>
  </si>
  <si>
    <t>V55</t>
  </si>
  <si>
    <t>V65</t>
  </si>
  <si>
    <t>V74</t>
  </si>
  <si>
    <t>V84</t>
  </si>
  <si>
    <t>V95</t>
  </si>
  <si>
    <t>V105</t>
  </si>
  <si>
    <t>V114</t>
  </si>
  <si>
    <t>V124</t>
  </si>
  <si>
    <t>V132</t>
  </si>
  <si>
    <t>BC46</t>
  </si>
  <si>
    <t>BC53</t>
  </si>
  <si>
    <t>BC57</t>
  </si>
  <si>
    <t>BD50</t>
  </si>
  <si>
    <t>BE46</t>
  </si>
  <si>
    <t>BE50</t>
  </si>
  <si>
    <t>BE57</t>
  </si>
  <si>
    <t>BE61</t>
  </si>
  <si>
    <t>BE64</t>
  </si>
  <si>
    <t>BE68</t>
  </si>
  <si>
    <t>BF46</t>
  </si>
  <si>
    <t>BF50</t>
  </si>
  <si>
    <t>BF53</t>
  </si>
  <si>
    <t>BF57</t>
  </si>
  <si>
    <t>BF64</t>
  </si>
  <si>
    <t>BF68</t>
  </si>
  <si>
    <t>BH38</t>
  </si>
  <si>
    <t>BH41</t>
  </si>
  <si>
    <t>BH49</t>
  </si>
  <si>
    <t>BH52</t>
  </si>
  <si>
    <t>BK38</t>
  </si>
  <si>
    <t>BK49</t>
  </si>
  <si>
    <t>BM38</t>
  </si>
  <si>
    <t>BM41</t>
  </si>
  <si>
    <t>BM49</t>
  </si>
  <si>
    <t>BM52</t>
  </si>
  <si>
    <t>BP41</t>
  </si>
  <si>
    <t>BP52</t>
  </si>
  <si>
    <t>BR38</t>
  </si>
  <si>
    <t>BR41</t>
  </si>
  <si>
    <t>BR49</t>
  </si>
  <si>
    <t>BR52</t>
  </si>
  <si>
    <t>BU38</t>
  </si>
  <si>
    <t>BU41</t>
  </si>
  <si>
    <t>BU49</t>
  </si>
  <si>
    <t>BU52</t>
  </si>
  <si>
    <t>NetU1_BU52</t>
  </si>
  <si>
    <t>BW38</t>
  </si>
  <si>
    <t>BW49</t>
  </si>
  <si>
    <t>CA22</t>
  </si>
  <si>
    <t>CA31</t>
  </si>
  <si>
    <t>CA38</t>
  </si>
  <si>
    <t>CA41</t>
  </si>
  <si>
    <t>NetU1_CA41</t>
  </si>
  <si>
    <t>CA49</t>
  </si>
  <si>
    <t>CA52</t>
  </si>
  <si>
    <t>CC19</t>
  </si>
  <si>
    <t>CC22</t>
  </si>
  <si>
    <t>CC28</t>
  </si>
  <si>
    <t>CC31</t>
  </si>
  <si>
    <t>CC41</t>
  </si>
  <si>
    <t>NetU1_CC41</t>
  </si>
  <si>
    <t>CC52</t>
  </si>
  <si>
    <t>CF19</t>
  </si>
  <si>
    <t>CF22</t>
  </si>
  <si>
    <t>CF28</t>
  </si>
  <si>
    <t>CF31</t>
  </si>
  <si>
    <t>CF38</t>
  </si>
  <si>
    <t>CF41</t>
  </si>
  <si>
    <t>CF49</t>
  </si>
  <si>
    <t>CF52</t>
  </si>
  <si>
    <t>CH22</t>
  </si>
  <si>
    <t>CH31</t>
  </si>
  <si>
    <t>CH38</t>
  </si>
  <si>
    <t>CH41</t>
  </si>
  <si>
    <t>CH49</t>
  </si>
  <si>
    <t>CH52</t>
  </si>
  <si>
    <t>CK8</t>
  </si>
  <si>
    <t>CK11</t>
  </si>
  <si>
    <t>CK17</t>
  </si>
  <si>
    <t>CK20</t>
  </si>
  <si>
    <t>CK26</t>
  </si>
  <si>
    <t>CK30</t>
  </si>
  <si>
    <t>NetU1_CK30</t>
  </si>
  <si>
    <t>CK33</t>
  </si>
  <si>
    <t>CK35</t>
  </si>
  <si>
    <t>CK39</t>
  </si>
  <si>
    <t>CK45</t>
  </si>
  <si>
    <t>CK48</t>
  </si>
  <si>
    <t>CK54</t>
  </si>
  <si>
    <t>CK56</t>
  </si>
  <si>
    <t>NetU1_CK56</t>
  </si>
  <si>
    <t>CK63</t>
  </si>
  <si>
    <t>CK66</t>
  </si>
  <si>
    <t>NetU1_CK66</t>
  </si>
  <si>
    <t>CK73</t>
  </si>
  <si>
    <t>CL6</t>
  </si>
  <si>
    <t>CL8</t>
  </si>
  <si>
    <t>CL11</t>
  </si>
  <si>
    <t>CL14</t>
  </si>
  <si>
    <t>CL17</t>
  </si>
  <si>
    <t>CL20</t>
  </si>
  <si>
    <t>CL23</t>
  </si>
  <si>
    <t>CL26</t>
  </si>
  <si>
    <t>NetU1_CL26</t>
  </si>
  <si>
    <t>CL30</t>
  </si>
  <si>
    <t>CL35</t>
  </si>
  <si>
    <t>CL39</t>
  </si>
  <si>
    <t>CL42</t>
  </si>
  <si>
    <t>CL45</t>
  </si>
  <si>
    <t>CL51</t>
  </si>
  <si>
    <t>CL54</t>
  </si>
  <si>
    <t>CL56</t>
  </si>
  <si>
    <t>NetU1_CL56</t>
  </si>
  <si>
    <t>CL60</t>
  </si>
  <si>
    <t>NetU1_CL60</t>
  </si>
  <si>
    <t>CL66</t>
  </si>
  <si>
    <t>NetU1_CL66</t>
  </si>
  <si>
    <t>CL70</t>
  </si>
  <si>
    <t>NetU1_CL70</t>
  </si>
  <si>
    <t>CL73</t>
  </si>
  <si>
    <t>BC64</t>
  </si>
  <si>
    <t>BC68</t>
  </si>
  <si>
    <t>BD61</t>
  </si>
  <si>
    <t>BD72</t>
  </si>
  <si>
    <t>BE75</t>
  </si>
  <si>
    <t>NetU1_BE75</t>
  </si>
  <si>
    <t>BE79</t>
  </si>
  <si>
    <t>NetU1_BE79</t>
  </si>
  <si>
    <t>BE83</t>
  </si>
  <si>
    <t>NetU1_BE83</t>
  </si>
  <si>
    <t>BE86</t>
  </si>
  <si>
    <t>NetU1_BE86</t>
  </si>
  <si>
    <t>BE93</t>
  </si>
  <si>
    <t>NetU1_BE93</t>
  </si>
  <si>
    <t>BE96</t>
  </si>
  <si>
    <t>NetU1_BE96</t>
  </si>
  <si>
    <t>BF72</t>
  </si>
  <si>
    <t>NetU1_BF72</t>
  </si>
  <si>
    <t>BF75</t>
  </si>
  <si>
    <t>NetU1_BF75</t>
  </si>
  <si>
    <t>BF83</t>
  </si>
  <si>
    <t>NetU1_BF83</t>
  </si>
  <si>
    <t>BF86</t>
  </si>
  <si>
    <t>NetU1_BF86</t>
  </si>
  <si>
    <t>BF90</t>
  </si>
  <si>
    <t>NetU1_BF90</t>
  </si>
  <si>
    <t>BF93</t>
  </si>
  <si>
    <t>NetU1_BF93</t>
  </si>
  <si>
    <t>BH59</t>
  </si>
  <si>
    <t>NetU1_BH59</t>
  </si>
  <si>
    <t>BH62</t>
  </si>
  <si>
    <t>NetU1_BH62</t>
  </si>
  <si>
    <t>BH69</t>
  </si>
  <si>
    <t>NetU1_BH69</t>
  </si>
  <si>
    <t>BH71</t>
  </si>
  <si>
    <t>NetU1_BH71</t>
  </si>
  <si>
    <t>BH78</t>
  </si>
  <si>
    <t>NetU1_BH78</t>
  </si>
  <si>
    <t>BH81</t>
  </si>
  <si>
    <t>NetU1_BH81</t>
  </si>
  <si>
    <t>BH89</t>
  </si>
  <si>
    <t>BH92</t>
  </si>
  <si>
    <t>BK59</t>
  </si>
  <si>
    <t>NetU1_BK59</t>
  </si>
  <si>
    <t>BK69</t>
  </si>
  <si>
    <t>NetU1_BK69</t>
  </si>
  <si>
    <t>BK78</t>
  </si>
  <si>
    <t>NetU1_BK78</t>
  </si>
  <si>
    <t>BK89</t>
  </si>
  <si>
    <t>NetU1_BK89</t>
  </si>
  <si>
    <t>BM59</t>
  </si>
  <si>
    <t>NetU1_BM59</t>
  </si>
  <si>
    <t>BM62</t>
  </si>
  <si>
    <t>NetU1_BM62</t>
  </si>
  <si>
    <t>BM69</t>
  </si>
  <si>
    <t>NetU1_BM69</t>
  </si>
  <si>
    <t>BM71</t>
  </si>
  <si>
    <t>NetU1_BM71</t>
  </si>
  <si>
    <t>BM78</t>
  </si>
  <si>
    <t>NetU1_BM78</t>
  </si>
  <si>
    <t>BM81</t>
  </si>
  <si>
    <t>BM89</t>
  </si>
  <si>
    <t>NetU1_BM89</t>
  </si>
  <si>
    <t>BM92</t>
  </si>
  <si>
    <t>NetU1_BM92</t>
  </si>
  <si>
    <t>BP62</t>
  </si>
  <si>
    <t>NetU1_BP62</t>
  </si>
  <si>
    <t>BP71</t>
  </si>
  <si>
    <t>NetU1_BP71</t>
  </si>
  <si>
    <t>BP81</t>
  </si>
  <si>
    <t>BP92</t>
  </si>
  <si>
    <t>NetU1_BP92</t>
  </si>
  <si>
    <t>BR59</t>
  </si>
  <si>
    <t>BR62</t>
  </si>
  <si>
    <t>NetU1_BR62</t>
  </si>
  <si>
    <t>BR69</t>
  </si>
  <si>
    <t>BR71</t>
  </si>
  <si>
    <t>BR78</t>
  </si>
  <si>
    <t>BR81</t>
  </si>
  <si>
    <t>BR89</t>
  </si>
  <si>
    <t>BR92</t>
  </si>
  <si>
    <t>BU59</t>
  </si>
  <si>
    <t>BU62</t>
  </si>
  <si>
    <t>BU69</t>
  </si>
  <si>
    <t>BU71</t>
  </si>
  <si>
    <t>BU78</t>
  </si>
  <si>
    <t>BU81</t>
  </si>
  <si>
    <t>BU89</t>
  </si>
  <si>
    <t>BU92</t>
  </si>
  <si>
    <t>BW59</t>
  </si>
  <si>
    <t>BW69</t>
  </si>
  <si>
    <t>BW78</t>
  </si>
  <si>
    <t>BW89</t>
  </si>
  <si>
    <t>CA59</t>
  </si>
  <si>
    <t>CA62</t>
  </si>
  <si>
    <t>CA69</t>
  </si>
  <si>
    <t>CA71</t>
  </si>
  <si>
    <t>CA78</t>
  </si>
  <si>
    <t>CA81</t>
  </si>
  <si>
    <t>CA89</t>
  </si>
  <si>
    <t>CA92</t>
  </si>
  <si>
    <t>CC62</t>
  </si>
  <si>
    <t>NetU1_CC62</t>
  </si>
  <si>
    <t>CC71</t>
  </si>
  <si>
    <t>CC81</t>
  </si>
  <si>
    <t>CC92</t>
  </si>
  <si>
    <t>CF59</t>
  </si>
  <si>
    <t>CF62</t>
  </si>
  <si>
    <t>CF69</t>
  </si>
  <si>
    <t>CF71</t>
  </si>
  <si>
    <t>CF78</t>
  </si>
  <si>
    <t>CF81</t>
  </si>
  <si>
    <t>CF89</t>
  </si>
  <si>
    <t>CF92</t>
  </si>
  <si>
    <t>CH59</t>
  </si>
  <si>
    <t>CH62</t>
  </si>
  <si>
    <t>CH69</t>
  </si>
  <si>
    <t>CH71</t>
  </si>
  <si>
    <t>CH78</t>
  </si>
  <si>
    <t>CH81</t>
  </si>
  <si>
    <t>NetU1_CH81</t>
  </si>
  <si>
    <t>CH89</t>
  </si>
  <si>
    <t>CH92</t>
  </si>
  <si>
    <t>CK76</t>
  </si>
  <si>
    <t>CK80</t>
  </si>
  <si>
    <t>CK85</t>
  </si>
  <si>
    <t>CK88</t>
  </si>
  <si>
    <t>CK94</t>
  </si>
  <si>
    <t>CK97</t>
  </si>
  <si>
    <t>CL76</t>
  </si>
  <si>
    <t>CL82</t>
  </si>
  <si>
    <t>CL85</t>
  </si>
  <si>
    <t>NetU1_CL85</t>
  </si>
  <si>
    <t>CL88</t>
  </si>
  <si>
    <t>CL91</t>
  </si>
  <si>
    <t>CL97</t>
  </si>
  <si>
    <t>AW83</t>
  </si>
  <si>
    <t>AY79</t>
  </si>
  <si>
    <t>AY86</t>
  </si>
  <si>
    <t>BA83</t>
  </si>
  <si>
    <t>BA86</t>
  </si>
  <si>
    <t>BB79</t>
  </si>
  <si>
    <t>BB83</t>
  </si>
  <si>
    <t>BC75</t>
  </si>
  <si>
    <t>BC79</t>
  </si>
  <si>
    <t>BC86</t>
  </si>
  <si>
    <t>BD75</t>
  </si>
  <si>
    <t>BD83</t>
  </si>
  <si>
    <t>BD86</t>
  </si>
  <si>
    <t>BD90</t>
  </si>
  <si>
    <t>BE100</t>
  </si>
  <si>
    <t>BF100</t>
  </si>
  <si>
    <t>BH99</t>
  </si>
  <si>
    <t>BK99</t>
  </si>
  <si>
    <t>BK102</t>
  </si>
  <si>
    <t>BM99</t>
  </si>
  <si>
    <t>BM102</t>
  </si>
  <si>
    <t>BP102</t>
  </si>
  <si>
    <t>BR99</t>
  </si>
  <si>
    <t>BR102</t>
  </si>
  <si>
    <t>BU99</t>
  </si>
  <si>
    <t>BW99</t>
  </si>
  <si>
    <t>BW102</t>
  </si>
  <si>
    <t>BW109</t>
  </si>
  <si>
    <t>BW112</t>
  </si>
  <si>
    <t>CA99</t>
  </si>
  <si>
    <t>CA102</t>
  </si>
  <si>
    <t>CA109</t>
  </si>
  <si>
    <t>CA112</t>
  </si>
  <si>
    <t>CC102</t>
  </si>
  <si>
    <t>CF99</t>
  </si>
  <si>
    <t>CF102</t>
  </si>
  <si>
    <t>CF109</t>
  </si>
  <si>
    <t>CF112</t>
  </si>
  <si>
    <t>CH99</t>
  </si>
  <si>
    <t>CH109</t>
  </si>
  <si>
    <t>CK113</t>
  </si>
  <si>
    <t>CK116</t>
  </si>
  <si>
    <t>CK119</t>
  </si>
  <si>
    <t>CL103</t>
  </si>
  <si>
    <t>CL113</t>
  </si>
  <si>
    <t>CL116</t>
  </si>
  <si>
    <t>CL119</t>
  </si>
  <si>
    <t>AP90</t>
  </si>
  <si>
    <t>AP93</t>
  </si>
  <si>
    <t>AR93</t>
  </si>
  <si>
    <t>AT90</t>
  </si>
  <si>
    <t>AT93</t>
  </si>
  <si>
    <t>AU93</t>
  </si>
  <si>
    <t>AV90</t>
  </si>
  <si>
    <t>AV93</t>
  </si>
  <si>
    <t>AW93</t>
  </si>
  <si>
    <t>AW100</t>
  </si>
  <si>
    <t>AY90</t>
  </si>
  <si>
    <t>AY93</t>
  </si>
  <si>
    <t>AY96</t>
  </si>
  <si>
    <t>AY100</t>
  </si>
  <si>
    <t>AY107</t>
  </si>
  <si>
    <t>AY111</t>
  </si>
  <si>
    <t>BA107</t>
  </si>
  <si>
    <t>NetU1_BA107</t>
  </si>
  <si>
    <t>BB115</t>
  </si>
  <si>
    <t>BB120</t>
  </si>
  <si>
    <t>BC107</t>
  </si>
  <si>
    <t>BC111</t>
  </si>
  <si>
    <t>BF133</t>
  </si>
  <si>
    <t>BF135</t>
  </si>
  <si>
    <t>BG126</t>
  </si>
  <si>
    <t>NetU1_BG126</t>
  </si>
  <si>
    <t>BG129</t>
  </si>
  <si>
    <t>NetU1_BG129</t>
  </si>
  <si>
    <t>BJ133</t>
  </si>
  <si>
    <t>BJ135</t>
  </si>
  <si>
    <t>BL126</t>
  </si>
  <si>
    <t>NetU1_BL126</t>
  </si>
  <si>
    <t>BL129</t>
  </si>
  <si>
    <t>NetU1_BL129</t>
  </si>
  <si>
    <t>BN133</t>
  </si>
  <si>
    <t>BN135</t>
  </si>
  <si>
    <t>BT126</t>
  </si>
  <si>
    <t>NetU1_BT126</t>
  </si>
  <si>
    <t>BT129</t>
  </si>
  <si>
    <t>NetU1_BT129</t>
  </si>
  <si>
    <t>BV133</t>
  </si>
  <si>
    <t>BV135</t>
  </si>
  <si>
    <t>BY126</t>
  </si>
  <si>
    <t>NetU1_BY126</t>
  </si>
  <si>
    <t>BY129</t>
  </si>
  <si>
    <t>NetU1_BY129</t>
  </si>
  <si>
    <t>BB40</t>
  </si>
  <si>
    <t>BB43</t>
  </si>
  <si>
    <t>BC43</t>
  </si>
  <si>
    <t>BD43</t>
  </si>
  <si>
    <t>BE21</t>
  </si>
  <si>
    <t>BE25</t>
  </si>
  <si>
    <t>BE29</t>
  </si>
  <si>
    <t>BE43</t>
  </si>
  <si>
    <t>BF16</t>
  </si>
  <si>
    <t>BF21</t>
  </si>
  <si>
    <t>BF25</t>
  </si>
  <si>
    <t>BF29</t>
  </si>
  <si>
    <t>BF32</t>
  </si>
  <si>
    <t>BF36</t>
  </si>
  <si>
    <t>BF40</t>
  </si>
  <si>
    <t>BH19</t>
  </si>
  <si>
    <t>BH28</t>
  </si>
  <si>
    <t>BK19</t>
  </si>
  <si>
    <t>BK22</t>
  </si>
  <si>
    <t>BK28</t>
  </si>
  <si>
    <t>BK31</t>
  </si>
  <si>
    <t>BM19</t>
  </si>
  <si>
    <t>BM22</t>
  </si>
  <si>
    <t>BM28</t>
  </si>
  <si>
    <t>BM31</t>
  </si>
  <si>
    <t>BP22</t>
  </si>
  <si>
    <t>BP31</t>
  </si>
  <si>
    <t>BR19</t>
  </si>
  <si>
    <t>BR22</t>
  </si>
  <si>
    <t>BR28</t>
  </si>
  <si>
    <t>BR31</t>
  </si>
  <si>
    <t>BU19</t>
  </si>
  <si>
    <t>BU22</t>
  </si>
  <si>
    <t>BU28</t>
  </si>
  <si>
    <t>BU31</t>
  </si>
  <si>
    <t>BW19</t>
  </si>
  <si>
    <t>BW28</t>
  </si>
  <si>
    <t>CF9</t>
  </si>
  <si>
    <t>CF12</t>
  </si>
  <si>
    <t>CH4</t>
  </si>
  <si>
    <t>CH12</t>
  </si>
  <si>
    <t>CJ2</t>
  </si>
  <si>
    <t>CK2</t>
  </si>
  <si>
    <t>CK4</t>
  </si>
  <si>
    <t>AK133</t>
  </si>
  <si>
    <t>AK135</t>
  </si>
  <si>
    <t>AL126</t>
  </si>
  <si>
    <t>AL129</t>
  </si>
  <si>
    <t>AM133</t>
  </si>
  <si>
    <t>AM135</t>
  </si>
  <si>
    <t>AN126</t>
  </si>
  <si>
    <t>AN129</t>
  </si>
  <si>
    <t>AP96</t>
  </si>
  <si>
    <t>AP100</t>
  </si>
  <si>
    <t>AP107</t>
  </si>
  <si>
    <t>AP111</t>
  </si>
  <si>
    <t>AP115</t>
  </si>
  <si>
    <t>AP120</t>
  </si>
  <si>
    <t>AP133</t>
  </si>
  <si>
    <t>AP135</t>
  </si>
  <si>
    <t>AR100</t>
  </si>
  <si>
    <t>AR107</t>
  </si>
  <si>
    <t>NetU1_AR107</t>
  </si>
  <si>
    <t>AR126</t>
  </si>
  <si>
    <t>NetU1_AR126</t>
  </si>
  <si>
    <t>AR129</t>
  </si>
  <si>
    <t>NetU1_AR129</t>
  </si>
  <si>
    <t>AT111</t>
  </si>
  <si>
    <t>AT115</t>
  </si>
  <si>
    <t>AT120</t>
  </si>
  <si>
    <t>AT133</t>
  </si>
  <si>
    <t>AT135</t>
  </si>
  <si>
    <t>AU96</t>
  </si>
  <si>
    <t>AU100</t>
  </si>
  <si>
    <t>AU104</t>
  </si>
  <si>
    <t>AU107</t>
  </si>
  <si>
    <t>AU111</t>
  </si>
  <si>
    <t>AU126</t>
  </si>
  <si>
    <t>AU129</t>
  </si>
  <si>
    <t>AV100</t>
  </si>
  <si>
    <t>AV115</t>
  </si>
  <si>
    <t>AV120</t>
  </si>
  <si>
    <t>AV133</t>
  </si>
  <si>
    <t>AV135</t>
  </si>
  <si>
    <t>AW104</t>
  </si>
  <si>
    <t>NetU1_AW104</t>
  </si>
  <si>
    <t>AW107</t>
  </si>
  <si>
    <t>NetU1_AW107</t>
  </si>
  <si>
    <t>AW126</t>
  </si>
  <si>
    <t>AW129</t>
  </si>
  <si>
    <t>AY115</t>
  </si>
  <si>
    <t>AY120</t>
  </si>
  <si>
    <t>AY133</t>
  </si>
  <si>
    <t>AY135</t>
  </si>
  <si>
    <t>BA126</t>
  </si>
  <si>
    <t>BA129</t>
  </si>
  <si>
    <t>BB133</t>
  </si>
  <si>
    <t>BB135</t>
  </si>
  <si>
    <t>BC126</t>
  </si>
  <si>
    <t>BC129</t>
  </si>
  <si>
    <t>BD133</t>
  </si>
  <si>
    <t>BD135</t>
  </si>
  <si>
    <t>BE126</t>
  </si>
  <si>
    <t>BE129</t>
  </si>
  <si>
    <t>A45</t>
  </si>
  <si>
    <t>NetU1_A45</t>
  </si>
  <si>
    <t>A48</t>
  </si>
  <si>
    <t>A51</t>
  </si>
  <si>
    <t>A54</t>
  </si>
  <si>
    <t>NetU1_A54</t>
  </si>
  <si>
    <t>A60</t>
  </si>
  <si>
    <t>A63</t>
  </si>
  <si>
    <t>A66</t>
  </si>
  <si>
    <t>NetU1_A66</t>
  </si>
  <si>
    <t>A70</t>
  </si>
  <si>
    <t>A76</t>
  </si>
  <si>
    <t>NetU1_A76</t>
  </si>
  <si>
    <t>A80</t>
  </si>
  <si>
    <t>A82</t>
  </si>
  <si>
    <t>NetU1_A82</t>
  </si>
  <si>
    <t>A85</t>
  </si>
  <si>
    <t>NetU1_A85</t>
  </si>
  <si>
    <t>AC50</t>
  </si>
  <si>
    <t>AC53</t>
  </si>
  <si>
    <t>AC61</t>
  </si>
  <si>
    <t>AC64</t>
  </si>
  <si>
    <t>AC68</t>
  </si>
  <si>
    <t>AC72</t>
  </si>
  <si>
    <t>AC79</t>
  </si>
  <si>
    <t>AC83</t>
  </si>
  <si>
    <t>NetU1_AC83</t>
  </si>
  <si>
    <t>AG53</t>
  </si>
  <si>
    <t>NetU1_AG53</t>
  </si>
  <si>
    <t>AG57</t>
  </si>
  <si>
    <t>AG61</t>
  </si>
  <si>
    <t>NetU1_AG61</t>
  </si>
  <si>
    <t>AG64</t>
  </si>
  <si>
    <t>AG72</t>
  </si>
  <si>
    <t>NetU1_AG72</t>
  </si>
  <si>
    <t>AG75</t>
  </si>
  <si>
    <t>NetU1_AG75</t>
  </si>
  <si>
    <t>AG79</t>
  </si>
  <si>
    <t>NetU1_AG79</t>
  </si>
  <si>
    <t>AG83</t>
  </si>
  <si>
    <t>AK50</t>
  </si>
  <si>
    <t>AK57</t>
  </si>
  <si>
    <t>AK61</t>
  </si>
  <si>
    <t>AL53</t>
  </si>
  <si>
    <t>B42</t>
  </si>
  <si>
    <t>NetU1_B42</t>
  </si>
  <si>
    <t>B45</t>
  </si>
  <si>
    <t>B51</t>
  </si>
  <si>
    <t>NetU1_B51</t>
  </si>
  <si>
    <t>B54</t>
  </si>
  <si>
    <t>NetU1_B54</t>
  </si>
  <si>
    <t>B56</t>
  </si>
  <si>
    <t>B60</t>
  </si>
  <si>
    <t>NetU1_B60</t>
  </si>
  <si>
    <t>B66</t>
  </si>
  <si>
    <t>NetU1_B66</t>
  </si>
  <si>
    <t>B70</t>
  </si>
  <si>
    <t>B73</t>
  </si>
  <si>
    <t>NetU1_B73</t>
  </si>
  <si>
    <t>B76</t>
  </si>
  <si>
    <t>NetU1_B76</t>
  </si>
  <si>
    <t>B82</t>
  </si>
  <si>
    <t>NetU1_B82</t>
  </si>
  <si>
    <t>B85</t>
  </si>
  <si>
    <t>NetU1_B85</t>
  </si>
  <si>
    <t>D44</t>
  </si>
  <si>
    <t>D55</t>
  </si>
  <si>
    <t>D65</t>
  </si>
  <si>
    <t>D74</t>
  </si>
  <si>
    <t>F44</t>
  </si>
  <si>
    <t>F47</t>
  </si>
  <si>
    <t>F55</t>
  </si>
  <si>
    <t>F58</t>
  </si>
  <si>
    <t>F65</t>
  </si>
  <si>
    <t>F67</t>
  </si>
  <si>
    <t>F74</t>
  </si>
  <si>
    <t>F77</t>
  </si>
  <si>
    <t>H47</t>
  </si>
  <si>
    <t>H58</t>
  </si>
  <si>
    <t>H67</t>
  </si>
  <si>
    <t>H77</t>
  </si>
  <si>
    <t>K44</t>
  </si>
  <si>
    <t>K47</t>
  </si>
  <si>
    <t>K55</t>
  </si>
  <si>
    <t>K58</t>
  </si>
  <si>
    <t>K65</t>
  </si>
  <si>
    <t>K67</t>
  </si>
  <si>
    <t>K74</t>
  </si>
  <si>
    <t>K77</t>
  </si>
  <si>
    <t>M44</t>
  </si>
  <si>
    <t>M47</t>
  </si>
  <si>
    <t>M55</t>
  </si>
  <si>
    <t>M58</t>
  </si>
  <si>
    <t>M65</t>
  </si>
  <si>
    <t>M67</t>
  </si>
  <si>
    <t>M74</t>
  </si>
  <si>
    <t>M77</t>
  </si>
  <si>
    <t>P44</t>
  </si>
  <si>
    <t>P55</t>
  </si>
  <si>
    <t>P65</t>
  </si>
  <si>
    <t>P74</t>
  </si>
  <si>
    <t>T44</t>
  </si>
  <si>
    <t>T47</t>
  </si>
  <si>
    <t>T55</t>
  </si>
  <si>
    <t>T58</t>
  </si>
  <si>
    <t>T65</t>
  </si>
  <si>
    <t>T67</t>
  </si>
  <si>
    <t>T74</t>
  </si>
  <si>
    <t>T77</t>
  </si>
  <si>
    <t>V47</t>
  </si>
  <si>
    <t>V58</t>
  </si>
  <si>
    <t>V67</t>
  </si>
  <si>
    <t>V77</t>
  </si>
  <si>
    <t>Y44</t>
  </si>
  <si>
    <t>NetU1_Y44</t>
  </si>
  <si>
    <t>Y47</t>
  </si>
  <si>
    <t>NetU1_Y47</t>
  </si>
  <si>
    <t>Y55</t>
  </si>
  <si>
    <t>Y58</t>
  </si>
  <si>
    <t>Y65</t>
  </si>
  <si>
    <t>NetU1_Y65</t>
  </si>
  <si>
    <t>Y67</t>
  </si>
  <si>
    <t>NetU1_Y67</t>
  </si>
  <si>
    <t>Y74</t>
  </si>
  <si>
    <t>Y77</t>
  </si>
  <si>
    <t>AA135</t>
  </si>
  <si>
    <t>AB124</t>
  </si>
  <si>
    <t>AB127</t>
  </si>
  <si>
    <t>AB132</t>
  </si>
  <si>
    <t>AD134</t>
  </si>
  <si>
    <t>AD135</t>
  </si>
  <si>
    <t>AG115</t>
  </si>
  <si>
    <t>AG120</t>
  </si>
  <si>
    <t>AG123</t>
  </si>
  <si>
    <t>NetU1_AG123</t>
  </si>
  <si>
    <t>AG129</t>
  </si>
  <si>
    <t>AK115</t>
  </si>
  <si>
    <t>AK120</t>
  </si>
  <si>
    <t>AL120</t>
  </si>
  <si>
    <t>B134</t>
  </si>
  <si>
    <t>D124</t>
  </si>
  <si>
    <t>D132</t>
  </si>
  <si>
    <t>E135</t>
  </si>
  <si>
    <t>F124</t>
  </si>
  <si>
    <t>F127</t>
  </si>
  <si>
    <t>F132</t>
  </si>
  <si>
    <t>G134</t>
  </si>
  <si>
    <t>G135</t>
  </si>
  <si>
    <t>H127</t>
  </si>
  <si>
    <t>J134</t>
  </si>
  <si>
    <t>J135</t>
  </si>
  <si>
    <t>K124</t>
  </si>
  <si>
    <t>K127</t>
  </si>
  <si>
    <t>K132</t>
  </si>
  <si>
    <t>L135</t>
  </si>
  <si>
    <t>M124</t>
  </si>
  <si>
    <t>M127</t>
  </si>
  <si>
    <t>M132</t>
  </si>
  <si>
    <t>N134</t>
  </si>
  <si>
    <t>N135</t>
  </si>
  <si>
    <t>P124</t>
  </si>
  <si>
    <t>P132</t>
  </si>
  <si>
    <t>R134</t>
  </si>
  <si>
    <t>T124</t>
  </si>
  <si>
    <t>T127</t>
  </si>
  <si>
    <t>T132</t>
  </si>
  <si>
    <t>U134</t>
  </si>
  <si>
    <t>U135</t>
  </si>
  <si>
    <t>V127</t>
  </si>
  <si>
    <t>W134</t>
  </si>
  <si>
    <t>W135</t>
  </si>
  <si>
    <t>Y124</t>
  </si>
  <si>
    <t>Y127</t>
  </si>
  <si>
    <t>Y132</t>
  </si>
  <si>
    <t>BB93</t>
  </si>
  <si>
    <t>BB96</t>
  </si>
  <si>
    <t>BC96</t>
  </si>
  <si>
    <t>BD96</t>
  </si>
  <si>
    <t>BE107</t>
  </si>
  <si>
    <t>BE111</t>
  </si>
  <si>
    <t>BE115</t>
  </si>
  <si>
    <t>BF104</t>
  </si>
  <si>
    <t>BF107</t>
  </si>
  <si>
    <t>BF111</t>
  </si>
  <si>
    <t>BF115</t>
  </si>
  <si>
    <t>BF120</t>
  </si>
  <si>
    <t>BH109</t>
  </si>
  <si>
    <t>BH118</t>
  </si>
  <si>
    <t>BK109</t>
  </si>
  <si>
    <t>BK112</t>
  </si>
  <si>
    <t>BK118</t>
  </si>
  <si>
    <t>BM109</t>
  </si>
  <si>
    <t>BM112</t>
  </si>
  <si>
    <t>BM118</t>
  </si>
  <si>
    <t>BP112</t>
  </si>
  <si>
    <t>BR109</t>
  </si>
  <si>
    <t>BR112</t>
  </si>
  <si>
    <t>BR118</t>
  </si>
  <si>
    <t>BU109</t>
  </si>
  <si>
    <t>BU118</t>
  </si>
  <si>
    <t>BW118</t>
  </si>
  <si>
    <t>CA118</t>
  </si>
  <si>
    <t>CD134</t>
  </si>
  <si>
    <t>CD135</t>
  </si>
  <si>
    <t>CF118</t>
  </si>
  <si>
    <t>CF121</t>
  </si>
  <si>
    <t>CF128</t>
  </si>
  <si>
    <t>CF132</t>
  </si>
  <si>
    <t>CG134</t>
  </si>
  <si>
    <t>CG135</t>
  </si>
  <si>
    <t>CH128</t>
  </si>
  <si>
    <t>CH132</t>
  </si>
  <si>
    <t>CK125</t>
  </si>
  <si>
    <t>CK128</t>
  </si>
  <si>
    <t>CK134</t>
  </si>
  <si>
    <t>CL125</t>
  </si>
  <si>
    <t>CL128</t>
  </si>
  <si>
    <t>CL130</t>
  </si>
  <si>
    <t>AL7</t>
  </si>
  <si>
    <t>AL10</t>
  </si>
  <si>
    <t>AM1</t>
  </si>
  <si>
    <t>AM3</t>
  </si>
  <si>
    <t>AN7</t>
  </si>
  <si>
    <t>AN10</t>
  </si>
  <si>
    <t>AP1</t>
  </si>
  <si>
    <t>AP3</t>
  </si>
  <si>
    <t>AP16</t>
  </si>
  <si>
    <t>AP21</t>
  </si>
  <si>
    <t>AP25</t>
  </si>
  <si>
    <t>AP29</t>
  </si>
  <si>
    <t>AP36</t>
  </si>
  <si>
    <t>AP40</t>
  </si>
  <si>
    <t>AR7</t>
  </si>
  <si>
    <t>AR10</t>
  </si>
  <si>
    <t>AR29</t>
  </si>
  <si>
    <t>NetU1_AR29</t>
  </si>
  <si>
    <t>AR36</t>
  </si>
  <si>
    <t>AT1</t>
  </si>
  <si>
    <t>AT3</t>
  </si>
  <si>
    <t>AT16</t>
  </si>
  <si>
    <t>AT21</t>
  </si>
  <si>
    <t>AT25</t>
  </si>
  <si>
    <t>AU7</t>
  </si>
  <si>
    <t>AU10</t>
  </si>
  <si>
    <t>AU25</t>
  </si>
  <si>
    <t>AU29</t>
  </si>
  <si>
    <t>AU32</t>
  </si>
  <si>
    <t>AU36</t>
  </si>
  <si>
    <t>AU40</t>
  </si>
  <si>
    <t>AV1</t>
  </si>
  <si>
    <t>AV3</t>
  </si>
  <si>
    <t>AV16</t>
  </si>
  <si>
    <t>AV21</t>
  </si>
  <si>
    <t>AV36</t>
  </si>
  <si>
    <t>AW7</t>
  </si>
  <si>
    <t>AW10</t>
  </si>
  <si>
    <t>AW29</t>
  </si>
  <si>
    <t>NetU1_AW29</t>
  </si>
  <si>
    <t>AW32</t>
  </si>
  <si>
    <t>NetU1_AW32</t>
  </si>
  <si>
    <t>AY1</t>
  </si>
  <si>
    <t>AY3</t>
  </si>
  <si>
    <t>AY16</t>
  </si>
  <si>
    <t>AY21</t>
  </si>
  <si>
    <t>BA7</t>
  </si>
  <si>
    <t>BA10</t>
  </si>
  <si>
    <t>BB1</t>
  </si>
  <si>
    <t>BB3</t>
  </si>
  <si>
    <t>BC7</t>
  </si>
  <si>
    <t>BC10</t>
  </si>
  <si>
    <t>BD1</t>
  </si>
  <si>
    <t>BD3</t>
  </si>
  <si>
    <t>BE7</t>
  </si>
  <si>
    <t>BE10</t>
  </si>
  <si>
    <t>BF1</t>
  </si>
  <si>
    <t>BF3</t>
  </si>
  <si>
    <t>AA1</t>
  </si>
  <si>
    <t>NetU1_AA1</t>
  </si>
  <si>
    <t>AB4</t>
  </si>
  <si>
    <t>NetU1_AB4</t>
  </si>
  <si>
    <t>AB8</t>
  </si>
  <si>
    <t>NetU1_AB8</t>
  </si>
  <si>
    <t>AB15</t>
  </si>
  <si>
    <t>NetU1_AB15</t>
  </si>
  <si>
    <t>AB18</t>
  </si>
  <si>
    <t>NetU1_AB18</t>
  </si>
  <si>
    <t>AB24</t>
  </si>
  <si>
    <t>NetU1_AB24</t>
  </si>
  <si>
    <t>AB27</t>
  </si>
  <si>
    <t>NetU1_AB27</t>
  </si>
  <si>
    <t>AC36</t>
  </si>
  <si>
    <t>NetU1_AC36</t>
  </si>
  <si>
    <t>AC43</t>
  </si>
  <si>
    <t>NetU1_AC43</t>
  </si>
  <si>
    <t>AC46</t>
  </si>
  <si>
    <t>NetU1_AC46</t>
  </si>
  <si>
    <t>AD1</t>
  </si>
  <si>
    <t>NetU1_AD1</t>
  </si>
  <si>
    <t>AD2</t>
  </si>
  <si>
    <t>NetU1_AD2</t>
  </si>
  <si>
    <t>AE4</t>
  </si>
  <si>
    <t>NetU1_AE4</t>
  </si>
  <si>
    <t>AF2</t>
  </si>
  <si>
    <t>NetU1_AF2</t>
  </si>
  <si>
    <t>AG13</t>
  </si>
  <si>
    <t>NetU1_AG13</t>
  </si>
  <si>
    <t>AG21</t>
  </si>
  <si>
    <t>NetU1_AG21</t>
  </si>
  <si>
    <t>AG29</t>
  </si>
  <si>
    <t>NetU1_AG29</t>
  </si>
  <si>
    <t>AG36</t>
  </si>
  <si>
    <t>NetU1_AG36</t>
  </si>
  <si>
    <t>AG40</t>
  </si>
  <si>
    <t>NetU1_AG40</t>
  </si>
  <si>
    <t>AH4</t>
  </si>
  <si>
    <t>NetU1_AH4</t>
  </si>
  <si>
    <t>AH8</t>
  </si>
  <si>
    <t>NetU1_AH8</t>
  </si>
  <si>
    <t>AJ1</t>
  </si>
  <si>
    <t>NetU1_AJ1</t>
  </si>
  <si>
    <t>AJ2</t>
  </si>
  <si>
    <t>NetU1_AJ2</t>
  </si>
  <si>
    <t>AK16</t>
  </si>
  <si>
    <t>NetU1_AK16</t>
  </si>
  <si>
    <t>AK21</t>
  </si>
  <si>
    <t>NetU1_AK21</t>
  </si>
  <si>
    <t>AK25</t>
  </si>
  <si>
    <t>NetU1_AK25</t>
  </si>
  <si>
    <t>AK32</t>
  </si>
  <si>
    <t>NetU1_AK32</t>
  </si>
  <si>
    <t>AK46</t>
  </si>
  <si>
    <t>AL16</t>
  </si>
  <si>
    <t>NetU1_AL16</t>
  </si>
  <si>
    <t>AL25</t>
  </si>
  <si>
    <t>NetU1_AL25</t>
  </si>
  <si>
    <t>AL29</t>
  </si>
  <si>
    <t>NetU1_AL29</t>
  </si>
  <si>
    <t>AL32</t>
  </si>
  <si>
    <t>NetU1_AL32</t>
  </si>
  <si>
    <t>AL46</t>
  </si>
  <si>
    <t>AL104</t>
  </si>
  <si>
    <t>NetU1_AL104</t>
  </si>
  <si>
    <t>AL107</t>
  </si>
  <si>
    <t>NetU1_AL107</t>
  </si>
  <si>
    <t>AM16</t>
  </si>
  <si>
    <t>NetU1_AM16</t>
  </si>
  <si>
    <t>AM43</t>
  </si>
  <si>
    <t>NetU1_AM43</t>
  </si>
  <si>
    <t>AM46</t>
  </si>
  <si>
    <t>NetU1_AM46</t>
  </si>
  <si>
    <t>AM50</t>
  </si>
  <si>
    <t>NetU1_AM50</t>
  </si>
  <si>
    <t>AM53</t>
  </si>
  <si>
    <t>AM61</t>
  </si>
  <si>
    <t>AM64</t>
  </si>
  <si>
    <t>AM72</t>
  </si>
  <si>
    <t>AM75</t>
  </si>
  <si>
    <t>AN25</t>
  </si>
  <si>
    <t>NetU1_AN25</t>
  </si>
  <si>
    <t>AN29</t>
  </si>
  <si>
    <t>NetU1_AN29</t>
  </si>
  <si>
    <t>AN50</t>
  </si>
  <si>
    <t>NetU1_AN50</t>
  </si>
  <si>
    <t>AN57</t>
  </si>
  <si>
    <t>AN61</t>
  </si>
  <si>
    <t>AN68</t>
  </si>
  <si>
    <t>AN72</t>
  </si>
  <si>
    <t>AN79</t>
  </si>
  <si>
    <t>AN107</t>
  </si>
  <si>
    <t>NetU1_AN107</t>
  </si>
  <si>
    <t>AN111</t>
  </si>
  <si>
    <t>NetU1_AN111</t>
  </si>
  <si>
    <t>AP50</t>
  </si>
  <si>
    <t>NetU1_AP50</t>
  </si>
  <si>
    <t>AP53</t>
  </si>
  <si>
    <t>NetU1_AP53</t>
  </si>
  <si>
    <t>AP57</t>
  </si>
  <si>
    <t>AP64</t>
  </si>
  <si>
    <t>AP68</t>
  </si>
  <si>
    <t>AP75</t>
  </si>
  <si>
    <t>AP79</t>
  </si>
  <si>
    <t>AP86</t>
  </si>
  <si>
    <t>AR50</t>
  </si>
  <si>
    <t>NetU1_AR50</t>
  </si>
  <si>
    <t>AR53</t>
  </si>
  <si>
    <t>AR61</t>
  </si>
  <si>
    <t>AR64</t>
  </si>
  <si>
    <t>AR72</t>
  </si>
  <si>
    <t>AR75</t>
  </si>
  <si>
    <t>AR83</t>
  </si>
  <si>
    <t>AR86</t>
  </si>
  <si>
    <t>AT50</t>
  </si>
  <si>
    <t>NetU1_AT50</t>
  </si>
  <si>
    <t>AT57</t>
  </si>
  <si>
    <t>AT61</t>
  </si>
  <si>
    <t>AT68</t>
  </si>
  <si>
    <t>AT72</t>
  </si>
  <si>
    <t>AT79</t>
  </si>
  <si>
    <t>AT83</t>
  </si>
  <si>
    <t>AU50</t>
  </si>
  <si>
    <t>NetU1_AU50</t>
  </si>
  <si>
    <t>AU53</t>
  </si>
  <si>
    <t>AU57</t>
  </si>
  <si>
    <t>AU64</t>
  </si>
  <si>
    <t>AU68</t>
  </si>
  <si>
    <t>AU72</t>
  </si>
  <si>
    <t>AU75</t>
  </si>
  <si>
    <t>AU79</t>
  </si>
  <si>
    <t>AU86</t>
  </si>
  <si>
    <t>AV50</t>
  </si>
  <si>
    <t>NetU1_AV50</t>
  </si>
  <si>
    <t>AV53</t>
  </si>
  <si>
    <t>AV61</t>
  </si>
  <si>
    <t>AV64</t>
  </si>
  <si>
    <t>AV72</t>
  </si>
  <si>
    <t>AV75</t>
  </si>
  <si>
    <t>AV83</t>
  </si>
  <si>
    <t>AV86</t>
  </si>
  <si>
    <t>AW50</t>
  </si>
  <si>
    <t>NetU1_AW50</t>
  </si>
  <si>
    <t>AW57</t>
  </si>
  <si>
    <t>AW61</t>
  </si>
  <si>
    <t>AW68</t>
  </si>
  <si>
    <t>AW72</t>
  </si>
  <si>
    <t>AW79</t>
  </si>
  <si>
    <t>AY50</t>
  </si>
  <si>
    <t>NetU1_AY50</t>
  </si>
  <si>
    <t>AY53</t>
  </si>
  <si>
    <t>AY57</t>
  </si>
  <si>
    <t>AY64</t>
  </si>
  <si>
    <t>AY68</t>
  </si>
  <si>
    <t>AY75</t>
  </si>
  <si>
    <t>BA50</t>
  </si>
  <si>
    <t>BA53</t>
  </si>
  <si>
    <t>BA61</t>
  </si>
  <si>
    <t>BA64</t>
  </si>
  <si>
    <t>BA72</t>
  </si>
  <si>
    <t>BA75</t>
  </si>
  <si>
    <t>BB46</t>
  </si>
  <si>
    <t>BB50</t>
  </si>
  <si>
    <t>BB57</t>
  </si>
  <si>
    <t>BB61</t>
  </si>
  <si>
    <t>BB68</t>
  </si>
  <si>
    <t>BB72</t>
  </si>
  <si>
    <t>BB90</t>
  </si>
  <si>
    <t>BC90</t>
  </si>
  <si>
    <t>BD16</t>
  </si>
  <si>
    <t>NetU1_BD16</t>
  </si>
  <si>
    <t>NetU1_F34</t>
  </si>
  <si>
    <t>NetU1_F37</t>
  </si>
  <si>
    <t>NetU1_H37</t>
  </si>
  <si>
    <t>NetU1_K15</t>
  </si>
  <si>
    <t>NetU1_K18</t>
  </si>
  <si>
    <t>NetU1_K24</t>
  </si>
  <si>
    <t>NetU1_K27</t>
  </si>
  <si>
    <t>NetU1_K34</t>
  </si>
  <si>
    <t>NetU1_K37</t>
  </si>
  <si>
    <t>NetU1_L1</t>
  </si>
  <si>
    <t>NetU1_M4</t>
  </si>
  <si>
    <t>NetU1_M8</t>
  </si>
  <si>
    <t>NetU1_M15</t>
  </si>
  <si>
    <t>NetU1_M18</t>
  </si>
  <si>
    <t>NetU1_M24</t>
  </si>
  <si>
    <t>NetU1_M27</t>
  </si>
  <si>
    <t>NetU1_M34</t>
  </si>
  <si>
    <t>NetU1_M37</t>
  </si>
  <si>
    <t>N1</t>
  </si>
  <si>
    <t>NetU1_N1</t>
  </si>
  <si>
    <t>N2</t>
  </si>
  <si>
    <t>NetU1_N2</t>
  </si>
  <si>
    <t>P4</t>
  </si>
  <si>
    <t>NetU1_P4</t>
  </si>
  <si>
    <t>P15</t>
  </si>
  <si>
    <t>NetU1_P15</t>
  </si>
  <si>
    <t>P24</t>
  </si>
  <si>
    <t>NetU1_P24</t>
  </si>
  <si>
    <t>P34</t>
  </si>
  <si>
    <t>NetU1_P34</t>
  </si>
  <si>
    <t>R2</t>
  </si>
  <si>
    <t>NetU1_R2</t>
  </si>
  <si>
    <t>T4</t>
  </si>
  <si>
    <t>NetU1_T4</t>
  </si>
  <si>
    <t>T8</t>
  </si>
  <si>
    <t>NetU1_T8</t>
  </si>
  <si>
    <t>T15</t>
  </si>
  <si>
    <t>NetU1_T15</t>
  </si>
  <si>
    <t>T18</t>
  </si>
  <si>
    <t>NetU1_T18</t>
  </si>
  <si>
    <t>T24</t>
  </si>
  <si>
    <t>NetU1_T24</t>
  </si>
  <si>
    <t>T27</t>
  </si>
  <si>
    <t>NetU1_T27</t>
  </si>
  <si>
    <t>T34</t>
  </si>
  <si>
    <t>NetU1_T34</t>
  </si>
  <si>
    <t>T37</t>
  </si>
  <si>
    <t>NetU1_T37</t>
  </si>
  <si>
    <t>NetU1_U1</t>
  </si>
  <si>
    <t>U2</t>
  </si>
  <si>
    <t>NetU1_U2</t>
  </si>
  <si>
    <t>V8</t>
  </si>
  <si>
    <t>NetU1_V8</t>
  </si>
  <si>
    <t>V18</t>
  </si>
  <si>
    <t>NetU1_V18</t>
  </si>
  <si>
    <t>V27</t>
  </si>
  <si>
    <t>NetU1_V27</t>
  </si>
  <si>
    <t>V37</t>
  </si>
  <si>
    <t>NetU1_V37</t>
  </si>
  <si>
    <t>W1</t>
  </si>
  <si>
    <t>NetU1_W1</t>
  </si>
  <si>
    <t>W2</t>
  </si>
  <si>
    <t>NetU1_W2</t>
  </si>
  <si>
    <t>NetU1_Y4</t>
  </si>
  <si>
    <t>NetU1_Y8</t>
  </si>
  <si>
    <t>NetU1_Y15</t>
  </si>
  <si>
    <t>NetU1_Y18</t>
  </si>
  <si>
    <t>NetU1_Y24</t>
  </si>
  <si>
    <t>NetU1_Y27</t>
  </si>
  <si>
    <t>NetU1_Y34</t>
  </si>
  <si>
    <t>NetU1_Y37</t>
  </si>
  <si>
    <t>AK79</t>
  </si>
  <si>
    <t>AK83</t>
  </si>
  <si>
    <t>AK90</t>
  </si>
  <si>
    <t>AK93</t>
  </si>
  <si>
    <t>AL43</t>
  </si>
  <si>
    <t>NetU1_AL43</t>
  </si>
  <si>
    <t>AL57</t>
  </si>
  <si>
    <t>NetU1_AL57</t>
  </si>
  <si>
    <t>AL68</t>
  </si>
  <si>
    <t>NetU1_AL68</t>
  </si>
  <si>
    <t>AL79</t>
  </si>
  <si>
    <t>AL86</t>
  </si>
  <si>
    <t>AL90</t>
  </si>
  <si>
    <t>AL96</t>
  </si>
  <si>
    <t>AL100</t>
  </si>
  <si>
    <t>AL115</t>
  </si>
  <si>
    <t>NetU1_AL115</t>
  </si>
  <si>
    <t>AM36</t>
  </si>
  <si>
    <t>NetU1_AM36</t>
  </si>
  <si>
    <t>AM40</t>
  </si>
  <si>
    <t>NetU1_AM40</t>
  </si>
  <si>
    <t>AM83</t>
  </si>
  <si>
    <t>AM86</t>
  </si>
  <si>
    <t>AM93</t>
  </si>
  <si>
    <t>AM96</t>
  </si>
  <si>
    <t>AM100</t>
  </si>
  <si>
    <t>AM120</t>
  </si>
  <si>
    <t>NetU1_AM120</t>
  </si>
  <si>
    <t>AN83</t>
  </si>
  <si>
    <t>AN90</t>
  </si>
  <si>
    <t>AR32</t>
  </si>
  <si>
    <t>NetU1_AR32</t>
  </si>
  <si>
    <t>AR104</t>
  </si>
  <si>
    <t>NetU1_AR104</t>
  </si>
  <si>
    <t>BA32</t>
  </si>
  <si>
    <t>NetU1_BA32</t>
  </si>
  <si>
    <t>BA104</t>
  </si>
  <si>
    <t>NetU1_BA104</t>
  </si>
  <si>
    <t>BC36</t>
  </si>
  <si>
    <t>NetU1_BC36</t>
  </si>
  <si>
    <t>BC40</t>
  </si>
  <si>
    <t>NetU1_BC40</t>
  </si>
  <si>
    <t>BC100</t>
  </si>
  <si>
    <t>NetU1_BC100</t>
  </si>
  <si>
    <t>BD36</t>
  </si>
  <si>
    <t>NetU1_BD36</t>
  </si>
  <si>
    <t>BD53</t>
  </si>
  <si>
    <t>NetU1_BD53</t>
  </si>
  <si>
    <t>BD64</t>
  </si>
  <si>
    <t>NetU1_BD64</t>
  </si>
  <si>
    <t>BD100</t>
  </si>
  <si>
    <t>NetU1_BD100</t>
  </si>
  <si>
    <t>BD120</t>
  </si>
  <si>
    <t>NetU1_BD120</t>
  </si>
  <si>
    <t>CK101</t>
  </si>
  <si>
    <t>NetU1_CK101</t>
  </si>
  <si>
    <t>CK103</t>
  </si>
  <si>
    <t>NetU1_CK103</t>
  </si>
  <si>
    <t>CL101</t>
  </si>
  <si>
    <t>NetU1_CL101</t>
  </si>
  <si>
    <t>CL106</t>
  </si>
  <si>
    <t>NetU1_CL106</t>
  </si>
  <si>
    <t>NetU2_8</t>
  </si>
  <si>
    <t>Link_ST</t>
  </si>
  <si>
    <t>U3</t>
  </si>
  <si>
    <t>U4</t>
  </si>
  <si>
    <t>U5</t>
  </si>
  <si>
    <t>U6</t>
  </si>
  <si>
    <t>U7</t>
  </si>
  <si>
    <t>U8</t>
  </si>
  <si>
    <t>NetU8_12</t>
  </si>
  <si>
    <t>NetU8_15</t>
  </si>
  <si>
    <t>NetU8_16</t>
  </si>
  <si>
    <t>NetU8_17</t>
  </si>
  <si>
    <t>NetU8_25</t>
  </si>
  <si>
    <t>U9</t>
  </si>
  <si>
    <t>U10</t>
  </si>
  <si>
    <t>NetU10_27</t>
  </si>
  <si>
    <t>NetU10_28</t>
  </si>
  <si>
    <t>NetU10_29</t>
  </si>
  <si>
    <t>NetU10_30</t>
  </si>
  <si>
    <t>NetU10_45</t>
  </si>
  <si>
    <t>NetU10_46</t>
  </si>
  <si>
    <t>U11</t>
  </si>
  <si>
    <t>U12</t>
  </si>
  <si>
    <t>NetU12_A1</t>
  </si>
  <si>
    <t>NetU12_A2</t>
  </si>
  <si>
    <t>NetU12_A11</t>
  </si>
  <si>
    <t>NetU12_A12</t>
  </si>
  <si>
    <t>NetU12_AA1</t>
  </si>
  <si>
    <t>AA3</t>
  </si>
  <si>
    <t>AA4</t>
  </si>
  <si>
    <t>AA5</t>
  </si>
  <si>
    <t>AA8</t>
  </si>
  <si>
    <t>AA9</t>
  </si>
  <si>
    <t>AA10</t>
  </si>
  <si>
    <t>AA11</t>
  </si>
  <si>
    <t>AA12</t>
  </si>
  <si>
    <t>NetU12_AA12</t>
  </si>
  <si>
    <t>AB1</t>
  </si>
  <si>
    <t>NetU12_AB1</t>
  </si>
  <si>
    <t>AB2</t>
  </si>
  <si>
    <t>NetU12_AB2</t>
  </si>
  <si>
    <t>AB3</t>
  </si>
  <si>
    <t>AB5</t>
  </si>
  <si>
    <t>AB9</t>
  </si>
  <si>
    <t>AB10</t>
  </si>
  <si>
    <t>AB11</t>
  </si>
  <si>
    <t>NetU12_AB11</t>
  </si>
  <si>
    <t>AB12</t>
  </si>
  <si>
    <t>NetU12_AB12</t>
  </si>
  <si>
    <t>NetU12_B1</t>
  </si>
  <si>
    <t>NetU12_B12</t>
  </si>
  <si>
    <t>NetU12_G11</t>
  </si>
  <si>
    <t>NetU12_K5</t>
  </si>
  <si>
    <t>NetU12_K8</t>
  </si>
  <si>
    <t>N3</t>
  </si>
  <si>
    <t>N4</t>
  </si>
  <si>
    <t>N5</t>
  </si>
  <si>
    <t>NetU12_N5</t>
  </si>
  <si>
    <t>N8</t>
  </si>
  <si>
    <t>NetU12_N8</t>
  </si>
  <si>
    <t>N9</t>
  </si>
  <si>
    <t>N10</t>
  </si>
  <si>
    <t>N11</t>
  </si>
  <si>
    <t>N12</t>
  </si>
  <si>
    <t>P1</t>
  </si>
  <si>
    <t>P2</t>
  </si>
  <si>
    <t>P3</t>
  </si>
  <si>
    <t>P5</t>
  </si>
  <si>
    <t>P9</t>
  </si>
  <si>
    <t>P10</t>
  </si>
  <si>
    <t>P11</t>
  </si>
  <si>
    <t>P12</t>
  </si>
  <si>
    <t>R3</t>
  </si>
  <si>
    <t>R4</t>
  </si>
  <si>
    <t>R5</t>
  </si>
  <si>
    <t>R8</t>
  </si>
  <si>
    <t>R9</t>
  </si>
  <si>
    <t>R10</t>
  </si>
  <si>
    <t>R11</t>
  </si>
  <si>
    <t>R12</t>
  </si>
  <si>
    <t>T1</t>
  </si>
  <si>
    <t>T2</t>
  </si>
  <si>
    <t>T3</t>
  </si>
  <si>
    <t>T5</t>
  </si>
  <si>
    <t>T9</t>
  </si>
  <si>
    <t>T10</t>
  </si>
  <si>
    <t>T11</t>
  </si>
  <si>
    <t>T12</t>
  </si>
  <si>
    <t>V1</t>
  </si>
  <si>
    <t>V2</t>
  </si>
  <si>
    <t>V3</t>
  </si>
  <si>
    <t>V5</t>
  </si>
  <si>
    <t>V9</t>
  </si>
  <si>
    <t>V10</t>
  </si>
  <si>
    <t>V11</t>
  </si>
  <si>
    <t>V12</t>
  </si>
  <si>
    <t>W3</t>
  </si>
  <si>
    <t>W4</t>
  </si>
  <si>
    <t>W5</t>
  </si>
  <si>
    <t>W8</t>
  </si>
  <si>
    <t>W9</t>
  </si>
  <si>
    <t>W10</t>
  </si>
  <si>
    <t>W11</t>
  </si>
  <si>
    <t>W12</t>
  </si>
  <si>
    <t>U13</t>
  </si>
  <si>
    <t>NetU13_A1</t>
  </si>
  <si>
    <t>NetU13_A2</t>
  </si>
  <si>
    <t>NetU13_A11</t>
  </si>
  <si>
    <t>NetU13_A12</t>
  </si>
  <si>
    <t>NetU13_AA1</t>
  </si>
  <si>
    <t>NetU13_AA12</t>
  </si>
  <si>
    <t>NetU13_AB1</t>
  </si>
  <si>
    <t>NetU13_AB2</t>
  </si>
  <si>
    <t>NetU13_AB11</t>
  </si>
  <si>
    <t>NetU13_AB12</t>
  </si>
  <si>
    <t>NetU13_B1</t>
  </si>
  <si>
    <t>NetU13_B12</t>
  </si>
  <si>
    <t>NetU13_G11</t>
  </si>
  <si>
    <t>NetU13_K5</t>
  </si>
  <si>
    <t>NetU13_K8</t>
  </si>
  <si>
    <t>NetU13_N5</t>
  </si>
  <si>
    <t>NetU13_N8</t>
  </si>
  <si>
    <t>U14</t>
  </si>
  <si>
    <t>NetU14_8</t>
  </si>
  <si>
    <t>NetU14_10</t>
  </si>
  <si>
    <t>NetU14_12</t>
  </si>
  <si>
    <t>NetU14_13</t>
  </si>
  <si>
    <t>NetU14_14</t>
  </si>
  <si>
    <t>NetU14_15</t>
  </si>
  <si>
    <t>U15</t>
  </si>
  <si>
    <t>U16</t>
  </si>
  <si>
    <t>NetU16_11</t>
  </si>
  <si>
    <t>NetU16_12</t>
  </si>
  <si>
    <t>U17</t>
  </si>
  <si>
    <t>NetU17_6</t>
  </si>
  <si>
    <t>U18</t>
  </si>
  <si>
    <t>NetU18_6</t>
  </si>
  <si>
    <t>U19</t>
  </si>
  <si>
    <t>NetU19_9</t>
  </si>
  <si>
    <t>NetU19_10</t>
  </si>
  <si>
    <t>U20</t>
  </si>
  <si>
    <t>NetU20_17</t>
  </si>
  <si>
    <t>NetU20_18</t>
  </si>
  <si>
    <t>NetU20_19</t>
  </si>
  <si>
    <t>NetU20_20</t>
  </si>
  <si>
    <t>NetU20_21</t>
  </si>
  <si>
    <t>NetU20_22</t>
  </si>
  <si>
    <t>NetU20_23</t>
  </si>
  <si>
    <t>NetU20_24</t>
  </si>
  <si>
    <t>NetU20_25</t>
  </si>
  <si>
    <t>U21</t>
  </si>
  <si>
    <t>U23</t>
  </si>
  <si>
    <t>NetU23_46</t>
  </si>
  <si>
    <t>U24</t>
  </si>
  <si>
    <t>U25</t>
  </si>
  <si>
    <t>U26</t>
  </si>
  <si>
    <t>U27</t>
  </si>
  <si>
    <t>U28</t>
  </si>
  <si>
    <t>U29</t>
  </si>
  <si>
    <t>U30</t>
  </si>
  <si>
    <t>NetU30_8</t>
  </si>
  <si>
    <t>NetU30_11</t>
  </si>
  <si>
    <t>U31</t>
  </si>
  <si>
    <t>U32</t>
  </si>
  <si>
    <t>U33</t>
  </si>
  <si>
    <t>NetU33_6</t>
  </si>
  <si>
    <t>NetU33_8</t>
  </si>
  <si>
    <t>Link1_ST</t>
  </si>
  <si>
    <t>U34</t>
  </si>
  <si>
    <t>NetU34_A2</t>
  </si>
  <si>
    <t>NetU34_A3</t>
  </si>
  <si>
    <t>NetU34_A5</t>
  </si>
  <si>
    <t>NetU34_B1</t>
  </si>
  <si>
    <t>NetU34_B5</t>
  </si>
  <si>
    <t>NetU34_C1</t>
  </si>
  <si>
    <t>NetU34_C3</t>
  </si>
  <si>
    <t>NetU34_C5</t>
  </si>
  <si>
    <t>NetU34_D1</t>
  </si>
  <si>
    <t>NetU34_D5</t>
  </si>
  <si>
    <t>NetU34_E1</t>
  </si>
  <si>
    <t>NetU34_E2</t>
  </si>
  <si>
    <t>NetU34_E3</t>
  </si>
  <si>
    <t>NetU34_E4</t>
  </si>
  <si>
    <t>NetU34_E5</t>
  </si>
  <si>
    <t>U35</t>
  </si>
  <si>
    <t>U36</t>
  </si>
  <si>
    <t>U37</t>
  </si>
  <si>
    <t>U38</t>
  </si>
  <si>
    <t>NetU38_61</t>
  </si>
  <si>
    <t>U39</t>
  </si>
  <si>
    <t>U40</t>
  </si>
  <si>
    <t>NetU40_3</t>
  </si>
  <si>
    <t>NetU40_4</t>
  </si>
  <si>
    <t>U41</t>
  </si>
  <si>
    <t>U42</t>
  </si>
  <si>
    <t>U43</t>
  </si>
  <si>
    <t>U44</t>
  </si>
  <si>
    <t>NetU44_11</t>
  </si>
  <si>
    <t>NetU44_12</t>
  </si>
  <si>
    <t>U45</t>
  </si>
  <si>
    <t>U46</t>
  </si>
  <si>
    <t>U47</t>
  </si>
  <si>
    <t>NetU47_6</t>
  </si>
  <si>
    <t>U48</t>
  </si>
  <si>
    <t>U49</t>
  </si>
  <si>
    <t>U50</t>
  </si>
  <si>
    <t>U51</t>
  </si>
  <si>
    <t>U52</t>
  </si>
  <si>
    <t>U53</t>
  </si>
  <si>
    <t>U54</t>
  </si>
  <si>
    <t>U55</t>
  </si>
  <si>
    <t>U56</t>
  </si>
  <si>
    <t>U57</t>
  </si>
  <si>
    <t>U58</t>
  </si>
  <si>
    <t>U59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</si>
  <si>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</si>
  <si>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</si>
  <si>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</si>
  <si>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</si>
  <si>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</si>
  <si>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</si>
  <si>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</si>
  <si>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</si>
  <si>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</si>
  <si>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</si>
  <si>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</si>
  <si>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</si>
  <si>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</si>
  <si>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</si>
  <si>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</si>
  <si>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</si>
  <si>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</si>
  <si>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</si>
  <si>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</si>
  <si>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</si>
  <si>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</si>
  <si>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</si>
  <si>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</si>
  <si>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</si>
  <si>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</si>
  <si>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</si>
  <si>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</si>
  <si>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</si>
  <si>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</si>
  <si>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</si>
  <si>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</si>
  <si>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</si>
  <si>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</si>
  <si>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</si>
  <si>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</si>
  <si>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</si>
  <si>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</si>
  <si>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</si>
  <si>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</si>
  <si>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</si>
  <si>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</si>
  <si>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</si>
  <si>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</si>
  <si>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</si>
  <si>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</si>
  <si>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</si>
  <si>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</si>
  <si>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</si>
  <si>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</si>
  <si>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</si>
  <si>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</si>
  <si>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</si>
  <si>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</si>
  <si>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</si>
  <si>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</si>
  <si>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</si>
  <si>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</si>
  <si>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</si>
  <si>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</si>
  <si>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</si>
  <si>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</si>
  <si>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</si>
  <si>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</si>
  <si>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</si>
  <si>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</si>
  <si>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</si>
  <si>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</si>
  <si>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</si>
  <si>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</si>
  <si>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</si>
  <si>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</si>
  <si>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</si>
  <si>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</si>
  <si>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</si>
  <si>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</si>
  <si>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</si>
  <si>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</si>
  <si>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</si>
  <si>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</si>
  <si>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</si>
  <si>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</si>
  <si>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</si>
  <si>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</si>
  <si>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</si>
  <si>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</si>
  <si>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</si>
  <si>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</si>
  <si>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</si>
  <si>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</si>
  <si>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</si>
  <si>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</si>
  <si>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</si>
  <si>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</si>
  <si>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</si>
  <si>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</si>
  <si>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</si>
  <si>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</si>
  <si>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</si>
  <si>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</si>
  <si>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</si>
  <si>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</si>
  <si>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</si>
  <si>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</si>
  <si>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</si>
  <si>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</si>
  <si>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</si>
  <si>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</si>
  <si>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</si>
  <si>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</si>
  <si>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</si>
  <si>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</si>
  <si>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</si>
  <si>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</si>
  <si>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</si>
  <si>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</si>
  <si>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</si>
  <si>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</si>
  <si>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</si>
  <si>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</si>
  <si>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</si>
  <si>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</si>
  <si>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</si>
  <si>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</si>
  <si>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</si>
  <si>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</si>
  <si>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</si>
  <si>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</si>
  <si>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</si>
  <si>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</si>
  <si>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</si>
  <si>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</si>
  <si>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</si>
  <si>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</si>
  <si>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</si>
  <si>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</si>
  <si>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</si>
  <si>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</si>
  <si>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</si>
  <si>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</si>
  <si>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</si>
  <si>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</si>
  <si>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</si>
  <si>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</si>
  <si>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</si>
  <si>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</si>
  <si>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</si>
  <si>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</si>
  <si>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</si>
  <si>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</si>
  <si>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</si>
  <si>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</si>
  <si>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</si>
  <si>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</si>
  <si>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</si>
  <si>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</si>
  <si>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C200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</si>
  <si>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</si>
  <si>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</si>
  <si>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</si>
  <si>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</si>
  <si>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</si>
  <si>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</si>
  <si>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</si>
  <si>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</si>
  <si>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</si>
  <si>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</si>
  <si>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</si>
  <si>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</si>
  <si>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</si>
  <si>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</si>
  <si>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</si>
  <si>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</si>
  <si>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</si>
  <si>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</si>
  <si>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</si>
  <si>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C220</t>
  </si>
  <si>
    <t>C222</t>
  </si>
  <si>
    <t>C223</t>
  </si>
  <si>
    <t>C224</t>
  </si>
  <si>
    <t>C225</t>
  </si>
  <si>
    <t>C226</t>
  </si>
  <si>
    <t>C227</t>
  </si>
  <si>
    <t>C228</t>
  </si>
  <si>
    <t>C229</t>
  </si>
  <si>
    <t>C230</t>
  </si>
  <si>
    <t>C231</t>
  </si>
  <si>
    <t>C232</t>
  </si>
  <si>
    <t>C233</t>
  </si>
  <si>
    <t>C234</t>
  </si>
  <si>
    <t>C235</t>
  </si>
  <si>
    <t>C236</t>
  </si>
  <si>
    <t>C237</t>
  </si>
  <si>
    <t>C240</t>
  </si>
  <si>
    <t>C241</t>
  </si>
  <si>
    <t>C242</t>
  </si>
  <si>
    <t>C243</t>
  </si>
  <si>
    <t>C244</t>
  </si>
  <si>
    <t>C245</t>
  </si>
  <si>
    <t>C246</t>
  </si>
  <si>
    <t>C247</t>
  </si>
  <si>
    <t>C248</t>
  </si>
  <si>
    <t>C249</t>
  </si>
  <si>
    <t>C250</t>
  </si>
  <si>
    <t>C251</t>
  </si>
  <si>
    <t>C252</t>
  </si>
  <si>
    <t>C253</t>
  </si>
  <si>
    <t>C254</t>
  </si>
  <si>
    <t>C255</t>
  </si>
  <si>
    <t>C256</t>
  </si>
  <si>
    <t>C257</t>
  </si>
  <si>
    <t>C258</t>
  </si>
  <si>
    <t>C259</t>
  </si>
  <si>
    <t>C260</t>
  </si>
  <si>
    <t>C261</t>
  </si>
  <si>
    <t>C262</t>
  </si>
  <si>
    <t>C263</t>
  </si>
  <si>
    <t>C264</t>
  </si>
  <si>
    <t>C265</t>
  </si>
  <si>
    <t>C266</t>
  </si>
  <si>
    <t>C267</t>
  </si>
  <si>
    <t>C268</t>
  </si>
  <si>
    <t>C269</t>
  </si>
  <si>
    <t>C270</t>
  </si>
  <si>
    <t>C271</t>
  </si>
  <si>
    <t>C272</t>
  </si>
  <si>
    <t>C273</t>
  </si>
  <si>
    <t>C274</t>
  </si>
  <si>
    <t>C275</t>
  </si>
  <si>
    <t>C276</t>
  </si>
  <si>
    <t>C277</t>
  </si>
  <si>
    <t>C278</t>
  </si>
  <si>
    <t>C279</t>
  </si>
  <si>
    <t>C280</t>
  </si>
  <si>
    <t>C281</t>
  </si>
  <si>
    <t>C282</t>
  </si>
  <si>
    <t>C283</t>
  </si>
  <si>
    <t>C284</t>
  </si>
  <si>
    <t>C285</t>
  </si>
  <si>
    <t>C286</t>
  </si>
  <si>
    <t>C287</t>
  </si>
  <si>
    <t>C288</t>
  </si>
  <si>
    <t>C289</t>
  </si>
  <si>
    <t>C290</t>
  </si>
  <si>
    <t>C291</t>
  </si>
  <si>
    <t>C292</t>
  </si>
  <si>
    <t>C293</t>
  </si>
  <si>
    <t>C294</t>
  </si>
  <si>
    <t>C295</t>
  </si>
  <si>
    <t>C296</t>
  </si>
  <si>
    <t>C297</t>
  </si>
  <si>
    <t>C298</t>
  </si>
  <si>
    <t>C299</t>
  </si>
  <si>
    <t>C300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</si>
  <si>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</si>
  <si>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</si>
  <si>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</si>
  <si>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</si>
  <si>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</si>
  <si>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</si>
  <si>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</si>
  <si>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</si>
  <si>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</si>
  <si>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C310</t>
  </si>
  <si>
    <t>C311</t>
  </si>
  <si>
    <t>C312</t>
  </si>
  <si>
    <t>C313</t>
  </si>
  <si>
    <t>C314</t>
  </si>
  <si>
    <t>C315</t>
  </si>
  <si>
    <t>C316</t>
  </si>
  <si>
    <t>C317</t>
  </si>
  <si>
    <t>C318</t>
  </si>
  <si>
    <t>C319</t>
  </si>
  <si>
    <t>C320</t>
  </si>
  <si>
    <t>C321</t>
  </si>
  <si>
    <t>C322</t>
  </si>
  <si>
    <t>C323</t>
  </si>
  <si>
    <t>C324</t>
  </si>
  <si>
    <t>C325</t>
  </si>
  <si>
    <t>C326</t>
  </si>
  <si>
    <t>C327</t>
  </si>
  <si>
    <t>C328</t>
  </si>
  <si>
    <t>C329</t>
  </si>
  <si>
    <t>C330</t>
  </si>
  <si>
    <t>C331</t>
  </si>
  <si>
    <t>C332</t>
  </si>
  <si>
    <t>C333</t>
  </si>
  <si>
    <t>C334</t>
  </si>
  <si>
    <t>C335</t>
  </si>
  <si>
    <t>C336</t>
  </si>
  <si>
    <t>C337</t>
  </si>
  <si>
    <t>C338</t>
  </si>
  <si>
    <t>C339</t>
  </si>
  <si>
    <t>C340</t>
  </si>
  <si>
    <t>C341</t>
  </si>
  <si>
    <t>C342</t>
  </si>
  <si>
    <t>C343</t>
  </si>
  <si>
    <t>C344</t>
  </si>
  <si>
    <t>C345</t>
  </si>
  <si>
    <t>C346</t>
  </si>
  <si>
    <t>C347</t>
  </si>
  <si>
    <t>C348</t>
  </si>
  <si>
    <t>C349</t>
  </si>
  <si>
    <t>C350</t>
  </si>
  <si>
    <t>C351</t>
  </si>
  <si>
    <t>C352</t>
  </si>
  <si>
    <t>C353</t>
  </si>
  <si>
    <t>C354</t>
  </si>
  <si>
    <t>C355</t>
  </si>
  <si>
    <t>C356</t>
  </si>
  <si>
    <t>C357</t>
  </si>
  <si>
    <t>C358</t>
  </si>
  <si>
    <t>C359</t>
  </si>
  <si>
    <t>C360</t>
  </si>
  <si>
    <t>C361</t>
  </si>
  <si>
    <t>C362</t>
  </si>
  <si>
    <t>C363</t>
  </si>
  <si>
    <t>C364</t>
  </si>
  <si>
    <t>C365</t>
  </si>
  <si>
    <t>C366</t>
  </si>
  <si>
    <t>C367</t>
  </si>
  <si>
    <t>C368</t>
  </si>
  <si>
    <t>C369</t>
  </si>
  <si>
    <t>C370</t>
  </si>
  <si>
    <t>C371</t>
  </si>
  <si>
    <t>C372</t>
  </si>
  <si>
    <t>C373</t>
  </si>
  <si>
    <t>C374</t>
  </si>
  <si>
    <t>C375</t>
  </si>
  <si>
    <t>C376</t>
  </si>
  <si>
    <t>C377</t>
  </si>
  <si>
    <t>C378</t>
  </si>
  <si>
    <t>C379</t>
  </si>
  <si>
    <t>C380</t>
  </si>
  <si>
    <t>C381</t>
  </si>
  <si>
    <t>C382</t>
  </si>
  <si>
    <t>C383</t>
  </si>
  <si>
    <t>C384</t>
  </si>
  <si>
    <t>C385</t>
  </si>
  <si>
    <t>C386</t>
  </si>
  <si>
    <t>C387</t>
  </si>
  <si>
    <t>C388</t>
  </si>
  <si>
    <t>C389</t>
  </si>
  <si>
    <t>C390</t>
  </si>
  <si>
    <t>C391</t>
  </si>
  <si>
    <t>C392</t>
  </si>
  <si>
    <t>C393</t>
  </si>
  <si>
    <t>C394</t>
  </si>
  <si>
    <t>C395</t>
  </si>
  <si>
    <t>C396</t>
  </si>
  <si>
    <t>C397</t>
  </si>
  <si>
    <t>C398</t>
  </si>
  <si>
    <t>C399</t>
  </si>
  <si>
    <t>C400</t>
  </si>
  <si>
    <t>C401</t>
  </si>
  <si>
    <t>C402</t>
  </si>
  <si>
    <t>C403</t>
  </si>
  <si>
    <t>C404</t>
  </si>
  <si>
    <t>C405</t>
  </si>
  <si>
    <t>C406</t>
  </si>
  <si>
    <t>C407</t>
  </si>
  <si>
    <t>C408</t>
  </si>
  <si>
    <t>C409</t>
  </si>
  <si>
    <t>C410</t>
  </si>
  <si>
    <t>C411</t>
  </si>
  <si>
    <t>C412</t>
  </si>
  <si>
    <t>C413</t>
  </si>
  <si>
    <t>C414</t>
  </si>
  <si>
    <t>C415</t>
  </si>
  <si>
    <t>C416</t>
  </si>
  <si>
    <t>C417</t>
  </si>
  <si>
    <t>C418</t>
  </si>
  <si>
    <t>C419</t>
  </si>
  <si>
    <t>C420</t>
  </si>
  <si>
    <t>C421</t>
  </si>
  <si>
    <t>C422</t>
  </si>
  <si>
    <t>C423</t>
  </si>
  <si>
    <t>C424</t>
  </si>
  <si>
    <t>C425</t>
  </si>
  <si>
    <t>C426</t>
  </si>
  <si>
    <t>C427</t>
  </si>
  <si>
    <t>C428</t>
  </si>
  <si>
    <t>C429</t>
  </si>
  <si>
    <t>C430</t>
  </si>
  <si>
    <t>C431</t>
  </si>
  <si>
    <t>C432</t>
  </si>
  <si>
    <t>C433</t>
  </si>
  <si>
    <t>C434</t>
  </si>
  <si>
    <t>C435</t>
  </si>
  <si>
    <t>C436</t>
  </si>
  <si>
    <t>C437</t>
  </si>
  <si>
    <t>C438</t>
  </si>
  <si>
    <t>C439</t>
  </si>
  <si>
    <t>C440</t>
  </si>
  <si>
    <t>C441</t>
  </si>
  <si>
    <t>C442</t>
  </si>
  <si>
    <t>C443</t>
  </si>
  <si>
    <t>C444</t>
  </si>
  <si>
    <t>C445</t>
  </si>
  <si>
    <t>C446</t>
  </si>
  <si>
    <t>C447</t>
  </si>
  <si>
    <t>C448</t>
  </si>
  <si>
    <t>C449</t>
  </si>
  <si>
    <t>C450</t>
  </si>
  <si>
    <t>C451</t>
  </si>
  <si>
    <t>C452</t>
  </si>
  <si>
    <t>C453</t>
  </si>
  <si>
    <t>C454</t>
  </si>
  <si>
    <t>C455</t>
  </si>
  <si>
    <t>C456</t>
  </si>
  <si>
    <t>C457</t>
  </si>
  <si>
    <t>C458</t>
  </si>
  <si>
    <t>C459</t>
  </si>
  <si>
    <t>C460</t>
  </si>
  <si>
    <t>C461</t>
  </si>
  <si>
    <t>C462</t>
  </si>
  <si>
    <t>C463</t>
  </si>
  <si>
    <t>C464</t>
  </si>
  <si>
    <t>C465</t>
  </si>
  <si>
    <t>C466</t>
  </si>
  <si>
    <t>C467</t>
  </si>
  <si>
    <t>C468</t>
  </si>
  <si>
    <t>C469</t>
  </si>
  <si>
    <t>C470</t>
  </si>
  <si>
    <t>C471</t>
  </si>
  <si>
    <t>C472</t>
  </si>
  <si>
    <t>C473</t>
  </si>
  <si>
    <t>C474</t>
  </si>
  <si>
    <t>C475</t>
  </si>
  <si>
    <t>C476</t>
  </si>
  <si>
    <t>C477</t>
  </si>
  <si>
    <t>C478</t>
  </si>
  <si>
    <t>C479</t>
  </si>
  <si>
    <t>C480</t>
  </si>
  <si>
    <t>C481</t>
  </si>
  <si>
    <t>C482</t>
  </si>
  <si>
    <t>C483</t>
  </si>
  <si>
    <t>C484</t>
  </si>
  <si>
    <t>C485</t>
  </si>
  <si>
    <t>C486</t>
  </si>
  <si>
    <t>C487</t>
  </si>
  <si>
    <t>C488</t>
  </si>
  <si>
    <t>C489</t>
  </si>
  <si>
    <t>C490</t>
  </si>
  <si>
    <t>C491</t>
  </si>
  <si>
    <t>C492</t>
  </si>
  <si>
    <t>C493</t>
  </si>
  <si>
    <t>C494</t>
  </si>
  <si>
    <t>C495</t>
  </si>
  <si>
    <t>C496</t>
  </si>
  <si>
    <t>C497</t>
  </si>
  <si>
    <t>C498</t>
  </si>
  <si>
    <t>C499</t>
  </si>
  <si>
    <t>C500</t>
  </si>
  <si>
    <t>C501</t>
  </si>
  <si>
    <t>C502</t>
  </si>
  <si>
    <t>C503</t>
  </si>
  <si>
    <t>C504</t>
  </si>
  <si>
    <t>C505</t>
  </si>
  <si>
    <t>C506</t>
  </si>
  <si>
    <t>C507</t>
  </si>
  <si>
    <t>C508</t>
  </si>
  <si>
    <t>C509</t>
  </si>
  <si>
    <t>C510</t>
  </si>
  <si>
    <t>C511</t>
  </si>
  <si>
    <t>C512</t>
  </si>
  <si>
    <t>C513</t>
  </si>
  <si>
    <t>C514</t>
  </si>
  <si>
    <t>C515</t>
  </si>
  <si>
    <t>C516</t>
  </si>
  <si>
    <t>C517</t>
  </si>
  <si>
    <t>C518</t>
  </si>
  <si>
    <t>C519</t>
  </si>
  <si>
    <t>C520</t>
  </si>
  <si>
    <t>C521</t>
  </si>
  <si>
    <t>C522</t>
  </si>
  <si>
    <t>C523</t>
  </si>
  <si>
    <t>C524</t>
  </si>
  <si>
    <t>C525</t>
  </si>
  <si>
    <t>C526</t>
  </si>
  <si>
    <t>C527</t>
  </si>
  <si>
    <t>C528</t>
  </si>
  <si>
    <t>C529</t>
  </si>
  <si>
    <t>C530</t>
  </si>
  <si>
    <t>C531</t>
  </si>
  <si>
    <t>C532</t>
  </si>
  <si>
    <t>C533</t>
  </si>
  <si>
    <t>C534</t>
  </si>
  <si>
    <t>C535</t>
  </si>
  <si>
    <t>C536</t>
  </si>
  <si>
    <t>C537</t>
  </si>
  <si>
    <t>C538</t>
  </si>
  <si>
    <t>C539</t>
  </si>
  <si>
    <t>C540</t>
  </si>
  <si>
    <t>C541</t>
  </si>
  <si>
    <t>C542</t>
  </si>
  <si>
    <t>C543</t>
  </si>
  <si>
    <t>C544</t>
  </si>
  <si>
    <t>C545</t>
  </si>
  <si>
    <t>C546</t>
  </si>
  <si>
    <t>C547</t>
  </si>
  <si>
    <t>C548</t>
  </si>
  <si>
    <t>C549</t>
  </si>
  <si>
    <t>C550</t>
  </si>
  <si>
    <t>C551</t>
  </si>
  <si>
    <t>C552</t>
  </si>
  <si>
    <t>C553</t>
  </si>
  <si>
    <t>C554</t>
  </si>
  <si>
    <t>C555</t>
  </si>
  <si>
    <t>C556</t>
  </si>
  <si>
    <t>C557</t>
  </si>
  <si>
    <t>C558</t>
  </si>
  <si>
    <t>C559</t>
  </si>
  <si>
    <t>C560</t>
  </si>
  <si>
    <t>C561</t>
  </si>
  <si>
    <t>C562</t>
  </si>
  <si>
    <t>C563</t>
  </si>
  <si>
    <t>C564</t>
  </si>
  <si>
    <t>C565</t>
  </si>
  <si>
    <t>C566</t>
  </si>
  <si>
    <t>C567</t>
  </si>
  <si>
    <t>C568</t>
  </si>
  <si>
    <t>C569</t>
  </si>
  <si>
    <t>C570</t>
  </si>
  <si>
    <t>C571</t>
  </si>
  <si>
    <t>C572</t>
  </si>
  <si>
    <t>C573</t>
  </si>
  <si>
    <t>C574</t>
  </si>
  <si>
    <t>C575</t>
  </si>
  <si>
    <t>C576</t>
  </si>
  <si>
    <t>C577</t>
  </si>
  <si>
    <t>C578</t>
  </si>
  <si>
    <t>C579</t>
  </si>
  <si>
    <t>C580</t>
  </si>
  <si>
    <t>C581</t>
  </si>
  <si>
    <t>C582</t>
  </si>
  <si>
    <t>C583</t>
  </si>
  <si>
    <t>C584</t>
  </si>
  <si>
    <t>C585</t>
  </si>
  <si>
    <t>C586</t>
  </si>
  <si>
    <t>C587</t>
  </si>
  <si>
    <t>C588</t>
  </si>
  <si>
    <t>C589</t>
  </si>
  <si>
    <t>C590</t>
  </si>
  <si>
    <t>C591</t>
  </si>
  <si>
    <t>C592</t>
  </si>
  <si>
    <t>C593</t>
  </si>
  <si>
    <t>C594</t>
  </si>
  <si>
    <t>C595</t>
  </si>
  <si>
    <t>C596</t>
  </si>
  <si>
    <t>C597</t>
  </si>
  <si>
    <t>C598</t>
  </si>
  <si>
    <t>C599</t>
  </si>
  <si>
    <t>C600</t>
  </si>
  <si>
    <t>C601</t>
  </si>
  <si>
    <t>C602</t>
  </si>
  <si>
    <t>C603</t>
  </si>
  <si>
    <t>C604</t>
  </si>
  <si>
    <t>C605</t>
  </si>
  <si>
    <t>C606</t>
  </si>
  <si>
    <t>C607</t>
  </si>
  <si>
    <t>C608</t>
  </si>
  <si>
    <t>C609</t>
  </si>
  <si>
    <t>C610</t>
  </si>
  <si>
    <t>C611</t>
  </si>
  <si>
    <t>C612</t>
  </si>
  <si>
    <t>C613</t>
  </si>
  <si>
    <t>C614</t>
  </si>
  <si>
    <t>C615</t>
  </si>
  <si>
    <t>C616</t>
  </si>
  <si>
    <t>C617</t>
  </si>
  <si>
    <t>C618</t>
  </si>
  <si>
    <t>C619</t>
  </si>
  <si>
    <t>C620</t>
  </si>
  <si>
    <t>C621</t>
  </si>
  <si>
    <t>C622</t>
  </si>
  <si>
    <t>C623</t>
  </si>
  <si>
    <t>C624</t>
  </si>
  <si>
    <t>C625</t>
  </si>
  <si>
    <t>C626</t>
  </si>
  <si>
    <t>C627</t>
  </si>
  <si>
    <t>C628</t>
  </si>
  <si>
    <t>C629</t>
  </si>
  <si>
    <t>C630</t>
  </si>
  <si>
    <t>C631</t>
  </si>
  <si>
    <t>C632</t>
  </si>
  <si>
    <t>C633</t>
  </si>
  <si>
    <t>C634</t>
  </si>
  <si>
    <t>C635</t>
  </si>
  <si>
    <t>C636</t>
  </si>
  <si>
    <t>C637</t>
  </si>
  <si>
    <t>C638</t>
  </si>
  <si>
    <t>C639</t>
  </si>
  <si>
    <t>C640</t>
  </si>
  <si>
    <t>C641</t>
  </si>
  <si>
    <t>C642</t>
  </si>
  <si>
    <t>C643</t>
  </si>
  <si>
    <t>C644</t>
  </si>
  <si>
    <t>C645</t>
  </si>
  <si>
    <t>C646</t>
  </si>
  <si>
    <t>C647</t>
  </si>
  <si>
    <t>C648</t>
  </si>
  <si>
    <t>C649</t>
  </si>
  <si>
    <t>C650</t>
  </si>
  <si>
    <t>C651</t>
  </si>
  <si>
    <t>C652</t>
  </si>
  <si>
    <t>A</t>
  </si>
  <si>
    <t>K</t>
  </si>
  <si>
    <t>L41</t>
  </si>
  <si>
    <t>L42</t>
  </si>
  <si>
    <t>L43</t>
  </si>
  <si>
    <t>L44</t>
  </si>
  <si>
    <t>L45</t>
  </si>
  <si>
    <t>L46</t>
  </si>
  <si>
    <t>L47</t>
  </si>
  <si>
    <t>L48</t>
  </si>
  <si>
    <t>L49</t>
  </si>
  <si>
    <t>L50</t>
  </si>
  <si>
    <t>L51</t>
  </si>
  <si>
    <t>L52</t>
  </si>
  <si>
    <t>L53</t>
  </si>
  <si>
    <t>L54</t>
  </si>
  <si>
    <t>L57</t>
  </si>
  <si>
    <t>L58</t>
  </si>
  <si>
    <t>L59</t>
  </si>
  <si>
    <t>MECH13</t>
  </si>
  <si>
    <t>NetMECH13_1</t>
  </si>
  <si>
    <t>NetMECH13_2</t>
  </si>
  <si>
    <t>NetMECH13_3</t>
  </si>
  <si>
    <t>NetMECH13_4</t>
  </si>
  <si>
    <t>MP1</t>
  </si>
  <si>
    <t>MP2</t>
  </si>
  <si>
    <t>R6</t>
  </si>
  <si>
    <t>R7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</si>
  <si>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</si>
  <si>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</si>
  <si>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</si>
  <si>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</si>
  <si>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</si>
  <si>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</si>
  <si>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</si>
  <si>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</si>
  <si>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</si>
  <si>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</si>
  <si>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</si>
  <si>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</si>
  <si>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</si>
  <si>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</si>
  <si>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</si>
  <si>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</si>
  <si>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</si>
  <si>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</si>
  <si>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</si>
  <si>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</si>
  <si>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</si>
  <si>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</si>
  <si>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</si>
  <si>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</si>
  <si>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</si>
  <si>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</si>
  <si>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</si>
  <si>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</si>
  <si>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</si>
  <si>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</si>
  <si>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</si>
  <si>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</si>
  <si>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</si>
  <si>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</si>
  <si>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</si>
  <si>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</si>
  <si>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</si>
  <si>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</si>
  <si>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</si>
  <si>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</si>
  <si>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</si>
  <si>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</si>
  <si>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</si>
  <si>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</si>
  <si>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</si>
  <si>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</si>
  <si>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</si>
  <si>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</si>
  <si>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</si>
  <si>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</si>
  <si>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</si>
  <si>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</si>
  <si>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</si>
  <si>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</si>
  <si>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</si>
  <si>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</si>
  <si>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</si>
  <si>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</si>
  <si>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</si>
  <si>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</si>
  <si>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</si>
  <si>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</si>
  <si>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</si>
  <si>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</si>
  <si>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</si>
  <si>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</si>
  <si>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</si>
  <si>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</si>
  <si>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</si>
  <si>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</si>
  <si>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</si>
  <si>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</si>
  <si>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</si>
  <si>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</si>
  <si>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</si>
  <si>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</si>
  <si>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</si>
  <si>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</si>
  <si>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</si>
  <si>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</si>
  <si>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</si>
  <si>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</si>
  <si>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</si>
  <si>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</si>
  <si>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</si>
  <si>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R98</t>
  </si>
  <si>
    <t>R99</t>
  </si>
  <si>
    <t>R100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</si>
  <si>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</si>
  <si>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</si>
  <si>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</si>
  <si>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</si>
  <si>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</si>
  <si>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</si>
  <si>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</si>
  <si>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</si>
  <si>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</si>
  <si>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</si>
  <si>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</si>
  <si>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</si>
  <si>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</si>
  <si>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</si>
  <si>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</si>
  <si>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</si>
  <si>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</si>
  <si>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</si>
  <si>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R119</t>
  </si>
  <si>
    <t>R120</t>
  </si>
  <si>
    <t>R121</t>
  </si>
  <si>
    <t>R122</t>
  </si>
  <si>
    <t>R123</t>
  </si>
  <si>
    <t>R124</t>
  </si>
  <si>
    <t>R125</t>
  </si>
  <si>
    <t>R126</t>
  </si>
  <si>
    <t>R127</t>
  </si>
  <si>
    <t>R128</t>
  </si>
  <si>
    <t>R129</t>
  </si>
  <si>
    <t>R130</t>
  </si>
  <si>
    <t>R131</t>
  </si>
  <si>
    <t>R132</t>
  </si>
  <si>
    <t>R133</t>
  </si>
  <si>
    <t>R136</t>
  </si>
  <si>
    <t>R137</t>
  </si>
  <si>
    <t>R138</t>
  </si>
  <si>
    <t>R139</t>
  </si>
  <si>
    <t>R140</t>
  </si>
  <si>
    <t>R141</t>
  </si>
  <si>
    <t>R142</t>
  </si>
  <si>
    <t>R143</t>
  </si>
  <si>
    <t>R144</t>
  </si>
  <si>
    <t>R145</t>
  </si>
  <si>
    <t>R146</t>
  </si>
  <si>
    <t>R147</t>
  </si>
  <si>
    <t>R148</t>
  </si>
  <si>
    <t>R149</t>
  </si>
  <si>
    <t>R150</t>
  </si>
  <si>
    <t>R151</t>
  </si>
  <si>
    <t>R152</t>
  </si>
  <si>
    <t>R153</t>
  </si>
  <si>
    <t>R154</t>
  </si>
  <si>
    <t>R155</t>
  </si>
  <si>
    <t>R156</t>
  </si>
  <si>
    <t>R157</t>
  </si>
  <si>
    <t>R158</t>
  </si>
  <si>
    <t>R159</t>
  </si>
  <si>
    <t>R160</t>
  </si>
  <si>
    <t>R161</t>
  </si>
  <si>
    <t>R162</t>
  </si>
  <si>
    <t>R163</t>
  </si>
  <si>
    <t>R164</t>
  </si>
  <si>
    <t>R165</t>
  </si>
  <si>
    <t>R166</t>
  </si>
  <si>
    <t>R167</t>
  </si>
  <si>
    <t>R168</t>
  </si>
  <si>
    <t>R169</t>
  </si>
  <si>
    <t>R170</t>
  </si>
  <si>
    <t>R171</t>
  </si>
  <si>
    <t>R172</t>
  </si>
  <si>
    <t>R173</t>
  </si>
  <si>
    <t>R174</t>
  </si>
  <si>
    <t>R175</t>
  </si>
  <si>
    <t>R176</t>
  </si>
  <si>
    <t>R177</t>
  </si>
  <si>
    <t>R178</t>
  </si>
  <si>
    <t>R179</t>
  </si>
  <si>
    <t>R180</t>
  </si>
  <si>
    <t>R181</t>
  </si>
  <si>
    <t>R182</t>
  </si>
  <si>
    <t>R183</t>
  </si>
  <si>
    <t>R184</t>
  </si>
  <si>
    <t>R185</t>
  </si>
  <si>
    <t>R186</t>
  </si>
  <si>
    <t>R187</t>
  </si>
  <si>
    <t>R188</t>
  </si>
  <si>
    <t>R189</t>
  </si>
  <si>
    <t>R190</t>
  </si>
  <si>
    <t>R191</t>
  </si>
  <si>
    <t>R192</t>
  </si>
  <si>
    <t>R193</t>
  </si>
  <si>
    <t>R194</t>
  </si>
  <si>
    <t>R195</t>
  </si>
  <si>
    <t>R196</t>
  </si>
  <si>
    <t>R197</t>
  </si>
  <si>
    <t>R198</t>
  </si>
  <si>
    <t>R199</t>
  </si>
  <si>
    <t>R200</t>
  </si>
  <si>
    <t>R201</t>
  </si>
  <si>
    <t>R202</t>
  </si>
  <si>
    <t>R203</t>
  </si>
  <si>
    <t>R204</t>
  </si>
  <si>
    <t>R205</t>
  </si>
  <si>
    <t>R206</t>
  </si>
  <si>
    <t>R207</t>
  </si>
  <si>
    <t>R208</t>
  </si>
  <si>
    <t>R209</t>
  </si>
  <si>
    <t>R210</t>
  </si>
  <si>
    <t>R211</t>
  </si>
  <si>
    <t>R212</t>
  </si>
  <si>
    <t>R213</t>
  </si>
  <si>
    <t>R214</t>
  </si>
  <si>
    <t>R215</t>
  </si>
  <si>
    <t>R216</t>
  </si>
  <si>
    <t>R217</t>
  </si>
  <si>
    <t>R218</t>
  </si>
  <si>
    <t>R219</t>
  </si>
  <si>
    <t>R220</t>
  </si>
  <si>
    <t>R221</t>
  </si>
  <si>
    <t>R222</t>
  </si>
  <si>
    <t>R223</t>
  </si>
  <si>
    <t>R224</t>
  </si>
  <si>
    <t>R225</t>
  </si>
  <si>
    <t>R226</t>
  </si>
  <si>
    <t>R227</t>
  </si>
  <si>
    <t>R228</t>
  </si>
  <si>
    <t>R229</t>
  </si>
  <si>
    <t>R230</t>
  </si>
  <si>
    <t>R231</t>
  </si>
  <si>
    <t>R232</t>
  </si>
  <si>
    <t>R233</t>
  </si>
  <si>
    <t>R234</t>
  </si>
  <si>
    <t>R235</t>
  </si>
  <si>
    <t>R236</t>
  </si>
  <si>
    <t>R237</t>
  </si>
  <si>
    <t>R238</t>
  </si>
  <si>
    <t>R239</t>
  </si>
  <si>
    <t>R240</t>
  </si>
  <si>
    <t>R241</t>
  </si>
  <si>
    <t>R242</t>
  </si>
  <si>
    <t>R243</t>
  </si>
  <si>
    <t>R244</t>
  </si>
  <si>
    <t>R245</t>
  </si>
  <si>
    <t>R246</t>
  </si>
  <si>
    <t>R247</t>
  </si>
  <si>
    <t>R248</t>
  </si>
  <si>
    <t>R249</t>
  </si>
  <si>
    <t>R250</t>
  </si>
  <si>
    <t>R251</t>
  </si>
  <si>
    <t>R252</t>
  </si>
  <si>
    <t>R253</t>
  </si>
  <si>
    <t>R254</t>
  </si>
  <si>
    <t>R255</t>
  </si>
  <si>
    <t>R256</t>
  </si>
  <si>
    <t>R257</t>
  </si>
  <si>
    <t>R258</t>
  </si>
  <si>
    <t>R259</t>
  </si>
  <si>
    <t>R260</t>
  </si>
  <si>
    <t>R261</t>
  </si>
  <si>
    <t>R262</t>
  </si>
  <si>
    <t>R263</t>
  </si>
  <si>
    <t>R264</t>
  </si>
  <si>
    <t>R265</t>
  </si>
  <si>
    <t>R266</t>
  </si>
  <si>
    <t>R267</t>
  </si>
  <si>
    <t>R268</t>
  </si>
  <si>
    <t>R269</t>
  </si>
  <si>
    <t>R270</t>
  </si>
  <si>
    <t>R271</t>
  </si>
  <si>
    <t>R272</t>
  </si>
  <si>
    <t>R273</t>
  </si>
  <si>
    <t>R274</t>
  </si>
  <si>
    <t>R275</t>
  </si>
  <si>
    <t>R276</t>
  </si>
  <si>
    <t>R277</t>
  </si>
  <si>
    <t>R278</t>
  </si>
  <si>
    <t>R279</t>
  </si>
  <si>
    <t>R280</t>
  </si>
  <si>
    <t>R281</t>
  </si>
  <si>
    <t>R282</t>
  </si>
  <si>
    <t>R283</t>
  </si>
  <si>
    <t>R284</t>
  </si>
  <si>
    <t>R285</t>
  </si>
  <si>
    <t>R286</t>
  </si>
  <si>
    <t>R287</t>
  </si>
  <si>
    <t>R288</t>
  </si>
  <si>
    <t>R289</t>
  </si>
  <si>
    <t>R290</t>
  </si>
  <si>
    <t>R291</t>
  </si>
  <si>
    <t>R292</t>
  </si>
  <si>
    <t>R293</t>
  </si>
  <si>
    <t>R294</t>
  </si>
  <si>
    <t>R295</t>
  </si>
  <si>
    <t>R296</t>
  </si>
  <si>
    <t>R297</t>
  </si>
  <si>
    <t>R298</t>
  </si>
  <si>
    <t>R299</t>
  </si>
  <si>
    <t>R300</t>
  </si>
  <si>
    <t>R301</t>
  </si>
  <si>
    <t>R302</t>
  </si>
  <si>
    <t>R303</t>
  </si>
  <si>
    <t>R304</t>
  </si>
  <si>
    <t>R305</t>
  </si>
  <si>
    <t>R306</t>
  </si>
  <si>
    <t>R307</t>
  </si>
  <si>
    <t>R308</t>
  </si>
  <si>
    <t>R309</t>
  </si>
  <si>
    <t>R310</t>
  </si>
  <si>
    <t>R311</t>
  </si>
  <si>
    <t>R312</t>
  </si>
  <si>
    <t>R313</t>
  </si>
  <si>
    <t>R314</t>
  </si>
  <si>
    <t>R315</t>
  </si>
  <si>
    <t>R316</t>
  </si>
  <si>
    <t>R317</t>
  </si>
  <si>
    <t>R318</t>
  </si>
  <si>
    <t>R319</t>
  </si>
  <si>
    <t>R320</t>
  </si>
  <si>
    <t>R321</t>
  </si>
  <si>
    <t>R322</t>
  </si>
  <si>
    <t>R323</t>
  </si>
  <si>
    <t>R324</t>
  </si>
  <si>
    <t>R325</t>
  </si>
  <si>
    <t>R326</t>
  </si>
  <si>
    <t>R327</t>
  </si>
  <si>
    <t>R328</t>
  </si>
  <si>
    <t>R329</t>
  </si>
  <si>
    <t>R330</t>
  </si>
  <si>
    <t>R331</t>
  </si>
  <si>
    <t>R332</t>
  </si>
  <si>
    <t>R333</t>
  </si>
  <si>
    <t>R334</t>
  </si>
  <si>
    <t>R335</t>
  </si>
  <si>
    <t>R336</t>
  </si>
  <si>
    <t>R337</t>
  </si>
  <si>
    <t>R338</t>
  </si>
  <si>
    <t>R339</t>
  </si>
  <si>
    <t>R340</t>
  </si>
  <si>
    <t>R341</t>
  </si>
  <si>
    <t>R342</t>
  </si>
  <si>
    <t>R343</t>
  </si>
  <si>
    <t>R344</t>
  </si>
  <si>
    <t>R345</t>
  </si>
  <si>
    <t>R346</t>
  </si>
  <si>
    <t>R347</t>
  </si>
  <si>
    <t>R348</t>
  </si>
  <si>
    <t>R349</t>
  </si>
  <si>
    <t>R350</t>
  </si>
  <si>
    <t>R351</t>
  </si>
  <si>
    <t>R352</t>
  </si>
  <si>
    <t>R353</t>
  </si>
  <si>
    <t>R354</t>
  </si>
  <si>
    <t>R355</t>
  </si>
  <si>
    <t>R356</t>
  </si>
  <si>
    <t>R357</t>
  </si>
  <si>
    <t>R358</t>
  </si>
  <si>
    <t>R359</t>
  </si>
  <si>
    <t>R360</t>
  </si>
  <si>
    <t>R361</t>
  </si>
  <si>
    <t>R362</t>
  </si>
  <si>
    <t>R363</t>
  </si>
  <si>
    <t>R364</t>
  </si>
  <si>
    <t>R365</t>
  </si>
  <si>
    <t>R366</t>
  </si>
  <si>
    <t>R367</t>
  </si>
  <si>
    <t>R368</t>
  </si>
  <si>
    <t>R369</t>
  </si>
  <si>
    <t>R370</t>
  </si>
  <si>
    <t>R371</t>
  </si>
  <si>
    <t>R372</t>
  </si>
  <si>
    <t>R373</t>
  </si>
  <si>
    <t>R374</t>
  </si>
  <si>
    <t>R375</t>
  </si>
  <si>
    <t>R376</t>
  </si>
  <si>
    <t>R377</t>
  </si>
  <si>
    <t>R378</t>
  </si>
  <si>
    <t>R379</t>
  </si>
  <si>
    <t>R380</t>
  </si>
  <si>
    <t>R381</t>
  </si>
  <si>
    <t>R382</t>
  </si>
  <si>
    <t>R383</t>
  </si>
  <si>
    <t>R384</t>
  </si>
  <si>
    <t>R385</t>
  </si>
  <si>
    <t>R386</t>
  </si>
  <si>
    <t>R387</t>
  </si>
  <si>
    <t>R388</t>
  </si>
  <si>
    <t>R389</t>
  </si>
  <si>
    <t>R390</t>
  </si>
  <si>
    <t>R391</t>
  </si>
  <si>
    <t>R392</t>
  </si>
  <si>
    <t>R393</t>
  </si>
  <si>
    <t>R394</t>
  </si>
  <si>
    <t>R395</t>
  </si>
  <si>
    <t>R396</t>
  </si>
  <si>
    <t>R397</t>
  </si>
  <si>
    <t>R398</t>
  </si>
  <si>
    <t>R399</t>
  </si>
  <si>
    <t>R400</t>
  </si>
  <si>
    <t>R401</t>
  </si>
  <si>
    <t>S7</t>
  </si>
  <si>
    <t>S10</t>
  </si>
  <si>
    <t>S11</t>
  </si>
  <si>
    <t>S13</t>
  </si>
  <si>
    <t>T6</t>
  </si>
  <si>
    <t>T7</t>
  </si>
  <si>
    <t>TP1</t>
  </si>
  <si>
    <t>TP2</t>
  </si>
  <si>
    <t>TP3</t>
  </si>
  <si>
    <t>TP4</t>
  </si>
  <si>
    <t>TP5</t>
  </si>
  <si>
    <t>TP6</t>
  </si>
  <si>
    <t>TP7</t>
  </si>
  <si>
    <t>TP8</t>
  </si>
  <si>
    <t>TP9</t>
  </si>
  <si>
    <t>TP10</t>
  </si>
  <si>
    <t>TP11</t>
  </si>
  <si>
    <t>TP12</t>
  </si>
  <si>
    <t>TP13</t>
  </si>
  <si>
    <t>TP14</t>
  </si>
  <si>
    <t>TP15</t>
  </si>
  <si>
    <t>TP16</t>
  </si>
  <si>
    <t>TP17</t>
  </si>
  <si>
    <t>TP18</t>
  </si>
  <si>
    <t>TP19</t>
  </si>
  <si>
    <t>TP20</t>
  </si>
  <si>
    <t>TP21</t>
  </si>
  <si>
    <t>TP22</t>
  </si>
  <si>
    <t>TP23</t>
  </si>
  <si>
    <t>TP24</t>
  </si>
  <si>
    <t>TP25</t>
  </si>
  <si>
    <t>TP26</t>
  </si>
  <si>
    <t>TP27</t>
  </si>
  <si>
    <t>TP28</t>
  </si>
  <si>
    <t>TP29</t>
  </si>
  <si>
    <t>TP30</t>
  </si>
  <si>
    <t>TP31</t>
  </si>
  <si>
    <t>TP32</t>
  </si>
  <si>
    <t>TP33</t>
  </si>
  <si>
    <t>TP34</t>
  </si>
  <si>
    <t>TP35</t>
  </si>
  <si>
    <t>TP36</t>
  </si>
  <si>
    <t>TP37</t>
  </si>
  <si>
    <t>TP38</t>
  </si>
  <si>
    <t>TP39</t>
  </si>
  <si>
    <t>TP40</t>
  </si>
  <si>
    <t>TP41</t>
  </si>
  <si>
    <t>TP42</t>
  </si>
  <si>
    <t>TP43</t>
  </si>
  <si>
    <t>TP44</t>
  </si>
  <si>
    <t>TP45</t>
  </si>
  <si>
    <t>TP46</t>
  </si>
  <si>
    <t>V6</t>
  </si>
  <si>
    <t>V13</t>
  </si>
  <si>
    <t>V14</t>
  </si>
  <si>
    <t>V16</t>
  </si>
  <si>
    <t>V17</t>
  </si>
  <si>
    <t>V19</t>
  </si>
  <si>
    <t>V20</t>
  </si>
  <si>
    <t>V21</t>
  </si>
  <si>
    <t>V22</t>
  </si>
  <si>
    <t>V23</t>
  </si>
  <si>
    <t>Des</t>
  </si>
  <si>
    <t>Connector pin</t>
  </si>
  <si>
    <t>netname</t>
  </si>
  <si>
    <t>FPGA Filter</t>
  </si>
  <si>
    <t>trace Length</t>
  </si>
  <si>
    <t>other component</t>
  </si>
  <si>
    <t>Ignore list</t>
  </si>
  <si>
    <t>Replace list</t>
  </si>
  <si>
    <t>15M_CLK</t>
  </si>
  <si>
    <t>5.0V_A</t>
  </si>
  <si>
    <t>Name</t>
  </si>
  <si>
    <t>Pin Coordinate</t>
  </si>
  <si>
    <t>Designator + Pin</t>
  </si>
  <si>
    <t>new net</t>
  </si>
  <si>
    <t>B2B Pin / Filter</t>
  </si>
  <si>
    <t>tracelength</t>
  </si>
  <si>
    <t>new designator</t>
  </si>
  <si>
    <t>Type + name</t>
  </si>
  <si>
    <t>ignore list</t>
  </si>
  <si>
    <t>replace list</t>
  </si>
  <si>
    <t>PCIe-4x</t>
  </si>
  <si>
    <t>USB3.0 A Stacked</t>
  </si>
  <si>
    <t>FMC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</si>
  <si>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</si>
  <si>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</si>
  <si>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</si>
  <si>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</si>
  <si>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</si>
  <si>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</si>
  <si>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</si>
  <si>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</si>
  <si>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</si>
  <si>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</si>
  <si>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</si>
  <si>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</si>
  <si>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</si>
  <si>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</si>
  <si>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</si>
  <si>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</si>
  <si>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</si>
  <si>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</si>
  <si>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</si>
  <si>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</si>
  <si>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</si>
  <si>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</si>
  <si>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</si>
  <si>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</si>
  <si>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</si>
  <si>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</si>
  <si>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</si>
  <si>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</si>
  <si>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</si>
  <si>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</si>
  <si>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</si>
  <si>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</si>
  <si>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</si>
  <si>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</si>
  <si>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</si>
  <si>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</si>
  <si>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</si>
  <si>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</si>
  <si>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</si>
  <si>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</si>
  <si>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</si>
  <si>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</si>
  <si>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</si>
  <si>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</si>
  <si>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</si>
  <si>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</si>
  <si>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</si>
  <si>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</si>
  <si>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</si>
  <si>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</si>
  <si>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</si>
  <si>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</si>
  <si>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</si>
  <si>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</si>
  <si>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</si>
  <si>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</si>
  <si>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</si>
  <si>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</si>
  <si>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</si>
  <si>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</si>
  <si>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</si>
  <si>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</si>
  <si>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</si>
  <si>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</si>
  <si>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</si>
  <si>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</si>
  <si>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</si>
  <si>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</si>
  <si>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</si>
  <si>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</si>
  <si>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</si>
  <si>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</si>
  <si>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</si>
  <si>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</si>
  <si>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</si>
  <si>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</si>
  <si>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</si>
  <si>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</si>
  <si>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</si>
  <si>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</si>
  <si>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</si>
  <si>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</si>
  <si>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</si>
  <si>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</si>
  <si>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</si>
  <si>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</si>
  <si>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</si>
  <si>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</si>
  <si>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</si>
  <si>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</si>
  <si>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</si>
  <si>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</si>
  <si>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</si>
  <si>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</si>
  <si>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</si>
  <si>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</si>
  <si>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</si>
  <si>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</si>
  <si>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</si>
  <si>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</si>
  <si>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</si>
  <si>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</si>
  <si>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</si>
  <si>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</si>
  <si>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</si>
  <si>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</si>
  <si>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</si>
  <si>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</si>
  <si>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</si>
  <si>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</si>
  <si>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</si>
  <si>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</si>
  <si>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</si>
  <si>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</si>
  <si>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</si>
  <si>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</si>
  <si>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</si>
  <si>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</si>
  <si>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</si>
  <si>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</si>
  <si>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</si>
  <si>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</si>
  <si>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</si>
  <si>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</si>
  <si>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</si>
  <si>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</si>
  <si>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</si>
  <si>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</si>
  <si>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</si>
  <si>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</si>
  <si>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</si>
  <si>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</si>
  <si>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</si>
  <si>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</si>
  <si>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</si>
  <si>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</si>
  <si>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</si>
  <si>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</si>
  <si>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</si>
  <si>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</si>
  <si>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</si>
  <si>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</si>
  <si>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</si>
  <si>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</si>
  <si>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</si>
  <si>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</si>
  <si>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</si>
  <si>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</si>
  <si>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</si>
  <si>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</si>
  <si>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</si>
  <si>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</si>
  <si>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</si>
  <si>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</si>
  <si>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</si>
  <si>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</si>
  <si>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</si>
  <si>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</si>
  <si>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</si>
  <si>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</si>
  <si>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</si>
  <si>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</si>
  <si>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</si>
  <si>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</si>
  <si>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</si>
  <si>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</si>
  <si>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</si>
  <si>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</si>
  <si>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</si>
  <si>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</si>
  <si>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</si>
  <si>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</si>
  <si>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</si>
  <si>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</si>
  <si>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</si>
  <si>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</si>
  <si>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</si>
  <si>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</si>
  <si>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</si>
  <si>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</si>
  <si>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</si>
  <si>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</si>
  <si>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</si>
  <si>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</si>
  <si>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</si>
  <si>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</si>
  <si>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</si>
  <si>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</si>
  <si>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</si>
  <si>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</si>
  <si>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</si>
  <si>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</si>
  <si>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</si>
  <si>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</si>
  <si>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</si>
  <si>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</si>
  <si>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</si>
  <si>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</si>
  <si>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</si>
  <si>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</si>
  <si>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</si>
  <si>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</si>
  <si>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</si>
  <si>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</si>
  <si>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</si>
  <si>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</si>
  <si>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</si>
  <si>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</si>
  <si>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</si>
  <si>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</si>
  <si>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</si>
  <si>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</si>
  <si>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</si>
  <si>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</si>
  <si>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</si>
  <si>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</si>
  <si>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</si>
  <si>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</si>
  <si>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</si>
  <si>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</si>
  <si>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</si>
  <si>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</si>
  <si>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</si>
  <si>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</si>
  <si>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</si>
  <si>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</si>
  <si>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</si>
  <si>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</si>
  <si>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</si>
  <si>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</si>
  <si>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</si>
  <si>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</si>
  <si>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</si>
  <si>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</si>
  <si>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</si>
  <si>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</si>
  <si>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</si>
  <si>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</si>
  <si>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</si>
  <si>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</si>
  <si>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</si>
  <si>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</si>
  <si>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</si>
  <si>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</si>
  <si>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</si>
  <si>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</si>
  <si>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</si>
  <si>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</si>
  <si>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</si>
  <si>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</si>
  <si>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</si>
  <si>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</si>
  <si>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</si>
  <si>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</si>
  <si>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</si>
  <si>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</si>
  <si>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</si>
  <si>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</si>
  <si>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</si>
  <si>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</si>
  <si>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</si>
  <si>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</si>
  <si>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</si>
  <si>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</si>
  <si>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</si>
  <si>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</si>
  <si>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</si>
  <si>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</si>
  <si>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</si>
  <si>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</si>
  <si>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</si>
  <si>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</si>
  <si>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</si>
  <si>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</si>
  <si>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</si>
  <si>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</si>
  <si>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</si>
  <si>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</si>
  <si>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</si>
  <si>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</si>
  <si>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</si>
  <si>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</si>
  <si>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</si>
  <si>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</si>
  <si>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</si>
  <si>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</si>
  <si>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</si>
  <si>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</si>
  <si>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</si>
  <si>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</si>
  <si>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</si>
  <si>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</si>
  <si>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</si>
  <si>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</si>
  <si>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</si>
  <si>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</si>
  <si>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</si>
  <si>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</si>
  <si>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</si>
  <si>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</si>
  <si>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</si>
  <si>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</si>
  <si>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</si>
  <si>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</si>
  <si>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</si>
  <si>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</si>
  <si>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</si>
  <si>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</si>
  <si>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</si>
  <si>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</si>
  <si>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</si>
  <si>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</si>
  <si>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</si>
  <si>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</si>
  <si>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</si>
  <si>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</si>
  <si>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</si>
  <si>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</si>
  <si>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</si>
  <si>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</si>
  <si>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</si>
  <si>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</si>
  <si>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</si>
  <si>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</si>
  <si>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</si>
  <si>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</si>
  <si>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</si>
  <si>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</si>
  <si>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</si>
  <si>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</si>
  <si>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</si>
  <si>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</si>
  <si>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</si>
  <si>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</si>
  <si>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</si>
  <si>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</si>
  <si>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</si>
  <si>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</si>
  <si>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</si>
  <si>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</si>
  <si>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</si>
  <si>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</si>
  <si>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</si>
  <si>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</si>
  <si>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</si>
  <si>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</si>
  <si>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</si>
  <si>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</si>
  <si>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</si>
  <si>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</si>
  <si>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</si>
  <si>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</si>
  <si>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</si>
  <si>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</si>
  <si>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</si>
  <si>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</si>
  <si>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</si>
  <si>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</si>
  <si>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</si>
  <si>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</si>
  <si>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</si>
  <si>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</si>
  <si>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</si>
  <si>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</si>
  <si>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</si>
  <si>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</si>
  <si>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</si>
  <si>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</si>
  <si>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</si>
  <si>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</si>
  <si>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</si>
  <si>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</si>
  <si>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</si>
  <si>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</si>
  <si>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</si>
  <si>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</si>
  <si>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</si>
  <si>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</si>
  <si>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</si>
  <si>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</si>
  <si>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</si>
  <si>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</si>
  <si>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</si>
  <si>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</si>
  <si>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</si>
  <si>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</si>
  <si>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</si>
  <si>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</si>
  <si>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</si>
  <si>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</si>
  <si>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</si>
  <si>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</si>
  <si>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</si>
  <si>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</si>
  <si>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</si>
  <si>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</si>
  <si>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</si>
  <si>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</si>
  <si>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</si>
  <si>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</si>
  <si>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</si>
  <si>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</si>
  <si>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</si>
  <si>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</si>
  <si>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</si>
  <si>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</si>
  <si>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</si>
  <si>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</si>
  <si>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</si>
  <si>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</si>
  <si>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</si>
  <si>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</si>
  <si>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</si>
  <si>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</si>
  <si>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</si>
  <si>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</si>
  <si>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</si>
  <si>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</si>
  <si>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</si>
  <si>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</si>
  <si>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</si>
  <si>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</si>
  <si>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</si>
  <si>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</si>
  <si>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</si>
  <si>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</si>
  <si>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</si>
  <si>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</si>
  <si>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</si>
  <si>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</si>
  <si>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</si>
  <si>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</si>
  <si>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</si>
  <si>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</si>
  <si>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</si>
  <si>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</si>
  <si>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</si>
  <si>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</si>
  <si>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</si>
  <si>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</si>
  <si>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</si>
  <si>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</si>
  <si>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</si>
  <si>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</si>
  <si>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</si>
  <si>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</si>
  <si>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</si>
  <si>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</si>
  <si>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</si>
  <si>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</si>
  <si>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</si>
  <si>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</si>
  <si>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</si>
  <si>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</si>
  <si>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</si>
  <si>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</si>
  <si>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</si>
  <si>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</si>
  <si>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</si>
  <si>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</si>
  <si>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</si>
  <si>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</si>
  <si>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</si>
  <si>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</si>
  <si>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</si>
  <si>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</si>
  <si>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</si>
  <si>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</si>
  <si>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</si>
  <si>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</si>
  <si>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</si>
  <si>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</si>
  <si>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</si>
  <si>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</si>
  <si>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</si>
  <si>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</si>
  <si>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</si>
  <si>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</si>
  <si>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</si>
  <si>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</si>
  <si>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</si>
  <si>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</si>
  <si>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</si>
  <si>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</si>
  <si>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</si>
  <si>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</si>
  <si>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</si>
  <si>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</si>
  <si>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</si>
  <si>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</si>
  <si>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</si>
  <si>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</si>
  <si>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</si>
  <si>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</si>
  <si>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</si>
  <si>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</si>
  <si>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</si>
  <si>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</si>
  <si>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</si>
  <si>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</si>
  <si>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</si>
  <si>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</si>
  <si>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</si>
  <si>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</si>
  <si>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</si>
  <si>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</si>
  <si>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</si>
  <si>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</si>
  <si>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</si>
  <si>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</si>
  <si>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</si>
  <si>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</si>
  <si>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</si>
  <si>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</si>
  <si>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</si>
  <si>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</si>
  <si>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</si>
  <si>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</si>
  <si>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</si>
  <si>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</si>
  <si>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</si>
  <si>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</si>
  <si>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</si>
  <si>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</si>
  <si>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</si>
  <si>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</si>
  <si>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</si>
  <si>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</si>
  <si>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</si>
  <si>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</si>
  <si>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</si>
  <si>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</si>
  <si>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</si>
  <si>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</si>
  <si>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</si>
  <si>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</si>
  <si>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</si>
  <si>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</si>
  <si>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</si>
  <si>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</si>
  <si>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</si>
  <si>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</si>
  <si>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</si>
  <si>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</si>
  <si>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</si>
  <si>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</si>
  <si>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</si>
  <si>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MAGJAG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</si>
  <si>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</si>
  <si>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</si>
  <si>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</si>
  <si>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</si>
  <si>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</si>
  <si>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</si>
  <si>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</si>
  <si>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</si>
  <si>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</si>
  <si>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</si>
  <si>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</si>
  <si>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</si>
  <si>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</si>
  <si>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</si>
  <si>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</si>
  <si>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</si>
  <si>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</si>
  <si>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</si>
  <si>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Micro-USB B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</si>
  <si>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</si>
  <si>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</si>
  <si>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</si>
  <si>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</si>
  <si>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</si>
  <si>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</si>
  <si>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</si>
  <si>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</si>
  <si>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</si>
  <si>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</si>
  <si>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</si>
  <si>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SMA</t>
  </si>
  <si>
    <t>677</t>
  </si>
  <si>
    <t>678</t>
  </si>
  <si>
    <t>679</t>
  </si>
  <si>
    <t>680</t>
  </si>
  <si>
    <t>681</t>
  </si>
  <si>
    <t>Pin Header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</si>
  <si>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</si>
  <si>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</si>
  <si>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</si>
  <si>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</si>
  <si>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</si>
  <si>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</si>
  <si>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</si>
  <si>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</si>
  <si>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</si>
  <si>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</si>
  <si>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</si>
  <si>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</si>
  <si>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HDMI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</si>
  <si>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</si>
  <si>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</si>
  <si>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</si>
  <si>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</si>
  <si>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</si>
  <si>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</si>
  <si>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</si>
  <si>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</si>
  <si>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</si>
  <si>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</si>
  <si>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</si>
  <si>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</si>
  <si>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</si>
  <si>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</si>
  <si>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</si>
  <si>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</si>
  <si>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</si>
  <si>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</si>
  <si>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</si>
  <si>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</si>
  <si>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</si>
  <si>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</si>
  <si>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</si>
  <si>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USB 3.0 Type A Stacked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</si>
  <si>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</si>
  <si>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</si>
  <si>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</si>
  <si>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</si>
  <si>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</si>
  <si>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</si>
  <si>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</si>
  <si>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</si>
  <si>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</si>
  <si>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</si>
  <si>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</si>
  <si>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</si>
  <si>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</si>
  <si>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</si>
  <si>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</si>
  <si>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</si>
  <si>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</si>
  <si>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</si>
  <si>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</si>
  <si>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</si>
  <si>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</si>
  <si>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</si>
  <si>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</si>
  <si>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</si>
  <si>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</si>
  <si>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</si>
  <si>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CRUVI_HS_CY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</si>
  <si>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</si>
  <si>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</si>
  <si>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</si>
  <si>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</si>
  <si>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</si>
  <si>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</si>
  <si>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</si>
  <si>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</si>
  <si>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</si>
  <si>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</si>
  <si>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</si>
  <si>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</si>
  <si>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</si>
  <si>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</si>
  <si>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</si>
  <si>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</si>
  <si>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</si>
  <si>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</si>
  <si>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</si>
  <si>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</si>
  <si>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</si>
  <si>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</si>
  <si>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</si>
  <si>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</si>
  <si>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</si>
  <si>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</si>
  <si>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</si>
  <si>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</si>
  <si>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</si>
  <si>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</si>
  <si>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</si>
  <si>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</si>
  <si>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</si>
  <si>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</si>
  <si>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</si>
  <si>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</si>
  <si>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</si>
  <si>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</si>
  <si>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</si>
  <si>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</si>
  <si>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</si>
  <si>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</si>
  <si>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</si>
  <si>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</si>
  <si>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</si>
  <si>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</si>
  <si>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</si>
  <si>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</si>
  <si>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</si>
  <si>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</si>
  <si>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</si>
  <si>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</si>
  <si>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</si>
  <si>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</si>
  <si>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</si>
  <si>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</si>
  <si>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</si>
  <si>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</si>
  <si>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</si>
  <si>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</si>
  <si>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CRUVI_LS_C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</si>
  <si>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</si>
  <si>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</si>
  <si>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</si>
  <si>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</si>
  <si>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</si>
  <si>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</si>
  <si>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</si>
  <si>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</si>
  <si>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</si>
  <si>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</si>
  <si>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</si>
  <si>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</si>
  <si>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CRUVI_HS_CX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</si>
  <si>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</si>
  <si>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</si>
  <si>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</si>
  <si>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</si>
  <si>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</si>
  <si>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</si>
  <si>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</si>
  <si>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</si>
  <si>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</si>
  <si>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</si>
  <si>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</si>
  <si>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</si>
  <si>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</si>
  <si>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</si>
  <si>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</si>
  <si>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</si>
  <si>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</si>
  <si>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</si>
  <si>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</si>
  <si>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</si>
  <si>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</si>
  <si>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</si>
  <si>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</si>
  <si>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</si>
  <si>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</si>
  <si>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</si>
  <si>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</si>
  <si>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</si>
  <si>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</si>
  <si>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</si>
  <si>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</si>
  <si>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</si>
  <si>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</si>
  <si>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</si>
  <si>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</si>
  <si>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</si>
  <si>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</si>
  <si>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</si>
  <si>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</si>
  <si>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</si>
  <si>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</si>
  <si>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</si>
  <si>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</si>
  <si>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</si>
  <si>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</si>
  <si>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</si>
  <si>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</si>
  <si>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</si>
  <si>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</si>
  <si>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</si>
  <si>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</si>
  <si>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</si>
  <si>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</si>
  <si>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</si>
  <si>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</si>
  <si>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</si>
  <si>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</si>
  <si>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</si>
  <si>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</si>
  <si>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</si>
  <si>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CRUVI_LS_B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</si>
  <si>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</si>
  <si>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</si>
  <si>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</si>
  <si>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</si>
  <si>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</si>
  <si>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</si>
  <si>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</si>
  <si>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</si>
  <si>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</si>
  <si>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</si>
  <si>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</si>
  <si>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</si>
  <si>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microSD Card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</si>
  <si>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</si>
  <si>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</si>
  <si>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</si>
  <si>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</si>
  <si>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</si>
  <si>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</si>
  <si>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</si>
  <si>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</si>
  <si>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</si>
  <si>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</si>
  <si>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</si>
  <si>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</si>
  <si>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</si>
  <si>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</si>
  <si>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</si>
  <si>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</si>
  <si>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</si>
  <si>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</si>
  <si>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</si>
  <si>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</si>
  <si>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</si>
  <si>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</si>
  <si>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</si>
  <si>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</si>
  <si>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</si>
  <si>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</si>
  <si>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</si>
  <si>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</si>
  <si>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</si>
  <si>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</si>
  <si>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</si>
  <si>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</si>
  <si>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</si>
  <si>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</si>
  <si>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ATX Power Con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</si>
  <si>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</si>
  <si>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</si>
  <si>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</si>
  <si>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</si>
  <si>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</si>
  <si>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</si>
  <si>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</si>
  <si>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</si>
  <si>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</si>
  <si>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</si>
  <si>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</si>
  <si>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</si>
  <si>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</si>
  <si>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</si>
  <si>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</si>
  <si>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</si>
  <si>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</si>
  <si>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</si>
  <si>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</si>
  <si>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</si>
  <si>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</si>
  <si>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</si>
  <si>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</si>
  <si>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</si>
  <si>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Power Jack 2.5 mm</t>
  </si>
  <si>
    <t>945</t>
  </si>
  <si>
    <t>946</t>
  </si>
  <si>
    <t>947</t>
  </si>
  <si>
    <t>zSFP+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</si>
  <si>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</si>
  <si>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</si>
  <si>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</si>
  <si>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</si>
  <si>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</si>
  <si>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</si>
  <si>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</si>
  <si>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</si>
  <si>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</si>
  <si>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</si>
  <si>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</si>
  <si>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</si>
  <si>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</si>
  <si>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</si>
  <si>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</si>
  <si>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</si>
  <si>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</si>
  <si>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</si>
  <si>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</si>
  <si>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</si>
  <si>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</si>
  <si>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</si>
  <si>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</si>
  <si>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</si>
  <si>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</si>
  <si>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</si>
  <si>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</si>
  <si>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</si>
  <si>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</si>
  <si>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</si>
  <si>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</si>
  <si>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</si>
  <si>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</si>
  <si>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</si>
  <si>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</si>
  <si>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</si>
  <si>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</si>
  <si>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</si>
  <si>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</si>
  <si>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</si>
  <si>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</si>
  <si>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</si>
  <si>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</si>
  <si>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</si>
  <si>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</si>
  <si>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</si>
  <si>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</si>
  <si>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</si>
  <si>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</si>
  <si>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B2B_mapping_group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</si>
</sst>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4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6"/>
      <color rgb="FF000000"/>
      <name val="Calibri"/>
      <family val="2"/>
      <charset val="1"/>
    </font>
    <font>
      <u/>
      <sz val="12"/>
      <color rgb="FF000000"/>
      <name val="Calibri"/>
      <family val="2"/>
      <charset val="1"/>
    </font>
    <font>
      <b/>
      <i/>
      <sz val="16"/>
      <color rgb="FFFF0000"/>
      <name val="Calibri"/>
      <family val="2"/>
      <charset val="1"/>
    </font>
    <font>
      <sz val="26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charset val="1"/>
    </font>
    <font>
      <b/>
      <sz val="20"/>
      <color rgb="FF000000"/>
      <name val="Calibri"/>
      <family val="2"/>
      <charset val="1"/>
    </font>
    <font>
      <u/>
      <sz val="14"/>
      <color rgb="FFFF0000"/>
      <name val="Calibri"/>
      <family val="2"/>
      <charset val="1"/>
    </font>
    <font>
      <sz val="11"/>
      <color rgb="FF000000"/>
      <name val="Calibri"/>
      <family val="2"/>
    </font>
    <font>
      <b/>
      <sz val="11"/>
      <name val="Calibri"/>
      <family val="2"/>
    </font>
    <font>
      <b/>
      <u/>
      <sz val="20"/>
      <color rgb="FF000000"/>
      <name val="Calibri"/>
      <family val="2"/>
    </font>
    <font>
      <b/>
      <u/>
      <sz val="24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  <bgColor rgb="FFD7E4BD"/>
      </patternFill>
    </fill>
    <fill>
      <patternFill patternType="solid">
        <fgColor rgb="FFFFFFFF"/>
        <bgColor rgb="FFEEECE1"/>
      </patternFill>
    </fill>
    <fill>
      <patternFill patternType="solid">
        <fgColor rgb="FFD9D9D9"/>
        <bgColor rgb="FFD7E4BD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EEECE1"/>
      </patternFill>
    </fill>
    <fill>
      <patternFill patternType="solid">
        <fgColor theme="0"/>
        <bgColor rgb="FFF2DCDB"/>
      </patternFill>
    </fill>
    <fill>
      <patternFill patternType="solid">
        <fgColor theme="2"/>
        <bgColor rgb="FFF2DCDB"/>
      </patternFill>
    </fill>
    <fill>
      <patternFill patternType="solid">
        <fgColor theme="2"/>
        <bgColor rgb="FFEEECE1"/>
      </patternFill>
    </fill>
  </fills>
  <borders count="3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4" fillId="2" borderId="0" applyBorder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8" applyNumberFormat="0" applyAlignment="0" applyProtection="0"/>
    <xf numFmtId="0" fontId="23" fillId="10" borderId="9" applyNumberFormat="0" applyAlignment="0" applyProtection="0"/>
    <xf numFmtId="0" fontId="24" fillId="10" borderId="8" applyNumberFormat="0" applyAlignment="0" applyProtection="0"/>
    <xf numFmtId="0" fontId="25" fillId="0" borderId="10" applyNumberFormat="0" applyFill="0" applyAlignment="0" applyProtection="0"/>
    <xf numFmtId="0" fontId="26" fillId="11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12" borderId="12" applyNumberFormat="0" applyFont="0" applyAlignment="0" applyProtection="0"/>
    <xf numFmtId="0" fontId="14" fillId="0" borderId="0"/>
    <xf numFmtId="0" fontId="1" fillId="0" borderId="0"/>
    <xf numFmtId="0" fontId="38" fillId="0" borderId="0" applyNumberFormat="0" applyFill="0" applyBorder="0" applyAlignment="0" applyProtection="0"/>
  </cellStyleXfs>
  <cellXfs count="95">
    <xf numFmtId="0" fontId="0" fillId="0" borderId="0" xfId="0"/>
    <xf numFmtId="0" fontId="0" fillId="3" borderId="0" xfId="0" applyFill="1"/>
    <xf numFmtId="0" fontId="0" fillId="3" borderId="1" xfId="0" applyFill="1" applyBorder="1"/>
    <xf numFmtId="0" fontId="8" fillId="3" borderId="0" xfId="0" applyFont="1" applyFill="1"/>
    <xf numFmtId="0" fontId="0" fillId="3" borderId="0" xfId="0" applyFill="1" applyProtection="1">
      <protection hidden="1"/>
    </xf>
    <xf numFmtId="165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10" fillId="3" borderId="0" xfId="0" applyFont="1" applyFill="1" applyAlignment="1">
      <alignment horizontal="center" vertical="center"/>
    </xf>
    <xf numFmtId="0" fontId="11" fillId="3" borderId="0" xfId="0" applyFont="1" applyFill="1"/>
    <xf numFmtId="0" fontId="12" fillId="3" borderId="0" xfId="0" applyFont="1" applyFill="1" applyAlignment="1">
      <alignment horizontal="center" vertical="center"/>
    </xf>
    <xf numFmtId="0" fontId="0" fillId="5" borderId="0" xfId="0" applyFill="1"/>
    <xf numFmtId="22" fontId="0" fillId="5" borderId="0" xfId="0" applyNumberFormat="1" applyFill="1"/>
    <xf numFmtId="164" fontId="0" fillId="5" borderId="0" xfId="0" applyNumberFormat="1" applyFill="1"/>
    <xf numFmtId="0" fontId="6" fillId="5" borderId="0" xfId="0" applyFont="1" applyFill="1"/>
    <xf numFmtId="0" fontId="0" fillId="5" borderId="0" xfId="0" applyFill="1" applyAlignment="1">
      <alignment horizontal="center"/>
    </xf>
    <xf numFmtId="0" fontId="5" fillId="5" borderId="0" xfId="0" applyFont="1" applyFill="1"/>
    <xf numFmtId="0" fontId="0" fillId="5" borderId="0" xfId="0" applyFill="1" applyAlignment="1">
      <alignment horizontal="right"/>
    </xf>
    <xf numFmtId="0" fontId="13" fillId="5" borderId="0" xfId="0" applyFont="1" applyFill="1"/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5" borderId="0" xfId="0" applyNumberFormat="1" applyFill="1" applyAlignment="1">
      <alignment horizontal="center"/>
    </xf>
    <xf numFmtId="0" fontId="0" fillId="3" borderId="17" xfId="0" applyFill="1" applyBorder="1"/>
    <xf numFmtId="0" fontId="0" fillId="3" borderId="16" xfId="0" applyFill="1" applyBorder="1"/>
    <xf numFmtId="0" fontId="0" fillId="37" borderId="15" xfId="0" applyFill="1" applyBorder="1"/>
    <xf numFmtId="0" fontId="0" fillId="3" borderId="18" xfId="0" applyFill="1" applyBorder="1"/>
    <xf numFmtId="0" fontId="0" fillId="3" borderId="14" xfId="0" applyFill="1" applyBorder="1"/>
    <xf numFmtId="49" fontId="0" fillId="3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left"/>
    </xf>
    <xf numFmtId="49" fontId="0" fillId="0" borderId="0" xfId="0" applyNumberFormat="1" applyAlignment="1">
      <alignment horizontal="center"/>
    </xf>
    <xf numFmtId="49" fontId="0" fillId="4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Protection="1">
      <protection locked="0"/>
    </xf>
    <xf numFmtId="0" fontId="33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left" vertical="center"/>
    </xf>
    <xf numFmtId="0" fontId="32" fillId="3" borderId="0" xfId="0" applyFont="1" applyFill="1" applyAlignment="1">
      <alignment vertical="center"/>
    </xf>
    <xf numFmtId="0" fontId="32" fillId="3" borderId="0" xfId="0" applyFont="1" applyFill="1" applyAlignment="1">
      <alignment horizontal="center"/>
    </xf>
    <xf numFmtId="0" fontId="0" fillId="5" borderId="0" xfId="0" applyFill="1" applyProtection="1">
      <protection locked="0"/>
    </xf>
    <xf numFmtId="49" fontId="0" fillId="37" borderId="0" xfId="0" applyNumberFormat="1" applyFill="1" applyAlignment="1">
      <alignment horizontal="center"/>
    </xf>
    <xf numFmtId="0" fontId="0" fillId="5" borderId="21" xfId="0" applyFill="1" applyBorder="1" applyAlignment="1">
      <alignment horizontal="center"/>
    </xf>
    <xf numFmtId="0" fontId="0" fillId="37" borderId="17" xfId="0" applyFill="1" applyBorder="1"/>
    <xf numFmtId="0" fontId="3" fillId="3" borderId="0" xfId="0" applyFont="1" applyFill="1"/>
    <xf numFmtId="0" fontId="0" fillId="5" borderId="17" xfId="0" applyFill="1" applyBorder="1"/>
    <xf numFmtId="0" fontId="0" fillId="0" borderId="17" xfId="0" applyBorder="1"/>
    <xf numFmtId="0" fontId="34" fillId="3" borderId="0" xfId="0" applyFont="1" applyFill="1"/>
    <xf numFmtId="49" fontId="0" fillId="3" borderId="0" xfId="0" applyNumberFormat="1" applyFill="1"/>
    <xf numFmtId="0" fontId="0" fillId="37" borderId="0" xfId="0" applyFill="1"/>
    <xf numFmtId="0" fontId="9" fillId="38" borderId="0" xfId="0" applyFont="1" applyFill="1"/>
    <xf numFmtId="0" fontId="0" fillId="40" borderId="23" xfId="0" applyFill="1" applyBorder="1"/>
    <xf numFmtId="49" fontId="0" fillId="5" borderId="0" xfId="0" applyNumberFormat="1" applyFill="1" applyAlignment="1">
      <alignment horizontal="left"/>
    </xf>
    <xf numFmtId="0" fontId="36" fillId="5" borderId="0" xfId="0" applyFont="1" applyFill="1" applyAlignment="1">
      <alignment horizontal="center"/>
    </xf>
    <xf numFmtId="0" fontId="37" fillId="5" borderId="0" xfId="0" applyFont="1" applyFill="1"/>
    <xf numFmtId="0" fontId="38" fillId="5" borderId="0" xfId="46" applyFill="1" applyBorder="1"/>
    <xf numFmtId="0" fontId="13" fillId="5" borderId="0" xfId="0" applyFont="1" applyFill="1" applyProtection="1">
      <protection locked="0"/>
    </xf>
    <xf numFmtId="0" fontId="9" fillId="39" borderId="22" xfId="0" applyFont="1" applyFill="1" applyBorder="1"/>
    <xf numFmtId="49" fontId="0" fillId="0" borderId="24" xfId="0" applyNumberFormat="1" applyBorder="1" applyAlignment="1">
      <alignment horizontal="center"/>
    </xf>
    <xf numFmtId="0" fontId="0" fillId="0" borderId="25" xfId="0" quotePrefix="1" applyBorder="1" applyAlignment="1">
      <alignment horizontal="center" wrapText="1"/>
    </xf>
    <xf numFmtId="49" fontId="0" fillId="0" borderId="26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6" xfId="0" quotePrefix="1" applyBorder="1" applyAlignment="1">
      <alignment horizontal="center"/>
    </xf>
    <xf numFmtId="0" fontId="0" fillId="0" borderId="26" xfId="0" quotePrefix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49" fontId="0" fillId="0" borderId="27" xfId="0" applyNumberFormat="1" applyBorder="1" applyAlignment="1">
      <alignment horizontal="center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30" xfId="0" quotePrefix="1" applyBorder="1" applyAlignment="1">
      <alignment horizontal="center"/>
    </xf>
    <xf numFmtId="0" fontId="0" fillId="0" borderId="31" xfId="0" applyBorder="1"/>
    <xf numFmtId="0" fontId="0" fillId="0" borderId="32" xfId="0" applyBorder="1" applyAlignment="1">
      <alignment horizontal="center"/>
    </xf>
    <xf numFmtId="0" fontId="0" fillId="0" borderId="33" xfId="0" quotePrefix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3" xfId="0" applyBorder="1"/>
    <xf numFmtId="49" fontId="0" fillId="0" borderId="33" xfId="0" applyNumberFormat="1" applyBorder="1" applyAlignment="1">
      <alignment horizontal="center"/>
    </xf>
    <xf numFmtId="49" fontId="0" fillId="0" borderId="33" xfId="0" applyNumberFormat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3" xfId="0" quotePrefix="1" applyBorder="1" applyAlignment="1">
      <alignment horizontal="center" wrapText="1"/>
    </xf>
    <xf numFmtId="0" fontId="0" fillId="5" borderId="0" xfId="0" applyFill="1" applyAlignment="1">
      <alignment horizontal="right"/>
    </xf>
    <xf numFmtId="0" fontId="7" fillId="38" borderId="0" xfId="0" applyFont="1" applyFill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37" borderId="0" xfId="0" applyFill="1" applyBorder="1"/>
    <xf numFmtId="0" fontId="9" fillId="37" borderId="0" xfId="0" applyFont="1" applyFill="1" applyBorder="1" applyAlignment="1">
      <alignment horizontal="center"/>
    </xf>
    <xf numFmtId="0" fontId="7" fillId="37" borderId="0" xfId="0" applyFont="1" applyFill="1" applyBorder="1" applyAlignment="1">
      <alignment horizontal="center"/>
    </xf>
  </cellXfs>
  <cellStyles count="47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Excel Built-in Good" xfId="1" xr:uid="{00000000-0005-0000-0000-00001D000000}"/>
    <cellStyle name="Gut" xfId="7" builtinId="26" customBuiltin="1"/>
    <cellStyle name="Link" xfId="46" builtinId="8"/>
    <cellStyle name="Neutral" xfId="9" builtinId="28" customBuiltin="1"/>
    <cellStyle name="Notiz 2" xfId="43" xr:uid="{00000000-0005-0000-0000-000021000000}"/>
    <cellStyle name="Schlecht" xfId="8" builtinId="27" customBuiltin="1"/>
    <cellStyle name="Standard" xfId="0" builtinId="0"/>
    <cellStyle name="Standard 2" xfId="44" xr:uid="{00000000-0005-0000-0000-000024000000}"/>
    <cellStyle name="Standard 3" xfId="42" xr:uid="{00000000-0005-0000-0000-000025000000}"/>
    <cellStyle name="Standard 4" xfId="45" xr:uid="{00000000-0005-0000-0000-00002600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95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49998474074526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theme="4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7030A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49998474074526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800000"/>
      <rgbColor rgb="FF006100"/>
      <rgbColor rgb="FF000080"/>
      <rgbColor rgb="FFF2DCDB"/>
      <rgbColor rgb="FF800080"/>
      <rgbColor rgb="FF008080"/>
      <rgbColor rgb="FFCCC1DA"/>
      <rgbColor rgb="FF4F81BD"/>
      <rgbColor rgb="FF8EB4E3"/>
      <rgbColor rgb="FFFF3333"/>
      <rgbColor rgb="FFEEECE1"/>
      <rgbColor rgb="FFD7E4BD"/>
      <rgbColor rgb="FF660066"/>
      <rgbColor rgb="FFFCD5B5"/>
      <rgbColor rgb="FF0066CC"/>
      <rgbColor rgb="FFC6D9F1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D9D9D9"/>
      <rgbColor rgb="FFC6EFCE"/>
      <rgbColor rgb="FFFFFF99"/>
      <rgbColor rgb="FF93CDDD"/>
      <rgbColor rgb="FFFF99FF"/>
      <rgbColor rgb="FFE6B9B8"/>
      <rgbColor rgb="FFFAC090"/>
      <rgbColor rgb="FF6666FF"/>
      <rgbColor rgb="FF4BACC6"/>
      <rgbColor rgb="FF99FF66"/>
      <rgbColor rgb="FFFFFF66"/>
      <rgbColor rgb="FFCCCCCC"/>
      <rgbColor rgb="FFFF6600"/>
      <rgbColor rgb="FF5983B0"/>
      <rgbColor rgb="FFC4BD97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3300"/>
      <color rgb="FFFF3737"/>
      <color rgb="FFFF0F0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26" Type="http://schemas.openxmlformats.org/officeDocument/2006/relationships/customXml" Target="../customXml/item7.xml"/><Relationship Id="rId39" Type="http://schemas.openxmlformats.org/officeDocument/2006/relationships/customXml" Target="../customXml/item20.xml"/><Relationship Id="rId21" Type="http://schemas.openxmlformats.org/officeDocument/2006/relationships/customXml" Target="../customXml/item2.xml"/><Relationship Id="rId34" Type="http://schemas.openxmlformats.org/officeDocument/2006/relationships/customXml" Target="../customXml/item15.xml"/><Relationship Id="rId42" Type="http://schemas.openxmlformats.org/officeDocument/2006/relationships/customXml" Target="../customXml/item2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9" Type="http://schemas.openxmlformats.org/officeDocument/2006/relationships/customXml" Target="../customXml/item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32" Type="http://schemas.openxmlformats.org/officeDocument/2006/relationships/customXml" Target="../customXml/item13.xml"/><Relationship Id="rId37" Type="http://schemas.openxmlformats.org/officeDocument/2006/relationships/customXml" Target="../customXml/item18.xml"/><Relationship Id="rId40" Type="http://schemas.openxmlformats.org/officeDocument/2006/relationships/customXml" Target="../customXml/item21.xml"/><Relationship Id="rId45" Type="http://schemas.openxmlformats.org/officeDocument/2006/relationships/customXml" Target="../customXml/item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28" Type="http://schemas.openxmlformats.org/officeDocument/2006/relationships/customXml" Target="../customXml/item9.xml"/><Relationship Id="rId36" Type="http://schemas.openxmlformats.org/officeDocument/2006/relationships/customXml" Target="../customXml/item17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31" Type="http://schemas.openxmlformats.org/officeDocument/2006/relationships/customXml" Target="../customXml/item12.xml"/><Relationship Id="rId44" Type="http://schemas.openxmlformats.org/officeDocument/2006/relationships/customXml" Target="../customXml/item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Relationship Id="rId27" Type="http://schemas.openxmlformats.org/officeDocument/2006/relationships/customXml" Target="../customXml/item8.xml"/><Relationship Id="rId30" Type="http://schemas.openxmlformats.org/officeDocument/2006/relationships/customXml" Target="../customXml/item11.xml"/><Relationship Id="rId35" Type="http://schemas.openxmlformats.org/officeDocument/2006/relationships/customXml" Target="../customXml/item16.xml"/><Relationship Id="rId43" Type="http://schemas.openxmlformats.org/officeDocument/2006/relationships/customXml" Target="../customXml/item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5" Type="http://schemas.openxmlformats.org/officeDocument/2006/relationships/customXml" Target="../customXml/item6.xml"/><Relationship Id="rId33" Type="http://schemas.openxmlformats.org/officeDocument/2006/relationships/customXml" Target="../customXml/item14.xml"/><Relationship Id="rId38" Type="http://schemas.openxmlformats.org/officeDocument/2006/relationships/customXml" Target="../customXml/item19.xml"/><Relationship Id="rId46" Type="http://schemas.openxmlformats.org/officeDocument/2006/relationships/customXml" Target="../customXml/item27.xml"/><Relationship Id="rId20" Type="http://schemas.openxmlformats.org/officeDocument/2006/relationships/customXml" Target="../customXml/item1.xml"/><Relationship Id="rId41" Type="http://schemas.openxmlformats.org/officeDocument/2006/relationships/customXml" Target="../customXml/item2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6.png"/><Relationship Id="rId7" Type="http://schemas.openxmlformats.org/officeDocument/2006/relationships/image" Target="../media/image1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26.png"/><Relationship Id="rId3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25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7.png"/><Relationship Id="rId11" Type="http://schemas.openxmlformats.org/officeDocument/2006/relationships/image" Target="../media/image24.png"/><Relationship Id="rId5" Type="http://schemas.openxmlformats.org/officeDocument/2006/relationships/image" Target="../media/image22.png"/><Relationship Id="rId10" Type="http://schemas.openxmlformats.org/officeDocument/2006/relationships/image" Target="../media/image23.png"/><Relationship Id="rId4" Type="http://schemas.openxmlformats.org/officeDocument/2006/relationships/image" Target="../media/image21.png"/><Relationship Id="rId9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6</xdr:row>
          <xdr:rowOff>123825</xdr:rowOff>
        </xdr:from>
        <xdr:to>
          <xdr:col>4</xdr:col>
          <xdr:colOff>533400</xdr:colOff>
          <xdr:row>8</xdr:row>
          <xdr:rowOff>161925</xdr:rowOff>
        </xdr:to>
        <xdr:sp macro="" textlink="">
          <xdr:nvSpPr>
            <xdr:cNvPr id="3078" name="CommandButton3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123825</xdr:rowOff>
        </xdr:from>
        <xdr:to>
          <xdr:col>7</xdr:col>
          <xdr:colOff>133350</xdr:colOff>
          <xdr:row>6</xdr:row>
          <xdr:rowOff>104775</xdr:rowOff>
        </xdr:to>
        <xdr:sp macro="" textlink="">
          <xdr:nvSpPr>
            <xdr:cNvPr id="3079" name="CommandButton4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</xdr:row>
          <xdr:rowOff>66675</xdr:rowOff>
        </xdr:from>
        <xdr:to>
          <xdr:col>4</xdr:col>
          <xdr:colOff>295275</xdr:colOff>
          <xdr:row>5</xdr:row>
          <xdr:rowOff>47625</xdr:rowOff>
        </xdr:to>
        <xdr:sp macro="" textlink="">
          <xdr:nvSpPr>
            <xdr:cNvPr id="3080" name="testing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904875</xdr:colOff>
          <xdr:row>4</xdr:row>
          <xdr:rowOff>123825</xdr:rowOff>
        </xdr:from>
        <xdr:to>
          <xdr:col>9</xdr:col>
          <xdr:colOff>1295400</xdr:colOff>
          <xdr:row>6</xdr:row>
          <xdr:rowOff>104775</xdr:rowOff>
        </xdr:to>
        <xdr:sp macro="" textlink="">
          <xdr:nvSpPr>
            <xdr:cNvPr id="3081" name="CommandButton1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599289</xdr:colOff>
      <xdr:row>5</xdr:row>
      <xdr:rowOff>145509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09524" cy="1333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168089</xdr:colOff>
      <xdr:row>14</xdr:row>
      <xdr:rowOff>22413</xdr:rowOff>
    </xdr:from>
    <xdr:to>
      <xdr:col>11</xdr:col>
      <xdr:colOff>327211</xdr:colOff>
      <xdr:row>23</xdr:row>
      <xdr:rowOff>123265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0942" y="2868707"/>
          <a:ext cx="3207122" cy="1815352"/>
        </a:xfrm>
        <a:prstGeom prst="rect">
          <a:avLst/>
        </a:prstGeom>
      </xdr:spPr>
    </xdr:pic>
    <xdr:clientData/>
  </xdr:twoCellAnchor>
  <xdr:twoCellAnchor>
    <xdr:from>
      <xdr:col>9</xdr:col>
      <xdr:colOff>515469</xdr:colOff>
      <xdr:row>13</xdr:row>
      <xdr:rowOff>22410</xdr:rowOff>
    </xdr:from>
    <xdr:to>
      <xdr:col>10</xdr:col>
      <xdr:colOff>305919</xdr:colOff>
      <xdr:row>16</xdr:row>
      <xdr:rowOff>146235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H="1">
          <a:off x="6712322" y="2678204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65274</xdr:colOff>
      <xdr:row>13</xdr:row>
      <xdr:rowOff>127467</xdr:rowOff>
    </xdr:from>
    <xdr:to>
      <xdr:col>8</xdr:col>
      <xdr:colOff>760599</xdr:colOff>
      <xdr:row>16</xdr:row>
      <xdr:rowOff>108417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 rot="16800000" flipH="1">
          <a:off x="5571565" y="2711823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638175</xdr:colOff>
      <xdr:row>39</xdr:row>
      <xdr:rowOff>0</xdr:rowOff>
    </xdr:from>
    <xdr:to>
      <xdr:col>6</xdr:col>
      <xdr:colOff>57127</xdr:colOff>
      <xdr:row>39</xdr:row>
      <xdr:rowOff>180952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90950" y="119824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37</xdr:row>
      <xdr:rowOff>180975</xdr:rowOff>
    </xdr:from>
    <xdr:to>
      <xdr:col>5</xdr:col>
      <xdr:colOff>571477</xdr:colOff>
      <xdr:row>38</xdr:row>
      <xdr:rowOff>171427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43300" y="117824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40</xdr:row>
      <xdr:rowOff>5650</xdr:rowOff>
    </xdr:from>
    <xdr:to>
      <xdr:col>5</xdr:col>
      <xdr:colOff>574545</xdr:colOff>
      <xdr:row>40</xdr:row>
      <xdr:rowOff>186602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46368" y="1217860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39</xdr:row>
      <xdr:rowOff>0</xdr:rowOff>
    </xdr:from>
    <xdr:to>
      <xdr:col>5</xdr:col>
      <xdr:colOff>571477</xdr:colOff>
      <xdr:row>39</xdr:row>
      <xdr:rowOff>180952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43300" y="119824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2</xdr:col>
      <xdr:colOff>291353</xdr:colOff>
      <xdr:row>41</xdr:row>
      <xdr:rowOff>156883</xdr:rowOff>
    </xdr:from>
    <xdr:to>
      <xdr:col>16</xdr:col>
      <xdr:colOff>1366210</xdr:colOff>
      <xdr:row>49</xdr:row>
      <xdr:rowOff>109073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54206" y="8146677"/>
          <a:ext cx="11742857" cy="1476190"/>
        </a:xfrm>
        <a:prstGeom prst="rect">
          <a:avLst/>
        </a:prstGeom>
      </xdr:spPr>
    </xdr:pic>
    <xdr:clientData/>
  </xdr:twoCellAnchor>
  <xdr:twoCellAnchor editAs="oneCell">
    <xdr:from>
      <xdr:col>5</xdr:col>
      <xdr:colOff>22412</xdr:colOff>
      <xdr:row>57</xdr:row>
      <xdr:rowOff>67236</xdr:rowOff>
    </xdr:from>
    <xdr:to>
      <xdr:col>12</xdr:col>
      <xdr:colOff>678888</xdr:colOff>
      <xdr:row>67</xdr:row>
      <xdr:rowOff>66998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71265" y="11105030"/>
          <a:ext cx="5990476" cy="1904762"/>
        </a:xfrm>
        <a:prstGeom prst="rect">
          <a:avLst/>
        </a:prstGeom>
      </xdr:spPr>
    </xdr:pic>
    <xdr:clientData/>
  </xdr:twoCellAnchor>
  <xdr:twoCellAnchor>
    <xdr:from>
      <xdr:col>12</xdr:col>
      <xdr:colOff>182657</xdr:colOff>
      <xdr:row>56</xdr:row>
      <xdr:rowOff>60512</xdr:rowOff>
    </xdr:from>
    <xdr:to>
      <xdr:col>12</xdr:col>
      <xdr:colOff>744632</xdr:colOff>
      <xdr:row>58</xdr:row>
      <xdr:rowOff>22412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 flipH="1">
          <a:off x="8665510" y="10907806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560294</xdr:colOff>
      <xdr:row>75</xdr:row>
      <xdr:rowOff>156882</xdr:rowOff>
    </xdr:from>
    <xdr:to>
      <xdr:col>16</xdr:col>
      <xdr:colOff>1635151</xdr:colOff>
      <xdr:row>79</xdr:row>
      <xdr:rowOff>156787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23147" y="14623676"/>
          <a:ext cx="11742857" cy="761905"/>
        </a:xfrm>
        <a:prstGeom prst="rect">
          <a:avLst/>
        </a:prstGeom>
      </xdr:spPr>
    </xdr:pic>
    <xdr:clientData/>
  </xdr:twoCellAnchor>
  <xdr:twoCellAnchor>
    <xdr:from>
      <xdr:col>3</xdr:col>
      <xdr:colOff>538443</xdr:colOff>
      <xdr:row>74</xdr:row>
      <xdr:rowOff>100853</xdr:rowOff>
    </xdr:from>
    <xdr:to>
      <xdr:col>4</xdr:col>
      <xdr:colOff>179294</xdr:colOff>
      <xdr:row>77</xdr:row>
      <xdr:rowOff>29133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 flipH="1">
          <a:off x="2163296" y="14377147"/>
          <a:ext cx="402851" cy="49978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746312</xdr:colOff>
      <xdr:row>74</xdr:row>
      <xdr:rowOff>156882</xdr:rowOff>
    </xdr:from>
    <xdr:to>
      <xdr:col>6</xdr:col>
      <xdr:colOff>324971</xdr:colOff>
      <xdr:row>77</xdr:row>
      <xdr:rowOff>108695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H="1">
          <a:off x="3895165" y="18814676"/>
          <a:ext cx="340659" cy="523313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14294</xdr:colOff>
      <xdr:row>74</xdr:row>
      <xdr:rowOff>72004</xdr:rowOff>
    </xdr:from>
    <xdr:to>
      <xdr:col>9</xdr:col>
      <xdr:colOff>709619</xdr:colOff>
      <xdr:row>77</xdr:row>
      <xdr:rowOff>52954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 rot="16200000" flipH="1">
          <a:off x="6282585" y="1427686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628096</xdr:colOff>
      <xdr:row>74</xdr:row>
      <xdr:rowOff>73404</xdr:rowOff>
    </xdr:from>
    <xdr:to>
      <xdr:col>11</xdr:col>
      <xdr:colOff>561421</xdr:colOff>
      <xdr:row>77</xdr:row>
      <xdr:rowOff>54354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 rot="16200000" flipH="1">
          <a:off x="7658387" y="1427826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100855</xdr:colOff>
      <xdr:row>73</xdr:row>
      <xdr:rowOff>112059</xdr:rowOff>
    </xdr:from>
    <xdr:to>
      <xdr:col>16</xdr:col>
      <xdr:colOff>147236</xdr:colOff>
      <xdr:row>79</xdr:row>
      <xdr:rowOff>64297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5708" y="14197853"/>
          <a:ext cx="9952381" cy="1095238"/>
        </a:xfrm>
        <a:prstGeom prst="rect">
          <a:avLst/>
        </a:prstGeom>
      </xdr:spPr>
    </xdr:pic>
    <xdr:clientData/>
  </xdr:twoCellAnchor>
  <xdr:twoCellAnchor editAs="oneCell">
    <xdr:from>
      <xdr:col>5</xdr:col>
      <xdr:colOff>224118</xdr:colOff>
      <xdr:row>57</xdr:row>
      <xdr:rowOff>67235</xdr:rowOff>
    </xdr:from>
    <xdr:to>
      <xdr:col>13</xdr:col>
      <xdr:colOff>756689</xdr:colOff>
      <xdr:row>67</xdr:row>
      <xdr:rowOff>28902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72971" y="11105029"/>
          <a:ext cx="6628571" cy="1866667"/>
        </a:xfrm>
        <a:prstGeom prst="rect">
          <a:avLst/>
        </a:prstGeom>
      </xdr:spPr>
    </xdr:pic>
    <xdr:clientData/>
  </xdr:twoCellAnchor>
  <xdr:twoCellAnchor editAs="oneCell">
    <xdr:from>
      <xdr:col>6</xdr:col>
      <xdr:colOff>459441</xdr:colOff>
      <xdr:row>14</xdr:row>
      <xdr:rowOff>134471</xdr:rowOff>
    </xdr:from>
    <xdr:to>
      <xdr:col>12</xdr:col>
      <xdr:colOff>173155</xdr:colOff>
      <xdr:row>23</xdr:row>
      <xdr:rowOff>67590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0294" y="2980765"/>
          <a:ext cx="4285714" cy="1647619"/>
        </a:xfrm>
        <a:prstGeom prst="rect">
          <a:avLst/>
        </a:prstGeom>
      </xdr:spPr>
    </xdr:pic>
    <xdr:clientData/>
  </xdr:twoCellAnchor>
  <xdr:twoCellAnchor>
    <xdr:from>
      <xdr:col>12</xdr:col>
      <xdr:colOff>145675</xdr:colOff>
      <xdr:row>12</xdr:row>
      <xdr:rowOff>89646</xdr:rowOff>
    </xdr:from>
    <xdr:to>
      <xdr:col>12</xdr:col>
      <xdr:colOff>698125</xdr:colOff>
      <xdr:row>16</xdr:row>
      <xdr:rowOff>22971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 flipH="1">
          <a:off x="8628528" y="255494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457480</xdr:colOff>
      <xdr:row>13</xdr:row>
      <xdr:rowOff>4202</xdr:rowOff>
    </xdr:from>
    <xdr:to>
      <xdr:col>10</xdr:col>
      <xdr:colOff>390805</xdr:colOff>
      <xdr:row>15</xdr:row>
      <xdr:rowOff>175652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 rot="16800000" flipH="1">
          <a:off x="6725771" y="2588558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638175</xdr:colOff>
      <xdr:row>39</xdr:row>
      <xdr:rowOff>0</xdr:rowOff>
    </xdr:from>
    <xdr:to>
      <xdr:col>6</xdr:col>
      <xdr:colOff>57127</xdr:colOff>
      <xdr:row>39</xdr:row>
      <xdr:rowOff>180952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90950" y="7600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37</xdr:row>
      <xdr:rowOff>180975</xdr:rowOff>
    </xdr:from>
    <xdr:to>
      <xdr:col>5</xdr:col>
      <xdr:colOff>571477</xdr:colOff>
      <xdr:row>38</xdr:row>
      <xdr:rowOff>171427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43300" y="74009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40</xdr:row>
      <xdr:rowOff>5650</xdr:rowOff>
    </xdr:from>
    <xdr:to>
      <xdr:col>5</xdr:col>
      <xdr:colOff>574545</xdr:colOff>
      <xdr:row>40</xdr:row>
      <xdr:rowOff>186602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46368" y="779710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39</xdr:row>
      <xdr:rowOff>0</xdr:rowOff>
    </xdr:from>
    <xdr:to>
      <xdr:col>5</xdr:col>
      <xdr:colOff>571477</xdr:colOff>
      <xdr:row>39</xdr:row>
      <xdr:rowOff>180952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43300" y="7600950"/>
          <a:ext cx="180952" cy="180952"/>
        </a:xfrm>
        <a:prstGeom prst="rect">
          <a:avLst/>
        </a:prstGeom>
      </xdr:spPr>
    </xdr:pic>
    <xdr:clientData/>
  </xdr:twoCellAnchor>
  <xdr:twoCellAnchor>
    <xdr:from>
      <xdr:col>12</xdr:col>
      <xdr:colOff>182657</xdr:colOff>
      <xdr:row>56</xdr:row>
      <xdr:rowOff>60512</xdr:rowOff>
    </xdr:from>
    <xdr:to>
      <xdr:col>12</xdr:col>
      <xdr:colOff>744632</xdr:colOff>
      <xdr:row>58</xdr:row>
      <xdr:rowOff>22412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CxnSpPr/>
      </xdr:nvCxnSpPr>
      <xdr:spPr>
        <a:xfrm flipH="1">
          <a:off x="8669432" y="10899962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157443</xdr:colOff>
      <xdr:row>74</xdr:row>
      <xdr:rowOff>56030</xdr:rowOff>
    </xdr:from>
    <xdr:to>
      <xdr:col>4</xdr:col>
      <xdr:colOff>560294</xdr:colOff>
      <xdr:row>76</xdr:row>
      <xdr:rowOff>174810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 flipH="1">
          <a:off x="2544296" y="14332324"/>
          <a:ext cx="402851" cy="49978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29137</xdr:colOff>
      <xdr:row>74</xdr:row>
      <xdr:rowOff>33617</xdr:rowOff>
    </xdr:from>
    <xdr:to>
      <xdr:col>6</xdr:col>
      <xdr:colOff>425824</xdr:colOff>
      <xdr:row>76</xdr:row>
      <xdr:rowOff>175930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 flipH="1">
          <a:off x="3939990" y="14309911"/>
          <a:ext cx="396687" cy="523313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731472</xdr:colOff>
      <xdr:row>74</xdr:row>
      <xdr:rowOff>27182</xdr:rowOff>
    </xdr:from>
    <xdr:to>
      <xdr:col>9</xdr:col>
      <xdr:colOff>664797</xdr:colOff>
      <xdr:row>77</xdr:row>
      <xdr:rowOff>8132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 rot="16200000" flipH="1">
          <a:off x="6237763" y="14232038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684126</xdr:colOff>
      <xdr:row>73</xdr:row>
      <xdr:rowOff>185464</xdr:rowOff>
    </xdr:from>
    <xdr:to>
      <xdr:col>12</xdr:col>
      <xdr:colOff>617451</xdr:colOff>
      <xdr:row>76</xdr:row>
      <xdr:rowOff>166414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 rot="16200000" flipH="1">
          <a:off x="8476417" y="1419982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571500</xdr:colOff>
      <xdr:row>43</xdr:row>
      <xdr:rowOff>67235</xdr:rowOff>
    </xdr:from>
    <xdr:to>
      <xdr:col>15</xdr:col>
      <xdr:colOff>608357</xdr:colOff>
      <xdr:row>48</xdr:row>
      <xdr:rowOff>171878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34353" y="8438029"/>
          <a:ext cx="9942857" cy="10571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377079</xdr:colOff>
      <xdr:row>97</xdr:row>
      <xdr:rowOff>62891</xdr:rowOff>
    </xdr:from>
    <xdr:to>
      <xdr:col>16</xdr:col>
      <xdr:colOff>1206314</xdr:colOff>
      <xdr:row>102</xdr:row>
      <xdr:rowOff>39162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9932" y="18720685"/>
          <a:ext cx="11497235" cy="928771"/>
        </a:xfrm>
        <a:prstGeom prst="rect">
          <a:avLst/>
        </a:prstGeom>
      </xdr:spPr>
    </xdr:pic>
    <xdr:clientData/>
  </xdr:twoCellAnchor>
  <xdr:twoCellAnchor>
    <xdr:from>
      <xdr:col>5</xdr:col>
      <xdr:colOff>482415</xdr:colOff>
      <xdr:row>97</xdr:row>
      <xdr:rowOff>84605</xdr:rowOff>
    </xdr:from>
    <xdr:to>
      <xdr:col>6</xdr:col>
      <xdr:colOff>272865</xdr:colOff>
      <xdr:row>101</xdr:row>
      <xdr:rowOff>17930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CxnSpPr/>
      </xdr:nvCxnSpPr>
      <xdr:spPr>
        <a:xfrm flipH="1">
          <a:off x="3631268" y="18742399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129990</xdr:colOff>
      <xdr:row>97</xdr:row>
      <xdr:rowOff>141755</xdr:rowOff>
    </xdr:from>
    <xdr:to>
      <xdr:col>6</xdr:col>
      <xdr:colOff>682440</xdr:colOff>
      <xdr:row>101</xdr:row>
      <xdr:rowOff>75080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CxnSpPr/>
      </xdr:nvCxnSpPr>
      <xdr:spPr>
        <a:xfrm flipH="1">
          <a:off x="4040843" y="18799549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182382</xdr:colOff>
      <xdr:row>98</xdr:row>
      <xdr:rowOff>60798</xdr:rowOff>
    </xdr:from>
    <xdr:to>
      <xdr:col>10</xdr:col>
      <xdr:colOff>115707</xdr:colOff>
      <xdr:row>101</xdr:row>
      <xdr:rowOff>41748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CxnSpPr/>
      </xdr:nvCxnSpPr>
      <xdr:spPr>
        <a:xfrm rot="16200000" flipH="1">
          <a:off x="6450673" y="18837654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482418</xdr:colOff>
      <xdr:row>98</xdr:row>
      <xdr:rowOff>84610</xdr:rowOff>
    </xdr:from>
    <xdr:to>
      <xdr:col>11</xdr:col>
      <xdr:colOff>415743</xdr:colOff>
      <xdr:row>101</xdr:row>
      <xdr:rowOff>65560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CxnSpPr/>
      </xdr:nvCxnSpPr>
      <xdr:spPr>
        <a:xfrm rot="16200000" flipH="1">
          <a:off x="7512709" y="18861466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582706</xdr:colOff>
      <xdr:row>80</xdr:row>
      <xdr:rowOff>47954</xdr:rowOff>
    </xdr:from>
    <xdr:to>
      <xdr:col>16</xdr:col>
      <xdr:colOff>1097551</xdr:colOff>
      <xdr:row>85</xdr:row>
      <xdr:rowOff>135031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5559" y="15467248"/>
          <a:ext cx="11182845" cy="1039577"/>
        </a:xfrm>
        <a:prstGeom prst="rect">
          <a:avLst/>
        </a:prstGeom>
      </xdr:spPr>
    </xdr:pic>
    <xdr:clientData/>
  </xdr:twoCellAnchor>
  <xdr:twoCellAnchor>
    <xdr:from>
      <xdr:col>3</xdr:col>
      <xdr:colOff>36981</xdr:colOff>
      <xdr:row>78</xdr:row>
      <xdr:rowOff>183777</xdr:rowOff>
    </xdr:from>
    <xdr:to>
      <xdr:col>3</xdr:col>
      <xdr:colOff>598956</xdr:colOff>
      <xdr:row>80</xdr:row>
      <xdr:rowOff>145677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CxnSpPr/>
      </xdr:nvCxnSpPr>
      <xdr:spPr>
        <a:xfrm flipH="1">
          <a:off x="1661834" y="15222071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97493</xdr:colOff>
      <xdr:row>81</xdr:row>
      <xdr:rowOff>125506</xdr:rowOff>
    </xdr:from>
    <xdr:to>
      <xdr:col>4</xdr:col>
      <xdr:colOff>87967</xdr:colOff>
      <xdr:row>81</xdr:row>
      <xdr:rowOff>182656</xdr:rowOff>
    </xdr:to>
    <xdr:cxnSp macro="">
      <xdr:nvCxnSpPr>
        <xdr:cNvPr id="19" name="Gerade Verbindung mit Pfeil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CxnSpPr/>
      </xdr:nvCxnSpPr>
      <xdr:spPr>
        <a:xfrm flipH="1">
          <a:off x="1722346" y="15735300"/>
          <a:ext cx="752474" cy="5715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480171</xdr:colOff>
      <xdr:row>89</xdr:row>
      <xdr:rowOff>98027</xdr:rowOff>
    </xdr:from>
    <xdr:to>
      <xdr:col>16</xdr:col>
      <xdr:colOff>1027465</xdr:colOff>
      <xdr:row>93</xdr:row>
      <xdr:rowOff>108696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3024" y="17231821"/>
          <a:ext cx="11215294" cy="772669"/>
        </a:xfrm>
        <a:prstGeom prst="rect">
          <a:avLst/>
        </a:prstGeom>
      </xdr:spPr>
    </xdr:pic>
    <xdr:clientData/>
  </xdr:twoCellAnchor>
  <xdr:twoCellAnchor>
    <xdr:from>
      <xdr:col>2</xdr:col>
      <xdr:colOff>690282</xdr:colOff>
      <xdr:row>88</xdr:row>
      <xdr:rowOff>118222</xdr:rowOff>
    </xdr:from>
    <xdr:to>
      <xdr:col>3</xdr:col>
      <xdr:colOff>490257</xdr:colOff>
      <xdr:row>90</xdr:row>
      <xdr:rowOff>80122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CxnSpPr/>
      </xdr:nvCxnSpPr>
      <xdr:spPr>
        <a:xfrm flipH="1">
          <a:off x="1553135" y="17061516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728383</xdr:colOff>
      <xdr:row>91</xdr:row>
      <xdr:rowOff>3922</xdr:rowOff>
    </xdr:from>
    <xdr:to>
      <xdr:col>3</xdr:col>
      <xdr:colOff>718857</xdr:colOff>
      <xdr:row>91</xdr:row>
      <xdr:rowOff>61072</xdr:rowOff>
    </xdr:to>
    <xdr:cxnSp macro="">
      <xdr:nvCxnSpPr>
        <xdr:cNvPr id="23" name="Gerade Verbindung mit Pfeil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/>
      </xdr:nvCxnSpPr>
      <xdr:spPr>
        <a:xfrm flipH="1">
          <a:off x="1591236" y="17518716"/>
          <a:ext cx="752474" cy="5715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609600</xdr:colOff>
      <xdr:row>15</xdr:row>
      <xdr:rowOff>57150</xdr:rowOff>
    </xdr:from>
    <xdr:to>
      <xdr:col>12</xdr:col>
      <xdr:colOff>8933</xdr:colOff>
      <xdr:row>23</xdr:row>
      <xdr:rowOff>171245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62375" y="3657600"/>
          <a:ext cx="4733333" cy="1638095"/>
        </a:xfrm>
        <a:prstGeom prst="rect">
          <a:avLst/>
        </a:prstGeom>
      </xdr:spPr>
    </xdr:pic>
    <xdr:clientData/>
  </xdr:twoCellAnchor>
  <xdr:twoCellAnchor>
    <xdr:from>
      <xdr:col>8</xdr:col>
      <xdr:colOff>190499</xdr:colOff>
      <xdr:row>14</xdr:row>
      <xdr:rowOff>0</xdr:rowOff>
    </xdr:from>
    <xdr:to>
      <xdr:col>8</xdr:col>
      <xdr:colOff>742949</xdr:colOff>
      <xdr:row>17</xdr:row>
      <xdr:rowOff>123825</xdr:rowOff>
    </xdr:to>
    <xdr:cxnSp macro="">
      <xdr:nvCxnSpPr>
        <xdr:cNvPr id="20" name="Gerade Verbindung mit Pfeil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CxnSpPr/>
      </xdr:nvCxnSpPr>
      <xdr:spPr>
        <a:xfrm flipH="1">
          <a:off x="5629274" y="340995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233362</xdr:colOff>
      <xdr:row>14</xdr:row>
      <xdr:rowOff>71439</xdr:rowOff>
    </xdr:from>
    <xdr:to>
      <xdr:col>10</xdr:col>
      <xdr:colOff>166687</xdr:colOff>
      <xdr:row>17</xdr:row>
      <xdr:rowOff>52389</xdr:rowOff>
    </xdr:to>
    <xdr:cxnSp macro="">
      <xdr:nvCxnSpPr>
        <xdr:cNvPr id="22" name="Gerade Verbindung mit Pfeil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CxnSpPr/>
      </xdr:nvCxnSpPr>
      <xdr:spPr>
        <a:xfrm rot="16800000" flipH="1">
          <a:off x="6505575" y="3409951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247650</xdr:colOff>
      <xdr:row>65</xdr:row>
      <xdr:rowOff>138878</xdr:rowOff>
    </xdr:from>
    <xdr:to>
      <xdr:col>12</xdr:col>
      <xdr:colOff>713243</xdr:colOff>
      <xdr:row>74</xdr:row>
      <xdr:rowOff>28261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00425" y="11749853"/>
          <a:ext cx="5799593" cy="1603883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62</xdr:row>
      <xdr:rowOff>0</xdr:rowOff>
    </xdr:from>
    <xdr:to>
      <xdr:col>6</xdr:col>
      <xdr:colOff>57127</xdr:colOff>
      <xdr:row>62</xdr:row>
      <xdr:rowOff>180952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90950" y="11029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60</xdr:row>
      <xdr:rowOff>180975</xdr:rowOff>
    </xdr:from>
    <xdr:to>
      <xdr:col>5</xdr:col>
      <xdr:colOff>571477</xdr:colOff>
      <xdr:row>61</xdr:row>
      <xdr:rowOff>171427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43300" y="108299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63</xdr:row>
      <xdr:rowOff>5650</xdr:rowOff>
    </xdr:from>
    <xdr:to>
      <xdr:col>5</xdr:col>
      <xdr:colOff>574545</xdr:colOff>
      <xdr:row>63</xdr:row>
      <xdr:rowOff>186602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48144" y="11238692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62</xdr:row>
      <xdr:rowOff>0</xdr:rowOff>
    </xdr:from>
    <xdr:to>
      <xdr:col>5</xdr:col>
      <xdr:colOff>571477</xdr:colOff>
      <xdr:row>62</xdr:row>
      <xdr:rowOff>180952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43300" y="11029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64</xdr:row>
      <xdr:rowOff>26899</xdr:rowOff>
    </xdr:from>
    <xdr:to>
      <xdr:col>5</xdr:col>
      <xdr:colOff>561975</xdr:colOff>
      <xdr:row>64</xdr:row>
      <xdr:rowOff>188824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550627" y="11434918"/>
          <a:ext cx="161925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596201</xdr:colOff>
      <xdr:row>64</xdr:row>
      <xdr:rowOff>31319</xdr:rowOff>
    </xdr:from>
    <xdr:to>
      <xdr:col>5</xdr:col>
      <xdr:colOff>748601</xdr:colOff>
      <xdr:row>65</xdr:row>
      <xdr:rowOff>1240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750752" y="11454861"/>
          <a:ext cx="152400" cy="160421"/>
        </a:xfrm>
        <a:prstGeom prst="rect">
          <a:avLst/>
        </a:prstGeom>
      </xdr:spPr>
    </xdr:pic>
    <xdr:clientData/>
  </xdr:twoCellAnchor>
  <xdr:twoCellAnchor editAs="oneCell">
    <xdr:from>
      <xdr:col>6</xdr:col>
      <xdr:colOff>30350</xdr:colOff>
      <xdr:row>64</xdr:row>
      <xdr:rowOff>31321</xdr:rowOff>
    </xdr:from>
    <xdr:to>
      <xdr:col>6</xdr:col>
      <xdr:colOff>210805</xdr:colOff>
      <xdr:row>65</xdr:row>
      <xdr:rowOff>3231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946901" y="11454863"/>
          <a:ext cx="180455" cy="162410"/>
        </a:xfrm>
        <a:prstGeom prst="rect">
          <a:avLst/>
        </a:prstGeom>
      </xdr:spPr>
    </xdr:pic>
    <xdr:clientData/>
  </xdr:twoCellAnchor>
  <xdr:twoCellAnchor editAs="oneCell">
    <xdr:from>
      <xdr:col>6</xdr:col>
      <xdr:colOff>248780</xdr:colOff>
      <xdr:row>64</xdr:row>
      <xdr:rowOff>31320</xdr:rowOff>
    </xdr:from>
    <xdr:to>
      <xdr:col>6</xdr:col>
      <xdr:colOff>403069</xdr:colOff>
      <xdr:row>65</xdr:row>
      <xdr:rowOff>3230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65331" y="11454862"/>
          <a:ext cx="154289" cy="162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t.steffens@trenz-electronic.de" TargetMode="External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2:H37"/>
  <sheetViews>
    <sheetView zoomScaleNormal="100" workbookViewId="0"/>
  </sheetViews>
  <sheetFormatPr baseColWidth="10" defaultColWidth="9.140625" defaultRowHeight="15" x14ac:dyDescent="0.25"/>
  <cols>
    <col min="1" max="1" width="20.7109375" style="10" customWidth="1"/>
    <col min="2" max="2" width="18.28515625" style="10" customWidth="1"/>
    <col min="3" max="3" width="20.28515625" style="10" customWidth="1"/>
    <col min="4" max="4" width="3.85546875" style="10" customWidth="1"/>
    <col min="5" max="5" width="22.5703125" style="10" customWidth="1"/>
    <col min="6" max="6" width="6" style="10" customWidth="1"/>
    <col min="7" max="7" width="16.42578125" style="10" bestFit="1" customWidth="1"/>
    <col min="8" max="8" width="12.85546875" style="10" customWidth="1"/>
    <col min="9" max="9" width="15.140625" style="10" customWidth="1"/>
    <col min="10" max="10" width="26.5703125" style="10" customWidth="1"/>
    <col min="11" max="11" width="20.5703125" style="10" bestFit="1" customWidth="1"/>
    <col min="12" max="12" width="4.42578125" style="10" customWidth="1"/>
    <col min="13" max="16384" width="9.140625" style="10"/>
  </cols>
  <sheetData>
    <row r="2" spans="1:8" x14ac:dyDescent="0.25">
      <c r="B2" s="11"/>
      <c r="C2" s="12"/>
    </row>
    <row r="3" spans="1:8" x14ac:dyDescent="0.25">
      <c r="B3" s="12"/>
      <c r="G3" s="13"/>
      <c r="H3" s="13"/>
    </row>
    <row r="4" spans="1:8" x14ac:dyDescent="0.25">
      <c r="A4" s="79"/>
      <c r="B4" s="14"/>
      <c r="G4" s="15"/>
      <c r="H4" s="15"/>
    </row>
    <row r="5" spans="1:8" x14ac:dyDescent="0.25">
      <c r="A5" s="79"/>
      <c r="B5" s="14"/>
      <c r="G5" s="15"/>
      <c r="H5" s="15"/>
    </row>
    <row r="6" spans="1:8" x14ac:dyDescent="0.25">
      <c r="A6" s="16"/>
      <c r="B6" s="22"/>
    </row>
    <row r="7" spans="1:8" x14ac:dyDescent="0.25">
      <c r="A7" s="16"/>
      <c r="B7" s="14"/>
    </row>
    <row r="9" spans="1:8" x14ac:dyDescent="0.25">
      <c r="A9" s="14"/>
    </row>
    <row r="12" spans="1:8" ht="31.5" x14ac:dyDescent="0.5">
      <c r="G12" s="53" t="s">
        <v>144</v>
      </c>
    </row>
    <row r="13" spans="1:8" ht="26.25" x14ac:dyDescent="0.4">
      <c r="G13" s="52"/>
    </row>
    <row r="14" spans="1:8" x14ac:dyDescent="0.25">
      <c r="E14" s="10" t="s">
        <v>133</v>
      </c>
    </row>
    <row r="15" spans="1:8" x14ac:dyDescent="0.25">
      <c r="E15" s="10" t="s">
        <v>134</v>
      </c>
    </row>
    <row r="16" spans="1:8" x14ac:dyDescent="0.25">
      <c r="F16" s="10" t="s">
        <v>135</v>
      </c>
    </row>
    <row r="17" spans="5:8" x14ac:dyDescent="0.25">
      <c r="F17" s="10" t="s">
        <v>136</v>
      </c>
    </row>
    <row r="18" spans="5:8" x14ac:dyDescent="0.25">
      <c r="F18" s="10" t="s">
        <v>137</v>
      </c>
    </row>
    <row r="19" spans="5:8" x14ac:dyDescent="0.25">
      <c r="E19" s="10" t="s">
        <v>138</v>
      </c>
    </row>
    <row r="20" spans="5:8" x14ac:dyDescent="0.25">
      <c r="F20" s="10" t="s">
        <v>155</v>
      </c>
    </row>
    <row r="21" spans="5:8" x14ac:dyDescent="0.25">
      <c r="F21" s="10" t="s">
        <v>139</v>
      </c>
    </row>
    <row r="22" spans="5:8" x14ac:dyDescent="0.25">
      <c r="F22" s="10" t="s">
        <v>140</v>
      </c>
    </row>
    <row r="23" spans="5:8" x14ac:dyDescent="0.25">
      <c r="F23" s="10" t="s">
        <v>147</v>
      </c>
    </row>
    <row r="24" spans="5:8" x14ac:dyDescent="0.25">
      <c r="F24" s="10" t="s">
        <v>148</v>
      </c>
    </row>
    <row r="25" spans="5:8" x14ac:dyDescent="0.25">
      <c r="F25" s="10" t="s">
        <v>149</v>
      </c>
    </row>
    <row r="26" spans="5:8" x14ac:dyDescent="0.25">
      <c r="E26" s="10" t="s">
        <v>146</v>
      </c>
    </row>
    <row r="27" spans="5:8" x14ac:dyDescent="0.25">
      <c r="F27" s="10" t="s">
        <v>150</v>
      </c>
    </row>
    <row r="28" spans="5:8" x14ac:dyDescent="0.25">
      <c r="E28" s="10" t="s">
        <v>141</v>
      </c>
    </row>
    <row r="29" spans="5:8" x14ac:dyDescent="0.25">
      <c r="F29" s="10" t="s">
        <v>142</v>
      </c>
    </row>
    <row r="30" spans="5:8" x14ac:dyDescent="0.25">
      <c r="F30" s="10" t="s">
        <v>143</v>
      </c>
    </row>
    <row r="31" spans="5:8" x14ac:dyDescent="0.25">
      <c r="E31" s="10" t="s">
        <v>153</v>
      </c>
      <c r="G31" s="54" t="s">
        <v>152</v>
      </c>
      <c r="H31" s="10" t="s">
        <v>151</v>
      </c>
    </row>
    <row r="34" spans="1:2" x14ac:dyDescent="0.25">
      <c r="A34" s="17" t="s">
        <v>19</v>
      </c>
      <c r="B34" s="10" t="s">
        <v>145</v>
      </c>
    </row>
    <row r="36" spans="1:2" ht="17.25" customHeight="1" x14ac:dyDescent="0.25"/>
    <row r="37" spans="1:2" x14ac:dyDescent="0.25">
      <c r="A37" s="17" t="s">
        <v>33</v>
      </c>
    </row>
  </sheetData>
  <dataConsolidate/>
  <mergeCells count="1">
    <mergeCell ref="A4:A5"/>
  </mergeCells>
  <hyperlinks>
    <hyperlink ref="G31" r:id="rId1" xr:uid="{00000000-0004-0000-0000-000000000000}"/>
  </hyperlinks>
  <pageMargins left="0.7" right="0.7" top="0.78749999999999998" bottom="0.78749999999999998" header="0.51180555555555496" footer="0.51180555555555496"/>
  <pageSetup paperSize="9" firstPageNumber="0" orientation="portrait" horizontalDpi="300" verticalDpi="300" r:id="rId2"/>
  <drawing r:id="rId3"/>
  <legacyDrawing r:id="rId4"/>
  <controls>
    <mc:AlternateContent xmlns:mc="http://schemas.openxmlformats.org/markup-compatibility/2006">
      <mc:Choice Requires="x14">
        <control shapeId="3081" r:id="rId5" name="CommandButton1">
          <controlPr defaultSize="0" autoLine="0" r:id="rId6">
            <anchor moveWithCells="1">
              <from>
                <xdr:col>8</xdr:col>
                <xdr:colOff>904875</xdr:colOff>
                <xdr:row>4</xdr:row>
                <xdr:rowOff>123825</xdr:rowOff>
              </from>
              <to>
                <xdr:col>9</xdr:col>
                <xdr:colOff>1295400</xdr:colOff>
                <xdr:row>6</xdr:row>
                <xdr:rowOff>104775</xdr:rowOff>
              </to>
            </anchor>
          </controlPr>
        </control>
      </mc:Choice>
      <mc:Fallback>
        <control shapeId="3081" r:id="rId5" name="CommandButton1"/>
      </mc:Fallback>
    </mc:AlternateContent>
    <mc:AlternateContent xmlns:mc="http://schemas.openxmlformats.org/markup-compatibility/2006">
      <mc:Choice Requires="x14">
        <control shapeId="3080" r:id="rId7" name="testing">
          <controlPr defaultSize="0" autoLine="0" r:id="rId8">
            <anchor moveWithCells="1">
              <from>
                <xdr:col>2</xdr:col>
                <xdr:colOff>190500</xdr:colOff>
                <xdr:row>3</xdr:row>
                <xdr:rowOff>66675</xdr:rowOff>
              </from>
              <to>
                <xdr:col>4</xdr:col>
                <xdr:colOff>295275</xdr:colOff>
                <xdr:row>5</xdr:row>
                <xdr:rowOff>47625</xdr:rowOff>
              </to>
            </anchor>
          </controlPr>
        </control>
      </mc:Choice>
      <mc:Fallback>
        <control shapeId="3080" r:id="rId7" name="testing"/>
      </mc:Fallback>
    </mc:AlternateContent>
    <mc:AlternateContent xmlns:mc="http://schemas.openxmlformats.org/markup-compatibility/2006">
      <mc:Choice Requires="x14">
        <control shapeId="3079" r:id="rId9" name="CommandButton4">
          <controlPr defaultSize="0" autoLine="0" r:id="rId10">
            <anchor moveWithCells="1">
              <from>
                <xdr:col>6</xdr:col>
                <xdr:colOff>0</xdr:colOff>
                <xdr:row>4</xdr:row>
                <xdr:rowOff>123825</xdr:rowOff>
              </from>
              <to>
                <xdr:col>7</xdr:col>
                <xdr:colOff>133350</xdr:colOff>
                <xdr:row>6</xdr:row>
                <xdr:rowOff>104775</xdr:rowOff>
              </to>
            </anchor>
          </controlPr>
        </control>
      </mc:Choice>
      <mc:Fallback>
        <control shapeId="3079" r:id="rId9" name="CommandButton4"/>
      </mc:Fallback>
    </mc:AlternateContent>
    <mc:AlternateContent xmlns:mc="http://schemas.openxmlformats.org/markup-compatibility/2006">
      <mc:Choice Requires="x14">
        <control shapeId="3078" r:id="rId11" name="CommandButton3">
          <controlPr defaultSize="0" autoLine="0" r:id="rId12">
            <anchor moveWithCells="1">
              <from>
                <xdr:col>2</xdr:col>
                <xdr:colOff>200025</xdr:colOff>
                <xdr:row>6</xdr:row>
                <xdr:rowOff>123825</xdr:rowOff>
              </from>
              <to>
                <xdr:col>4</xdr:col>
                <xdr:colOff>533400</xdr:colOff>
                <xdr:row>8</xdr:row>
                <xdr:rowOff>161925</xdr:rowOff>
              </to>
            </anchor>
          </controlPr>
        </control>
      </mc:Choice>
      <mc:Fallback>
        <control shapeId="3078" r:id="rId11" name="CommandButton3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24BFC-5565-4934-83A6-73FCF059678A}">
  <dimension ref="A1"/>
  <sheetViews>
    <sheetView workbookViewId="0"/>
  </sheetViews>
  <sheetFormatPr baseColWidth="10" defaultRowHeight="15" x14ac:dyDescent="0.25"/>
  <sheetData>
    <row r="1" spans="1:1" x14ac:dyDescent="0.25">
      <c r="A1">
        <v>1001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A1:V1001"/>
  <sheetViews>
    <sheetView zoomScaleNormal="100" workbookViewId="0">
      <pane ySplit="5" topLeftCell="A6" activePane="bottomLeft" state="frozen"/>
      <selection activeCell="C6" sqref="C6:P7"/>
      <selection pane="bottomLeft" activeCell="J6" sqref="J6"/>
    </sheetView>
  </sheetViews>
  <sheetFormatPr baseColWidth="10" defaultColWidth="9.140625" defaultRowHeight="15" customHeight="1" outlineLevelCol="1" x14ac:dyDescent="0.25"/>
  <cols>
    <col min="1" max="1" width="38.85546875" style="28" customWidth="1"/>
    <col min="2" max="2" width="10.5703125" style="30" bestFit="1" customWidth="1"/>
    <col min="3" max="3" width="32.5703125" style="33" bestFit="1" customWidth="1"/>
    <col min="4" max="4" width="12" style="30" customWidth="1"/>
    <col min="5" max="5" width="9.140625" style="30" customWidth="1"/>
    <col min="6" max="6" width="32" style="30" bestFit="1" customWidth="1" outlineLevel="1"/>
    <col min="7" max="7" width="26.5703125" style="30" bestFit="1" customWidth="1" outlineLevel="1"/>
    <col min="8" max="8" width="15" style="30" bestFit="1" customWidth="1" outlineLevel="1"/>
    <col min="9" max="9" width="19" style="30" customWidth="1" outlineLevel="1"/>
    <col min="10" max="10" width="11.28515625" style="30" bestFit="1" customWidth="1"/>
    <col min="11" max="11" width="24.28515625" style="30" bestFit="1" customWidth="1"/>
    <col min="12" max="14" width="10.7109375" style="22" customWidth="1"/>
    <col min="15" max="15" width="9.140625" style="10"/>
  </cols>
  <sheetData>
    <row r="1" spans="2:22" ht="15" customHeight="1" x14ac:dyDescent="0.25">
      <c r="B1" s="28"/>
      <c r="C1" s="29"/>
      <c r="D1" s="28"/>
      <c r="E1" s="28"/>
      <c r="F1" s="28"/>
      <c r="G1" s="28"/>
      <c r="H1" s="28"/>
      <c r="I1" s="28"/>
      <c r="J1" s="28"/>
      <c r="K1" s="28"/>
      <c r="L1" s="40"/>
      <c r="M1" s="40"/>
      <c r="N1" s="40"/>
      <c r="P1" s="10"/>
      <c r="Q1" s="10"/>
      <c r="R1" s="10"/>
      <c r="S1" s="10"/>
      <c r="T1" s="10"/>
      <c r="U1" s="10"/>
      <c r="V1" s="10"/>
    </row>
    <row r="2" spans="2:22" ht="15" customHeight="1" x14ac:dyDescent="0.25">
      <c r="B2" s="82" t="s">
        <v>42</v>
      </c>
      <c r="C2" s="82"/>
      <c r="D2" s="82"/>
      <c r="E2" s="82"/>
      <c r="F2" s="82"/>
      <c r="G2" s="82"/>
      <c r="H2" s="82"/>
      <c r="I2" s="82"/>
      <c r="J2" s="82"/>
      <c r="K2" s="82"/>
      <c r="L2" s="40"/>
      <c r="M2" s="40"/>
      <c r="N2" s="40"/>
      <c r="P2" s="10"/>
      <c r="Q2" s="10"/>
      <c r="R2" s="10"/>
      <c r="S2" s="10"/>
      <c r="T2" s="10"/>
      <c r="U2" s="10"/>
      <c r="V2" s="10"/>
    </row>
    <row r="3" spans="2:22" ht="15" customHeight="1" x14ac:dyDescent="0.25">
      <c r="B3" s="82"/>
      <c r="C3" s="82"/>
      <c r="D3" s="82"/>
      <c r="E3" s="82"/>
      <c r="F3" s="82"/>
      <c r="G3" s="82"/>
      <c r="H3" s="82"/>
      <c r="I3" s="82"/>
      <c r="J3" s="82"/>
      <c r="K3" s="82"/>
      <c r="L3" s="40"/>
      <c r="M3" s="40"/>
      <c r="N3" s="40"/>
      <c r="P3" s="10"/>
      <c r="Q3" s="10"/>
      <c r="R3" s="10"/>
      <c r="S3" s="10"/>
      <c r="T3" s="10"/>
      <c r="U3" s="10"/>
      <c r="V3" s="10"/>
    </row>
    <row r="4" spans="2:22" ht="15" customHeight="1" x14ac:dyDescent="0.25">
      <c r="B4" s="31"/>
      <c r="C4" s="85">
        <f>'Overview, Notes &amp; Disclaimer'!H17</f>
        <v>0</v>
      </c>
      <c r="D4" s="86"/>
      <c r="E4" s="86"/>
      <c r="F4" s="86"/>
      <c r="G4" s="86"/>
      <c r="H4" s="86"/>
      <c r="I4" s="86"/>
      <c r="J4" s="86"/>
      <c r="K4" s="87"/>
      <c r="M4" s="40"/>
      <c r="N4" s="40"/>
      <c r="P4" s="10"/>
      <c r="Q4" s="10"/>
      <c r="R4" s="10"/>
      <c r="S4" s="10"/>
      <c r="T4" s="10"/>
      <c r="U4" s="10"/>
      <c r="V4" s="10"/>
    </row>
    <row r="5" spans="2:22" ht="15" customHeight="1" x14ac:dyDescent="0.25">
      <c r="B5" s="75" t="s">
        <v>9</v>
      </c>
      <c r="C5" s="76" t="s">
        <v>36</v>
      </c>
      <c r="D5" s="75" t="s">
        <v>123</v>
      </c>
      <c r="E5" s="75" t="s">
        <v>122</v>
      </c>
      <c r="F5" s="75" t="s">
        <v>86</v>
      </c>
      <c r="G5" s="75" t="s">
        <v>118</v>
      </c>
      <c r="H5" s="75" t="s">
        <v>38</v>
      </c>
      <c r="I5" s="75" t="s">
        <v>18</v>
      </c>
      <c r="J5" s="75" t="s">
        <v>44</v>
      </c>
      <c r="K5" s="75" t="s">
        <v>119</v>
      </c>
      <c r="T5" s="10"/>
      <c r="U5" s="10"/>
      <c r="V5" s="10"/>
    </row>
    <row r="6" spans="2:22" ht="15" customHeight="1" x14ac:dyDescent="0.25">
      <c r="B6" s="73">
        <v>1</v>
      </c>
      <c r="C6" s="77">
        <f>IFERROR(IF($C$4="TEI0185_REV03",CALC_CONN_TEI0185_REV03!U6,),"---")</f>
        <v>0</v>
      </c>
      <c r="D6" s="73">
        <f>IFERROR(IF($C$4="TEI0185_REV03",CALC_CONN_TEI0185_REV03!D6,),"---")</f>
        <v>0</v>
      </c>
      <c r="E6" s="73">
        <f>IFERROR(IF($C$4="TEI0185_REV03",CALC_CONN_TEI0185_REV03!E6,),"---")</f>
        <v>0</v>
      </c>
      <c r="F6" s="73" t="str">
        <f>IFERROR(IF(VLOOKUP($D6&amp;"-"&amp;$E6,IF($C$4="TEI0185_REV03",CALC_CONN_TEI0185_REV03!$F:$I),4,0)="--","---",IF($C$4="TEI0185_REV03",CALC_CONN_TEI0185_REV03!$G6&amp; " --&gt; " &amp;CALC_CONN_TEI0185_REV03!$I6&amp; " --&gt; ")),"---")</f>
        <v>---</v>
      </c>
      <c r="G6" s="73" t="str">
        <f>IFERROR(IF(VLOOKUP($D6&amp;"-"&amp;$E6,IF($C$4="TEI0185_REV03",CALC_CONN_TEI0185_REV03!$F:$H),3,0)="--",VLOOKUP($D6&amp;"-"&amp;$E6,IF($C$4="TEI0185_REV03",CALC_CONN_TEI0185_REV03!$F:$H),2,0),VLOOKUP($D6&amp;"-"&amp;$E6,IF($C$4="TEI0185_REV03",CALC_CONN_TEI0185_REV03!$F:$H),3,0)),"---")</f>
        <v>---</v>
      </c>
      <c r="H6" s="73" t="str">
        <f>IFERROR(VLOOKUP(G6,IF($C$4="TEI0185_REV03",CALC_CONN_TEI0185_REV03!$G:$T),14,0),"---")</f>
        <v>---</v>
      </c>
      <c r="I6" s="73" t="str">
        <f>IFERROR(VLOOKUP(G6,IF($C$4="TEI0185_REV03",CALC_CONN_TEI0185_REV03!$H:$X),16,0),"---")</f>
        <v>---</v>
      </c>
      <c r="J6" s="72" t="str">
        <f>IFERROR(VLOOKUP(G6,IF($C$4="TEI0185_REV03",CALC_CONN_TEI0185_REV03!$H:$X),17,0),"---")</f>
        <v>---</v>
      </c>
      <c r="K6" s="78" t="str">
        <f>IFERROR(VLOOKUP($D6&amp;"-"&amp;$E6,IF($C$4="TEI0185_REV03",CALC_CONN_TEI0185_REV03!$F:$K,"???"),6,0),"---")</f>
        <v>---</v>
      </c>
      <c r="T6" s="10"/>
      <c r="U6" s="10"/>
      <c r="V6" s="10"/>
    </row>
    <row r="7" spans="2:22" ht="15" customHeight="1" x14ac:dyDescent="0.25">
      <c r="B7" s="73">
        <f>B6+1</f>
        <v>2</v>
      </c>
      <c r="C7" s="77">
        <f>IFERROR(IF($C$4="TEI0185_REV03",CALC_CONN_TEI0185_REV03!U7,),"---")</f>
        <v>0</v>
      </c>
      <c r="D7" s="73">
        <f>IFERROR(IF($C$4="TEI0185_REV03",CALC_CONN_TEI0185_REV03!D7,),"---")</f>
        <v>0</v>
      </c>
      <c r="E7" s="73">
        <f>IFERROR(IF($C$4="TEI0185_REV03",CALC_CONN_TEI0185_REV03!E7,),"---")</f>
        <v>0</v>
      </c>
      <c r="F7" s="73" t="str">
        <f>IFERROR(IF(VLOOKUP($D7&amp;"-"&amp;$E7,IF($C$4="TEI0185_REV03",CALC_CONN_TEI0185_REV03!$F:$I),4,0)="--","---",IF($C$4="TEI0185_REV03",CALC_CONN_TEI0185_REV03!$G7&amp; " --&gt; " &amp;CALC_CONN_TEI0185_REV03!$I7&amp; " --&gt; ")),"---")</f>
        <v>---</v>
      </c>
      <c r="G7" s="73" t="str">
        <f>IFERROR(IF(VLOOKUP($D7&amp;"-"&amp;$E7,IF($C$4="TEI0185_REV03",CALC_CONN_TEI0185_REV03!$F:$H),3,0)="--",VLOOKUP($D7&amp;"-"&amp;$E7,IF($C$4="TEI0185_REV03",CALC_CONN_TEI0185_REV03!$F:$H),2,0),VLOOKUP($D7&amp;"-"&amp;$E7,IF($C$4="TEI0185_REV03",CALC_CONN_TEI0185_REV03!$F:$H),3,0)),"---")</f>
        <v>---</v>
      </c>
      <c r="H7" s="73" t="str">
        <f>IFERROR(VLOOKUP(G7,IF($C$4="TEI0185_REV03",CALC_CONN_TEI0185_REV03!$G:$T),14,0),"---")</f>
        <v>---</v>
      </c>
      <c r="I7" s="73" t="str">
        <f>IFERROR(VLOOKUP(G7,IF($C$4="TEI0185_REV03",CALC_CONN_TEI0185_REV03!$H:$X),16,0),"---")</f>
        <v>---</v>
      </c>
      <c r="J7" s="72" t="str">
        <f>IFERROR(VLOOKUP(G7,IF($C$4="TEI0185_REV03",CALC_CONN_TEI0185_REV03!$H:$X),17,0),"---")</f>
        <v>---</v>
      </c>
      <c r="K7" s="78" t="str">
        <f>IFERROR(VLOOKUP($D7&amp;"-"&amp;$E7,IF($C$4="TEI0185_REV03",CALC_CONN_TEI0185_REV03!$F:$K,"???"),6,0),"---")</f>
        <v>---</v>
      </c>
    </row>
    <row r="8" spans="2:22" ht="15" customHeight="1" x14ac:dyDescent="0.25">
      <c r="B8" s="73">
        <f t="shared" ref="B8:B71" si="0">B7+1</f>
        <v>3</v>
      </c>
      <c r="C8" s="77">
        <f>IFERROR(IF($C$4="TEI0185_REV03",CALC_CONN_TEI0185_REV03!U8,),"---")</f>
        <v>0</v>
      </c>
      <c r="D8" s="73">
        <f>IFERROR(IF($C$4="TEI0185_REV03",CALC_CONN_TEI0185_REV03!D8,),"---")</f>
        <v>0</v>
      </c>
      <c r="E8" s="73">
        <f>IFERROR(IF($C$4="TEI0185_REV03",CALC_CONN_TEI0185_REV03!E8,),"---")</f>
        <v>0</v>
      </c>
      <c r="F8" s="73" t="str">
        <f>IFERROR(IF(VLOOKUP($D8&amp;"-"&amp;$E8,IF($C$4="TEI0185_REV03",CALC_CONN_TEI0185_REV03!$F:$I),4,0)="--","---",IF($C$4="TEI0185_REV03",CALC_CONN_TEI0185_REV03!$G8&amp; " --&gt; " &amp;CALC_CONN_TEI0185_REV03!$I8&amp; " --&gt; ")),"---")</f>
        <v>---</v>
      </c>
      <c r="G8" s="73" t="str">
        <f>IFERROR(IF(VLOOKUP($D8&amp;"-"&amp;$E8,IF($C$4="TEI0185_REV03",CALC_CONN_TEI0185_REV03!$F:$H),3,0)="--",VLOOKUP($D8&amp;"-"&amp;$E8,IF($C$4="TEI0185_REV03",CALC_CONN_TEI0185_REV03!$F:$H),2,0),VLOOKUP($D8&amp;"-"&amp;$E8,IF($C$4="TEI0185_REV03",CALC_CONN_TEI0185_REV03!$F:$H),3,0)),"---")</f>
        <v>---</v>
      </c>
      <c r="H8" s="73" t="str">
        <f>IFERROR(VLOOKUP(G8,IF($C$4="TEI0185_REV03",CALC_CONN_TEI0185_REV03!$G:$T),14,0),"---")</f>
        <v>---</v>
      </c>
      <c r="I8" s="73" t="str">
        <f>IFERROR(VLOOKUP(G8,IF($C$4="TEI0185_REV03",CALC_CONN_TEI0185_REV03!$H:$X),16,0),"---")</f>
        <v>---</v>
      </c>
      <c r="J8" s="72" t="str">
        <f>IFERROR(VLOOKUP(G8,IF($C$4="TEI0185_REV03",CALC_CONN_TEI0185_REV03!$H:$X),17,0),"---")</f>
        <v>---</v>
      </c>
      <c r="K8" s="78" t="str">
        <f>IFERROR(VLOOKUP($D8&amp;"-"&amp;$E8,IF($C$4="TEI0185_REV03",CALC_CONN_TEI0185_REV03!$F:$K,"???"),6,0),"---")</f>
        <v>---</v>
      </c>
    </row>
    <row r="9" spans="2:22" ht="15" customHeight="1" x14ac:dyDescent="0.25">
      <c r="B9" s="73">
        <f t="shared" si="0"/>
        <v>4</v>
      </c>
      <c r="C9" s="77">
        <f>IFERROR(IF($C$4="TEI0185_REV03",CALC_CONN_TEI0185_REV03!U9,),"---")</f>
        <v>0</v>
      </c>
      <c r="D9" s="73">
        <f>IFERROR(IF($C$4="TEI0185_REV03",CALC_CONN_TEI0185_REV03!D9,),"---")</f>
        <v>0</v>
      </c>
      <c r="E9" s="73">
        <f>IFERROR(IF($C$4="TEI0185_REV03",CALC_CONN_TEI0185_REV03!E9,),"---")</f>
        <v>0</v>
      </c>
      <c r="F9" s="73" t="str">
        <f>IFERROR(IF(VLOOKUP($D9&amp;"-"&amp;$E9,IF($C$4="TEI0185_REV03",CALC_CONN_TEI0185_REV03!$F:$I),4,0)="--","---",IF($C$4="TEI0185_REV03",CALC_CONN_TEI0185_REV03!$G9&amp; " --&gt; " &amp;CALC_CONN_TEI0185_REV03!$I9&amp; " --&gt; ")),"---")</f>
        <v>---</v>
      </c>
      <c r="G9" s="73" t="str">
        <f>IFERROR(IF(VLOOKUP($D9&amp;"-"&amp;$E9,IF($C$4="TEI0185_REV03",CALC_CONN_TEI0185_REV03!$F:$H),3,0)="--",VLOOKUP($D9&amp;"-"&amp;$E9,IF($C$4="TEI0185_REV03",CALC_CONN_TEI0185_REV03!$F:$H),2,0),VLOOKUP($D9&amp;"-"&amp;$E9,IF($C$4="TEI0185_REV03",CALC_CONN_TEI0185_REV03!$F:$H),3,0)),"---")</f>
        <v>---</v>
      </c>
      <c r="H9" s="73" t="str">
        <f>IFERROR(VLOOKUP(G9,IF($C$4="TEI0185_REV03",CALC_CONN_TEI0185_REV03!$G:$T),14,0),"---")</f>
        <v>---</v>
      </c>
      <c r="I9" s="73" t="str">
        <f>IFERROR(VLOOKUP(G9,IF($C$4="TEI0185_REV03",CALC_CONN_TEI0185_REV03!$H:$X),16,0),"---")</f>
        <v>---</v>
      </c>
      <c r="J9" s="72" t="str">
        <f>IFERROR(VLOOKUP(G9,IF($C$4="TEI0185_REV03",CALC_CONN_TEI0185_REV03!$H:$X),17,0),"---")</f>
        <v>---</v>
      </c>
      <c r="K9" s="78" t="str">
        <f>IFERROR(VLOOKUP($D9&amp;"-"&amp;$E9,IF($C$4="TEI0185_REV03",CALC_CONN_TEI0185_REV03!$F:$K,"???"),6,0),"---")</f>
        <v>---</v>
      </c>
    </row>
    <row r="10" spans="2:22" ht="15" customHeight="1" x14ac:dyDescent="0.25">
      <c r="B10" s="73">
        <f t="shared" si="0"/>
        <v>5</v>
      </c>
      <c r="C10" s="77">
        <f>IFERROR(IF($C$4="TEI0185_REV03",CALC_CONN_TEI0185_REV03!U10,),"---")</f>
        <v>0</v>
      </c>
      <c r="D10" s="73">
        <f>IFERROR(IF($C$4="TEI0185_REV03",CALC_CONN_TEI0185_REV03!D10,),"---")</f>
        <v>0</v>
      </c>
      <c r="E10" s="73">
        <f>IFERROR(IF($C$4="TEI0185_REV03",CALC_CONN_TEI0185_REV03!E10,),"---")</f>
        <v>0</v>
      </c>
      <c r="F10" s="73" t="str">
        <f>IFERROR(IF(VLOOKUP($D10&amp;"-"&amp;$E10,IF($C$4="TEI0185_REV03",CALC_CONN_TEI0185_REV03!$F:$I),4,0)="--","---",IF($C$4="TEI0185_REV03",CALC_CONN_TEI0185_REV03!$G10&amp; " --&gt; " &amp;CALC_CONN_TEI0185_REV03!$I10&amp; " --&gt; ")),"---")</f>
        <v>---</v>
      </c>
      <c r="G10" s="73" t="str">
        <f>IFERROR(IF(VLOOKUP($D10&amp;"-"&amp;$E10,IF($C$4="TEI0185_REV03",CALC_CONN_TEI0185_REV03!$F:$H),3,0)="--",VLOOKUP($D10&amp;"-"&amp;$E10,IF($C$4="TEI0185_REV03",CALC_CONN_TEI0185_REV03!$F:$H),2,0),VLOOKUP($D10&amp;"-"&amp;$E10,IF($C$4="TEI0185_REV03",CALC_CONN_TEI0185_REV03!$F:$H),3,0)),"---")</f>
        <v>---</v>
      </c>
      <c r="H10" s="73" t="str">
        <f>IFERROR(VLOOKUP(G10,IF($C$4="TEI0185_REV03",CALC_CONN_TEI0185_REV03!$G:$T),14,0),"---")</f>
        <v>---</v>
      </c>
      <c r="I10" s="73" t="str">
        <f>IFERROR(VLOOKUP(G10,IF($C$4="TEI0185_REV03",CALC_CONN_TEI0185_REV03!$H:$X),16,0),"---")</f>
        <v>---</v>
      </c>
      <c r="J10" s="72" t="str">
        <f>IFERROR(VLOOKUP(G10,IF($C$4="TEI0185_REV03",CALC_CONN_TEI0185_REV03!$H:$X),17,0),"---")</f>
        <v>---</v>
      </c>
      <c r="K10" s="78" t="str">
        <f>IFERROR(VLOOKUP($D10&amp;"-"&amp;$E10,IF($C$4="TEI0185_REV03",CALC_CONN_TEI0185_REV03!$F:$K,"???"),6,0),"---")</f>
        <v>---</v>
      </c>
    </row>
    <row r="11" spans="2:22" ht="15" customHeight="1" x14ac:dyDescent="0.25">
      <c r="B11" s="73">
        <f t="shared" si="0"/>
        <v>6</v>
      </c>
      <c r="C11" s="77">
        <f>IFERROR(IF($C$4="TEI0185_REV03",CALC_CONN_TEI0185_REV03!U11,),"---")</f>
        <v>0</v>
      </c>
      <c r="D11" s="73">
        <f>IFERROR(IF($C$4="TEI0185_REV03",CALC_CONN_TEI0185_REV03!D11,),"---")</f>
        <v>0</v>
      </c>
      <c r="E11" s="73">
        <f>IFERROR(IF($C$4="TEI0185_REV03",CALC_CONN_TEI0185_REV03!E11,),"---")</f>
        <v>0</v>
      </c>
      <c r="F11" s="73" t="str">
        <f>IFERROR(IF(VLOOKUP($D11&amp;"-"&amp;$E11,IF($C$4="TEI0185_REV03",CALC_CONN_TEI0185_REV03!$F:$I),4,0)="--","---",IF($C$4="TEI0185_REV03",CALC_CONN_TEI0185_REV03!$G11&amp; " --&gt; " &amp;CALC_CONN_TEI0185_REV03!$I11&amp; " --&gt; ")),"---")</f>
        <v>---</v>
      </c>
      <c r="G11" s="73" t="str">
        <f>IFERROR(IF(VLOOKUP($D11&amp;"-"&amp;$E11,IF($C$4="TEI0185_REV03",CALC_CONN_TEI0185_REV03!$F:$H),3,0)="--",VLOOKUP($D11&amp;"-"&amp;$E11,IF($C$4="TEI0185_REV03",CALC_CONN_TEI0185_REV03!$F:$H),2,0),VLOOKUP($D11&amp;"-"&amp;$E11,IF($C$4="TEI0185_REV03",CALC_CONN_TEI0185_REV03!$F:$H),3,0)),"---")</f>
        <v>---</v>
      </c>
      <c r="H11" s="73" t="str">
        <f>IFERROR(VLOOKUP(G11,IF($C$4="TEI0185_REV03",CALC_CONN_TEI0185_REV03!$G:$T),14,0),"---")</f>
        <v>---</v>
      </c>
      <c r="I11" s="73" t="str">
        <f>IFERROR(VLOOKUP(G11,IF($C$4="TEI0185_REV03",CALC_CONN_TEI0185_REV03!$H:$X),16,0),"---")</f>
        <v>---</v>
      </c>
      <c r="J11" s="72" t="str">
        <f>IFERROR(VLOOKUP(G11,IF($C$4="TEI0185_REV03",CALC_CONN_TEI0185_REV03!$H:$X),17,0),"---")</f>
        <v>---</v>
      </c>
      <c r="K11" s="78" t="str">
        <f>IFERROR(VLOOKUP($D11&amp;"-"&amp;$E11,IF($C$4="TEI0185_REV03",CALC_CONN_TEI0185_REV03!$F:$K,"???"),6,0),"---")</f>
        <v>---</v>
      </c>
    </row>
    <row r="12" spans="2:22" ht="15" customHeight="1" x14ac:dyDescent="0.25">
      <c r="B12" s="73">
        <f t="shared" si="0"/>
        <v>7</v>
      </c>
      <c r="C12" s="77">
        <f>IFERROR(IF($C$4="TEI0185_REV03",CALC_CONN_TEI0185_REV03!U12,),"---")</f>
        <v>0</v>
      </c>
      <c r="D12" s="73">
        <f>IFERROR(IF($C$4="TEI0185_REV03",CALC_CONN_TEI0185_REV03!D12,),"---")</f>
        <v>0</v>
      </c>
      <c r="E12" s="73">
        <f>IFERROR(IF($C$4="TEI0185_REV03",CALC_CONN_TEI0185_REV03!E12,),"---")</f>
        <v>0</v>
      </c>
      <c r="F12" s="73" t="str">
        <f>IFERROR(IF(VLOOKUP($D12&amp;"-"&amp;$E12,IF($C$4="TEI0185_REV03",CALC_CONN_TEI0185_REV03!$F:$I),4,0)="--","---",IF($C$4="TEI0185_REV03",CALC_CONN_TEI0185_REV03!$G12&amp; " --&gt; " &amp;CALC_CONN_TEI0185_REV03!$I12&amp; " --&gt; ")),"---")</f>
        <v>---</v>
      </c>
      <c r="G12" s="73" t="str">
        <f>IFERROR(IF(VLOOKUP($D12&amp;"-"&amp;$E12,IF($C$4="TEI0185_REV03",CALC_CONN_TEI0185_REV03!$F:$H),3,0)="--",VLOOKUP($D12&amp;"-"&amp;$E12,IF($C$4="TEI0185_REV03",CALC_CONN_TEI0185_REV03!$F:$H),2,0),VLOOKUP($D12&amp;"-"&amp;$E12,IF($C$4="TEI0185_REV03",CALC_CONN_TEI0185_REV03!$F:$H),3,0)),"---")</f>
        <v>---</v>
      </c>
      <c r="H12" s="73" t="str">
        <f>IFERROR(VLOOKUP(G12,IF($C$4="TEI0185_REV03",CALC_CONN_TEI0185_REV03!$G:$T),14,0),"---")</f>
        <v>---</v>
      </c>
      <c r="I12" s="73" t="str">
        <f>IFERROR(VLOOKUP(G12,IF($C$4="TEI0185_REV03",CALC_CONN_TEI0185_REV03!$H:$X),16,0),"---")</f>
        <v>---</v>
      </c>
      <c r="J12" s="72" t="str">
        <f>IFERROR(VLOOKUP(G12,IF($C$4="TEI0185_REV03",CALC_CONN_TEI0185_REV03!$H:$X),17,0),"---")</f>
        <v>---</v>
      </c>
      <c r="K12" s="78" t="str">
        <f>IFERROR(VLOOKUP($D12&amp;"-"&amp;$E12,IF($C$4="TEI0185_REV03",CALC_CONN_TEI0185_REV03!$F:$K,"???"),6,0),"---")</f>
        <v>---</v>
      </c>
    </row>
    <row r="13" spans="2:22" ht="15" customHeight="1" x14ac:dyDescent="0.25">
      <c r="B13" s="73">
        <f t="shared" si="0"/>
        <v>8</v>
      </c>
      <c r="C13" s="77">
        <f>IFERROR(IF($C$4="TEI0185_REV03",CALC_CONN_TEI0185_REV03!U13,),"---")</f>
        <v>0</v>
      </c>
      <c r="D13" s="73">
        <f>IFERROR(IF($C$4="TEI0185_REV03",CALC_CONN_TEI0185_REV03!D13,),"---")</f>
        <v>0</v>
      </c>
      <c r="E13" s="73">
        <f>IFERROR(IF($C$4="TEI0185_REV03",CALC_CONN_TEI0185_REV03!E13,),"---")</f>
        <v>0</v>
      </c>
      <c r="F13" s="73" t="str">
        <f>IFERROR(IF(VLOOKUP($D13&amp;"-"&amp;$E13,IF($C$4="TEI0185_REV03",CALC_CONN_TEI0185_REV03!$F:$I),4,0)="--","---",IF($C$4="TEI0185_REV03",CALC_CONN_TEI0185_REV03!$G13&amp; " --&gt; " &amp;CALC_CONN_TEI0185_REV03!$I13&amp; " --&gt; ")),"---")</f>
        <v>---</v>
      </c>
      <c r="G13" s="73" t="str">
        <f>IFERROR(IF(VLOOKUP($D13&amp;"-"&amp;$E13,IF($C$4="TEI0185_REV03",CALC_CONN_TEI0185_REV03!$F:$H),3,0)="--",VLOOKUP($D13&amp;"-"&amp;$E13,IF($C$4="TEI0185_REV03",CALC_CONN_TEI0185_REV03!$F:$H),2,0),VLOOKUP($D13&amp;"-"&amp;$E13,IF($C$4="TEI0185_REV03",CALC_CONN_TEI0185_REV03!$F:$H),3,0)),"---")</f>
        <v>---</v>
      </c>
      <c r="H13" s="73" t="str">
        <f>IFERROR(VLOOKUP(G13,IF($C$4="TEI0185_REV03",CALC_CONN_TEI0185_REV03!$G:$T),14,0),"---")</f>
        <v>---</v>
      </c>
      <c r="I13" s="73" t="str">
        <f>IFERROR(VLOOKUP(G13,IF($C$4="TEI0185_REV03",CALC_CONN_TEI0185_REV03!$H:$X),16,0),"---")</f>
        <v>---</v>
      </c>
      <c r="J13" s="72" t="str">
        <f>IFERROR(VLOOKUP(G13,IF($C$4="TEI0185_REV03",CALC_CONN_TEI0185_REV03!$H:$X),17,0),"---")</f>
        <v>---</v>
      </c>
      <c r="K13" s="78" t="str">
        <f>IFERROR(VLOOKUP($D13&amp;"-"&amp;$E13,IF($C$4="TEI0185_REV03",CALC_CONN_TEI0185_REV03!$F:$K,"???"),6,0),"---")</f>
        <v>---</v>
      </c>
    </row>
    <row r="14" spans="2:22" ht="15" customHeight="1" x14ac:dyDescent="0.25">
      <c r="B14" s="73">
        <f t="shared" si="0"/>
        <v>9</v>
      </c>
      <c r="C14" s="77">
        <f>IFERROR(IF($C$4="TEI0185_REV03",CALC_CONN_TEI0185_REV03!U14,),"---")</f>
        <v>0</v>
      </c>
      <c r="D14" s="73">
        <f>IFERROR(IF($C$4="TEI0185_REV03",CALC_CONN_TEI0185_REV03!D14,),"---")</f>
        <v>0</v>
      </c>
      <c r="E14" s="73">
        <f>IFERROR(IF($C$4="TEI0185_REV03",CALC_CONN_TEI0185_REV03!E14,),"---")</f>
        <v>0</v>
      </c>
      <c r="F14" s="73" t="str">
        <f>IFERROR(IF(VLOOKUP($D14&amp;"-"&amp;$E14,IF($C$4="TEI0185_REV03",CALC_CONN_TEI0185_REV03!$F:$I),4,0)="--","---",IF($C$4="TEI0185_REV03",CALC_CONN_TEI0185_REV03!$G14&amp; " --&gt; " &amp;CALC_CONN_TEI0185_REV03!$I14&amp; " --&gt; ")),"---")</f>
        <v>---</v>
      </c>
      <c r="G14" s="73" t="str">
        <f>IFERROR(IF(VLOOKUP($D14&amp;"-"&amp;$E14,IF($C$4="TEI0185_REV03",CALC_CONN_TEI0185_REV03!$F:$H),3,0)="--",VLOOKUP($D14&amp;"-"&amp;$E14,IF($C$4="TEI0185_REV03",CALC_CONN_TEI0185_REV03!$F:$H),2,0),VLOOKUP($D14&amp;"-"&amp;$E14,IF($C$4="TEI0185_REV03",CALC_CONN_TEI0185_REV03!$F:$H),3,0)),"---")</f>
        <v>---</v>
      </c>
      <c r="H14" s="73" t="str">
        <f>IFERROR(VLOOKUP(G14,IF($C$4="TEI0185_REV03",CALC_CONN_TEI0185_REV03!$G:$T),14,0),"---")</f>
        <v>---</v>
      </c>
      <c r="I14" s="73" t="str">
        <f>IFERROR(VLOOKUP(G14,IF($C$4="TEI0185_REV03",CALC_CONN_TEI0185_REV03!$H:$X),16,0),"---")</f>
        <v>---</v>
      </c>
      <c r="J14" s="72" t="str">
        <f>IFERROR(VLOOKUP(G14,IF($C$4="TEI0185_REV03",CALC_CONN_TEI0185_REV03!$H:$X),17,0),"---")</f>
        <v>---</v>
      </c>
      <c r="K14" s="78" t="str">
        <f>IFERROR(VLOOKUP($D14&amp;"-"&amp;$E14,IF($C$4="TEI0185_REV03",CALC_CONN_TEI0185_REV03!$F:$K,"???"),6,0),"---")</f>
        <v>---</v>
      </c>
    </row>
    <row r="15" spans="2:22" ht="15" customHeight="1" x14ac:dyDescent="0.25">
      <c r="B15" s="73">
        <f t="shared" si="0"/>
        <v>10</v>
      </c>
      <c r="C15" s="77">
        <f>IFERROR(IF($C$4="TEI0185_REV03",CALC_CONN_TEI0185_REV03!U15,),"---")</f>
        <v>0</v>
      </c>
      <c r="D15" s="73">
        <f>IFERROR(IF($C$4="TEI0185_REV03",CALC_CONN_TEI0185_REV03!D15,),"---")</f>
        <v>0</v>
      </c>
      <c r="E15" s="73">
        <f>IFERROR(IF($C$4="TEI0185_REV03",CALC_CONN_TEI0185_REV03!E15,),"---")</f>
        <v>0</v>
      </c>
      <c r="F15" s="73" t="str">
        <f>IFERROR(IF(VLOOKUP($D15&amp;"-"&amp;$E15,IF($C$4="TEI0185_REV03",CALC_CONN_TEI0185_REV03!$F:$I),4,0)="--","---",IF($C$4="TEI0185_REV03",CALC_CONN_TEI0185_REV03!$G15&amp; " --&gt; " &amp;CALC_CONN_TEI0185_REV03!$I15&amp; " --&gt; ")),"---")</f>
        <v>---</v>
      </c>
      <c r="G15" s="73" t="str">
        <f>IFERROR(IF(VLOOKUP($D15&amp;"-"&amp;$E15,IF($C$4="TEI0185_REV03",CALC_CONN_TEI0185_REV03!$F:$H),3,0)="--",VLOOKUP($D15&amp;"-"&amp;$E15,IF($C$4="TEI0185_REV03",CALC_CONN_TEI0185_REV03!$F:$H),2,0),VLOOKUP($D15&amp;"-"&amp;$E15,IF($C$4="TEI0185_REV03",CALC_CONN_TEI0185_REV03!$F:$H),3,0)),"---")</f>
        <v>---</v>
      </c>
      <c r="H15" s="73" t="str">
        <f>IFERROR(VLOOKUP(G15,IF($C$4="TEI0185_REV03",CALC_CONN_TEI0185_REV03!$G:$T),14,0),"---")</f>
        <v>---</v>
      </c>
      <c r="I15" s="73" t="str">
        <f>IFERROR(VLOOKUP(G15,IF($C$4="TEI0185_REV03",CALC_CONN_TEI0185_REV03!$H:$X),16,0),"---")</f>
        <v>---</v>
      </c>
      <c r="J15" s="72" t="str">
        <f>IFERROR(VLOOKUP(G15,IF($C$4="TEI0185_REV03",CALC_CONN_TEI0185_REV03!$H:$X),17,0),"---")</f>
        <v>---</v>
      </c>
      <c r="K15" s="78" t="str">
        <f>IFERROR(VLOOKUP($D15&amp;"-"&amp;$E15,IF($C$4="TEI0185_REV03",CALC_CONN_TEI0185_REV03!$F:$K,"???"),6,0),"---")</f>
        <v>---</v>
      </c>
    </row>
    <row r="16" spans="2:22" ht="15" customHeight="1" x14ac:dyDescent="0.25">
      <c r="B16" s="73">
        <f t="shared" si="0"/>
        <v>11</v>
      </c>
      <c r="C16" s="77">
        <f>IFERROR(IF($C$4="TEI0185_REV03",CALC_CONN_TEI0185_REV03!U16,),"---")</f>
        <v>0</v>
      </c>
      <c r="D16" s="73">
        <f>IFERROR(IF($C$4="TEI0185_REV03",CALC_CONN_TEI0185_REV03!D16,),"---")</f>
        <v>0</v>
      </c>
      <c r="E16" s="73">
        <f>IFERROR(IF($C$4="TEI0185_REV03",CALC_CONN_TEI0185_REV03!E16,),"---")</f>
        <v>0</v>
      </c>
      <c r="F16" s="73" t="str">
        <f>IFERROR(IF(VLOOKUP($D16&amp;"-"&amp;$E16,IF($C$4="TEI0185_REV03",CALC_CONN_TEI0185_REV03!$F:$I),4,0)="--","---",IF($C$4="TEI0185_REV03",CALC_CONN_TEI0185_REV03!$G16&amp; " --&gt; " &amp;CALC_CONN_TEI0185_REV03!$I16&amp; " --&gt; ")),"---")</f>
        <v>---</v>
      </c>
      <c r="G16" s="73" t="str">
        <f>IFERROR(IF(VLOOKUP($D16&amp;"-"&amp;$E16,IF($C$4="TEI0185_REV03",CALC_CONN_TEI0185_REV03!$F:$H),3,0)="--",VLOOKUP($D16&amp;"-"&amp;$E16,IF($C$4="TEI0185_REV03",CALC_CONN_TEI0185_REV03!$F:$H),2,0),VLOOKUP($D16&amp;"-"&amp;$E16,IF($C$4="TEI0185_REV03",CALC_CONN_TEI0185_REV03!$F:$H),3,0)),"---")</f>
        <v>---</v>
      </c>
      <c r="H16" s="73" t="str">
        <f>IFERROR(VLOOKUP(G16,IF($C$4="TEI0185_REV03",CALC_CONN_TEI0185_REV03!$G:$T),14,0),"---")</f>
        <v>---</v>
      </c>
      <c r="I16" s="73" t="str">
        <f>IFERROR(VLOOKUP(G16,IF($C$4="TEI0185_REV03",CALC_CONN_TEI0185_REV03!$H:$X),16,0),"---")</f>
        <v>---</v>
      </c>
      <c r="J16" s="72" t="str">
        <f>IFERROR(VLOOKUP(G16,IF($C$4="TEI0185_REV03",CALC_CONN_TEI0185_REV03!$H:$X),17,0),"---")</f>
        <v>---</v>
      </c>
      <c r="K16" s="78" t="str">
        <f>IFERROR(VLOOKUP($D16&amp;"-"&amp;$E16,IF($C$4="TEI0185_REV03",CALC_CONN_TEI0185_REV03!$F:$K,"???"),6,0),"---")</f>
        <v>---</v>
      </c>
    </row>
    <row r="17" spans="2:11" ht="15" customHeight="1" x14ac:dyDescent="0.25">
      <c r="B17" s="73">
        <f t="shared" si="0"/>
        <v>12</v>
      </c>
      <c r="C17" s="77">
        <f>IFERROR(IF($C$4="TEI0185_REV03",CALC_CONN_TEI0185_REV03!U17,),"---")</f>
        <v>0</v>
      </c>
      <c r="D17" s="73">
        <f>IFERROR(IF($C$4="TEI0185_REV03",CALC_CONN_TEI0185_REV03!D17,),"---")</f>
        <v>0</v>
      </c>
      <c r="E17" s="73">
        <f>IFERROR(IF($C$4="TEI0185_REV03",CALC_CONN_TEI0185_REV03!E17,),"---")</f>
        <v>0</v>
      </c>
      <c r="F17" s="73" t="str">
        <f>IFERROR(IF(VLOOKUP($D17&amp;"-"&amp;$E17,IF($C$4="TEI0185_REV03",CALC_CONN_TEI0185_REV03!$F:$I),4,0)="--","---",IF($C$4="TEI0185_REV03",CALC_CONN_TEI0185_REV03!$G17&amp; " --&gt; " &amp;CALC_CONN_TEI0185_REV03!$I17&amp; " --&gt; ")),"---")</f>
        <v>---</v>
      </c>
      <c r="G17" s="73" t="str">
        <f>IFERROR(IF(VLOOKUP($D17&amp;"-"&amp;$E17,IF($C$4="TEI0185_REV03",CALC_CONN_TEI0185_REV03!$F:$H),3,0)="--",VLOOKUP($D17&amp;"-"&amp;$E17,IF($C$4="TEI0185_REV03",CALC_CONN_TEI0185_REV03!$F:$H),2,0),VLOOKUP($D17&amp;"-"&amp;$E17,IF($C$4="TEI0185_REV03",CALC_CONN_TEI0185_REV03!$F:$H),3,0)),"---")</f>
        <v>---</v>
      </c>
      <c r="H17" s="73" t="str">
        <f>IFERROR(VLOOKUP(G17,IF($C$4="TEI0185_REV03",CALC_CONN_TEI0185_REV03!$G:$T),14,0),"---")</f>
        <v>---</v>
      </c>
      <c r="I17" s="73" t="str">
        <f>IFERROR(VLOOKUP(G17,IF($C$4="TEI0185_REV03",CALC_CONN_TEI0185_REV03!$H:$X),16,0),"---")</f>
        <v>---</v>
      </c>
      <c r="J17" s="72" t="str">
        <f>IFERROR(VLOOKUP(G17,IF($C$4="TEI0185_REV03",CALC_CONN_TEI0185_REV03!$H:$X),17,0),"---")</f>
        <v>---</v>
      </c>
      <c r="K17" s="78" t="str">
        <f>IFERROR(VLOOKUP($D17&amp;"-"&amp;$E17,IF($C$4="TEI0185_REV03",CALC_CONN_TEI0185_REV03!$F:$K,"???"),6,0),"---")</f>
        <v>---</v>
      </c>
    </row>
    <row r="18" spans="2:11" ht="15" customHeight="1" x14ac:dyDescent="0.25">
      <c r="B18" s="73">
        <f t="shared" si="0"/>
        <v>13</v>
      </c>
      <c r="C18" s="77">
        <f>IFERROR(IF($C$4="TEI0185_REV03",CALC_CONN_TEI0185_REV03!U18,),"---")</f>
        <v>0</v>
      </c>
      <c r="D18" s="73">
        <f>IFERROR(IF($C$4="TEI0185_REV03",CALC_CONN_TEI0185_REV03!D18,),"---")</f>
        <v>0</v>
      </c>
      <c r="E18" s="73">
        <f>IFERROR(IF($C$4="TEI0185_REV03",CALC_CONN_TEI0185_REV03!E18,),"---")</f>
        <v>0</v>
      </c>
      <c r="F18" s="73" t="str">
        <f>IFERROR(IF(VLOOKUP($D18&amp;"-"&amp;$E18,IF($C$4="TEI0185_REV03",CALC_CONN_TEI0185_REV03!$F:$I),4,0)="--","---",IF($C$4="TEI0185_REV03",CALC_CONN_TEI0185_REV03!$G18&amp; " --&gt; " &amp;CALC_CONN_TEI0185_REV03!$I18&amp; " --&gt; ")),"---")</f>
        <v>---</v>
      </c>
      <c r="G18" s="73" t="str">
        <f>IFERROR(IF(VLOOKUP($D18&amp;"-"&amp;$E18,IF($C$4="TEI0185_REV03",CALC_CONN_TEI0185_REV03!$F:$H),3,0)="--",VLOOKUP($D18&amp;"-"&amp;$E18,IF($C$4="TEI0185_REV03",CALC_CONN_TEI0185_REV03!$F:$H),2,0),VLOOKUP($D18&amp;"-"&amp;$E18,IF($C$4="TEI0185_REV03",CALC_CONN_TEI0185_REV03!$F:$H),3,0)),"---")</f>
        <v>---</v>
      </c>
      <c r="H18" s="73" t="str">
        <f>IFERROR(VLOOKUP(G18,IF($C$4="TEI0185_REV03",CALC_CONN_TEI0185_REV03!$G:$T),14,0),"---")</f>
        <v>---</v>
      </c>
      <c r="I18" s="73" t="str">
        <f>IFERROR(VLOOKUP(G18,IF($C$4="TEI0185_REV03",CALC_CONN_TEI0185_REV03!$H:$X),16,0),"---")</f>
        <v>---</v>
      </c>
      <c r="J18" s="72" t="str">
        <f>IFERROR(VLOOKUP(G18,IF($C$4="TEI0185_REV03",CALC_CONN_TEI0185_REV03!$H:$X),17,0),"---")</f>
        <v>---</v>
      </c>
      <c r="K18" s="78" t="str">
        <f>IFERROR(VLOOKUP($D18&amp;"-"&amp;$E18,IF($C$4="TEI0185_REV03",CALC_CONN_TEI0185_REV03!$F:$K,"???"),6,0),"---")</f>
        <v>---</v>
      </c>
    </row>
    <row r="19" spans="2:11" ht="15" customHeight="1" x14ac:dyDescent="0.25">
      <c r="B19" s="73">
        <f t="shared" si="0"/>
        <v>14</v>
      </c>
      <c r="C19" s="77">
        <f>IFERROR(IF($C$4="TEI0185_REV03",CALC_CONN_TEI0185_REV03!U19,),"---")</f>
        <v>0</v>
      </c>
      <c r="D19" s="73">
        <f>IFERROR(IF($C$4="TEI0185_REV03",CALC_CONN_TEI0185_REV03!D19,),"---")</f>
        <v>0</v>
      </c>
      <c r="E19" s="73">
        <f>IFERROR(IF($C$4="TEI0185_REV03",CALC_CONN_TEI0185_REV03!E19,),"---")</f>
        <v>0</v>
      </c>
      <c r="F19" s="73" t="str">
        <f>IFERROR(IF(VLOOKUP($D19&amp;"-"&amp;$E19,IF($C$4="TEI0185_REV03",CALC_CONN_TEI0185_REV03!$F:$I),4,0)="--","---",IF($C$4="TEI0185_REV03",CALC_CONN_TEI0185_REV03!$G19&amp; " --&gt; " &amp;CALC_CONN_TEI0185_REV03!$I19&amp; " --&gt; ")),"---")</f>
        <v>---</v>
      </c>
      <c r="G19" s="73" t="str">
        <f>IFERROR(IF(VLOOKUP($D19&amp;"-"&amp;$E19,IF($C$4="TEI0185_REV03",CALC_CONN_TEI0185_REV03!$F:$H),3,0)="--",VLOOKUP($D19&amp;"-"&amp;$E19,IF($C$4="TEI0185_REV03",CALC_CONN_TEI0185_REV03!$F:$H),2,0),VLOOKUP($D19&amp;"-"&amp;$E19,IF($C$4="TEI0185_REV03",CALC_CONN_TEI0185_REV03!$F:$H),3,0)),"---")</f>
        <v>---</v>
      </c>
      <c r="H19" s="73" t="str">
        <f>IFERROR(VLOOKUP(G19,IF($C$4="TEI0185_REV03",CALC_CONN_TEI0185_REV03!$G:$T),14,0),"---")</f>
        <v>---</v>
      </c>
      <c r="I19" s="73" t="str">
        <f>IFERROR(VLOOKUP(G19,IF($C$4="TEI0185_REV03",CALC_CONN_TEI0185_REV03!$H:$X),16,0),"---")</f>
        <v>---</v>
      </c>
      <c r="J19" s="72" t="str">
        <f>IFERROR(VLOOKUP(G19,IF($C$4="TEI0185_REV03",CALC_CONN_TEI0185_REV03!$H:$X),17,0),"---")</f>
        <v>---</v>
      </c>
      <c r="K19" s="78" t="str">
        <f>IFERROR(VLOOKUP($D19&amp;"-"&amp;$E19,IF($C$4="TEI0185_REV03",CALC_CONN_TEI0185_REV03!$F:$K,"???"),6,0),"---")</f>
        <v>---</v>
      </c>
    </row>
    <row r="20" spans="2:11" ht="15" customHeight="1" x14ac:dyDescent="0.25">
      <c r="B20" s="73">
        <f t="shared" si="0"/>
        <v>15</v>
      </c>
      <c r="C20" s="77">
        <f>IFERROR(IF($C$4="TEI0185_REV03",CALC_CONN_TEI0185_REV03!U20,),"---")</f>
        <v>0</v>
      </c>
      <c r="D20" s="73">
        <f>IFERROR(IF($C$4="TEI0185_REV03",CALC_CONN_TEI0185_REV03!D20,),"---")</f>
        <v>0</v>
      </c>
      <c r="E20" s="73">
        <f>IFERROR(IF($C$4="TEI0185_REV03",CALC_CONN_TEI0185_REV03!E20,),"---")</f>
        <v>0</v>
      </c>
      <c r="F20" s="73" t="str">
        <f>IFERROR(IF(VLOOKUP($D20&amp;"-"&amp;$E20,IF($C$4="TEI0185_REV03",CALC_CONN_TEI0185_REV03!$F:$I),4,0)="--","---",IF($C$4="TEI0185_REV03",CALC_CONN_TEI0185_REV03!$G20&amp; " --&gt; " &amp;CALC_CONN_TEI0185_REV03!$I20&amp; " --&gt; ")),"---")</f>
        <v>---</v>
      </c>
      <c r="G20" s="73" t="str">
        <f>IFERROR(IF(VLOOKUP($D20&amp;"-"&amp;$E20,IF($C$4="TEI0185_REV03",CALC_CONN_TEI0185_REV03!$F:$H),3,0)="--",VLOOKUP($D20&amp;"-"&amp;$E20,IF($C$4="TEI0185_REV03",CALC_CONN_TEI0185_REV03!$F:$H),2,0),VLOOKUP($D20&amp;"-"&amp;$E20,IF($C$4="TEI0185_REV03",CALC_CONN_TEI0185_REV03!$F:$H),3,0)),"---")</f>
        <v>---</v>
      </c>
      <c r="H20" s="73" t="str">
        <f>IFERROR(VLOOKUP(G20,IF($C$4="TEI0185_REV03",CALC_CONN_TEI0185_REV03!$G:$T),14,0),"---")</f>
        <v>---</v>
      </c>
      <c r="I20" s="73" t="str">
        <f>IFERROR(VLOOKUP(G20,IF($C$4="TEI0185_REV03",CALC_CONN_TEI0185_REV03!$H:$X),16,0),"---")</f>
        <v>---</v>
      </c>
      <c r="J20" s="72" t="str">
        <f>IFERROR(VLOOKUP(G20,IF($C$4="TEI0185_REV03",CALC_CONN_TEI0185_REV03!$H:$X),17,0),"---")</f>
        <v>---</v>
      </c>
      <c r="K20" s="78" t="str">
        <f>IFERROR(VLOOKUP($D20&amp;"-"&amp;$E20,IF($C$4="TEI0185_REV03",CALC_CONN_TEI0185_REV03!$F:$K,"???"),6,0),"---")</f>
        <v>---</v>
      </c>
    </row>
    <row r="21" spans="2:11" ht="15" customHeight="1" x14ac:dyDescent="0.25">
      <c r="B21" s="73">
        <f t="shared" si="0"/>
        <v>16</v>
      </c>
      <c r="C21" s="77">
        <f>IFERROR(IF($C$4="TEI0185_REV03",CALC_CONN_TEI0185_REV03!U21,),"---")</f>
        <v>0</v>
      </c>
      <c r="D21" s="73">
        <f>IFERROR(IF($C$4="TEI0185_REV03",CALC_CONN_TEI0185_REV03!D21,),"---")</f>
        <v>0</v>
      </c>
      <c r="E21" s="73">
        <f>IFERROR(IF($C$4="TEI0185_REV03",CALC_CONN_TEI0185_REV03!E21,),"---")</f>
        <v>0</v>
      </c>
      <c r="F21" s="73" t="str">
        <f>IFERROR(IF(VLOOKUP($D21&amp;"-"&amp;$E21,IF($C$4="TEI0185_REV03",CALC_CONN_TEI0185_REV03!$F:$I),4,0)="--","---",IF($C$4="TEI0185_REV03",CALC_CONN_TEI0185_REV03!$G21&amp; " --&gt; " &amp;CALC_CONN_TEI0185_REV03!$I21&amp; " --&gt; ")),"---")</f>
        <v>---</v>
      </c>
      <c r="G21" s="73" t="str">
        <f>IFERROR(IF(VLOOKUP($D21&amp;"-"&amp;$E21,IF($C$4="TEI0185_REV03",CALC_CONN_TEI0185_REV03!$F:$H),3,0)="--",VLOOKUP($D21&amp;"-"&amp;$E21,IF($C$4="TEI0185_REV03",CALC_CONN_TEI0185_REV03!$F:$H),2,0),VLOOKUP($D21&amp;"-"&amp;$E21,IF($C$4="TEI0185_REV03",CALC_CONN_TEI0185_REV03!$F:$H),3,0)),"---")</f>
        <v>---</v>
      </c>
      <c r="H21" s="73" t="str">
        <f>IFERROR(VLOOKUP(G21,IF($C$4="TEI0185_REV03",CALC_CONN_TEI0185_REV03!$G:$T),14,0),"---")</f>
        <v>---</v>
      </c>
      <c r="I21" s="73" t="str">
        <f>IFERROR(VLOOKUP(G21,IF($C$4="TEI0185_REV03",CALC_CONN_TEI0185_REV03!$H:$X),16,0),"---")</f>
        <v>---</v>
      </c>
      <c r="J21" s="72" t="str">
        <f>IFERROR(VLOOKUP(G21,IF($C$4="TEI0185_REV03",CALC_CONN_TEI0185_REV03!$H:$X),17,0),"---")</f>
        <v>---</v>
      </c>
      <c r="K21" s="78" t="str">
        <f>IFERROR(VLOOKUP($D21&amp;"-"&amp;$E21,IF($C$4="TEI0185_REV03",CALC_CONN_TEI0185_REV03!$F:$K,"???"),6,0),"---")</f>
        <v>---</v>
      </c>
    </row>
    <row r="22" spans="2:11" ht="15" customHeight="1" x14ac:dyDescent="0.25">
      <c r="B22" s="73">
        <f t="shared" si="0"/>
        <v>17</v>
      </c>
      <c r="C22" s="77">
        <f>IFERROR(IF($C$4="TEI0185_REV03",CALC_CONN_TEI0185_REV03!U22,),"---")</f>
        <v>0</v>
      </c>
      <c r="D22" s="73">
        <f>IFERROR(IF($C$4="TEI0185_REV03",CALC_CONN_TEI0185_REV03!D22,),"---")</f>
        <v>0</v>
      </c>
      <c r="E22" s="73">
        <f>IFERROR(IF($C$4="TEI0185_REV03",CALC_CONN_TEI0185_REV03!E22,),"---")</f>
        <v>0</v>
      </c>
      <c r="F22" s="73" t="str">
        <f>IFERROR(IF(VLOOKUP($D22&amp;"-"&amp;$E22,IF($C$4="TEI0185_REV03",CALC_CONN_TEI0185_REV03!$F:$I),4,0)="--","---",IF($C$4="TEI0185_REV03",CALC_CONN_TEI0185_REV03!$G22&amp; " --&gt; " &amp;CALC_CONN_TEI0185_REV03!$I22&amp; " --&gt; ")),"---")</f>
        <v>---</v>
      </c>
      <c r="G22" s="73" t="str">
        <f>IFERROR(IF(VLOOKUP($D22&amp;"-"&amp;$E22,IF($C$4="TEI0185_REV03",CALC_CONN_TEI0185_REV03!$F:$H),3,0)="--",VLOOKUP($D22&amp;"-"&amp;$E22,IF($C$4="TEI0185_REV03",CALC_CONN_TEI0185_REV03!$F:$H),2,0),VLOOKUP($D22&amp;"-"&amp;$E22,IF($C$4="TEI0185_REV03",CALC_CONN_TEI0185_REV03!$F:$H),3,0)),"---")</f>
        <v>---</v>
      </c>
      <c r="H22" s="73" t="str">
        <f>IFERROR(VLOOKUP(G22,IF($C$4="TEI0185_REV03",CALC_CONN_TEI0185_REV03!$G:$T),14,0),"---")</f>
        <v>---</v>
      </c>
      <c r="I22" s="73" t="str">
        <f>IFERROR(VLOOKUP(G22,IF($C$4="TEI0185_REV03",CALC_CONN_TEI0185_REV03!$H:$X),16,0),"---")</f>
        <v>---</v>
      </c>
      <c r="J22" s="72" t="str">
        <f>IFERROR(VLOOKUP(G22,IF($C$4="TEI0185_REV03",CALC_CONN_TEI0185_REV03!$H:$X),17,0),"---")</f>
        <v>---</v>
      </c>
      <c r="K22" s="78" t="str">
        <f>IFERROR(VLOOKUP($D22&amp;"-"&amp;$E22,IF($C$4="TEI0185_REV03",CALC_CONN_TEI0185_REV03!$F:$K,"???"),6,0),"---")</f>
        <v>---</v>
      </c>
    </row>
    <row r="23" spans="2:11" ht="15" customHeight="1" x14ac:dyDescent="0.25">
      <c r="B23" s="73">
        <f t="shared" si="0"/>
        <v>18</v>
      </c>
      <c r="C23" s="77">
        <f>IFERROR(IF($C$4="TEI0185_REV03",CALC_CONN_TEI0185_REV03!U23,),"---")</f>
        <v>0</v>
      </c>
      <c r="D23" s="73">
        <f>IFERROR(IF($C$4="TEI0185_REV03",CALC_CONN_TEI0185_REV03!D23,),"---")</f>
        <v>0</v>
      </c>
      <c r="E23" s="73">
        <f>IFERROR(IF($C$4="TEI0185_REV03",CALC_CONN_TEI0185_REV03!E23,),"---")</f>
        <v>0</v>
      </c>
      <c r="F23" s="73" t="str">
        <f>IFERROR(IF(VLOOKUP($D23&amp;"-"&amp;$E23,IF($C$4="TEI0185_REV03",CALC_CONN_TEI0185_REV03!$F:$I),4,0)="--","---",IF($C$4="TEI0185_REV03",CALC_CONN_TEI0185_REV03!$G23&amp; " --&gt; " &amp;CALC_CONN_TEI0185_REV03!$I23&amp; " --&gt; ")),"---")</f>
        <v>---</v>
      </c>
      <c r="G23" s="73" t="str">
        <f>IFERROR(IF(VLOOKUP($D23&amp;"-"&amp;$E23,IF($C$4="TEI0185_REV03",CALC_CONN_TEI0185_REV03!$F:$H),3,0)="--",VLOOKUP($D23&amp;"-"&amp;$E23,IF($C$4="TEI0185_REV03",CALC_CONN_TEI0185_REV03!$F:$H),2,0),VLOOKUP($D23&amp;"-"&amp;$E23,IF($C$4="TEI0185_REV03",CALC_CONN_TEI0185_REV03!$F:$H),3,0)),"---")</f>
        <v>---</v>
      </c>
      <c r="H23" s="73" t="str">
        <f>IFERROR(VLOOKUP(G23,IF($C$4="TEI0185_REV03",CALC_CONN_TEI0185_REV03!$G:$T),14,0),"---")</f>
        <v>---</v>
      </c>
      <c r="I23" s="73" t="str">
        <f>IFERROR(VLOOKUP(G23,IF($C$4="TEI0185_REV03",CALC_CONN_TEI0185_REV03!$H:$X),16,0),"---")</f>
        <v>---</v>
      </c>
      <c r="J23" s="72" t="str">
        <f>IFERROR(VLOOKUP(G23,IF($C$4="TEI0185_REV03",CALC_CONN_TEI0185_REV03!$H:$X),17,0),"---")</f>
        <v>---</v>
      </c>
      <c r="K23" s="78" t="str">
        <f>IFERROR(VLOOKUP($D23&amp;"-"&amp;$E23,IF($C$4="TEI0185_REV03",CALC_CONN_TEI0185_REV03!$F:$K,"???"),6,0),"---")</f>
        <v>---</v>
      </c>
    </row>
    <row r="24" spans="2:11" ht="15" customHeight="1" x14ac:dyDescent="0.25">
      <c r="B24" s="73">
        <f t="shared" si="0"/>
        <v>19</v>
      </c>
      <c r="C24" s="77">
        <f>IFERROR(IF($C$4="TEI0185_REV03",CALC_CONN_TEI0185_REV03!U24,),"---")</f>
        <v>0</v>
      </c>
      <c r="D24" s="73">
        <f>IFERROR(IF($C$4="TEI0185_REV03",CALC_CONN_TEI0185_REV03!D24,),"---")</f>
        <v>0</v>
      </c>
      <c r="E24" s="73">
        <f>IFERROR(IF($C$4="TEI0185_REV03",CALC_CONN_TEI0185_REV03!E24,),"---")</f>
        <v>0</v>
      </c>
      <c r="F24" s="73" t="str">
        <f>IFERROR(IF(VLOOKUP($D24&amp;"-"&amp;$E24,IF($C$4="TEI0185_REV03",CALC_CONN_TEI0185_REV03!$F:$I),4,0)="--","---",IF($C$4="TEI0185_REV03",CALC_CONN_TEI0185_REV03!$G24&amp; " --&gt; " &amp;CALC_CONN_TEI0185_REV03!$I24&amp; " --&gt; ")),"---")</f>
        <v>---</v>
      </c>
      <c r="G24" s="73" t="str">
        <f>IFERROR(IF(VLOOKUP($D24&amp;"-"&amp;$E24,IF($C$4="TEI0185_REV03",CALC_CONN_TEI0185_REV03!$F:$H),3,0)="--",VLOOKUP($D24&amp;"-"&amp;$E24,IF($C$4="TEI0185_REV03",CALC_CONN_TEI0185_REV03!$F:$H),2,0),VLOOKUP($D24&amp;"-"&amp;$E24,IF($C$4="TEI0185_REV03",CALC_CONN_TEI0185_REV03!$F:$H),3,0)),"---")</f>
        <v>---</v>
      </c>
      <c r="H24" s="73" t="str">
        <f>IFERROR(VLOOKUP(G24,IF($C$4="TEI0185_REV03",CALC_CONN_TEI0185_REV03!$G:$T),14,0),"---")</f>
        <v>---</v>
      </c>
      <c r="I24" s="73" t="str">
        <f>IFERROR(VLOOKUP(G24,IF($C$4="TEI0185_REV03",CALC_CONN_TEI0185_REV03!$H:$X),16,0),"---")</f>
        <v>---</v>
      </c>
      <c r="J24" s="72" t="str">
        <f>IFERROR(VLOOKUP(G24,IF($C$4="TEI0185_REV03",CALC_CONN_TEI0185_REV03!$H:$X),17,0),"---")</f>
        <v>---</v>
      </c>
      <c r="K24" s="78" t="str">
        <f>IFERROR(VLOOKUP($D24&amp;"-"&amp;$E24,IF($C$4="TEI0185_REV03",CALC_CONN_TEI0185_REV03!$F:$K,"???"),6,0),"---")</f>
        <v>---</v>
      </c>
    </row>
    <row r="25" spans="2:11" ht="15" customHeight="1" x14ac:dyDescent="0.25">
      <c r="B25" s="73">
        <f t="shared" si="0"/>
        <v>20</v>
      </c>
      <c r="C25" s="77">
        <f>IFERROR(IF($C$4="TEI0185_REV03",CALC_CONN_TEI0185_REV03!U25,),"---")</f>
        <v>0</v>
      </c>
      <c r="D25" s="73">
        <f>IFERROR(IF($C$4="TEI0185_REV03",CALC_CONN_TEI0185_REV03!D25,),"---")</f>
        <v>0</v>
      </c>
      <c r="E25" s="73">
        <f>IFERROR(IF($C$4="TEI0185_REV03",CALC_CONN_TEI0185_REV03!E25,),"---")</f>
        <v>0</v>
      </c>
      <c r="F25" s="73" t="str">
        <f>IFERROR(IF(VLOOKUP($D25&amp;"-"&amp;$E25,IF($C$4="TEI0185_REV03",CALC_CONN_TEI0185_REV03!$F:$I),4,0)="--","---",IF($C$4="TEI0185_REV03",CALC_CONN_TEI0185_REV03!$G25&amp; " --&gt; " &amp;CALC_CONN_TEI0185_REV03!$I25&amp; " --&gt; ")),"---")</f>
        <v>---</v>
      </c>
      <c r="G25" s="73" t="str">
        <f>IFERROR(IF(VLOOKUP($D25&amp;"-"&amp;$E25,IF($C$4="TEI0185_REV03",CALC_CONN_TEI0185_REV03!$F:$H),3,0)="--",VLOOKUP($D25&amp;"-"&amp;$E25,IF($C$4="TEI0185_REV03",CALC_CONN_TEI0185_REV03!$F:$H),2,0),VLOOKUP($D25&amp;"-"&amp;$E25,IF($C$4="TEI0185_REV03",CALC_CONN_TEI0185_REV03!$F:$H),3,0)),"---")</f>
        <v>---</v>
      </c>
      <c r="H25" s="73" t="str">
        <f>IFERROR(VLOOKUP(G25,IF($C$4="TEI0185_REV03",CALC_CONN_TEI0185_REV03!$G:$T),14,0),"---")</f>
        <v>---</v>
      </c>
      <c r="I25" s="73" t="str">
        <f>IFERROR(VLOOKUP(G25,IF($C$4="TEI0185_REV03",CALC_CONN_TEI0185_REV03!$H:$X),16,0),"---")</f>
        <v>---</v>
      </c>
      <c r="J25" s="72" t="str">
        <f>IFERROR(VLOOKUP(G25,IF($C$4="TEI0185_REV03",CALC_CONN_TEI0185_REV03!$H:$X),17,0),"---")</f>
        <v>---</v>
      </c>
      <c r="K25" s="78" t="str">
        <f>IFERROR(VLOOKUP($D25&amp;"-"&amp;$E25,IF($C$4="TEI0185_REV03",CALC_CONN_TEI0185_REV03!$F:$K,"???"),6,0),"---")</f>
        <v>---</v>
      </c>
    </row>
    <row r="26" spans="2:11" ht="15" customHeight="1" x14ac:dyDescent="0.25">
      <c r="B26" s="73">
        <f t="shared" si="0"/>
        <v>21</v>
      </c>
      <c r="C26" s="77">
        <f>IFERROR(IF($C$4="TEI0185_REV03",CALC_CONN_TEI0185_REV03!U26,),"---")</f>
        <v>0</v>
      </c>
      <c r="D26" s="73">
        <f>IFERROR(IF($C$4="TEI0185_REV03",CALC_CONN_TEI0185_REV03!D26,),"---")</f>
        <v>0</v>
      </c>
      <c r="E26" s="73">
        <f>IFERROR(IF($C$4="TEI0185_REV03",CALC_CONN_TEI0185_REV03!E26,),"---")</f>
        <v>0</v>
      </c>
      <c r="F26" s="73" t="str">
        <f>IFERROR(IF(VLOOKUP($D26&amp;"-"&amp;$E26,IF($C$4="TEI0185_REV03",CALC_CONN_TEI0185_REV03!$F:$I),4,0)="--","---",IF($C$4="TEI0185_REV03",CALC_CONN_TEI0185_REV03!$G26&amp; " --&gt; " &amp;CALC_CONN_TEI0185_REV03!$I26&amp; " --&gt; ")),"---")</f>
        <v>---</v>
      </c>
      <c r="G26" s="73" t="str">
        <f>IFERROR(IF(VLOOKUP($D26&amp;"-"&amp;$E26,IF($C$4="TEI0185_REV03",CALC_CONN_TEI0185_REV03!$F:$H),3,0)="--",VLOOKUP($D26&amp;"-"&amp;$E26,IF($C$4="TEI0185_REV03",CALC_CONN_TEI0185_REV03!$F:$H),2,0),VLOOKUP($D26&amp;"-"&amp;$E26,IF($C$4="TEI0185_REV03",CALC_CONN_TEI0185_REV03!$F:$H),3,0)),"---")</f>
        <v>---</v>
      </c>
      <c r="H26" s="73" t="str">
        <f>IFERROR(VLOOKUP(G26,IF($C$4="TEI0185_REV03",CALC_CONN_TEI0185_REV03!$G:$T),14,0),"---")</f>
        <v>---</v>
      </c>
      <c r="I26" s="73" t="str">
        <f>IFERROR(VLOOKUP(G26,IF($C$4="TEI0185_REV03",CALC_CONN_TEI0185_REV03!$H:$X),16,0),"---")</f>
        <v>---</v>
      </c>
      <c r="J26" s="72" t="str">
        <f>IFERROR(VLOOKUP(G26,IF($C$4="TEI0185_REV03",CALC_CONN_TEI0185_REV03!$H:$X),17,0),"---")</f>
        <v>---</v>
      </c>
      <c r="K26" s="78" t="str">
        <f>IFERROR(VLOOKUP($D26&amp;"-"&amp;$E26,IF($C$4="TEI0185_REV03",CALC_CONN_TEI0185_REV03!$F:$K,"???"),6,0),"---")</f>
        <v>---</v>
      </c>
    </row>
    <row r="27" spans="2:11" ht="15" customHeight="1" x14ac:dyDescent="0.25">
      <c r="B27" s="73">
        <f t="shared" si="0"/>
        <v>22</v>
      </c>
      <c r="C27" s="77">
        <f>IFERROR(IF($C$4="TEI0185_REV03",CALC_CONN_TEI0185_REV03!U27,),"---")</f>
        <v>0</v>
      </c>
      <c r="D27" s="73">
        <f>IFERROR(IF($C$4="TEI0185_REV03",CALC_CONN_TEI0185_REV03!D27,),"---")</f>
        <v>0</v>
      </c>
      <c r="E27" s="73">
        <f>IFERROR(IF($C$4="TEI0185_REV03",CALC_CONN_TEI0185_REV03!E27,),"---")</f>
        <v>0</v>
      </c>
      <c r="F27" s="73" t="str">
        <f>IFERROR(IF(VLOOKUP($D27&amp;"-"&amp;$E27,IF($C$4="TEI0185_REV03",CALC_CONN_TEI0185_REV03!$F:$I),4,0)="--","---",IF($C$4="TEI0185_REV03",CALC_CONN_TEI0185_REV03!$G27&amp; " --&gt; " &amp;CALC_CONN_TEI0185_REV03!$I27&amp; " --&gt; ")),"---")</f>
        <v>---</v>
      </c>
      <c r="G27" s="73" t="str">
        <f>IFERROR(IF(VLOOKUP($D27&amp;"-"&amp;$E27,IF($C$4="TEI0185_REV03",CALC_CONN_TEI0185_REV03!$F:$H),3,0)="--",VLOOKUP($D27&amp;"-"&amp;$E27,IF($C$4="TEI0185_REV03",CALC_CONN_TEI0185_REV03!$F:$H),2,0),VLOOKUP($D27&amp;"-"&amp;$E27,IF($C$4="TEI0185_REV03",CALC_CONN_TEI0185_REV03!$F:$H),3,0)),"---")</f>
        <v>---</v>
      </c>
      <c r="H27" s="73" t="str">
        <f>IFERROR(VLOOKUP(G27,IF($C$4="TEI0185_REV03",CALC_CONN_TEI0185_REV03!$G:$T),14,0),"---")</f>
        <v>---</v>
      </c>
      <c r="I27" s="73" t="str">
        <f>IFERROR(VLOOKUP(G27,IF($C$4="TEI0185_REV03",CALC_CONN_TEI0185_REV03!$H:$X),16,0),"---")</f>
        <v>---</v>
      </c>
      <c r="J27" s="72" t="str">
        <f>IFERROR(VLOOKUP(G27,IF($C$4="TEI0185_REV03",CALC_CONN_TEI0185_REV03!$H:$X),17,0),"---")</f>
        <v>---</v>
      </c>
      <c r="K27" s="78" t="str">
        <f>IFERROR(VLOOKUP($D27&amp;"-"&amp;$E27,IF($C$4="TEI0185_REV03",CALC_CONN_TEI0185_REV03!$F:$K,"???"),6,0),"---")</f>
        <v>---</v>
      </c>
    </row>
    <row r="28" spans="2:11" ht="15" customHeight="1" x14ac:dyDescent="0.25">
      <c r="B28" s="73">
        <f t="shared" si="0"/>
        <v>23</v>
      </c>
      <c r="C28" s="77">
        <f>IFERROR(IF($C$4="TEI0185_REV03",CALC_CONN_TEI0185_REV03!U28,),"---")</f>
        <v>0</v>
      </c>
      <c r="D28" s="73">
        <f>IFERROR(IF($C$4="TEI0185_REV03",CALC_CONN_TEI0185_REV03!D28,),"---")</f>
        <v>0</v>
      </c>
      <c r="E28" s="73">
        <f>IFERROR(IF($C$4="TEI0185_REV03",CALC_CONN_TEI0185_REV03!E28,),"---")</f>
        <v>0</v>
      </c>
      <c r="F28" s="73" t="str">
        <f>IFERROR(IF(VLOOKUP($D28&amp;"-"&amp;$E28,IF($C$4="TEI0185_REV03",CALC_CONN_TEI0185_REV03!$F:$I),4,0)="--","---",IF($C$4="TEI0185_REV03",CALC_CONN_TEI0185_REV03!$G28&amp; " --&gt; " &amp;CALC_CONN_TEI0185_REV03!$I28&amp; " --&gt; ")),"---")</f>
        <v>---</v>
      </c>
      <c r="G28" s="73" t="str">
        <f>IFERROR(IF(VLOOKUP($D28&amp;"-"&amp;$E28,IF($C$4="TEI0185_REV03",CALC_CONN_TEI0185_REV03!$F:$H),3,0)="--",VLOOKUP($D28&amp;"-"&amp;$E28,IF($C$4="TEI0185_REV03",CALC_CONN_TEI0185_REV03!$F:$H),2,0),VLOOKUP($D28&amp;"-"&amp;$E28,IF($C$4="TEI0185_REV03",CALC_CONN_TEI0185_REV03!$F:$H),3,0)),"---")</f>
        <v>---</v>
      </c>
      <c r="H28" s="73" t="str">
        <f>IFERROR(VLOOKUP(G28,IF($C$4="TEI0185_REV03",CALC_CONN_TEI0185_REV03!$G:$T),14,0),"---")</f>
        <v>---</v>
      </c>
      <c r="I28" s="73" t="str">
        <f>IFERROR(VLOOKUP(G28,IF($C$4="TEI0185_REV03",CALC_CONN_TEI0185_REV03!$H:$X),16,0),"---")</f>
        <v>---</v>
      </c>
      <c r="J28" s="72" t="str">
        <f>IFERROR(VLOOKUP(G28,IF($C$4="TEI0185_REV03",CALC_CONN_TEI0185_REV03!$H:$X),17,0),"---")</f>
        <v>---</v>
      </c>
      <c r="K28" s="78" t="str">
        <f>IFERROR(VLOOKUP($D28&amp;"-"&amp;$E28,IF($C$4="TEI0185_REV03",CALC_CONN_TEI0185_REV03!$F:$K,"???"),6,0),"---")</f>
        <v>---</v>
      </c>
    </row>
    <row r="29" spans="2:11" ht="15" customHeight="1" x14ac:dyDescent="0.25">
      <c r="B29" s="73">
        <f t="shared" si="0"/>
        <v>24</v>
      </c>
      <c r="C29" s="77">
        <f>IFERROR(IF($C$4="TEI0185_REV03",CALC_CONN_TEI0185_REV03!U29,),"---")</f>
        <v>0</v>
      </c>
      <c r="D29" s="73">
        <f>IFERROR(IF($C$4="TEI0185_REV03",CALC_CONN_TEI0185_REV03!D29,),"---")</f>
        <v>0</v>
      </c>
      <c r="E29" s="73">
        <f>IFERROR(IF($C$4="TEI0185_REV03",CALC_CONN_TEI0185_REV03!E29,),"---")</f>
        <v>0</v>
      </c>
      <c r="F29" s="73" t="str">
        <f>IFERROR(IF(VLOOKUP($D29&amp;"-"&amp;$E29,IF($C$4="TEI0185_REV03",CALC_CONN_TEI0185_REV03!$F:$I),4,0)="--","---",IF($C$4="TEI0185_REV03",CALC_CONN_TEI0185_REV03!$G29&amp; " --&gt; " &amp;CALC_CONN_TEI0185_REV03!$I29&amp; " --&gt; ")),"---")</f>
        <v>---</v>
      </c>
      <c r="G29" s="73" t="str">
        <f>IFERROR(IF(VLOOKUP($D29&amp;"-"&amp;$E29,IF($C$4="TEI0185_REV03",CALC_CONN_TEI0185_REV03!$F:$H),3,0)="--",VLOOKUP($D29&amp;"-"&amp;$E29,IF($C$4="TEI0185_REV03",CALC_CONN_TEI0185_REV03!$F:$H),2,0),VLOOKUP($D29&amp;"-"&amp;$E29,IF($C$4="TEI0185_REV03",CALC_CONN_TEI0185_REV03!$F:$H),3,0)),"---")</f>
        <v>---</v>
      </c>
      <c r="H29" s="73" t="str">
        <f>IFERROR(VLOOKUP(G29,IF($C$4="TEI0185_REV03",CALC_CONN_TEI0185_REV03!$G:$T),14,0),"---")</f>
        <v>---</v>
      </c>
      <c r="I29" s="73" t="str">
        <f>IFERROR(VLOOKUP(G29,IF($C$4="TEI0185_REV03",CALC_CONN_TEI0185_REV03!$H:$X),16,0),"---")</f>
        <v>---</v>
      </c>
      <c r="J29" s="72" t="str">
        <f>IFERROR(VLOOKUP(G29,IF($C$4="TEI0185_REV03",CALC_CONN_TEI0185_REV03!$H:$X),17,0),"---")</f>
        <v>---</v>
      </c>
      <c r="K29" s="78" t="str">
        <f>IFERROR(VLOOKUP($D29&amp;"-"&amp;$E29,IF($C$4="TEI0185_REV03",CALC_CONN_TEI0185_REV03!$F:$K,"???"),6,0),"---")</f>
        <v>---</v>
      </c>
    </row>
    <row r="30" spans="2:11" ht="15" customHeight="1" x14ac:dyDescent="0.25">
      <c r="B30" s="73">
        <f t="shared" si="0"/>
        <v>25</v>
      </c>
      <c r="C30" s="77">
        <f>IFERROR(IF($C$4="TEI0185_REV03",CALC_CONN_TEI0185_REV03!U30,),"---")</f>
        <v>0</v>
      </c>
      <c r="D30" s="73">
        <f>IFERROR(IF($C$4="TEI0185_REV03",CALC_CONN_TEI0185_REV03!D30,),"---")</f>
        <v>0</v>
      </c>
      <c r="E30" s="73">
        <f>IFERROR(IF($C$4="TEI0185_REV03",CALC_CONN_TEI0185_REV03!E30,),"---")</f>
        <v>0</v>
      </c>
      <c r="F30" s="73" t="str">
        <f>IFERROR(IF(VLOOKUP($D30&amp;"-"&amp;$E30,IF($C$4="TEI0185_REV03",CALC_CONN_TEI0185_REV03!$F:$I),4,0)="--","---",IF($C$4="TEI0185_REV03",CALC_CONN_TEI0185_REV03!$G30&amp; " --&gt; " &amp;CALC_CONN_TEI0185_REV03!$I30&amp; " --&gt; ")),"---")</f>
        <v>---</v>
      </c>
      <c r="G30" s="73" t="str">
        <f>IFERROR(IF(VLOOKUP($D30&amp;"-"&amp;$E30,IF($C$4="TEI0185_REV03",CALC_CONN_TEI0185_REV03!$F:$H),3,0)="--",VLOOKUP($D30&amp;"-"&amp;$E30,IF($C$4="TEI0185_REV03",CALC_CONN_TEI0185_REV03!$F:$H),2,0),VLOOKUP($D30&amp;"-"&amp;$E30,IF($C$4="TEI0185_REV03",CALC_CONN_TEI0185_REV03!$F:$H),3,0)),"---")</f>
        <v>---</v>
      </c>
      <c r="H30" s="73" t="str">
        <f>IFERROR(VLOOKUP(G30,IF($C$4="TEI0185_REV03",CALC_CONN_TEI0185_REV03!$G:$T),14,0),"---")</f>
        <v>---</v>
      </c>
      <c r="I30" s="73" t="str">
        <f>IFERROR(VLOOKUP(G30,IF($C$4="TEI0185_REV03",CALC_CONN_TEI0185_REV03!$H:$X),16,0),"---")</f>
        <v>---</v>
      </c>
      <c r="J30" s="72" t="str">
        <f>IFERROR(VLOOKUP(G30,IF($C$4="TEI0185_REV03",CALC_CONN_TEI0185_REV03!$H:$X),17,0),"---")</f>
        <v>---</v>
      </c>
      <c r="K30" s="78" t="str">
        <f>IFERROR(VLOOKUP($D30&amp;"-"&amp;$E30,IF($C$4="TEI0185_REV03",CALC_CONN_TEI0185_REV03!$F:$K,"???"),6,0),"---")</f>
        <v>---</v>
      </c>
    </row>
    <row r="31" spans="2:11" ht="15" customHeight="1" x14ac:dyDescent="0.25">
      <c r="B31" s="73">
        <f t="shared" si="0"/>
        <v>26</v>
      </c>
      <c r="C31" s="77">
        <f>IFERROR(IF($C$4="TEI0185_REV03",CALC_CONN_TEI0185_REV03!U31,),"---")</f>
        <v>0</v>
      </c>
      <c r="D31" s="73">
        <f>IFERROR(IF($C$4="TEI0185_REV03",CALC_CONN_TEI0185_REV03!D31,),"---")</f>
        <v>0</v>
      </c>
      <c r="E31" s="73">
        <f>IFERROR(IF($C$4="TEI0185_REV03",CALC_CONN_TEI0185_REV03!E31,),"---")</f>
        <v>0</v>
      </c>
      <c r="F31" s="73" t="str">
        <f>IFERROR(IF(VLOOKUP($D31&amp;"-"&amp;$E31,IF($C$4="TEI0185_REV03",CALC_CONN_TEI0185_REV03!$F:$I),4,0)="--","---",IF($C$4="TEI0185_REV03",CALC_CONN_TEI0185_REV03!$G31&amp; " --&gt; " &amp;CALC_CONN_TEI0185_REV03!$I31&amp; " --&gt; ")),"---")</f>
        <v>---</v>
      </c>
      <c r="G31" s="73" t="str">
        <f>IFERROR(IF(VLOOKUP($D31&amp;"-"&amp;$E31,IF($C$4="TEI0185_REV03",CALC_CONN_TEI0185_REV03!$F:$H),3,0)="--",VLOOKUP($D31&amp;"-"&amp;$E31,IF($C$4="TEI0185_REV03",CALC_CONN_TEI0185_REV03!$F:$H),2,0),VLOOKUP($D31&amp;"-"&amp;$E31,IF($C$4="TEI0185_REV03",CALC_CONN_TEI0185_REV03!$F:$H),3,0)),"---")</f>
        <v>---</v>
      </c>
      <c r="H31" s="73" t="str">
        <f>IFERROR(VLOOKUP(G31,IF($C$4="TEI0185_REV03",CALC_CONN_TEI0185_REV03!$G:$T),14,0),"---")</f>
        <v>---</v>
      </c>
      <c r="I31" s="73" t="str">
        <f>IFERROR(VLOOKUP(G31,IF($C$4="TEI0185_REV03",CALC_CONN_TEI0185_REV03!$H:$X),16,0),"---")</f>
        <v>---</v>
      </c>
      <c r="J31" s="72" t="str">
        <f>IFERROR(VLOOKUP(G31,IF($C$4="TEI0185_REV03",CALC_CONN_TEI0185_REV03!$H:$X),17,0),"---")</f>
        <v>---</v>
      </c>
      <c r="K31" s="78" t="str">
        <f>IFERROR(VLOOKUP($D31&amp;"-"&amp;$E31,IF($C$4="TEI0185_REV03",CALC_CONN_TEI0185_REV03!$F:$K,"???"),6,0),"---")</f>
        <v>---</v>
      </c>
    </row>
    <row r="32" spans="2:11" ht="15" customHeight="1" x14ac:dyDescent="0.25">
      <c r="B32" s="73">
        <f t="shared" si="0"/>
        <v>27</v>
      </c>
      <c r="C32" s="77">
        <f>IFERROR(IF($C$4="TEI0185_REV03",CALC_CONN_TEI0185_REV03!U32,),"---")</f>
        <v>0</v>
      </c>
      <c r="D32" s="73">
        <f>IFERROR(IF($C$4="TEI0185_REV03",CALC_CONN_TEI0185_REV03!D32,),"---")</f>
        <v>0</v>
      </c>
      <c r="E32" s="73">
        <f>IFERROR(IF($C$4="TEI0185_REV03",CALC_CONN_TEI0185_REV03!E32,),"---")</f>
        <v>0</v>
      </c>
      <c r="F32" s="73" t="str">
        <f>IFERROR(IF(VLOOKUP($D32&amp;"-"&amp;$E32,IF($C$4="TEI0185_REV03",CALC_CONN_TEI0185_REV03!$F:$I),4,0)="--","---",IF($C$4="TEI0185_REV03",CALC_CONN_TEI0185_REV03!$G32&amp; " --&gt; " &amp;CALC_CONN_TEI0185_REV03!$I32&amp; " --&gt; ")),"---")</f>
        <v>---</v>
      </c>
      <c r="G32" s="73" t="str">
        <f>IFERROR(IF(VLOOKUP($D32&amp;"-"&amp;$E32,IF($C$4="TEI0185_REV03",CALC_CONN_TEI0185_REV03!$F:$H),3,0)="--",VLOOKUP($D32&amp;"-"&amp;$E32,IF($C$4="TEI0185_REV03",CALC_CONN_TEI0185_REV03!$F:$H),2,0),VLOOKUP($D32&amp;"-"&amp;$E32,IF($C$4="TEI0185_REV03",CALC_CONN_TEI0185_REV03!$F:$H),3,0)),"---")</f>
        <v>---</v>
      </c>
      <c r="H32" s="73" t="str">
        <f>IFERROR(VLOOKUP(G32,IF($C$4="TEI0185_REV03",CALC_CONN_TEI0185_REV03!$G:$T),14,0),"---")</f>
        <v>---</v>
      </c>
      <c r="I32" s="73" t="str">
        <f>IFERROR(VLOOKUP(G32,IF($C$4="TEI0185_REV03",CALC_CONN_TEI0185_REV03!$H:$X),16,0),"---")</f>
        <v>---</v>
      </c>
      <c r="J32" s="72" t="str">
        <f>IFERROR(VLOOKUP(G32,IF($C$4="TEI0185_REV03",CALC_CONN_TEI0185_REV03!$H:$X),17,0),"---")</f>
        <v>---</v>
      </c>
      <c r="K32" s="78" t="str">
        <f>IFERROR(VLOOKUP($D32&amp;"-"&amp;$E32,IF($C$4="TEI0185_REV03",CALC_CONN_TEI0185_REV03!$F:$K,"???"),6,0),"---")</f>
        <v>---</v>
      </c>
    </row>
    <row r="33" spans="2:11" ht="15" customHeight="1" x14ac:dyDescent="0.25">
      <c r="B33" s="73">
        <f t="shared" si="0"/>
        <v>28</v>
      </c>
      <c r="C33" s="77">
        <f>IFERROR(IF($C$4="TEI0185_REV03",CALC_CONN_TEI0185_REV03!U33,),"---")</f>
        <v>0</v>
      </c>
      <c r="D33" s="73">
        <f>IFERROR(IF($C$4="TEI0185_REV03",CALC_CONN_TEI0185_REV03!D33,),"---")</f>
        <v>0</v>
      </c>
      <c r="E33" s="73">
        <f>IFERROR(IF($C$4="TEI0185_REV03",CALC_CONN_TEI0185_REV03!E33,),"---")</f>
        <v>0</v>
      </c>
      <c r="F33" s="73" t="str">
        <f>IFERROR(IF(VLOOKUP($D33&amp;"-"&amp;$E33,IF($C$4="TEI0185_REV03",CALC_CONN_TEI0185_REV03!$F:$I),4,0)="--","---",IF($C$4="TEI0185_REV03",CALC_CONN_TEI0185_REV03!$G33&amp; " --&gt; " &amp;CALC_CONN_TEI0185_REV03!$I33&amp; " --&gt; ")),"---")</f>
        <v>---</v>
      </c>
      <c r="G33" s="73" t="str">
        <f>IFERROR(IF(VLOOKUP($D33&amp;"-"&amp;$E33,IF($C$4="TEI0185_REV03",CALC_CONN_TEI0185_REV03!$F:$H),3,0)="--",VLOOKUP($D33&amp;"-"&amp;$E33,IF($C$4="TEI0185_REV03",CALC_CONN_TEI0185_REV03!$F:$H),2,0),VLOOKUP($D33&amp;"-"&amp;$E33,IF($C$4="TEI0185_REV03",CALC_CONN_TEI0185_REV03!$F:$H),3,0)),"---")</f>
        <v>---</v>
      </c>
      <c r="H33" s="73" t="str">
        <f>IFERROR(VLOOKUP(G33,IF($C$4="TEI0185_REV03",CALC_CONN_TEI0185_REV03!$G:$T),14,0),"---")</f>
        <v>---</v>
      </c>
      <c r="I33" s="73" t="str">
        <f>IFERROR(VLOOKUP(G33,IF($C$4="TEI0185_REV03",CALC_CONN_TEI0185_REV03!$H:$X),16,0),"---")</f>
        <v>---</v>
      </c>
      <c r="J33" s="72" t="str">
        <f>IFERROR(VLOOKUP(G33,IF($C$4="TEI0185_REV03",CALC_CONN_TEI0185_REV03!$H:$X),17,0),"---")</f>
        <v>---</v>
      </c>
      <c r="K33" s="78" t="str">
        <f>IFERROR(VLOOKUP($D33&amp;"-"&amp;$E33,IF($C$4="TEI0185_REV03",CALC_CONN_TEI0185_REV03!$F:$K,"???"),6,0),"---")</f>
        <v>---</v>
      </c>
    </row>
    <row r="34" spans="2:11" ht="15" customHeight="1" x14ac:dyDescent="0.25">
      <c r="B34" s="73">
        <f t="shared" si="0"/>
        <v>29</v>
      </c>
      <c r="C34" s="77">
        <f>IFERROR(IF($C$4="TEI0185_REV03",CALC_CONN_TEI0185_REV03!U34,),"---")</f>
        <v>0</v>
      </c>
      <c r="D34" s="73">
        <f>IFERROR(IF($C$4="TEI0185_REV03",CALC_CONN_TEI0185_REV03!D34,),"---")</f>
        <v>0</v>
      </c>
      <c r="E34" s="73">
        <f>IFERROR(IF($C$4="TEI0185_REV03",CALC_CONN_TEI0185_REV03!E34,),"---")</f>
        <v>0</v>
      </c>
      <c r="F34" s="73" t="str">
        <f>IFERROR(IF(VLOOKUP($D34&amp;"-"&amp;$E34,IF($C$4="TEI0185_REV03",CALC_CONN_TEI0185_REV03!$F:$I),4,0)="--","---",IF($C$4="TEI0185_REV03",CALC_CONN_TEI0185_REV03!$G34&amp; " --&gt; " &amp;CALC_CONN_TEI0185_REV03!$I34&amp; " --&gt; ")),"---")</f>
        <v>---</v>
      </c>
      <c r="G34" s="73" t="str">
        <f>IFERROR(IF(VLOOKUP($D34&amp;"-"&amp;$E34,IF($C$4="TEI0185_REV03",CALC_CONN_TEI0185_REV03!$F:$H),3,0)="--",VLOOKUP($D34&amp;"-"&amp;$E34,IF($C$4="TEI0185_REV03",CALC_CONN_TEI0185_REV03!$F:$H),2,0),VLOOKUP($D34&amp;"-"&amp;$E34,IF($C$4="TEI0185_REV03",CALC_CONN_TEI0185_REV03!$F:$H),3,0)),"---")</f>
        <v>---</v>
      </c>
      <c r="H34" s="73" t="str">
        <f>IFERROR(VLOOKUP(G34,IF($C$4="TEI0185_REV03",CALC_CONN_TEI0185_REV03!$G:$T),14,0),"---")</f>
        <v>---</v>
      </c>
      <c r="I34" s="73" t="str">
        <f>IFERROR(VLOOKUP(G34,IF($C$4="TEI0185_REV03",CALC_CONN_TEI0185_REV03!$H:$X),16,0),"---")</f>
        <v>---</v>
      </c>
      <c r="J34" s="72" t="str">
        <f>IFERROR(VLOOKUP(G34,IF($C$4="TEI0185_REV03",CALC_CONN_TEI0185_REV03!$H:$X),17,0),"---")</f>
        <v>---</v>
      </c>
      <c r="K34" s="78" t="str">
        <f>IFERROR(VLOOKUP($D34&amp;"-"&amp;$E34,IF($C$4="TEI0185_REV03",CALC_CONN_TEI0185_REV03!$F:$K,"???"),6,0),"---")</f>
        <v>---</v>
      </c>
    </row>
    <row r="35" spans="2:11" ht="15" customHeight="1" x14ac:dyDescent="0.25">
      <c r="B35" s="73">
        <f t="shared" si="0"/>
        <v>30</v>
      </c>
      <c r="C35" s="77">
        <f>IFERROR(IF($C$4="TEI0185_REV03",CALC_CONN_TEI0185_REV03!U35,),"---")</f>
        <v>0</v>
      </c>
      <c r="D35" s="73">
        <f>IFERROR(IF($C$4="TEI0185_REV03",CALC_CONN_TEI0185_REV03!D35,),"---")</f>
        <v>0</v>
      </c>
      <c r="E35" s="73">
        <f>IFERROR(IF($C$4="TEI0185_REV03",CALC_CONN_TEI0185_REV03!E35,),"---")</f>
        <v>0</v>
      </c>
      <c r="F35" s="73" t="str">
        <f>IFERROR(IF(VLOOKUP($D35&amp;"-"&amp;$E35,IF($C$4="TEI0185_REV03",CALC_CONN_TEI0185_REV03!$F:$I),4,0)="--","---",IF($C$4="TEI0185_REV03",CALC_CONN_TEI0185_REV03!$G35&amp; " --&gt; " &amp;CALC_CONN_TEI0185_REV03!$I35&amp; " --&gt; ")),"---")</f>
        <v>---</v>
      </c>
      <c r="G35" s="73" t="str">
        <f>IFERROR(IF(VLOOKUP($D35&amp;"-"&amp;$E35,IF($C$4="TEI0185_REV03",CALC_CONN_TEI0185_REV03!$F:$H),3,0)="--",VLOOKUP($D35&amp;"-"&amp;$E35,IF($C$4="TEI0185_REV03",CALC_CONN_TEI0185_REV03!$F:$H),2,0),VLOOKUP($D35&amp;"-"&amp;$E35,IF($C$4="TEI0185_REV03",CALC_CONN_TEI0185_REV03!$F:$H),3,0)),"---")</f>
        <v>---</v>
      </c>
      <c r="H35" s="73" t="str">
        <f>IFERROR(VLOOKUP(G35,IF($C$4="TEI0185_REV03",CALC_CONN_TEI0185_REV03!$G:$T),14,0),"---")</f>
        <v>---</v>
      </c>
      <c r="I35" s="73" t="str">
        <f>IFERROR(VLOOKUP(G35,IF($C$4="TEI0185_REV03",CALC_CONN_TEI0185_REV03!$H:$X),16,0),"---")</f>
        <v>---</v>
      </c>
      <c r="J35" s="72" t="str">
        <f>IFERROR(VLOOKUP(G35,IF($C$4="TEI0185_REV03",CALC_CONN_TEI0185_REV03!$H:$X),17,0),"---")</f>
        <v>---</v>
      </c>
      <c r="K35" s="78" t="str">
        <f>IFERROR(VLOOKUP($D35&amp;"-"&amp;$E35,IF($C$4="TEI0185_REV03",CALC_CONN_TEI0185_REV03!$F:$K,"???"),6,0),"---")</f>
        <v>---</v>
      </c>
    </row>
    <row r="36" spans="2:11" ht="15" customHeight="1" x14ac:dyDescent="0.25">
      <c r="B36" s="73">
        <f t="shared" si="0"/>
        <v>31</v>
      </c>
      <c r="C36" s="77">
        <f>IFERROR(IF($C$4="TEI0185_REV03",CALC_CONN_TEI0185_REV03!U36,),"---")</f>
        <v>0</v>
      </c>
      <c r="D36" s="73">
        <f>IFERROR(IF($C$4="TEI0185_REV03",CALC_CONN_TEI0185_REV03!D36,),"---")</f>
        <v>0</v>
      </c>
      <c r="E36" s="73">
        <f>IFERROR(IF($C$4="TEI0185_REV03",CALC_CONN_TEI0185_REV03!E36,),"---")</f>
        <v>0</v>
      </c>
      <c r="F36" s="73" t="str">
        <f>IFERROR(IF(VLOOKUP($D36&amp;"-"&amp;$E36,IF($C$4="TEI0185_REV03",CALC_CONN_TEI0185_REV03!$F:$I),4,0)="--","---",IF($C$4="TEI0185_REV03",CALC_CONN_TEI0185_REV03!$G36&amp; " --&gt; " &amp;CALC_CONN_TEI0185_REV03!$I36&amp; " --&gt; ")),"---")</f>
        <v>---</v>
      </c>
      <c r="G36" s="73" t="str">
        <f>IFERROR(IF(VLOOKUP($D36&amp;"-"&amp;$E36,IF($C$4="TEI0185_REV03",CALC_CONN_TEI0185_REV03!$F:$H),3,0)="--",VLOOKUP($D36&amp;"-"&amp;$E36,IF($C$4="TEI0185_REV03",CALC_CONN_TEI0185_REV03!$F:$H),2,0),VLOOKUP($D36&amp;"-"&amp;$E36,IF($C$4="TEI0185_REV03",CALC_CONN_TEI0185_REV03!$F:$H),3,0)),"---")</f>
        <v>---</v>
      </c>
      <c r="H36" s="73" t="str">
        <f>IFERROR(VLOOKUP(G36,IF($C$4="TEI0185_REV03",CALC_CONN_TEI0185_REV03!$G:$T),14,0),"---")</f>
        <v>---</v>
      </c>
      <c r="I36" s="73" t="str">
        <f>IFERROR(VLOOKUP(G36,IF($C$4="TEI0185_REV03",CALC_CONN_TEI0185_REV03!$H:$X),16,0),"---")</f>
        <v>---</v>
      </c>
      <c r="J36" s="72" t="str">
        <f>IFERROR(VLOOKUP(G36,IF($C$4="TEI0185_REV03",CALC_CONN_TEI0185_REV03!$H:$X),17,0),"---")</f>
        <v>---</v>
      </c>
      <c r="K36" s="78" t="str">
        <f>IFERROR(VLOOKUP($D36&amp;"-"&amp;$E36,IF($C$4="TEI0185_REV03",CALC_CONN_TEI0185_REV03!$F:$K,"???"),6,0),"---")</f>
        <v>---</v>
      </c>
    </row>
    <row r="37" spans="2:11" ht="15" customHeight="1" x14ac:dyDescent="0.25">
      <c r="B37" s="73">
        <f t="shared" si="0"/>
        <v>32</v>
      </c>
      <c r="C37" s="77">
        <f>IFERROR(IF($C$4="TEI0185_REV03",CALC_CONN_TEI0185_REV03!U37,),"---")</f>
        <v>0</v>
      </c>
      <c r="D37" s="73">
        <f>IFERROR(IF($C$4="TEI0185_REV03",CALC_CONN_TEI0185_REV03!D37,),"---")</f>
        <v>0</v>
      </c>
      <c r="E37" s="73">
        <f>IFERROR(IF($C$4="TEI0185_REV03",CALC_CONN_TEI0185_REV03!E37,),"---")</f>
        <v>0</v>
      </c>
      <c r="F37" s="73" t="str">
        <f>IFERROR(IF(VLOOKUP($D37&amp;"-"&amp;$E37,IF($C$4="TEI0185_REV03",CALC_CONN_TEI0185_REV03!$F:$I),4,0)="--","---",IF($C$4="TEI0185_REV03",CALC_CONN_TEI0185_REV03!$G37&amp; " --&gt; " &amp;CALC_CONN_TEI0185_REV03!$I37&amp; " --&gt; ")),"---")</f>
        <v>---</v>
      </c>
      <c r="G37" s="73" t="str">
        <f>IFERROR(IF(VLOOKUP($D37&amp;"-"&amp;$E37,IF($C$4="TEI0185_REV03",CALC_CONN_TEI0185_REV03!$F:$H),3,0)="--",VLOOKUP($D37&amp;"-"&amp;$E37,IF($C$4="TEI0185_REV03",CALC_CONN_TEI0185_REV03!$F:$H),2,0),VLOOKUP($D37&amp;"-"&amp;$E37,IF($C$4="TEI0185_REV03",CALC_CONN_TEI0185_REV03!$F:$H),3,0)),"---")</f>
        <v>---</v>
      </c>
      <c r="H37" s="73" t="str">
        <f>IFERROR(VLOOKUP(G37,IF($C$4="TEI0185_REV03",CALC_CONN_TEI0185_REV03!$G:$T),14,0),"---")</f>
        <v>---</v>
      </c>
      <c r="I37" s="73" t="str">
        <f>IFERROR(VLOOKUP(G37,IF($C$4="TEI0185_REV03",CALC_CONN_TEI0185_REV03!$H:$X),16,0),"---")</f>
        <v>---</v>
      </c>
      <c r="J37" s="72" t="str">
        <f>IFERROR(VLOOKUP(G37,IF($C$4="TEI0185_REV03",CALC_CONN_TEI0185_REV03!$H:$X),17,0),"---")</f>
        <v>---</v>
      </c>
      <c r="K37" s="78" t="str">
        <f>IFERROR(VLOOKUP($D37&amp;"-"&amp;$E37,IF($C$4="TEI0185_REV03",CALC_CONN_TEI0185_REV03!$F:$K,"???"),6,0),"---")</f>
        <v>---</v>
      </c>
    </row>
    <row r="38" spans="2:11" ht="15" customHeight="1" x14ac:dyDescent="0.25">
      <c r="B38" s="73">
        <f t="shared" si="0"/>
        <v>33</v>
      </c>
      <c r="C38" s="77">
        <f>IFERROR(IF($C$4="TEI0185_REV03",CALC_CONN_TEI0185_REV03!U38,),"---")</f>
        <v>0</v>
      </c>
      <c r="D38" s="73">
        <f>IFERROR(IF($C$4="TEI0185_REV03",CALC_CONN_TEI0185_REV03!D38,),"---")</f>
        <v>0</v>
      </c>
      <c r="E38" s="73">
        <f>IFERROR(IF($C$4="TEI0185_REV03",CALC_CONN_TEI0185_REV03!E38,),"---")</f>
        <v>0</v>
      </c>
      <c r="F38" s="73" t="str">
        <f>IFERROR(IF(VLOOKUP($D38&amp;"-"&amp;$E38,IF($C$4="TEI0185_REV03",CALC_CONN_TEI0185_REV03!$F:$I),4,0)="--","---",IF($C$4="TEI0185_REV03",CALC_CONN_TEI0185_REV03!$G38&amp; " --&gt; " &amp;CALC_CONN_TEI0185_REV03!$I38&amp; " --&gt; ")),"---")</f>
        <v>---</v>
      </c>
      <c r="G38" s="73" t="str">
        <f>IFERROR(IF(VLOOKUP($D38&amp;"-"&amp;$E38,IF($C$4="TEI0185_REV03",CALC_CONN_TEI0185_REV03!$F:$H),3,0)="--",VLOOKUP($D38&amp;"-"&amp;$E38,IF($C$4="TEI0185_REV03",CALC_CONN_TEI0185_REV03!$F:$H),2,0),VLOOKUP($D38&amp;"-"&amp;$E38,IF($C$4="TEI0185_REV03",CALC_CONN_TEI0185_REV03!$F:$H),3,0)),"---")</f>
        <v>---</v>
      </c>
      <c r="H38" s="73" t="str">
        <f>IFERROR(VLOOKUP(G38,IF($C$4="TEI0185_REV03",CALC_CONN_TEI0185_REV03!$G:$T),14,0),"---")</f>
        <v>---</v>
      </c>
      <c r="I38" s="73" t="str">
        <f>IFERROR(VLOOKUP(G38,IF($C$4="TEI0185_REV03",CALC_CONN_TEI0185_REV03!$H:$X),16,0),"---")</f>
        <v>---</v>
      </c>
      <c r="J38" s="72" t="str">
        <f>IFERROR(VLOOKUP(G38,IF($C$4="TEI0185_REV03",CALC_CONN_TEI0185_REV03!$H:$X),17,0),"---")</f>
        <v>---</v>
      </c>
      <c r="K38" s="78" t="str">
        <f>IFERROR(VLOOKUP($D38&amp;"-"&amp;$E38,IF($C$4="TEI0185_REV03",CALC_CONN_TEI0185_REV03!$F:$K,"???"),6,0),"---")</f>
        <v>---</v>
      </c>
    </row>
    <row r="39" spans="2:11" ht="15" customHeight="1" x14ac:dyDescent="0.25">
      <c r="B39" s="73">
        <f t="shared" si="0"/>
        <v>34</v>
      </c>
      <c r="C39" s="77">
        <f>IFERROR(IF($C$4="TEI0185_REV03",CALC_CONN_TEI0185_REV03!U39,),"---")</f>
        <v>0</v>
      </c>
      <c r="D39" s="73">
        <f>IFERROR(IF($C$4="TEI0185_REV03",CALC_CONN_TEI0185_REV03!D39,),"---")</f>
        <v>0</v>
      </c>
      <c r="E39" s="73">
        <f>IFERROR(IF($C$4="TEI0185_REV03",CALC_CONN_TEI0185_REV03!E39,),"---")</f>
        <v>0</v>
      </c>
      <c r="F39" s="73" t="str">
        <f>IFERROR(IF(VLOOKUP($D39&amp;"-"&amp;$E39,IF($C$4="TEI0185_REV03",CALC_CONN_TEI0185_REV03!$F:$I),4,0)="--","---",IF($C$4="TEI0185_REV03",CALC_CONN_TEI0185_REV03!$G39&amp; " --&gt; " &amp;CALC_CONN_TEI0185_REV03!$I39&amp; " --&gt; ")),"---")</f>
        <v>---</v>
      </c>
      <c r="G39" s="73" t="str">
        <f>IFERROR(IF(VLOOKUP($D39&amp;"-"&amp;$E39,IF($C$4="TEI0185_REV03",CALC_CONN_TEI0185_REV03!$F:$H),3,0)="--",VLOOKUP($D39&amp;"-"&amp;$E39,IF($C$4="TEI0185_REV03",CALC_CONN_TEI0185_REV03!$F:$H),2,0),VLOOKUP($D39&amp;"-"&amp;$E39,IF($C$4="TEI0185_REV03",CALC_CONN_TEI0185_REV03!$F:$H),3,0)),"---")</f>
        <v>---</v>
      </c>
      <c r="H39" s="73" t="str">
        <f>IFERROR(VLOOKUP(G39,IF($C$4="TEI0185_REV03",CALC_CONN_TEI0185_REV03!$G:$T),14,0),"---")</f>
        <v>---</v>
      </c>
      <c r="I39" s="73" t="str">
        <f>IFERROR(VLOOKUP(G39,IF($C$4="TEI0185_REV03",CALC_CONN_TEI0185_REV03!$H:$X),16,0),"---")</f>
        <v>---</v>
      </c>
      <c r="J39" s="72" t="str">
        <f>IFERROR(VLOOKUP(G39,IF($C$4="TEI0185_REV03",CALC_CONN_TEI0185_REV03!$H:$X),17,0),"---")</f>
        <v>---</v>
      </c>
      <c r="K39" s="78" t="str">
        <f>IFERROR(VLOOKUP($D39&amp;"-"&amp;$E39,IF($C$4="TEI0185_REV03",CALC_CONN_TEI0185_REV03!$F:$K,"???"),6,0),"---")</f>
        <v>---</v>
      </c>
    </row>
    <row r="40" spans="2:11" ht="15" customHeight="1" x14ac:dyDescent="0.25">
      <c r="B40" s="73">
        <f t="shared" si="0"/>
        <v>35</v>
      </c>
      <c r="C40" s="77">
        <f>IFERROR(IF($C$4="TEI0185_REV03",CALC_CONN_TEI0185_REV03!U40,),"---")</f>
        <v>0</v>
      </c>
      <c r="D40" s="73">
        <f>IFERROR(IF($C$4="TEI0185_REV03",CALC_CONN_TEI0185_REV03!D40,),"---")</f>
        <v>0</v>
      </c>
      <c r="E40" s="73">
        <f>IFERROR(IF($C$4="TEI0185_REV03",CALC_CONN_TEI0185_REV03!E40,),"---")</f>
        <v>0</v>
      </c>
      <c r="F40" s="73" t="str">
        <f>IFERROR(IF(VLOOKUP($D40&amp;"-"&amp;$E40,IF($C$4="TEI0185_REV03",CALC_CONN_TEI0185_REV03!$F:$I),4,0)="--","---",IF($C$4="TEI0185_REV03",CALC_CONN_TEI0185_REV03!$G40&amp; " --&gt; " &amp;CALC_CONN_TEI0185_REV03!$I40&amp; " --&gt; ")),"---")</f>
        <v>---</v>
      </c>
      <c r="G40" s="73" t="str">
        <f>IFERROR(IF(VLOOKUP($D40&amp;"-"&amp;$E40,IF($C$4="TEI0185_REV03",CALC_CONN_TEI0185_REV03!$F:$H),3,0)="--",VLOOKUP($D40&amp;"-"&amp;$E40,IF($C$4="TEI0185_REV03",CALC_CONN_TEI0185_REV03!$F:$H),2,0),VLOOKUP($D40&amp;"-"&amp;$E40,IF($C$4="TEI0185_REV03",CALC_CONN_TEI0185_REV03!$F:$H),3,0)),"---")</f>
        <v>---</v>
      </c>
      <c r="H40" s="73" t="str">
        <f>IFERROR(VLOOKUP(G40,IF($C$4="TEI0185_REV03",CALC_CONN_TEI0185_REV03!$G:$T),14,0),"---")</f>
        <v>---</v>
      </c>
      <c r="I40" s="73" t="str">
        <f>IFERROR(VLOOKUP(G40,IF($C$4="TEI0185_REV03",CALC_CONN_TEI0185_REV03!$H:$X),16,0),"---")</f>
        <v>---</v>
      </c>
      <c r="J40" s="72" t="str">
        <f>IFERROR(VLOOKUP(G40,IF($C$4="TEI0185_REV03",CALC_CONN_TEI0185_REV03!$H:$X),17,0),"---")</f>
        <v>---</v>
      </c>
      <c r="K40" s="78" t="str">
        <f>IFERROR(VLOOKUP($D40&amp;"-"&amp;$E40,IF($C$4="TEI0185_REV03",CALC_CONN_TEI0185_REV03!$F:$K,"???"),6,0),"---")</f>
        <v>---</v>
      </c>
    </row>
    <row r="41" spans="2:11" ht="15" customHeight="1" x14ac:dyDescent="0.25">
      <c r="B41" s="73">
        <f t="shared" si="0"/>
        <v>36</v>
      </c>
      <c r="C41" s="77">
        <f>IFERROR(IF($C$4="TEI0185_REV03",CALC_CONN_TEI0185_REV03!U41,),"---")</f>
        <v>0</v>
      </c>
      <c r="D41" s="73">
        <f>IFERROR(IF($C$4="TEI0185_REV03",CALC_CONN_TEI0185_REV03!D41,),"---")</f>
        <v>0</v>
      </c>
      <c r="E41" s="73">
        <f>IFERROR(IF($C$4="TEI0185_REV03",CALC_CONN_TEI0185_REV03!E41,),"---")</f>
        <v>0</v>
      </c>
      <c r="F41" s="73" t="str">
        <f>IFERROR(IF(VLOOKUP($D41&amp;"-"&amp;$E41,IF($C$4="TEI0185_REV03",CALC_CONN_TEI0185_REV03!$F:$I),4,0)="--","---",IF($C$4="TEI0185_REV03",CALC_CONN_TEI0185_REV03!$G41&amp; " --&gt; " &amp;CALC_CONN_TEI0185_REV03!$I41&amp; " --&gt; ")),"---")</f>
        <v>---</v>
      </c>
      <c r="G41" s="73" t="str">
        <f>IFERROR(IF(VLOOKUP($D41&amp;"-"&amp;$E41,IF($C$4="TEI0185_REV03",CALC_CONN_TEI0185_REV03!$F:$H),3,0)="--",VLOOKUP($D41&amp;"-"&amp;$E41,IF($C$4="TEI0185_REV03",CALC_CONN_TEI0185_REV03!$F:$H),2,0),VLOOKUP($D41&amp;"-"&amp;$E41,IF($C$4="TEI0185_REV03",CALC_CONN_TEI0185_REV03!$F:$H),3,0)),"---")</f>
        <v>---</v>
      </c>
      <c r="H41" s="73" t="str">
        <f>IFERROR(VLOOKUP(G41,IF($C$4="TEI0185_REV03",CALC_CONN_TEI0185_REV03!$G:$T),14,0),"---")</f>
        <v>---</v>
      </c>
      <c r="I41" s="73" t="str">
        <f>IFERROR(VLOOKUP(G41,IF($C$4="TEI0185_REV03",CALC_CONN_TEI0185_REV03!$H:$X),16,0),"---")</f>
        <v>---</v>
      </c>
      <c r="J41" s="72" t="str">
        <f>IFERROR(VLOOKUP(G41,IF($C$4="TEI0185_REV03",CALC_CONN_TEI0185_REV03!$H:$X),17,0),"---")</f>
        <v>---</v>
      </c>
      <c r="K41" s="78" t="str">
        <f>IFERROR(VLOOKUP($D41&amp;"-"&amp;$E41,IF($C$4="TEI0185_REV03",CALC_CONN_TEI0185_REV03!$F:$K,"???"),6,0),"---")</f>
        <v>---</v>
      </c>
    </row>
    <row r="42" spans="2:11" ht="15" customHeight="1" x14ac:dyDescent="0.25">
      <c r="B42" s="73">
        <f t="shared" si="0"/>
        <v>37</v>
      </c>
      <c r="C42" s="77">
        <f>IFERROR(IF($C$4="TEI0185_REV03",CALC_CONN_TEI0185_REV03!U42,),"---")</f>
        <v>0</v>
      </c>
      <c r="D42" s="73">
        <f>IFERROR(IF($C$4="TEI0185_REV03",CALC_CONN_TEI0185_REV03!D42,),"---")</f>
        <v>0</v>
      </c>
      <c r="E42" s="73">
        <f>IFERROR(IF($C$4="TEI0185_REV03",CALC_CONN_TEI0185_REV03!E42,),"---")</f>
        <v>0</v>
      </c>
      <c r="F42" s="73" t="str">
        <f>IFERROR(IF(VLOOKUP($D42&amp;"-"&amp;$E42,IF($C$4="TEI0185_REV03",CALC_CONN_TEI0185_REV03!$F:$I),4,0)="--","---",IF($C$4="TEI0185_REV03",CALC_CONN_TEI0185_REV03!$G42&amp; " --&gt; " &amp;CALC_CONN_TEI0185_REV03!$I42&amp; " --&gt; ")),"---")</f>
        <v>---</v>
      </c>
      <c r="G42" s="73" t="str">
        <f>IFERROR(IF(VLOOKUP($D42&amp;"-"&amp;$E42,IF($C$4="TEI0185_REV03",CALC_CONN_TEI0185_REV03!$F:$H),3,0)="--",VLOOKUP($D42&amp;"-"&amp;$E42,IF($C$4="TEI0185_REV03",CALC_CONN_TEI0185_REV03!$F:$H),2,0),VLOOKUP($D42&amp;"-"&amp;$E42,IF($C$4="TEI0185_REV03",CALC_CONN_TEI0185_REV03!$F:$H),3,0)),"---")</f>
        <v>---</v>
      </c>
      <c r="H42" s="73" t="str">
        <f>IFERROR(VLOOKUP(G42,IF($C$4="TEI0185_REV03",CALC_CONN_TEI0185_REV03!$G:$T),14,0),"---")</f>
        <v>---</v>
      </c>
      <c r="I42" s="73" t="str">
        <f>IFERROR(VLOOKUP(G42,IF($C$4="TEI0185_REV03",CALC_CONN_TEI0185_REV03!$H:$X),16,0),"---")</f>
        <v>---</v>
      </c>
      <c r="J42" s="72" t="str">
        <f>IFERROR(VLOOKUP(G42,IF($C$4="TEI0185_REV03",CALC_CONN_TEI0185_REV03!$H:$X),17,0),"---")</f>
        <v>---</v>
      </c>
      <c r="K42" s="78" t="str">
        <f>IFERROR(VLOOKUP($D42&amp;"-"&amp;$E42,IF($C$4="TEI0185_REV03",CALC_CONN_TEI0185_REV03!$F:$K,"???"),6,0),"---")</f>
        <v>---</v>
      </c>
    </row>
    <row r="43" spans="2:11" ht="15" customHeight="1" x14ac:dyDescent="0.25">
      <c r="B43" s="73">
        <f t="shared" si="0"/>
        <v>38</v>
      </c>
      <c r="C43" s="77">
        <f>IFERROR(IF($C$4="TEI0185_REV03",CALC_CONN_TEI0185_REV03!U43,),"---")</f>
        <v>0</v>
      </c>
      <c r="D43" s="73">
        <f>IFERROR(IF($C$4="TEI0185_REV03",CALC_CONN_TEI0185_REV03!D43,),"---")</f>
        <v>0</v>
      </c>
      <c r="E43" s="73">
        <f>IFERROR(IF($C$4="TEI0185_REV03",CALC_CONN_TEI0185_REV03!E43,),"---")</f>
        <v>0</v>
      </c>
      <c r="F43" s="73" t="str">
        <f>IFERROR(IF(VLOOKUP($D43&amp;"-"&amp;$E43,IF($C$4="TEI0185_REV03",CALC_CONN_TEI0185_REV03!$F:$I),4,0)="--","---",IF($C$4="TEI0185_REV03",CALC_CONN_TEI0185_REV03!$G43&amp; " --&gt; " &amp;CALC_CONN_TEI0185_REV03!$I43&amp; " --&gt; ")),"---")</f>
        <v>---</v>
      </c>
      <c r="G43" s="73" t="str">
        <f>IFERROR(IF(VLOOKUP($D43&amp;"-"&amp;$E43,IF($C$4="TEI0185_REV03",CALC_CONN_TEI0185_REV03!$F:$H),3,0)="--",VLOOKUP($D43&amp;"-"&amp;$E43,IF($C$4="TEI0185_REV03",CALC_CONN_TEI0185_REV03!$F:$H),2,0),VLOOKUP($D43&amp;"-"&amp;$E43,IF($C$4="TEI0185_REV03",CALC_CONN_TEI0185_REV03!$F:$H),3,0)),"---")</f>
        <v>---</v>
      </c>
      <c r="H43" s="73" t="str">
        <f>IFERROR(VLOOKUP(G43,IF($C$4="TEI0185_REV03",CALC_CONN_TEI0185_REV03!$G:$T),14,0),"---")</f>
        <v>---</v>
      </c>
      <c r="I43" s="73" t="str">
        <f>IFERROR(VLOOKUP(G43,IF($C$4="TEI0185_REV03",CALC_CONN_TEI0185_REV03!$H:$X),16,0),"---")</f>
        <v>---</v>
      </c>
      <c r="J43" s="72" t="str">
        <f>IFERROR(VLOOKUP(G43,IF($C$4="TEI0185_REV03",CALC_CONN_TEI0185_REV03!$H:$X),17,0),"---")</f>
        <v>---</v>
      </c>
      <c r="K43" s="78" t="str">
        <f>IFERROR(VLOOKUP($D43&amp;"-"&amp;$E43,IF($C$4="TEI0185_REV03",CALC_CONN_TEI0185_REV03!$F:$K,"???"),6,0),"---")</f>
        <v>---</v>
      </c>
    </row>
    <row r="44" spans="2:11" ht="15" customHeight="1" x14ac:dyDescent="0.25">
      <c r="B44" s="73">
        <f t="shared" si="0"/>
        <v>39</v>
      </c>
      <c r="C44" s="77">
        <f>IFERROR(IF($C$4="TEI0185_REV03",CALC_CONN_TEI0185_REV03!U44,),"---")</f>
        <v>0</v>
      </c>
      <c r="D44" s="73">
        <f>IFERROR(IF($C$4="TEI0185_REV03",CALC_CONN_TEI0185_REV03!D44,),"---")</f>
        <v>0</v>
      </c>
      <c r="E44" s="73">
        <f>IFERROR(IF($C$4="TEI0185_REV03",CALC_CONN_TEI0185_REV03!E44,),"---")</f>
        <v>0</v>
      </c>
      <c r="F44" s="73" t="str">
        <f>IFERROR(IF(VLOOKUP($D44&amp;"-"&amp;$E44,IF($C$4="TEI0185_REV03",CALC_CONN_TEI0185_REV03!$F:$I),4,0)="--","---",IF($C$4="TEI0185_REV03",CALC_CONN_TEI0185_REV03!$G44&amp; " --&gt; " &amp;CALC_CONN_TEI0185_REV03!$I44&amp; " --&gt; ")),"---")</f>
        <v>---</v>
      </c>
      <c r="G44" s="73" t="str">
        <f>IFERROR(IF(VLOOKUP($D44&amp;"-"&amp;$E44,IF($C$4="TEI0185_REV03",CALC_CONN_TEI0185_REV03!$F:$H),3,0)="--",VLOOKUP($D44&amp;"-"&amp;$E44,IF($C$4="TEI0185_REV03",CALC_CONN_TEI0185_REV03!$F:$H),2,0),VLOOKUP($D44&amp;"-"&amp;$E44,IF($C$4="TEI0185_REV03",CALC_CONN_TEI0185_REV03!$F:$H),3,0)),"---")</f>
        <v>---</v>
      </c>
      <c r="H44" s="73" t="str">
        <f>IFERROR(VLOOKUP(G44,IF($C$4="TEI0185_REV03",CALC_CONN_TEI0185_REV03!$G:$T),14,0),"---")</f>
        <v>---</v>
      </c>
      <c r="I44" s="73" t="str">
        <f>IFERROR(VLOOKUP(G44,IF($C$4="TEI0185_REV03",CALC_CONN_TEI0185_REV03!$H:$X),16,0),"---")</f>
        <v>---</v>
      </c>
      <c r="J44" s="72" t="str">
        <f>IFERROR(VLOOKUP(G44,IF($C$4="TEI0185_REV03",CALC_CONN_TEI0185_REV03!$H:$X),17,0),"---")</f>
        <v>---</v>
      </c>
      <c r="K44" s="78" t="str">
        <f>IFERROR(VLOOKUP($D44&amp;"-"&amp;$E44,IF($C$4="TEI0185_REV03",CALC_CONN_TEI0185_REV03!$F:$K,"???"),6,0),"---")</f>
        <v>---</v>
      </c>
    </row>
    <row r="45" spans="2:11" ht="15" customHeight="1" x14ac:dyDescent="0.25">
      <c r="B45" s="73">
        <f t="shared" si="0"/>
        <v>40</v>
      </c>
      <c r="C45" s="77">
        <f>IFERROR(IF($C$4="TEI0185_REV03",CALC_CONN_TEI0185_REV03!U45,),"---")</f>
        <v>0</v>
      </c>
      <c r="D45" s="73">
        <f>IFERROR(IF($C$4="TEI0185_REV03",CALC_CONN_TEI0185_REV03!D45,),"---")</f>
        <v>0</v>
      </c>
      <c r="E45" s="73">
        <f>IFERROR(IF($C$4="TEI0185_REV03",CALC_CONN_TEI0185_REV03!E45,),"---")</f>
        <v>0</v>
      </c>
      <c r="F45" s="73" t="str">
        <f>IFERROR(IF(VLOOKUP($D45&amp;"-"&amp;$E45,IF($C$4="TEI0185_REV03",CALC_CONN_TEI0185_REV03!$F:$I),4,0)="--","---",IF($C$4="TEI0185_REV03",CALC_CONN_TEI0185_REV03!$G45&amp; " --&gt; " &amp;CALC_CONN_TEI0185_REV03!$I45&amp; " --&gt; ")),"---")</f>
        <v>---</v>
      </c>
      <c r="G45" s="73" t="str">
        <f>IFERROR(IF(VLOOKUP($D45&amp;"-"&amp;$E45,IF($C$4="TEI0185_REV03",CALC_CONN_TEI0185_REV03!$F:$H),3,0)="--",VLOOKUP($D45&amp;"-"&amp;$E45,IF($C$4="TEI0185_REV03",CALC_CONN_TEI0185_REV03!$F:$H),2,0),VLOOKUP($D45&amp;"-"&amp;$E45,IF($C$4="TEI0185_REV03",CALC_CONN_TEI0185_REV03!$F:$H),3,0)),"---")</f>
        <v>---</v>
      </c>
      <c r="H45" s="73" t="str">
        <f>IFERROR(VLOOKUP(G45,IF($C$4="TEI0185_REV03",CALC_CONN_TEI0185_REV03!$G:$T),14,0),"---")</f>
        <v>---</v>
      </c>
      <c r="I45" s="73" t="str">
        <f>IFERROR(VLOOKUP(G45,IF($C$4="TEI0185_REV03",CALC_CONN_TEI0185_REV03!$H:$X),16,0),"---")</f>
        <v>---</v>
      </c>
      <c r="J45" s="72" t="str">
        <f>IFERROR(VLOOKUP(G45,IF($C$4="TEI0185_REV03",CALC_CONN_TEI0185_REV03!$H:$X),17,0),"---")</f>
        <v>---</v>
      </c>
      <c r="K45" s="78" t="str">
        <f>IFERROR(VLOOKUP($D45&amp;"-"&amp;$E45,IF($C$4="TEI0185_REV03",CALC_CONN_TEI0185_REV03!$F:$K,"???"),6,0),"---")</f>
        <v>---</v>
      </c>
    </row>
    <row r="46" spans="2:11" ht="15" customHeight="1" x14ac:dyDescent="0.25">
      <c r="B46" s="73">
        <f t="shared" si="0"/>
        <v>41</v>
      </c>
      <c r="C46" s="77">
        <f>IFERROR(IF($C$4="TEI0185_REV03",CALC_CONN_TEI0185_REV03!U46,),"---")</f>
        <v>0</v>
      </c>
      <c r="D46" s="73">
        <f>IFERROR(IF($C$4="TEI0185_REV03",CALC_CONN_TEI0185_REV03!D46,),"---")</f>
        <v>0</v>
      </c>
      <c r="E46" s="73">
        <f>IFERROR(IF($C$4="TEI0185_REV03",CALC_CONN_TEI0185_REV03!E46,),"---")</f>
        <v>0</v>
      </c>
      <c r="F46" s="73" t="str">
        <f>IFERROR(IF(VLOOKUP($D46&amp;"-"&amp;$E46,IF($C$4="TEI0185_REV03",CALC_CONN_TEI0185_REV03!$F:$I),4,0)="--","---",IF($C$4="TEI0185_REV03",CALC_CONN_TEI0185_REV03!$G46&amp; " --&gt; " &amp;CALC_CONN_TEI0185_REV03!$I46&amp; " --&gt; ")),"---")</f>
        <v>---</v>
      </c>
      <c r="G46" s="73" t="str">
        <f>IFERROR(IF(VLOOKUP($D46&amp;"-"&amp;$E46,IF($C$4="TEI0185_REV03",CALC_CONN_TEI0185_REV03!$F:$H),3,0)="--",VLOOKUP($D46&amp;"-"&amp;$E46,IF($C$4="TEI0185_REV03",CALC_CONN_TEI0185_REV03!$F:$H),2,0),VLOOKUP($D46&amp;"-"&amp;$E46,IF($C$4="TEI0185_REV03",CALC_CONN_TEI0185_REV03!$F:$H),3,0)),"---")</f>
        <v>---</v>
      </c>
      <c r="H46" s="73" t="str">
        <f>IFERROR(VLOOKUP(G46,IF($C$4="TEI0185_REV03",CALC_CONN_TEI0185_REV03!$G:$T),14,0),"---")</f>
        <v>---</v>
      </c>
      <c r="I46" s="73" t="str">
        <f>IFERROR(VLOOKUP(G46,IF($C$4="TEI0185_REV03",CALC_CONN_TEI0185_REV03!$H:$X),16,0),"---")</f>
        <v>---</v>
      </c>
      <c r="J46" s="72" t="str">
        <f>IFERROR(VLOOKUP(G46,IF($C$4="TEI0185_REV03",CALC_CONN_TEI0185_REV03!$H:$X),17,0),"---")</f>
        <v>---</v>
      </c>
      <c r="K46" s="78" t="str">
        <f>IFERROR(VLOOKUP($D46&amp;"-"&amp;$E46,IF($C$4="TEI0185_REV03",CALC_CONN_TEI0185_REV03!$F:$K,"???"),6,0),"---")</f>
        <v>---</v>
      </c>
    </row>
    <row r="47" spans="2:11" ht="15" customHeight="1" x14ac:dyDescent="0.25">
      <c r="B47" s="73">
        <f t="shared" si="0"/>
        <v>42</v>
      </c>
      <c r="C47" s="77">
        <f>IFERROR(IF($C$4="TEI0185_REV03",CALC_CONN_TEI0185_REV03!U47,),"---")</f>
        <v>0</v>
      </c>
      <c r="D47" s="73">
        <f>IFERROR(IF($C$4="TEI0185_REV03",CALC_CONN_TEI0185_REV03!D47,),"---")</f>
        <v>0</v>
      </c>
      <c r="E47" s="73">
        <f>IFERROR(IF($C$4="TEI0185_REV03",CALC_CONN_TEI0185_REV03!E47,),"---")</f>
        <v>0</v>
      </c>
      <c r="F47" s="73" t="str">
        <f>IFERROR(IF(VLOOKUP($D47&amp;"-"&amp;$E47,IF($C$4="TEI0185_REV03",CALC_CONN_TEI0185_REV03!$F:$I),4,0)="--","---",IF($C$4="TEI0185_REV03",CALC_CONN_TEI0185_REV03!$G47&amp; " --&gt; " &amp;CALC_CONN_TEI0185_REV03!$I47&amp; " --&gt; ")),"---")</f>
        <v>---</v>
      </c>
      <c r="G47" s="73" t="str">
        <f>IFERROR(IF(VLOOKUP($D47&amp;"-"&amp;$E47,IF($C$4="TEI0185_REV03",CALC_CONN_TEI0185_REV03!$F:$H),3,0)="--",VLOOKUP($D47&amp;"-"&amp;$E47,IF($C$4="TEI0185_REV03",CALC_CONN_TEI0185_REV03!$F:$H),2,0),VLOOKUP($D47&amp;"-"&amp;$E47,IF($C$4="TEI0185_REV03",CALC_CONN_TEI0185_REV03!$F:$H),3,0)),"---")</f>
        <v>---</v>
      </c>
      <c r="H47" s="73" t="str">
        <f>IFERROR(VLOOKUP(G47,IF($C$4="TEI0185_REV03",CALC_CONN_TEI0185_REV03!$G:$T),14,0),"---")</f>
        <v>---</v>
      </c>
      <c r="I47" s="73" t="str">
        <f>IFERROR(VLOOKUP(G47,IF($C$4="TEI0185_REV03",CALC_CONN_TEI0185_REV03!$H:$X),16,0),"---")</f>
        <v>---</v>
      </c>
      <c r="J47" s="72" t="str">
        <f>IFERROR(VLOOKUP(G47,IF($C$4="TEI0185_REV03",CALC_CONN_TEI0185_REV03!$H:$X),17,0),"---")</f>
        <v>---</v>
      </c>
      <c r="K47" s="78" t="str">
        <f>IFERROR(VLOOKUP($D47&amp;"-"&amp;$E47,IF($C$4="TEI0185_REV03",CALC_CONN_TEI0185_REV03!$F:$K,"???"),6,0),"---")</f>
        <v>---</v>
      </c>
    </row>
    <row r="48" spans="2:11" ht="15" customHeight="1" x14ac:dyDescent="0.25">
      <c r="B48" s="73">
        <f t="shared" si="0"/>
        <v>43</v>
      </c>
      <c r="C48" s="77">
        <f>IFERROR(IF($C$4="TEI0185_REV03",CALC_CONN_TEI0185_REV03!U48,),"---")</f>
        <v>0</v>
      </c>
      <c r="D48" s="73">
        <f>IFERROR(IF($C$4="TEI0185_REV03",CALC_CONN_TEI0185_REV03!D48,),"---")</f>
        <v>0</v>
      </c>
      <c r="E48" s="73">
        <f>IFERROR(IF($C$4="TEI0185_REV03",CALC_CONN_TEI0185_REV03!E48,),"---")</f>
        <v>0</v>
      </c>
      <c r="F48" s="73" t="str">
        <f>IFERROR(IF(VLOOKUP($D48&amp;"-"&amp;$E48,IF($C$4="TEI0185_REV03",CALC_CONN_TEI0185_REV03!$F:$I),4,0)="--","---",IF($C$4="TEI0185_REV03",CALC_CONN_TEI0185_REV03!$G48&amp; " --&gt; " &amp;CALC_CONN_TEI0185_REV03!$I48&amp; " --&gt; ")),"---")</f>
        <v>---</v>
      </c>
      <c r="G48" s="73" t="str">
        <f>IFERROR(IF(VLOOKUP($D48&amp;"-"&amp;$E48,IF($C$4="TEI0185_REV03",CALC_CONN_TEI0185_REV03!$F:$H),3,0)="--",VLOOKUP($D48&amp;"-"&amp;$E48,IF($C$4="TEI0185_REV03",CALC_CONN_TEI0185_REV03!$F:$H),2,0),VLOOKUP($D48&amp;"-"&amp;$E48,IF($C$4="TEI0185_REV03",CALC_CONN_TEI0185_REV03!$F:$H),3,0)),"---")</f>
        <v>---</v>
      </c>
      <c r="H48" s="73" t="str">
        <f>IFERROR(VLOOKUP(G48,IF($C$4="TEI0185_REV03",CALC_CONN_TEI0185_REV03!$G:$T),14,0),"---")</f>
        <v>---</v>
      </c>
      <c r="I48" s="73" t="str">
        <f>IFERROR(VLOOKUP(G48,IF($C$4="TEI0185_REV03",CALC_CONN_TEI0185_REV03!$H:$X),16,0),"---")</f>
        <v>---</v>
      </c>
      <c r="J48" s="72" t="str">
        <f>IFERROR(VLOOKUP(G48,IF($C$4="TEI0185_REV03",CALC_CONN_TEI0185_REV03!$H:$X),17,0),"---")</f>
        <v>---</v>
      </c>
      <c r="K48" s="78" t="str">
        <f>IFERROR(VLOOKUP($D48&amp;"-"&amp;$E48,IF($C$4="TEI0185_REV03",CALC_CONN_TEI0185_REV03!$F:$K,"???"),6,0),"---")</f>
        <v>---</v>
      </c>
    </row>
    <row r="49" spans="2:11" ht="15" customHeight="1" x14ac:dyDescent="0.25">
      <c r="B49" s="73">
        <f t="shared" si="0"/>
        <v>44</v>
      </c>
      <c r="C49" s="77">
        <f>IFERROR(IF($C$4="TEI0185_REV03",CALC_CONN_TEI0185_REV03!U49,),"---")</f>
        <v>0</v>
      </c>
      <c r="D49" s="73">
        <f>IFERROR(IF($C$4="TEI0185_REV03",CALC_CONN_TEI0185_REV03!D49,),"---")</f>
        <v>0</v>
      </c>
      <c r="E49" s="73">
        <f>IFERROR(IF($C$4="TEI0185_REV03",CALC_CONN_TEI0185_REV03!E49,),"---")</f>
        <v>0</v>
      </c>
      <c r="F49" s="73" t="str">
        <f>IFERROR(IF(VLOOKUP($D49&amp;"-"&amp;$E49,IF($C$4="TEI0185_REV03",CALC_CONN_TEI0185_REV03!$F:$I),4,0)="--","---",IF($C$4="TEI0185_REV03",CALC_CONN_TEI0185_REV03!$G49&amp; " --&gt; " &amp;CALC_CONN_TEI0185_REV03!$I49&amp; " --&gt; ")),"---")</f>
        <v>---</v>
      </c>
      <c r="G49" s="73" t="str">
        <f>IFERROR(IF(VLOOKUP($D49&amp;"-"&amp;$E49,IF($C$4="TEI0185_REV03",CALC_CONN_TEI0185_REV03!$F:$H),3,0)="--",VLOOKUP($D49&amp;"-"&amp;$E49,IF($C$4="TEI0185_REV03",CALC_CONN_TEI0185_REV03!$F:$H),2,0),VLOOKUP($D49&amp;"-"&amp;$E49,IF($C$4="TEI0185_REV03",CALC_CONN_TEI0185_REV03!$F:$H),3,0)),"---")</f>
        <v>---</v>
      </c>
      <c r="H49" s="73" t="str">
        <f>IFERROR(VLOOKUP(G49,IF($C$4="TEI0185_REV03",CALC_CONN_TEI0185_REV03!$G:$T),14,0),"---")</f>
        <v>---</v>
      </c>
      <c r="I49" s="73" t="str">
        <f>IFERROR(VLOOKUP(G49,IF($C$4="TEI0185_REV03",CALC_CONN_TEI0185_REV03!$H:$X),16,0),"---")</f>
        <v>---</v>
      </c>
      <c r="J49" s="72" t="str">
        <f>IFERROR(VLOOKUP(G49,IF($C$4="TEI0185_REV03",CALC_CONN_TEI0185_REV03!$H:$X),17,0),"---")</f>
        <v>---</v>
      </c>
      <c r="K49" s="78" t="str">
        <f>IFERROR(VLOOKUP($D49&amp;"-"&amp;$E49,IF($C$4="TEI0185_REV03",CALC_CONN_TEI0185_REV03!$F:$K,"???"),6,0),"---")</f>
        <v>---</v>
      </c>
    </row>
    <row r="50" spans="2:11" ht="15" customHeight="1" x14ac:dyDescent="0.25">
      <c r="B50" s="73">
        <f t="shared" si="0"/>
        <v>45</v>
      </c>
      <c r="C50" s="77">
        <f>IFERROR(IF($C$4="TEI0185_REV03",CALC_CONN_TEI0185_REV03!U50,),"---")</f>
        <v>0</v>
      </c>
      <c r="D50" s="73">
        <f>IFERROR(IF($C$4="TEI0185_REV03",CALC_CONN_TEI0185_REV03!D50,),"---")</f>
        <v>0</v>
      </c>
      <c r="E50" s="73">
        <f>IFERROR(IF($C$4="TEI0185_REV03",CALC_CONN_TEI0185_REV03!E50,),"---")</f>
        <v>0</v>
      </c>
      <c r="F50" s="73" t="str">
        <f>IFERROR(IF(VLOOKUP($D50&amp;"-"&amp;$E50,IF($C$4="TEI0185_REV03",CALC_CONN_TEI0185_REV03!$F:$I),4,0)="--","---",IF($C$4="TEI0185_REV03",CALC_CONN_TEI0185_REV03!$G50&amp; " --&gt; " &amp;CALC_CONN_TEI0185_REV03!$I50&amp; " --&gt; ")),"---")</f>
        <v>---</v>
      </c>
      <c r="G50" s="73" t="str">
        <f>IFERROR(IF(VLOOKUP($D50&amp;"-"&amp;$E50,IF($C$4="TEI0185_REV03",CALC_CONN_TEI0185_REV03!$F:$H),3,0)="--",VLOOKUP($D50&amp;"-"&amp;$E50,IF($C$4="TEI0185_REV03",CALC_CONN_TEI0185_REV03!$F:$H),2,0),VLOOKUP($D50&amp;"-"&amp;$E50,IF($C$4="TEI0185_REV03",CALC_CONN_TEI0185_REV03!$F:$H),3,0)),"---")</f>
        <v>---</v>
      </c>
      <c r="H50" s="73" t="str">
        <f>IFERROR(VLOOKUP(G50,IF($C$4="TEI0185_REV03",CALC_CONN_TEI0185_REV03!$G:$T),14,0),"---")</f>
        <v>---</v>
      </c>
      <c r="I50" s="73" t="str">
        <f>IFERROR(VLOOKUP(G50,IF($C$4="TEI0185_REV03",CALC_CONN_TEI0185_REV03!$H:$X),16,0),"---")</f>
        <v>---</v>
      </c>
      <c r="J50" s="72" t="str">
        <f>IFERROR(VLOOKUP(G50,IF($C$4="TEI0185_REV03",CALC_CONN_TEI0185_REV03!$H:$X),17,0),"---")</f>
        <v>---</v>
      </c>
      <c r="K50" s="78" t="str">
        <f>IFERROR(VLOOKUP($D50&amp;"-"&amp;$E50,IF($C$4="TEI0185_REV03",CALC_CONN_TEI0185_REV03!$F:$K,"???"),6,0),"---")</f>
        <v>---</v>
      </c>
    </row>
    <row r="51" spans="2:11" ht="15" customHeight="1" x14ac:dyDescent="0.25">
      <c r="B51" s="73">
        <f t="shared" si="0"/>
        <v>46</v>
      </c>
      <c r="C51" s="77">
        <f>IFERROR(IF($C$4="TEI0185_REV03",CALC_CONN_TEI0185_REV03!U51,),"---")</f>
        <v>0</v>
      </c>
      <c r="D51" s="73">
        <f>IFERROR(IF($C$4="TEI0185_REV03",CALC_CONN_TEI0185_REV03!D51,),"---")</f>
        <v>0</v>
      </c>
      <c r="E51" s="73">
        <f>IFERROR(IF($C$4="TEI0185_REV03",CALC_CONN_TEI0185_REV03!E51,),"---")</f>
        <v>0</v>
      </c>
      <c r="F51" s="73" t="str">
        <f>IFERROR(IF(VLOOKUP($D51&amp;"-"&amp;$E51,IF($C$4="TEI0185_REV03",CALC_CONN_TEI0185_REV03!$F:$I),4,0)="--","---",IF($C$4="TEI0185_REV03",CALC_CONN_TEI0185_REV03!$G51&amp; " --&gt; " &amp;CALC_CONN_TEI0185_REV03!$I51&amp; " --&gt; ")),"---")</f>
        <v>---</v>
      </c>
      <c r="G51" s="73" t="str">
        <f>IFERROR(IF(VLOOKUP($D51&amp;"-"&amp;$E51,IF($C$4="TEI0185_REV03",CALC_CONN_TEI0185_REV03!$F:$H),3,0)="--",VLOOKUP($D51&amp;"-"&amp;$E51,IF($C$4="TEI0185_REV03",CALC_CONN_TEI0185_REV03!$F:$H),2,0),VLOOKUP($D51&amp;"-"&amp;$E51,IF($C$4="TEI0185_REV03",CALC_CONN_TEI0185_REV03!$F:$H),3,0)),"---")</f>
        <v>---</v>
      </c>
      <c r="H51" s="73" t="str">
        <f>IFERROR(VLOOKUP(G51,IF($C$4="TEI0185_REV03",CALC_CONN_TEI0185_REV03!$G:$T),14,0),"---")</f>
        <v>---</v>
      </c>
      <c r="I51" s="73" t="str">
        <f>IFERROR(VLOOKUP(G51,IF($C$4="TEI0185_REV03",CALC_CONN_TEI0185_REV03!$H:$X),16,0),"---")</f>
        <v>---</v>
      </c>
      <c r="J51" s="72" t="str">
        <f>IFERROR(VLOOKUP(G51,IF($C$4="TEI0185_REV03",CALC_CONN_TEI0185_REV03!$H:$X),17,0),"---")</f>
        <v>---</v>
      </c>
      <c r="K51" s="78" t="str">
        <f>IFERROR(VLOOKUP($D51&amp;"-"&amp;$E51,IF($C$4="TEI0185_REV03",CALC_CONN_TEI0185_REV03!$F:$K,"???"),6,0),"---")</f>
        <v>---</v>
      </c>
    </row>
    <row r="52" spans="2:11" ht="15" customHeight="1" x14ac:dyDescent="0.25">
      <c r="B52" s="73">
        <f t="shared" si="0"/>
        <v>47</v>
      </c>
      <c r="C52" s="77">
        <f>IFERROR(IF($C$4="TEI0185_REV03",CALC_CONN_TEI0185_REV03!U52,),"---")</f>
        <v>0</v>
      </c>
      <c r="D52" s="73">
        <f>IFERROR(IF($C$4="TEI0185_REV03",CALC_CONN_TEI0185_REV03!D52,),"---")</f>
        <v>0</v>
      </c>
      <c r="E52" s="73">
        <f>IFERROR(IF($C$4="TEI0185_REV03",CALC_CONN_TEI0185_REV03!E52,),"---")</f>
        <v>0</v>
      </c>
      <c r="F52" s="73" t="str">
        <f>IFERROR(IF(VLOOKUP($D52&amp;"-"&amp;$E52,IF($C$4="TEI0185_REV03",CALC_CONN_TEI0185_REV03!$F:$I),4,0)="--","---",IF($C$4="TEI0185_REV03",CALC_CONN_TEI0185_REV03!$G52&amp; " --&gt; " &amp;CALC_CONN_TEI0185_REV03!$I52&amp; " --&gt; ")),"---")</f>
        <v>---</v>
      </c>
      <c r="G52" s="73" t="str">
        <f>IFERROR(IF(VLOOKUP($D52&amp;"-"&amp;$E52,IF($C$4="TEI0185_REV03",CALC_CONN_TEI0185_REV03!$F:$H),3,0)="--",VLOOKUP($D52&amp;"-"&amp;$E52,IF($C$4="TEI0185_REV03",CALC_CONN_TEI0185_REV03!$F:$H),2,0),VLOOKUP($D52&amp;"-"&amp;$E52,IF($C$4="TEI0185_REV03",CALC_CONN_TEI0185_REV03!$F:$H),3,0)),"---")</f>
        <v>---</v>
      </c>
      <c r="H52" s="73" t="str">
        <f>IFERROR(VLOOKUP(G52,IF($C$4="TEI0185_REV03",CALC_CONN_TEI0185_REV03!$G:$T),14,0),"---")</f>
        <v>---</v>
      </c>
      <c r="I52" s="73" t="str">
        <f>IFERROR(VLOOKUP(G52,IF($C$4="TEI0185_REV03",CALC_CONN_TEI0185_REV03!$H:$X),16,0),"---")</f>
        <v>---</v>
      </c>
      <c r="J52" s="72" t="str">
        <f>IFERROR(VLOOKUP(G52,IF($C$4="TEI0185_REV03",CALC_CONN_TEI0185_REV03!$H:$X),17,0),"---")</f>
        <v>---</v>
      </c>
      <c r="K52" s="78" t="str">
        <f>IFERROR(VLOOKUP($D52&amp;"-"&amp;$E52,IF($C$4="TEI0185_REV03",CALC_CONN_TEI0185_REV03!$F:$K,"???"),6,0),"---")</f>
        <v>---</v>
      </c>
    </row>
    <row r="53" spans="2:11" ht="15" customHeight="1" x14ac:dyDescent="0.25">
      <c r="B53" s="73">
        <f t="shared" si="0"/>
        <v>48</v>
      </c>
      <c r="C53" s="77">
        <f>IFERROR(IF($C$4="TEI0185_REV03",CALC_CONN_TEI0185_REV03!U53,),"---")</f>
        <v>0</v>
      </c>
      <c r="D53" s="73">
        <f>IFERROR(IF($C$4="TEI0185_REV03",CALC_CONN_TEI0185_REV03!D53,),"---")</f>
        <v>0</v>
      </c>
      <c r="E53" s="73">
        <f>IFERROR(IF($C$4="TEI0185_REV03",CALC_CONN_TEI0185_REV03!E53,),"---")</f>
        <v>0</v>
      </c>
      <c r="F53" s="73" t="str">
        <f>IFERROR(IF(VLOOKUP($D53&amp;"-"&amp;$E53,IF($C$4="TEI0185_REV03",CALC_CONN_TEI0185_REV03!$F:$I),4,0)="--","---",IF($C$4="TEI0185_REV03",CALC_CONN_TEI0185_REV03!$G53&amp; " --&gt; " &amp;CALC_CONN_TEI0185_REV03!$I53&amp; " --&gt; ")),"---")</f>
        <v>---</v>
      </c>
      <c r="G53" s="73" t="str">
        <f>IFERROR(IF(VLOOKUP($D53&amp;"-"&amp;$E53,IF($C$4="TEI0185_REV03",CALC_CONN_TEI0185_REV03!$F:$H),3,0)="--",VLOOKUP($D53&amp;"-"&amp;$E53,IF($C$4="TEI0185_REV03",CALC_CONN_TEI0185_REV03!$F:$H),2,0),VLOOKUP($D53&amp;"-"&amp;$E53,IF($C$4="TEI0185_REV03",CALC_CONN_TEI0185_REV03!$F:$H),3,0)),"---")</f>
        <v>---</v>
      </c>
      <c r="H53" s="73" t="str">
        <f>IFERROR(VLOOKUP(G53,IF($C$4="TEI0185_REV03",CALC_CONN_TEI0185_REV03!$G:$T),14,0),"---")</f>
        <v>---</v>
      </c>
      <c r="I53" s="73" t="str">
        <f>IFERROR(VLOOKUP(G53,IF($C$4="TEI0185_REV03",CALC_CONN_TEI0185_REV03!$H:$X),16,0),"---")</f>
        <v>---</v>
      </c>
      <c r="J53" s="72" t="str">
        <f>IFERROR(VLOOKUP(G53,IF($C$4="TEI0185_REV03",CALC_CONN_TEI0185_REV03!$H:$X),17,0),"---")</f>
        <v>---</v>
      </c>
      <c r="K53" s="78" t="str">
        <f>IFERROR(VLOOKUP($D53&amp;"-"&amp;$E53,IF($C$4="TEI0185_REV03",CALC_CONN_TEI0185_REV03!$F:$K,"???"),6,0),"---")</f>
        <v>---</v>
      </c>
    </row>
    <row r="54" spans="2:11" ht="15" customHeight="1" x14ac:dyDescent="0.25">
      <c r="B54" s="73">
        <f t="shared" si="0"/>
        <v>49</v>
      </c>
      <c r="C54" s="77">
        <f>IFERROR(IF($C$4="TEI0185_REV03",CALC_CONN_TEI0185_REV03!U54,),"---")</f>
        <v>0</v>
      </c>
      <c r="D54" s="73">
        <f>IFERROR(IF($C$4="TEI0185_REV03",CALC_CONN_TEI0185_REV03!D54,),"---")</f>
        <v>0</v>
      </c>
      <c r="E54" s="73">
        <f>IFERROR(IF($C$4="TEI0185_REV03",CALC_CONN_TEI0185_REV03!E54,),"---")</f>
        <v>0</v>
      </c>
      <c r="F54" s="73" t="str">
        <f>IFERROR(IF(VLOOKUP($D54&amp;"-"&amp;$E54,IF($C$4="TEI0185_REV03",CALC_CONN_TEI0185_REV03!$F:$I),4,0)="--","---",IF($C$4="TEI0185_REV03",CALC_CONN_TEI0185_REV03!$G54&amp; " --&gt; " &amp;CALC_CONN_TEI0185_REV03!$I54&amp; " --&gt; ")),"---")</f>
        <v>---</v>
      </c>
      <c r="G54" s="73" t="str">
        <f>IFERROR(IF(VLOOKUP($D54&amp;"-"&amp;$E54,IF($C$4="TEI0185_REV03",CALC_CONN_TEI0185_REV03!$F:$H),3,0)="--",VLOOKUP($D54&amp;"-"&amp;$E54,IF($C$4="TEI0185_REV03",CALC_CONN_TEI0185_REV03!$F:$H),2,0),VLOOKUP($D54&amp;"-"&amp;$E54,IF($C$4="TEI0185_REV03",CALC_CONN_TEI0185_REV03!$F:$H),3,0)),"---")</f>
        <v>---</v>
      </c>
      <c r="H54" s="73" t="str">
        <f>IFERROR(VLOOKUP(G54,IF($C$4="TEI0185_REV03",CALC_CONN_TEI0185_REV03!$G:$T),14,0),"---")</f>
        <v>---</v>
      </c>
      <c r="I54" s="73" t="str">
        <f>IFERROR(VLOOKUP(G54,IF($C$4="TEI0185_REV03",CALC_CONN_TEI0185_REV03!$H:$X),16,0),"---")</f>
        <v>---</v>
      </c>
      <c r="J54" s="72" t="str">
        <f>IFERROR(VLOOKUP(G54,IF($C$4="TEI0185_REV03",CALC_CONN_TEI0185_REV03!$H:$X),17,0),"---")</f>
        <v>---</v>
      </c>
      <c r="K54" s="78" t="str">
        <f>IFERROR(VLOOKUP($D54&amp;"-"&amp;$E54,IF($C$4="TEI0185_REV03",CALC_CONN_TEI0185_REV03!$F:$K,"???"),6,0),"---")</f>
        <v>---</v>
      </c>
    </row>
    <row r="55" spans="2:11" ht="15" customHeight="1" x14ac:dyDescent="0.25">
      <c r="B55" s="73">
        <f t="shared" si="0"/>
        <v>50</v>
      </c>
      <c r="C55" s="77">
        <f>IFERROR(IF($C$4="TEI0185_REV03",CALC_CONN_TEI0185_REV03!U55,),"---")</f>
        <v>0</v>
      </c>
      <c r="D55" s="73">
        <f>IFERROR(IF($C$4="TEI0185_REV03",CALC_CONN_TEI0185_REV03!D55,),"---")</f>
        <v>0</v>
      </c>
      <c r="E55" s="73">
        <f>IFERROR(IF($C$4="TEI0185_REV03",CALC_CONN_TEI0185_REV03!E55,),"---")</f>
        <v>0</v>
      </c>
      <c r="F55" s="73" t="str">
        <f>IFERROR(IF(VLOOKUP($D55&amp;"-"&amp;$E55,IF($C$4="TEI0185_REV03",CALC_CONN_TEI0185_REV03!$F:$I),4,0)="--","---",IF($C$4="TEI0185_REV03",CALC_CONN_TEI0185_REV03!$G55&amp; " --&gt; " &amp;CALC_CONN_TEI0185_REV03!$I55&amp; " --&gt; ")),"---")</f>
        <v>---</v>
      </c>
      <c r="G55" s="73" t="str">
        <f>IFERROR(IF(VLOOKUP($D55&amp;"-"&amp;$E55,IF($C$4="TEI0185_REV03",CALC_CONN_TEI0185_REV03!$F:$H),3,0)="--",VLOOKUP($D55&amp;"-"&amp;$E55,IF($C$4="TEI0185_REV03",CALC_CONN_TEI0185_REV03!$F:$H),2,0),VLOOKUP($D55&amp;"-"&amp;$E55,IF($C$4="TEI0185_REV03",CALC_CONN_TEI0185_REV03!$F:$H),3,0)),"---")</f>
        <v>---</v>
      </c>
      <c r="H55" s="73" t="str">
        <f>IFERROR(VLOOKUP(G55,IF($C$4="TEI0185_REV03",CALC_CONN_TEI0185_REV03!$G:$T),14,0),"---")</f>
        <v>---</v>
      </c>
      <c r="I55" s="73" t="str">
        <f>IFERROR(VLOOKUP(G55,IF($C$4="TEI0185_REV03",CALC_CONN_TEI0185_REV03!$H:$X),16,0),"---")</f>
        <v>---</v>
      </c>
      <c r="J55" s="72" t="str">
        <f>IFERROR(VLOOKUP(G55,IF($C$4="TEI0185_REV03",CALC_CONN_TEI0185_REV03!$H:$X),17,0),"---")</f>
        <v>---</v>
      </c>
      <c r="K55" s="78" t="str">
        <f>IFERROR(VLOOKUP($D55&amp;"-"&amp;$E55,IF($C$4="TEI0185_REV03",CALC_CONN_TEI0185_REV03!$F:$K,"???"),6,0),"---")</f>
        <v>---</v>
      </c>
    </row>
    <row r="56" spans="2:11" ht="15" customHeight="1" x14ac:dyDescent="0.25">
      <c r="B56" s="73">
        <f t="shared" si="0"/>
        <v>51</v>
      </c>
      <c r="C56" s="77">
        <f>IFERROR(IF($C$4="TEI0185_REV03",CALC_CONN_TEI0185_REV03!U56,),"---")</f>
        <v>0</v>
      </c>
      <c r="D56" s="73">
        <f>IFERROR(IF($C$4="TEI0185_REV03",CALC_CONN_TEI0185_REV03!D56,),"---")</f>
        <v>0</v>
      </c>
      <c r="E56" s="73">
        <f>IFERROR(IF($C$4="TEI0185_REV03",CALC_CONN_TEI0185_REV03!E56,),"---")</f>
        <v>0</v>
      </c>
      <c r="F56" s="73" t="str">
        <f>IFERROR(IF(VLOOKUP($D56&amp;"-"&amp;$E56,IF($C$4="TEI0185_REV03",CALC_CONN_TEI0185_REV03!$F:$I),4,0)="--","---",IF($C$4="TEI0185_REV03",CALC_CONN_TEI0185_REV03!$G56&amp; " --&gt; " &amp;CALC_CONN_TEI0185_REV03!$I56&amp; " --&gt; ")),"---")</f>
        <v>---</v>
      </c>
      <c r="G56" s="73" t="str">
        <f>IFERROR(IF(VLOOKUP($D56&amp;"-"&amp;$E56,IF($C$4="TEI0185_REV03",CALC_CONN_TEI0185_REV03!$F:$H),3,0)="--",VLOOKUP($D56&amp;"-"&amp;$E56,IF($C$4="TEI0185_REV03",CALC_CONN_TEI0185_REV03!$F:$H),2,0),VLOOKUP($D56&amp;"-"&amp;$E56,IF($C$4="TEI0185_REV03",CALC_CONN_TEI0185_REV03!$F:$H),3,0)),"---")</f>
        <v>---</v>
      </c>
      <c r="H56" s="73" t="str">
        <f>IFERROR(VLOOKUP(G56,IF($C$4="TEI0185_REV03",CALC_CONN_TEI0185_REV03!$G:$T),14,0),"---")</f>
        <v>---</v>
      </c>
      <c r="I56" s="73" t="str">
        <f>IFERROR(VLOOKUP(G56,IF($C$4="TEI0185_REV03",CALC_CONN_TEI0185_REV03!$H:$X),16,0),"---")</f>
        <v>---</v>
      </c>
      <c r="J56" s="72" t="str">
        <f>IFERROR(VLOOKUP(G56,IF($C$4="TEI0185_REV03",CALC_CONN_TEI0185_REV03!$H:$X),17,0),"---")</f>
        <v>---</v>
      </c>
      <c r="K56" s="78" t="str">
        <f>IFERROR(VLOOKUP($D56&amp;"-"&amp;$E56,IF($C$4="TEI0185_REV03",CALC_CONN_TEI0185_REV03!$F:$K,"???"),6,0),"---")</f>
        <v>---</v>
      </c>
    </row>
    <row r="57" spans="2:11" ht="15" customHeight="1" x14ac:dyDescent="0.25">
      <c r="B57" s="73">
        <f t="shared" si="0"/>
        <v>52</v>
      </c>
      <c r="C57" s="77">
        <f>IFERROR(IF($C$4="TEI0185_REV03",CALC_CONN_TEI0185_REV03!U57,),"---")</f>
        <v>0</v>
      </c>
      <c r="D57" s="73">
        <f>IFERROR(IF($C$4="TEI0185_REV03",CALC_CONN_TEI0185_REV03!D57,),"---")</f>
        <v>0</v>
      </c>
      <c r="E57" s="73">
        <f>IFERROR(IF($C$4="TEI0185_REV03",CALC_CONN_TEI0185_REV03!E57,),"---")</f>
        <v>0</v>
      </c>
      <c r="F57" s="73" t="str">
        <f>IFERROR(IF(VLOOKUP($D57&amp;"-"&amp;$E57,IF($C$4="TEI0185_REV03",CALC_CONN_TEI0185_REV03!$F:$I),4,0)="--","---",IF($C$4="TEI0185_REV03",CALC_CONN_TEI0185_REV03!$G57&amp; " --&gt; " &amp;CALC_CONN_TEI0185_REV03!$I57&amp; " --&gt; ")),"---")</f>
        <v>---</v>
      </c>
      <c r="G57" s="73" t="str">
        <f>IFERROR(IF(VLOOKUP($D57&amp;"-"&amp;$E57,IF($C$4="TEI0185_REV03",CALC_CONN_TEI0185_REV03!$F:$H),3,0)="--",VLOOKUP($D57&amp;"-"&amp;$E57,IF($C$4="TEI0185_REV03",CALC_CONN_TEI0185_REV03!$F:$H),2,0),VLOOKUP($D57&amp;"-"&amp;$E57,IF($C$4="TEI0185_REV03",CALC_CONN_TEI0185_REV03!$F:$H),3,0)),"---")</f>
        <v>---</v>
      </c>
      <c r="H57" s="73" t="str">
        <f>IFERROR(VLOOKUP(G57,IF($C$4="TEI0185_REV03",CALC_CONN_TEI0185_REV03!$G:$T),14,0),"---")</f>
        <v>---</v>
      </c>
      <c r="I57" s="73" t="str">
        <f>IFERROR(VLOOKUP(G57,IF($C$4="TEI0185_REV03",CALC_CONN_TEI0185_REV03!$H:$X),16,0),"---")</f>
        <v>---</v>
      </c>
      <c r="J57" s="72" t="str">
        <f>IFERROR(VLOOKUP(G57,IF($C$4="TEI0185_REV03",CALC_CONN_TEI0185_REV03!$H:$X),17,0),"---")</f>
        <v>---</v>
      </c>
      <c r="K57" s="78" t="str">
        <f>IFERROR(VLOOKUP($D57&amp;"-"&amp;$E57,IF($C$4="TEI0185_REV03",CALC_CONN_TEI0185_REV03!$F:$K,"???"),6,0),"---")</f>
        <v>---</v>
      </c>
    </row>
    <row r="58" spans="2:11" ht="15" customHeight="1" x14ac:dyDescent="0.25">
      <c r="B58" s="73">
        <f t="shared" si="0"/>
        <v>53</v>
      </c>
      <c r="C58" s="77">
        <f>IFERROR(IF($C$4="TEI0185_REV03",CALC_CONN_TEI0185_REV03!U58,),"---")</f>
        <v>0</v>
      </c>
      <c r="D58" s="73">
        <f>IFERROR(IF($C$4="TEI0185_REV03",CALC_CONN_TEI0185_REV03!D58,),"---")</f>
        <v>0</v>
      </c>
      <c r="E58" s="73">
        <f>IFERROR(IF($C$4="TEI0185_REV03",CALC_CONN_TEI0185_REV03!E58,),"---")</f>
        <v>0</v>
      </c>
      <c r="F58" s="73" t="str">
        <f>IFERROR(IF(VLOOKUP($D58&amp;"-"&amp;$E58,IF($C$4="TEI0185_REV03",CALC_CONN_TEI0185_REV03!$F:$I),4,0)="--","---",IF($C$4="TEI0185_REV03",CALC_CONN_TEI0185_REV03!$G58&amp; " --&gt; " &amp;CALC_CONN_TEI0185_REV03!$I58&amp; " --&gt; ")),"---")</f>
        <v>---</v>
      </c>
      <c r="G58" s="73" t="str">
        <f>IFERROR(IF(VLOOKUP($D58&amp;"-"&amp;$E58,IF($C$4="TEI0185_REV03",CALC_CONN_TEI0185_REV03!$F:$H),3,0)="--",VLOOKUP($D58&amp;"-"&amp;$E58,IF($C$4="TEI0185_REV03",CALC_CONN_TEI0185_REV03!$F:$H),2,0),VLOOKUP($D58&amp;"-"&amp;$E58,IF($C$4="TEI0185_REV03",CALC_CONN_TEI0185_REV03!$F:$H),3,0)),"---")</f>
        <v>---</v>
      </c>
      <c r="H58" s="73" t="str">
        <f>IFERROR(VLOOKUP(G58,IF($C$4="TEI0185_REV03",CALC_CONN_TEI0185_REV03!$G:$T),14,0),"---")</f>
        <v>---</v>
      </c>
      <c r="I58" s="73" t="str">
        <f>IFERROR(VLOOKUP(G58,IF($C$4="TEI0185_REV03",CALC_CONN_TEI0185_REV03!$H:$X),16,0),"---")</f>
        <v>---</v>
      </c>
      <c r="J58" s="72" t="str">
        <f>IFERROR(VLOOKUP(G58,IF($C$4="TEI0185_REV03",CALC_CONN_TEI0185_REV03!$H:$X),17,0),"---")</f>
        <v>---</v>
      </c>
      <c r="K58" s="78" t="str">
        <f>IFERROR(VLOOKUP($D58&amp;"-"&amp;$E58,IF($C$4="TEI0185_REV03",CALC_CONN_TEI0185_REV03!$F:$K,"???"),6,0),"---")</f>
        <v>---</v>
      </c>
    </row>
    <row r="59" spans="2:11" ht="15" customHeight="1" x14ac:dyDescent="0.25">
      <c r="B59" s="73">
        <f t="shared" si="0"/>
        <v>54</v>
      </c>
      <c r="C59" s="77">
        <f>IFERROR(IF($C$4="TEI0185_REV03",CALC_CONN_TEI0185_REV03!U59,),"---")</f>
        <v>0</v>
      </c>
      <c r="D59" s="73">
        <f>IFERROR(IF($C$4="TEI0185_REV03",CALC_CONN_TEI0185_REV03!D59,),"---")</f>
        <v>0</v>
      </c>
      <c r="E59" s="73">
        <f>IFERROR(IF($C$4="TEI0185_REV03",CALC_CONN_TEI0185_REV03!E59,),"---")</f>
        <v>0</v>
      </c>
      <c r="F59" s="73" t="str">
        <f>IFERROR(IF(VLOOKUP($D59&amp;"-"&amp;$E59,IF($C$4="TEI0185_REV03",CALC_CONN_TEI0185_REV03!$F:$I),4,0)="--","---",IF($C$4="TEI0185_REV03",CALC_CONN_TEI0185_REV03!$G59&amp; " --&gt; " &amp;CALC_CONN_TEI0185_REV03!$I59&amp; " --&gt; ")),"---")</f>
        <v>---</v>
      </c>
      <c r="G59" s="73" t="str">
        <f>IFERROR(IF(VLOOKUP($D59&amp;"-"&amp;$E59,IF($C$4="TEI0185_REV03",CALC_CONN_TEI0185_REV03!$F:$H),3,0)="--",VLOOKUP($D59&amp;"-"&amp;$E59,IF($C$4="TEI0185_REV03",CALC_CONN_TEI0185_REV03!$F:$H),2,0),VLOOKUP($D59&amp;"-"&amp;$E59,IF($C$4="TEI0185_REV03",CALC_CONN_TEI0185_REV03!$F:$H),3,0)),"---")</f>
        <v>---</v>
      </c>
      <c r="H59" s="73" t="str">
        <f>IFERROR(VLOOKUP(G59,IF($C$4="TEI0185_REV03",CALC_CONN_TEI0185_REV03!$G:$T),14,0),"---")</f>
        <v>---</v>
      </c>
      <c r="I59" s="73" t="str">
        <f>IFERROR(VLOOKUP(G59,IF($C$4="TEI0185_REV03",CALC_CONN_TEI0185_REV03!$H:$X),16,0),"---")</f>
        <v>---</v>
      </c>
      <c r="J59" s="72" t="str">
        <f>IFERROR(VLOOKUP(G59,IF($C$4="TEI0185_REV03",CALC_CONN_TEI0185_REV03!$H:$X),17,0),"---")</f>
        <v>---</v>
      </c>
      <c r="K59" s="78" t="str">
        <f>IFERROR(VLOOKUP($D59&amp;"-"&amp;$E59,IF($C$4="TEI0185_REV03",CALC_CONN_TEI0185_REV03!$F:$K,"???"),6,0),"---")</f>
        <v>---</v>
      </c>
    </row>
    <row r="60" spans="2:11" ht="15" customHeight="1" x14ac:dyDescent="0.25">
      <c r="B60" s="73">
        <f t="shared" si="0"/>
        <v>55</v>
      </c>
      <c r="C60" s="77">
        <f>IFERROR(IF($C$4="TEI0185_REV03",CALC_CONN_TEI0185_REV03!U60,),"---")</f>
        <v>0</v>
      </c>
      <c r="D60" s="73">
        <f>IFERROR(IF($C$4="TEI0185_REV03",CALC_CONN_TEI0185_REV03!D60,),"---")</f>
        <v>0</v>
      </c>
      <c r="E60" s="73">
        <f>IFERROR(IF($C$4="TEI0185_REV03",CALC_CONN_TEI0185_REV03!E60,),"---")</f>
        <v>0</v>
      </c>
      <c r="F60" s="73" t="str">
        <f>IFERROR(IF(VLOOKUP($D60&amp;"-"&amp;$E60,IF($C$4="TEI0185_REV03",CALC_CONN_TEI0185_REV03!$F:$I),4,0)="--","---",IF($C$4="TEI0185_REV03",CALC_CONN_TEI0185_REV03!$G60&amp; " --&gt; " &amp;CALC_CONN_TEI0185_REV03!$I60&amp; " --&gt; ")),"---")</f>
        <v>---</v>
      </c>
      <c r="G60" s="73" t="str">
        <f>IFERROR(IF(VLOOKUP($D60&amp;"-"&amp;$E60,IF($C$4="TEI0185_REV03",CALC_CONN_TEI0185_REV03!$F:$H),3,0)="--",VLOOKUP($D60&amp;"-"&amp;$E60,IF($C$4="TEI0185_REV03",CALC_CONN_TEI0185_REV03!$F:$H),2,0),VLOOKUP($D60&amp;"-"&amp;$E60,IF($C$4="TEI0185_REV03",CALC_CONN_TEI0185_REV03!$F:$H),3,0)),"---")</f>
        <v>---</v>
      </c>
      <c r="H60" s="73" t="str">
        <f>IFERROR(VLOOKUP(G60,IF($C$4="TEI0185_REV03",CALC_CONN_TEI0185_REV03!$G:$T),14,0),"---")</f>
        <v>---</v>
      </c>
      <c r="I60" s="73" t="str">
        <f>IFERROR(VLOOKUP(G60,IF($C$4="TEI0185_REV03",CALC_CONN_TEI0185_REV03!$H:$X),16,0),"---")</f>
        <v>---</v>
      </c>
      <c r="J60" s="72" t="str">
        <f>IFERROR(VLOOKUP(G60,IF($C$4="TEI0185_REV03",CALC_CONN_TEI0185_REV03!$H:$X),17,0),"---")</f>
        <v>---</v>
      </c>
      <c r="K60" s="78" t="str">
        <f>IFERROR(VLOOKUP($D60&amp;"-"&amp;$E60,IF($C$4="TEI0185_REV03",CALC_CONN_TEI0185_REV03!$F:$K,"???"),6,0),"---")</f>
        <v>---</v>
      </c>
    </row>
    <row r="61" spans="2:11" ht="15" customHeight="1" x14ac:dyDescent="0.25">
      <c r="B61" s="73">
        <f t="shared" si="0"/>
        <v>56</v>
      </c>
      <c r="C61" s="77">
        <f>IFERROR(IF($C$4="TEI0185_REV03",CALC_CONN_TEI0185_REV03!U61,),"---")</f>
        <v>0</v>
      </c>
      <c r="D61" s="73">
        <f>IFERROR(IF($C$4="TEI0185_REV03",CALC_CONN_TEI0185_REV03!D61,),"---")</f>
        <v>0</v>
      </c>
      <c r="E61" s="73">
        <f>IFERROR(IF($C$4="TEI0185_REV03",CALC_CONN_TEI0185_REV03!E61,),"---")</f>
        <v>0</v>
      </c>
      <c r="F61" s="73" t="str">
        <f>IFERROR(IF(VLOOKUP($D61&amp;"-"&amp;$E61,IF($C$4="TEI0185_REV03",CALC_CONN_TEI0185_REV03!$F:$I),4,0)="--","---",IF($C$4="TEI0185_REV03",CALC_CONN_TEI0185_REV03!$G61&amp; " --&gt; " &amp;CALC_CONN_TEI0185_REV03!$I61&amp; " --&gt; ")),"---")</f>
        <v>---</v>
      </c>
      <c r="G61" s="73" t="str">
        <f>IFERROR(IF(VLOOKUP($D61&amp;"-"&amp;$E61,IF($C$4="TEI0185_REV03",CALC_CONN_TEI0185_REV03!$F:$H),3,0)="--",VLOOKUP($D61&amp;"-"&amp;$E61,IF($C$4="TEI0185_REV03",CALC_CONN_TEI0185_REV03!$F:$H),2,0),VLOOKUP($D61&amp;"-"&amp;$E61,IF($C$4="TEI0185_REV03",CALC_CONN_TEI0185_REV03!$F:$H),3,0)),"---")</f>
        <v>---</v>
      </c>
      <c r="H61" s="73" t="str">
        <f>IFERROR(VLOOKUP(G61,IF($C$4="TEI0185_REV03",CALC_CONN_TEI0185_REV03!$G:$T),14,0),"---")</f>
        <v>---</v>
      </c>
      <c r="I61" s="73" t="str">
        <f>IFERROR(VLOOKUP(G61,IF($C$4="TEI0185_REV03",CALC_CONN_TEI0185_REV03!$H:$X),16,0),"---")</f>
        <v>---</v>
      </c>
      <c r="J61" s="72" t="str">
        <f>IFERROR(VLOOKUP(G61,IF($C$4="TEI0185_REV03",CALC_CONN_TEI0185_REV03!$H:$X),17,0),"---")</f>
        <v>---</v>
      </c>
      <c r="K61" s="78" t="str">
        <f>IFERROR(VLOOKUP($D61&amp;"-"&amp;$E61,IF($C$4="TEI0185_REV03",CALC_CONN_TEI0185_REV03!$F:$K,"???"),6,0),"---")</f>
        <v>---</v>
      </c>
    </row>
    <row r="62" spans="2:11" ht="15" customHeight="1" x14ac:dyDescent="0.25">
      <c r="B62" s="73">
        <f t="shared" si="0"/>
        <v>57</v>
      </c>
      <c r="C62" s="77">
        <f>IFERROR(IF($C$4="TEI0185_REV03",CALC_CONN_TEI0185_REV03!U62,),"---")</f>
        <v>0</v>
      </c>
      <c r="D62" s="73">
        <f>IFERROR(IF($C$4="TEI0185_REV03",CALC_CONN_TEI0185_REV03!D62,),"---")</f>
        <v>0</v>
      </c>
      <c r="E62" s="73">
        <f>IFERROR(IF($C$4="TEI0185_REV03",CALC_CONN_TEI0185_REV03!E62,),"---")</f>
        <v>0</v>
      </c>
      <c r="F62" s="73" t="str">
        <f>IFERROR(IF(VLOOKUP($D62&amp;"-"&amp;$E62,IF($C$4="TEI0185_REV03",CALC_CONN_TEI0185_REV03!$F:$I),4,0)="--","---",IF($C$4="TEI0185_REV03",CALC_CONN_TEI0185_REV03!$G62&amp; " --&gt; " &amp;CALC_CONN_TEI0185_REV03!$I62&amp; " --&gt; ")),"---")</f>
        <v>---</v>
      </c>
      <c r="G62" s="73" t="str">
        <f>IFERROR(IF(VLOOKUP($D62&amp;"-"&amp;$E62,IF($C$4="TEI0185_REV03",CALC_CONN_TEI0185_REV03!$F:$H),3,0)="--",VLOOKUP($D62&amp;"-"&amp;$E62,IF($C$4="TEI0185_REV03",CALC_CONN_TEI0185_REV03!$F:$H),2,0),VLOOKUP($D62&amp;"-"&amp;$E62,IF($C$4="TEI0185_REV03",CALC_CONN_TEI0185_REV03!$F:$H),3,0)),"---")</f>
        <v>---</v>
      </c>
      <c r="H62" s="73" t="str">
        <f>IFERROR(VLOOKUP(G62,IF($C$4="TEI0185_REV03",CALC_CONN_TEI0185_REV03!$G:$T),14,0),"---")</f>
        <v>---</v>
      </c>
      <c r="I62" s="73" t="str">
        <f>IFERROR(VLOOKUP(G62,IF($C$4="TEI0185_REV03",CALC_CONN_TEI0185_REV03!$H:$X),16,0),"---")</f>
        <v>---</v>
      </c>
      <c r="J62" s="72" t="str">
        <f>IFERROR(VLOOKUP(G62,IF($C$4="TEI0185_REV03",CALC_CONN_TEI0185_REV03!$H:$X),17,0),"---")</f>
        <v>---</v>
      </c>
      <c r="K62" s="78" t="str">
        <f>IFERROR(VLOOKUP($D62&amp;"-"&amp;$E62,IF($C$4="TEI0185_REV03",CALC_CONN_TEI0185_REV03!$F:$K,"???"),6,0),"---")</f>
        <v>---</v>
      </c>
    </row>
    <row r="63" spans="2:11" ht="15" customHeight="1" x14ac:dyDescent="0.25">
      <c r="B63" s="73">
        <f t="shared" si="0"/>
        <v>58</v>
      </c>
      <c r="C63" s="77">
        <f>IFERROR(IF($C$4="TEI0185_REV03",CALC_CONN_TEI0185_REV03!U63,),"---")</f>
        <v>0</v>
      </c>
      <c r="D63" s="73">
        <f>IFERROR(IF($C$4="TEI0185_REV03",CALC_CONN_TEI0185_REV03!D63,),"---")</f>
        <v>0</v>
      </c>
      <c r="E63" s="73">
        <f>IFERROR(IF($C$4="TEI0185_REV03",CALC_CONN_TEI0185_REV03!E63,),"---")</f>
        <v>0</v>
      </c>
      <c r="F63" s="73" t="str">
        <f>IFERROR(IF(VLOOKUP($D63&amp;"-"&amp;$E63,IF($C$4="TEI0185_REV03",CALC_CONN_TEI0185_REV03!$F:$I),4,0)="--","---",IF($C$4="TEI0185_REV03",CALC_CONN_TEI0185_REV03!$G63&amp; " --&gt; " &amp;CALC_CONN_TEI0185_REV03!$I63&amp; " --&gt; ")),"---")</f>
        <v>---</v>
      </c>
      <c r="G63" s="73" t="str">
        <f>IFERROR(IF(VLOOKUP($D63&amp;"-"&amp;$E63,IF($C$4="TEI0185_REV03",CALC_CONN_TEI0185_REV03!$F:$H),3,0)="--",VLOOKUP($D63&amp;"-"&amp;$E63,IF($C$4="TEI0185_REV03",CALC_CONN_TEI0185_REV03!$F:$H),2,0),VLOOKUP($D63&amp;"-"&amp;$E63,IF($C$4="TEI0185_REV03",CALC_CONN_TEI0185_REV03!$F:$H),3,0)),"---")</f>
        <v>---</v>
      </c>
      <c r="H63" s="73" t="str">
        <f>IFERROR(VLOOKUP(G63,IF($C$4="TEI0185_REV03",CALC_CONN_TEI0185_REV03!$G:$T),14,0),"---")</f>
        <v>---</v>
      </c>
      <c r="I63" s="73" t="str">
        <f>IFERROR(VLOOKUP(G63,IF($C$4="TEI0185_REV03",CALC_CONN_TEI0185_REV03!$H:$X),16,0),"---")</f>
        <v>---</v>
      </c>
      <c r="J63" s="72" t="str">
        <f>IFERROR(VLOOKUP(G63,IF($C$4="TEI0185_REV03",CALC_CONN_TEI0185_REV03!$H:$X),17,0),"---")</f>
        <v>---</v>
      </c>
      <c r="K63" s="78" t="str">
        <f>IFERROR(VLOOKUP($D63&amp;"-"&amp;$E63,IF($C$4="TEI0185_REV03",CALC_CONN_TEI0185_REV03!$F:$K,"???"),6,0),"---")</f>
        <v>---</v>
      </c>
    </row>
    <row r="64" spans="2:11" ht="15" customHeight="1" x14ac:dyDescent="0.25">
      <c r="B64" s="73">
        <f t="shared" si="0"/>
        <v>59</v>
      </c>
      <c r="C64" s="77">
        <f>IFERROR(IF($C$4="TEI0185_REV03",CALC_CONN_TEI0185_REV03!U64,),"---")</f>
        <v>0</v>
      </c>
      <c r="D64" s="73">
        <f>IFERROR(IF($C$4="TEI0185_REV03",CALC_CONN_TEI0185_REV03!D64,),"---")</f>
        <v>0</v>
      </c>
      <c r="E64" s="73">
        <f>IFERROR(IF($C$4="TEI0185_REV03",CALC_CONN_TEI0185_REV03!E64,),"---")</f>
        <v>0</v>
      </c>
      <c r="F64" s="73" t="str">
        <f>IFERROR(IF(VLOOKUP($D64&amp;"-"&amp;$E64,IF($C$4="TEI0185_REV03",CALC_CONN_TEI0185_REV03!$F:$I),4,0)="--","---",IF($C$4="TEI0185_REV03",CALC_CONN_TEI0185_REV03!$G64&amp; " --&gt; " &amp;CALC_CONN_TEI0185_REV03!$I64&amp; " --&gt; ")),"---")</f>
        <v>---</v>
      </c>
      <c r="G64" s="73" t="str">
        <f>IFERROR(IF(VLOOKUP($D64&amp;"-"&amp;$E64,IF($C$4="TEI0185_REV03",CALC_CONN_TEI0185_REV03!$F:$H),3,0)="--",VLOOKUP($D64&amp;"-"&amp;$E64,IF($C$4="TEI0185_REV03",CALC_CONN_TEI0185_REV03!$F:$H),2,0),VLOOKUP($D64&amp;"-"&amp;$E64,IF($C$4="TEI0185_REV03",CALC_CONN_TEI0185_REV03!$F:$H),3,0)),"---")</f>
        <v>---</v>
      </c>
      <c r="H64" s="73" t="str">
        <f>IFERROR(VLOOKUP(G64,IF($C$4="TEI0185_REV03",CALC_CONN_TEI0185_REV03!$G:$T),14,0),"---")</f>
        <v>---</v>
      </c>
      <c r="I64" s="73" t="str">
        <f>IFERROR(VLOOKUP(G64,IF($C$4="TEI0185_REV03",CALC_CONN_TEI0185_REV03!$H:$X),16,0),"---")</f>
        <v>---</v>
      </c>
      <c r="J64" s="72" t="str">
        <f>IFERROR(VLOOKUP(G64,IF($C$4="TEI0185_REV03",CALC_CONN_TEI0185_REV03!$H:$X),17,0),"---")</f>
        <v>---</v>
      </c>
      <c r="K64" s="78" t="str">
        <f>IFERROR(VLOOKUP($D64&amp;"-"&amp;$E64,IF($C$4="TEI0185_REV03",CALC_CONN_TEI0185_REV03!$F:$K,"???"),6,0),"---")</f>
        <v>---</v>
      </c>
    </row>
    <row r="65" spans="2:11" ht="15" customHeight="1" x14ac:dyDescent="0.25">
      <c r="B65" s="73">
        <f t="shared" si="0"/>
        <v>60</v>
      </c>
      <c r="C65" s="77">
        <f>IFERROR(IF($C$4="TEI0185_REV03",CALC_CONN_TEI0185_REV03!U65,),"---")</f>
        <v>0</v>
      </c>
      <c r="D65" s="73">
        <f>IFERROR(IF($C$4="TEI0185_REV03",CALC_CONN_TEI0185_REV03!D65,),"---")</f>
        <v>0</v>
      </c>
      <c r="E65" s="73">
        <f>IFERROR(IF($C$4="TEI0185_REV03",CALC_CONN_TEI0185_REV03!E65,),"---")</f>
        <v>0</v>
      </c>
      <c r="F65" s="73" t="str">
        <f>IFERROR(IF(VLOOKUP($D65&amp;"-"&amp;$E65,IF($C$4="TEI0185_REV03",CALC_CONN_TEI0185_REV03!$F:$I),4,0)="--","---",IF($C$4="TEI0185_REV03",CALC_CONN_TEI0185_REV03!$G65&amp; " --&gt; " &amp;CALC_CONN_TEI0185_REV03!$I65&amp; " --&gt; ")),"---")</f>
        <v>---</v>
      </c>
      <c r="G65" s="73" t="str">
        <f>IFERROR(IF(VLOOKUP($D65&amp;"-"&amp;$E65,IF($C$4="TEI0185_REV03",CALC_CONN_TEI0185_REV03!$F:$H),3,0)="--",VLOOKUP($D65&amp;"-"&amp;$E65,IF($C$4="TEI0185_REV03",CALC_CONN_TEI0185_REV03!$F:$H),2,0),VLOOKUP($D65&amp;"-"&amp;$E65,IF($C$4="TEI0185_REV03",CALC_CONN_TEI0185_REV03!$F:$H),3,0)),"---")</f>
        <v>---</v>
      </c>
      <c r="H65" s="73" t="str">
        <f>IFERROR(VLOOKUP(G65,IF($C$4="TEI0185_REV03",CALC_CONN_TEI0185_REV03!$G:$T),14,0),"---")</f>
        <v>---</v>
      </c>
      <c r="I65" s="73" t="str">
        <f>IFERROR(VLOOKUP(G65,IF($C$4="TEI0185_REV03",CALC_CONN_TEI0185_REV03!$H:$X),16,0),"---")</f>
        <v>---</v>
      </c>
      <c r="J65" s="72" t="str">
        <f>IFERROR(VLOOKUP(G65,IF($C$4="TEI0185_REV03",CALC_CONN_TEI0185_REV03!$H:$X),17,0),"---")</f>
        <v>---</v>
      </c>
      <c r="K65" s="78" t="str">
        <f>IFERROR(VLOOKUP($D65&amp;"-"&amp;$E65,IF($C$4="TEI0185_REV03",CALC_CONN_TEI0185_REV03!$F:$K,"???"),6,0),"---")</f>
        <v>---</v>
      </c>
    </row>
    <row r="66" spans="2:11" ht="15" customHeight="1" x14ac:dyDescent="0.25">
      <c r="B66" s="73">
        <f t="shared" si="0"/>
        <v>61</v>
      </c>
      <c r="C66" s="77">
        <f>IFERROR(IF($C$4="TEI0185_REV03",CALC_CONN_TEI0185_REV03!U66,),"---")</f>
        <v>0</v>
      </c>
      <c r="D66" s="73">
        <f>IFERROR(IF($C$4="TEI0185_REV03",CALC_CONN_TEI0185_REV03!D66,),"---")</f>
        <v>0</v>
      </c>
      <c r="E66" s="73">
        <f>IFERROR(IF($C$4="TEI0185_REV03",CALC_CONN_TEI0185_REV03!E66,),"---")</f>
        <v>0</v>
      </c>
      <c r="F66" s="73" t="str">
        <f>IFERROR(IF(VLOOKUP($D66&amp;"-"&amp;$E66,IF($C$4="TEI0185_REV03",CALC_CONN_TEI0185_REV03!$F:$I),4,0)="--","---",IF($C$4="TEI0185_REV03",CALC_CONN_TEI0185_REV03!$G66&amp; " --&gt; " &amp;CALC_CONN_TEI0185_REV03!$I66&amp; " --&gt; ")),"---")</f>
        <v>---</v>
      </c>
      <c r="G66" s="73" t="str">
        <f>IFERROR(IF(VLOOKUP($D66&amp;"-"&amp;$E66,IF($C$4="TEI0185_REV03",CALC_CONN_TEI0185_REV03!$F:$H),3,0)="--",VLOOKUP($D66&amp;"-"&amp;$E66,IF($C$4="TEI0185_REV03",CALC_CONN_TEI0185_REV03!$F:$H),2,0),VLOOKUP($D66&amp;"-"&amp;$E66,IF($C$4="TEI0185_REV03",CALC_CONN_TEI0185_REV03!$F:$H),3,0)),"---")</f>
        <v>---</v>
      </c>
      <c r="H66" s="73" t="str">
        <f>IFERROR(VLOOKUP(G66,IF($C$4="TEI0185_REV03",CALC_CONN_TEI0185_REV03!$G:$T),14,0),"---")</f>
        <v>---</v>
      </c>
      <c r="I66" s="73" t="str">
        <f>IFERROR(VLOOKUP(G66,IF($C$4="TEI0185_REV03",CALC_CONN_TEI0185_REV03!$H:$X),16,0),"---")</f>
        <v>---</v>
      </c>
      <c r="J66" s="72" t="str">
        <f>IFERROR(VLOOKUP(G66,IF($C$4="TEI0185_REV03",CALC_CONN_TEI0185_REV03!$H:$X),17,0),"---")</f>
        <v>---</v>
      </c>
      <c r="K66" s="78" t="str">
        <f>IFERROR(VLOOKUP($D66&amp;"-"&amp;$E66,IF($C$4="TEI0185_REV03",CALC_CONN_TEI0185_REV03!$F:$K,"???"),6,0),"---")</f>
        <v>---</v>
      </c>
    </row>
    <row r="67" spans="2:11" ht="15" customHeight="1" x14ac:dyDescent="0.25">
      <c r="B67" s="73">
        <f t="shared" si="0"/>
        <v>62</v>
      </c>
      <c r="C67" s="77">
        <f>IFERROR(IF($C$4="TEI0185_REV03",CALC_CONN_TEI0185_REV03!U67,),"---")</f>
        <v>0</v>
      </c>
      <c r="D67" s="73">
        <f>IFERROR(IF($C$4="TEI0185_REV03",CALC_CONN_TEI0185_REV03!D67,),"---")</f>
        <v>0</v>
      </c>
      <c r="E67" s="73">
        <f>IFERROR(IF($C$4="TEI0185_REV03",CALC_CONN_TEI0185_REV03!E67,),"---")</f>
        <v>0</v>
      </c>
      <c r="F67" s="73" t="str">
        <f>IFERROR(IF(VLOOKUP($D67&amp;"-"&amp;$E67,IF($C$4="TEI0185_REV03",CALC_CONN_TEI0185_REV03!$F:$I),4,0)="--","---",IF($C$4="TEI0185_REV03",CALC_CONN_TEI0185_REV03!$G67&amp; " --&gt; " &amp;CALC_CONN_TEI0185_REV03!$I67&amp; " --&gt; ")),"---")</f>
        <v>---</v>
      </c>
      <c r="G67" s="73" t="str">
        <f>IFERROR(IF(VLOOKUP($D67&amp;"-"&amp;$E67,IF($C$4="TEI0185_REV03",CALC_CONN_TEI0185_REV03!$F:$H),3,0)="--",VLOOKUP($D67&amp;"-"&amp;$E67,IF($C$4="TEI0185_REV03",CALC_CONN_TEI0185_REV03!$F:$H),2,0),VLOOKUP($D67&amp;"-"&amp;$E67,IF($C$4="TEI0185_REV03",CALC_CONN_TEI0185_REV03!$F:$H),3,0)),"---")</f>
        <v>---</v>
      </c>
      <c r="H67" s="73" t="str">
        <f>IFERROR(VLOOKUP(G67,IF($C$4="TEI0185_REV03",CALC_CONN_TEI0185_REV03!$G:$T),14,0),"---")</f>
        <v>---</v>
      </c>
      <c r="I67" s="73" t="str">
        <f>IFERROR(VLOOKUP(G67,IF($C$4="TEI0185_REV03",CALC_CONN_TEI0185_REV03!$H:$X),16,0),"---")</f>
        <v>---</v>
      </c>
      <c r="J67" s="72" t="str">
        <f>IFERROR(VLOOKUP(G67,IF($C$4="TEI0185_REV03",CALC_CONN_TEI0185_REV03!$H:$X),17,0),"---")</f>
        <v>---</v>
      </c>
      <c r="K67" s="78" t="str">
        <f>IFERROR(VLOOKUP($D67&amp;"-"&amp;$E67,IF($C$4="TEI0185_REV03",CALC_CONN_TEI0185_REV03!$F:$K,"???"),6,0),"---")</f>
        <v>---</v>
      </c>
    </row>
    <row r="68" spans="2:11" ht="15" customHeight="1" x14ac:dyDescent="0.25">
      <c r="B68" s="73">
        <f t="shared" si="0"/>
        <v>63</v>
      </c>
      <c r="C68" s="77">
        <f>IFERROR(IF($C$4="TEI0185_REV03",CALC_CONN_TEI0185_REV03!U68,),"---")</f>
        <v>0</v>
      </c>
      <c r="D68" s="73">
        <f>IFERROR(IF($C$4="TEI0185_REV03",CALC_CONN_TEI0185_REV03!D68,),"---")</f>
        <v>0</v>
      </c>
      <c r="E68" s="73">
        <f>IFERROR(IF($C$4="TEI0185_REV03",CALC_CONN_TEI0185_REV03!E68,),"---")</f>
        <v>0</v>
      </c>
      <c r="F68" s="73" t="str">
        <f>IFERROR(IF(VLOOKUP($D68&amp;"-"&amp;$E68,IF($C$4="TEI0185_REV03",CALC_CONN_TEI0185_REV03!$F:$I),4,0)="--","---",IF($C$4="TEI0185_REV03",CALC_CONN_TEI0185_REV03!$G68&amp; " --&gt; " &amp;CALC_CONN_TEI0185_REV03!$I68&amp; " --&gt; ")),"---")</f>
        <v>---</v>
      </c>
      <c r="G68" s="73" t="str">
        <f>IFERROR(IF(VLOOKUP($D68&amp;"-"&amp;$E68,IF($C$4="TEI0185_REV03",CALC_CONN_TEI0185_REV03!$F:$H),3,0)="--",VLOOKUP($D68&amp;"-"&amp;$E68,IF($C$4="TEI0185_REV03",CALC_CONN_TEI0185_REV03!$F:$H),2,0),VLOOKUP($D68&amp;"-"&amp;$E68,IF($C$4="TEI0185_REV03",CALC_CONN_TEI0185_REV03!$F:$H),3,0)),"---")</f>
        <v>---</v>
      </c>
      <c r="H68" s="73" t="str">
        <f>IFERROR(VLOOKUP(G68,IF($C$4="TEI0185_REV03",CALC_CONN_TEI0185_REV03!$G:$T),14,0),"---")</f>
        <v>---</v>
      </c>
      <c r="I68" s="73" t="str">
        <f>IFERROR(VLOOKUP(G68,IF($C$4="TEI0185_REV03",CALC_CONN_TEI0185_REV03!$H:$X),16,0),"---")</f>
        <v>---</v>
      </c>
      <c r="J68" s="72" t="str">
        <f>IFERROR(VLOOKUP(G68,IF($C$4="TEI0185_REV03",CALC_CONN_TEI0185_REV03!$H:$X),17,0),"---")</f>
        <v>---</v>
      </c>
      <c r="K68" s="78" t="str">
        <f>IFERROR(VLOOKUP($D68&amp;"-"&amp;$E68,IF($C$4="TEI0185_REV03",CALC_CONN_TEI0185_REV03!$F:$K,"???"),6,0),"---")</f>
        <v>---</v>
      </c>
    </row>
    <row r="69" spans="2:11" ht="15" customHeight="1" x14ac:dyDescent="0.25">
      <c r="B69" s="73">
        <f t="shared" si="0"/>
        <v>64</v>
      </c>
      <c r="C69" s="77">
        <f>IFERROR(IF($C$4="TEI0185_REV03",CALC_CONN_TEI0185_REV03!U69,),"---")</f>
        <v>0</v>
      </c>
      <c r="D69" s="73">
        <f>IFERROR(IF($C$4="TEI0185_REV03",CALC_CONN_TEI0185_REV03!D69,),"---")</f>
        <v>0</v>
      </c>
      <c r="E69" s="73">
        <f>IFERROR(IF($C$4="TEI0185_REV03",CALC_CONN_TEI0185_REV03!E69,),"---")</f>
        <v>0</v>
      </c>
      <c r="F69" s="73" t="str">
        <f>IFERROR(IF(VLOOKUP($D69&amp;"-"&amp;$E69,IF($C$4="TEI0185_REV03",CALC_CONN_TEI0185_REV03!$F:$I),4,0)="--","---",IF($C$4="TEI0185_REV03",CALC_CONN_TEI0185_REV03!$G69&amp; " --&gt; " &amp;CALC_CONN_TEI0185_REV03!$I69&amp; " --&gt; ")),"---")</f>
        <v>---</v>
      </c>
      <c r="G69" s="73" t="str">
        <f>IFERROR(IF(VLOOKUP($D69&amp;"-"&amp;$E69,IF($C$4="TEI0185_REV03",CALC_CONN_TEI0185_REV03!$F:$H),3,0)="--",VLOOKUP($D69&amp;"-"&amp;$E69,IF($C$4="TEI0185_REV03",CALC_CONN_TEI0185_REV03!$F:$H),2,0),VLOOKUP($D69&amp;"-"&amp;$E69,IF($C$4="TEI0185_REV03",CALC_CONN_TEI0185_REV03!$F:$H),3,0)),"---")</f>
        <v>---</v>
      </c>
      <c r="H69" s="73" t="str">
        <f>IFERROR(VLOOKUP(G69,IF($C$4="TEI0185_REV03",CALC_CONN_TEI0185_REV03!$G:$T),14,0),"---")</f>
        <v>---</v>
      </c>
      <c r="I69" s="73" t="str">
        <f>IFERROR(VLOOKUP(G69,IF($C$4="TEI0185_REV03",CALC_CONN_TEI0185_REV03!$H:$X),16,0),"---")</f>
        <v>---</v>
      </c>
      <c r="J69" s="72" t="str">
        <f>IFERROR(VLOOKUP(G69,IF($C$4="TEI0185_REV03",CALC_CONN_TEI0185_REV03!$H:$X),17,0),"---")</f>
        <v>---</v>
      </c>
      <c r="K69" s="78" t="str">
        <f>IFERROR(VLOOKUP($D69&amp;"-"&amp;$E69,IF($C$4="TEI0185_REV03",CALC_CONN_TEI0185_REV03!$F:$K,"???"),6,0),"---")</f>
        <v>---</v>
      </c>
    </row>
    <row r="70" spans="2:11" ht="15" customHeight="1" x14ac:dyDescent="0.25">
      <c r="B70" s="73">
        <f t="shared" si="0"/>
        <v>65</v>
      </c>
      <c r="C70" s="77">
        <f>IFERROR(IF($C$4="TEI0185_REV03",CALC_CONN_TEI0185_REV03!U70,),"---")</f>
        <v>0</v>
      </c>
      <c r="D70" s="73">
        <f>IFERROR(IF($C$4="TEI0185_REV03",CALC_CONN_TEI0185_REV03!D70,),"---")</f>
        <v>0</v>
      </c>
      <c r="E70" s="73">
        <f>IFERROR(IF($C$4="TEI0185_REV03",CALC_CONN_TEI0185_REV03!E70,),"---")</f>
        <v>0</v>
      </c>
      <c r="F70" s="73" t="str">
        <f>IFERROR(IF(VLOOKUP($D70&amp;"-"&amp;$E70,IF($C$4="TEI0185_REV03",CALC_CONN_TEI0185_REV03!$F:$I),4,0)="--","---",IF($C$4="TEI0185_REV03",CALC_CONN_TEI0185_REV03!$G70&amp; " --&gt; " &amp;CALC_CONN_TEI0185_REV03!$I70&amp; " --&gt; ")),"---")</f>
        <v>---</v>
      </c>
      <c r="G70" s="73" t="str">
        <f>IFERROR(IF(VLOOKUP($D70&amp;"-"&amp;$E70,IF($C$4="TEI0185_REV03",CALC_CONN_TEI0185_REV03!$F:$H),3,0)="--",VLOOKUP($D70&amp;"-"&amp;$E70,IF($C$4="TEI0185_REV03",CALC_CONN_TEI0185_REV03!$F:$H),2,0),VLOOKUP($D70&amp;"-"&amp;$E70,IF($C$4="TEI0185_REV03",CALC_CONN_TEI0185_REV03!$F:$H),3,0)),"---")</f>
        <v>---</v>
      </c>
      <c r="H70" s="73" t="str">
        <f>IFERROR(VLOOKUP(G70,IF($C$4="TEI0185_REV03",CALC_CONN_TEI0185_REV03!$G:$T),14,0),"---")</f>
        <v>---</v>
      </c>
      <c r="I70" s="73" t="str">
        <f>IFERROR(VLOOKUP(G70,IF($C$4="TEI0185_REV03",CALC_CONN_TEI0185_REV03!$H:$X),16,0),"---")</f>
        <v>---</v>
      </c>
      <c r="J70" s="72" t="str">
        <f>IFERROR(VLOOKUP(G70,IF($C$4="TEI0185_REV03",CALC_CONN_TEI0185_REV03!$H:$X),17,0),"---")</f>
        <v>---</v>
      </c>
      <c r="K70" s="78" t="str">
        <f>IFERROR(VLOOKUP($D70&amp;"-"&amp;$E70,IF($C$4="TEI0185_REV03",CALC_CONN_TEI0185_REV03!$F:$K,"???"),6,0),"---")</f>
        <v>---</v>
      </c>
    </row>
    <row r="71" spans="2:11" ht="15" customHeight="1" x14ac:dyDescent="0.25">
      <c r="B71" s="73">
        <f t="shared" si="0"/>
        <v>66</v>
      </c>
      <c r="C71" s="77">
        <f>IFERROR(IF($C$4="TEI0185_REV03",CALC_CONN_TEI0185_REV03!U71,),"---")</f>
        <v>0</v>
      </c>
      <c r="D71" s="73">
        <f>IFERROR(IF($C$4="TEI0185_REV03",CALC_CONN_TEI0185_REV03!D71,),"---")</f>
        <v>0</v>
      </c>
      <c r="E71" s="73">
        <f>IFERROR(IF($C$4="TEI0185_REV03",CALC_CONN_TEI0185_REV03!E71,),"---")</f>
        <v>0</v>
      </c>
      <c r="F71" s="73" t="str">
        <f>IFERROR(IF(VLOOKUP($D71&amp;"-"&amp;$E71,IF($C$4="TEI0185_REV03",CALC_CONN_TEI0185_REV03!$F:$I),4,0)="--","---",IF($C$4="TEI0185_REV03",CALC_CONN_TEI0185_REV03!$G71&amp; " --&gt; " &amp;CALC_CONN_TEI0185_REV03!$I71&amp; " --&gt; ")),"---")</f>
        <v>---</v>
      </c>
      <c r="G71" s="73" t="str">
        <f>IFERROR(IF(VLOOKUP($D71&amp;"-"&amp;$E71,IF($C$4="TEI0185_REV03",CALC_CONN_TEI0185_REV03!$F:$H),3,0)="--",VLOOKUP($D71&amp;"-"&amp;$E71,IF($C$4="TEI0185_REV03",CALC_CONN_TEI0185_REV03!$F:$H),2,0),VLOOKUP($D71&amp;"-"&amp;$E71,IF($C$4="TEI0185_REV03",CALC_CONN_TEI0185_REV03!$F:$H),3,0)),"---")</f>
        <v>---</v>
      </c>
      <c r="H71" s="73" t="str">
        <f>IFERROR(VLOOKUP(G71,IF($C$4="TEI0185_REV03",CALC_CONN_TEI0185_REV03!$G:$T),14,0),"---")</f>
        <v>---</v>
      </c>
      <c r="I71" s="73" t="str">
        <f>IFERROR(VLOOKUP(G71,IF($C$4="TEI0185_REV03",CALC_CONN_TEI0185_REV03!$H:$X),16,0),"---")</f>
        <v>---</v>
      </c>
      <c r="J71" s="72" t="str">
        <f>IFERROR(VLOOKUP(G71,IF($C$4="TEI0185_REV03",CALC_CONN_TEI0185_REV03!$H:$X),17,0),"---")</f>
        <v>---</v>
      </c>
      <c r="K71" s="78" t="str">
        <f>IFERROR(VLOOKUP($D71&amp;"-"&amp;$E71,IF($C$4="TEI0185_REV03",CALC_CONN_TEI0185_REV03!$F:$K,"???"),6,0),"---")</f>
        <v>---</v>
      </c>
    </row>
    <row r="72" spans="2:11" ht="15" customHeight="1" x14ac:dyDescent="0.25">
      <c r="B72" s="73">
        <f t="shared" ref="B72:B135" si="1">B71+1</f>
        <v>67</v>
      </c>
      <c r="C72" s="77">
        <f>IFERROR(IF($C$4="TEI0185_REV03",CALC_CONN_TEI0185_REV03!U72,),"---")</f>
        <v>0</v>
      </c>
      <c r="D72" s="73">
        <f>IFERROR(IF($C$4="TEI0185_REV03",CALC_CONN_TEI0185_REV03!D72,),"---")</f>
        <v>0</v>
      </c>
      <c r="E72" s="73">
        <f>IFERROR(IF($C$4="TEI0185_REV03",CALC_CONN_TEI0185_REV03!E72,),"---")</f>
        <v>0</v>
      </c>
      <c r="F72" s="73" t="str">
        <f>IFERROR(IF(VLOOKUP($D72&amp;"-"&amp;$E72,IF($C$4="TEI0185_REV03",CALC_CONN_TEI0185_REV03!$F:$I),4,0)="--","---",IF($C$4="TEI0185_REV03",CALC_CONN_TEI0185_REV03!$G72&amp; " --&gt; " &amp;CALC_CONN_TEI0185_REV03!$I72&amp; " --&gt; ")),"---")</f>
        <v>---</v>
      </c>
      <c r="G72" s="73" t="str">
        <f>IFERROR(IF(VLOOKUP($D72&amp;"-"&amp;$E72,IF($C$4="TEI0185_REV03",CALC_CONN_TEI0185_REV03!$F:$H),3,0)="--",VLOOKUP($D72&amp;"-"&amp;$E72,IF($C$4="TEI0185_REV03",CALC_CONN_TEI0185_REV03!$F:$H),2,0),VLOOKUP($D72&amp;"-"&amp;$E72,IF($C$4="TEI0185_REV03",CALC_CONN_TEI0185_REV03!$F:$H),3,0)),"---")</f>
        <v>---</v>
      </c>
      <c r="H72" s="73" t="str">
        <f>IFERROR(VLOOKUP(G72,IF($C$4="TEI0185_REV03",CALC_CONN_TEI0185_REV03!$G:$T),14,0),"---")</f>
        <v>---</v>
      </c>
      <c r="I72" s="73" t="str">
        <f>IFERROR(VLOOKUP(G72,IF($C$4="TEI0185_REV03",CALC_CONN_TEI0185_REV03!$H:$X),16,0),"---")</f>
        <v>---</v>
      </c>
      <c r="J72" s="72" t="str">
        <f>IFERROR(VLOOKUP(G72,IF($C$4="TEI0185_REV03",CALC_CONN_TEI0185_REV03!$H:$X),17,0),"---")</f>
        <v>---</v>
      </c>
      <c r="K72" s="78" t="str">
        <f>IFERROR(VLOOKUP($D72&amp;"-"&amp;$E72,IF($C$4="TEI0185_REV03",CALC_CONN_TEI0185_REV03!$F:$K,"???"),6,0),"---")</f>
        <v>---</v>
      </c>
    </row>
    <row r="73" spans="2:11" ht="15" customHeight="1" x14ac:dyDescent="0.25">
      <c r="B73" s="73">
        <f t="shared" si="1"/>
        <v>68</v>
      </c>
      <c r="C73" s="77">
        <f>IFERROR(IF($C$4="TEI0185_REV03",CALC_CONN_TEI0185_REV03!U73,),"---")</f>
        <v>0</v>
      </c>
      <c r="D73" s="73">
        <f>IFERROR(IF($C$4="TEI0185_REV03",CALC_CONN_TEI0185_REV03!D73,),"---")</f>
        <v>0</v>
      </c>
      <c r="E73" s="73">
        <f>IFERROR(IF($C$4="TEI0185_REV03",CALC_CONN_TEI0185_REV03!E73,),"---")</f>
        <v>0</v>
      </c>
      <c r="F73" s="73" t="str">
        <f>IFERROR(IF(VLOOKUP($D73&amp;"-"&amp;$E73,IF($C$4="TEI0185_REV03",CALC_CONN_TEI0185_REV03!$F:$I),4,0)="--","---",IF($C$4="TEI0185_REV03",CALC_CONN_TEI0185_REV03!$G73&amp; " --&gt; " &amp;CALC_CONN_TEI0185_REV03!$I73&amp; " --&gt; ")),"---")</f>
        <v>---</v>
      </c>
      <c r="G73" s="73" t="str">
        <f>IFERROR(IF(VLOOKUP($D73&amp;"-"&amp;$E73,IF($C$4="TEI0185_REV03",CALC_CONN_TEI0185_REV03!$F:$H),3,0)="--",VLOOKUP($D73&amp;"-"&amp;$E73,IF($C$4="TEI0185_REV03",CALC_CONN_TEI0185_REV03!$F:$H),2,0),VLOOKUP($D73&amp;"-"&amp;$E73,IF($C$4="TEI0185_REV03",CALC_CONN_TEI0185_REV03!$F:$H),3,0)),"---")</f>
        <v>---</v>
      </c>
      <c r="H73" s="73" t="str">
        <f>IFERROR(VLOOKUP(G73,IF($C$4="TEI0185_REV03",CALC_CONN_TEI0185_REV03!$G:$T),14,0),"---")</f>
        <v>---</v>
      </c>
      <c r="I73" s="73" t="str">
        <f>IFERROR(VLOOKUP(G73,IF($C$4="TEI0185_REV03",CALC_CONN_TEI0185_REV03!$H:$X),16,0),"---")</f>
        <v>---</v>
      </c>
      <c r="J73" s="72" t="str">
        <f>IFERROR(VLOOKUP(G73,IF($C$4="TEI0185_REV03",CALC_CONN_TEI0185_REV03!$H:$X),17,0),"---")</f>
        <v>---</v>
      </c>
      <c r="K73" s="78" t="str">
        <f>IFERROR(VLOOKUP($D73&amp;"-"&amp;$E73,IF($C$4="TEI0185_REV03",CALC_CONN_TEI0185_REV03!$F:$K,"???"),6,0),"---")</f>
        <v>---</v>
      </c>
    </row>
    <row r="74" spans="2:11" ht="15" customHeight="1" x14ac:dyDescent="0.25">
      <c r="B74" s="73">
        <f t="shared" si="1"/>
        <v>69</v>
      </c>
      <c r="C74" s="77">
        <f>IFERROR(IF($C$4="TEI0185_REV03",CALC_CONN_TEI0185_REV03!U74,),"---")</f>
        <v>0</v>
      </c>
      <c r="D74" s="73">
        <f>IFERROR(IF($C$4="TEI0185_REV03",CALC_CONN_TEI0185_REV03!D74,),"---")</f>
        <v>0</v>
      </c>
      <c r="E74" s="73">
        <f>IFERROR(IF($C$4="TEI0185_REV03",CALC_CONN_TEI0185_REV03!E74,),"---")</f>
        <v>0</v>
      </c>
      <c r="F74" s="73" t="str">
        <f>IFERROR(IF(VLOOKUP($D74&amp;"-"&amp;$E74,IF($C$4="TEI0185_REV03",CALC_CONN_TEI0185_REV03!$F:$I),4,0)="--","---",IF($C$4="TEI0185_REV03",CALC_CONN_TEI0185_REV03!$G74&amp; " --&gt; " &amp;CALC_CONN_TEI0185_REV03!$I74&amp; " --&gt; ")),"---")</f>
        <v>---</v>
      </c>
      <c r="G74" s="73" t="str">
        <f>IFERROR(IF(VLOOKUP($D74&amp;"-"&amp;$E74,IF($C$4="TEI0185_REV03",CALC_CONN_TEI0185_REV03!$F:$H),3,0)="--",VLOOKUP($D74&amp;"-"&amp;$E74,IF($C$4="TEI0185_REV03",CALC_CONN_TEI0185_REV03!$F:$H),2,0),VLOOKUP($D74&amp;"-"&amp;$E74,IF($C$4="TEI0185_REV03",CALC_CONN_TEI0185_REV03!$F:$H),3,0)),"---")</f>
        <v>---</v>
      </c>
      <c r="H74" s="73" t="str">
        <f>IFERROR(VLOOKUP(G74,IF($C$4="TEI0185_REV03",CALC_CONN_TEI0185_REV03!$G:$T),14,0),"---")</f>
        <v>---</v>
      </c>
      <c r="I74" s="73" t="str">
        <f>IFERROR(VLOOKUP(G74,IF($C$4="TEI0185_REV03",CALC_CONN_TEI0185_REV03!$H:$X),16,0),"---")</f>
        <v>---</v>
      </c>
      <c r="J74" s="72" t="str">
        <f>IFERROR(VLOOKUP(G74,IF($C$4="TEI0185_REV03",CALC_CONN_TEI0185_REV03!$H:$X),17,0),"---")</f>
        <v>---</v>
      </c>
      <c r="K74" s="78" t="str">
        <f>IFERROR(VLOOKUP($D74&amp;"-"&amp;$E74,IF($C$4="TEI0185_REV03",CALC_CONN_TEI0185_REV03!$F:$K,"???"),6,0),"---")</f>
        <v>---</v>
      </c>
    </row>
    <row r="75" spans="2:11" ht="15" customHeight="1" x14ac:dyDescent="0.25">
      <c r="B75" s="73">
        <f t="shared" si="1"/>
        <v>70</v>
      </c>
      <c r="C75" s="77">
        <f>IFERROR(IF($C$4="TEI0185_REV03",CALC_CONN_TEI0185_REV03!U75,),"---")</f>
        <v>0</v>
      </c>
      <c r="D75" s="73">
        <f>IFERROR(IF($C$4="TEI0185_REV03",CALC_CONN_TEI0185_REV03!D75,),"---")</f>
        <v>0</v>
      </c>
      <c r="E75" s="73">
        <f>IFERROR(IF($C$4="TEI0185_REV03",CALC_CONN_TEI0185_REV03!E75,),"---")</f>
        <v>0</v>
      </c>
      <c r="F75" s="73" t="str">
        <f>IFERROR(IF(VLOOKUP($D75&amp;"-"&amp;$E75,IF($C$4="TEI0185_REV03",CALC_CONN_TEI0185_REV03!$F:$I),4,0)="--","---",IF($C$4="TEI0185_REV03",CALC_CONN_TEI0185_REV03!$G75&amp; " --&gt; " &amp;CALC_CONN_TEI0185_REV03!$I75&amp; " --&gt; ")),"---")</f>
        <v>---</v>
      </c>
      <c r="G75" s="73" t="str">
        <f>IFERROR(IF(VLOOKUP($D75&amp;"-"&amp;$E75,IF($C$4="TEI0185_REV03",CALC_CONN_TEI0185_REV03!$F:$H),3,0)="--",VLOOKUP($D75&amp;"-"&amp;$E75,IF($C$4="TEI0185_REV03",CALC_CONN_TEI0185_REV03!$F:$H),2,0),VLOOKUP($D75&amp;"-"&amp;$E75,IF($C$4="TEI0185_REV03",CALC_CONN_TEI0185_REV03!$F:$H),3,0)),"---")</f>
        <v>---</v>
      </c>
      <c r="H75" s="73" t="str">
        <f>IFERROR(VLOOKUP(G75,IF($C$4="TEI0185_REV03",CALC_CONN_TEI0185_REV03!$G:$T),14,0),"---")</f>
        <v>---</v>
      </c>
      <c r="I75" s="73" t="str">
        <f>IFERROR(VLOOKUP(G75,IF($C$4="TEI0185_REV03",CALC_CONN_TEI0185_REV03!$H:$X),16,0),"---")</f>
        <v>---</v>
      </c>
      <c r="J75" s="72" t="str">
        <f>IFERROR(VLOOKUP(G75,IF($C$4="TEI0185_REV03",CALC_CONN_TEI0185_REV03!$H:$X),17,0),"---")</f>
        <v>---</v>
      </c>
      <c r="K75" s="78" t="str">
        <f>IFERROR(VLOOKUP($D75&amp;"-"&amp;$E75,IF($C$4="TEI0185_REV03",CALC_CONN_TEI0185_REV03!$F:$K,"???"),6,0),"---")</f>
        <v>---</v>
      </c>
    </row>
    <row r="76" spans="2:11" ht="15" customHeight="1" x14ac:dyDescent="0.25">
      <c r="B76" s="73">
        <f t="shared" si="1"/>
        <v>71</v>
      </c>
      <c r="C76" s="77">
        <f>IFERROR(IF($C$4="TEI0185_REV03",CALC_CONN_TEI0185_REV03!U76,),"---")</f>
        <v>0</v>
      </c>
      <c r="D76" s="73">
        <f>IFERROR(IF($C$4="TEI0185_REV03",CALC_CONN_TEI0185_REV03!D76,),"---")</f>
        <v>0</v>
      </c>
      <c r="E76" s="73">
        <f>IFERROR(IF($C$4="TEI0185_REV03",CALC_CONN_TEI0185_REV03!E76,),"---")</f>
        <v>0</v>
      </c>
      <c r="F76" s="73" t="str">
        <f>IFERROR(IF(VLOOKUP($D76&amp;"-"&amp;$E76,IF($C$4="TEI0185_REV03",CALC_CONN_TEI0185_REV03!$F:$I),4,0)="--","---",IF($C$4="TEI0185_REV03",CALC_CONN_TEI0185_REV03!$G76&amp; " --&gt; " &amp;CALC_CONN_TEI0185_REV03!$I76&amp; " --&gt; ")),"---")</f>
        <v>---</v>
      </c>
      <c r="G76" s="73" t="str">
        <f>IFERROR(IF(VLOOKUP($D76&amp;"-"&amp;$E76,IF($C$4="TEI0185_REV03",CALC_CONN_TEI0185_REV03!$F:$H),3,0)="--",VLOOKUP($D76&amp;"-"&amp;$E76,IF($C$4="TEI0185_REV03",CALC_CONN_TEI0185_REV03!$F:$H),2,0),VLOOKUP($D76&amp;"-"&amp;$E76,IF($C$4="TEI0185_REV03",CALC_CONN_TEI0185_REV03!$F:$H),3,0)),"---")</f>
        <v>---</v>
      </c>
      <c r="H76" s="73" t="str">
        <f>IFERROR(VLOOKUP(G76,IF($C$4="TEI0185_REV03",CALC_CONN_TEI0185_REV03!$G:$T),14,0),"---")</f>
        <v>---</v>
      </c>
      <c r="I76" s="73" t="str">
        <f>IFERROR(VLOOKUP(G76,IF($C$4="TEI0185_REV03",CALC_CONN_TEI0185_REV03!$H:$X),16,0),"---")</f>
        <v>---</v>
      </c>
      <c r="J76" s="72" t="str">
        <f>IFERROR(VLOOKUP(G76,IF($C$4="TEI0185_REV03",CALC_CONN_TEI0185_REV03!$H:$X),17,0),"---")</f>
        <v>---</v>
      </c>
      <c r="K76" s="78" t="str">
        <f>IFERROR(VLOOKUP($D76&amp;"-"&amp;$E76,IF($C$4="TEI0185_REV03",CALC_CONN_TEI0185_REV03!$F:$K,"???"),6,0),"---")</f>
        <v>---</v>
      </c>
    </row>
    <row r="77" spans="2:11" ht="15" customHeight="1" x14ac:dyDescent="0.25">
      <c r="B77" s="73">
        <f t="shared" si="1"/>
        <v>72</v>
      </c>
      <c r="C77" s="77">
        <f>IFERROR(IF($C$4="TEI0185_REV03",CALC_CONN_TEI0185_REV03!U77,),"---")</f>
        <v>0</v>
      </c>
      <c r="D77" s="73">
        <f>IFERROR(IF($C$4="TEI0185_REV03",CALC_CONN_TEI0185_REV03!D77,),"---")</f>
        <v>0</v>
      </c>
      <c r="E77" s="73">
        <f>IFERROR(IF($C$4="TEI0185_REV03",CALC_CONN_TEI0185_REV03!E77,),"---")</f>
        <v>0</v>
      </c>
      <c r="F77" s="73" t="str">
        <f>IFERROR(IF(VLOOKUP($D77&amp;"-"&amp;$E77,IF($C$4="TEI0185_REV03",CALC_CONN_TEI0185_REV03!$F:$I),4,0)="--","---",IF($C$4="TEI0185_REV03",CALC_CONN_TEI0185_REV03!$G77&amp; " --&gt; " &amp;CALC_CONN_TEI0185_REV03!$I77&amp; " --&gt; ")),"---")</f>
        <v>---</v>
      </c>
      <c r="G77" s="73" t="str">
        <f>IFERROR(IF(VLOOKUP($D77&amp;"-"&amp;$E77,IF($C$4="TEI0185_REV03",CALC_CONN_TEI0185_REV03!$F:$H),3,0)="--",VLOOKUP($D77&amp;"-"&amp;$E77,IF($C$4="TEI0185_REV03",CALC_CONN_TEI0185_REV03!$F:$H),2,0),VLOOKUP($D77&amp;"-"&amp;$E77,IF($C$4="TEI0185_REV03",CALC_CONN_TEI0185_REV03!$F:$H),3,0)),"---")</f>
        <v>---</v>
      </c>
      <c r="H77" s="73" t="str">
        <f>IFERROR(VLOOKUP(G77,IF($C$4="TEI0185_REV03",CALC_CONN_TEI0185_REV03!$G:$T),14,0),"---")</f>
        <v>---</v>
      </c>
      <c r="I77" s="73" t="str">
        <f>IFERROR(VLOOKUP(G77,IF($C$4="TEI0185_REV03",CALC_CONN_TEI0185_REV03!$H:$X),16,0),"---")</f>
        <v>---</v>
      </c>
      <c r="J77" s="72" t="str">
        <f>IFERROR(VLOOKUP(G77,IF($C$4="TEI0185_REV03",CALC_CONN_TEI0185_REV03!$H:$X),17,0),"---")</f>
        <v>---</v>
      </c>
      <c r="K77" s="78" t="str">
        <f>IFERROR(VLOOKUP($D77&amp;"-"&amp;$E77,IF($C$4="TEI0185_REV03",CALC_CONN_TEI0185_REV03!$F:$K,"???"),6,0),"---")</f>
        <v>---</v>
      </c>
    </row>
    <row r="78" spans="2:11" ht="15" customHeight="1" x14ac:dyDescent="0.25">
      <c r="B78" s="73">
        <f t="shared" si="1"/>
        <v>73</v>
      </c>
      <c r="C78" s="77">
        <f>IFERROR(IF($C$4="TEI0185_REV03",CALC_CONN_TEI0185_REV03!U78,),"---")</f>
        <v>0</v>
      </c>
      <c r="D78" s="73">
        <f>IFERROR(IF($C$4="TEI0185_REV03",CALC_CONN_TEI0185_REV03!D78,),"---")</f>
        <v>0</v>
      </c>
      <c r="E78" s="73">
        <f>IFERROR(IF($C$4="TEI0185_REV03",CALC_CONN_TEI0185_REV03!E78,),"---")</f>
        <v>0</v>
      </c>
      <c r="F78" s="73" t="str">
        <f>IFERROR(IF(VLOOKUP($D78&amp;"-"&amp;$E78,IF($C$4="TEI0185_REV03",CALC_CONN_TEI0185_REV03!$F:$I),4,0)="--","---",IF($C$4="TEI0185_REV03",CALC_CONN_TEI0185_REV03!$G78&amp; " --&gt; " &amp;CALC_CONN_TEI0185_REV03!$I78&amp; " --&gt; ")),"---")</f>
        <v>---</v>
      </c>
      <c r="G78" s="73" t="str">
        <f>IFERROR(IF(VLOOKUP($D78&amp;"-"&amp;$E78,IF($C$4="TEI0185_REV03",CALC_CONN_TEI0185_REV03!$F:$H),3,0)="--",VLOOKUP($D78&amp;"-"&amp;$E78,IF($C$4="TEI0185_REV03",CALC_CONN_TEI0185_REV03!$F:$H),2,0),VLOOKUP($D78&amp;"-"&amp;$E78,IF($C$4="TEI0185_REV03",CALC_CONN_TEI0185_REV03!$F:$H),3,0)),"---")</f>
        <v>---</v>
      </c>
      <c r="H78" s="73" t="str">
        <f>IFERROR(VLOOKUP(G78,IF($C$4="TEI0185_REV03",CALC_CONN_TEI0185_REV03!$G:$T),14,0),"---")</f>
        <v>---</v>
      </c>
      <c r="I78" s="73" t="str">
        <f>IFERROR(VLOOKUP(G78,IF($C$4="TEI0185_REV03",CALC_CONN_TEI0185_REV03!$H:$X),16,0),"---")</f>
        <v>---</v>
      </c>
      <c r="J78" s="72" t="str">
        <f>IFERROR(VLOOKUP(G78,IF($C$4="TEI0185_REV03",CALC_CONN_TEI0185_REV03!$H:$X),17,0),"---")</f>
        <v>---</v>
      </c>
      <c r="K78" s="78" t="str">
        <f>IFERROR(VLOOKUP($D78&amp;"-"&amp;$E78,IF($C$4="TEI0185_REV03",CALC_CONN_TEI0185_REV03!$F:$K,"???"),6,0),"---")</f>
        <v>---</v>
      </c>
    </row>
    <row r="79" spans="2:11" ht="15" customHeight="1" x14ac:dyDescent="0.25">
      <c r="B79" s="73">
        <f t="shared" si="1"/>
        <v>74</v>
      </c>
      <c r="C79" s="77">
        <f>IFERROR(IF($C$4="TEI0185_REV03",CALC_CONN_TEI0185_REV03!U79,),"---")</f>
        <v>0</v>
      </c>
      <c r="D79" s="73">
        <f>IFERROR(IF($C$4="TEI0185_REV03",CALC_CONN_TEI0185_REV03!D79,),"---")</f>
        <v>0</v>
      </c>
      <c r="E79" s="73">
        <f>IFERROR(IF($C$4="TEI0185_REV03",CALC_CONN_TEI0185_REV03!E79,),"---")</f>
        <v>0</v>
      </c>
      <c r="F79" s="73" t="str">
        <f>IFERROR(IF(VLOOKUP($D79&amp;"-"&amp;$E79,IF($C$4="TEI0185_REV03",CALC_CONN_TEI0185_REV03!$F:$I),4,0)="--","---",IF($C$4="TEI0185_REV03",CALC_CONN_TEI0185_REV03!$G79&amp; " --&gt; " &amp;CALC_CONN_TEI0185_REV03!$I79&amp; " --&gt; ")),"---")</f>
        <v>---</v>
      </c>
      <c r="G79" s="73" t="str">
        <f>IFERROR(IF(VLOOKUP($D79&amp;"-"&amp;$E79,IF($C$4="TEI0185_REV03",CALC_CONN_TEI0185_REV03!$F:$H),3,0)="--",VLOOKUP($D79&amp;"-"&amp;$E79,IF($C$4="TEI0185_REV03",CALC_CONN_TEI0185_REV03!$F:$H),2,0),VLOOKUP($D79&amp;"-"&amp;$E79,IF($C$4="TEI0185_REV03",CALC_CONN_TEI0185_REV03!$F:$H),3,0)),"---")</f>
        <v>---</v>
      </c>
      <c r="H79" s="73" t="str">
        <f>IFERROR(VLOOKUP(G79,IF($C$4="TEI0185_REV03",CALC_CONN_TEI0185_REV03!$G:$T),14,0),"---")</f>
        <v>---</v>
      </c>
      <c r="I79" s="73" t="str">
        <f>IFERROR(VLOOKUP(G79,IF($C$4="TEI0185_REV03",CALC_CONN_TEI0185_REV03!$H:$X),16,0),"---")</f>
        <v>---</v>
      </c>
      <c r="J79" s="72" t="str">
        <f>IFERROR(VLOOKUP(G79,IF($C$4="TEI0185_REV03",CALC_CONN_TEI0185_REV03!$H:$X),17,0),"---")</f>
        <v>---</v>
      </c>
      <c r="K79" s="78" t="str">
        <f>IFERROR(VLOOKUP($D79&amp;"-"&amp;$E79,IF($C$4="TEI0185_REV03",CALC_CONN_TEI0185_REV03!$F:$K,"???"),6,0),"---")</f>
        <v>---</v>
      </c>
    </row>
    <row r="80" spans="2:11" ht="15" customHeight="1" x14ac:dyDescent="0.25">
      <c r="B80" s="73">
        <f t="shared" si="1"/>
        <v>75</v>
      </c>
      <c r="C80" s="77">
        <f>IFERROR(IF($C$4="TEI0185_REV03",CALC_CONN_TEI0185_REV03!U80,),"---")</f>
        <v>0</v>
      </c>
      <c r="D80" s="73">
        <f>IFERROR(IF($C$4="TEI0185_REV03",CALC_CONN_TEI0185_REV03!D80,),"---")</f>
        <v>0</v>
      </c>
      <c r="E80" s="73">
        <f>IFERROR(IF($C$4="TEI0185_REV03",CALC_CONN_TEI0185_REV03!E80,),"---")</f>
        <v>0</v>
      </c>
      <c r="F80" s="73" t="str">
        <f>IFERROR(IF(VLOOKUP($D80&amp;"-"&amp;$E80,IF($C$4="TEI0185_REV03",CALC_CONN_TEI0185_REV03!$F:$I),4,0)="--","---",IF($C$4="TEI0185_REV03",CALC_CONN_TEI0185_REV03!$G80&amp; " --&gt; " &amp;CALC_CONN_TEI0185_REV03!$I80&amp; " --&gt; ")),"---")</f>
        <v>---</v>
      </c>
      <c r="G80" s="73" t="str">
        <f>IFERROR(IF(VLOOKUP($D80&amp;"-"&amp;$E80,IF($C$4="TEI0185_REV03",CALC_CONN_TEI0185_REV03!$F:$H),3,0)="--",VLOOKUP($D80&amp;"-"&amp;$E80,IF($C$4="TEI0185_REV03",CALC_CONN_TEI0185_REV03!$F:$H),2,0),VLOOKUP($D80&amp;"-"&amp;$E80,IF($C$4="TEI0185_REV03",CALC_CONN_TEI0185_REV03!$F:$H),3,0)),"---")</f>
        <v>---</v>
      </c>
      <c r="H80" s="73" t="str">
        <f>IFERROR(VLOOKUP(G80,IF($C$4="TEI0185_REV03",CALC_CONN_TEI0185_REV03!$G:$T),14,0),"---")</f>
        <v>---</v>
      </c>
      <c r="I80" s="73" t="str">
        <f>IFERROR(VLOOKUP(G80,IF($C$4="TEI0185_REV03",CALC_CONN_TEI0185_REV03!$H:$X),16,0),"---")</f>
        <v>---</v>
      </c>
      <c r="J80" s="72" t="str">
        <f>IFERROR(VLOOKUP(G80,IF($C$4="TEI0185_REV03",CALC_CONN_TEI0185_REV03!$H:$X),17,0),"---")</f>
        <v>---</v>
      </c>
      <c r="K80" s="78" t="str">
        <f>IFERROR(VLOOKUP($D80&amp;"-"&amp;$E80,IF($C$4="TEI0185_REV03",CALC_CONN_TEI0185_REV03!$F:$K,"???"),6,0),"---")</f>
        <v>---</v>
      </c>
    </row>
    <row r="81" spans="2:11" ht="15" customHeight="1" x14ac:dyDescent="0.25">
      <c r="B81" s="73">
        <f t="shared" si="1"/>
        <v>76</v>
      </c>
      <c r="C81" s="77">
        <f>IFERROR(IF($C$4="TEI0185_REV03",CALC_CONN_TEI0185_REV03!U81,),"---")</f>
        <v>0</v>
      </c>
      <c r="D81" s="73">
        <f>IFERROR(IF($C$4="TEI0185_REV03",CALC_CONN_TEI0185_REV03!D81,),"---")</f>
        <v>0</v>
      </c>
      <c r="E81" s="73">
        <f>IFERROR(IF($C$4="TEI0185_REV03",CALC_CONN_TEI0185_REV03!E81,),"---")</f>
        <v>0</v>
      </c>
      <c r="F81" s="73" t="str">
        <f>IFERROR(IF(VLOOKUP($D81&amp;"-"&amp;$E81,IF($C$4="TEI0185_REV03",CALC_CONN_TEI0185_REV03!$F:$I),4,0)="--","---",IF($C$4="TEI0185_REV03",CALC_CONN_TEI0185_REV03!$G81&amp; " --&gt; " &amp;CALC_CONN_TEI0185_REV03!$I81&amp; " --&gt; ")),"---")</f>
        <v>---</v>
      </c>
      <c r="G81" s="73" t="str">
        <f>IFERROR(IF(VLOOKUP($D81&amp;"-"&amp;$E81,IF($C$4="TEI0185_REV03",CALC_CONN_TEI0185_REV03!$F:$H),3,0)="--",VLOOKUP($D81&amp;"-"&amp;$E81,IF($C$4="TEI0185_REV03",CALC_CONN_TEI0185_REV03!$F:$H),2,0),VLOOKUP($D81&amp;"-"&amp;$E81,IF($C$4="TEI0185_REV03",CALC_CONN_TEI0185_REV03!$F:$H),3,0)),"---")</f>
        <v>---</v>
      </c>
      <c r="H81" s="73" t="str">
        <f>IFERROR(VLOOKUP(G81,IF($C$4="TEI0185_REV03",CALC_CONN_TEI0185_REV03!$G:$T),14,0),"---")</f>
        <v>---</v>
      </c>
      <c r="I81" s="73" t="str">
        <f>IFERROR(VLOOKUP(G81,IF($C$4="TEI0185_REV03",CALC_CONN_TEI0185_REV03!$H:$X),16,0),"---")</f>
        <v>---</v>
      </c>
      <c r="J81" s="72" t="str">
        <f>IFERROR(VLOOKUP(G81,IF($C$4="TEI0185_REV03",CALC_CONN_TEI0185_REV03!$H:$X),17,0),"---")</f>
        <v>---</v>
      </c>
      <c r="K81" s="78" t="str">
        <f>IFERROR(VLOOKUP($D81&amp;"-"&amp;$E81,IF($C$4="TEI0185_REV03",CALC_CONN_TEI0185_REV03!$F:$K,"???"),6,0),"---")</f>
        <v>---</v>
      </c>
    </row>
    <row r="82" spans="2:11" ht="15" customHeight="1" x14ac:dyDescent="0.25">
      <c r="B82" s="73">
        <f t="shared" si="1"/>
        <v>77</v>
      </c>
      <c r="C82" s="77">
        <f>IFERROR(IF($C$4="TEI0185_REV03",CALC_CONN_TEI0185_REV03!U82,),"---")</f>
        <v>0</v>
      </c>
      <c r="D82" s="73">
        <f>IFERROR(IF($C$4="TEI0185_REV03",CALC_CONN_TEI0185_REV03!D82,),"---")</f>
        <v>0</v>
      </c>
      <c r="E82" s="73">
        <f>IFERROR(IF($C$4="TEI0185_REV03",CALC_CONN_TEI0185_REV03!E82,),"---")</f>
        <v>0</v>
      </c>
      <c r="F82" s="73" t="str">
        <f>IFERROR(IF(VLOOKUP($D82&amp;"-"&amp;$E82,IF($C$4="TEI0185_REV03",CALC_CONN_TEI0185_REV03!$F:$I),4,0)="--","---",IF($C$4="TEI0185_REV03",CALC_CONN_TEI0185_REV03!$G82&amp; " --&gt; " &amp;CALC_CONN_TEI0185_REV03!$I82&amp; " --&gt; ")),"---")</f>
        <v>---</v>
      </c>
      <c r="G82" s="73" t="str">
        <f>IFERROR(IF(VLOOKUP($D82&amp;"-"&amp;$E82,IF($C$4="TEI0185_REV03",CALC_CONN_TEI0185_REV03!$F:$H),3,0)="--",VLOOKUP($D82&amp;"-"&amp;$E82,IF($C$4="TEI0185_REV03",CALC_CONN_TEI0185_REV03!$F:$H),2,0),VLOOKUP($D82&amp;"-"&amp;$E82,IF($C$4="TEI0185_REV03",CALC_CONN_TEI0185_REV03!$F:$H),3,0)),"---")</f>
        <v>---</v>
      </c>
      <c r="H82" s="73" t="str">
        <f>IFERROR(VLOOKUP(G82,IF($C$4="TEI0185_REV03",CALC_CONN_TEI0185_REV03!$G:$T),14,0),"---")</f>
        <v>---</v>
      </c>
      <c r="I82" s="73" t="str">
        <f>IFERROR(VLOOKUP(G82,IF($C$4="TEI0185_REV03",CALC_CONN_TEI0185_REV03!$H:$X),16,0),"---")</f>
        <v>---</v>
      </c>
      <c r="J82" s="72" t="str">
        <f>IFERROR(VLOOKUP(G82,IF($C$4="TEI0185_REV03",CALC_CONN_TEI0185_REV03!$H:$X),17,0),"---")</f>
        <v>---</v>
      </c>
      <c r="K82" s="78" t="str">
        <f>IFERROR(VLOOKUP($D82&amp;"-"&amp;$E82,IF($C$4="TEI0185_REV03",CALC_CONN_TEI0185_REV03!$F:$K,"???"),6,0),"---")</f>
        <v>---</v>
      </c>
    </row>
    <row r="83" spans="2:11" ht="15" customHeight="1" x14ac:dyDescent="0.25">
      <c r="B83" s="73">
        <f t="shared" si="1"/>
        <v>78</v>
      </c>
      <c r="C83" s="77">
        <f>IFERROR(IF($C$4="TEI0185_REV03",CALC_CONN_TEI0185_REV03!U83,),"---")</f>
        <v>0</v>
      </c>
      <c r="D83" s="73">
        <f>IFERROR(IF($C$4="TEI0185_REV03",CALC_CONN_TEI0185_REV03!D83,),"---")</f>
        <v>0</v>
      </c>
      <c r="E83" s="73">
        <f>IFERROR(IF($C$4="TEI0185_REV03",CALC_CONN_TEI0185_REV03!E83,),"---")</f>
        <v>0</v>
      </c>
      <c r="F83" s="73" t="str">
        <f>IFERROR(IF(VLOOKUP($D83&amp;"-"&amp;$E83,IF($C$4="TEI0185_REV03",CALC_CONN_TEI0185_REV03!$F:$I),4,0)="--","---",IF($C$4="TEI0185_REV03",CALC_CONN_TEI0185_REV03!$G83&amp; " --&gt; " &amp;CALC_CONN_TEI0185_REV03!$I83&amp; " --&gt; ")),"---")</f>
        <v>---</v>
      </c>
      <c r="G83" s="73" t="str">
        <f>IFERROR(IF(VLOOKUP($D83&amp;"-"&amp;$E83,IF($C$4="TEI0185_REV03",CALC_CONN_TEI0185_REV03!$F:$H),3,0)="--",VLOOKUP($D83&amp;"-"&amp;$E83,IF($C$4="TEI0185_REV03",CALC_CONN_TEI0185_REV03!$F:$H),2,0),VLOOKUP($D83&amp;"-"&amp;$E83,IF($C$4="TEI0185_REV03",CALC_CONN_TEI0185_REV03!$F:$H),3,0)),"---")</f>
        <v>---</v>
      </c>
      <c r="H83" s="73" t="str">
        <f>IFERROR(VLOOKUP(G83,IF($C$4="TEI0185_REV03",CALC_CONN_TEI0185_REV03!$G:$T),14,0),"---")</f>
        <v>---</v>
      </c>
      <c r="I83" s="73" t="str">
        <f>IFERROR(VLOOKUP(G83,IF($C$4="TEI0185_REV03",CALC_CONN_TEI0185_REV03!$H:$X),16,0),"---")</f>
        <v>---</v>
      </c>
      <c r="J83" s="72" t="str">
        <f>IFERROR(VLOOKUP(G83,IF($C$4="TEI0185_REV03",CALC_CONN_TEI0185_REV03!$H:$X),17,0),"---")</f>
        <v>---</v>
      </c>
      <c r="K83" s="78" t="str">
        <f>IFERROR(VLOOKUP($D83&amp;"-"&amp;$E83,IF($C$4="TEI0185_REV03",CALC_CONN_TEI0185_REV03!$F:$K,"???"),6,0),"---")</f>
        <v>---</v>
      </c>
    </row>
    <row r="84" spans="2:11" ht="15" customHeight="1" x14ac:dyDescent="0.25">
      <c r="B84" s="73">
        <f t="shared" si="1"/>
        <v>79</v>
      </c>
      <c r="C84" s="77">
        <f>IFERROR(IF($C$4="TEI0185_REV03",CALC_CONN_TEI0185_REV03!U84,),"---")</f>
        <v>0</v>
      </c>
      <c r="D84" s="73">
        <f>IFERROR(IF($C$4="TEI0185_REV03",CALC_CONN_TEI0185_REV03!D84,),"---")</f>
        <v>0</v>
      </c>
      <c r="E84" s="73">
        <f>IFERROR(IF($C$4="TEI0185_REV03",CALC_CONN_TEI0185_REV03!E84,),"---")</f>
        <v>0</v>
      </c>
      <c r="F84" s="73" t="str">
        <f>IFERROR(IF(VLOOKUP($D84&amp;"-"&amp;$E84,IF($C$4="TEI0185_REV03",CALC_CONN_TEI0185_REV03!$F:$I),4,0)="--","---",IF($C$4="TEI0185_REV03",CALC_CONN_TEI0185_REV03!$G84&amp; " --&gt; " &amp;CALC_CONN_TEI0185_REV03!$I84&amp; " --&gt; ")),"---")</f>
        <v>---</v>
      </c>
      <c r="G84" s="73" t="str">
        <f>IFERROR(IF(VLOOKUP($D84&amp;"-"&amp;$E84,IF($C$4="TEI0185_REV03",CALC_CONN_TEI0185_REV03!$F:$H),3,0)="--",VLOOKUP($D84&amp;"-"&amp;$E84,IF($C$4="TEI0185_REV03",CALC_CONN_TEI0185_REV03!$F:$H),2,0),VLOOKUP($D84&amp;"-"&amp;$E84,IF($C$4="TEI0185_REV03",CALC_CONN_TEI0185_REV03!$F:$H),3,0)),"---")</f>
        <v>---</v>
      </c>
      <c r="H84" s="73" t="str">
        <f>IFERROR(VLOOKUP(G84,IF($C$4="TEI0185_REV03",CALC_CONN_TEI0185_REV03!$G:$T),14,0),"---")</f>
        <v>---</v>
      </c>
      <c r="I84" s="73" t="str">
        <f>IFERROR(VLOOKUP(G84,IF($C$4="TEI0185_REV03",CALC_CONN_TEI0185_REV03!$H:$X),16,0),"---")</f>
        <v>---</v>
      </c>
      <c r="J84" s="72" t="str">
        <f>IFERROR(VLOOKUP(G84,IF($C$4="TEI0185_REV03",CALC_CONN_TEI0185_REV03!$H:$X),17,0),"---")</f>
        <v>---</v>
      </c>
      <c r="K84" s="78" t="str">
        <f>IFERROR(VLOOKUP($D84&amp;"-"&amp;$E84,IF($C$4="TEI0185_REV03",CALC_CONN_TEI0185_REV03!$F:$K,"???"),6,0),"---")</f>
        <v>---</v>
      </c>
    </row>
    <row r="85" spans="2:11" ht="15" customHeight="1" x14ac:dyDescent="0.25">
      <c r="B85" s="73">
        <f t="shared" si="1"/>
        <v>80</v>
      </c>
      <c r="C85" s="77">
        <f>IFERROR(IF($C$4="TEI0185_REV03",CALC_CONN_TEI0185_REV03!U85,),"---")</f>
        <v>0</v>
      </c>
      <c r="D85" s="73">
        <f>IFERROR(IF($C$4="TEI0185_REV03",CALC_CONN_TEI0185_REV03!D85,),"---")</f>
        <v>0</v>
      </c>
      <c r="E85" s="73">
        <f>IFERROR(IF($C$4="TEI0185_REV03",CALC_CONN_TEI0185_REV03!E85,),"---")</f>
        <v>0</v>
      </c>
      <c r="F85" s="73" t="str">
        <f>IFERROR(IF(VLOOKUP($D85&amp;"-"&amp;$E85,IF($C$4="TEI0185_REV03",CALC_CONN_TEI0185_REV03!$F:$I),4,0)="--","---",IF($C$4="TEI0185_REV03",CALC_CONN_TEI0185_REV03!$G85&amp; " --&gt; " &amp;CALC_CONN_TEI0185_REV03!$I85&amp; " --&gt; ")),"---")</f>
        <v>---</v>
      </c>
      <c r="G85" s="73" t="str">
        <f>IFERROR(IF(VLOOKUP($D85&amp;"-"&amp;$E85,IF($C$4="TEI0185_REV03",CALC_CONN_TEI0185_REV03!$F:$H),3,0)="--",VLOOKUP($D85&amp;"-"&amp;$E85,IF($C$4="TEI0185_REV03",CALC_CONN_TEI0185_REV03!$F:$H),2,0),VLOOKUP($D85&amp;"-"&amp;$E85,IF($C$4="TEI0185_REV03",CALC_CONN_TEI0185_REV03!$F:$H),3,0)),"---")</f>
        <v>---</v>
      </c>
      <c r="H85" s="73" t="str">
        <f>IFERROR(VLOOKUP(G85,IF($C$4="TEI0185_REV03",CALC_CONN_TEI0185_REV03!$G:$T),14,0),"---")</f>
        <v>---</v>
      </c>
      <c r="I85" s="73" t="str">
        <f>IFERROR(VLOOKUP(G85,IF($C$4="TEI0185_REV03",CALC_CONN_TEI0185_REV03!$H:$X),16,0),"---")</f>
        <v>---</v>
      </c>
      <c r="J85" s="72" t="str">
        <f>IFERROR(VLOOKUP(G85,IF($C$4="TEI0185_REV03",CALC_CONN_TEI0185_REV03!$H:$X),17,0),"---")</f>
        <v>---</v>
      </c>
      <c r="K85" s="78" t="str">
        <f>IFERROR(VLOOKUP($D85&amp;"-"&amp;$E85,IF($C$4="TEI0185_REV03",CALC_CONN_TEI0185_REV03!$F:$K,"???"),6,0),"---")</f>
        <v>---</v>
      </c>
    </row>
    <row r="86" spans="2:11" ht="15" customHeight="1" x14ac:dyDescent="0.25">
      <c r="B86" s="73">
        <f t="shared" si="1"/>
        <v>81</v>
      </c>
      <c r="C86" s="77">
        <f>IFERROR(IF($C$4="TEI0185_REV03",CALC_CONN_TEI0185_REV03!U86,),"---")</f>
        <v>0</v>
      </c>
      <c r="D86" s="73">
        <f>IFERROR(IF($C$4="TEI0185_REV03",CALC_CONN_TEI0185_REV03!D86,),"---")</f>
        <v>0</v>
      </c>
      <c r="E86" s="73">
        <f>IFERROR(IF($C$4="TEI0185_REV03",CALC_CONN_TEI0185_REV03!E86,),"---")</f>
        <v>0</v>
      </c>
      <c r="F86" s="73" t="str">
        <f>IFERROR(IF(VLOOKUP($D86&amp;"-"&amp;$E86,IF($C$4="TEI0185_REV03",CALC_CONN_TEI0185_REV03!$F:$I),4,0)="--","---",IF($C$4="TEI0185_REV03",CALC_CONN_TEI0185_REV03!$G86&amp; " --&gt; " &amp;CALC_CONN_TEI0185_REV03!$I86&amp; " --&gt; ")),"---")</f>
        <v>---</v>
      </c>
      <c r="G86" s="73" t="str">
        <f>IFERROR(IF(VLOOKUP($D86&amp;"-"&amp;$E86,IF($C$4="TEI0185_REV03",CALC_CONN_TEI0185_REV03!$F:$H),3,0)="--",VLOOKUP($D86&amp;"-"&amp;$E86,IF($C$4="TEI0185_REV03",CALC_CONN_TEI0185_REV03!$F:$H),2,0),VLOOKUP($D86&amp;"-"&amp;$E86,IF($C$4="TEI0185_REV03",CALC_CONN_TEI0185_REV03!$F:$H),3,0)),"---")</f>
        <v>---</v>
      </c>
      <c r="H86" s="73" t="str">
        <f>IFERROR(VLOOKUP(G86,IF($C$4="TEI0185_REV03",CALC_CONN_TEI0185_REV03!$G:$T),14,0),"---")</f>
        <v>---</v>
      </c>
      <c r="I86" s="73" t="str">
        <f>IFERROR(VLOOKUP(G86,IF($C$4="TEI0185_REV03",CALC_CONN_TEI0185_REV03!$H:$X),16,0),"---")</f>
        <v>---</v>
      </c>
      <c r="J86" s="72" t="str">
        <f>IFERROR(VLOOKUP(G86,IF($C$4="TEI0185_REV03",CALC_CONN_TEI0185_REV03!$H:$X),17,0),"---")</f>
        <v>---</v>
      </c>
      <c r="K86" s="78" t="str">
        <f>IFERROR(VLOOKUP($D86&amp;"-"&amp;$E86,IF($C$4="TEI0185_REV03",CALC_CONN_TEI0185_REV03!$F:$K,"???"),6,0),"---")</f>
        <v>---</v>
      </c>
    </row>
    <row r="87" spans="2:11" ht="15" customHeight="1" x14ac:dyDescent="0.25">
      <c r="B87" s="73">
        <f t="shared" si="1"/>
        <v>82</v>
      </c>
      <c r="C87" s="77">
        <f>IFERROR(IF($C$4="TEI0185_REV03",CALC_CONN_TEI0185_REV03!U87,),"---")</f>
        <v>0</v>
      </c>
      <c r="D87" s="73">
        <f>IFERROR(IF($C$4="TEI0185_REV03",CALC_CONN_TEI0185_REV03!D87,),"---")</f>
        <v>0</v>
      </c>
      <c r="E87" s="73">
        <f>IFERROR(IF($C$4="TEI0185_REV03",CALC_CONN_TEI0185_REV03!E87,),"---")</f>
        <v>0</v>
      </c>
      <c r="F87" s="73" t="str">
        <f>IFERROR(IF(VLOOKUP($D87&amp;"-"&amp;$E87,IF($C$4="TEI0185_REV03",CALC_CONN_TEI0185_REV03!$F:$I),4,0)="--","---",IF($C$4="TEI0185_REV03",CALC_CONN_TEI0185_REV03!$G87&amp; " --&gt; " &amp;CALC_CONN_TEI0185_REV03!$I87&amp; " --&gt; ")),"---")</f>
        <v>---</v>
      </c>
      <c r="G87" s="73" t="str">
        <f>IFERROR(IF(VLOOKUP($D87&amp;"-"&amp;$E87,IF($C$4="TEI0185_REV03",CALC_CONN_TEI0185_REV03!$F:$H),3,0)="--",VLOOKUP($D87&amp;"-"&amp;$E87,IF($C$4="TEI0185_REV03",CALC_CONN_TEI0185_REV03!$F:$H),2,0),VLOOKUP($D87&amp;"-"&amp;$E87,IF($C$4="TEI0185_REV03",CALC_CONN_TEI0185_REV03!$F:$H),3,0)),"---")</f>
        <v>---</v>
      </c>
      <c r="H87" s="73" t="str">
        <f>IFERROR(VLOOKUP(G87,IF($C$4="TEI0185_REV03",CALC_CONN_TEI0185_REV03!$G:$T),14,0),"---")</f>
        <v>---</v>
      </c>
      <c r="I87" s="73" t="str">
        <f>IFERROR(VLOOKUP(G87,IF($C$4="TEI0185_REV03",CALC_CONN_TEI0185_REV03!$H:$X),16,0),"---")</f>
        <v>---</v>
      </c>
      <c r="J87" s="72" t="str">
        <f>IFERROR(VLOOKUP(G87,IF($C$4="TEI0185_REV03",CALC_CONN_TEI0185_REV03!$H:$X),17,0),"---")</f>
        <v>---</v>
      </c>
      <c r="K87" s="78" t="str">
        <f>IFERROR(VLOOKUP($D87&amp;"-"&amp;$E87,IF($C$4="TEI0185_REV03",CALC_CONN_TEI0185_REV03!$F:$K,"???"),6,0),"---")</f>
        <v>---</v>
      </c>
    </row>
    <row r="88" spans="2:11" ht="15" customHeight="1" x14ac:dyDescent="0.25">
      <c r="B88" s="73">
        <f t="shared" si="1"/>
        <v>83</v>
      </c>
      <c r="C88" s="77">
        <f>IFERROR(IF($C$4="TEI0185_REV03",CALC_CONN_TEI0185_REV03!U88,),"---")</f>
        <v>0</v>
      </c>
      <c r="D88" s="73">
        <f>IFERROR(IF($C$4="TEI0185_REV03",CALC_CONN_TEI0185_REV03!D88,),"---")</f>
        <v>0</v>
      </c>
      <c r="E88" s="73">
        <f>IFERROR(IF($C$4="TEI0185_REV03",CALC_CONN_TEI0185_REV03!E88,),"---")</f>
        <v>0</v>
      </c>
      <c r="F88" s="73" t="str">
        <f>IFERROR(IF(VLOOKUP($D88&amp;"-"&amp;$E88,IF($C$4="TEI0185_REV03",CALC_CONN_TEI0185_REV03!$F:$I),4,0)="--","---",IF($C$4="TEI0185_REV03",CALC_CONN_TEI0185_REV03!$G88&amp; " --&gt; " &amp;CALC_CONN_TEI0185_REV03!$I88&amp; " --&gt; ")),"---")</f>
        <v>---</v>
      </c>
      <c r="G88" s="73" t="str">
        <f>IFERROR(IF(VLOOKUP($D88&amp;"-"&amp;$E88,IF($C$4="TEI0185_REV03",CALC_CONN_TEI0185_REV03!$F:$H),3,0)="--",VLOOKUP($D88&amp;"-"&amp;$E88,IF($C$4="TEI0185_REV03",CALC_CONN_TEI0185_REV03!$F:$H),2,0),VLOOKUP($D88&amp;"-"&amp;$E88,IF($C$4="TEI0185_REV03",CALC_CONN_TEI0185_REV03!$F:$H),3,0)),"---")</f>
        <v>---</v>
      </c>
      <c r="H88" s="73" t="str">
        <f>IFERROR(VLOOKUP(G88,IF($C$4="TEI0185_REV03",CALC_CONN_TEI0185_REV03!$G:$T),14,0),"---")</f>
        <v>---</v>
      </c>
      <c r="I88" s="73" t="str">
        <f>IFERROR(VLOOKUP(G88,IF($C$4="TEI0185_REV03",CALC_CONN_TEI0185_REV03!$H:$X),16,0),"---")</f>
        <v>---</v>
      </c>
      <c r="J88" s="72" t="str">
        <f>IFERROR(VLOOKUP(G88,IF($C$4="TEI0185_REV03",CALC_CONN_TEI0185_REV03!$H:$X),17,0),"---")</f>
        <v>---</v>
      </c>
      <c r="K88" s="78" t="str">
        <f>IFERROR(VLOOKUP($D88&amp;"-"&amp;$E88,IF($C$4="TEI0185_REV03",CALC_CONN_TEI0185_REV03!$F:$K,"???"),6,0),"---")</f>
        <v>---</v>
      </c>
    </row>
    <row r="89" spans="2:11" ht="15" customHeight="1" x14ac:dyDescent="0.25">
      <c r="B89" s="73">
        <f t="shared" si="1"/>
        <v>84</v>
      </c>
      <c r="C89" s="77">
        <f>IFERROR(IF($C$4="TEI0185_REV03",CALC_CONN_TEI0185_REV03!U89,),"---")</f>
        <v>0</v>
      </c>
      <c r="D89" s="73">
        <f>IFERROR(IF($C$4="TEI0185_REV03",CALC_CONN_TEI0185_REV03!D89,),"---")</f>
        <v>0</v>
      </c>
      <c r="E89" s="73">
        <f>IFERROR(IF($C$4="TEI0185_REV03",CALC_CONN_TEI0185_REV03!E89,),"---")</f>
        <v>0</v>
      </c>
      <c r="F89" s="73" t="str">
        <f>IFERROR(IF(VLOOKUP($D89&amp;"-"&amp;$E89,IF($C$4="TEI0185_REV03",CALC_CONN_TEI0185_REV03!$F:$I),4,0)="--","---",IF($C$4="TEI0185_REV03",CALC_CONN_TEI0185_REV03!$G89&amp; " --&gt; " &amp;CALC_CONN_TEI0185_REV03!$I89&amp; " --&gt; ")),"---")</f>
        <v>---</v>
      </c>
      <c r="G89" s="73" t="str">
        <f>IFERROR(IF(VLOOKUP($D89&amp;"-"&amp;$E89,IF($C$4="TEI0185_REV03",CALC_CONN_TEI0185_REV03!$F:$H),3,0)="--",VLOOKUP($D89&amp;"-"&amp;$E89,IF($C$4="TEI0185_REV03",CALC_CONN_TEI0185_REV03!$F:$H),2,0),VLOOKUP($D89&amp;"-"&amp;$E89,IF($C$4="TEI0185_REV03",CALC_CONN_TEI0185_REV03!$F:$H),3,0)),"---")</f>
        <v>---</v>
      </c>
      <c r="H89" s="73" t="str">
        <f>IFERROR(VLOOKUP(G89,IF($C$4="TEI0185_REV03",CALC_CONN_TEI0185_REV03!$G:$T),14,0),"---")</f>
        <v>---</v>
      </c>
      <c r="I89" s="73" t="str">
        <f>IFERROR(VLOOKUP(G89,IF($C$4="TEI0185_REV03",CALC_CONN_TEI0185_REV03!$H:$X),16,0),"---")</f>
        <v>---</v>
      </c>
      <c r="J89" s="72" t="str">
        <f>IFERROR(VLOOKUP(G89,IF($C$4="TEI0185_REV03",CALC_CONN_TEI0185_REV03!$H:$X),17,0),"---")</f>
        <v>---</v>
      </c>
      <c r="K89" s="78" t="str">
        <f>IFERROR(VLOOKUP($D89&amp;"-"&amp;$E89,IF($C$4="TEI0185_REV03",CALC_CONN_TEI0185_REV03!$F:$K,"???"),6,0),"---")</f>
        <v>---</v>
      </c>
    </row>
    <row r="90" spans="2:11" ht="15" customHeight="1" x14ac:dyDescent="0.25">
      <c r="B90" s="73">
        <f t="shared" si="1"/>
        <v>85</v>
      </c>
      <c r="C90" s="77">
        <f>IFERROR(IF($C$4="TEI0185_REV03",CALC_CONN_TEI0185_REV03!U90,),"---")</f>
        <v>0</v>
      </c>
      <c r="D90" s="73">
        <f>IFERROR(IF($C$4="TEI0185_REV03",CALC_CONN_TEI0185_REV03!D90,),"---")</f>
        <v>0</v>
      </c>
      <c r="E90" s="73">
        <f>IFERROR(IF($C$4="TEI0185_REV03",CALC_CONN_TEI0185_REV03!E90,),"---")</f>
        <v>0</v>
      </c>
      <c r="F90" s="73" t="str">
        <f>IFERROR(IF(VLOOKUP($D90&amp;"-"&amp;$E90,IF($C$4="TEI0185_REV03",CALC_CONN_TEI0185_REV03!$F:$I),4,0)="--","---",IF($C$4="TEI0185_REV03",CALC_CONN_TEI0185_REV03!$G90&amp; " --&gt; " &amp;CALC_CONN_TEI0185_REV03!$I90&amp; " --&gt; ")),"---")</f>
        <v>---</v>
      </c>
      <c r="G90" s="73" t="str">
        <f>IFERROR(IF(VLOOKUP($D90&amp;"-"&amp;$E90,IF($C$4="TEI0185_REV03",CALC_CONN_TEI0185_REV03!$F:$H),3,0)="--",VLOOKUP($D90&amp;"-"&amp;$E90,IF($C$4="TEI0185_REV03",CALC_CONN_TEI0185_REV03!$F:$H),2,0),VLOOKUP($D90&amp;"-"&amp;$E90,IF($C$4="TEI0185_REV03",CALC_CONN_TEI0185_REV03!$F:$H),3,0)),"---")</f>
        <v>---</v>
      </c>
      <c r="H90" s="73" t="str">
        <f>IFERROR(VLOOKUP(G90,IF($C$4="TEI0185_REV03",CALC_CONN_TEI0185_REV03!$G:$T),14,0),"---")</f>
        <v>---</v>
      </c>
      <c r="I90" s="73" t="str">
        <f>IFERROR(VLOOKUP(G90,IF($C$4="TEI0185_REV03",CALC_CONN_TEI0185_REV03!$H:$X),16,0),"---")</f>
        <v>---</v>
      </c>
      <c r="J90" s="72" t="str">
        <f>IFERROR(VLOOKUP(G90,IF($C$4="TEI0185_REV03",CALC_CONN_TEI0185_REV03!$H:$X),17,0),"---")</f>
        <v>---</v>
      </c>
      <c r="K90" s="78" t="str">
        <f>IFERROR(VLOOKUP($D90&amp;"-"&amp;$E90,IF($C$4="TEI0185_REV03",CALC_CONN_TEI0185_REV03!$F:$K,"???"),6,0),"---")</f>
        <v>---</v>
      </c>
    </row>
    <row r="91" spans="2:11" ht="15" customHeight="1" x14ac:dyDescent="0.25">
      <c r="B91" s="73">
        <f t="shared" si="1"/>
        <v>86</v>
      </c>
      <c r="C91" s="77">
        <f>IFERROR(IF($C$4="TEI0185_REV03",CALC_CONN_TEI0185_REV03!U91,),"---")</f>
        <v>0</v>
      </c>
      <c r="D91" s="73">
        <f>IFERROR(IF($C$4="TEI0185_REV03",CALC_CONN_TEI0185_REV03!D91,),"---")</f>
        <v>0</v>
      </c>
      <c r="E91" s="73">
        <f>IFERROR(IF($C$4="TEI0185_REV03",CALC_CONN_TEI0185_REV03!E91,),"---")</f>
        <v>0</v>
      </c>
      <c r="F91" s="73" t="str">
        <f>IFERROR(IF(VLOOKUP($D91&amp;"-"&amp;$E91,IF($C$4="TEI0185_REV03",CALC_CONN_TEI0185_REV03!$F:$I),4,0)="--","---",IF($C$4="TEI0185_REV03",CALC_CONN_TEI0185_REV03!$G91&amp; " --&gt; " &amp;CALC_CONN_TEI0185_REV03!$I91&amp; " --&gt; ")),"---")</f>
        <v>---</v>
      </c>
      <c r="G91" s="73" t="str">
        <f>IFERROR(IF(VLOOKUP($D91&amp;"-"&amp;$E91,IF($C$4="TEI0185_REV03",CALC_CONN_TEI0185_REV03!$F:$H),3,0)="--",VLOOKUP($D91&amp;"-"&amp;$E91,IF($C$4="TEI0185_REV03",CALC_CONN_TEI0185_REV03!$F:$H),2,0),VLOOKUP($D91&amp;"-"&amp;$E91,IF($C$4="TEI0185_REV03",CALC_CONN_TEI0185_REV03!$F:$H),3,0)),"---")</f>
        <v>---</v>
      </c>
      <c r="H91" s="73" t="str">
        <f>IFERROR(VLOOKUP(G91,IF($C$4="TEI0185_REV03",CALC_CONN_TEI0185_REV03!$G:$T),14,0),"---")</f>
        <v>---</v>
      </c>
      <c r="I91" s="73" t="str">
        <f>IFERROR(VLOOKUP(G91,IF($C$4="TEI0185_REV03",CALC_CONN_TEI0185_REV03!$H:$X),16,0),"---")</f>
        <v>---</v>
      </c>
      <c r="J91" s="72" t="str">
        <f>IFERROR(VLOOKUP(G91,IF($C$4="TEI0185_REV03",CALC_CONN_TEI0185_REV03!$H:$X),17,0),"---")</f>
        <v>---</v>
      </c>
      <c r="K91" s="78" t="str">
        <f>IFERROR(VLOOKUP($D91&amp;"-"&amp;$E91,IF($C$4="TEI0185_REV03",CALC_CONN_TEI0185_REV03!$F:$K,"???"),6,0),"---")</f>
        <v>---</v>
      </c>
    </row>
    <row r="92" spans="2:11" ht="15" customHeight="1" x14ac:dyDescent="0.25">
      <c r="B92" s="73">
        <f t="shared" si="1"/>
        <v>87</v>
      </c>
      <c r="C92" s="77">
        <f>IFERROR(IF($C$4="TEI0185_REV03",CALC_CONN_TEI0185_REV03!U92,),"---")</f>
        <v>0</v>
      </c>
      <c r="D92" s="73">
        <f>IFERROR(IF($C$4="TEI0185_REV03",CALC_CONN_TEI0185_REV03!D92,),"---")</f>
        <v>0</v>
      </c>
      <c r="E92" s="73">
        <f>IFERROR(IF($C$4="TEI0185_REV03",CALC_CONN_TEI0185_REV03!E92,),"---")</f>
        <v>0</v>
      </c>
      <c r="F92" s="73" t="str">
        <f>IFERROR(IF(VLOOKUP($D92&amp;"-"&amp;$E92,IF($C$4="TEI0185_REV03",CALC_CONN_TEI0185_REV03!$F:$I),4,0)="--","---",IF($C$4="TEI0185_REV03",CALC_CONN_TEI0185_REV03!$G92&amp; " --&gt; " &amp;CALC_CONN_TEI0185_REV03!$I92&amp; " --&gt; ")),"---")</f>
        <v>---</v>
      </c>
      <c r="G92" s="73" t="str">
        <f>IFERROR(IF(VLOOKUP($D92&amp;"-"&amp;$E92,IF($C$4="TEI0185_REV03",CALC_CONN_TEI0185_REV03!$F:$H),3,0)="--",VLOOKUP($D92&amp;"-"&amp;$E92,IF($C$4="TEI0185_REV03",CALC_CONN_TEI0185_REV03!$F:$H),2,0),VLOOKUP($D92&amp;"-"&amp;$E92,IF($C$4="TEI0185_REV03",CALC_CONN_TEI0185_REV03!$F:$H),3,0)),"---")</f>
        <v>---</v>
      </c>
      <c r="H92" s="73" t="str">
        <f>IFERROR(VLOOKUP(G92,IF($C$4="TEI0185_REV03",CALC_CONN_TEI0185_REV03!$G:$T),14,0),"---")</f>
        <v>---</v>
      </c>
      <c r="I92" s="73" t="str">
        <f>IFERROR(VLOOKUP(G92,IF($C$4="TEI0185_REV03",CALC_CONN_TEI0185_REV03!$H:$X),16,0),"---")</f>
        <v>---</v>
      </c>
      <c r="J92" s="72" t="str">
        <f>IFERROR(VLOOKUP(G92,IF($C$4="TEI0185_REV03",CALC_CONN_TEI0185_REV03!$H:$X),17,0),"---")</f>
        <v>---</v>
      </c>
      <c r="K92" s="78" t="str">
        <f>IFERROR(VLOOKUP($D92&amp;"-"&amp;$E92,IF($C$4="TEI0185_REV03",CALC_CONN_TEI0185_REV03!$F:$K,"???"),6,0),"---")</f>
        <v>---</v>
      </c>
    </row>
    <row r="93" spans="2:11" ht="15" customHeight="1" x14ac:dyDescent="0.25">
      <c r="B93" s="73">
        <f t="shared" si="1"/>
        <v>88</v>
      </c>
      <c r="C93" s="77">
        <f>IFERROR(IF($C$4="TEI0185_REV03",CALC_CONN_TEI0185_REV03!U93,),"---")</f>
        <v>0</v>
      </c>
      <c r="D93" s="73">
        <f>IFERROR(IF($C$4="TEI0185_REV03",CALC_CONN_TEI0185_REV03!D93,),"---")</f>
        <v>0</v>
      </c>
      <c r="E93" s="73">
        <f>IFERROR(IF($C$4="TEI0185_REV03",CALC_CONN_TEI0185_REV03!E93,),"---")</f>
        <v>0</v>
      </c>
      <c r="F93" s="73" t="str">
        <f>IFERROR(IF(VLOOKUP($D93&amp;"-"&amp;$E93,IF($C$4="TEI0185_REV03",CALC_CONN_TEI0185_REV03!$F:$I),4,0)="--","---",IF($C$4="TEI0185_REV03",CALC_CONN_TEI0185_REV03!$G93&amp; " --&gt; " &amp;CALC_CONN_TEI0185_REV03!$I93&amp; " --&gt; ")),"---")</f>
        <v>---</v>
      </c>
      <c r="G93" s="73" t="str">
        <f>IFERROR(IF(VLOOKUP($D93&amp;"-"&amp;$E93,IF($C$4="TEI0185_REV03",CALC_CONN_TEI0185_REV03!$F:$H),3,0)="--",VLOOKUP($D93&amp;"-"&amp;$E93,IF($C$4="TEI0185_REV03",CALC_CONN_TEI0185_REV03!$F:$H),2,0),VLOOKUP($D93&amp;"-"&amp;$E93,IF($C$4="TEI0185_REV03",CALC_CONN_TEI0185_REV03!$F:$H),3,0)),"---")</f>
        <v>---</v>
      </c>
      <c r="H93" s="73" t="str">
        <f>IFERROR(VLOOKUP(G93,IF($C$4="TEI0185_REV03",CALC_CONN_TEI0185_REV03!$G:$T),14,0),"---")</f>
        <v>---</v>
      </c>
      <c r="I93" s="73" t="str">
        <f>IFERROR(VLOOKUP(G93,IF($C$4="TEI0185_REV03",CALC_CONN_TEI0185_REV03!$H:$X),16,0),"---")</f>
        <v>---</v>
      </c>
      <c r="J93" s="72" t="str">
        <f>IFERROR(VLOOKUP(G93,IF($C$4="TEI0185_REV03",CALC_CONN_TEI0185_REV03!$H:$X),17,0),"---")</f>
        <v>---</v>
      </c>
      <c r="K93" s="78" t="str">
        <f>IFERROR(VLOOKUP($D93&amp;"-"&amp;$E93,IF($C$4="TEI0185_REV03",CALC_CONN_TEI0185_REV03!$F:$K,"???"),6,0),"---")</f>
        <v>---</v>
      </c>
    </row>
    <row r="94" spans="2:11" ht="15" customHeight="1" x14ac:dyDescent="0.25">
      <c r="B94" s="73">
        <f t="shared" si="1"/>
        <v>89</v>
      </c>
      <c r="C94" s="77">
        <f>IFERROR(IF($C$4="TEI0185_REV03",CALC_CONN_TEI0185_REV03!U94,),"---")</f>
        <v>0</v>
      </c>
      <c r="D94" s="73">
        <f>IFERROR(IF($C$4="TEI0185_REV03",CALC_CONN_TEI0185_REV03!D94,),"---")</f>
        <v>0</v>
      </c>
      <c r="E94" s="73">
        <f>IFERROR(IF($C$4="TEI0185_REV03",CALC_CONN_TEI0185_REV03!E94,),"---")</f>
        <v>0</v>
      </c>
      <c r="F94" s="73" t="str">
        <f>IFERROR(IF(VLOOKUP($D94&amp;"-"&amp;$E94,IF($C$4="TEI0185_REV03",CALC_CONN_TEI0185_REV03!$F:$I),4,0)="--","---",IF($C$4="TEI0185_REV03",CALC_CONN_TEI0185_REV03!$G94&amp; " --&gt; " &amp;CALC_CONN_TEI0185_REV03!$I94&amp; " --&gt; ")),"---")</f>
        <v>---</v>
      </c>
      <c r="G94" s="73" t="str">
        <f>IFERROR(IF(VLOOKUP($D94&amp;"-"&amp;$E94,IF($C$4="TEI0185_REV03",CALC_CONN_TEI0185_REV03!$F:$H),3,0)="--",VLOOKUP($D94&amp;"-"&amp;$E94,IF($C$4="TEI0185_REV03",CALC_CONN_TEI0185_REV03!$F:$H),2,0),VLOOKUP($D94&amp;"-"&amp;$E94,IF($C$4="TEI0185_REV03",CALC_CONN_TEI0185_REV03!$F:$H),3,0)),"---")</f>
        <v>---</v>
      </c>
      <c r="H94" s="73" t="str">
        <f>IFERROR(VLOOKUP(G94,IF($C$4="TEI0185_REV03",CALC_CONN_TEI0185_REV03!$G:$T),14,0),"---")</f>
        <v>---</v>
      </c>
      <c r="I94" s="73" t="str">
        <f>IFERROR(VLOOKUP(G94,IF($C$4="TEI0185_REV03",CALC_CONN_TEI0185_REV03!$H:$X),16,0),"---")</f>
        <v>---</v>
      </c>
      <c r="J94" s="72" t="str">
        <f>IFERROR(VLOOKUP(G94,IF($C$4="TEI0185_REV03",CALC_CONN_TEI0185_REV03!$H:$X),17,0),"---")</f>
        <v>---</v>
      </c>
      <c r="K94" s="78" t="str">
        <f>IFERROR(VLOOKUP($D94&amp;"-"&amp;$E94,IF($C$4="TEI0185_REV03",CALC_CONN_TEI0185_REV03!$F:$K,"???"),6,0),"---")</f>
        <v>---</v>
      </c>
    </row>
    <row r="95" spans="2:11" ht="15" customHeight="1" x14ac:dyDescent="0.25">
      <c r="B95" s="73">
        <f t="shared" si="1"/>
        <v>90</v>
      </c>
      <c r="C95" s="77">
        <f>IFERROR(IF($C$4="TEI0185_REV03",CALC_CONN_TEI0185_REV03!U95,),"---")</f>
        <v>0</v>
      </c>
      <c r="D95" s="73">
        <f>IFERROR(IF($C$4="TEI0185_REV03",CALC_CONN_TEI0185_REV03!D95,),"---")</f>
        <v>0</v>
      </c>
      <c r="E95" s="73">
        <f>IFERROR(IF($C$4="TEI0185_REV03",CALC_CONN_TEI0185_REV03!E95,),"---")</f>
        <v>0</v>
      </c>
      <c r="F95" s="73" t="str">
        <f>IFERROR(IF(VLOOKUP($D95&amp;"-"&amp;$E95,IF($C$4="TEI0185_REV03",CALC_CONN_TEI0185_REV03!$F:$I),4,0)="--","---",IF($C$4="TEI0185_REV03",CALC_CONN_TEI0185_REV03!$G95&amp; " --&gt; " &amp;CALC_CONN_TEI0185_REV03!$I95&amp; " --&gt; ")),"---")</f>
        <v>---</v>
      </c>
      <c r="G95" s="73" t="str">
        <f>IFERROR(IF(VLOOKUP($D95&amp;"-"&amp;$E95,IF($C$4="TEI0185_REV03",CALC_CONN_TEI0185_REV03!$F:$H),3,0)="--",VLOOKUP($D95&amp;"-"&amp;$E95,IF($C$4="TEI0185_REV03",CALC_CONN_TEI0185_REV03!$F:$H),2,0),VLOOKUP($D95&amp;"-"&amp;$E95,IF($C$4="TEI0185_REV03",CALC_CONN_TEI0185_REV03!$F:$H),3,0)),"---")</f>
        <v>---</v>
      </c>
      <c r="H95" s="73" t="str">
        <f>IFERROR(VLOOKUP(G95,IF($C$4="TEI0185_REV03",CALC_CONN_TEI0185_REV03!$G:$T),14,0),"---")</f>
        <v>---</v>
      </c>
      <c r="I95" s="73" t="str">
        <f>IFERROR(VLOOKUP(G95,IF($C$4="TEI0185_REV03",CALC_CONN_TEI0185_REV03!$H:$X),16,0),"---")</f>
        <v>---</v>
      </c>
      <c r="J95" s="72" t="str">
        <f>IFERROR(VLOOKUP(G95,IF($C$4="TEI0185_REV03",CALC_CONN_TEI0185_REV03!$H:$X),17,0),"---")</f>
        <v>---</v>
      </c>
      <c r="K95" s="78" t="str">
        <f>IFERROR(VLOOKUP($D95&amp;"-"&amp;$E95,IF($C$4="TEI0185_REV03",CALC_CONN_TEI0185_REV03!$F:$K,"???"),6,0),"---")</f>
        <v>---</v>
      </c>
    </row>
    <row r="96" spans="2:11" ht="15" customHeight="1" x14ac:dyDescent="0.25">
      <c r="B96" s="73">
        <f t="shared" si="1"/>
        <v>91</v>
      </c>
      <c r="C96" s="77">
        <f>IFERROR(IF($C$4="TEI0185_REV03",CALC_CONN_TEI0185_REV03!U96,),"---")</f>
        <v>0</v>
      </c>
      <c r="D96" s="73">
        <f>IFERROR(IF($C$4="TEI0185_REV03",CALC_CONN_TEI0185_REV03!D96,),"---")</f>
        <v>0</v>
      </c>
      <c r="E96" s="73">
        <f>IFERROR(IF($C$4="TEI0185_REV03",CALC_CONN_TEI0185_REV03!E96,),"---")</f>
        <v>0</v>
      </c>
      <c r="F96" s="73" t="str">
        <f>IFERROR(IF(VLOOKUP($D96&amp;"-"&amp;$E96,IF($C$4="TEI0185_REV03",CALC_CONN_TEI0185_REV03!$F:$I),4,0)="--","---",IF($C$4="TEI0185_REV03",CALC_CONN_TEI0185_REV03!$G96&amp; " --&gt; " &amp;CALC_CONN_TEI0185_REV03!$I96&amp; " --&gt; ")),"---")</f>
        <v>---</v>
      </c>
      <c r="G96" s="73" t="str">
        <f>IFERROR(IF(VLOOKUP($D96&amp;"-"&amp;$E96,IF($C$4="TEI0185_REV03",CALC_CONN_TEI0185_REV03!$F:$H),3,0)="--",VLOOKUP($D96&amp;"-"&amp;$E96,IF($C$4="TEI0185_REV03",CALC_CONN_TEI0185_REV03!$F:$H),2,0),VLOOKUP($D96&amp;"-"&amp;$E96,IF($C$4="TEI0185_REV03",CALC_CONN_TEI0185_REV03!$F:$H),3,0)),"---")</f>
        <v>---</v>
      </c>
      <c r="H96" s="73" t="str">
        <f>IFERROR(VLOOKUP(G96,IF($C$4="TEI0185_REV03",CALC_CONN_TEI0185_REV03!$G:$T),14,0),"---")</f>
        <v>---</v>
      </c>
      <c r="I96" s="73" t="str">
        <f>IFERROR(VLOOKUP(G96,IF($C$4="TEI0185_REV03",CALC_CONN_TEI0185_REV03!$H:$X),16,0),"---")</f>
        <v>---</v>
      </c>
      <c r="J96" s="72" t="str">
        <f>IFERROR(VLOOKUP(G96,IF($C$4="TEI0185_REV03",CALC_CONN_TEI0185_REV03!$H:$X),17,0),"---")</f>
        <v>---</v>
      </c>
      <c r="K96" s="78" t="str">
        <f>IFERROR(VLOOKUP($D96&amp;"-"&amp;$E96,IF($C$4="TEI0185_REV03",CALC_CONN_TEI0185_REV03!$F:$K,"???"),6,0),"---")</f>
        <v>---</v>
      </c>
    </row>
    <row r="97" spans="2:11" ht="15" customHeight="1" x14ac:dyDescent="0.25">
      <c r="B97" s="73">
        <f t="shared" si="1"/>
        <v>92</v>
      </c>
      <c r="C97" s="77">
        <f>IFERROR(IF($C$4="TEI0185_REV03",CALC_CONN_TEI0185_REV03!U97,),"---")</f>
        <v>0</v>
      </c>
      <c r="D97" s="73">
        <f>IFERROR(IF($C$4="TEI0185_REV03",CALC_CONN_TEI0185_REV03!D97,),"---")</f>
        <v>0</v>
      </c>
      <c r="E97" s="73">
        <f>IFERROR(IF($C$4="TEI0185_REV03",CALC_CONN_TEI0185_REV03!E97,),"---")</f>
        <v>0</v>
      </c>
      <c r="F97" s="73" t="str">
        <f>IFERROR(IF(VLOOKUP($D97&amp;"-"&amp;$E97,IF($C$4="TEI0185_REV03",CALC_CONN_TEI0185_REV03!$F:$I),4,0)="--","---",IF($C$4="TEI0185_REV03",CALC_CONN_TEI0185_REV03!$G97&amp; " --&gt; " &amp;CALC_CONN_TEI0185_REV03!$I97&amp; " --&gt; ")),"---")</f>
        <v>---</v>
      </c>
      <c r="G97" s="73" t="str">
        <f>IFERROR(IF(VLOOKUP($D97&amp;"-"&amp;$E97,IF($C$4="TEI0185_REV03",CALC_CONN_TEI0185_REV03!$F:$H),3,0)="--",VLOOKUP($D97&amp;"-"&amp;$E97,IF($C$4="TEI0185_REV03",CALC_CONN_TEI0185_REV03!$F:$H),2,0),VLOOKUP($D97&amp;"-"&amp;$E97,IF($C$4="TEI0185_REV03",CALC_CONN_TEI0185_REV03!$F:$H),3,0)),"---")</f>
        <v>---</v>
      </c>
      <c r="H97" s="73" t="str">
        <f>IFERROR(VLOOKUP(G97,IF($C$4="TEI0185_REV03",CALC_CONN_TEI0185_REV03!$G:$T),14,0),"---")</f>
        <v>---</v>
      </c>
      <c r="I97" s="73" t="str">
        <f>IFERROR(VLOOKUP(G97,IF($C$4="TEI0185_REV03",CALC_CONN_TEI0185_REV03!$H:$X),16,0),"---")</f>
        <v>---</v>
      </c>
      <c r="J97" s="72" t="str">
        <f>IFERROR(VLOOKUP(G97,IF($C$4="TEI0185_REV03",CALC_CONN_TEI0185_REV03!$H:$X),17,0),"---")</f>
        <v>---</v>
      </c>
      <c r="K97" s="78" t="str">
        <f>IFERROR(VLOOKUP($D97&amp;"-"&amp;$E97,IF($C$4="TEI0185_REV03",CALC_CONN_TEI0185_REV03!$F:$K,"???"),6,0),"---")</f>
        <v>---</v>
      </c>
    </row>
    <row r="98" spans="2:11" ht="15" customHeight="1" x14ac:dyDescent="0.25">
      <c r="B98" s="73">
        <f t="shared" si="1"/>
        <v>93</v>
      </c>
      <c r="C98" s="77">
        <f>IFERROR(IF($C$4="TEI0185_REV03",CALC_CONN_TEI0185_REV03!U98,),"---")</f>
        <v>0</v>
      </c>
      <c r="D98" s="73">
        <f>IFERROR(IF($C$4="TEI0185_REV03",CALC_CONN_TEI0185_REV03!D98,),"---")</f>
        <v>0</v>
      </c>
      <c r="E98" s="73">
        <f>IFERROR(IF($C$4="TEI0185_REV03",CALC_CONN_TEI0185_REV03!E98,),"---")</f>
        <v>0</v>
      </c>
      <c r="F98" s="73" t="str">
        <f>IFERROR(IF(VLOOKUP($D98&amp;"-"&amp;$E98,IF($C$4="TEI0185_REV03",CALC_CONN_TEI0185_REV03!$F:$I),4,0)="--","---",IF($C$4="TEI0185_REV03",CALC_CONN_TEI0185_REV03!$G98&amp; " --&gt; " &amp;CALC_CONN_TEI0185_REV03!$I98&amp; " --&gt; ")),"---")</f>
        <v>---</v>
      </c>
      <c r="G98" s="73" t="str">
        <f>IFERROR(IF(VLOOKUP($D98&amp;"-"&amp;$E98,IF($C$4="TEI0185_REV03",CALC_CONN_TEI0185_REV03!$F:$H),3,0)="--",VLOOKUP($D98&amp;"-"&amp;$E98,IF($C$4="TEI0185_REV03",CALC_CONN_TEI0185_REV03!$F:$H),2,0),VLOOKUP($D98&amp;"-"&amp;$E98,IF($C$4="TEI0185_REV03",CALC_CONN_TEI0185_REV03!$F:$H),3,0)),"---")</f>
        <v>---</v>
      </c>
      <c r="H98" s="73" t="str">
        <f>IFERROR(VLOOKUP(G98,IF($C$4="TEI0185_REV03",CALC_CONN_TEI0185_REV03!$G:$T),14,0),"---")</f>
        <v>---</v>
      </c>
      <c r="I98" s="73" t="str">
        <f>IFERROR(VLOOKUP(G98,IF($C$4="TEI0185_REV03",CALC_CONN_TEI0185_REV03!$H:$X),16,0),"---")</f>
        <v>---</v>
      </c>
      <c r="J98" s="72" t="str">
        <f>IFERROR(VLOOKUP(G98,IF($C$4="TEI0185_REV03",CALC_CONN_TEI0185_REV03!$H:$X),17,0),"---")</f>
        <v>---</v>
      </c>
      <c r="K98" s="78" t="str">
        <f>IFERROR(VLOOKUP($D98&amp;"-"&amp;$E98,IF($C$4="TEI0185_REV03",CALC_CONN_TEI0185_REV03!$F:$K,"???"),6,0),"---")</f>
        <v>---</v>
      </c>
    </row>
    <row r="99" spans="2:11" ht="15" customHeight="1" x14ac:dyDescent="0.25">
      <c r="B99" s="73">
        <f t="shared" si="1"/>
        <v>94</v>
      </c>
      <c r="C99" s="77">
        <f>IFERROR(IF($C$4="TEI0185_REV03",CALC_CONN_TEI0185_REV03!U99,),"---")</f>
        <v>0</v>
      </c>
      <c r="D99" s="73">
        <f>IFERROR(IF($C$4="TEI0185_REV03",CALC_CONN_TEI0185_REV03!D99,),"---")</f>
        <v>0</v>
      </c>
      <c r="E99" s="73">
        <f>IFERROR(IF($C$4="TEI0185_REV03",CALC_CONN_TEI0185_REV03!E99,),"---")</f>
        <v>0</v>
      </c>
      <c r="F99" s="73" t="str">
        <f>IFERROR(IF(VLOOKUP($D99&amp;"-"&amp;$E99,IF($C$4="TEI0185_REV03",CALC_CONN_TEI0185_REV03!$F:$I),4,0)="--","---",IF($C$4="TEI0185_REV03",CALC_CONN_TEI0185_REV03!$G99&amp; " --&gt; " &amp;CALC_CONN_TEI0185_REV03!$I99&amp; " --&gt; ")),"---")</f>
        <v>---</v>
      </c>
      <c r="G99" s="73" t="str">
        <f>IFERROR(IF(VLOOKUP($D99&amp;"-"&amp;$E99,IF($C$4="TEI0185_REV03",CALC_CONN_TEI0185_REV03!$F:$H),3,0)="--",VLOOKUP($D99&amp;"-"&amp;$E99,IF($C$4="TEI0185_REV03",CALC_CONN_TEI0185_REV03!$F:$H),2,0),VLOOKUP($D99&amp;"-"&amp;$E99,IF($C$4="TEI0185_REV03",CALC_CONN_TEI0185_REV03!$F:$H),3,0)),"---")</f>
        <v>---</v>
      </c>
      <c r="H99" s="73" t="str">
        <f>IFERROR(VLOOKUP(G99,IF($C$4="TEI0185_REV03",CALC_CONN_TEI0185_REV03!$G:$T),14,0),"---")</f>
        <v>---</v>
      </c>
      <c r="I99" s="73" t="str">
        <f>IFERROR(VLOOKUP(G99,IF($C$4="TEI0185_REV03",CALC_CONN_TEI0185_REV03!$H:$X),16,0),"---")</f>
        <v>---</v>
      </c>
      <c r="J99" s="72" t="str">
        <f>IFERROR(VLOOKUP(G99,IF($C$4="TEI0185_REV03",CALC_CONN_TEI0185_REV03!$H:$X),17,0),"---")</f>
        <v>---</v>
      </c>
      <c r="K99" s="78" t="str">
        <f>IFERROR(VLOOKUP($D99&amp;"-"&amp;$E99,IF($C$4="TEI0185_REV03",CALC_CONN_TEI0185_REV03!$F:$K,"???"),6,0),"---")</f>
        <v>---</v>
      </c>
    </row>
    <row r="100" spans="2:11" ht="15" customHeight="1" x14ac:dyDescent="0.25">
      <c r="B100" s="73">
        <f t="shared" si="1"/>
        <v>95</v>
      </c>
      <c r="C100" s="77">
        <f>IFERROR(IF($C$4="TEI0185_REV03",CALC_CONN_TEI0185_REV03!U100,),"---")</f>
        <v>0</v>
      </c>
      <c r="D100" s="73">
        <f>IFERROR(IF($C$4="TEI0185_REV03",CALC_CONN_TEI0185_REV03!D100,),"---")</f>
        <v>0</v>
      </c>
      <c r="E100" s="73">
        <f>IFERROR(IF($C$4="TEI0185_REV03",CALC_CONN_TEI0185_REV03!E100,),"---")</f>
        <v>0</v>
      </c>
      <c r="F100" s="73" t="str">
        <f>IFERROR(IF(VLOOKUP($D100&amp;"-"&amp;$E100,IF($C$4="TEI0185_REV03",CALC_CONN_TEI0185_REV03!$F:$I),4,0)="--","---",IF($C$4="TEI0185_REV03",CALC_CONN_TEI0185_REV03!$G100&amp; " --&gt; " &amp;CALC_CONN_TEI0185_REV03!$I100&amp; " --&gt; ")),"---")</f>
        <v>---</v>
      </c>
      <c r="G100" s="73" t="str">
        <f>IFERROR(IF(VLOOKUP($D100&amp;"-"&amp;$E100,IF($C$4="TEI0185_REV03",CALC_CONN_TEI0185_REV03!$F:$H),3,0)="--",VLOOKUP($D100&amp;"-"&amp;$E100,IF($C$4="TEI0185_REV03",CALC_CONN_TEI0185_REV03!$F:$H),2,0),VLOOKUP($D100&amp;"-"&amp;$E100,IF($C$4="TEI0185_REV03",CALC_CONN_TEI0185_REV03!$F:$H),3,0)),"---")</f>
        <v>---</v>
      </c>
      <c r="H100" s="73" t="str">
        <f>IFERROR(VLOOKUP(G100,IF($C$4="TEI0185_REV03",CALC_CONN_TEI0185_REV03!$G:$T),14,0),"---")</f>
        <v>---</v>
      </c>
      <c r="I100" s="73" t="str">
        <f>IFERROR(VLOOKUP(G100,IF($C$4="TEI0185_REV03",CALC_CONN_TEI0185_REV03!$H:$X),16,0),"---")</f>
        <v>---</v>
      </c>
      <c r="J100" s="72" t="str">
        <f>IFERROR(VLOOKUP(G100,IF($C$4="TEI0185_REV03",CALC_CONN_TEI0185_REV03!$H:$X),17,0),"---")</f>
        <v>---</v>
      </c>
      <c r="K100" s="78" t="str">
        <f>IFERROR(VLOOKUP($D100&amp;"-"&amp;$E100,IF($C$4="TEI0185_REV03",CALC_CONN_TEI0185_REV03!$F:$K,"???"),6,0),"---")</f>
        <v>---</v>
      </c>
    </row>
    <row r="101" spans="2:11" ht="15" customHeight="1" x14ac:dyDescent="0.25">
      <c r="B101" s="73">
        <f t="shared" si="1"/>
        <v>96</v>
      </c>
      <c r="C101" s="77">
        <f>IFERROR(IF($C$4="TEI0185_REV03",CALC_CONN_TEI0185_REV03!U101,),"---")</f>
        <v>0</v>
      </c>
      <c r="D101" s="73">
        <f>IFERROR(IF($C$4="TEI0185_REV03",CALC_CONN_TEI0185_REV03!D101,),"---")</f>
        <v>0</v>
      </c>
      <c r="E101" s="73">
        <f>IFERROR(IF($C$4="TEI0185_REV03",CALC_CONN_TEI0185_REV03!E101,),"---")</f>
        <v>0</v>
      </c>
      <c r="F101" s="73" t="str">
        <f>IFERROR(IF(VLOOKUP($D101&amp;"-"&amp;$E101,IF($C$4="TEI0185_REV03",CALC_CONN_TEI0185_REV03!$F:$I),4,0)="--","---",IF($C$4="TEI0185_REV03",CALC_CONN_TEI0185_REV03!$G101&amp; " --&gt; " &amp;CALC_CONN_TEI0185_REV03!$I101&amp; " --&gt; ")),"---")</f>
        <v>---</v>
      </c>
      <c r="G101" s="73" t="str">
        <f>IFERROR(IF(VLOOKUP($D101&amp;"-"&amp;$E101,IF($C$4="TEI0185_REV03",CALC_CONN_TEI0185_REV03!$F:$H),3,0)="--",VLOOKUP($D101&amp;"-"&amp;$E101,IF($C$4="TEI0185_REV03",CALC_CONN_TEI0185_REV03!$F:$H),2,0),VLOOKUP($D101&amp;"-"&amp;$E101,IF($C$4="TEI0185_REV03",CALC_CONN_TEI0185_REV03!$F:$H),3,0)),"---")</f>
        <v>---</v>
      </c>
      <c r="H101" s="73" t="str">
        <f>IFERROR(VLOOKUP(G101,IF($C$4="TEI0185_REV03",CALC_CONN_TEI0185_REV03!$G:$T),14,0),"---")</f>
        <v>---</v>
      </c>
      <c r="I101" s="73" t="str">
        <f>IFERROR(VLOOKUP(G101,IF($C$4="TEI0185_REV03",CALC_CONN_TEI0185_REV03!$H:$X),16,0),"---")</f>
        <v>---</v>
      </c>
      <c r="J101" s="72" t="str">
        <f>IFERROR(VLOOKUP(G101,IF($C$4="TEI0185_REV03",CALC_CONN_TEI0185_REV03!$H:$X),17,0),"---")</f>
        <v>---</v>
      </c>
      <c r="K101" s="78" t="str">
        <f>IFERROR(VLOOKUP($D101&amp;"-"&amp;$E101,IF($C$4="TEI0185_REV03",CALC_CONN_TEI0185_REV03!$F:$K,"???"),6,0),"---")</f>
        <v>---</v>
      </c>
    </row>
    <row r="102" spans="2:11" ht="15" customHeight="1" x14ac:dyDescent="0.25">
      <c r="B102" s="73">
        <f t="shared" si="1"/>
        <v>97</v>
      </c>
      <c r="C102" s="77">
        <f>IFERROR(IF($C$4="TEI0185_REV03",CALC_CONN_TEI0185_REV03!U102,),"---")</f>
        <v>0</v>
      </c>
      <c r="D102" s="73">
        <f>IFERROR(IF($C$4="TEI0185_REV03",CALC_CONN_TEI0185_REV03!D102,),"---")</f>
        <v>0</v>
      </c>
      <c r="E102" s="73">
        <f>IFERROR(IF($C$4="TEI0185_REV03",CALC_CONN_TEI0185_REV03!E102,),"---")</f>
        <v>0</v>
      </c>
      <c r="F102" s="73" t="str">
        <f>IFERROR(IF(VLOOKUP($D102&amp;"-"&amp;$E102,IF($C$4="TEI0185_REV03",CALC_CONN_TEI0185_REV03!$F:$I),4,0)="--","---",IF($C$4="TEI0185_REV03",CALC_CONN_TEI0185_REV03!$G102&amp; " --&gt; " &amp;CALC_CONN_TEI0185_REV03!$I102&amp; " --&gt; ")),"---")</f>
        <v>---</v>
      </c>
      <c r="G102" s="73" t="str">
        <f>IFERROR(IF(VLOOKUP($D102&amp;"-"&amp;$E102,IF($C$4="TEI0185_REV03",CALC_CONN_TEI0185_REV03!$F:$H),3,0)="--",VLOOKUP($D102&amp;"-"&amp;$E102,IF($C$4="TEI0185_REV03",CALC_CONN_TEI0185_REV03!$F:$H),2,0),VLOOKUP($D102&amp;"-"&amp;$E102,IF($C$4="TEI0185_REV03",CALC_CONN_TEI0185_REV03!$F:$H),3,0)),"---")</f>
        <v>---</v>
      </c>
      <c r="H102" s="73" t="str">
        <f>IFERROR(VLOOKUP(G102,IF($C$4="TEI0185_REV03",CALC_CONN_TEI0185_REV03!$G:$T),14,0),"---")</f>
        <v>---</v>
      </c>
      <c r="I102" s="73" t="str">
        <f>IFERROR(VLOOKUP(G102,IF($C$4="TEI0185_REV03",CALC_CONN_TEI0185_REV03!$H:$X),16,0),"---")</f>
        <v>---</v>
      </c>
      <c r="J102" s="72" t="str">
        <f>IFERROR(VLOOKUP(G102,IF($C$4="TEI0185_REV03",CALC_CONN_TEI0185_REV03!$H:$X),17,0),"---")</f>
        <v>---</v>
      </c>
      <c r="K102" s="78" t="str">
        <f>IFERROR(VLOOKUP($D102&amp;"-"&amp;$E102,IF($C$4="TEI0185_REV03",CALC_CONN_TEI0185_REV03!$F:$K,"???"),6,0),"---")</f>
        <v>---</v>
      </c>
    </row>
    <row r="103" spans="2:11" ht="15" customHeight="1" x14ac:dyDescent="0.25">
      <c r="B103" s="73">
        <f t="shared" si="1"/>
        <v>98</v>
      </c>
      <c r="C103" s="77">
        <f>IFERROR(IF($C$4="TEI0185_REV03",CALC_CONN_TEI0185_REV03!U103,),"---")</f>
        <v>0</v>
      </c>
      <c r="D103" s="73">
        <f>IFERROR(IF($C$4="TEI0185_REV03",CALC_CONN_TEI0185_REV03!D103,),"---")</f>
        <v>0</v>
      </c>
      <c r="E103" s="73">
        <f>IFERROR(IF($C$4="TEI0185_REV03",CALC_CONN_TEI0185_REV03!E103,),"---")</f>
        <v>0</v>
      </c>
      <c r="F103" s="73" t="str">
        <f>IFERROR(IF(VLOOKUP($D103&amp;"-"&amp;$E103,IF($C$4="TEI0185_REV03",CALC_CONN_TEI0185_REV03!$F:$I),4,0)="--","---",IF($C$4="TEI0185_REV03",CALC_CONN_TEI0185_REV03!$G103&amp; " --&gt; " &amp;CALC_CONN_TEI0185_REV03!$I103&amp; " --&gt; ")),"---")</f>
        <v>---</v>
      </c>
      <c r="G103" s="73" t="str">
        <f>IFERROR(IF(VLOOKUP($D103&amp;"-"&amp;$E103,IF($C$4="TEI0185_REV03",CALC_CONN_TEI0185_REV03!$F:$H),3,0)="--",VLOOKUP($D103&amp;"-"&amp;$E103,IF($C$4="TEI0185_REV03",CALC_CONN_TEI0185_REV03!$F:$H),2,0),VLOOKUP($D103&amp;"-"&amp;$E103,IF($C$4="TEI0185_REV03",CALC_CONN_TEI0185_REV03!$F:$H),3,0)),"---")</f>
        <v>---</v>
      </c>
      <c r="H103" s="73" t="str">
        <f>IFERROR(VLOOKUP(G103,IF($C$4="TEI0185_REV03",CALC_CONN_TEI0185_REV03!$G:$T),14,0),"---")</f>
        <v>---</v>
      </c>
      <c r="I103" s="73" t="str">
        <f>IFERROR(VLOOKUP(G103,IF($C$4="TEI0185_REV03",CALC_CONN_TEI0185_REV03!$H:$X),16,0),"---")</f>
        <v>---</v>
      </c>
      <c r="J103" s="72" t="str">
        <f>IFERROR(VLOOKUP(G103,IF($C$4="TEI0185_REV03",CALC_CONN_TEI0185_REV03!$H:$X),17,0),"---")</f>
        <v>---</v>
      </c>
      <c r="K103" s="78" t="str">
        <f>IFERROR(VLOOKUP($D103&amp;"-"&amp;$E103,IF($C$4="TEI0185_REV03",CALC_CONN_TEI0185_REV03!$F:$K,"???"),6,0),"---")</f>
        <v>---</v>
      </c>
    </row>
    <row r="104" spans="2:11" ht="15" customHeight="1" x14ac:dyDescent="0.25">
      <c r="B104" s="73">
        <f t="shared" si="1"/>
        <v>99</v>
      </c>
      <c r="C104" s="77">
        <f>IFERROR(IF($C$4="TEI0185_REV03",CALC_CONN_TEI0185_REV03!U104,),"---")</f>
        <v>0</v>
      </c>
      <c r="D104" s="73">
        <f>IFERROR(IF($C$4="TEI0185_REV03",CALC_CONN_TEI0185_REV03!D104,),"---")</f>
        <v>0</v>
      </c>
      <c r="E104" s="73">
        <f>IFERROR(IF($C$4="TEI0185_REV03",CALC_CONN_TEI0185_REV03!E104,),"---")</f>
        <v>0</v>
      </c>
      <c r="F104" s="73" t="str">
        <f>IFERROR(IF(VLOOKUP($D104&amp;"-"&amp;$E104,IF($C$4="TEI0185_REV03",CALC_CONN_TEI0185_REV03!$F:$I),4,0)="--","---",IF($C$4="TEI0185_REV03",CALC_CONN_TEI0185_REV03!$G104&amp; " --&gt; " &amp;CALC_CONN_TEI0185_REV03!$I104&amp; " --&gt; ")),"---")</f>
        <v>---</v>
      </c>
      <c r="G104" s="73" t="str">
        <f>IFERROR(IF(VLOOKUP($D104&amp;"-"&amp;$E104,IF($C$4="TEI0185_REV03",CALC_CONN_TEI0185_REV03!$F:$H),3,0)="--",VLOOKUP($D104&amp;"-"&amp;$E104,IF($C$4="TEI0185_REV03",CALC_CONN_TEI0185_REV03!$F:$H),2,0),VLOOKUP($D104&amp;"-"&amp;$E104,IF($C$4="TEI0185_REV03",CALC_CONN_TEI0185_REV03!$F:$H),3,0)),"---")</f>
        <v>---</v>
      </c>
      <c r="H104" s="73" t="str">
        <f>IFERROR(VLOOKUP(G104,IF($C$4="TEI0185_REV03",CALC_CONN_TEI0185_REV03!$G:$T),14,0),"---")</f>
        <v>---</v>
      </c>
      <c r="I104" s="73" t="str">
        <f>IFERROR(VLOOKUP(G104,IF($C$4="TEI0185_REV03",CALC_CONN_TEI0185_REV03!$H:$X),16,0),"---")</f>
        <v>---</v>
      </c>
      <c r="J104" s="72" t="str">
        <f>IFERROR(VLOOKUP(G104,IF($C$4="TEI0185_REV03",CALC_CONN_TEI0185_REV03!$H:$X),17,0),"---")</f>
        <v>---</v>
      </c>
      <c r="K104" s="78" t="str">
        <f>IFERROR(VLOOKUP($D104&amp;"-"&amp;$E104,IF($C$4="TEI0185_REV03",CALC_CONN_TEI0185_REV03!$F:$K,"???"),6,0),"---")</f>
        <v>---</v>
      </c>
    </row>
    <row r="105" spans="2:11" ht="15" customHeight="1" x14ac:dyDescent="0.25">
      <c r="B105" s="73">
        <f t="shared" si="1"/>
        <v>100</v>
      </c>
      <c r="C105" s="77">
        <f>IFERROR(IF($C$4="TEI0185_REV03",CALC_CONN_TEI0185_REV03!U105,),"---")</f>
        <v>0</v>
      </c>
      <c r="D105" s="73">
        <f>IFERROR(IF($C$4="TEI0185_REV03",CALC_CONN_TEI0185_REV03!D105,),"---")</f>
        <v>0</v>
      </c>
      <c r="E105" s="73">
        <f>IFERROR(IF($C$4="TEI0185_REV03",CALC_CONN_TEI0185_REV03!E105,),"---")</f>
        <v>0</v>
      </c>
      <c r="F105" s="73" t="str">
        <f>IFERROR(IF(VLOOKUP($D105&amp;"-"&amp;$E105,IF($C$4="TEI0185_REV03",CALC_CONN_TEI0185_REV03!$F:$I),4,0)="--","---",IF($C$4="TEI0185_REV03",CALC_CONN_TEI0185_REV03!$G105&amp; " --&gt; " &amp;CALC_CONN_TEI0185_REV03!$I105&amp; " --&gt; ")),"---")</f>
        <v>---</v>
      </c>
      <c r="G105" s="73" t="str">
        <f>IFERROR(IF(VLOOKUP($D105&amp;"-"&amp;$E105,IF($C$4="TEI0185_REV03",CALC_CONN_TEI0185_REV03!$F:$H),3,0)="--",VLOOKUP($D105&amp;"-"&amp;$E105,IF($C$4="TEI0185_REV03",CALC_CONN_TEI0185_REV03!$F:$H),2,0),VLOOKUP($D105&amp;"-"&amp;$E105,IF($C$4="TEI0185_REV03",CALC_CONN_TEI0185_REV03!$F:$H),3,0)),"---")</f>
        <v>---</v>
      </c>
      <c r="H105" s="73" t="str">
        <f>IFERROR(VLOOKUP(G105,IF($C$4="TEI0185_REV03",CALC_CONN_TEI0185_REV03!$G:$T),14,0),"---")</f>
        <v>---</v>
      </c>
      <c r="I105" s="73" t="str">
        <f>IFERROR(VLOOKUP(G105,IF($C$4="TEI0185_REV03",CALC_CONN_TEI0185_REV03!$H:$X),16,0),"---")</f>
        <v>---</v>
      </c>
      <c r="J105" s="72" t="str">
        <f>IFERROR(VLOOKUP(G105,IF($C$4="TEI0185_REV03",CALC_CONN_TEI0185_REV03!$H:$X),17,0),"---")</f>
        <v>---</v>
      </c>
      <c r="K105" s="78" t="str">
        <f>IFERROR(VLOOKUP($D105&amp;"-"&amp;$E105,IF($C$4="TEI0185_REV03",CALC_CONN_TEI0185_REV03!$F:$K,"???"),6,0),"---")</f>
        <v>---</v>
      </c>
    </row>
    <row r="106" spans="2:11" ht="15" customHeight="1" x14ac:dyDescent="0.25">
      <c r="B106" s="73">
        <f t="shared" si="1"/>
        <v>101</v>
      </c>
      <c r="C106" s="77">
        <f>IFERROR(IF($C$4="TEI0185_REV03",CALC_CONN_TEI0185_REV03!U106,),"---")</f>
        <v>0</v>
      </c>
      <c r="D106" s="73">
        <f>IFERROR(IF($C$4="TEI0185_REV03",CALC_CONN_TEI0185_REV03!D106,),"---")</f>
        <v>0</v>
      </c>
      <c r="E106" s="73">
        <f>IFERROR(IF($C$4="TEI0185_REV03",CALC_CONN_TEI0185_REV03!E106,),"---")</f>
        <v>0</v>
      </c>
      <c r="F106" s="73" t="str">
        <f>IFERROR(IF(VLOOKUP($D106&amp;"-"&amp;$E106,IF($C$4="TEI0185_REV03",CALC_CONN_TEI0185_REV03!$F:$I),4,0)="--","---",IF($C$4="TEI0185_REV03",CALC_CONN_TEI0185_REV03!$G106&amp; " --&gt; " &amp;CALC_CONN_TEI0185_REV03!$I106&amp; " --&gt; ")),"---")</f>
        <v>---</v>
      </c>
      <c r="G106" s="73" t="str">
        <f>IFERROR(IF(VLOOKUP($D106&amp;"-"&amp;$E106,IF($C$4="TEI0185_REV03",CALC_CONN_TEI0185_REV03!$F:$H),3,0)="--",VLOOKUP($D106&amp;"-"&amp;$E106,IF($C$4="TEI0185_REV03",CALC_CONN_TEI0185_REV03!$F:$H),2,0),VLOOKUP($D106&amp;"-"&amp;$E106,IF($C$4="TEI0185_REV03",CALC_CONN_TEI0185_REV03!$F:$H),3,0)),"---")</f>
        <v>---</v>
      </c>
      <c r="H106" s="73" t="str">
        <f>IFERROR(VLOOKUP(G106,IF($C$4="TEI0185_REV03",CALC_CONN_TEI0185_REV03!$G:$T),14,0),"---")</f>
        <v>---</v>
      </c>
      <c r="I106" s="73" t="str">
        <f>IFERROR(VLOOKUP(G106,IF($C$4="TEI0185_REV03",CALC_CONN_TEI0185_REV03!$H:$X),16,0),"---")</f>
        <v>---</v>
      </c>
      <c r="J106" s="72" t="str">
        <f>IFERROR(VLOOKUP(G106,IF($C$4="TEI0185_REV03",CALC_CONN_TEI0185_REV03!$H:$X),17,0),"---")</f>
        <v>---</v>
      </c>
      <c r="K106" s="78" t="str">
        <f>IFERROR(VLOOKUP($D106&amp;"-"&amp;$E106,IF($C$4="TEI0185_REV03",CALC_CONN_TEI0185_REV03!$F:$K,"???"),6,0),"---")</f>
        <v>---</v>
      </c>
    </row>
    <row r="107" spans="2:11" ht="15" customHeight="1" x14ac:dyDescent="0.25">
      <c r="B107" s="73">
        <f t="shared" si="1"/>
        <v>102</v>
      </c>
      <c r="C107" s="77">
        <f>IFERROR(IF($C$4="TEI0185_REV03",CALC_CONN_TEI0185_REV03!U107,),"---")</f>
        <v>0</v>
      </c>
      <c r="D107" s="73">
        <f>IFERROR(IF($C$4="TEI0185_REV03",CALC_CONN_TEI0185_REV03!D107,),"---")</f>
        <v>0</v>
      </c>
      <c r="E107" s="73">
        <f>IFERROR(IF($C$4="TEI0185_REV03",CALC_CONN_TEI0185_REV03!E107,),"---")</f>
        <v>0</v>
      </c>
      <c r="F107" s="73" t="str">
        <f>IFERROR(IF(VLOOKUP($D107&amp;"-"&amp;$E107,IF($C$4="TEI0185_REV03",CALC_CONN_TEI0185_REV03!$F:$I),4,0)="--","---",IF($C$4="TEI0185_REV03",CALC_CONN_TEI0185_REV03!$G107&amp; " --&gt; " &amp;CALC_CONN_TEI0185_REV03!$I107&amp; " --&gt; ")),"---")</f>
        <v>---</v>
      </c>
      <c r="G107" s="73" t="str">
        <f>IFERROR(IF(VLOOKUP($D107&amp;"-"&amp;$E107,IF($C$4="TEI0185_REV03",CALC_CONN_TEI0185_REV03!$F:$H),3,0)="--",VLOOKUP($D107&amp;"-"&amp;$E107,IF($C$4="TEI0185_REV03",CALC_CONN_TEI0185_REV03!$F:$H),2,0),VLOOKUP($D107&amp;"-"&amp;$E107,IF($C$4="TEI0185_REV03",CALC_CONN_TEI0185_REV03!$F:$H),3,0)),"---")</f>
        <v>---</v>
      </c>
      <c r="H107" s="73" t="str">
        <f>IFERROR(VLOOKUP(G107,IF($C$4="TEI0185_REV03",CALC_CONN_TEI0185_REV03!$G:$T),14,0),"---")</f>
        <v>---</v>
      </c>
      <c r="I107" s="73" t="str">
        <f>IFERROR(VLOOKUP(G107,IF($C$4="TEI0185_REV03",CALC_CONN_TEI0185_REV03!$H:$X),16,0),"---")</f>
        <v>---</v>
      </c>
      <c r="J107" s="72" t="str">
        <f>IFERROR(VLOOKUP(G107,IF($C$4="TEI0185_REV03",CALC_CONN_TEI0185_REV03!$H:$X),17,0),"---")</f>
        <v>---</v>
      </c>
      <c r="K107" s="78" t="str">
        <f>IFERROR(VLOOKUP($D107&amp;"-"&amp;$E107,IF($C$4="TEI0185_REV03",CALC_CONN_TEI0185_REV03!$F:$K,"???"),6,0),"---")</f>
        <v>---</v>
      </c>
    </row>
    <row r="108" spans="2:11" ht="15" customHeight="1" x14ac:dyDescent="0.25">
      <c r="B108" s="73">
        <f t="shared" si="1"/>
        <v>103</v>
      </c>
      <c r="C108" s="77">
        <f>IFERROR(IF($C$4="TEI0185_REV03",CALC_CONN_TEI0185_REV03!U108,),"---")</f>
        <v>0</v>
      </c>
      <c r="D108" s="73">
        <f>IFERROR(IF($C$4="TEI0185_REV03",CALC_CONN_TEI0185_REV03!D108,),"---")</f>
        <v>0</v>
      </c>
      <c r="E108" s="73">
        <f>IFERROR(IF($C$4="TEI0185_REV03",CALC_CONN_TEI0185_REV03!E108,),"---")</f>
        <v>0</v>
      </c>
      <c r="F108" s="73" t="str">
        <f>IFERROR(IF(VLOOKUP($D108&amp;"-"&amp;$E108,IF($C$4="TEI0185_REV03",CALC_CONN_TEI0185_REV03!$F:$I),4,0)="--","---",IF($C$4="TEI0185_REV03",CALC_CONN_TEI0185_REV03!$G108&amp; " --&gt; " &amp;CALC_CONN_TEI0185_REV03!$I108&amp; " --&gt; ")),"---")</f>
        <v>---</v>
      </c>
      <c r="G108" s="73" t="str">
        <f>IFERROR(IF(VLOOKUP($D108&amp;"-"&amp;$E108,IF($C$4="TEI0185_REV03",CALC_CONN_TEI0185_REV03!$F:$H),3,0)="--",VLOOKUP($D108&amp;"-"&amp;$E108,IF($C$4="TEI0185_REV03",CALC_CONN_TEI0185_REV03!$F:$H),2,0),VLOOKUP($D108&amp;"-"&amp;$E108,IF($C$4="TEI0185_REV03",CALC_CONN_TEI0185_REV03!$F:$H),3,0)),"---")</f>
        <v>---</v>
      </c>
      <c r="H108" s="73" t="str">
        <f>IFERROR(VLOOKUP(G108,IF($C$4="TEI0185_REV03",CALC_CONN_TEI0185_REV03!$G:$T),14,0),"---")</f>
        <v>---</v>
      </c>
      <c r="I108" s="73" t="str">
        <f>IFERROR(VLOOKUP(G108,IF($C$4="TEI0185_REV03",CALC_CONN_TEI0185_REV03!$H:$X),16,0),"---")</f>
        <v>---</v>
      </c>
      <c r="J108" s="72" t="str">
        <f>IFERROR(VLOOKUP(G108,IF($C$4="TEI0185_REV03",CALC_CONN_TEI0185_REV03!$H:$X),17,0),"---")</f>
        <v>---</v>
      </c>
      <c r="K108" s="78" t="str">
        <f>IFERROR(VLOOKUP($D108&amp;"-"&amp;$E108,IF($C$4="TEI0185_REV03",CALC_CONN_TEI0185_REV03!$F:$K,"???"),6,0),"---")</f>
        <v>---</v>
      </c>
    </row>
    <row r="109" spans="2:11" ht="15" customHeight="1" x14ac:dyDescent="0.25">
      <c r="B109" s="73">
        <f t="shared" si="1"/>
        <v>104</v>
      </c>
      <c r="C109" s="77">
        <f>IFERROR(IF($C$4="TEI0185_REV03",CALC_CONN_TEI0185_REV03!U109,),"---")</f>
        <v>0</v>
      </c>
      <c r="D109" s="73">
        <f>IFERROR(IF($C$4="TEI0185_REV03",CALC_CONN_TEI0185_REV03!D109,),"---")</f>
        <v>0</v>
      </c>
      <c r="E109" s="73">
        <f>IFERROR(IF($C$4="TEI0185_REV03",CALC_CONN_TEI0185_REV03!E109,),"---")</f>
        <v>0</v>
      </c>
      <c r="F109" s="73" t="str">
        <f>IFERROR(IF(VLOOKUP($D109&amp;"-"&amp;$E109,IF($C$4="TEI0185_REV03",CALC_CONN_TEI0185_REV03!$F:$I),4,0)="--","---",IF($C$4="TEI0185_REV03",CALC_CONN_TEI0185_REV03!$G109&amp; " --&gt; " &amp;CALC_CONN_TEI0185_REV03!$I109&amp; " --&gt; ")),"---")</f>
        <v>---</v>
      </c>
      <c r="G109" s="73" t="str">
        <f>IFERROR(IF(VLOOKUP($D109&amp;"-"&amp;$E109,IF($C$4="TEI0185_REV03",CALC_CONN_TEI0185_REV03!$F:$H),3,0)="--",VLOOKUP($D109&amp;"-"&amp;$E109,IF($C$4="TEI0185_REV03",CALC_CONN_TEI0185_REV03!$F:$H),2,0),VLOOKUP($D109&amp;"-"&amp;$E109,IF($C$4="TEI0185_REV03",CALC_CONN_TEI0185_REV03!$F:$H),3,0)),"---")</f>
        <v>---</v>
      </c>
      <c r="H109" s="73" t="str">
        <f>IFERROR(VLOOKUP(G109,IF($C$4="TEI0185_REV03",CALC_CONN_TEI0185_REV03!$G:$T),14,0),"---")</f>
        <v>---</v>
      </c>
      <c r="I109" s="73" t="str">
        <f>IFERROR(VLOOKUP(G109,IF($C$4="TEI0185_REV03",CALC_CONN_TEI0185_REV03!$H:$X),16,0),"---")</f>
        <v>---</v>
      </c>
      <c r="J109" s="72" t="str">
        <f>IFERROR(VLOOKUP(G109,IF($C$4="TEI0185_REV03",CALC_CONN_TEI0185_REV03!$H:$X),17,0),"---")</f>
        <v>---</v>
      </c>
      <c r="K109" s="78" t="str">
        <f>IFERROR(VLOOKUP($D109&amp;"-"&amp;$E109,IF($C$4="TEI0185_REV03",CALC_CONN_TEI0185_REV03!$F:$K,"???"),6,0),"---")</f>
        <v>---</v>
      </c>
    </row>
    <row r="110" spans="2:11" ht="15" customHeight="1" x14ac:dyDescent="0.25">
      <c r="B110" s="73">
        <f t="shared" si="1"/>
        <v>105</v>
      </c>
      <c r="C110" s="77">
        <f>IFERROR(IF($C$4="TEI0185_REV03",CALC_CONN_TEI0185_REV03!U110,),"---")</f>
        <v>0</v>
      </c>
      <c r="D110" s="73">
        <f>IFERROR(IF($C$4="TEI0185_REV03",CALC_CONN_TEI0185_REV03!D110,),"---")</f>
        <v>0</v>
      </c>
      <c r="E110" s="73">
        <f>IFERROR(IF($C$4="TEI0185_REV03",CALC_CONN_TEI0185_REV03!E110,),"---")</f>
        <v>0</v>
      </c>
      <c r="F110" s="73" t="str">
        <f>IFERROR(IF(VLOOKUP($D110&amp;"-"&amp;$E110,IF($C$4="TEI0185_REV03",CALC_CONN_TEI0185_REV03!$F:$I),4,0)="--","---",IF($C$4="TEI0185_REV03",CALC_CONN_TEI0185_REV03!$G110&amp; " --&gt; " &amp;CALC_CONN_TEI0185_REV03!$I110&amp; " --&gt; ")),"---")</f>
        <v>---</v>
      </c>
      <c r="G110" s="73" t="str">
        <f>IFERROR(IF(VLOOKUP($D110&amp;"-"&amp;$E110,IF($C$4="TEI0185_REV03",CALC_CONN_TEI0185_REV03!$F:$H),3,0)="--",VLOOKUP($D110&amp;"-"&amp;$E110,IF($C$4="TEI0185_REV03",CALC_CONN_TEI0185_REV03!$F:$H),2,0),VLOOKUP($D110&amp;"-"&amp;$E110,IF($C$4="TEI0185_REV03",CALC_CONN_TEI0185_REV03!$F:$H),3,0)),"---")</f>
        <v>---</v>
      </c>
      <c r="H110" s="73" t="str">
        <f>IFERROR(VLOOKUP(G110,IF($C$4="TEI0185_REV03",CALC_CONN_TEI0185_REV03!$G:$T),14,0),"---")</f>
        <v>---</v>
      </c>
      <c r="I110" s="73" t="str">
        <f>IFERROR(VLOOKUP(G110,IF($C$4="TEI0185_REV03",CALC_CONN_TEI0185_REV03!$H:$X),16,0),"---")</f>
        <v>---</v>
      </c>
      <c r="J110" s="72" t="str">
        <f>IFERROR(VLOOKUP(G110,IF($C$4="TEI0185_REV03",CALC_CONN_TEI0185_REV03!$H:$X),17,0),"---")</f>
        <v>---</v>
      </c>
      <c r="K110" s="78" t="str">
        <f>IFERROR(VLOOKUP($D110&amp;"-"&amp;$E110,IF($C$4="TEI0185_REV03",CALC_CONN_TEI0185_REV03!$F:$K,"???"),6,0),"---")</f>
        <v>---</v>
      </c>
    </row>
    <row r="111" spans="2:11" ht="15" customHeight="1" x14ac:dyDescent="0.25">
      <c r="B111" s="73">
        <f t="shared" si="1"/>
        <v>106</v>
      </c>
      <c r="C111" s="77">
        <f>IFERROR(IF($C$4="TEI0185_REV03",CALC_CONN_TEI0185_REV03!U111,),"---")</f>
        <v>0</v>
      </c>
      <c r="D111" s="73">
        <f>IFERROR(IF($C$4="TEI0185_REV03",CALC_CONN_TEI0185_REV03!D111,),"---")</f>
        <v>0</v>
      </c>
      <c r="E111" s="73">
        <f>IFERROR(IF($C$4="TEI0185_REV03",CALC_CONN_TEI0185_REV03!E111,),"---")</f>
        <v>0</v>
      </c>
      <c r="F111" s="73" t="str">
        <f>IFERROR(IF(VLOOKUP($D111&amp;"-"&amp;$E111,IF($C$4="TEI0185_REV03",CALC_CONN_TEI0185_REV03!$F:$I),4,0)="--","---",IF($C$4="TEI0185_REV03",CALC_CONN_TEI0185_REV03!$G111&amp; " --&gt; " &amp;CALC_CONN_TEI0185_REV03!$I111&amp; " --&gt; ")),"---")</f>
        <v>---</v>
      </c>
      <c r="G111" s="73" t="str">
        <f>IFERROR(IF(VLOOKUP($D111&amp;"-"&amp;$E111,IF($C$4="TEI0185_REV03",CALC_CONN_TEI0185_REV03!$F:$H),3,0)="--",VLOOKUP($D111&amp;"-"&amp;$E111,IF($C$4="TEI0185_REV03",CALC_CONN_TEI0185_REV03!$F:$H),2,0),VLOOKUP($D111&amp;"-"&amp;$E111,IF($C$4="TEI0185_REV03",CALC_CONN_TEI0185_REV03!$F:$H),3,0)),"---")</f>
        <v>---</v>
      </c>
      <c r="H111" s="73" t="str">
        <f>IFERROR(VLOOKUP(G111,IF($C$4="TEI0185_REV03",CALC_CONN_TEI0185_REV03!$G:$T),14,0),"---")</f>
        <v>---</v>
      </c>
      <c r="I111" s="73" t="str">
        <f>IFERROR(VLOOKUP(G111,IF($C$4="TEI0185_REV03",CALC_CONN_TEI0185_REV03!$H:$X),16,0),"---")</f>
        <v>---</v>
      </c>
      <c r="J111" s="72" t="str">
        <f>IFERROR(VLOOKUP(G111,IF($C$4="TEI0185_REV03",CALC_CONN_TEI0185_REV03!$H:$X),17,0),"---")</f>
        <v>---</v>
      </c>
      <c r="K111" s="78" t="str">
        <f>IFERROR(VLOOKUP($D111&amp;"-"&amp;$E111,IF($C$4="TEI0185_REV03",CALC_CONN_TEI0185_REV03!$F:$K,"???"),6,0),"---")</f>
        <v>---</v>
      </c>
    </row>
    <row r="112" spans="2:11" ht="15" customHeight="1" x14ac:dyDescent="0.25">
      <c r="B112" s="73">
        <f t="shared" si="1"/>
        <v>107</v>
      </c>
      <c r="C112" s="77">
        <f>IFERROR(IF($C$4="TEI0185_REV03",CALC_CONN_TEI0185_REV03!U112,),"---")</f>
        <v>0</v>
      </c>
      <c r="D112" s="73">
        <f>IFERROR(IF($C$4="TEI0185_REV03",CALC_CONN_TEI0185_REV03!D112,),"---")</f>
        <v>0</v>
      </c>
      <c r="E112" s="73">
        <f>IFERROR(IF($C$4="TEI0185_REV03",CALC_CONN_TEI0185_REV03!E112,),"---")</f>
        <v>0</v>
      </c>
      <c r="F112" s="73" t="str">
        <f>IFERROR(IF(VLOOKUP($D112&amp;"-"&amp;$E112,IF($C$4="TEI0185_REV03",CALC_CONN_TEI0185_REV03!$F:$I),4,0)="--","---",IF($C$4="TEI0185_REV03",CALC_CONN_TEI0185_REV03!$G112&amp; " --&gt; " &amp;CALC_CONN_TEI0185_REV03!$I112&amp; " --&gt; ")),"---")</f>
        <v>---</v>
      </c>
      <c r="G112" s="73" t="str">
        <f>IFERROR(IF(VLOOKUP($D112&amp;"-"&amp;$E112,IF($C$4="TEI0185_REV03",CALC_CONN_TEI0185_REV03!$F:$H),3,0)="--",VLOOKUP($D112&amp;"-"&amp;$E112,IF($C$4="TEI0185_REV03",CALC_CONN_TEI0185_REV03!$F:$H),2,0),VLOOKUP($D112&amp;"-"&amp;$E112,IF($C$4="TEI0185_REV03",CALC_CONN_TEI0185_REV03!$F:$H),3,0)),"---")</f>
        <v>---</v>
      </c>
      <c r="H112" s="73" t="str">
        <f>IFERROR(VLOOKUP(G112,IF($C$4="TEI0185_REV03",CALC_CONN_TEI0185_REV03!$G:$T),14,0),"---")</f>
        <v>---</v>
      </c>
      <c r="I112" s="73" t="str">
        <f>IFERROR(VLOOKUP(G112,IF($C$4="TEI0185_REV03",CALC_CONN_TEI0185_REV03!$H:$X),16,0),"---")</f>
        <v>---</v>
      </c>
      <c r="J112" s="72" t="str">
        <f>IFERROR(VLOOKUP(G112,IF($C$4="TEI0185_REV03",CALC_CONN_TEI0185_REV03!$H:$X),17,0),"---")</f>
        <v>---</v>
      </c>
      <c r="K112" s="78" t="str">
        <f>IFERROR(VLOOKUP($D112&amp;"-"&amp;$E112,IF($C$4="TEI0185_REV03",CALC_CONN_TEI0185_REV03!$F:$K,"???"),6,0),"---")</f>
        <v>---</v>
      </c>
    </row>
    <row r="113" spans="2:11" ht="15" customHeight="1" x14ac:dyDescent="0.25">
      <c r="B113" s="73">
        <f t="shared" si="1"/>
        <v>108</v>
      </c>
      <c r="C113" s="77">
        <f>IFERROR(IF($C$4="TEI0185_REV03",CALC_CONN_TEI0185_REV03!U113,),"---")</f>
        <v>0</v>
      </c>
      <c r="D113" s="73">
        <f>IFERROR(IF($C$4="TEI0185_REV03",CALC_CONN_TEI0185_REV03!D113,),"---")</f>
        <v>0</v>
      </c>
      <c r="E113" s="73">
        <f>IFERROR(IF($C$4="TEI0185_REV03",CALC_CONN_TEI0185_REV03!E113,),"---")</f>
        <v>0</v>
      </c>
      <c r="F113" s="73" t="str">
        <f>IFERROR(IF(VLOOKUP($D113&amp;"-"&amp;$E113,IF($C$4="TEI0185_REV03",CALC_CONN_TEI0185_REV03!$F:$I),4,0)="--","---",IF($C$4="TEI0185_REV03",CALC_CONN_TEI0185_REV03!$G113&amp; " --&gt; " &amp;CALC_CONN_TEI0185_REV03!$I113&amp; " --&gt; ")),"---")</f>
        <v>---</v>
      </c>
      <c r="G113" s="73" t="str">
        <f>IFERROR(IF(VLOOKUP($D113&amp;"-"&amp;$E113,IF($C$4="TEI0185_REV03",CALC_CONN_TEI0185_REV03!$F:$H),3,0)="--",VLOOKUP($D113&amp;"-"&amp;$E113,IF($C$4="TEI0185_REV03",CALC_CONN_TEI0185_REV03!$F:$H),2,0),VLOOKUP($D113&amp;"-"&amp;$E113,IF($C$4="TEI0185_REV03",CALC_CONN_TEI0185_REV03!$F:$H),3,0)),"---")</f>
        <v>---</v>
      </c>
      <c r="H113" s="73" t="str">
        <f>IFERROR(VLOOKUP(G113,IF($C$4="TEI0185_REV03",CALC_CONN_TEI0185_REV03!$G:$T),14,0),"---")</f>
        <v>---</v>
      </c>
      <c r="I113" s="73" t="str">
        <f>IFERROR(VLOOKUP(G113,IF($C$4="TEI0185_REV03",CALC_CONN_TEI0185_REV03!$H:$X),16,0),"---")</f>
        <v>---</v>
      </c>
      <c r="J113" s="72" t="str">
        <f>IFERROR(VLOOKUP(G113,IF($C$4="TEI0185_REV03",CALC_CONN_TEI0185_REV03!$H:$X),17,0),"---")</f>
        <v>---</v>
      </c>
      <c r="K113" s="78" t="str">
        <f>IFERROR(VLOOKUP($D113&amp;"-"&amp;$E113,IF($C$4="TEI0185_REV03",CALC_CONN_TEI0185_REV03!$F:$K,"???"),6,0),"---")</f>
        <v>---</v>
      </c>
    </row>
    <row r="114" spans="2:11" ht="15" customHeight="1" x14ac:dyDescent="0.25">
      <c r="B114" s="73">
        <f t="shared" si="1"/>
        <v>109</v>
      </c>
      <c r="C114" s="77">
        <f>IFERROR(IF($C$4="TEI0185_REV03",CALC_CONN_TEI0185_REV03!U114,),"---")</f>
        <v>0</v>
      </c>
      <c r="D114" s="73">
        <f>IFERROR(IF($C$4="TEI0185_REV03",CALC_CONN_TEI0185_REV03!D114,),"---")</f>
        <v>0</v>
      </c>
      <c r="E114" s="73">
        <f>IFERROR(IF($C$4="TEI0185_REV03",CALC_CONN_TEI0185_REV03!E114,),"---")</f>
        <v>0</v>
      </c>
      <c r="F114" s="73" t="str">
        <f>IFERROR(IF(VLOOKUP($D114&amp;"-"&amp;$E114,IF($C$4="TEI0185_REV03",CALC_CONN_TEI0185_REV03!$F:$I),4,0)="--","---",IF($C$4="TEI0185_REV03",CALC_CONN_TEI0185_REV03!$G114&amp; " --&gt; " &amp;CALC_CONN_TEI0185_REV03!$I114&amp; " --&gt; ")),"---")</f>
        <v>---</v>
      </c>
      <c r="G114" s="73" t="str">
        <f>IFERROR(IF(VLOOKUP($D114&amp;"-"&amp;$E114,IF($C$4="TEI0185_REV03",CALC_CONN_TEI0185_REV03!$F:$H),3,0)="--",VLOOKUP($D114&amp;"-"&amp;$E114,IF($C$4="TEI0185_REV03",CALC_CONN_TEI0185_REV03!$F:$H),2,0),VLOOKUP($D114&amp;"-"&amp;$E114,IF($C$4="TEI0185_REV03",CALC_CONN_TEI0185_REV03!$F:$H),3,0)),"---")</f>
        <v>---</v>
      </c>
      <c r="H114" s="73" t="str">
        <f>IFERROR(VLOOKUP(G114,IF($C$4="TEI0185_REV03",CALC_CONN_TEI0185_REV03!$G:$T),14,0),"---")</f>
        <v>---</v>
      </c>
      <c r="I114" s="73" t="str">
        <f>IFERROR(VLOOKUP(G114,IF($C$4="TEI0185_REV03",CALC_CONN_TEI0185_REV03!$H:$X),16,0),"---")</f>
        <v>---</v>
      </c>
      <c r="J114" s="72" t="str">
        <f>IFERROR(VLOOKUP(G114,IF($C$4="TEI0185_REV03",CALC_CONN_TEI0185_REV03!$H:$X),17,0),"---")</f>
        <v>---</v>
      </c>
      <c r="K114" s="78" t="str">
        <f>IFERROR(VLOOKUP($D114&amp;"-"&amp;$E114,IF($C$4="TEI0185_REV03",CALC_CONN_TEI0185_REV03!$F:$K,"???"),6,0),"---")</f>
        <v>---</v>
      </c>
    </row>
    <row r="115" spans="2:11" ht="15" customHeight="1" x14ac:dyDescent="0.25">
      <c r="B115" s="73">
        <f t="shared" si="1"/>
        <v>110</v>
      </c>
      <c r="C115" s="77">
        <f>IFERROR(IF($C$4="TEI0185_REV03",CALC_CONN_TEI0185_REV03!U115,),"---")</f>
        <v>0</v>
      </c>
      <c r="D115" s="73">
        <f>IFERROR(IF($C$4="TEI0185_REV03",CALC_CONN_TEI0185_REV03!D115,),"---")</f>
        <v>0</v>
      </c>
      <c r="E115" s="73">
        <f>IFERROR(IF($C$4="TEI0185_REV03",CALC_CONN_TEI0185_REV03!E115,),"---")</f>
        <v>0</v>
      </c>
      <c r="F115" s="73" t="str">
        <f>IFERROR(IF(VLOOKUP($D115&amp;"-"&amp;$E115,IF($C$4="TEI0185_REV03",CALC_CONN_TEI0185_REV03!$F:$I),4,0)="--","---",IF($C$4="TEI0185_REV03",CALC_CONN_TEI0185_REV03!$G115&amp; " --&gt; " &amp;CALC_CONN_TEI0185_REV03!$I115&amp; " --&gt; ")),"---")</f>
        <v>---</v>
      </c>
      <c r="G115" s="73" t="str">
        <f>IFERROR(IF(VLOOKUP($D115&amp;"-"&amp;$E115,IF($C$4="TEI0185_REV03",CALC_CONN_TEI0185_REV03!$F:$H),3,0)="--",VLOOKUP($D115&amp;"-"&amp;$E115,IF($C$4="TEI0185_REV03",CALC_CONN_TEI0185_REV03!$F:$H),2,0),VLOOKUP($D115&amp;"-"&amp;$E115,IF($C$4="TEI0185_REV03",CALC_CONN_TEI0185_REV03!$F:$H),3,0)),"---")</f>
        <v>---</v>
      </c>
      <c r="H115" s="73" t="str">
        <f>IFERROR(VLOOKUP(G115,IF($C$4="TEI0185_REV03",CALC_CONN_TEI0185_REV03!$G:$T),14,0),"---")</f>
        <v>---</v>
      </c>
      <c r="I115" s="73" t="str">
        <f>IFERROR(VLOOKUP(G115,IF($C$4="TEI0185_REV03",CALC_CONN_TEI0185_REV03!$H:$X),16,0),"---")</f>
        <v>---</v>
      </c>
      <c r="J115" s="72" t="str">
        <f>IFERROR(VLOOKUP(G115,IF($C$4="TEI0185_REV03",CALC_CONN_TEI0185_REV03!$H:$X),17,0),"---")</f>
        <v>---</v>
      </c>
      <c r="K115" s="78" t="str">
        <f>IFERROR(VLOOKUP($D115&amp;"-"&amp;$E115,IF($C$4="TEI0185_REV03",CALC_CONN_TEI0185_REV03!$F:$K,"???"),6,0),"---")</f>
        <v>---</v>
      </c>
    </row>
    <row r="116" spans="2:11" ht="15" customHeight="1" x14ac:dyDescent="0.25">
      <c r="B116" s="73">
        <f t="shared" si="1"/>
        <v>111</v>
      </c>
      <c r="C116" s="77">
        <f>IFERROR(IF($C$4="TEI0185_REV03",CALC_CONN_TEI0185_REV03!U116,),"---")</f>
        <v>0</v>
      </c>
      <c r="D116" s="73">
        <f>IFERROR(IF($C$4="TEI0185_REV03",CALC_CONN_TEI0185_REV03!D116,),"---")</f>
        <v>0</v>
      </c>
      <c r="E116" s="73">
        <f>IFERROR(IF($C$4="TEI0185_REV03",CALC_CONN_TEI0185_REV03!E116,),"---")</f>
        <v>0</v>
      </c>
      <c r="F116" s="73" t="str">
        <f>IFERROR(IF(VLOOKUP($D116&amp;"-"&amp;$E116,IF($C$4="TEI0185_REV03",CALC_CONN_TEI0185_REV03!$F:$I),4,0)="--","---",IF($C$4="TEI0185_REV03",CALC_CONN_TEI0185_REV03!$G116&amp; " --&gt; " &amp;CALC_CONN_TEI0185_REV03!$I116&amp; " --&gt; ")),"---")</f>
        <v>---</v>
      </c>
      <c r="G116" s="73" t="str">
        <f>IFERROR(IF(VLOOKUP($D116&amp;"-"&amp;$E116,IF($C$4="TEI0185_REV03",CALC_CONN_TEI0185_REV03!$F:$H),3,0)="--",VLOOKUP($D116&amp;"-"&amp;$E116,IF($C$4="TEI0185_REV03",CALC_CONN_TEI0185_REV03!$F:$H),2,0),VLOOKUP($D116&amp;"-"&amp;$E116,IF($C$4="TEI0185_REV03",CALC_CONN_TEI0185_REV03!$F:$H),3,0)),"---")</f>
        <v>---</v>
      </c>
      <c r="H116" s="73" t="str">
        <f>IFERROR(VLOOKUP(G116,IF($C$4="TEI0185_REV03",CALC_CONN_TEI0185_REV03!$G:$T),14,0),"---")</f>
        <v>---</v>
      </c>
      <c r="I116" s="73" t="str">
        <f>IFERROR(VLOOKUP(G116,IF($C$4="TEI0185_REV03",CALC_CONN_TEI0185_REV03!$H:$X),16,0),"---")</f>
        <v>---</v>
      </c>
      <c r="J116" s="72" t="str">
        <f>IFERROR(VLOOKUP(G116,IF($C$4="TEI0185_REV03",CALC_CONN_TEI0185_REV03!$H:$X),17,0),"---")</f>
        <v>---</v>
      </c>
      <c r="K116" s="78" t="str">
        <f>IFERROR(VLOOKUP($D116&amp;"-"&amp;$E116,IF($C$4="TEI0185_REV03",CALC_CONN_TEI0185_REV03!$F:$K,"???"),6,0),"---")</f>
        <v>---</v>
      </c>
    </row>
    <row r="117" spans="2:11" ht="15" customHeight="1" x14ac:dyDescent="0.25">
      <c r="B117" s="73">
        <f t="shared" si="1"/>
        <v>112</v>
      </c>
      <c r="C117" s="77">
        <f>IFERROR(IF($C$4="TEI0185_REV03",CALC_CONN_TEI0185_REV03!U117,),"---")</f>
        <v>0</v>
      </c>
      <c r="D117" s="73">
        <f>IFERROR(IF($C$4="TEI0185_REV03",CALC_CONN_TEI0185_REV03!D117,),"---")</f>
        <v>0</v>
      </c>
      <c r="E117" s="73">
        <f>IFERROR(IF($C$4="TEI0185_REV03",CALC_CONN_TEI0185_REV03!E117,),"---")</f>
        <v>0</v>
      </c>
      <c r="F117" s="73" t="str">
        <f>IFERROR(IF(VLOOKUP($D117&amp;"-"&amp;$E117,IF($C$4="TEI0185_REV03",CALC_CONN_TEI0185_REV03!$F:$I),4,0)="--","---",IF($C$4="TEI0185_REV03",CALC_CONN_TEI0185_REV03!$G117&amp; " --&gt; " &amp;CALC_CONN_TEI0185_REV03!$I117&amp; " --&gt; ")),"---")</f>
        <v>---</v>
      </c>
      <c r="G117" s="73" t="str">
        <f>IFERROR(IF(VLOOKUP($D117&amp;"-"&amp;$E117,IF($C$4="TEI0185_REV03",CALC_CONN_TEI0185_REV03!$F:$H),3,0)="--",VLOOKUP($D117&amp;"-"&amp;$E117,IF($C$4="TEI0185_REV03",CALC_CONN_TEI0185_REV03!$F:$H),2,0),VLOOKUP($D117&amp;"-"&amp;$E117,IF($C$4="TEI0185_REV03",CALC_CONN_TEI0185_REV03!$F:$H),3,0)),"---")</f>
        <v>---</v>
      </c>
      <c r="H117" s="73" t="str">
        <f>IFERROR(VLOOKUP(G117,IF($C$4="TEI0185_REV03",CALC_CONN_TEI0185_REV03!$G:$T),14,0),"---")</f>
        <v>---</v>
      </c>
      <c r="I117" s="73" t="str">
        <f>IFERROR(VLOOKUP(G117,IF($C$4="TEI0185_REV03",CALC_CONN_TEI0185_REV03!$H:$X),16,0),"---")</f>
        <v>---</v>
      </c>
      <c r="J117" s="72" t="str">
        <f>IFERROR(VLOOKUP(G117,IF($C$4="TEI0185_REV03",CALC_CONN_TEI0185_REV03!$H:$X),17,0),"---")</f>
        <v>---</v>
      </c>
      <c r="K117" s="78" t="str">
        <f>IFERROR(VLOOKUP($D117&amp;"-"&amp;$E117,IF($C$4="TEI0185_REV03",CALC_CONN_TEI0185_REV03!$F:$K,"???"),6,0),"---")</f>
        <v>---</v>
      </c>
    </row>
    <row r="118" spans="2:11" ht="15" customHeight="1" x14ac:dyDescent="0.25">
      <c r="B118" s="73">
        <f t="shared" si="1"/>
        <v>113</v>
      </c>
      <c r="C118" s="77">
        <f>IFERROR(IF($C$4="TEI0185_REV03",CALC_CONN_TEI0185_REV03!U118,),"---")</f>
        <v>0</v>
      </c>
      <c r="D118" s="73">
        <f>IFERROR(IF($C$4="TEI0185_REV03",CALC_CONN_TEI0185_REV03!D118,),"---")</f>
        <v>0</v>
      </c>
      <c r="E118" s="73">
        <f>IFERROR(IF($C$4="TEI0185_REV03",CALC_CONN_TEI0185_REV03!E118,),"---")</f>
        <v>0</v>
      </c>
      <c r="F118" s="73" t="str">
        <f>IFERROR(IF(VLOOKUP($D118&amp;"-"&amp;$E118,IF($C$4="TEI0185_REV03",CALC_CONN_TEI0185_REV03!$F:$I),4,0)="--","---",IF($C$4="TEI0185_REV03",CALC_CONN_TEI0185_REV03!$G118&amp; " --&gt; " &amp;CALC_CONN_TEI0185_REV03!$I118&amp; " --&gt; ")),"---")</f>
        <v>---</v>
      </c>
      <c r="G118" s="73" t="str">
        <f>IFERROR(IF(VLOOKUP($D118&amp;"-"&amp;$E118,IF($C$4="TEI0185_REV03",CALC_CONN_TEI0185_REV03!$F:$H),3,0)="--",VLOOKUP($D118&amp;"-"&amp;$E118,IF($C$4="TEI0185_REV03",CALC_CONN_TEI0185_REV03!$F:$H),2,0),VLOOKUP($D118&amp;"-"&amp;$E118,IF($C$4="TEI0185_REV03",CALC_CONN_TEI0185_REV03!$F:$H),3,0)),"---")</f>
        <v>---</v>
      </c>
      <c r="H118" s="73" t="str">
        <f>IFERROR(VLOOKUP(G118,IF($C$4="TEI0185_REV03",CALC_CONN_TEI0185_REV03!$G:$T),14,0),"---")</f>
        <v>---</v>
      </c>
      <c r="I118" s="73" t="str">
        <f>IFERROR(VLOOKUP(G118,IF($C$4="TEI0185_REV03",CALC_CONN_TEI0185_REV03!$H:$X),16,0),"---")</f>
        <v>---</v>
      </c>
      <c r="J118" s="72" t="str">
        <f>IFERROR(VLOOKUP(G118,IF($C$4="TEI0185_REV03",CALC_CONN_TEI0185_REV03!$H:$X),17,0),"---")</f>
        <v>---</v>
      </c>
      <c r="K118" s="78" t="str">
        <f>IFERROR(VLOOKUP($D118&amp;"-"&amp;$E118,IF($C$4="TEI0185_REV03",CALC_CONN_TEI0185_REV03!$F:$K,"???"),6,0),"---")</f>
        <v>---</v>
      </c>
    </row>
    <row r="119" spans="2:11" ht="15" customHeight="1" x14ac:dyDescent="0.25">
      <c r="B119" s="73">
        <f t="shared" si="1"/>
        <v>114</v>
      </c>
      <c r="C119" s="77">
        <f>IFERROR(IF($C$4="TEI0185_REV03",CALC_CONN_TEI0185_REV03!U119,),"---")</f>
        <v>0</v>
      </c>
      <c r="D119" s="73">
        <f>IFERROR(IF($C$4="TEI0185_REV03",CALC_CONN_TEI0185_REV03!D119,),"---")</f>
        <v>0</v>
      </c>
      <c r="E119" s="73">
        <f>IFERROR(IF($C$4="TEI0185_REV03",CALC_CONN_TEI0185_REV03!E119,),"---")</f>
        <v>0</v>
      </c>
      <c r="F119" s="73" t="str">
        <f>IFERROR(IF(VLOOKUP($D119&amp;"-"&amp;$E119,IF($C$4="TEI0185_REV03",CALC_CONN_TEI0185_REV03!$F:$I),4,0)="--","---",IF($C$4="TEI0185_REV03",CALC_CONN_TEI0185_REV03!$G119&amp; " --&gt; " &amp;CALC_CONN_TEI0185_REV03!$I119&amp; " --&gt; ")),"---")</f>
        <v>---</v>
      </c>
      <c r="G119" s="73" t="str">
        <f>IFERROR(IF(VLOOKUP($D119&amp;"-"&amp;$E119,IF($C$4="TEI0185_REV03",CALC_CONN_TEI0185_REV03!$F:$H),3,0)="--",VLOOKUP($D119&amp;"-"&amp;$E119,IF($C$4="TEI0185_REV03",CALC_CONN_TEI0185_REV03!$F:$H),2,0),VLOOKUP($D119&amp;"-"&amp;$E119,IF($C$4="TEI0185_REV03",CALC_CONN_TEI0185_REV03!$F:$H),3,0)),"---")</f>
        <v>---</v>
      </c>
      <c r="H119" s="73" t="str">
        <f>IFERROR(VLOOKUP(G119,IF($C$4="TEI0185_REV03",CALC_CONN_TEI0185_REV03!$G:$T),14,0),"---")</f>
        <v>---</v>
      </c>
      <c r="I119" s="73" t="str">
        <f>IFERROR(VLOOKUP(G119,IF($C$4="TEI0185_REV03",CALC_CONN_TEI0185_REV03!$H:$X),16,0),"---")</f>
        <v>---</v>
      </c>
      <c r="J119" s="72" t="str">
        <f>IFERROR(VLOOKUP(G119,IF($C$4="TEI0185_REV03",CALC_CONN_TEI0185_REV03!$H:$X),17,0),"---")</f>
        <v>---</v>
      </c>
      <c r="K119" s="78" t="str">
        <f>IFERROR(VLOOKUP($D119&amp;"-"&amp;$E119,IF($C$4="TEI0185_REV03",CALC_CONN_TEI0185_REV03!$F:$K,"???"),6,0),"---")</f>
        <v>---</v>
      </c>
    </row>
    <row r="120" spans="2:11" ht="15" customHeight="1" x14ac:dyDescent="0.25">
      <c r="B120" s="73">
        <f t="shared" si="1"/>
        <v>115</v>
      </c>
      <c r="C120" s="77">
        <f>IFERROR(IF($C$4="TEI0185_REV03",CALC_CONN_TEI0185_REV03!U120,),"---")</f>
        <v>0</v>
      </c>
      <c r="D120" s="73">
        <f>IFERROR(IF($C$4="TEI0185_REV03",CALC_CONN_TEI0185_REV03!D120,),"---")</f>
        <v>0</v>
      </c>
      <c r="E120" s="73">
        <f>IFERROR(IF($C$4="TEI0185_REV03",CALC_CONN_TEI0185_REV03!E120,),"---")</f>
        <v>0</v>
      </c>
      <c r="F120" s="73" t="str">
        <f>IFERROR(IF(VLOOKUP($D120&amp;"-"&amp;$E120,IF($C$4="TEI0185_REV03",CALC_CONN_TEI0185_REV03!$F:$I),4,0)="--","---",IF($C$4="TEI0185_REV03",CALC_CONN_TEI0185_REV03!$G120&amp; " --&gt; " &amp;CALC_CONN_TEI0185_REV03!$I120&amp; " --&gt; ")),"---")</f>
        <v>---</v>
      </c>
      <c r="G120" s="73" t="str">
        <f>IFERROR(IF(VLOOKUP($D120&amp;"-"&amp;$E120,IF($C$4="TEI0185_REV03",CALC_CONN_TEI0185_REV03!$F:$H),3,0)="--",VLOOKUP($D120&amp;"-"&amp;$E120,IF($C$4="TEI0185_REV03",CALC_CONN_TEI0185_REV03!$F:$H),2,0),VLOOKUP($D120&amp;"-"&amp;$E120,IF($C$4="TEI0185_REV03",CALC_CONN_TEI0185_REV03!$F:$H),3,0)),"---")</f>
        <v>---</v>
      </c>
      <c r="H120" s="73" t="str">
        <f>IFERROR(VLOOKUP(G120,IF($C$4="TEI0185_REV03",CALC_CONN_TEI0185_REV03!$G:$T),14,0),"---")</f>
        <v>---</v>
      </c>
      <c r="I120" s="73" t="str">
        <f>IFERROR(VLOOKUP(G120,IF($C$4="TEI0185_REV03",CALC_CONN_TEI0185_REV03!$H:$X),16,0),"---")</f>
        <v>---</v>
      </c>
      <c r="J120" s="72" t="str">
        <f>IFERROR(VLOOKUP(G120,IF($C$4="TEI0185_REV03",CALC_CONN_TEI0185_REV03!$H:$X),17,0),"---")</f>
        <v>---</v>
      </c>
      <c r="K120" s="78" t="str">
        <f>IFERROR(VLOOKUP($D120&amp;"-"&amp;$E120,IF($C$4="TEI0185_REV03",CALC_CONN_TEI0185_REV03!$F:$K,"???"),6,0),"---")</f>
        <v>---</v>
      </c>
    </row>
    <row r="121" spans="2:11" ht="15" customHeight="1" x14ac:dyDescent="0.25">
      <c r="B121" s="73">
        <f t="shared" si="1"/>
        <v>116</v>
      </c>
      <c r="C121" s="77">
        <f>IFERROR(IF($C$4="TEI0185_REV03",CALC_CONN_TEI0185_REV03!U121,),"---")</f>
        <v>0</v>
      </c>
      <c r="D121" s="73">
        <f>IFERROR(IF($C$4="TEI0185_REV03",CALC_CONN_TEI0185_REV03!D121,),"---")</f>
        <v>0</v>
      </c>
      <c r="E121" s="73">
        <f>IFERROR(IF($C$4="TEI0185_REV03",CALC_CONN_TEI0185_REV03!E121,),"---")</f>
        <v>0</v>
      </c>
      <c r="F121" s="73" t="str">
        <f>IFERROR(IF(VLOOKUP($D121&amp;"-"&amp;$E121,IF($C$4="TEI0185_REV03",CALC_CONN_TEI0185_REV03!$F:$I),4,0)="--","---",IF($C$4="TEI0185_REV03",CALC_CONN_TEI0185_REV03!$G121&amp; " --&gt; " &amp;CALC_CONN_TEI0185_REV03!$I121&amp; " --&gt; ")),"---")</f>
        <v>---</v>
      </c>
      <c r="G121" s="73" t="str">
        <f>IFERROR(IF(VLOOKUP($D121&amp;"-"&amp;$E121,IF($C$4="TEI0185_REV03",CALC_CONN_TEI0185_REV03!$F:$H),3,0)="--",VLOOKUP($D121&amp;"-"&amp;$E121,IF($C$4="TEI0185_REV03",CALC_CONN_TEI0185_REV03!$F:$H),2,0),VLOOKUP($D121&amp;"-"&amp;$E121,IF($C$4="TEI0185_REV03",CALC_CONN_TEI0185_REV03!$F:$H),3,0)),"---")</f>
        <v>---</v>
      </c>
      <c r="H121" s="73" t="str">
        <f>IFERROR(VLOOKUP(G121,IF($C$4="TEI0185_REV03",CALC_CONN_TEI0185_REV03!$G:$T),14,0),"---")</f>
        <v>---</v>
      </c>
      <c r="I121" s="73" t="str">
        <f>IFERROR(VLOOKUP(G121,IF($C$4="TEI0185_REV03",CALC_CONN_TEI0185_REV03!$H:$X),16,0),"---")</f>
        <v>---</v>
      </c>
      <c r="J121" s="72" t="str">
        <f>IFERROR(VLOOKUP(G121,IF($C$4="TEI0185_REV03",CALC_CONN_TEI0185_REV03!$H:$X),17,0),"---")</f>
        <v>---</v>
      </c>
      <c r="K121" s="78" t="str">
        <f>IFERROR(VLOOKUP($D121&amp;"-"&amp;$E121,IF($C$4="TEI0185_REV03",CALC_CONN_TEI0185_REV03!$F:$K,"???"),6,0),"---")</f>
        <v>---</v>
      </c>
    </row>
    <row r="122" spans="2:11" ht="15" customHeight="1" x14ac:dyDescent="0.25">
      <c r="B122" s="73">
        <f t="shared" si="1"/>
        <v>117</v>
      </c>
      <c r="C122" s="77">
        <f>IFERROR(IF($C$4="TEI0185_REV03",CALC_CONN_TEI0185_REV03!U122,),"---")</f>
        <v>0</v>
      </c>
      <c r="D122" s="73">
        <f>IFERROR(IF($C$4="TEI0185_REV03",CALC_CONN_TEI0185_REV03!D122,),"---")</f>
        <v>0</v>
      </c>
      <c r="E122" s="73">
        <f>IFERROR(IF($C$4="TEI0185_REV03",CALC_CONN_TEI0185_REV03!E122,),"---")</f>
        <v>0</v>
      </c>
      <c r="F122" s="73" t="str">
        <f>IFERROR(IF(VLOOKUP($D122&amp;"-"&amp;$E122,IF($C$4="TEI0185_REV03",CALC_CONN_TEI0185_REV03!$F:$I),4,0)="--","---",IF($C$4="TEI0185_REV03",CALC_CONN_TEI0185_REV03!$G122&amp; " --&gt; " &amp;CALC_CONN_TEI0185_REV03!$I122&amp; " --&gt; ")),"---")</f>
        <v>---</v>
      </c>
      <c r="G122" s="73" t="str">
        <f>IFERROR(IF(VLOOKUP($D122&amp;"-"&amp;$E122,IF($C$4="TEI0185_REV03",CALC_CONN_TEI0185_REV03!$F:$H),3,0)="--",VLOOKUP($D122&amp;"-"&amp;$E122,IF($C$4="TEI0185_REV03",CALC_CONN_TEI0185_REV03!$F:$H),2,0),VLOOKUP($D122&amp;"-"&amp;$E122,IF($C$4="TEI0185_REV03",CALC_CONN_TEI0185_REV03!$F:$H),3,0)),"---")</f>
        <v>---</v>
      </c>
      <c r="H122" s="73" t="str">
        <f>IFERROR(VLOOKUP(G122,IF($C$4="TEI0185_REV03",CALC_CONN_TEI0185_REV03!$G:$T),14,0),"---")</f>
        <v>---</v>
      </c>
      <c r="I122" s="73" t="str">
        <f>IFERROR(VLOOKUP(G122,IF($C$4="TEI0185_REV03",CALC_CONN_TEI0185_REV03!$H:$X),16,0),"---")</f>
        <v>---</v>
      </c>
      <c r="J122" s="72" t="str">
        <f>IFERROR(VLOOKUP(G122,IF($C$4="TEI0185_REV03",CALC_CONN_TEI0185_REV03!$H:$X),17,0),"---")</f>
        <v>---</v>
      </c>
      <c r="K122" s="78" t="str">
        <f>IFERROR(VLOOKUP($D122&amp;"-"&amp;$E122,IF($C$4="TEI0185_REV03",CALC_CONN_TEI0185_REV03!$F:$K,"???"),6,0),"---")</f>
        <v>---</v>
      </c>
    </row>
    <row r="123" spans="2:11" ht="15" customHeight="1" x14ac:dyDescent="0.25">
      <c r="B123" s="73">
        <f t="shared" si="1"/>
        <v>118</v>
      </c>
      <c r="C123" s="77">
        <f>IFERROR(IF($C$4="TEI0185_REV03",CALC_CONN_TEI0185_REV03!U123,),"---")</f>
        <v>0</v>
      </c>
      <c r="D123" s="73">
        <f>IFERROR(IF($C$4="TEI0185_REV03",CALC_CONN_TEI0185_REV03!D123,),"---")</f>
        <v>0</v>
      </c>
      <c r="E123" s="73">
        <f>IFERROR(IF($C$4="TEI0185_REV03",CALC_CONN_TEI0185_REV03!E123,),"---")</f>
        <v>0</v>
      </c>
      <c r="F123" s="73" t="str">
        <f>IFERROR(IF(VLOOKUP($D123&amp;"-"&amp;$E123,IF($C$4="TEI0185_REV03",CALC_CONN_TEI0185_REV03!$F:$I),4,0)="--","---",IF($C$4="TEI0185_REV03",CALC_CONN_TEI0185_REV03!$G123&amp; " --&gt; " &amp;CALC_CONN_TEI0185_REV03!$I123&amp; " --&gt; ")),"---")</f>
        <v>---</v>
      </c>
      <c r="G123" s="73" t="str">
        <f>IFERROR(IF(VLOOKUP($D123&amp;"-"&amp;$E123,IF($C$4="TEI0185_REV03",CALC_CONN_TEI0185_REV03!$F:$H),3,0)="--",VLOOKUP($D123&amp;"-"&amp;$E123,IF($C$4="TEI0185_REV03",CALC_CONN_TEI0185_REV03!$F:$H),2,0),VLOOKUP($D123&amp;"-"&amp;$E123,IF($C$4="TEI0185_REV03",CALC_CONN_TEI0185_REV03!$F:$H),3,0)),"---")</f>
        <v>---</v>
      </c>
      <c r="H123" s="73" t="str">
        <f>IFERROR(VLOOKUP(G123,IF($C$4="TEI0185_REV03",CALC_CONN_TEI0185_REV03!$G:$T),14,0),"---")</f>
        <v>---</v>
      </c>
      <c r="I123" s="73" t="str">
        <f>IFERROR(VLOOKUP(G123,IF($C$4="TEI0185_REV03",CALC_CONN_TEI0185_REV03!$H:$X),16,0),"---")</f>
        <v>---</v>
      </c>
      <c r="J123" s="72" t="str">
        <f>IFERROR(VLOOKUP(G123,IF($C$4="TEI0185_REV03",CALC_CONN_TEI0185_REV03!$H:$X),17,0),"---")</f>
        <v>---</v>
      </c>
      <c r="K123" s="78" t="str">
        <f>IFERROR(VLOOKUP($D123&amp;"-"&amp;$E123,IF($C$4="TEI0185_REV03",CALC_CONN_TEI0185_REV03!$F:$K,"???"),6,0),"---")</f>
        <v>---</v>
      </c>
    </row>
    <row r="124" spans="2:11" ht="15" customHeight="1" x14ac:dyDescent="0.25">
      <c r="B124" s="73">
        <f t="shared" si="1"/>
        <v>119</v>
      </c>
      <c r="C124" s="77">
        <f>IFERROR(IF($C$4="TEI0185_REV03",CALC_CONN_TEI0185_REV03!U124,),"---")</f>
        <v>0</v>
      </c>
      <c r="D124" s="73">
        <f>IFERROR(IF($C$4="TEI0185_REV03",CALC_CONN_TEI0185_REV03!D124,),"---")</f>
        <v>0</v>
      </c>
      <c r="E124" s="73">
        <f>IFERROR(IF($C$4="TEI0185_REV03",CALC_CONN_TEI0185_REV03!E124,),"---")</f>
        <v>0</v>
      </c>
      <c r="F124" s="73" t="str">
        <f>IFERROR(IF(VLOOKUP($D124&amp;"-"&amp;$E124,IF($C$4="TEI0185_REV03",CALC_CONN_TEI0185_REV03!$F:$I),4,0)="--","---",IF($C$4="TEI0185_REV03",CALC_CONN_TEI0185_REV03!$G124&amp; " --&gt; " &amp;CALC_CONN_TEI0185_REV03!$I124&amp; " --&gt; ")),"---")</f>
        <v>---</v>
      </c>
      <c r="G124" s="73" t="str">
        <f>IFERROR(IF(VLOOKUP($D124&amp;"-"&amp;$E124,IF($C$4="TEI0185_REV03",CALC_CONN_TEI0185_REV03!$F:$H),3,0)="--",VLOOKUP($D124&amp;"-"&amp;$E124,IF($C$4="TEI0185_REV03",CALC_CONN_TEI0185_REV03!$F:$H),2,0),VLOOKUP($D124&amp;"-"&amp;$E124,IF($C$4="TEI0185_REV03",CALC_CONN_TEI0185_REV03!$F:$H),3,0)),"---")</f>
        <v>---</v>
      </c>
      <c r="H124" s="73" t="str">
        <f>IFERROR(VLOOKUP(G124,IF($C$4="TEI0185_REV03",CALC_CONN_TEI0185_REV03!$G:$T),14,0),"---")</f>
        <v>---</v>
      </c>
      <c r="I124" s="73" t="str">
        <f>IFERROR(VLOOKUP(G124,IF($C$4="TEI0185_REV03",CALC_CONN_TEI0185_REV03!$H:$X),16,0),"---")</f>
        <v>---</v>
      </c>
      <c r="J124" s="72" t="str">
        <f>IFERROR(VLOOKUP(G124,IF($C$4="TEI0185_REV03",CALC_CONN_TEI0185_REV03!$H:$X),17,0),"---")</f>
        <v>---</v>
      </c>
      <c r="K124" s="78" t="str">
        <f>IFERROR(VLOOKUP($D124&amp;"-"&amp;$E124,IF($C$4="TEI0185_REV03",CALC_CONN_TEI0185_REV03!$F:$K,"???"),6,0),"---")</f>
        <v>---</v>
      </c>
    </row>
    <row r="125" spans="2:11" ht="15" customHeight="1" x14ac:dyDescent="0.25">
      <c r="B125" s="73">
        <f t="shared" si="1"/>
        <v>120</v>
      </c>
      <c r="C125" s="77">
        <f>IFERROR(IF($C$4="TEI0185_REV03",CALC_CONN_TEI0185_REV03!U125,),"---")</f>
        <v>0</v>
      </c>
      <c r="D125" s="73">
        <f>IFERROR(IF($C$4="TEI0185_REV03",CALC_CONN_TEI0185_REV03!D125,),"---")</f>
        <v>0</v>
      </c>
      <c r="E125" s="73">
        <f>IFERROR(IF($C$4="TEI0185_REV03",CALC_CONN_TEI0185_REV03!E125,),"---")</f>
        <v>0</v>
      </c>
      <c r="F125" s="73" t="str">
        <f>IFERROR(IF(VLOOKUP($D125&amp;"-"&amp;$E125,IF($C$4="TEI0185_REV03",CALC_CONN_TEI0185_REV03!$F:$I),4,0)="--","---",IF($C$4="TEI0185_REV03",CALC_CONN_TEI0185_REV03!$G125&amp; " --&gt; " &amp;CALC_CONN_TEI0185_REV03!$I125&amp; " --&gt; ")),"---")</f>
        <v>---</v>
      </c>
      <c r="G125" s="73" t="str">
        <f>IFERROR(IF(VLOOKUP($D125&amp;"-"&amp;$E125,IF($C$4="TEI0185_REV03",CALC_CONN_TEI0185_REV03!$F:$H),3,0)="--",VLOOKUP($D125&amp;"-"&amp;$E125,IF($C$4="TEI0185_REV03",CALC_CONN_TEI0185_REV03!$F:$H),2,0),VLOOKUP($D125&amp;"-"&amp;$E125,IF($C$4="TEI0185_REV03",CALC_CONN_TEI0185_REV03!$F:$H),3,0)),"---")</f>
        <v>---</v>
      </c>
      <c r="H125" s="73" t="str">
        <f>IFERROR(VLOOKUP(G125,IF($C$4="TEI0185_REV03",CALC_CONN_TEI0185_REV03!$G:$T),14,0),"---")</f>
        <v>---</v>
      </c>
      <c r="I125" s="73" t="str">
        <f>IFERROR(VLOOKUP(G125,IF($C$4="TEI0185_REV03",CALC_CONN_TEI0185_REV03!$H:$X),16,0),"---")</f>
        <v>---</v>
      </c>
      <c r="J125" s="72" t="str">
        <f>IFERROR(VLOOKUP(G125,IF($C$4="TEI0185_REV03",CALC_CONN_TEI0185_REV03!$H:$X),17,0),"---")</f>
        <v>---</v>
      </c>
      <c r="K125" s="78" t="str">
        <f>IFERROR(VLOOKUP($D125&amp;"-"&amp;$E125,IF($C$4="TEI0185_REV03",CALC_CONN_TEI0185_REV03!$F:$K,"???"),6,0),"---")</f>
        <v>---</v>
      </c>
    </row>
    <row r="126" spans="2:11" ht="15" customHeight="1" x14ac:dyDescent="0.25">
      <c r="B126" s="73">
        <f t="shared" si="1"/>
        <v>121</v>
      </c>
      <c r="C126" s="77">
        <f>IFERROR(IF($C$4="TEI0185_REV03",CALC_CONN_TEI0185_REV03!U126,),"---")</f>
        <v>0</v>
      </c>
      <c r="D126" s="73">
        <f>IFERROR(IF($C$4="TEI0185_REV03",CALC_CONN_TEI0185_REV03!D126,),"---")</f>
        <v>0</v>
      </c>
      <c r="E126" s="73">
        <f>IFERROR(IF($C$4="TEI0185_REV03",CALC_CONN_TEI0185_REV03!E126,),"---")</f>
        <v>0</v>
      </c>
      <c r="F126" s="73" t="str">
        <f>IFERROR(IF(VLOOKUP($D126&amp;"-"&amp;$E126,IF($C$4="TEI0185_REV03",CALC_CONN_TEI0185_REV03!$F:$I),4,0)="--","---",IF($C$4="TEI0185_REV03",CALC_CONN_TEI0185_REV03!$G126&amp; " --&gt; " &amp;CALC_CONN_TEI0185_REV03!$I126&amp; " --&gt; ")),"---")</f>
        <v>---</v>
      </c>
      <c r="G126" s="73" t="str">
        <f>IFERROR(IF(VLOOKUP($D126&amp;"-"&amp;$E126,IF($C$4="TEI0185_REV03",CALC_CONN_TEI0185_REV03!$F:$H),3,0)="--",VLOOKUP($D126&amp;"-"&amp;$E126,IF($C$4="TEI0185_REV03",CALC_CONN_TEI0185_REV03!$F:$H),2,0),VLOOKUP($D126&amp;"-"&amp;$E126,IF($C$4="TEI0185_REV03",CALC_CONN_TEI0185_REV03!$F:$H),3,0)),"---")</f>
        <v>---</v>
      </c>
      <c r="H126" s="73" t="str">
        <f>IFERROR(VLOOKUP(G126,IF($C$4="TEI0185_REV03",CALC_CONN_TEI0185_REV03!$G:$T),14,0),"---")</f>
        <v>---</v>
      </c>
      <c r="I126" s="73" t="str">
        <f>IFERROR(VLOOKUP(G126,IF($C$4="TEI0185_REV03",CALC_CONN_TEI0185_REV03!$H:$X),16,0),"---")</f>
        <v>---</v>
      </c>
      <c r="J126" s="72" t="str">
        <f>IFERROR(VLOOKUP(G126,IF($C$4="TEI0185_REV03",CALC_CONN_TEI0185_REV03!$H:$X),17,0),"---")</f>
        <v>---</v>
      </c>
      <c r="K126" s="78" t="str">
        <f>IFERROR(VLOOKUP($D126&amp;"-"&amp;$E126,IF($C$4="TEI0185_REV03",CALC_CONN_TEI0185_REV03!$F:$K,"???"),6,0),"---")</f>
        <v>---</v>
      </c>
    </row>
    <row r="127" spans="2:11" ht="15" customHeight="1" x14ac:dyDescent="0.25">
      <c r="B127" s="73">
        <f t="shared" si="1"/>
        <v>122</v>
      </c>
      <c r="C127" s="77">
        <f>IFERROR(IF($C$4="TEI0185_REV03",CALC_CONN_TEI0185_REV03!U127,),"---")</f>
        <v>0</v>
      </c>
      <c r="D127" s="73">
        <f>IFERROR(IF($C$4="TEI0185_REV03",CALC_CONN_TEI0185_REV03!D127,),"---")</f>
        <v>0</v>
      </c>
      <c r="E127" s="73">
        <f>IFERROR(IF($C$4="TEI0185_REV03",CALC_CONN_TEI0185_REV03!E127,),"---")</f>
        <v>0</v>
      </c>
      <c r="F127" s="73" t="str">
        <f>IFERROR(IF(VLOOKUP($D127&amp;"-"&amp;$E127,IF($C$4="TEI0185_REV03",CALC_CONN_TEI0185_REV03!$F:$I),4,0)="--","---",IF($C$4="TEI0185_REV03",CALC_CONN_TEI0185_REV03!$G127&amp; " --&gt; " &amp;CALC_CONN_TEI0185_REV03!$I127&amp; " --&gt; ")),"---")</f>
        <v>---</v>
      </c>
      <c r="G127" s="73" t="str">
        <f>IFERROR(IF(VLOOKUP($D127&amp;"-"&amp;$E127,IF($C$4="TEI0185_REV03",CALC_CONN_TEI0185_REV03!$F:$H),3,0)="--",VLOOKUP($D127&amp;"-"&amp;$E127,IF($C$4="TEI0185_REV03",CALC_CONN_TEI0185_REV03!$F:$H),2,0),VLOOKUP($D127&amp;"-"&amp;$E127,IF($C$4="TEI0185_REV03",CALC_CONN_TEI0185_REV03!$F:$H),3,0)),"---")</f>
        <v>---</v>
      </c>
      <c r="H127" s="73" t="str">
        <f>IFERROR(VLOOKUP(G127,IF($C$4="TEI0185_REV03",CALC_CONN_TEI0185_REV03!$G:$T),14,0),"---")</f>
        <v>---</v>
      </c>
      <c r="I127" s="73" t="str">
        <f>IFERROR(VLOOKUP(G127,IF($C$4="TEI0185_REV03",CALC_CONN_TEI0185_REV03!$H:$X),16,0),"---")</f>
        <v>---</v>
      </c>
      <c r="J127" s="72" t="str">
        <f>IFERROR(VLOOKUP(G127,IF($C$4="TEI0185_REV03",CALC_CONN_TEI0185_REV03!$H:$X),17,0),"---")</f>
        <v>---</v>
      </c>
      <c r="K127" s="78" t="str">
        <f>IFERROR(VLOOKUP($D127&amp;"-"&amp;$E127,IF($C$4="TEI0185_REV03",CALC_CONN_TEI0185_REV03!$F:$K,"???"),6,0),"---")</f>
        <v>---</v>
      </c>
    </row>
    <row r="128" spans="2:11" ht="15" customHeight="1" x14ac:dyDescent="0.25">
      <c r="B128" s="73">
        <f t="shared" si="1"/>
        <v>123</v>
      </c>
      <c r="C128" s="77">
        <f>IFERROR(IF($C$4="TEI0185_REV03",CALC_CONN_TEI0185_REV03!U128,),"---")</f>
        <v>0</v>
      </c>
      <c r="D128" s="73">
        <f>IFERROR(IF($C$4="TEI0185_REV03",CALC_CONN_TEI0185_REV03!D128,),"---")</f>
        <v>0</v>
      </c>
      <c r="E128" s="73">
        <f>IFERROR(IF($C$4="TEI0185_REV03",CALC_CONN_TEI0185_REV03!E128,),"---")</f>
        <v>0</v>
      </c>
      <c r="F128" s="73" t="str">
        <f>IFERROR(IF(VLOOKUP($D128&amp;"-"&amp;$E128,IF($C$4="TEI0185_REV03",CALC_CONN_TEI0185_REV03!$F:$I),4,0)="--","---",IF($C$4="TEI0185_REV03",CALC_CONN_TEI0185_REV03!$G128&amp; " --&gt; " &amp;CALC_CONN_TEI0185_REV03!$I128&amp; " --&gt; ")),"---")</f>
        <v>---</v>
      </c>
      <c r="G128" s="73" t="str">
        <f>IFERROR(IF(VLOOKUP($D128&amp;"-"&amp;$E128,IF($C$4="TEI0185_REV03",CALC_CONN_TEI0185_REV03!$F:$H),3,0)="--",VLOOKUP($D128&amp;"-"&amp;$E128,IF($C$4="TEI0185_REV03",CALC_CONN_TEI0185_REV03!$F:$H),2,0),VLOOKUP($D128&amp;"-"&amp;$E128,IF($C$4="TEI0185_REV03",CALC_CONN_TEI0185_REV03!$F:$H),3,0)),"---")</f>
        <v>---</v>
      </c>
      <c r="H128" s="73" t="str">
        <f>IFERROR(VLOOKUP(G128,IF($C$4="TEI0185_REV03",CALC_CONN_TEI0185_REV03!$G:$T),14,0),"---")</f>
        <v>---</v>
      </c>
      <c r="I128" s="73" t="str">
        <f>IFERROR(VLOOKUP(G128,IF($C$4="TEI0185_REV03",CALC_CONN_TEI0185_REV03!$H:$X),16,0),"---")</f>
        <v>---</v>
      </c>
      <c r="J128" s="72" t="str">
        <f>IFERROR(VLOOKUP(G128,IF($C$4="TEI0185_REV03",CALC_CONN_TEI0185_REV03!$H:$X),17,0),"---")</f>
        <v>---</v>
      </c>
      <c r="K128" s="78" t="str">
        <f>IFERROR(VLOOKUP($D128&amp;"-"&amp;$E128,IF($C$4="TEI0185_REV03",CALC_CONN_TEI0185_REV03!$F:$K,"???"),6,0),"---")</f>
        <v>---</v>
      </c>
    </row>
    <row r="129" spans="2:11" ht="15" customHeight="1" x14ac:dyDescent="0.25">
      <c r="B129" s="73">
        <f t="shared" si="1"/>
        <v>124</v>
      </c>
      <c r="C129" s="77">
        <f>IFERROR(IF($C$4="TEI0185_REV03",CALC_CONN_TEI0185_REV03!U129,),"---")</f>
        <v>0</v>
      </c>
      <c r="D129" s="73">
        <f>IFERROR(IF($C$4="TEI0185_REV03",CALC_CONN_TEI0185_REV03!D129,),"---")</f>
        <v>0</v>
      </c>
      <c r="E129" s="73">
        <f>IFERROR(IF($C$4="TEI0185_REV03",CALC_CONN_TEI0185_REV03!E129,),"---")</f>
        <v>0</v>
      </c>
      <c r="F129" s="73" t="str">
        <f>IFERROR(IF(VLOOKUP($D129&amp;"-"&amp;$E129,IF($C$4="TEI0185_REV03",CALC_CONN_TEI0185_REV03!$F:$I),4,0)="--","---",IF($C$4="TEI0185_REV03",CALC_CONN_TEI0185_REV03!$G129&amp; " --&gt; " &amp;CALC_CONN_TEI0185_REV03!$I129&amp; " --&gt; ")),"---")</f>
        <v>---</v>
      </c>
      <c r="G129" s="73" t="str">
        <f>IFERROR(IF(VLOOKUP($D129&amp;"-"&amp;$E129,IF($C$4="TEI0185_REV03",CALC_CONN_TEI0185_REV03!$F:$H),3,0)="--",VLOOKUP($D129&amp;"-"&amp;$E129,IF($C$4="TEI0185_REV03",CALC_CONN_TEI0185_REV03!$F:$H),2,0),VLOOKUP($D129&amp;"-"&amp;$E129,IF($C$4="TEI0185_REV03",CALC_CONN_TEI0185_REV03!$F:$H),3,0)),"---")</f>
        <v>---</v>
      </c>
      <c r="H129" s="73" t="str">
        <f>IFERROR(VLOOKUP(G129,IF($C$4="TEI0185_REV03",CALC_CONN_TEI0185_REV03!$G:$T),14,0),"---")</f>
        <v>---</v>
      </c>
      <c r="I129" s="73" t="str">
        <f>IFERROR(VLOOKUP(G129,IF($C$4="TEI0185_REV03",CALC_CONN_TEI0185_REV03!$H:$X),16,0),"---")</f>
        <v>---</v>
      </c>
      <c r="J129" s="72" t="str">
        <f>IFERROR(VLOOKUP(G129,IF($C$4="TEI0185_REV03",CALC_CONN_TEI0185_REV03!$H:$X),17,0),"---")</f>
        <v>---</v>
      </c>
      <c r="K129" s="78" t="str">
        <f>IFERROR(VLOOKUP($D129&amp;"-"&amp;$E129,IF($C$4="TEI0185_REV03",CALC_CONN_TEI0185_REV03!$F:$K,"???"),6,0),"---")</f>
        <v>---</v>
      </c>
    </row>
    <row r="130" spans="2:11" ht="15" customHeight="1" x14ac:dyDescent="0.25">
      <c r="B130" s="73">
        <f t="shared" si="1"/>
        <v>125</v>
      </c>
      <c r="C130" s="77">
        <f>IFERROR(IF($C$4="TEI0185_REV03",CALC_CONN_TEI0185_REV03!U130,),"---")</f>
        <v>0</v>
      </c>
      <c r="D130" s="73">
        <f>IFERROR(IF($C$4="TEI0185_REV03",CALC_CONN_TEI0185_REV03!D130,),"---")</f>
        <v>0</v>
      </c>
      <c r="E130" s="73">
        <f>IFERROR(IF($C$4="TEI0185_REV03",CALC_CONN_TEI0185_REV03!E130,),"---")</f>
        <v>0</v>
      </c>
      <c r="F130" s="73" t="str">
        <f>IFERROR(IF(VLOOKUP($D130&amp;"-"&amp;$E130,IF($C$4="TEI0185_REV03",CALC_CONN_TEI0185_REV03!$F:$I),4,0)="--","---",IF($C$4="TEI0185_REV03",CALC_CONN_TEI0185_REV03!$G130&amp; " --&gt; " &amp;CALC_CONN_TEI0185_REV03!$I130&amp; " --&gt; ")),"---")</f>
        <v>---</v>
      </c>
      <c r="G130" s="73" t="str">
        <f>IFERROR(IF(VLOOKUP($D130&amp;"-"&amp;$E130,IF($C$4="TEI0185_REV03",CALC_CONN_TEI0185_REV03!$F:$H),3,0)="--",VLOOKUP($D130&amp;"-"&amp;$E130,IF($C$4="TEI0185_REV03",CALC_CONN_TEI0185_REV03!$F:$H),2,0),VLOOKUP($D130&amp;"-"&amp;$E130,IF($C$4="TEI0185_REV03",CALC_CONN_TEI0185_REV03!$F:$H),3,0)),"---")</f>
        <v>---</v>
      </c>
      <c r="H130" s="73" t="str">
        <f>IFERROR(VLOOKUP(G130,IF($C$4="TEI0185_REV03",CALC_CONN_TEI0185_REV03!$G:$T),14,0),"---")</f>
        <v>---</v>
      </c>
      <c r="I130" s="73" t="str">
        <f>IFERROR(VLOOKUP(G130,IF($C$4="TEI0185_REV03",CALC_CONN_TEI0185_REV03!$H:$X),16,0),"---")</f>
        <v>---</v>
      </c>
      <c r="J130" s="72" t="str">
        <f>IFERROR(VLOOKUP(G130,IF($C$4="TEI0185_REV03",CALC_CONN_TEI0185_REV03!$H:$X),17,0),"---")</f>
        <v>---</v>
      </c>
      <c r="K130" s="78" t="str">
        <f>IFERROR(VLOOKUP($D130&amp;"-"&amp;$E130,IF($C$4="TEI0185_REV03",CALC_CONN_TEI0185_REV03!$F:$K,"???"),6,0),"---")</f>
        <v>---</v>
      </c>
    </row>
    <row r="131" spans="2:11" ht="15" customHeight="1" x14ac:dyDescent="0.25">
      <c r="B131" s="73">
        <f t="shared" si="1"/>
        <v>126</v>
      </c>
      <c r="C131" s="77">
        <f>IFERROR(IF($C$4="TEI0185_REV03",CALC_CONN_TEI0185_REV03!U131,),"---")</f>
        <v>0</v>
      </c>
      <c r="D131" s="73">
        <f>IFERROR(IF($C$4="TEI0185_REV03",CALC_CONN_TEI0185_REV03!D131,),"---")</f>
        <v>0</v>
      </c>
      <c r="E131" s="73">
        <f>IFERROR(IF($C$4="TEI0185_REV03",CALC_CONN_TEI0185_REV03!E131,),"---")</f>
        <v>0</v>
      </c>
      <c r="F131" s="73" t="str">
        <f>IFERROR(IF(VLOOKUP($D131&amp;"-"&amp;$E131,IF($C$4="TEI0185_REV03",CALC_CONN_TEI0185_REV03!$F:$I),4,0)="--","---",IF($C$4="TEI0185_REV03",CALC_CONN_TEI0185_REV03!$G131&amp; " --&gt; " &amp;CALC_CONN_TEI0185_REV03!$I131&amp; " --&gt; ")),"---")</f>
        <v>---</v>
      </c>
      <c r="G131" s="73" t="str">
        <f>IFERROR(IF(VLOOKUP($D131&amp;"-"&amp;$E131,IF($C$4="TEI0185_REV03",CALC_CONN_TEI0185_REV03!$F:$H),3,0)="--",VLOOKUP($D131&amp;"-"&amp;$E131,IF($C$4="TEI0185_REV03",CALC_CONN_TEI0185_REV03!$F:$H),2,0),VLOOKUP($D131&amp;"-"&amp;$E131,IF($C$4="TEI0185_REV03",CALC_CONN_TEI0185_REV03!$F:$H),3,0)),"---")</f>
        <v>---</v>
      </c>
      <c r="H131" s="73" t="str">
        <f>IFERROR(VLOOKUP(G131,IF($C$4="TEI0185_REV03",CALC_CONN_TEI0185_REV03!$G:$T),14,0),"---")</f>
        <v>---</v>
      </c>
      <c r="I131" s="73" t="str">
        <f>IFERROR(VLOOKUP(G131,IF($C$4="TEI0185_REV03",CALC_CONN_TEI0185_REV03!$H:$X),16,0),"---")</f>
        <v>---</v>
      </c>
      <c r="J131" s="72" t="str">
        <f>IFERROR(VLOOKUP(G131,IF($C$4="TEI0185_REV03",CALC_CONN_TEI0185_REV03!$H:$X),17,0),"---")</f>
        <v>---</v>
      </c>
      <c r="K131" s="78" t="str">
        <f>IFERROR(VLOOKUP($D131&amp;"-"&amp;$E131,IF($C$4="TEI0185_REV03",CALC_CONN_TEI0185_REV03!$F:$K,"???"),6,0),"---")</f>
        <v>---</v>
      </c>
    </row>
    <row r="132" spans="2:11" ht="15" customHeight="1" x14ac:dyDescent="0.25">
      <c r="B132" s="73">
        <f t="shared" si="1"/>
        <v>127</v>
      </c>
      <c r="C132" s="77">
        <f>IFERROR(IF($C$4="TEI0185_REV03",CALC_CONN_TEI0185_REV03!U132,),"---")</f>
        <v>0</v>
      </c>
      <c r="D132" s="73">
        <f>IFERROR(IF($C$4="TEI0185_REV03",CALC_CONN_TEI0185_REV03!D132,),"---")</f>
        <v>0</v>
      </c>
      <c r="E132" s="73">
        <f>IFERROR(IF($C$4="TEI0185_REV03",CALC_CONN_TEI0185_REV03!E132,),"---")</f>
        <v>0</v>
      </c>
      <c r="F132" s="73" t="str">
        <f>IFERROR(IF(VLOOKUP($D132&amp;"-"&amp;$E132,IF($C$4="TEI0185_REV03",CALC_CONN_TEI0185_REV03!$F:$I),4,0)="--","---",IF($C$4="TEI0185_REV03",CALC_CONN_TEI0185_REV03!$G132&amp; " --&gt; " &amp;CALC_CONN_TEI0185_REV03!$I132&amp; " --&gt; ")),"---")</f>
        <v>---</v>
      </c>
      <c r="G132" s="73" t="str">
        <f>IFERROR(IF(VLOOKUP($D132&amp;"-"&amp;$E132,IF($C$4="TEI0185_REV03",CALC_CONN_TEI0185_REV03!$F:$H),3,0)="--",VLOOKUP($D132&amp;"-"&amp;$E132,IF($C$4="TEI0185_REV03",CALC_CONN_TEI0185_REV03!$F:$H),2,0),VLOOKUP($D132&amp;"-"&amp;$E132,IF($C$4="TEI0185_REV03",CALC_CONN_TEI0185_REV03!$F:$H),3,0)),"---")</f>
        <v>---</v>
      </c>
      <c r="H132" s="73" t="str">
        <f>IFERROR(VLOOKUP(G132,IF($C$4="TEI0185_REV03",CALC_CONN_TEI0185_REV03!$G:$T),14,0),"---")</f>
        <v>---</v>
      </c>
      <c r="I132" s="73" t="str">
        <f>IFERROR(VLOOKUP(G132,IF($C$4="TEI0185_REV03",CALC_CONN_TEI0185_REV03!$H:$X),16,0),"---")</f>
        <v>---</v>
      </c>
      <c r="J132" s="72" t="str">
        <f>IFERROR(VLOOKUP(G132,IF($C$4="TEI0185_REV03",CALC_CONN_TEI0185_REV03!$H:$X),17,0),"---")</f>
        <v>---</v>
      </c>
      <c r="K132" s="78" t="str">
        <f>IFERROR(VLOOKUP($D132&amp;"-"&amp;$E132,IF($C$4="TEI0185_REV03",CALC_CONN_TEI0185_REV03!$F:$K,"???"),6,0),"---")</f>
        <v>---</v>
      </c>
    </row>
    <row r="133" spans="2:11" ht="15" customHeight="1" x14ac:dyDescent="0.25">
      <c r="B133" s="73">
        <f t="shared" si="1"/>
        <v>128</v>
      </c>
      <c r="C133" s="77">
        <f>IFERROR(IF($C$4="TEI0185_REV03",CALC_CONN_TEI0185_REV03!U133,),"---")</f>
        <v>0</v>
      </c>
      <c r="D133" s="73">
        <f>IFERROR(IF($C$4="TEI0185_REV03",CALC_CONN_TEI0185_REV03!D133,),"---")</f>
        <v>0</v>
      </c>
      <c r="E133" s="73">
        <f>IFERROR(IF($C$4="TEI0185_REV03",CALC_CONN_TEI0185_REV03!E133,),"---")</f>
        <v>0</v>
      </c>
      <c r="F133" s="73" t="str">
        <f>IFERROR(IF(VLOOKUP($D133&amp;"-"&amp;$E133,IF($C$4="TEI0185_REV03",CALC_CONN_TEI0185_REV03!$F:$I),4,0)="--","---",IF($C$4="TEI0185_REV03",CALC_CONN_TEI0185_REV03!$G133&amp; " --&gt; " &amp;CALC_CONN_TEI0185_REV03!$I133&amp; " --&gt; ")),"---")</f>
        <v>---</v>
      </c>
      <c r="G133" s="73" t="str">
        <f>IFERROR(IF(VLOOKUP($D133&amp;"-"&amp;$E133,IF($C$4="TEI0185_REV03",CALC_CONN_TEI0185_REV03!$F:$H),3,0)="--",VLOOKUP($D133&amp;"-"&amp;$E133,IF($C$4="TEI0185_REV03",CALC_CONN_TEI0185_REV03!$F:$H),2,0),VLOOKUP($D133&amp;"-"&amp;$E133,IF($C$4="TEI0185_REV03",CALC_CONN_TEI0185_REV03!$F:$H),3,0)),"---")</f>
        <v>---</v>
      </c>
      <c r="H133" s="73" t="str">
        <f>IFERROR(VLOOKUP(G133,IF($C$4="TEI0185_REV03",CALC_CONN_TEI0185_REV03!$G:$T),14,0),"---")</f>
        <v>---</v>
      </c>
      <c r="I133" s="73" t="str">
        <f>IFERROR(VLOOKUP(G133,IF($C$4="TEI0185_REV03",CALC_CONN_TEI0185_REV03!$H:$X),16,0),"---")</f>
        <v>---</v>
      </c>
      <c r="J133" s="72" t="str">
        <f>IFERROR(VLOOKUP(G133,IF($C$4="TEI0185_REV03",CALC_CONN_TEI0185_REV03!$H:$X),17,0),"---")</f>
        <v>---</v>
      </c>
      <c r="K133" s="78" t="str">
        <f>IFERROR(VLOOKUP($D133&amp;"-"&amp;$E133,IF($C$4="TEI0185_REV03",CALC_CONN_TEI0185_REV03!$F:$K,"???"),6,0),"---")</f>
        <v>---</v>
      </c>
    </row>
    <row r="134" spans="2:11" ht="15" customHeight="1" x14ac:dyDescent="0.25">
      <c r="B134" s="73">
        <f t="shared" si="1"/>
        <v>129</v>
      </c>
      <c r="C134" s="77">
        <f>IFERROR(IF($C$4="TEI0185_REV03",CALC_CONN_TEI0185_REV03!U134,),"---")</f>
        <v>0</v>
      </c>
      <c r="D134" s="73">
        <f>IFERROR(IF($C$4="TEI0185_REV03",CALC_CONN_TEI0185_REV03!D134,),"---")</f>
        <v>0</v>
      </c>
      <c r="E134" s="73">
        <f>IFERROR(IF($C$4="TEI0185_REV03",CALC_CONN_TEI0185_REV03!E134,),"---")</f>
        <v>0</v>
      </c>
      <c r="F134" s="73" t="str">
        <f>IFERROR(IF(VLOOKUP($D134&amp;"-"&amp;$E134,IF($C$4="TEI0185_REV03",CALC_CONN_TEI0185_REV03!$F:$I),4,0)="--","---",IF($C$4="TEI0185_REV03",CALC_CONN_TEI0185_REV03!$G134&amp; " --&gt; " &amp;CALC_CONN_TEI0185_REV03!$I134&amp; " --&gt; ")),"---")</f>
        <v>---</v>
      </c>
      <c r="G134" s="73" t="str">
        <f>IFERROR(IF(VLOOKUP($D134&amp;"-"&amp;$E134,IF($C$4="TEI0185_REV03",CALC_CONN_TEI0185_REV03!$F:$H),3,0)="--",VLOOKUP($D134&amp;"-"&amp;$E134,IF($C$4="TEI0185_REV03",CALC_CONN_TEI0185_REV03!$F:$H),2,0),VLOOKUP($D134&amp;"-"&amp;$E134,IF($C$4="TEI0185_REV03",CALC_CONN_TEI0185_REV03!$F:$H),3,0)),"---")</f>
        <v>---</v>
      </c>
      <c r="H134" s="73" t="str">
        <f>IFERROR(VLOOKUP(G134,IF($C$4="TEI0185_REV03",CALC_CONN_TEI0185_REV03!$G:$T),14,0),"---")</f>
        <v>---</v>
      </c>
      <c r="I134" s="73" t="str">
        <f>IFERROR(VLOOKUP(G134,IF($C$4="TEI0185_REV03",CALC_CONN_TEI0185_REV03!$H:$X),16,0),"---")</f>
        <v>---</v>
      </c>
      <c r="J134" s="72" t="str">
        <f>IFERROR(VLOOKUP(G134,IF($C$4="TEI0185_REV03",CALC_CONN_TEI0185_REV03!$H:$X),17,0),"---")</f>
        <v>---</v>
      </c>
      <c r="K134" s="78" t="str">
        <f>IFERROR(VLOOKUP($D134&amp;"-"&amp;$E134,IF($C$4="TEI0185_REV03",CALC_CONN_TEI0185_REV03!$F:$K,"???"),6,0),"---")</f>
        <v>---</v>
      </c>
    </row>
    <row r="135" spans="2:11" ht="15" customHeight="1" x14ac:dyDescent="0.25">
      <c r="B135" s="73">
        <f t="shared" si="1"/>
        <v>130</v>
      </c>
      <c r="C135" s="77">
        <f>IFERROR(IF($C$4="TEI0185_REV03",CALC_CONN_TEI0185_REV03!U135,),"---")</f>
        <v>0</v>
      </c>
      <c r="D135" s="73">
        <f>IFERROR(IF($C$4="TEI0185_REV03",CALC_CONN_TEI0185_REV03!D135,),"---")</f>
        <v>0</v>
      </c>
      <c r="E135" s="73">
        <f>IFERROR(IF($C$4="TEI0185_REV03",CALC_CONN_TEI0185_REV03!E135,),"---")</f>
        <v>0</v>
      </c>
      <c r="F135" s="73" t="str">
        <f>IFERROR(IF(VLOOKUP($D135&amp;"-"&amp;$E135,IF($C$4="TEI0185_REV03",CALC_CONN_TEI0185_REV03!$F:$I),4,0)="--","---",IF($C$4="TEI0185_REV03",CALC_CONN_TEI0185_REV03!$G135&amp; " --&gt; " &amp;CALC_CONN_TEI0185_REV03!$I135&amp; " --&gt; ")),"---")</f>
        <v>---</v>
      </c>
      <c r="G135" s="73" t="str">
        <f>IFERROR(IF(VLOOKUP($D135&amp;"-"&amp;$E135,IF($C$4="TEI0185_REV03",CALC_CONN_TEI0185_REV03!$F:$H),3,0)="--",VLOOKUP($D135&amp;"-"&amp;$E135,IF($C$4="TEI0185_REV03",CALC_CONN_TEI0185_REV03!$F:$H),2,0),VLOOKUP($D135&amp;"-"&amp;$E135,IF($C$4="TEI0185_REV03",CALC_CONN_TEI0185_REV03!$F:$H),3,0)),"---")</f>
        <v>---</v>
      </c>
      <c r="H135" s="73" t="str">
        <f>IFERROR(VLOOKUP(G135,IF($C$4="TEI0185_REV03",CALC_CONN_TEI0185_REV03!$G:$T),14,0),"---")</f>
        <v>---</v>
      </c>
      <c r="I135" s="73" t="str">
        <f>IFERROR(VLOOKUP(G135,IF($C$4="TEI0185_REV03",CALC_CONN_TEI0185_REV03!$H:$X),16,0),"---")</f>
        <v>---</v>
      </c>
      <c r="J135" s="72" t="str">
        <f>IFERROR(VLOOKUP(G135,IF($C$4="TEI0185_REV03",CALC_CONN_TEI0185_REV03!$H:$X),17,0),"---")</f>
        <v>---</v>
      </c>
      <c r="K135" s="78" t="str">
        <f>IFERROR(VLOOKUP($D135&amp;"-"&amp;$E135,IF($C$4="TEI0185_REV03",CALC_CONN_TEI0185_REV03!$F:$K,"???"),6,0),"---")</f>
        <v>---</v>
      </c>
    </row>
    <row r="136" spans="2:11" ht="15" customHeight="1" x14ac:dyDescent="0.25">
      <c r="B136" s="73">
        <f t="shared" ref="B136:B199" si="2">B135+1</f>
        <v>131</v>
      </c>
      <c r="C136" s="77">
        <f>IFERROR(IF($C$4="TEI0185_REV03",CALC_CONN_TEI0185_REV03!U136,),"---")</f>
        <v>0</v>
      </c>
      <c r="D136" s="73">
        <f>IFERROR(IF($C$4="TEI0185_REV03",CALC_CONN_TEI0185_REV03!D136,),"---")</f>
        <v>0</v>
      </c>
      <c r="E136" s="73">
        <f>IFERROR(IF($C$4="TEI0185_REV03",CALC_CONN_TEI0185_REV03!E136,),"---")</f>
        <v>0</v>
      </c>
      <c r="F136" s="73" t="str">
        <f>IFERROR(IF(VLOOKUP($D136&amp;"-"&amp;$E136,IF($C$4="TEI0185_REV03",CALC_CONN_TEI0185_REV03!$F:$I),4,0)="--","---",IF($C$4="TEI0185_REV03",CALC_CONN_TEI0185_REV03!$G136&amp; " --&gt; " &amp;CALC_CONN_TEI0185_REV03!$I136&amp; " --&gt; ")),"---")</f>
        <v>---</v>
      </c>
      <c r="G136" s="73" t="str">
        <f>IFERROR(IF(VLOOKUP($D136&amp;"-"&amp;$E136,IF($C$4="TEI0185_REV03",CALC_CONN_TEI0185_REV03!$F:$H),3,0)="--",VLOOKUP($D136&amp;"-"&amp;$E136,IF($C$4="TEI0185_REV03",CALC_CONN_TEI0185_REV03!$F:$H),2,0),VLOOKUP($D136&amp;"-"&amp;$E136,IF($C$4="TEI0185_REV03",CALC_CONN_TEI0185_REV03!$F:$H),3,0)),"---")</f>
        <v>---</v>
      </c>
      <c r="H136" s="73" t="str">
        <f>IFERROR(VLOOKUP(G136,IF($C$4="TEI0185_REV03",CALC_CONN_TEI0185_REV03!$G:$T),14,0),"---")</f>
        <v>---</v>
      </c>
      <c r="I136" s="73" t="str">
        <f>IFERROR(VLOOKUP(G136,IF($C$4="TEI0185_REV03",CALC_CONN_TEI0185_REV03!$H:$X),16,0),"---")</f>
        <v>---</v>
      </c>
      <c r="J136" s="72" t="str">
        <f>IFERROR(VLOOKUP(G136,IF($C$4="TEI0185_REV03",CALC_CONN_TEI0185_REV03!$H:$X),17,0),"---")</f>
        <v>---</v>
      </c>
      <c r="K136" s="78" t="str">
        <f>IFERROR(VLOOKUP($D136&amp;"-"&amp;$E136,IF($C$4="TEI0185_REV03",CALC_CONN_TEI0185_REV03!$F:$K,"???"),6,0),"---")</f>
        <v>---</v>
      </c>
    </row>
    <row r="137" spans="2:11" ht="15" customHeight="1" x14ac:dyDescent="0.25">
      <c r="B137" s="73">
        <f t="shared" si="2"/>
        <v>132</v>
      </c>
      <c r="C137" s="77">
        <f>IFERROR(IF($C$4="TEI0185_REV03",CALC_CONN_TEI0185_REV03!U137,),"---")</f>
        <v>0</v>
      </c>
      <c r="D137" s="73">
        <f>IFERROR(IF($C$4="TEI0185_REV03",CALC_CONN_TEI0185_REV03!D137,),"---")</f>
        <v>0</v>
      </c>
      <c r="E137" s="73">
        <f>IFERROR(IF($C$4="TEI0185_REV03",CALC_CONN_TEI0185_REV03!E137,),"---")</f>
        <v>0</v>
      </c>
      <c r="F137" s="73" t="str">
        <f>IFERROR(IF(VLOOKUP($D137&amp;"-"&amp;$E137,IF($C$4="TEI0185_REV03",CALC_CONN_TEI0185_REV03!$F:$I),4,0)="--","---",IF($C$4="TEI0185_REV03",CALC_CONN_TEI0185_REV03!$G137&amp; " --&gt; " &amp;CALC_CONN_TEI0185_REV03!$I137&amp; " --&gt; ")),"---")</f>
        <v>---</v>
      </c>
      <c r="G137" s="73" t="str">
        <f>IFERROR(IF(VLOOKUP($D137&amp;"-"&amp;$E137,IF($C$4="TEI0185_REV03",CALC_CONN_TEI0185_REV03!$F:$H),3,0)="--",VLOOKUP($D137&amp;"-"&amp;$E137,IF($C$4="TEI0185_REV03",CALC_CONN_TEI0185_REV03!$F:$H),2,0),VLOOKUP($D137&amp;"-"&amp;$E137,IF($C$4="TEI0185_REV03",CALC_CONN_TEI0185_REV03!$F:$H),3,0)),"---")</f>
        <v>---</v>
      </c>
      <c r="H137" s="73" t="str">
        <f>IFERROR(VLOOKUP(G137,IF($C$4="TEI0185_REV03",CALC_CONN_TEI0185_REV03!$G:$T),14,0),"---")</f>
        <v>---</v>
      </c>
      <c r="I137" s="73" t="str">
        <f>IFERROR(VLOOKUP(G137,IF($C$4="TEI0185_REV03",CALC_CONN_TEI0185_REV03!$H:$X),16,0),"---")</f>
        <v>---</v>
      </c>
      <c r="J137" s="72" t="str">
        <f>IFERROR(VLOOKUP(G137,IF($C$4="TEI0185_REV03",CALC_CONN_TEI0185_REV03!$H:$X),17,0),"---")</f>
        <v>---</v>
      </c>
      <c r="K137" s="78" t="str">
        <f>IFERROR(VLOOKUP($D137&amp;"-"&amp;$E137,IF($C$4="TEI0185_REV03",CALC_CONN_TEI0185_REV03!$F:$K,"???"),6,0),"---")</f>
        <v>---</v>
      </c>
    </row>
    <row r="138" spans="2:11" ht="15" customHeight="1" x14ac:dyDescent="0.25">
      <c r="B138" s="73">
        <f t="shared" si="2"/>
        <v>133</v>
      </c>
      <c r="C138" s="77">
        <f>IFERROR(IF($C$4="TEI0185_REV03",CALC_CONN_TEI0185_REV03!U138,),"---")</f>
        <v>0</v>
      </c>
      <c r="D138" s="73">
        <f>IFERROR(IF($C$4="TEI0185_REV03",CALC_CONN_TEI0185_REV03!D138,),"---")</f>
        <v>0</v>
      </c>
      <c r="E138" s="73">
        <f>IFERROR(IF($C$4="TEI0185_REV03",CALC_CONN_TEI0185_REV03!E138,),"---")</f>
        <v>0</v>
      </c>
      <c r="F138" s="73" t="str">
        <f>IFERROR(IF(VLOOKUP($D138&amp;"-"&amp;$E138,IF($C$4="TEI0185_REV03",CALC_CONN_TEI0185_REV03!$F:$I),4,0)="--","---",IF($C$4="TEI0185_REV03",CALC_CONN_TEI0185_REV03!$G138&amp; " --&gt; " &amp;CALC_CONN_TEI0185_REV03!$I138&amp; " --&gt; ")),"---")</f>
        <v>---</v>
      </c>
      <c r="G138" s="73" t="str">
        <f>IFERROR(IF(VLOOKUP($D138&amp;"-"&amp;$E138,IF($C$4="TEI0185_REV03",CALC_CONN_TEI0185_REV03!$F:$H),3,0)="--",VLOOKUP($D138&amp;"-"&amp;$E138,IF($C$4="TEI0185_REV03",CALC_CONN_TEI0185_REV03!$F:$H),2,0),VLOOKUP($D138&amp;"-"&amp;$E138,IF($C$4="TEI0185_REV03",CALC_CONN_TEI0185_REV03!$F:$H),3,0)),"---")</f>
        <v>---</v>
      </c>
      <c r="H138" s="73" t="str">
        <f>IFERROR(VLOOKUP(G138,IF($C$4="TEI0185_REV03",CALC_CONN_TEI0185_REV03!$G:$T),14,0),"---")</f>
        <v>---</v>
      </c>
      <c r="I138" s="73" t="str">
        <f>IFERROR(VLOOKUP(G138,IF($C$4="TEI0185_REV03",CALC_CONN_TEI0185_REV03!$H:$X),16,0),"---")</f>
        <v>---</v>
      </c>
      <c r="J138" s="72" t="str">
        <f>IFERROR(VLOOKUP(G138,IF($C$4="TEI0185_REV03",CALC_CONN_TEI0185_REV03!$H:$X),17,0),"---")</f>
        <v>---</v>
      </c>
      <c r="K138" s="78" t="str">
        <f>IFERROR(VLOOKUP($D138&amp;"-"&amp;$E138,IF($C$4="TEI0185_REV03",CALC_CONN_TEI0185_REV03!$F:$K,"???"),6,0),"---")</f>
        <v>---</v>
      </c>
    </row>
    <row r="139" spans="2:11" ht="15" customHeight="1" x14ac:dyDescent="0.25">
      <c r="B139" s="73">
        <f t="shared" si="2"/>
        <v>134</v>
      </c>
      <c r="C139" s="77">
        <f>IFERROR(IF($C$4="TEI0185_REV03",CALC_CONN_TEI0185_REV03!U139,),"---")</f>
        <v>0</v>
      </c>
      <c r="D139" s="73">
        <f>IFERROR(IF($C$4="TEI0185_REV03",CALC_CONN_TEI0185_REV03!D139,),"---")</f>
        <v>0</v>
      </c>
      <c r="E139" s="73">
        <f>IFERROR(IF($C$4="TEI0185_REV03",CALC_CONN_TEI0185_REV03!E139,),"---")</f>
        <v>0</v>
      </c>
      <c r="F139" s="73" t="str">
        <f>IFERROR(IF(VLOOKUP($D139&amp;"-"&amp;$E139,IF($C$4="TEI0185_REV03",CALC_CONN_TEI0185_REV03!$F:$I),4,0)="--","---",IF($C$4="TEI0185_REV03",CALC_CONN_TEI0185_REV03!$G139&amp; " --&gt; " &amp;CALC_CONN_TEI0185_REV03!$I139&amp; " --&gt; ")),"---")</f>
        <v>---</v>
      </c>
      <c r="G139" s="73" t="str">
        <f>IFERROR(IF(VLOOKUP($D139&amp;"-"&amp;$E139,IF($C$4="TEI0185_REV03",CALC_CONN_TEI0185_REV03!$F:$H),3,0)="--",VLOOKUP($D139&amp;"-"&amp;$E139,IF($C$4="TEI0185_REV03",CALC_CONN_TEI0185_REV03!$F:$H),2,0),VLOOKUP($D139&amp;"-"&amp;$E139,IF($C$4="TEI0185_REV03",CALC_CONN_TEI0185_REV03!$F:$H),3,0)),"---")</f>
        <v>---</v>
      </c>
      <c r="H139" s="73" t="str">
        <f>IFERROR(VLOOKUP(G139,IF($C$4="TEI0185_REV03",CALC_CONN_TEI0185_REV03!$G:$T),14,0),"---")</f>
        <v>---</v>
      </c>
      <c r="I139" s="73" t="str">
        <f>IFERROR(VLOOKUP(G139,IF($C$4="TEI0185_REV03",CALC_CONN_TEI0185_REV03!$H:$X),16,0),"---")</f>
        <v>---</v>
      </c>
      <c r="J139" s="72" t="str">
        <f>IFERROR(VLOOKUP(G139,IF($C$4="TEI0185_REV03",CALC_CONN_TEI0185_REV03!$H:$X),17,0),"---")</f>
        <v>---</v>
      </c>
      <c r="K139" s="78" t="str">
        <f>IFERROR(VLOOKUP($D139&amp;"-"&amp;$E139,IF($C$4="TEI0185_REV03",CALC_CONN_TEI0185_REV03!$F:$K,"???"),6,0),"---")</f>
        <v>---</v>
      </c>
    </row>
    <row r="140" spans="2:11" ht="15" customHeight="1" x14ac:dyDescent="0.25">
      <c r="B140" s="73">
        <f t="shared" si="2"/>
        <v>135</v>
      </c>
      <c r="C140" s="77">
        <f>IFERROR(IF($C$4="TEI0185_REV03",CALC_CONN_TEI0185_REV03!U140,),"---")</f>
        <v>0</v>
      </c>
      <c r="D140" s="73">
        <f>IFERROR(IF($C$4="TEI0185_REV03",CALC_CONN_TEI0185_REV03!D140,),"---")</f>
        <v>0</v>
      </c>
      <c r="E140" s="73">
        <f>IFERROR(IF($C$4="TEI0185_REV03",CALC_CONN_TEI0185_REV03!E140,),"---")</f>
        <v>0</v>
      </c>
      <c r="F140" s="73" t="str">
        <f>IFERROR(IF(VLOOKUP($D140&amp;"-"&amp;$E140,IF($C$4="TEI0185_REV03",CALC_CONN_TEI0185_REV03!$F:$I),4,0)="--","---",IF($C$4="TEI0185_REV03",CALC_CONN_TEI0185_REV03!$G140&amp; " --&gt; " &amp;CALC_CONN_TEI0185_REV03!$I140&amp; " --&gt; ")),"---")</f>
        <v>---</v>
      </c>
      <c r="G140" s="73" t="str">
        <f>IFERROR(IF(VLOOKUP($D140&amp;"-"&amp;$E140,IF($C$4="TEI0185_REV03",CALC_CONN_TEI0185_REV03!$F:$H),3,0)="--",VLOOKUP($D140&amp;"-"&amp;$E140,IF($C$4="TEI0185_REV03",CALC_CONN_TEI0185_REV03!$F:$H),2,0),VLOOKUP($D140&amp;"-"&amp;$E140,IF($C$4="TEI0185_REV03",CALC_CONN_TEI0185_REV03!$F:$H),3,0)),"---")</f>
        <v>---</v>
      </c>
      <c r="H140" s="73" t="str">
        <f>IFERROR(VLOOKUP(G140,IF($C$4="TEI0185_REV03",CALC_CONN_TEI0185_REV03!$G:$T),14,0),"---")</f>
        <v>---</v>
      </c>
      <c r="I140" s="73" t="str">
        <f>IFERROR(VLOOKUP(G140,IF($C$4="TEI0185_REV03",CALC_CONN_TEI0185_REV03!$H:$X),16,0),"---")</f>
        <v>---</v>
      </c>
      <c r="J140" s="72" t="str">
        <f>IFERROR(VLOOKUP(G140,IF($C$4="TEI0185_REV03",CALC_CONN_TEI0185_REV03!$H:$X),17,0),"---")</f>
        <v>---</v>
      </c>
      <c r="K140" s="78" t="str">
        <f>IFERROR(VLOOKUP($D140&amp;"-"&amp;$E140,IF($C$4="TEI0185_REV03",CALC_CONN_TEI0185_REV03!$F:$K,"???"),6,0),"---")</f>
        <v>---</v>
      </c>
    </row>
    <row r="141" spans="2:11" ht="15" customHeight="1" x14ac:dyDescent="0.25">
      <c r="B141" s="73">
        <f t="shared" si="2"/>
        <v>136</v>
      </c>
      <c r="C141" s="77">
        <f>IFERROR(IF($C$4="TEI0185_REV03",CALC_CONN_TEI0185_REV03!U141,),"---")</f>
        <v>0</v>
      </c>
      <c r="D141" s="73">
        <f>IFERROR(IF($C$4="TEI0185_REV03",CALC_CONN_TEI0185_REV03!D141,),"---")</f>
        <v>0</v>
      </c>
      <c r="E141" s="73">
        <f>IFERROR(IF($C$4="TEI0185_REV03",CALC_CONN_TEI0185_REV03!E141,),"---")</f>
        <v>0</v>
      </c>
      <c r="F141" s="73" t="str">
        <f>IFERROR(IF(VLOOKUP($D141&amp;"-"&amp;$E141,IF($C$4="TEI0185_REV03",CALC_CONN_TEI0185_REV03!$F:$I),4,0)="--","---",IF($C$4="TEI0185_REV03",CALC_CONN_TEI0185_REV03!$G141&amp; " --&gt; " &amp;CALC_CONN_TEI0185_REV03!$I141&amp; " --&gt; ")),"---")</f>
        <v>---</v>
      </c>
      <c r="G141" s="73" t="str">
        <f>IFERROR(IF(VLOOKUP($D141&amp;"-"&amp;$E141,IF($C$4="TEI0185_REV03",CALC_CONN_TEI0185_REV03!$F:$H),3,0)="--",VLOOKUP($D141&amp;"-"&amp;$E141,IF($C$4="TEI0185_REV03",CALC_CONN_TEI0185_REV03!$F:$H),2,0),VLOOKUP($D141&amp;"-"&amp;$E141,IF($C$4="TEI0185_REV03",CALC_CONN_TEI0185_REV03!$F:$H),3,0)),"---")</f>
        <v>---</v>
      </c>
      <c r="H141" s="73" t="str">
        <f>IFERROR(VLOOKUP(G141,IF($C$4="TEI0185_REV03",CALC_CONN_TEI0185_REV03!$G:$T),14,0),"---")</f>
        <v>---</v>
      </c>
      <c r="I141" s="73" t="str">
        <f>IFERROR(VLOOKUP(G141,IF($C$4="TEI0185_REV03",CALC_CONN_TEI0185_REV03!$H:$X),16,0),"---")</f>
        <v>---</v>
      </c>
      <c r="J141" s="72" t="str">
        <f>IFERROR(VLOOKUP(G141,IF($C$4="TEI0185_REV03",CALC_CONN_TEI0185_REV03!$H:$X),17,0),"---")</f>
        <v>---</v>
      </c>
      <c r="K141" s="78" t="str">
        <f>IFERROR(VLOOKUP($D141&amp;"-"&amp;$E141,IF($C$4="TEI0185_REV03",CALC_CONN_TEI0185_REV03!$F:$K,"???"),6,0),"---")</f>
        <v>---</v>
      </c>
    </row>
    <row r="142" spans="2:11" ht="15" customHeight="1" x14ac:dyDescent="0.25">
      <c r="B142" s="73">
        <f t="shared" si="2"/>
        <v>137</v>
      </c>
      <c r="C142" s="77">
        <f>IFERROR(IF($C$4="TEI0185_REV03",CALC_CONN_TEI0185_REV03!U142,),"---")</f>
        <v>0</v>
      </c>
      <c r="D142" s="73">
        <f>IFERROR(IF($C$4="TEI0185_REV03",CALC_CONN_TEI0185_REV03!D142,),"---")</f>
        <v>0</v>
      </c>
      <c r="E142" s="73">
        <f>IFERROR(IF($C$4="TEI0185_REV03",CALC_CONN_TEI0185_REV03!E142,),"---")</f>
        <v>0</v>
      </c>
      <c r="F142" s="73" t="str">
        <f>IFERROR(IF(VLOOKUP($D142&amp;"-"&amp;$E142,IF($C$4="TEI0185_REV03",CALC_CONN_TEI0185_REV03!$F:$I),4,0)="--","---",IF($C$4="TEI0185_REV03",CALC_CONN_TEI0185_REV03!$G142&amp; " --&gt; " &amp;CALC_CONN_TEI0185_REV03!$I142&amp; " --&gt; ")),"---")</f>
        <v>---</v>
      </c>
      <c r="G142" s="73" t="str">
        <f>IFERROR(IF(VLOOKUP($D142&amp;"-"&amp;$E142,IF($C$4="TEI0185_REV03",CALC_CONN_TEI0185_REV03!$F:$H),3,0)="--",VLOOKUP($D142&amp;"-"&amp;$E142,IF($C$4="TEI0185_REV03",CALC_CONN_TEI0185_REV03!$F:$H),2,0),VLOOKUP($D142&amp;"-"&amp;$E142,IF($C$4="TEI0185_REV03",CALC_CONN_TEI0185_REV03!$F:$H),3,0)),"---")</f>
        <v>---</v>
      </c>
      <c r="H142" s="73" t="str">
        <f>IFERROR(VLOOKUP(G142,IF($C$4="TEI0185_REV03",CALC_CONN_TEI0185_REV03!$G:$T),14,0),"---")</f>
        <v>---</v>
      </c>
      <c r="I142" s="73" t="str">
        <f>IFERROR(VLOOKUP(G142,IF($C$4="TEI0185_REV03",CALC_CONN_TEI0185_REV03!$H:$X),16,0),"---")</f>
        <v>---</v>
      </c>
      <c r="J142" s="72" t="str">
        <f>IFERROR(VLOOKUP(G142,IF($C$4="TEI0185_REV03",CALC_CONN_TEI0185_REV03!$H:$X),17,0),"---")</f>
        <v>---</v>
      </c>
      <c r="K142" s="78" t="str">
        <f>IFERROR(VLOOKUP($D142&amp;"-"&amp;$E142,IF($C$4="TEI0185_REV03",CALC_CONN_TEI0185_REV03!$F:$K,"???"),6,0),"---")</f>
        <v>---</v>
      </c>
    </row>
    <row r="143" spans="2:11" ht="15" customHeight="1" x14ac:dyDescent="0.25">
      <c r="B143" s="73">
        <f t="shared" si="2"/>
        <v>138</v>
      </c>
      <c r="C143" s="77">
        <f>IFERROR(IF($C$4="TEI0185_REV03",CALC_CONN_TEI0185_REV03!U143,),"---")</f>
        <v>0</v>
      </c>
      <c r="D143" s="73">
        <f>IFERROR(IF($C$4="TEI0185_REV03",CALC_CONN_TEI0185_REV03!D143,),"---")</f>
        <v>0</v>
      </c>
      <c r="E143" s="73">
        <f>IFERROR(IF($C$4="TEI0185_REV03",CALC_CONN_TEI0185_REV03!E143,),"---")</f>
        <v>0</v>
      </c>
      <c r="F143" s="73" t="str">
        <f>IFERROR(IF(VLOOKUP($D143&amp;"-"&amp;$E143,IF($C$4="TEI0185_REV03",CALC_CONN_TEI0185_REV03!$F:$I),4,0)="--","---",IF($C$4="TEI0185_REV03",CALC_CONN_TEI0185_REV03!$G143&amp; " --&gt; " &amp;CALC_CONN_TEI0185_REV03!$I143&amp; " --&gt; ")),"---")</f>
        <v>---</v>
      </c>
      <c r="G143" s="73" t="str">
        <f>IFERROR(IF(VLOOKUP($D143&amp;"-"&amp;$E143,IF($C$4="TEI0185_REV03",CALC_CONN_TEI0185_REV03!$F:$H),3,0)="--",VLOOKUP($D143&amp;"-"&amp;$E143,IF($C$4="TEI0185_REV03",CALC_CONN_TEI0185_REV03!$F:$H),2,0),VLOOKUP($D143&amp;"-"&amp;$E143,IF($C$4="TEI0185_REV03",CALC_CONN_TEI0185_REV03!$F:$H),3,0)),"---")</f>
        <v>---</v>
      </c>
      <c r="H143" s="73" t="str">
        <f>IFERROR(VLOOKUP(G143,IF($C$4="TEI0185_REV03",CALC_CONN_TEI0185_REV03!$G:$T),14,0),"---")</f>
        <v>---</v>
      </c>
      <c r="I143" s="73" t="str">
        <f>IFERROR(VLOOKUP(G143,IF($C$4="TEI0185_REV03",CALC_CONN_TEI0185_REV03!$H:$X),16,0),"---")</f>
        <v>---</v>
      </c>
      <c r="J143" s="72" t="str">
        <f>IFERROR(VLOOKUP(G143,IF($C$4="TEI0185_REV03",CALC_CONN_TEI0185_REV03!$H:$X),17,0),"---")</f>
        <v>---</v>
      </c>
      <c r="K143" s="78" t="str">
        <f>IFERROR(VLOOKUP($D143&amp;"-"&amp;$E143,IF($C$4="TEI0185_REV03",CALC_CONN_TEI0185_REV03!$F:$K,"???"),6,0),"---")</f>
        <v>---</v>
      </c>
    </row>
    <row r="144" spans="2:11" ht="15" customHeight="1" x14ac:dyDescent="0.25">
      <c r="B144" s="73">
        <f t="shared" si="2"/>
        <v>139</v>
      </c>
      <c r="C144" s="77">
        <f>IFERROR(IF($C$4="TEI0185_REV03",CALC_CONN_TEI0185_REV03!U144,),"---")</f>
        <v>0</v>
      </c>
      <c r="D144" s="73">
        <f>IFERROR(IF($C$4="TEI0185_REV03",CALC_CONN_TEI0185_REV03!D144,),"---")</f>
        <v>0</v>
      </c>
      <c r="E144" s="73">
        <f>IFERROR(IF($C$4="TEI0185_REV03",CALC_CONN_TEI0185_REV03!E144,),"---")</f>
        <v>0</v>
      </c>
      <c r="F144" s="73" t="str">
        <f>IFERROR(IF(VLOOKUP($D144&amp;"-"&amp;$E144,IF($C$4="TEI0185_REV03",CALC_CONN_TEI0185_REV03!$F:$I),4,0)="--","---",IF($C$4="TEI0185_REV03",CALC_CONN_TEI0185_REV03!$G144&amp; " --&gt; " &amp;CALC_CONN_TEI0185_REV03!$I144&amp; " --&gt; ")),"---")</f>
        <v>---</v>
      </c>
      <c r="G144" s="73" t="str">
        <f>IFERROR(IF(VLOOKUP($D144&amp;"-"&amp;$E144,IF($C$4="TEI0185_REV03",CALC_CONN_TEI0185_REV03!$F:$H),3,0)="--",VLOOKUP($D144&amp;"-"&amp;$E144,IF($C$4="TEI0185_REV03",CALC_CONN_TEI0185_REV03!$F:$H),2,0),VLOOKUP($D144&amp;"-"&amp;$E144,IF($C$4="TEI0185_REV03",CALC_CONN_TEI0185_REV03!$F:$H),3,0)),"---")</f>
        <v>---</v>
      </c>
      <c r="H144" s="73" t="str">
        <f>IFERROR(VLOOKUP(G144,IF($C$4="TEI0185_REV03",CALC_CONN_TEI0185_REV03!$G:$T),14,0),"---")</f>
        <v>---</v>
      </c>
      <c r="I144" s="73" t="str">
        <f>IFERROR(VLOOKUP(G144,IF($C$4="TEI0185_REV03",CALC_CONN_TEI0185_REV03!$H:$X),16,0),"---")</f>
        <v>---</v>
      </c>
      <c r="J144" s="72" t="str">
        <f>IFERROR(VLOOKUP(G144,IF($C$4="TEI0185_REV03",CALC_CONN_TEI0185_REV03!$H:$X),17,0),"---")</f>
        <v>---</v>
      </c>
      <c r="K144" s="78" t="str">
        <f>IFERROR(VLOOKUP($D144&amp;"-"&amp;$E144,IF($C$4="TEI0185_REV03",CALC_CONN_TEI0185_REV03!$F:$K,"???"),6,0),"---")</f>
        <v>---</v>
      </c>
    </row>
    <row r="145" spans="2:11" ht="15" customHeight="1" x14ac:dyDescent="0.25">
      <c r="B145" s="73">
        <f t="shared" si="2"/>
        <v>140</v>
      </c>
      <c r="C145" s="77">
        <f>IFERROR(IF($C$4="TEI0185_REV03",CALC_CONN_TEI0185_REV03!U145,),"---")</f>
        <v>0</v>
      </c>
      <c r="D145" s="73">
        <f>IFERROR(IF($C$4="TEI0185_REV03",CALC_CONN_TEI0185_REV03!D145,),"---")</f>
        <v>0</v>
      </c>
      <c r="E145" s="73">
        <f>IFERROR(IF($C$4="TEI0185_REV03",CALC_CONN_TEI0185_REV03!E145,),"---")</f>
        <v>0</v>
      </c>
      <c r="F145" s="73" t="str">
        <f>IFERROR(IF(VLOOKUP($D145&amp;"-"&amp;$E145,IF($C$4="TEI0185_REV03",CALC_CONN_TEI0185_REV03!$F:$I),4,0)="--","---",IF($C$4="TEI0185_REV03",CALC_CONN_TEI0185_REV03!$G145&amp; " --&gt; " &amp;CALC_CONN_TEI0185_REV03!$I145&amp; " --&gt; ")),"---")</f>
        <v>---</v>
      </c>
      <c r="G145" s="73" t="str">
        <f>IFERROR(IF(VLOOKUP($D145&amp;"-"&amp;$E145,IF($C$4="TEI0185_REV03",CALC_CONN_TEI0185_REV03!$F:$H),3,0)="--",VLOOKUP($D145&amp;"-"&amp;$E145,IF($C$4="TEI0185_REV03",CALC_CONN_TEI0185_REV03!$F:$H),2,0),VLOOKUP($D145&amp;"-"&amp;$E145,IF($C$4="TEI0185_REV03",CALC_CONN_TEI0185_REV03!$F:$H),3,0)),"---")</f>
        <v>---</v>
      </c>
      <c r="H145" s="73" t="str">
        <f>IFERROR(VLOOKUP(G145,IF($C$4="TEI0185_REV03",CALC_CONN_TEI0185_REV03!$G:$T),14,0),"---")</f>
        <v>---</v>
      </c>
      <c r="I145" s="73" t="str">
        <f>IFERROR(VLOOKUP(G145,IF($C$4="TEI0185_REV03",CALC_CONN_TEI0185_REV03!$H:$X),16,0),"---")</f>
        <v>---</v>
      </c>
      <c r="J145" s="72" t="str">
        <f>IFERROR(VLOOKUP(G145,IF($C$4="TEI0185_REV03",CALC_CONN_TEI0185_REV03!$H:$X),17,0),"---")</f>
        <v>---</v>
      </c>
      <c r="K145" s="78" t="str">
        <f>IFERROR(VLOOKUP($D145&amp;"-"&amp;$E145,IF($C$4="TEI0185_REV03",CALC_CONN_TEI0185_REV03!$F:$K,"???"),6,0),"---")</f>
        <v>---</v>
      </c>
    </row>
    <row r="146" spans="2:11" ht="15" customHeight="1" x14ac:dyDescent="0.25">
      <c r="B146" s="73">
        <f t="shared" si="2"/>
        <v>141</v>
      </c>
      <c r="C146" s="77">
        <f>IFERROR(IF($C$4="TEI0185_REV03",CALC_CONN_TEI0185_REV03!U146,),"---")</f>
        <v>0</v>
      </c>
      <c r="D146" s="73">
        <f>IFERROR(IF($C$4="TEI0185_REV03",CALC_CONN_TEI0185_REV03!D146,),"---")</f>
        <v>0</v>
      </c>
      <c r="E146" s="73">
        <f>IFERROR(IF($C$4="TEI0185_REV03",CALC_CONN_TEI0185_REV03!E146,),"---")</f>
        <v>0</v>
      </c>
      <c r="F146" s="73" t="str">
        <f>IFERROR(IF(VLOOKUP($D146&amp;"-"&amp;$E146,IF($C$4="TEI0185_REV03",CALC_CONN_TEI0185_REV03!$F:$I),4,0)="--","---",IF($C$4="TEI0185_REV03",CALC_CONN_TEI0185_REV03!$G146&amp; " --&gt; " &amp;CALC_CONN_TEI0185_REV03!$I146&amp; " --&gt; ")),"---")</f>
        <v>---</v>
      </c>
      <c r="G146" s="73" t="str">
        <f>IFERROR(IF(VLOOKUP($D146&amp;"-"&amp;$E146,IF($C$4="TEI0185_REV03",CALC_CONN_TEI0185_REV03!$F:$H),3,0)="--",VLOOKUP($D146&amp;"-"&amp;$E146,IF($C$4="TEI0185_REV03",CALC_CONN_TEI0185_REV03!$F:$H),2,0),VLOOKUP($D146&amp;"-"&amp;$E146,IF($C$4="TEI0185_REV03",CALC_CONN_TEI0185_REV03!$F:$H),3,0)),"---")</f>
        <v>---</v>
      </c>
      <c r="H146" s="73" t="str">
        <f>IFERROR(VLOOKUP(G146,IF($C$4="TEI0185_REV03",CALC_CONN_TEI0185_REV03!$G:$T),14,0),"---")</f>
        <v>---</v>
      </c>
      <c r="I146" s="73" t="str">
        <f>IFERROR(VLOOKUP(G146,IF($C$4="TEI0185_REV03",CALC_CONN_TEI0185_REV03!$H:$X),16,0),"---")</f>
        <v>---</v>
      </c>
      <c r="J146" s="72" t="str">
        <f>IFERROR(VLOOKUP(G146,IF($C$4="TEI0185_REV03",CALC_CONN_TEI0185_REV03!$H:$X),17,0),"---")</f>
        <v>---</v>
      </c>
      <c r="K146" s="78" t="str">
        <f>IFERROR(VLOOKUP($D146&amp;"-"&amp;$E146,IF($C$4="TEI0185_REV03",CALC_CONN_TEI0185_REV03!$F:$K,"???"),6,0),"---")</f>
        <v>---</v>
      </c>
    </row>
    <row r="147" spans="2:11" ht="15" customHeight="1" x14ac:dyDescent="0.25">
      <c r="B147" s="73">
        <f t="shared" si="2"/>
        <v>142</v>
      </c>
      <c r="C147" s="77">
        <f>IFERROR(IF($C$4="TEI0185_REV03",CALC_CONN_TEI0185_REV03!U147,),"---")</f>
        <v>0</v>
      </c>
      <c r="D147" s="73">
        <f>IFERROR(IF($C$4="TEI0185_REV03",CALC_CONN_TEI0185_REV03!D147,),"---")</f>
        <v>0</v>
      </c>
      <c r="E147" s="73">
        <f>IFERROR(IF($C$4="TEI0185_REV03",CALC_CONN_TEI0185_REV03!E147,),"---")</f>
        <v>0</v>
      </c>
      <c r="F147" s="73" t="str">
        <f>IFERROR(IF(VLOOKUP($D147&amp;"-"&amp;$E147,IF($C$4="TEI0185_REV03",CALC_CONN_TEI0185_REV03!$F:$I),4,0)="--","---",IF($C$4="TEI0185_REV03",CALC_CONN_TEI0185_REV03!$G147&amp; " --&gt; " &amp;CALC_CONN_TEI0185_REV03!$I147&amp; " --&gt; ")),"---")</f>
        <v>---</v>
      </c>
      <c r="G147" s="73" t="str">
        <f>IFERROR(IF(VLOOKUP($D147&amp;"-"&amp;$E147,IF($C$4="TEI0185_REV03",CALC_CONN_TEI0185_REV03!$F:$H),3,0)="--",VLOOKUP($D147&amp;"-"&amp;$E147,IF($C$4="TEI0185_REV03",CALC_CONN_TEI0185_REV03!$F:$H),2,0),VLOOKUP($D147&amp;"-"&amp;$E147,IF($C$4="TEI0185_REV03",CALC_CONN_TEI0185_REV03!$F:$H),3,0)),"---")</f>
        <v>---</v>
      </c>
      <c r="H147" s="73" t="str">
        <f>IFERROR(VLOOKUP(G147,IF($C$4="TEI0185_REV03",CALC_CONN_TEI0185_REV03!$G:$T),14,0),"---")</f>
        <v>---</v>
      </c>
      <c r="I147" s="73" t="str">
        <f>IFERROR(VLOOKUP(G147,IF($C$4="TEI0185_REV03",CALC_CONN_TEI0185_REV03!$H:$X),16,0),"---")</f>
        <v>---</v>
      </c>
      <c r="J147" s="72" t="str">
        <f>IFERROR(VLOOKUP(G147,IF($C$4="TEI0185_REV03",CALC_CONN_TEI0185_REV03!$H:$X),17,0),"---")</f>
        <v>---</v>
      </c>
      <c r="K147" s="78" t="str">
        <f>IFERROR(VLOOKUP($D147&amp;"-"&amp;$E147,IF($C$4="TEI0185_REV03",CALC_CONN_TEI0185_REV03!$F:$K,"???"),6,0),"---")</f>
        <v>---</v>
      </c>
    </row>
    <row r="148" spans="2:11" ht="15" customHeight="1" x14ac:dyDescent="0.25">
      <c r="B148" s="73">
        <f t="shared" si="2"/>
        <v>143</v>
      </c>
      <c r="C148" s="77">
        <f>IFERROR(IF($C$4="TEI0185_REV03",CALC_CONN_TEI0185_REV03!U148,),"---")</f>
        <v>0</v>
      </c>
      <c r="D148" s="73">
        <f>IFERROR(IF($C$4="TEI0185_REV03",CALC_CONN_TEI0185_REV03!D148,),"---")</f>
        <v>0</v>
      </c>
      <c r="E148" s="73">
        <f>IFERROR(IF($C$4="TEI0185_REV03",CALC_CONN_TEI0185_REV03!E148,),"---")</f>
        <v>0</v>
      </c>
      <c r="F148" s="73" t="str">
        <f>IFERROR(IF(VLOOKUP($D148&amp;"-"&amp;$E148,IF($C$4="TEI0185_REV03",CALC_CONN_TEI0185_REV03!$F:$I),4,0)="--","---",IF($C$4="TEI0185_REV03",CALC_CONN_TEI0185_REV03!$G148&amp; " --&gt; " &amp;CALC_CONN_TEI0185_REV03!$I148&amp; " --&gt; ")),"---")</f>
        <v>---</v>
      </c>
      <c r="G148" s="73" t="str">
        <f>IFERROR(IF(VLOOKUP($D148&amp;"-"&amp;$E148,IF($C$4="TEI0185_REV03",CALC_CONN_TEI0185_REV03!$F:$H),3,0)="--",VLOOKUP($D148&amp;"-"&amp;$E148,IF($C$4="TEI0185_REV03",CALC_CONN_TEI0185_REV03!$F:$H),2,0),VLOOKUP($D148&amp;"-"&amp;$E148,IF($C$4="TEI0185_REV03",CALC_CONN_TEI0185_REV03!$F:$H),3,0)),"---")</f>
        <v>---</v>
      </c>
      <c r="H148" s="73" t="str">
        <f>IFERROR(VLOOKUP(G148,IF($C$4="TEI0185_REV03",CALC_CONN_TEI0185_REV03!$G:$T),14,0),"---")</f>
        <v>---</v>
      </c>
      <c r="I148" s="73" t="str">
        <f>IFERROR(VLOOKUP(G148,IF($C$4="TEI0185_REV03",CALC_CONN_TEI0185_REV03!$H:$X),16,0),"---")</f>
        <v>---</v>
      </c>
      <c r="J148" s="72" t="str">
        <f>IFERROR(VLOOKUP(G148,IF($C$4="TEI0185_REV03",CALC_CONN_TEI0185_REV03!$H:$X),17,0),"---")</f>
        <v>---</v>
      </c>
      <c r="K148" s="78" t="str">
        <f>IFERROR(VLOOKUP($D148&amp;"-"&amp;$E148,IF($C$4="TEI0185_REV03",CALC_CONN_TEI0185_REV03!$F:$K,"???"),6,0),"---")</f>
        <v>---</v>
      </c>
    </row>
    <row r="149" spans="2:11" ht="15" customHeight="1" x14ac:dyDescent="0.25">
      <c r="B149" s="73">
        <f t="shared" si="2"/>
        <v>144</v>
      </c>
      <c r="C149" s="77">
        <f>IFERROR(IF($C$4="TEI0185_REV03",CALC_CONN_TEI0185_REV03!U149,),"---")</f>
        <v>0</v>
      </c>
      <c r="D149" s="73">
        <f>IFERROR(IF($C$4="TEI0185_REV03",CALC_CONN_TEI0185_REV03!D149,),"---")</f>
        <v>0</v>
      </c>
      <c r="E149" s="73">
        <f>IFERROR(IF($C$4="TEI0185_REV03",CALC_CONN_TEI0185_REV03!E149,),"---")</f>
        <v>0</v>
      </c>
      <c r="F149" s="73" t="str">
        <f>IFERROR(IF(VLOOKUP($D149&amp;"-"&amp;$E149,IF($C$4="TEI0185_REV03",CALC_CONN_TEI0185_REV03!$F:$I),4,0)="--","---",IF($C$4="TEI0185_REV03",CALC_CONN_TEI0185_REV03!$G149&amp; " --&gt; " &amp;CALC_CONN_TEI0185_REV03!$I149&amp; " --&gt; ")),"---")</f>
        <v>---</v>
      </c>
      <c r="G149" s="73" t="str">
        <f>IFERROR(IF(VLOOKUP($D149&amp;"-"&amp;$E149,IF($C$4="TEI0185_REV03",CALC_CONN_TEI0185_REV03!$F:$H),3,0)="--",VLOOKUP($D149&amp;"-"&amp;$E149,IF($C$4="TEI0185_REV03",CALC_CONN_TEI0185_REV03!$F:$H),2,0),VLOOKUP($D149&amp;"-"&amp;$E149,IF($C$4="TEI0185_REV03",CALC_CONN_TEI0185_REV03!$F:$H),3,0)),"---")</f>
        <v>---</v>
      </c>
      <c r="H149" s="73" t="str">
        <f>IFERROR(VLOOKUP(G149,IF($C$4="TEI0185_REV03",CALC_CONN_TEI0185_REV03!$G:$T),14,0),"---")</f>
        <v>---</v>
      </c>
      <c r="I149" s="73" t="str">
        <f>IFERROR(VLOOKUP(G149,IF($C$4="TEI0185_REV03",CALC_CONN_TEI0185_REV03!$H:$X),16,0),"---")</f>
        <v>---</v>
      </c>
      <c r="J149" s="72" t="str">
        <f>IFERROR(VLOOKUP(G149,IF($C$4="TEI0185_REV03",CALC_CONN_TEI0185_REV03!$H:$X),17,0),"---")</f>
        <v>---</v>
      </c>
      <c r="K149" s="78" t="str">
        <f>IFERROR(VLOOKUP($D149&amp;"-"&amp;$E149,IF($C$4="TEI0185_REV03",CALC_CONN_TEI0185_REV03!$F:$K,"???"),6,0),"---")</f>
        <v>---</v>
      </c>
    </row>
    <row r="150" spans="2:11" ht="15" customHeight="1" x14ac:dyDescent="0.25">
      <c r="B150" s="73">
        <f t="shared" si="2"/>
        <v>145</v>
      </c>
      <c r="C150" s="77">
        <f>IFERROR(IF($C$4="TEI0185_REV03",CALC_CONN_TEI0185_REV03!U150,),"---")</f>
        <v>0</v>
      </c>
      <c r="D150" s="73">
        <f>IFERROR(IF($C$4="TEI0185_REV03",CALC_CONN_TEI0185_REV03!D150,),"---")</f>
        <v>0</v>
      </c>
      <c r="E150" s="73">
        <f>IFERROR(IF($C$4="TEI0185_REV03",CALC_CONN_TEI0185_REV03!E150,),"---")</f>
        <v>0</v>
      </c>
      <c r="F150" s="73" t="str">
        <f>IFERROR(IF(VLOOKUP($D150&amp;"-"&amp;$E150,IF($C$4="TEI0185_REV03",CALC_CONN_TEI0185_REV03!$F:$I),4,0)="--","---",IF($C$4="TEI0185_REV03",CALC_CONN_TEI0185_REV03!$G150&amp; " --&gt; " &amp;CALC_CONN_TEI0185_REV03!$I150&amp; " --&gt; ")),"---")</f>
        <v>---</v>
      </c>
      <c r="G150" s="73" t="str">
        <f>IFERROR(IF(VLOOKUP($D150&amp;"-"&amp;$E150,IF($C$4="TEI0185_REV03",CALC_CONN_TEI0185_REV03!$F:$H),3,0)="--",VLOOKUP($D150&amp;"-"&amp;$E150,IF($C$4="TEI0185_REV03",CALC_CONN_TEI0185_REV03!$F:$H),2,0),VLOOKUP($D150&amp;"-"&amp;$E150,IF($C$4="TEI0185_REV03",CALC_CONN_TEI0185_REV03!$F:$H),3,0)),"---")</f>
        <v>---</v>
      </c>
      <c r="H150" s="73" t="str">
        <f>IFERROR(VLOOKUP(G150,IF($C$4="TEI0185_REV03",CALC_CONN_TEI0185_REV03!$G:$T),14,0),"---")</f>
        <v>---</v>
      </c>
      <c r="I150" s="73" t="str">
        <f>IFERROR(VLOOKUP(G150,IF($C$4="TEI0185_REV03",CALC_CONN_TEI0185_REV03!$H:$X),16,0),"---")</f>
        <v>---</v>
      </c>
      <c r="J150" s="72" t="str">
        <f>IFERROR(VLOOKUP(G150,IF($C$4="TEI0185_REV03",CALC_CONN_TEI0185_REV03!$H:$X),17,0),"---")</f>
        <v>---</v>
      </c>
      <c r="K150" s="78" t="str">
        <f>IFERROR(VLOOKUP($D150&amp;"-"&amp;$E150,IF($C$4="TEI0185_REV03",CALC_CONN_TEI0185_REV03!$F:$K,"???"),6,0),"---")</f>
        <v>---</v>
      </c>
    </row>
    <row r="151" spans="2:11" ht="15" customHeight="1" x14ac:dyDescent="0.25">
      <c r="B151" s="73">
        <f t="shared" si="2"/>
        <v>146</v>
      </c>
      <c r="C151" s="77">
        <f>IFERROR(IF($C$4="TEI0185_REV03",CALC_CONN_TEI0185_REV03!U151,),"---")</f>
        <v>0</v>
      </c>
      <c r="D151" s="73">
        <f>IFERROR(IF($C$4="TEI0185_REV03",CALC_CONN_TEI0185_REV03!D151,),"---")</f>
        <v>0</v>
      </c>
      <c r="E151" s="73">
        <f>IFERROR(IF($C$4="TEI0185_REV03",CALC_CONN_TEI0185_REV03!E151,),"---")</f>
        <v>0</v>
      </c>
      <c r="F151" s="73" t="str">
        <f>IFERROR(IF(VLOOKUP($D151&amp;"-"&amp;$E151,IF($C$4="TEI0185_REV03",CALC_CONN_TEI0185_REV03!$F:$I),4,0)="--","---",IF($C$4="TEI0185_REV03",CALC_CONN_TEI0185_REV03!$G151&amp; " --&gt; " &amp;CALC_CONN_TEI0185_REV03!$I151&amp; " --&gt; ")),"---")</f>
        <v>---</v>
      </c>
      <c r="G151" s="73" t="str">
        <f>IFERROR(IF(VLOOKUP($D151&amp;"-"&amp;$E151,IF($C$4="TEI0185_REV03",CALC_CONN_TEI0185_REV03!$F:$H),3,0)="--",VLOOKUP($D151&amp;"-"&amp;$E151,IF($C$4="TEI0185_REV03",CALC_CONN_TEI0185_REV03!$F:$H),2,0),VLOOKUP($D151&amp;"-"&amp;$E151,IF($C$4="TEI0185_REV03",CALC_CONN_TEI0185_REV03!$F:$H),3,0)),"---")</f>
        <v>---</v>
      </c>
      <c r="H151" s="73" t="str">
        <f>IFERROR(VLOOKUP(G151,IF($C$4="TEI0185_REV03",CALC_CONN_TEI0185_REV03!$G:$T),14,0),"---")</f>
        <v>---</v>
      </c>
      <c r="I151" s="73" t="str">
        <f>IFERROR(VLOOKUP(G151,IF($C$4="TEI0185_REV03",CALC_CONN_TEI0185_REV03!$H:$X),16,0),"---")</f>
        <v>---</v>
      </c>
      <c r="J151" s="72" t="str">
        <f>IFERROR(VLOOKUP(G151,IF($C$4="TEI0185_REV03",CALC_CONN_TEI0185_REV03!$H:$X),17,0),"---")</f>
        <v>---</v>
      </c>
      <c r="K151" s="78" t="str">
        <f>IFERROR(VLOOKUP($D151&amp;"-"&amp;$E151,IF($C$4="TEI0185_REV03",CALC_CONN_TEI0185_REV03!$F:$K,"???"),6,0),"---")</f>
        <v>---</v>
      </c>
    </row>
    <row r="152" spans="2:11" ht="15" customHeight="1" x14ac:dyDescent="0.25">
      <c r="B152" s="73">
        <f t="shared" si="2"/>
        <v>147</v>
      </c>
      <c r="C152" s="77">
        <f>IFERROR(IF($C$4="TEI0185_REV03",CALC_CONN_TEI0185_REV03!U152,),"---")</f>
        <v>0</v>
      </c>
      <c r="D152" s="73">
        <f>IFERROR(IF($C$4="TEI0185_REV03",CALC_CONN_TEI0185_REV03!D152,),"---")</f>
        <v>0</v>
      </c>
      <c r="E152" s="73">
        <f>IFERROR(IF($C$4="TEI0185_REV03",CALC_CONN_TEI0185_REV03!E152,),"---")</f>
        <v>0</v>
      </c>
      <c r="F152" s="73" t="str">
        <f>IFERROR(IF(VLOOKUP($D152&amp;"-"&amp;$E152,IF($C$4="TEI0185_REV03",CALC_CONN_TEI0185_REV03!$F:$I),4,0)="--","---",IF($C$4="TEI0185_REV03",CALC_CONN_TEI0185_REV03!$G152&amp; " --&gt; " &amp;CALC_CONN_TEI0185_REV03!$I152&amp; " --&gt; ")),"---")</f>
        <v>---</v>
      </c>
      <c r="G152" s="73" t="str">
        <f>IFERROR(IF(VLOOKUP($D152&amp;"-"&amp;$E152,IF($C$4="TEI0185_REV03",CALC_CONN_TEI0185_REV03!$F:$H),3,0)="--",VLOOKUP($D152&amp;"-"&amp;$E152,IF($C$4="TEI0185_REV03",CALC_CONN_TEI0185_REV03!$F:$H),2,0),VLOOKUP($D152&amp;"-"&amp;$E152,IF($C$4="TEI0185_REV03",CALC_CONN_TEI0185_REV03!$F:$H),3,0)),"---")</f>
        <v>---</v>
      </c>
      <c r="H152" s="73" t="str">
        <f>IFERROR(VLOOKUP(G152,IF($C$4="TEI0185_REV03",CALC_CONN_TEI0185_REV03!$G:$T),14,0),"---")</f>
        <v>---</v>
      </c>
      <c r="I152" s="73" t="str">
        <f>IFERROR(VLOOKUP(G152,IF($C$4="TEI0185_REV03",CALC_CONN_TEI0185_REV03!$H:$X),16,0),"---")</f>
        <v>---</v>
      </c>
      <c r="J152" s="72" t="str">
        <f>IFERROR(VLOOKUP(G152,IF($C$4="TEI0185_REV03",CALC_CONN_TEI0185_REV03!$H:$X),17,0),"---")</f>
        <v>---</v>
      </c>
      <c r="K152" s="78" t="str">
        <f>IFERROR(VLOOKUP($D152&amp;"-"&amp;$E152,IF($C$4="TEI0185_REV03",CALC_CONN_TEI0185_REV03!$F:$K,"???"),6,0),"---")</f>
        <v>---</v>
      </c>
    </row>
    <row r="153" spans="2:11" ht="15" customHeight="1" x14ac:dyDescent="0.25">
      <c r="B153" s="73">
        <f t="shared" si="2"/>
        <v>148</v>
      </c>
      <c r="C153" s="77">
        <f>IFERROR(IF($C$4="TEI0185_REV03",CALC_CONN_TEI0185_REV03!U153,),"---")</f>
        <v>0</v>
      </c>
      <c r="D153" s="73">
        <f>IFERROR(IF($C$4="TEI0185_REV03",CALC_CONN_TEI0185_REV03!D153,),"---")</f>
        <v>0</v>
      </c>
      <c r="E153" s="73">
        <f>IFERROR(IF($C$4="TEI0185_REV03",CALC_CONN_TEI0185_REV03!E153,),"---")</f>
        <v>0</v>
      </c>
      <c r="F153" s="73" t="str">
        <f>IFERROR(IF(VLOOKUP($D153&amp;"-"&amp;$E153,IF($C$4="TEI0185_REV03",CALC_CONN_TEI0185_REV03!$F:$I),4,0)="--","---",IF($C$4="TEI0185_REV03",CALC_CONN_TEI0185_REV03!$G153&amp; " --&gt; " &amp;CALC_CONN_TEI0185_REV03!$I153&amp; " --&gt; ")),"---")</f>
        <v>---</v>
      </c>
      <c r="G153" s="73" t="str">
        <f>IFERROR(IF(VLOOKUP($D153&amp;"-"&amp;$E153,IF($C$4="TEI0185_REV03",CALC_CONN_TEI0185_REV03!$F:$H),3,0)="--",VLOOKUP($D153&amp;"-"&amp;$E153,IF($C$4="TEI0185_REV03",CALC_CONN_TEI0185_REV03!$F:$H),2,0),VLOOKUP($D153&amp;"-"&amp;$E153,IF($C$4="TEI0185_REV03",CALC_CONN_TEI0185_REV03!$F:$H),3,0)),"---")</f>
        <v>---</v>
      </c>
      <c r="H153" s="73" t="str">
        <f>IFERROR(VLOOKUP(G153,IF($C$4="TEI0185_REV03",CALC_CONN_TEI0185_REV03!$G:$T),14,0),"---")</f>
        <v>---</v>
      </c>
      <c r="I153" s="73" t="str">
        <f>IFERROR(VLOOKUP(G153,IF($C$4="TEI0185_REV03",CALC_CONN_TEI0185_REV03!$H:$X),16,0),"---")</f>
        <v>---</v>
      </c>
      <c r="J153" s="72" t="str">
        <f>IFERROR(VLOOKUP(G153,IF($C$4="TEI0185_REV03",CALC_CONN_TEI0185_REV03!$H:$X),17,0),"---")</f>
        <v>---</v>
      </c>
      <c r="K153" s="78" t="str">
        <f>IFERROR(VLOOKUP($D153&amp;"-"&amp;$E153,IF($C$4="TEI0185_REV03",CALC_CONN_TEI0185_REV03!$F:$K,"???"),6,0),"---")</f>
        <v>---</v>
      </c>
    </row>
    <row r="154" spans="2:11" ht="15" customHeight="1" x14ac:dyDescent="0.25">
      <c r="B154" s="73">
        <f t="shared" si="2"/>
        <v>149</v>
      </c>
      <c r="C154" s="77">
        <f>IFERROR(IF($C$4="TEI0185_REV03",CALC_CONN_TEI0185_REV03!U154,),"---")</f>
        <v>0</v>
      </c>
      <c r="D154" s="73">
        <f>IFERROR(IF($C$4="TEI0185_REV03",CALC_CONN_TEI0185_REV03!D154,),"---")</f>
        <v>0</v>
      </c>
      <c r="E154" s="73">
        <f>IFERROR(IF($C$4="TEI0185_REV03",CALC_CONN_TEI0185_REV03!E154,),"---")</f>
        <v>0</v>
      </c>
      <c r="F154" s="73" t="str">
        <f>IFERROR(IF(VLOOKUP($D154&amp;"-"&amp;$E154,IF($C$4="TEI0185_REV03",CALC_CONN_TEI0185_REV03!$F:$I),4,0)="--","---",IF($C$4="TEI0185_REV03",CALC_CONN_TEI0185_REV03!$G154&amp; " --&gt; " &amp;CALC_CONN_TEI0185_REV03!$I154&amp; " --&gt; ")),"---")</f>
        <v>---</v>
      </c>
      <c r="G154" s="73" t="str">
        <f>IFERROR(IF(VLOOKUP($D154&amp;"-"&amp;$E154,IF($C$4="TEI0185_REV03",CALC_CONN_TEI0185_REV03!$F:$H),3,0)="--",VLOOKUP($D154&amp;"-"&amp;$E154,IF($C$4="TEI0185_REV03",CALC_CONN_TEI0185_REV03!$F:$H),2,0),VLOOKUP($D154&amp;"-"&amp;$E154,IF($C$4="TEI0185_REV03",CALC_CONN_TEI0185_REV03!$F:$H),3,0)),"---")</f>
        <v>---</v>
      </c>
      <c r="H154" s="73" t="str">
        <f>IFERROR(VLOOKUP(G154,IF($C$4="TEI0185_REV03",CALC_CONN_TEI0185_REV03!$G:$T),14,0),"---")</f>
        <v>---</v>
      </c>
      <c r="I154" s="73" t="str">
        <f>IFERROR(VLOOKUP(G154,IF($C$4="TEI0185_REV03",CALC_CONN_TEI0185_REV03!$H:$X),16,0),"---")</f>
        <v>---</v>
      </c>
      <c r="J154" s="72" t="str">
        <f>IFERROR(VLOOKUP(G154,IF($C$4="TEI0185_REV03",CALC_CONN_TEI0185_REV03!$H:$X),17,0),"---")</f>
        <v>---</v>
      </c>
      <c r="K154" s="78" t="str">
        <f>IFERROR(VLOOKUP($D154&amp;"-"&amp;$E154,IF($C$4="TEI0185_REV03",CALC_CONN_TEI0185_REV03!$F:$K,"???"),6,0),"---")</f>
        <v>---</v>
      </c>
    </row>
    <row r="155" spans="2:11" ht="15" customHeight="1" x14ac:dyDescent="0.25">
      <c r="B155" s="73">
        <f t="shared" si="2"/>
        <v>150</v>
      </c>
      <c r="C155" s="77">
        <f>IFERROR(IF($C$4="TEI0185_REV03",CALC_CONN_TEI0185_REV03!U155,),"---")</f>
        <v>0</v>
      </c>
      <c r="D155" s="73">
        <f>IFERROR(IF($C$4="TEI0185_REV03",CALC_CONN_TEI0185_REV03!D155,),"---")</f>
        <v>0</v>
      </c>
      <c r="E155" s="73">
        <f>IFERROR(IF($C$4="TEI0185_REV03",CALC_CONN_TEI0185_REV03!E155,),"---")</f>
        <v>0</v>
      </c>
      <c r="F155" s="73" t="str">
        <f>IFERROR(IF(VLOOKUP($D155&amp;"-"&amp;$E155,IF($C$4="TEI0185_REV03",CALC_CONN_TEI0185_REV03!$F:$I),4,0)="--","---",IF($C$4="TEI0185_REV03",CALC_CONN_TEI0185_REV03!$G155&amp; " --&gt; " &amp;CALC_CONN_TEI0185_REV03!$I155&amp; " --&gt; ")),"---")</f>
        <v>---</v>
      </c>
      <c r="G155" s="73" t="str">
        <f>IFERROR(IF(VLOOKUP($D155&amp;"-"&amp;$E155,IF($C$4="TEI0185_REV03",CALC_CONN_TEI0185_REV03!$F:$H),3,0)="--",VLOOKUP($D155&amp;"-"&amp;$E155,IF($C$4="TEI0185_REV03",CALC_CONN_TEI0185_REV03!$F:$H),2,0),VLOOKUP($D155&amp;"-"&amp;$E155,IF($C$4="TEI0185_REV03",CALC_CONN_TEI0185_REV03!$F:$H),3,0)),"---")</f>
        <v>---</v>
      </c>
      <c r="H155" s="73" t="str">
        <f>IFERROR(VLOOKUP(G155,IF($C$4="TEI0185_REV03",CALC_CONN_TEI0185_REV03!$G:$T),14,0),"---")</f>
        <v>---</v>
      </c>
      <c r="I155" s="73" t="str">
        <f>IFERROR(VLOOKUP(G155,IF($C$4="TEI0185_REV03",CALC_CONN_TEI0185_REV03!$H:$X),16,0),"---")</f>
        <v>---</v>
      </c>
      <c r="J155" s="72" t="str">
        <f>IFERROR(VLOOKUP(G155,IF($C$4="TEI0185_REV03",CALC_CONN_TEI0185_REV03!$H:$X),17,0),"---")</f>
        <v>---</v>
      </c>
      <c r="K155" s="78" t="str">
        <f>IFERROR(VLOOKUP($D155&amp;"-"&amp;$E155,IF($C$4="TEI0185_REV03",CALC_CONN_TEI0185_REV03!$F:$K,"???"),6,0),"---")</f>
        <v>---</v>
      </c>
    </row>
    <row r="156" spans="2:11" ht="15" customHeight="1" x14ac:dyDescent="0.25">
      <c r="B156" s="73">
        <f t="shared" si="2"/>
        <v>151</v>
      </c>
      <c r="C156" s="77">
        <f>IFERROR(IF($C$4="TEI0185_REV03",CALC_CONN_TEI0185_REV03!U156,),"---")</f>
        <v>0</v>
      </c>
      <c r="D156" s="73">
        <f>IFERROR(IF($C$4="TEI0185_REV03",CALC_CONN_TEI0185_REV03!D156,),"---")</f>
        <v>0</v>
      </c>
      <c r="E156" s="73">
        <f>IFERROR(IF($C$4="TEI0185_REV03",CALC_CONN_TEI0185_REV03!E156,),"---")</f>
        <v>0</v>
      </c>
      <c r="F156" s="73" t="str">
        <f>IFERROR(IF(VLOOKUP($D156&amp;"-"&amp;$E156,IF($C$4="TEI0185_REV03",CALC_CONN_TEI0185_REV03!$F:$I),4,0)="--","---",IF($C$4="TEI0185_REV03",CALC_CONN_TEI0185_REV03!$G156&amp; " --&gt; " &amp;CALC_CONN_TEI0185_REV03!$I156&amp; " --&gt; ")),"---")</f>
        <v>---</v>
      </c>
      <c r="G156" s="73" t="str">
        <f>IFERROR(IF(VLOOKUP($D156&amp;"-"&amp;$E156,IF($C$4="TEI0185_REV03",CALC_CONN_TEI0185_REV03!$F:$H),3,0)="--",VLOOKUP($D156&amp;"-"&amp;$E156,IF($C$4="TEI0185_REV03",CALC_CONN_TEI0185_REV03!$F:$H),2,0),VLOOKUP($D156&amp;"-"&amp;$E156,IF($C$4="TEI0185_REV03",CALC_CONN_TEI0185_REV03!$F:$H),3,0)),"---")</f>
        <v>---</v>
      </c>
      <c r="H156" s="73" t="str">
        <f>IFERROR(VLOOKUP(G156,IF($C$4="TEI0185_REV03",CALC_CONN_TEI0185_REV03!$G:$T),14,0),"---")</f>
        <v>---</v>
      </c>
      <c r="I156" s="73" t="str">
        <f>IFERROR(VLOOKUP(G156,IF($C$4="TEI0185_REV03",CALC_CONN_TEI0185_REV03!$H:$X),16,0),"---")</f>
        <v>---</v>
      </c>
      <c r="J156" s="72" t="str">
        <f>IFERROR(VLOOKUP(G156,IF($C$4="TEI0185_REV03",CALC_CONN_TEI0185_REV03!$H:$X),17,0),"---")</f>
        <v>---</v>
      </c>
      <c r="K156" s="78" t="str">
        <f>IFERROR(VLOOKUP($D156&amp;"-"&amp;$E156,IF($C$4="TEI0185_REV03",CALC_CONN_TEI0185_REV03!$F:$K,"???"),6,0),"---")</f>
        <v>---</v>
      </c>
    </row>
    <row r="157" spans="2:11" ht="15" customHeight="1" x14ac:dyDescent="0.25">
      <c r="B157" s="73">
        <f t="shared" si="2"/>
        <v>152</v>
      </c>
      <c r="C157" s="77">
        <f>IFERROR(IF($C$4="TEI0185_REV03",CALC_CONN_TEI0185_REV03!U157,),"---")</f>
        <v>0</v>
      </c>
      <c r="D157" s="73">
        <f>IFERROR(IF($C$4="TEI0185_REV03",CALC_CONN_TEI0185_REV03!D157,),"---")</f>
        <v>0</v>
      </c>
      <c r="E157" s="73">
        <f>IFERROR(IF($C$4="TEI0185_REV03",CALC_CONN_TEI0185_REV03!E157,),"---")</f>
        <v>0</v>
      </c>
      <c r="F157" s="73" t="str">
        <f>IFERROR(IF(VLOOKUP($D157&amp;"-"&amp;$E157,IF($C$4="TEI0185_REV03",CALC_CONN_TEI0185_REV03!$F:$I),4,0)="--","---",IF($C$4="TEI0185_REV03",CALC_CONN_TEI0185_REV03!$G157&amp; " --&gt; " &amp;CALC_CONN_TEI0185_REV03!$I157&amp; " --&gt; ")),"---")</f>
        <v>---</v>
      </c>
      <c r="G157" s="73" t="str">
        <f>IFERROR(IF(VLOOKUP($D157&amp;"-"&amp;$E157,IF($C$4="TEI0185_REV03",CALC_CONN_TEI0185_REV03!$F:$H),3,0)="--",VLOOKUP($D157&amp;"-"&amp;$E157,IF($C$4="TEI0185_REV03",CALC_CONN_TEI0185_REV03!$F:$H),2,0),VLOOKUP($D157&amp;"-"&amp;$E157,IF($C$4="TEI0185_REV03",CALC_CONN_TEI0185_REV03!$F:$H),3,0)),"---")</f>
        <v>---</v>
      </c>
      <c r="H157" s="73" t="str">
        <f>IFERROR(VLOOKUP(G157,IF($C$4="TEI0185_REV03",CALC_CONN_TEI0185_REV03!$G:$T),14,0),"---")</f>
        <v>---</v>
      </c>
      <c r="I157" s="73" t="str">
        <f>IFERROR(VLOOKUP(G157,IF($C$4="TEI0185_REV03",CALC_CONN_TEI0185_REV03!$H:$X),16,0),"---")</f>
        <v>---</v>
      </c>
      <c r="J157" s="72" t="str">
        <f>IFERROR(VLOOKUP(G157,IF($C$4="TEI0185_REV03",CALC_CONN_TEI0185_REV03!$H:$X),17,0),"---")</f>
        <v>---</v>
      </c>
      <c r="K157" s="78" t="str">
        <f>IFERROR(VLOOKUP($D157&amp;"-"&amp;$E157,IF($C$4="TEI0185_REV03",CALC_CONN_TEI0185_REV03!$F:$K,"???"),6,0),"---")</f>
        <v>---</v>
      </c>
    </row>
    <row r="158" spans="2:11" ht="15" customHeight="1" x14ac:dyDescent="0.25">
      <c r="B158" s="73">
        <f t="shared" si="2"/>
        <v>153</v>
      </c>
      <c r="C158" s="77">
        <f>IFERROR(IF($C$4="TEI0185_REV03",CALC_CONN_TEI0185_REV03!U158,),"---")</f>
        <v>0</v>
      </c>
      <c r="D158" s="73">
        <f>IFERROR(IF($C$4="TEI0185_REV03",CALC_CONN_TEI0185_REV03!D158,),"---")</f>
        <v>0</v>
      </c>
      <c r="E158" s="73">
        <f>IFERROR(IF($C$4="TEI0185_REV03",CALC_CONN_TEI0185_REV03!E158,),"---")</f>
        <v>0</v>
      </c>
      <c r="F158" s="73" t="str">
        <f>IFERROR(IF(VLOOKUP($D158&amp;"-"&amp;$E158,IF($C$4="TEI0185_REV03",CALC_CONN_TEI0185_REV03!$F:$I),4,0)="--","---",IF($C$4="TEI0185_REV03",CALC_CONN_TEI0185_REV03!$G158&amp; " --&gt; " &amp;CALC_CONN_TEI0185_REV03!$I158&amp; " --&gt; ")),"---")</f>
        <v>---</v>
      </c>
      <c r="G158" s="73" t="str">
        <f>IFERROR(IF(VLOOKUP($D158&amp;"-"&amp;$E158,IF($C$4="TEI0185_REV03",CALC_CONN_TEI0185_REV03!$F:$H),3,0)="--",VLOOKUP($D158&amp;"-"&amp;$E158,IF($C$4="TEI0185_REV03",CALC_CONN_TEI0185_REV03!$F:$H),2,0),VLOOKUP($D158&amp;"-"&amp;$E158,IF($C$4="TEI0185_REV03",CALC_CONN_TEI0185_REV03!$F:$H),3,0)),"---")</f>
        <v>---</v>
      </c>
      <c r="H158" s="73" t="str">
        <f>IFERROR(VLOOKUP(G158,IF($C$4="TEI0185_REV03",CALC_CONN_TEI0185_REV03!$G:$T),14,0),"---")</f>
        <v>---</v>
      </c>
      <c r="I158" s="73" t="str">
        <f>IFERROR(VLOOKUP(G158,IF($C$4="TEI0185_REV03",CALC_CONN_TEI0185_REV03!$H:$X),16,0),"---")</f>
        <v>---</v>
      </c>
      <c r="J158" s="72" t="str">
        <f>IFERROR(VLOOKUP(G158,IF($C$4="TEI0185_REV03",CALC_CONN_TEI0185_REV03!$H:$X),17,0),"---")</f>
        <v>---</v>
      </c>
      <c r="K158" s="78" t="str">
        <f>IFERROR(VLOOKUP($D158&amp;"-"&amp;$E158,IF($C$4="TEI0185_REV03",CALC_CONN_TEI0185_REV03!$F:$K,"???"),6,0),"---")</f>
        <v>---</v>
      </c>
    </row>
    <row r="159" spans="2:11" ht="15" customHeight="1" x14ac:dyDescent="0.25">
      <c r="B159" s="73">
        <f t="shared" si="2"/>
        <v>154</v>
      </c>
      <c r="C159" s="77">
        <f>IFERROR(IF($C$4="TEI0185_REV03",CALC_CONN_TEI0185_REV03!U159,),"---")</f>
        <v>0</v>
      </c>
      <c r="D159" s="73">
        <f>IFERROR(IF($C$4="TEI0185_REV03",CALC_CONN_TEI0185_REV03!D159,),"---")</f>
        <v>0</v>
      </c>
      <c r="E159" s="73">
        <f>IFERROR(IF($C$4="TEI0185_REV03",CALC_CONN_TEI0185_REV03!E159,),"---")</f>
        <v>0</v>
      </c>
      <c r="F159" s="73" t="str">
        <f>IFERROR(IF(VLOOKUP($D159&amp;"-"&amp;$E159,IF($C$4="TEI0185_REV03",CALC_CONN_TEI0185_REV03!$F:$I),4,0)="--","---",IF($C$4="TEI0185_REV03",CALC_CONN_TEI0185_REV03!$G159&amp; " --&gt; " &amp;CALC_CONN_TEI0185_REV03!$I159&amp; " --&gt; ")),"---")</f>
        <v>---</v>
      </c>
      <c r="G159" s="73" t="str">
        <f>IFERROR(IF(VLOOKUP($D159&amp;"-"&amp;$E159,IF($C$4="TEI0185_REV03",CALC_CONN_TEI0185_REV03!$F:$H),3,0)="--",VLOOKUP($D159&amp;"-"&amp;$E159,IF($C$4="TEI0185_REV03",CALC_CONN_TEI0185_REV03!$F:$H),2,0),VLOOKUP($D159&amp;"-"&amp;$E159,IF($C$4="TEI0185_REV03",CALC_CONN_TEI0185_REV03!$F:$H),3,0)),"---")</f>
        <v>---</v>
      </c>
      <c r="H159" s="73" t="str">
        <f>IFERROR(VLOOKUP(G159,IF($C$4="TEI0185_REV03",CALC_CONN_TEI0185_REV03!$G:$T),14,0),"---")</f>
        <v>---</v>
      </c>
      <c r="I159" s="73" t="str">
        <f>IFERROR(VLOOKUP(G159,IF($C$4="TEI0185_REV03",CALC_CONN_TEI0185_REV03!$H:$X),16,0),"---")</f>
        <v>---</v>
      </c>
      <c r="J159" s="72" t="str">
        <f>IFERROR(VLOOKUP(G159,IF($C$4="TEI0185_REV03",CALC_CONN_TEI0185_REV03!$H:$X),17,0),"---")</f>
        <v>---</v>
      </c>
      <c r="K159" s="78" t="str">
        <f>IFERROR(VLOOKUP($D159&amp;"-"&amp;$E159,IF($C$4="TEI0185_REV03",CALC_CONN_TEI0185_REV03!$F:$K,"???"),6,0),"---")</f>
        <v>---</v>
      </c>
    </row>
    <row r="160" spans="2:11" ht="15" customHeight="1" x14ac:dyDescent="0.25">
      <c r="B160" s="73">
        <f t="shared" si="2"/>
        <v>155</v>
      </c>
      <c r="C160" s="77">
        <f>IFERROR(IF($C$4="TEI0185_REV03",CALC_CONN_TEI0185_REV03!U160,),"---")</f>
        <v>0</v>
      </c>
      <c r="D160" s="73">
        <f>IFERROR(IF($C$4="TEI0185_REV03",CALC_CONN_TEI0185_REV03!D160,),"---")</f>
        <v>0</v>
      </c>
      <c r="E160" s="73">
        <f>IFERROR(IF($C$4="TEI0185_REV03",CALC_CONN_TEI0185_REV03!E160,),"---")</f>
        <v>0</v>
      </c>
      <c r="F160" s="73" t="str">
        <f>IFERROR(IF(VLOOKUP($D160&amp;"-"&amp;$E160,IF($C$4="TEI0185_REV03",CALC_CONN_TEI0185_REV03!$F:$I),4,0)="--","---",IF($C$4="TEI0185_REV03",CALC_CONN_TEI0185_REV03!$G160&amp; " --&gt; " &amp;CALC_CONN_TEI0185_REV03!$I160&amp; " --&gt; ")),"---")</f>
        <v>---</v>
      </c>
      <c r="G160" s="73" t="str">
        <f>IFERROR(IF(VLOOKUP($D160&amp;"-"&amp;$E160,IF($C$4="TEI0185_REV03",CALC_CONN_TEI0185_REV03!$F:$H),3,0)="--",VLOOKUP($D160&amp;"-"&amp;$E160,IF($C$4="TEI0185_REV03",CALC_CONN_TEI0185_REV03!$F:$H),2,0),VLOOKUP($D160&amp;"-"&amp;$E160,IF($C$4="TEI0185_REV03",CALC_CONN_TEI0185_REV03!$F:$H),3,0)),"---")</f>
        <v>---</v>
      </c>
      <c r="H160" s="73" t="str">
        <f>IFERROR(VLOOKUP(G160,IF($C$4="TEI0185_REV03",CALC_CONN_TEI0185_REV03!$G:$T),14,0),"---")</f>
        <v>---</v>
      </c>
      <c r="I160" s="73" t="str">
        <f>IFERROR(VLOOKUP(G160,IF($C$4="TEI0185_REV03",CALC_CONN_TEI0185_REV03!$H:$X),16,0),"---")</f>
        <v>---</v>
      </c>
      <c r="J160" s="72" t="str">
        <f>IFERROR(VLOOKUP(G160,IF($C$4="TEI0185_REV03",CALC_CONN_TEI0185_REV03!$H:$X),17,0),"---")</f>
        <v>---</v>
      </c>
      <c r="K160" s="78" t="str">
        <f>IFERROR(VLOOKUP($D160&amp;"-"&amp;$E160,IF($C$4="TEI0185_REV03",CALC_CONN_TEI0185_REV03!$F:$K,"???"),6,0),"---")</f>
        <v>---</v>
      </c>
    </row>
    <row r="161" spans="2:11" ht="15" customHeight="1" x14ac:dyDescent="0.25">
      <c r="B161" s="73">
        <f t="shared" si="2"/>
        <v>156</v>
      </c>
      <c r="C161" s="77">
        <f>IFERROR(IF($C$4="TEI0185_REV03",CALC_CONN_TEI0185_REV03!U161,),"---")</f>
        <v>0</v>
      </c>
      <c r="D161" s="73">
        <f>IFERROR(IF($C$4="TEI0185_REV03",CALC_CONN_TEI0185_REV03!D161,),"---")</f>
        <v>0</v>
      </c>
      <c r="E161" s="73">
        <f>IFERROR(IF($C$4="TEI0185_REV03",CALC_CONN_TEI0185_REV03!E161,),"---")</f>
        <v>0</v>
      </c>
      <c r="F161" s="73" t="str">
        <f>IFERROR(IF(VLOOKUP($D161&amp;"-"&amp;$E161,IF($C$4="TEI0185_REV03",CALC_CONN_TEI0185_REV03!$F:$I),4,0)="--","---",IF($C$4="TEI0185_REV03",CALC_CONN_TEI0185_REV03!$G161&amp; " --&gt; " &amp;CALC_CONN_TEI0185_REV03!$I161&amp; " --&gt; ")),"---")</f>
        <v>---</v>
      </c>
      <c r="G161" s="73" t="str">
        <f>IFERROR(IF(VLOOKUP($D161&amp;"-"&amp;$E161,IF($C$4="TEI0185_REV03",CALC_CONN_TEI0185_REV03!$F:$H),3,0)="--",VLOOKUP($D161&amp;"-"&amp;$E161,IF($C$4="TEI0185_REV03",CALC_CONN_TEI0185_REV03!$F:$H),2,0),VLOOKUP($D161&amp;"-"&amp;$E161,IF($C$4="TEI0185_REV03",CALC_CONN_TEI0185_REV03!$F:$H),3,0)),"---")</f>
        <v>---</v>
      </c>
      <c r="H161" s="73" t="str">
        <f>IFERROR(VLOOKUP(G161,IF($C$4="TEI0185_REV03",CALC_CONN_TEI0185_REV03!$G:$T),14,0),"---")</f>
        <v>---</v>
      </c>
      <c r="I161" s="73" t="str">
        <f>IFERROR(VLOOKUP(G161,IF($C$4="TEI0185_REV03",CALC_CONN_TEI0185_REV03!$H:$X),16,0),"---")</f>
        <v>---</v>
      </c>
      <c r="J161" s="72" t="str">
        <f>IFERROR(VLOOKUP(G161,IF($C$4="TEI0185_REV03",CALC_CONN_TEI0185_REV03!$H:$X),17,0),"---")</f>
        <v>---</v>
      </c>
      <c r="K161" s="78" t="str">
        <f>IFERROR(VLOOKUP($D161&amp;"-"&amp;$E161,IF($C$4="TEI0185_REV03",CALC_CONN_TEI0185_REV03!$F:$K,"???"),6,0),"---")</f>
        <v>---</v>
      </c>
    </row>
    <row r="162" spans="2:11" ht="15" customHeight="1" x14ac:dyDescent="0.25">
      <c r="B162" s="73">
        <f t="shared" si="2"/>
        <v>157</v>
      </c>
      <c r="C162" s="77">
        <f>IFERROR(IF($C$4="TEI0185_REV03",CALC_CONN_TEI0185_REV03!U162,),"---")</f>
        <v>0</v>
      </c>
      <c r="D162" s="73">
        <f>IFERROR(IF($C$4="TEI0185_REV03",CALC_CONN_TEI0185_REV03!D162,),"---")</f>
        <v>0</v>
      </c>
      <c r="E162" s="73">
        <f>IFERROR(IF($C$4="TEI0185_REV03",CALC_CONN_TEI0185_REV03!E162,),"---")</f>
        <v>0</v>
      </c>
      <c r="F162" s="73" t="str">
        <f>IFERROR(IF(VLOOKUP($D162&amp;"-"&amp;$E162,IF($C$4="TEI0185_REV03",CALC_CONN_TEI0185_REV03!$F:$I),4,0)="--","---",IF($C$4="TEI0185_REV03",CALC_CONN_TEI0185_REV03!$G162&amp; " --&gt; " &amp;CALC_CONN_TEI0185_REV03!$I162&amp; " --&gt; ")),"---")</f>
        <v>---</v>
      </c>
      <c r="G162" s="73" t="str">
        <f>IFERROR(IF(VLOOKUP($D162&amp;"-"&amp;$E162,IF($C$4="TEI0185_REV03",CALC_CONN_TEI0185_REV03!$F:$H),3,0)="--",VLOOKUP($D162&amp;"-"&amp;$E162,IF($C$4="TEI0185_REV03",CALC_CONN_TEI0185_REV03!$F:$H),2,0),VLOOKUP($D162&amp;"-"&amp;$E162,IF($C$4="TEI0185_REV03",CALC_CONN_TEI0185_REV03!$F:$H),3,0)),"---")</f>
        <v>---</v>
      </c>
      <c r="H162" s="73" t="str">
        <f>IFERROR(VLOOKUP(G162,IF($C$4="TEI0185_REV03",CALC_CONN_TEI0185_REV03!$G:$T),14,0),"---")</f>
        <v>---</v>
      </c>
      <c r="I162" s="73" t="str">
        <f>IFERROR(VLOOKUP(G162,IF($C$4="TEI0185_REV03",CALC_CONN_TEI0185_REV03!$H:$X),16,0),"---")</f>
        <v>---</v>
      </c>
      <c r="J162" s="72" t="str">
        <f>IFERROR(VLOOKUP(G162,IF($C$4="TEI0185_REV03",CALC_CONN_TEI0185_REV03!$H:$X),17,0),"---")</f>
        <v>---</v>
      </c>
      <c r="K162" s="78" t="str">
        <f>IFERROR(VLOOKUP($D162&amp;"-"&amp;$E162,IF($C$4="TEI0185_REV03",CALC_CONN_TEI0185_REV03!$F:$K,"???"),6,0),"---")</f>
        <v>---</v>
      </c>
    </row>
    <row r="163" spans="2:11" ht="15" customHeight="1" x14ac:dyDescent="0.25">
      <c r="B163" s="73">
        <f t="shared" si="2"/>
        <v>158</v>
      </c>
      <c r="C163" s="77">
        <f>IFERROR(IF($C$4="TEI0185_REV03",CALC_CONN_TEI0185_REV03!U163,),"---")</f>
        <v>0</v>
      </c>
      <c r="D163" s="73">
        <f>IFERROR(IF($C$4="TEI0185_REV03",CALC_CONN_TEI0185_REV03!D163,),"---")</f>
        <v>0</v>
      </c>
      <c r="E163" s="73">
        <f>IFERROR(IF($C$4="TEI0185_REV03",CALC_CONN_TEI0185_REV03!E163,),"---")</f>
        <v>0</v>
      </c>
      <c r="F163" s="73" t="str">
        <f>IFERROR(IF(VLOOKUP($D163&amp;"-"&amp;$E163,IF($C$4="TEI0185_REV03",CALC_CONN_TEI0185_REV03!$F:$I),4,0)="--","---",IF($C$4="TEI0185_REV03",CALC_CONN_TEI0185_REV03!$G163&amp; " --&gt; " &amp;CALC_CONN_TEI0185_REV03!$I163&amp; " --&gt; ")),"---")</f>
        <v>---</v>
      </c>
      <c r="G163" s="73" t="str">
        <f>IFERROR(IF(VLOOKUP($D163&amp;"-"&amp;$E163,IF($C$4="TEI0185_REV03",CALC_CONN_TEI0185_REV03!$F:$H),3,0)="--",VLOOKUP($D163&amp;"-"&amp;$E163,IF($C$4="TEI0185_REV03",CALC_CONN_TEI0185_REV03!$F:$H),2,0),VLOOKUP($D163&amp;"-"&amp;$E163,IF($C$4="TEI0185_REV03",CALC_CONN_TEI0185_REV03!$F:$H),3,0)),"---")</f>
        <v>---</v>
      </c>
      <c r="H163" s="73" t="str">
        <f>IFERROR(VLOOKUP(G163,IF($C$4="TEI0185_REV03",CALC_CONN_TEI0185_REV03!$G:$T),14,0),"---")</f>
        <v>---</v>
      </c>
      <c r="I163" s="73" t="str">
        <f>IFERROR(VLOOKUP(G163,IF($C$4="TEI0185_REV03",CALC_CONN_TEI0185_REV03!$H:$X),16,0),"---")</f>
        <v>---</v>
      </c>
      <c r="J163" s="72" t="str">
        <f>IFERROR(VLOOKUP(G163,IF($C$4="TEI0185_REV03",CALC_CONN_TEI0185_REV03!$H:$X),17,0),"---")</f>
        <v>---</v>
      </c>
      <c r="K163" s="78" t="str">
        <f>IFERROR(VLOOKUP($D163&amp;"-"&amp;$E163,IF($C$4="TEI0185_REV03",CALC_CONN_TEI0185_REV03!$F:$K,"???"),6,0),"---")</f>
        <v>---</v>
      </c>
    </row>
    <row r="164" spans="2:11" ht="15" customHeight="1" x14ac:dyDescent="0.25">
      <c r="B164" s="73">
        <f t="shared" si="2"/>
        <v>159</v>
      </c>
      <c r="C164" s="77">
        <f>IFERROR(IF($C$4="TEI0185_REV03",CALC_CONN_TEI0185_REV03!U164,),"---")</f>
        <v>0</v>
      </c>
      <c r="D164" s="73">
        <f>IFERROR(IF($C$4="TEI0185_REV03",CALC_CONN_TEI0185_REV03!D164,),"---")</f>
        <v>0</v>
      </c>
      <c r="E164" s="73">
        <f>IFERROR(IF($C$4="TEI0185_REV03",CALC_CONN_TEI0185_REV03!E164,),"---")</f>
        <v>0</v>
      </c>
      <c r="F164" s="73" t="str">
        <f>IFERROR(IF(VLOOKUP($D164&amp;"-"&amp;$E164,IF($C$4="TEI0185_REV03",CALC_CONN_TEI0185_REV03!$F:$I),4,0)="--","---",IF($C$4="TEI0185_REV03",CALC_CONN_TEI0185_REV03!$G164&amp; " --&gt; " &amp;CALC_CONN_TEI0185_REV03!$I164&amp; " --&gt; ")),"---")</f>
        <v>---</v>
      </c>
      <c r="G164" s="73" t="str">
        <f>IFERROR(IF(VLOOKUP($D164&amp;"-"&amp;$E164,IF($C$4="TEI0185_REV03",CALC_CONN_TEI0185_REV03!$F:$H),3,0)="--",VLOOKUP($D164&amp;"-"&amp;$E164,IF($C$4="TEI0185_REV03",CALC_CONN_TEI0185_REV03!$F:$H),2,0),VLOOKUP($D164&amp;"-"&amp;$E164,IF($C$4="TEI0185_REV03",CALC_CONN_TEI0185_REV03!$F:$H),3,0)),"---")</f>
        <v>---</v>
      </c>
      <c r="H164" s="73" t="str">
        <f>IFERROR(VLOOKUP(G164,IF($C$4="TEI0185_REV03",CALC_CONN_TEI0185_REV03!$G:$T),14,0),"---")</f>
        <v>---</v>
      </c>
      <c r="I164" s="73" t="str">
        <f>IFERROR(VLOOKUP(G164,IF($C$4="TEI0185_REV03",CALC_CONN_TEI0185_REV03!$H:$X),16,0),"---")</f>
        <v>---</v>
      </c>
      <c r="J164" s="72" t="str">
        <f>IFERROR(VLOOKUP(G164,IF($C$4="TEI0185_REV03",CALC_CONN_TEI0185_REV03!$H:$X),17,0),"---")</f>
        <v>---</v>
      </c>
      <c r="K164" s="78" t="str">
        <f>IFERROR(VLOOKUP($D164&amp;"-"&amp;$E164,IF($C$4="TEI0185_REV03",CALC_CONN_TEI0185_REV03!$F:$K,"???"),6,0),"---")</f>
        <v>---</v>
      </c>
    </row>
    <row r="165" spans="2:11" ht="15" customHeight="1" x14ac:dyDescent="0.25">
      <c r="B165" s="73">
        <f t="shared" si="2"/>
        <v>160</v>
      </c>
      <c r="C165" s="77">
        <f>IFERROR(IF($C$4="TEI0185_REV03",CALC_CONN_TEI0185_REV03!U165,),"---")</f>
        <v>0</v>
      </c>
      <c r="D165" s="73">
        <f>IFERROR(IF($C$4="TEI0185_REV03",CALC_CONN_TEI0185_REV03!D165,),"---")</f>
        <v>0</v>
      </c>
      <c r="E165" s="73">
        <f>IFERROR(IF($C$4="TEI0185_REV03",CALC_CONN_TEI0185_REV03!E165,),"---")</f>
        <v>0</v>
      </c>
      <c r="F165" s="73" t="str">
        <f>IFERROR(IF(VLOOKUP($D165&amp;"-"&amp;$E165,IF($C$4="TEI0185_REV03",CALC_CONN_TEI0185_REV03!$F:$I),4,0)="--","---",IF($C$4="TEI0185_REV03",CALC_CONN_TEI0185_REV03!$G165&amp; " --&gt; " &amp;CALC_CONN_TEI0185_REV03!$I165&amp; " --&gt; ")),"---")</f>
        <v>---</v>
      </c>
      <c r="G165" s="73" t="str">
        <f>IFERROR(IF(VLOOKUP($D165&amp;"-"&amp;$E165,IF($C$4="TEI0185_REV03",CALC_CONN_TEI0185_REV03!$F:$H),3,0)="--",VLOOKUP($D165&amp;"-"&amp;$E165,IF($C$4="TEI0185_REV03",CALC_CONN_TEI0185_REV03!$F:$H),2,0),VLOOKUP($D165&amp;"-"&amp;$E165,IF($C$4="TEI0185_REV03",CALC_CONN_TEI0185_REV03!$F:$H),3,0)),"---")</f>
        <v>---</v>
      </c>
      <c r="H165" s="73" t="str">
        <f>IFERROR(VLOOKUP(G165,IF($C$4="TEI0185_REV03",CALC_CONN_TEI0185_REV03!$G:$T),14,0),"---")</f>
        <v>---</v>
      </c>
      <c r="I165" s="73" t="str">
        <f>IFERROR(VLOOKUP(G165,IF($C$4="TEI0185_REV03",CALC_CONN_TEI0185_REV03!$H:$X),16,0),"---")</f>
        <v>---</v>
      </c>
      <c r="J165" s="72" t="str">
        <f>IFERROR(VLOOKUP(G165,IF($C$4="TEI0185_REV03",CALC_CONN_TEI0185_REV03!$H:$X),17,0),"---")</f>
        <v>---</v>
      </c>
      <c r="K165" s="78" t="str">
        <f>IFERROR(VLOOKUP($D165&amp;"-"&amp;$E165,IF($C$4="TEI0185_REV03",CALC_CONN_TEI0185_REV03!$F:$K,"???"),6,0),"---")</f>
        <v>---</v>
      </c>
    </row>
    <row r="166" spans="2:11" ht="15" customHeight="1" x14ac:dyDescent="0.25">
      <c r="B166" s="73">
        <f t="shared" si="2"/>
        <v>161</v>
      </c>
      <c r="C166" s="77">
        <f>IFERROR(IF($C$4="TEI0185_REV03",CALC_CONN_TEI0185_REV03!U166,),"---")</f>
        <v>0</v>
      </c>
      <c r="D166" s="73">
        <f>IFERROR(IF($C$4="TEI0185_REV03",CALC_CONN_TEI0185_REV03!D166,),"---")</f>
        <v>0</v>
      </c>
      <c r="E166" s="73">
        <f>IFERROR(IF($C$4="TEI0185_REV03",CALC_CONN_TEI0185_REV03!E166,),"---")</f>
        <v>0</v>
      </c>
      <c r="F166" s="73" t="str">
        <f>IFERROR(IF(VLOOKUP($D166&amp;"-"&amp;$E166,IF($C$4="TEI0185_REV03",CALC_CONN_TEI0185_REV03!$F:$I),4,0)="--","---",IF($C$4="TEI0185_REV03",CALC_CONN_TEI0185_REV03!$G166&amp; " --&gt; " &amp;CALC_CONN_TEI0185_REV03!$I166&amp; " --&gt; ")),"---")</f>
        <v>---</v>
      </c>
      <c r="G166" s="73" t="str">
        <f>IFERROR(IF(VLOOKUP($D166&amp;"-"&amp;$E166,IF($C$4="TEI0185_REV03",CALC_CONN_TEI0185_REV03!$F:$H),3,0)="--",VLOOKUP($D166&amp;"-"&amp;$E166,IF($C$4="TEI0185_REV03",CALC_CONN_TEI0185_REV03!$F:$H),2,0),VLOOKUP($D166&amp;"-"&amp;$E166,IF($C$4="TEI0185_REV03",CALC_CONN_TEI0185_REV03!$F:$H),3,0)),"---")</f>
        <v>---</v>
      </c>
      <c r="H166" s="73" t="str">
        <f>IFERROR(VLOOKUP(G166,IF($C$4="TEI0185_REV03",CALC_CONN_TEI0185_REV03!$G:$T),14,0),"---")</f>
        <v>---</v>
      </c>
      <c r="I166" s="73" t="str">
        <f>IFERROR(VLOOKUP(G166,IF($C$4="TEI0185_REV03",CALC_CONN_TEI0185_REV03!$H:$X),16,0),"---")</f>
        <v>---</v>
      </c>
      <c r="J166" s="72" t="str">
        <f>IFERROR(VLOOKUP(G166,IF($C$4="TEI0185_REV03",CALC_CONN_TEI0185_REV03!$H:$X),17,0),"---")</f>
        <v>---</v>
      </c>
      <c r="K166" s="78" t="str">
        <f>IFERROR(VLOOKUP($D166&amp;"-"&amp;$E166,IF($C$4="TEI0185_REV03",CALC_CONN_TEI0185_REV03!$F:$K,"???"),6,0),"---")</f>
        <v>---</v>
      </c>
    </row>
    <row r="167" spans="2:11" ht="15" customHeight="1" x14ac:dyDescent="0.25">
      <c r="B167" s="73">
        <f t="shared" si="2"/>
        <v>162</v>
      </c>
      <c r="C167" s="77">
        <f>IFERROR(IF($C$4="TEI0185_REV03",CALC_CONN_TEI0185_REV03!U167,),"---")</f>
        <v>0</v>
      </c>
      <c r="D167" s="73">
        <f>IFERROR(IF($C$4="TEI0185_REV03",CALC_CONN_TEI0185_REV03!D167,),"---")</f>
        <v>0</v>
      </c>
      <c r="E167" s="73">
        <f>IFERROR(IF($C$4="TEI0185_REV03",CALC_CONN_TEI0185_REV03!E167,),"---")</f>
        <v>0</v>
      </c>
      <c r="F167" s="73" t="str">
        <f>IFERROR(IF(VLOOKUP($D167&amp;"-"&amp;$E167,IF($C$4="TEI0185_REV03",CALC_CONN_TEI0185_REV03!$F:$I),4,0)="--","---",IF($C$4="TEI0185_REV03",CALC_CONN_TEI0185_REV03!$G167&amp; " --&gt; " &amp;CALC_CONN_TEI0185_REV03!$I167&amp; " --&gt; ")),"---")</f>
        <v>---</v>
      </c>
      <c r="G167" s="73" t="str">
        <f>IFERROR(IF(VLOOKUP($D167&amp;"-"&amp;$E167,IF($C$4="TEI0185_REV03",CALC_CONN_TEI0185_REV03!$F:$H),3,0)="--",VLOOKUP($D167&amp;"-"&amp;$E167,IF($C$4="TEI0185_REV03",CALC_CONN_TEI0185_REV03!$F:$H),2,0),VLOOKUP($D167&amp;"-"&amp;$E167,IF($C$4="TEI0185_REV03",CALC_CONN_TEI0185_REV03!$F:$H),3,0)),"---")</f>
        <v>---</v>
      </c>
      <c r="H167" s="73" t="str">
        <f>IFERROR(VLOOKUP(G167,IF($C$4="TEI0185_REV03",CALC_CONN_TEI0185_REV03!$G:$T),14,0),"---")</f>
        <v>---</v>
      </c>
      <c r="I167" s="73" t="str">
        <f>IFERROR(VLOOKUP(G167,IF($C$4="TEI0185_REV03",CALC_CONN_TEI0185_REV03!$H:$X),16,0),"---")</f>
        <v>---</v>
      </c>
      <c r="J167" s="72" t="str">
        <f>IFERROR(VLOOKUP(G167,IF($C$4="TEI0185_REV03",CALC_CONN_TEI0185_REV03!$H:$X),17,0),"---")</f>
        <v>---</v>
      </c>
      <c r="K167" s="78" t="str">
        <f>IFERROR(VLOOKUP($D167&amp;"-"&amp;$E167,IF($C$4="TEI0185_REV03",CALC_CONN_TEI0185_REV03!$F:$K,"???"),6,0),"---")</f>
        <v>---</v>
      </c>
    </row>
    <row r="168" spans="2:11" ht="15" customHeight="1" x14ac:dyDescent="0.25">
      <c r="B168" s="73">
        <f t="shared" si="2"/>
        <v>163</v>
      </c>
      <c r="C168" s="77">
        <f>IFERROR(IF($C$4="TEI0185_REV03",CALC_CONN_TEI0185_REV03!U168,),"---")</f>
        <v>0</v>
      </c>
      <c r="D168" s="73">
        <f>IFERROR(IF($C$4="TEI0185_REV03",CALC_CONN_TEI0185_REV03!D168,),"---")</f>
        <v>0</v>
      </c>
      <c r="E168" s="73">
        <f>IFERROR(IF($C$4="TEI0185_REV03",CALC_CONN_TEI0185_REV03!E168,),"---")</f>
        <v>0</v>
      </c>
      <c r="F168" s="73" t="str">
        <f>IFERROR(IF(VLOOKUP($D168&amp;"-"&amp;$E168,IF($C$4="TEI0185_REV03",CALC_CONN_TEI0185_REV03!$F:$I),4,0)="--","---",IF($C$4="TEI0185_REV03",CALC_CONN_TEI0185_REV03!$G168&amp; " --&gt; " &amp;CALC_CONN_TEI0185_REV03!$I168&amp; " --&gt; ")),"---")</f>
        <v>---</v>
      </c>
      <c r="G168" s="73" t="str">
        <f>IFERROR(IF(VLOOKUP($D168&amp;"-"&amp;$E168,IF($C$4="TEI0185_REV03",CALC_CONN_TEI0185_REV03!$F:$H),3,0)="--",VLOOKUP($D168&amp;"-"&amp;$E168,IF($C$4="TEI0185_REV03",CALC_CONN_TEI0185_REV03!$F:$H),2,0),VLOOKUP($D168&amp;"-"&amp;$E168,IF($C$4="TEI0185_REV03",CALC_CONN_TEI0185_REV03!$F:$H),3,0)),"---")</f>
        <v>---</v>
      </c>
      <c r="H168" s="73" t="str">
        <f>IFERROR(VLOOKUP(G168,IF($C$4="TEI0185_REV03",CALC_CONN_TEI0185_REV03!$G:$T),14,0),"---")</f>
        <v>---</v>
      </c>
      <c r="I168" s="73" t="str">
        <f>IFERROR(VLOOKUP(G168,IF($C$4="TEI0185_REV03",CALC_CONN_TEI0185_REV03!$H:$X),16,0),"---")</f>
        <v>---</v>
      </c>
      <c r="J168" s="72" t="str">
        <f>IFERROR(VLOOKUP(G168,IF($C$4="TEI0185_REV03",CALC_CONN_TEI0185_REV03!$H:$X),17,0),"---")</f>
        <v>---</v>
      </c>
      <c r="K168" s="78" t="str">
        <f>IFERROR(VLOOKUP($D168&amp;"-"&amp;$E168,IF($C$4="TEI0185_REV03",CALC_CONN_TEI0185_REV03!$F:$K,"???"),6,0),"---")</f>
        <v>---</v>
      </c>
    </row>
    <row r="169" spans="2:11" ht="15" customHeight="1" x14ac:dyDescent="0.25">
      <c r="B169" s="73">
        <f t="shared" si="2"/>
        <v>164</v>
      </c>
      <c r="C169" s="77">
        <f>IFERROR(IF($C$4="TEI0185_REV03",CALC_CONN_TEI0185_REV03!U169,),"---")</f>
        <v>0</v>
      </c>
      <c r="D169" s="73">
        <f>IFERROR(IF($C$4="TEI0185_REV03",CALC_CONN_TEI0185_REV03!D169,),"---")</f>
        <v>0</v>
      </c>
      <c r="E169" s="73">
        <f>IFERROR(IF($C$4="TEI0185_REV03",CALC_CONN_TEI0185_REV03!E169,),"---")</f>
        <v>0</v>
      </c>
      <c r="F169" s="73" t="str">
        <f>IFERROR(IF(VLOOKUP($D169&amp;"-"&amp;$E169,IF($C$4="TEI0185_REV03",CALC_CONN_TEI0185_REV03!$F:$I),4,0)="--","---",IF($C$4="TEI0185_REV03",CALC_CONN_TEI0185_REV03!$G169&amp; " --&gt; " &amp;CALC_CONN_TEI0185_REV03!$I169&amp; " --&gt; ")),"---")</f>
        <v>---</v>
      </c>
      <c r="G169" s="73" t="str">
        <f>IFERROR(IF(VLOOKUP($D169&amp;"-"&amp;$E169,IF($C$4="TEI0185_REV03",CALC_CONN_TEI0185_REV03!$F:$H),3,0)="--",VLOOKUP($D169&amp;"-"&amp;$E169,IF($C$4="TEI0185_REV03",CALC_CONN_TEI0185_REV03!$F:$H),2,0),VLOOKUP($D169&amp;"-"&amp;$E169,IF($C$4="TEI0185_REV03",CALC_CONN_TEI0185_REV03!$F:$H),3,0)),"---")</f>
        <v>---</v>
      </c>
      <c r="H169" s="73" t="str">
        <f>IFERROR(VLOOKUP(G169,IF($C$4="TEI0185_REV03",CALC_CONN_TEI0185_REV03!$G:$T),14,0),"---")</f>
        <v>---</v>
      </c>
      <c r="I169" s="73" t="str">
        <f>IFERROR(VLOOKUP(G169,IF($C$4="TEI0185_REV03",CALC_CONN_TEI0185_REV03!$H:$X),16,0),"---")</f>
        <v>---</v>
      </c>
      <c r="J169" s="72" t="str">
        <f>IFERROR(VLOOKUP(G169,IF($C$4="TEI0185_REV03",CALC_CONN_TEI0185_REV03!$H:$X),17,0),"---")</f>
        <v>---</v>
      </c>
      <c r="K169" s="78" t="str">
        <f>IFERROR(VLOOKUP($D169&amp;"-"&amp;$E169,IF($C$4="TEI0185_REV03",CALC_CONN_TEI0185_REV03!$F:$K,"???"),6,0),"---")</f>
        <v>---</v>
      </c>
    </row>
    <row r="170" spans="2:11" ht="15" customHeight="1" x14ac:dyDescent="0.25">
      <c r="B170" s="73">
        <f t="shared" si="2"/>
        <v>165</v>
      </c>
      <c r="C170" s="77">
        <f>IFERROR(IF($C$4="TEI0185_REV03",CALC_CONN_TEI0185_REV03!U170,),"---")</f>
        <v>0</v>
      </c>
      <c r="D170" s="73">
        <f>IFERROR(IF($C$4="TEI0185_REV03",CALC_CONN_TEI0185_REV03!D170,),"---")</f>
        <v>0</v>
      </c>
      <c r="E170" s="73">
        <f>IFERROR(IF($C$4="TEI0185_REV03",CALC_CONN_TEI0185_REV03!E170,),"---")</f>
        <v>0</v>
      </c>
      <c r="F170" s="73" t="str">
        <f>IFERROR(IF(VLOOKUP($D170&amp;"-"&amp;$E170,IF($C$4="TEI0185_REV03",CALC_CONN_TEI0185_REV03!$F:$I),4,0)="--","---",IF($C$4="TEI0185_REV03",CALC_CONN_TEI0185_REV03!$G170&amp; " --&gt; " &amp;CALC_CONN_TEI0185_REV03!$I170&amp; " --&gt; ")),"---")</f>
        <v>---</v>
      </c>
      <c r="G170" s="73" t="str">
        <f>IFERROR(IF(VLOOKUP($D170&amp;"-"&amp;$E170,IF($C$4="TEI0185_REV03",CALC_CONN_TEI0185_REV03!$F:$H),3,0)="--",VLOOKUP($D170&amp;"-"&amp;$E170,IF($C$4="TEI0185_REV03",CALC_CONN_TEI0185_REV03!$F:$H),2,0),VLOOKUP($D170&amp;"-"&amp;$E170,IF($C$4="TEI0185_REV03",CALC_CONN_TEI0185_REV03!$F:$H),3,0)),"---")</f>
        <v>---</v>
      </c>
      <c r="H170" s="73" t="str">
        <f>IFERROR(VLOOKUP(G170,IF($C$4="TEI0185_REV03",CALC_CONN_TEI0185_REV03!$G:$T),14,0),"---")</f>
        <v>---</v>
      </c>
      <c r="I170" s="73" t="str">
        <f>IFERROR(VLOOKUP(G170,IF($C$4="TEI0185_REV03",CALC_CONN_TEI0185_REV03!$H:$X),16,0),"---")</f>
        <v>---</v>
      </c>
      <c r="J170" s="72" t="str">
        <f>IFERROR(VLOOKUP(G170,IF($C$4="TEI0185_REV03",CALC_CONN_TEI0185_REV03!$H:$X),17,0),"---")</f>
        <v>---</v>
      </c>
      <c r="K170" s="78" t="str">
        <f>IFERROR(VLOOKUP($D170&amp;"-"&amp;$E170,IF($C$4="TEI0185_REV03",CALC_CONN_TEI0185_REV03!$F:$K,"???"),6,0),"---")</f>
        <v>---</v>
      </c>
    </row>
    <row r="171" spans="2:11" ht="15" customHeight="1" x14ac:dyDescent="0.25">
      <c r="B171" s="73">
        <f t="shared" si="2"/>
        <v>166</v>
      </c>
      <c r="C171" s="77">
        <f>IFERROR(IF($C$4="TEI0185_REV03",CALC_CONN_TEI0185_REV03!U171,),"---")</f>
        <v>0</v>
      </c>
      <c r="D171" s="73">
        <f>IFERROR(IF($C$4="TEI0185_REV03",CALC_CONN_TEI0185_REV03!D171,),"---")</f>
        <v>0</v>
      </c>
      <c r="E171" s="73">
        <f>IFERROR(IF($C$4="TEI0185_REV03",CALC_CONN_TEI0185_REV03!E171,),"---")</f>
        <v>0</v>
      </c>
      <c r="F171" s="73" t="str">
        <f>IFERROR(IF(VLOOKUP($D171&amp;"-"&amp;$E171,IF($C$4="TEI0185_REV03",CALC_CONN_TEI0185_REV03!$F:$I),4,0)="--","---",IF($C$4="TEI0185_REV03",CALC_CONN_TEI0185_REV03!$G171&amp; " --&gt; " &amp;CALC_CONN_TEI0185_REV03!$I171&amp; " --&gt; ")),"---")</f>
        <v>---</v>
      </c>
      <c r="G171" s="73" t="str">
        <f>IFERROR(IF(VLOOKUP($D171&amp;"-"&amp;$E171,IF($C$4="TEI0185_REV03",CALC_CONN_TEI0185_REV03!$F:$H),3,0)="--",VLOOKUP($D171&amp;"-"&amp;$E171,IF($C$4="TEI0185_REV03",CALC_CONN_TEI0185_REV03!$F:$H),2,0),VLOOKUP($D171&amp;"-"&amp;$E171,IF($C$4="TEI0185_REV03",CALC_CONN_TEI0185_REV03!$F:$H),3,0)),"---")</f>
        <v>---</v>
      </c>
      <c r="H171" s="73" t="str">
        <f>IFERROR(VLOOKUP(G171,IF($C$4="TEI0185_REV03",CALC_CONN_TEI0185_REV03!$G:$T),14,0),"---")</f>
        <v>---</v>
      </c>
      <c r="I171" s="73" t="str">
        <f>IFERROR(VLOOKUP(G171,IF($C$4="TEI0185_REV03",CALC_CONN_TEI0185_REV03!$H:$X),16,0),"---")</f>
        <v>---</v>
      </c>
      <c r="J171" s="72" t="str">
        <f>IFERROR(VLOOKUP(G171,IF($C$4="TEI0185_REV03",CALC_CONN_TEI0185_REV03!$H:$X),17,0),"---")</f>
        <v>---</v>
      </c>
      <c r="K171" s="78" t="str">
        <f>IFERROR(VLOOKUP($D171&amp;"-"&amp;$E171,IF($C$4="TEI0185_REV03",CALC_CONN_TEI0185_REV03!$F:$K,"???"),6,0),"---")</f>
        <v>---</v>
      </c>
    </row>
    <row r="172" spans="2:11" ht="15" customHeight="1" x14ac:dyDescent="0.25">
      <c r="B172" s="73">
        <f t="shared" si="2"/>
        <v>167</v>
      </c>
      <c r="C172" s="77">
        <f>IFERROR(IF($C$4="TEI0185_REV03",CALC_CONN_TEI0185_REV03!U172,),"---")</f>
        <v>0</v>
      </c>
      <c r="D172" s="73">
        <f>IFERROR(IF($C$4="TEI0185_REV03",CALC_CONN_TEI0185_REV03!D172,),"---")</f>
        <v>0</v>
      </c>
      <c r="E172" s="73">
        <f>IFERROR(IF($C$4="TEI0185_REV03",CALC_CONN_TEI0185_REV03!E172,),"---")</f>
        <v>0</v>
      </c>
      <c r="F172" s="73" t="str">
        <f>IFERROR(IF(VLOOKUP($D172&amp;"-"&amp;$E172,IF($C$4="TEI0185_REV03",CALC_CONN_TEI0185_REV03!$F:$I),4,0)="--","---",IF($C$4="TEI0185_REV03",CALC_CONN_TEI0185_REV03!$G172&amp; " --&gt; " &amp;CALC_CONN_TEI0185_REV03!$I172&amp; " --&gt; ")),"---")</f>
        <v>---</v>
      </c>
      <c r="G172" s="73" t="str">
        <f>IFERROR(IF(VLOOKUP($D172&amp;"-"&amp;$E172,IF($C$4="TEI0185_REV03",CALC_CONN_TEI0185_REV03!$F:$H),3,0)="--",VLOOKUP($D172&amp;"-"&amp;$E172,IF($C$4="TEI0185_REV03",CALC_CONN_TEI0185_REV03!$F:$H),2,0),VLOOKUP($D172&amp;"-"&amp;$E172,IF($C$4="TEI0185_REV03",CALC_CONN_TEI0185_REV03!$F:$H),3,0)),"---")</f>
        <v>---</v>
      </c>
      <c r="H172" s="73" t="str">
        <f>IFERROR(VLOOKUP(G172,IF($C$4="TEI0185_REV03",CALC_CONN_TEI0185_REV03!$G:$T),14,0),"---")</f>
        <v>---</v>
      </c>
      <c r="I172" s="73" t="str">
        <f>IFERROR(VLOOKUP(G172,IF($C$4="TEI0185_REV03",CALC_CONN_TEI0185_REV03!$H:$X),16,0),"---")</f>
        <v>---</v>
      </c>
      <c r="J172" s="72" t="str">
        <f>IFERROR(VLOOKUP(G172,IF($C$4="TEI0185_REV03",CALC_CONN_TEI0185_REV03!$H:$X),17,0),"---")</f>
        <v>---</v>
      </c>
      <c r="K172" s="78" t="str">
        <f>IFERROR(VLOOKUP($D172&amp;"-"&amp;$E172,IF($C$4="TEI0185_REV03",CALC_CONN_TEI0185_REV03!$F:$K,"???"),6,0),"---")</f>
        <v>---</v>
      </c>
    </row>
    <row r="173" spans="2:11" ht="15" customHeight="1" x14ac:dyDescent="0.25">
      <c r="B173" s="73">
        <f t="shared" si="2"/>
        <v>168</v>
      </c>
      <c r="C173" s="77">
        <f>IFERROR(IF($C$4="TEI0185_REV03",CALC_CONN_TEI0185_REV03!U173,),"---")</f>
        <v>0</v>
      </c>
      <c r="D173" s="73">
        <f>IFERROR(IF($C$4="TEI0185_REV03",CALC_CONN_TEI0185_REV03!D173,),"---")</f>
        <v>0</v>
      </c>
      <c r="E173" s="73">
        <f>IFERROR(IF($C$4="TEI0185_REV03",CALC_CONN_TEI0185_REV03!E173,),"---")</f>
        <v>0</v>
      </c>
      <c r="F173" s="73" t="str">
        <f>IFERROR(IF(VLOOKUP($D173&amp;"-"&amp;$E173,IF($C$4="TEI0185_REV03",CALC_CONN_TEI0185_REV03!$F:$I),4,0)="--","---",IF($C$4="TEI0185_REV03",CALC_CONN_TEI0185_REV03!$G173&amp; " --&gt; " &amp;CALC_CONN_TEI0185_REV03!$I173&amp; " --&gt; ")),"---")</f>
        <v>---</v>
      </c>
      <c r="G173" s="73" t="str">
        <f>IFERROR(IF(VLOOKUP($D173&amp;"-"&amp;$E173,IF($C$4="TEI0185_REV03",CALC_CONN_TEI0185_REV03!$F:$H),3,0)="--",VLOOKUP($D173&amp;"-"&amp;$E173,IF($C$4="TEI0185_REV03",CALC_CONN_TEI0185_REV03!$F:$H),2,0),VLOOKUP($D173&amp;"-"&amp;$E173,IF($C$4="TEI0185_REV03",CALC_CONN_TEI0185_REV03!$F:$H),3,0)),"---")</f>
        <v>---</v>
      </c>
      <c r="H173" s="73" t="str">
        <f>IFERROR(VLOOKUP(G173,IF($C$4="TEI0185_REV03",CALC_CONN_TEI0185_REV03!$G:$T),14,0),"---")</f>
        <v>---</v>
      </c>
      <c r="I173" s="73" t="str">
        <f>IFERROR(VLOOKUP(G173,IF($C$4="TEI0185_REV03",CALC_CONN_TEI0185_REV03!$H:$X),16,0),"---")</f>
        <v>---</v>
      </c>
      <c r="J173" s="72" t="str">
        <f>IFERROR(VLOOKUP(G173,IF($C$4="TEI0185_REV03",CALC_CONN_TEI0185_REV03!$H:$X),17,0),"---")</f>
        <v>---</v>
      </c>
      <c r="K173" s="78" t="str">
        <f>IFERROR(VLOOKUP($D173&amp;"-"&amp;$E173,IF($C$4="TEI0185_REV03",CALC_CONN_TEI0185_REV03!$F:$K,"???"),6,0),"---")</f>
        <v>---</v>
      </c>
    </row>
    <row r="174" spans="2:11" ht="15" customHeight="1" x14ac:dyDescent="0.25">
      <c r="B174" s="73">
        <f t="shared" si="2"/>
        <v>169</v>
      </c>
      <c r="C174" s="77">
        <f>IFERROR(IF($C$4="TEI0185_REV03",CALC_CONN_TEI0185_REV03!U174,),"---")</f>
        <v>0</v>
      </c>
      <c r="D174" s="73">
        <f>IFERROR(IF($C$4="TEI0185_REV03",CALC_CONN_TEI0185_REV03!D174,),"---")</f>
        <v>0</v>
      </c>
      <c r="E174" s="73">
        <f>IFERROR(IF($C$4="TEI0185_REV03",CALC_CONN_TEI0185_REV03!E174,),"---")</f>
        <v>0</v>
      </c>
      <c r="F174" s="73" t="str">
        <f>IFERROR(IF(VLOOKUP($D174&amp;"-"&amp;$E174,IF($C$4="TEI0185_REV03",CALC_CONN_TEI0185_REV03!$F:$I),4,0)="--","---",IF($C$4="TEI0185_REV03",CALC_CONN_TEI0185_REV03!$G174&amp; " --&gt; " &amp;CALC_CONN_TEI0185_REV03!$I174&amp; " --&gt; ")),"---")</f>
        <v>---</v>
      </c>
      <c r="G174" s="73" t="str">
        <f>IFERROR(IF(VLOOKUP($D174&amp;"-"&amp;$E174,IF($C$4="TEI0185_REV03",CALC_CONN_TEI0185_REV03!$F:$H),3,0)="--",VLOOKUP($D174&amp;"-"&amp;$E174,IF($C$4="TEI0185_REV03",CALC_CONN_TEI0185_REV03!$F:$H),2,0),VLOOKUP($D174&amp;"-"&amp;$E174,IF($C$4="TEI0185_REV03",CALC_CONN_TEI0185_REV03!$F:$H),3,0)),"---")</f>
        <v>---</v>
      </c>
      <c r="H174" s="73" t="str">
        <f>IFERROR(VLOOKUP(G174,IF($C$4="TEI0185_REV03",CALC_CONN_TEI0185_REV03!$G:$T),14,0),"---")</f>
        <v>---</v>
      </c>
      <c r="I174" s="73" t="str">
        <f>IFERROR(VLOOKUP(G174,IF($C$4="TEI0185_REV03",CALC_CONN_TEI0185_REV03!$H:$X),16,0),"---")</f>
        <v>---</v>
      </c>
      <c r="J174" s="72" t="str">
        <f>IFERROR(VLOOKUP(G174,IF($C$4="TEI0185_REV03",CALC_CONN_TEI0185_REV03!$H:$X),17,0),"---")</f>
        <v>---</v>
      </c>
      <c r="K174" s="78" t="str">
        <f>IFERROR(VLOOKUP($D174&amp;"-"&amp;$E174,IF($C$4="TEI0185_REV03",CALC_CONN_TEI0185_REV03!$F:$K,"???"),6,0),"---")</f>
        <v>---</v>
      </c>
    </row>
    <row r="175" spans="2:11" ht="15" customHeight="1" x14ac:dyDescent="0.25">
      <c r="B175" s="73">
        <f t="shared" si="2"/>
        <v>170</v>
      </c>
      <c r="C175" s="77">
        <f>IFERROR(IF($C$4="TEI0185_REV03",CALC_CONN_TEI0185_REV03!U175,),"---")</f>
        <v>0</v>
      </c>
      <c r="D175" s="73">
        <f>IFERROR(IF($C$4="TEI0185_REV03",CALC_CONN_TEI0185_REV03!D175,),"---")</f>
        <v>0</v>
      </c>
      <c r="E175" s="73">
        <f>IFERROR(IF($C$4="TEI0185_REV03",CALC_CONN_TEI0185_REV03!E175,),"---")</f>
        <v>0</v>
      </c>
      <c r="F175" s="73" t="str">
        <f>IFERROR(IF(VLOOKUP($D175&amp;"-"&amp;$E175,IF($C$4="TEI0185_REV03",CALC_CONN_TEI0185_REV03!$F:$I),4,0)="--","---",IF($C$4="TEI0185_REV03",CALC_CONN_TEI0185_REV03!$G175&amp; " --&gt; " &amp;CALC_CONN_TEI0185_REV03!$I175&amp; " --&gt; ")),"---")</f>
        <v>---</v>
      </c>
      <c r="G175" s="73" t="str">
        <f>IFERROR(IF(VLOOKUP($D175&amp;"-"&amp;$E175,IF($C$4="TEI0185_REV03",CALC_CONN_TEI0185_REV03!$F:$H),3,0)="--",VLOOKUP($D175&amp;"-"&amp;$E175,IF($C$4="TEI0185_REV03",CALC_CONN_TEI0185_REV03!$F:$H),2,0),VLOOKUP($D175&amp;"-"&amp;$E175,IF($C$4="TEI0185_REV03",CALC_CONN_TEI0185_REV03!$F:$H),3,0)),"---")</f>
        <v>---</v>
      </c>
      <c r="H175" s="73" t="str">
        <f>IFERROR(VLOOKUP(G175,IF($C$4="TEI0185_REV03",CALC_CONN_TEI0185_REV03!$G:$T),14,0),"---")</f>
        <v>---</v>
      </c>
      <c r="I175" s="73" t="str">
        <f>IFERROR(VLOOKUP(G175,IF($C$4="TEI0185_REV03",CALC_CONN_TEI0185_REV03!$H:$X),16,0),"---")</f>
        <v>---</v>
      </c>
      <c r="J175" s="72" t="str">
        <f>IFERROR(VLOOKUP(G175,IF($C$4="TEI0185_REV03",CALC_CONN_TEI0185_REV03!$H:$X),17,0),"---")</f>
        <v>---</v>
      </c>
      <c r="K175" s="78" t="str">
        <f>IFERROR(VLOOKUP($D175&amp;"-"&amp;$E175,IF($C$4="TEI0185_REV03",CALC_CONN_TEI0185_REV03!$F:$K,"???"),6,0),"---")</f>
        <v>---</v>
      </c>
    </row>
    <row r="176" spans="2:11" ht="15" customHeight="1" x14ac:dyDescent="0.25">
      <c r="B176" s="73">
        <f t="shared" si="2"/>
        <v>171</v>
      </c>
      <c r="C176" s="77">
        <f>IFERROR(IF($C$4="TEI0185_REV03",CALC_CONN_TEI0185_REV03!U176,),"---")</f>
        <v>0</v>
      </c>
      <c r="D176" s="73">
        <f>IFERROR(IF($C$4="TEI0185_REV03",CALC_CONN_TEI0185_REV03!D176,),"---")</f>
        <v>0</v>
      </c>
      <c r="E176" s="73">
        <f>IFERROR(IF($C$4="TEI0185_REV03",CALC_CONN_TEI0185_REV03!E176,),"---")</f>
        <v>0</v>
      </c>
      <c r="F176" s="73" t="str">
        <f>IFERROR(IF(VLOOKUP($D176&amp;"-"&amp;$E176,IF($C$4="TEI0185_REV03",CALC_CONN_TEI0185_REV03!$F:$I),4,0)="--","---",IF($C$4="TEI0185_REV03",CALC_CONN_TEI0185_REV03!$G176&amp; " --&gt; " &amp;CALC_CONN_TEI0185_REV03!$I176&amp; " --&gt; ")),"---")</f>
        <v>---</v>
      </c>
      <c r="G176" s="73" t="str">
        <f>IFERROR(IF(VLOOKUP($D176&amp;"-"&amp;$E176,IF($C$4="TEI0185_REV03",CALC_CONN_TEI0185_REV03!$F:$H),3,0)="--",VLOOKUP($D176&amp;"-"&amp;$E176,IF($C$4="TEI0185_REV03",CALC_CONN_TEI0185_REV03!$F:$H),2,0),VLOOKUP($D176&amp;"-"&amp;$E176,IF($C$4="TEI0185_REV03",CALC_CONN_TEI0185_REV03!$F:$H),3,0)),"---")</f>
        <v>---</v>
      </c>
      <c r="H176" s="73" t="str">
        <f>IFERROR(VLOOKUP(G176,IF($C$4="TEI0185_REV03",CALC_CONN_TEI0185_REV03!$G:$T),14,0),"---")</f>
        <v>---</v>
      </c>
      <c r="I176" s="73" t="str">
        <f>IFERROR(VLOOKUP(G176,IF($C$4="TEI0185_REV03",CALC_CONN_TEI0185_REV03!$H:$X),16,0),"---")</f>
        <v>---</v>
      </c>
      <c r="J176" s="72" t="str">
        <f>IFERROR(VLOOKUP(G176,IF($C$4="TEI0185_REV03",CALC_CONN_TEI0185_REV03!$H:$X),17,0),"---")</f>
        <v>---</v>
      </c>
      <c r="K176" s="78" t="str">
        <f>IFERROR(VLOOKUP($D176&amp;"-"&amp;$E176,IF($C$4="TEI0185_REV03",CALC_CONN_TEI0185_REV03!$F:$K,"???"),6,0),"---")</f>
        <v>---</v>
      </c>
    </row>
    <row r="177" spans="2:11" ht="15" customHeight="1" x14ac:dyDescent="0.25">
      <c r="B177" s="73">
        <f t="shared" si="2"/>
        <v>172</v>
      </c>
      <c r="C177" s="77">
        <f>IFERROR(IF($C$4="TEI0185_REV03",CALC_CONN_TEI0185_REV03!U177,),"---")</f>
        <v>0</v>
      </c>
      <c r="D177" s="73">
        <f>IFERROR(IF($C$4="TEI0185_REV03",CALC_CONN_TEI0185_REV03!D177,),"---")</f>
        <v>0</v>
      </c>
      <c r="E177" s="73">
        <f>IFERROR(IF($C$4="TEI0185_REV03",CALC_CONN_TEI0185_REV03!E177,),"---")</f>
        <v>0</v>
      </c>
      <c r="F177" s="73" t="str">
        <f>IFERROR(IF(VLOOKUP($D177&amp;"-"&amp;$E177,IF($C$4="TEI0185_REV03",CALC_CONN_TEI0185_REV03!$F:$I),4,0)="--","---",IF($C$4="TEI0185_REV03",CALC_CONN_TEI0185_REV03!$G177&amp; " --&gt; " &amp;CALC_CONN_TEI0185_REV03!$I177&amp; " --&gt; ")),"---")</f>
        <v>---</v>
      </c>
      <c r="G177" s="73" t="str">
        <f>IFERROR(IF(VLOOKUP($D177&amp;"-"&amp;$E177,IF($C$4="TEI0185_REV03",CALC_CONN_TEI0185_REV03!$F:$H),3,0)="--",VLOOKUP($D177&amp;"-"&amp;$E177,IF($C$4="TEI0185_REV03",CALC_CONN_TEI0185_REV03!$F:$H),2,0),VLOOKUP($D177&amp;"-"&amp;$E177,IF($C$4="TEI0185_REV03",CALC_CONN_TEI0185_REV03!$F:$H),3,0)),"---")</f>
        <v>---</v>
      </c>
      <c r="H177" s="73" t="str">
        <f>IFERROR(VLOOKUP(G177,IF($C$4="TEI0185_REV03",CALC_CONN_TEI0185_REV03!$G:$T),14,0),"---")</f>
        <v>---</v>
      </c>
      <c r="I177" s="73" t="str">
        <f>IFERROR(VLOOKUP(G177,IF($C$4="TEI0185_REV03",CALC_CONN_TEI0185_REV03!$H:$X),16,0),"---")</f>
        <v>---</v>
      </c>
      <c r="J177" s="72" t="str">
        <f>IFERROR(VLOOKUP(G177,IF($C$4="TEI0185_REV03",CALC_CONN_TEI0185_REV03!$H:$X),17,0),"---")</f>
        <v>---</v>
      </c>
      <c r="K177" s="78" t="str">
        <f>IFERROR(VLOOKUP($D177&amp;"-"&amp;$E177,IF($C$4="TEI0185_REV03",CALC_CONN_TEI0185_REV03!$F:$K,"???"),6,0),"---")</f>
        <v>---</v>
      </c>
    </row>
    <row r="178" spans="2:11" ht="15" customHeight="1" x14ac:dyDescent="0.25">
      <c r="B178" s="73">
        <f t="shared" si="2"/>
        <v>173</v>
      </c>
      <c r="C178" s="77">
        <f>IFERROR(IF($C$4="TEI0185_REV03",CALC_CONN_TEI0185_REV03!U178,),"---")</f>
        <v>0</v>
      </c>
      <c r="D178" s="73">
        <f>IFERROR(IF($C$4="TEI0185_REV03",CALC_CONN_TEI0185_REV03!D178,),"---")</f>
        <v>0</v>
      </c>
      <c r="E178" s="73">
        <f>IFERROR(IF($C$4="TEI0185_REV03",CALC_CONN_TEI0185_REV03!E178,),"---")</f>
        <v>0</v>
      </c>
      <c r="F178" s="73" t="str">
        <f>IFERROR(IF(VLOOKUP($D178&amp;"-"&amp;$E178,IF($C$4="TEI0185_REV03",CALC_CONN_TEI0185_REV03!$F:$I),4,0)="--","---",IF($C$4="TEI0185_REV03",CALC_CONN_TEI0185_REV03!$G178&amp; " --&gt; " &amp;CALC_CONN_TEI0185_REV03!$I178&amp; " --&gt; ")),"---")</f>
        <v>---</v>
      </c>
      <c r="G178" s="73" t="str">
        <f>IFERROR(IF(VLOOKUP($D178&amp;"-"&amp;$E178,IF($C$4="TEI0185_REV03",CALC_CONN_TEI0185_REV03!$F:$H),3,0)="--",VLOOKUP($D178&amp;"-"&amp;$E178,IF($C$4="TEI0185_REV03",CALC_CONN_TEI0185_REV03!$F:$H),2,0),VLOOKUP($D178&amp;"-"&amp;$E178,IF($C$4="TEI0185_REV03",CALC_CONN_TEI0185_REV03!$F:$H),3,0)),"---")</f>
        <v>---</v>
      </c>
      <c r="H178" s="73" t="str">
        <f>IFERROR(VLOOKUP(G178,IF($C$4="TEI0185_REV03",CALC_CONN_TEI0185_REV03!$G:$T),14,0),"---")</f>
        <v>---</v>
      </c>
      <c r="I178" s="73" t="str">
        <f>IFERROR(VLOOKUP(G178,IF($C$4="TEI0185_REV03",CALC_CONN_TEI0185_REV03!$H:$X),16,0),"---")</f>
        <v>---</v>
      </c>
      <c r="J178" s="72" t="str">
        <f>IFERROR(VLOOKUP(G178,IF($C$4="TEI0185_REV03",CALC_CONN_TEI0185_REV03!$H:$X),17,0),"---")</f>
        <v>---</v>
      </c>
      <c r="K178" s="78" t="str">
        <f>IFERROR(VLOOKUP($D178&amp;"-"&amp;$E178,IF($C$4="TEI0185_REV03",CALC_CONN_TEI0185_REV03!$F:$K,"???"),6,0),"---")</f>
        <v>---</v>
      </c>
    </row>
    <row r="179" spans="2:11" ht="15" customHeight="1" x14ac:dyDescent="0.25">
      <c r="B179" s="73">
        <f t="shared" si="2"/>
        <v>174</v>
      </c>
      <c r="C179" s="77">
        <f>IFERROR(IF($C$4="TEI0185_REV03",CALC_CONN_TEI0185_REV03!U179,),"---")</f>
        <v>0</v>
      </c>
      <c r="D179" s="73">
        <f>IFERROR(IF($C$4="TEI0185_REV03",CALC_CONN_TEI0185_REV03!D179,),"---")</f>
        <v>0</v>
      </c>
      <c r="E179" s="73">
        <f>IFERROR(IF($C$4="TEI0185_REV03",CALC_CONN_TEI0185_REV03!E179,),"---")</f>
        <v>0</v>
      </c>
      <c r="F179" s="73" t="str">
        <f>IFERROR(IF(VLOOKUP($D179&amp;"-"&amp;$E179,IF($C$4="TEI0185_REV03",CALC_CONN_TEI0185_REV03!$F:$I),4,0)="--","---",IF($C$4="TEI0185_REV03",CALC_CONN_TEI0185_REV03!$G179&amp; " --&gt; " &amp;CALC_CONN_TEI0185_REV03!$I179&amp; " --&gt; ")),"---")</f>
        <v>---</v>
      </c>
      <c r="G179" s="73" t="str">
        <f>IFERROR(IF(VLOOKUP($D179&amp;"-"&amp;$E179,IF($C$4="TEI0185_REV03",CALC_CONN_TEI0185_REV03!$F:$H),3,0)="--",VLOOKUP($D179&amp;"-"&amp;$E179,IF($C$4="TEI0185_REV03",CALC_CONN_TEI0185_REV03!$F:$H),2,0),VLOOKUP($D179&amp;"-"&amp;$E179,IF($C$4="TEI0185_REV03",CALC_CONN_TEI0185_REV03!$F:$H),3,0)),"---")</f>
        <v>---</v>
      </c>
      <c r="H179" s="73" t="str">
        <f>IFERROR(VLOOKUP(G179,IF($C$4="TEI0185_REV03",CALC_CONN_TEI0185_REV03!$G:$T),14,0),"---")</f>
        <v>---</v>
      </c>
      <c r="I179" s="73" t="str">
        <f>IFERROR(VLOOKUP(G179,IF($C$4="TEI0185_REV03",CALC_CONN_TEI0185_REV03!$H:$X),16,0),"---")</f>
        <v>---</v>
      </c>
      <c r="J179" s="72" t="str">
        <f>IFERROR(VLOOKUP(G179,IF($C$4="TEI0185_REV03",CALC_CONN_TEI0185_REV03!$H:$X),17,0),"---")</f>
        <v>---</v>
      </c>
      <c r="K179" s="78" t="str">
        <f>IFERROR(VLOOKUP($D179&amp;"-"&amp;$E179,IF($C$4="TEI0185_REV03",CALC_CONN_TEI0185_REV03!$F:$K,"???"),6,0),"---")</f>
        <v>---</v>
      </c>
    </row>
    <row r="180" spans="2:11" ht="15" customHeight="1" x14ac:dyDescent="0.25">
      <c r="B180" s="73">
        <f t="shared" si="2"/>
        <v>175</v>
      </c>
      <c r="C180" s="77">
        <f>IFERROR(IF($C$4="TEI0185_REV03",CALC_CONN_TEI0185_REV03!U180,),"---")</f>
        <v>0</v>
      </c>
      <c r="D180" s="73">
        <f>IFERROR(IF($C$4="TEI0185_REV03",CALC_CONN_TEI0185_REV03!D180,),"---")</f>
        <v>0</v>
      </c>
      <c r="E180" s="73">
        <f>IFERROR(IF($C$4="TEI0185_REV03",CALC_CONN_TEI0185_REV03!E180,),"---")</f>
        <v>0</v>
      </c>
      <c r="F180" s="73" t="str">
        <f>IFERROR(IF(VLOOKUP($D180&amp;"-"&amp;$E180,IF($C$4="TEI0185_REV03",CALC_CONN_TEI0185_REV03!$F:$I),4,0)="--","---",IF($C$4="TEI0185_REV03",CALC_CONN_TEI0185_REV03!$G180&amp; " --&gt; " &amp;CALC_CONN_TEI0185_REV03!$I180&amp; " --&gt; ")),"---")</f>
        <v>---</v>
      </c>
      <c r="G180" s="73" t="str">
        <f>IFERROR(IF(VLOOKUP($D180&amp;"-"&amp;$E180,IF($C$4="TEI0185_REV03",CALC_CONN_TEI0185_REV03!$F:$H),3,0)="--",VLOOKUP($D180&amp;"-"&amp;$E180,IF($C$4="TEI0185_REV03",CALC_CONN_TEI0185_REV03!$F:$H),2,0),VLOOKUP($D180&amp;"-"&amp;$E180,IF($C$4="TEI0185_REV03",CALC_CONN_TEI0185_REV03!$F:$H),3,0)),"---")</f>
        <v>---</v>
      </c>
      <c r="H180" s="73" t="str">
        <f>IFERROR(VLOOKUP(G180,IF($C$4="TEI0185_REV03",CALC_CONN_TEI0185_REV03!$G:$T),14,0),"---")</f>
        <v>---</v>
      </c>
      <c r="I180" s="73" t="str">
        <f>IFERROR(VLOOKUP(G180,IF($C$4="TEI0185_REV03",CALC_CONN_TEI0185_REV03!$H:$X),16,0),"---")</f>
        <v>---</v>
      </c>
      <c r="J180" s="72" t="str">
        <f>IFERROR(VLOOKUP(G180,IF($C$4="TEI0185_REV03",CALC_CONN_TEI0185_REV03!$H:$X),17,0),"---")</f>
        <v>---</v>
      </c>
      <c r="K180" s="78" t="str">
        <f>IFERROR(VLOOKUP($D180&amp;"-"&amp;$E180,IF($C$4="TEI0185_REV03",CALC_CONN_TEI0185_REV03!$F:$K,"???"),6,0),"---")</f>
        <v>---</v>
      </c>
    </row>
    <row r="181" spans="2:11" ht="15" customHeight="1" x14ac:dyDescent="0.25">
      <c r="B181" s="73">
        <f t="shared" si="2"/>
        <v>176</v>
      </c>
      <c r="C181" s="77">
        <f>IFERROR(IF($C$4="TEI0185_REV03",CALC_CONN_TEI0185_REV03!U181,),"---")</f>
        <v>0</v>
      </c>
      <c r="D181" s="73">
        <f>IFERROR(IF($C$4="TEI0185_REV03",CALC_CONN_TEI0185_REV03!D181,),"---")</f>
        <v>0</v>
      </c>
      <c r="E181" s="73">
        <f>IFERROR(IF($C$4="TEI0185_REV03",CALC_CONN_TEI0185_REV03!E181,),"---")</f>
        <v>0</v>
      </c>
      <c r="F181" s="73" t="str">
        <f>IFERROR(IF(VLOOKUP($D181&amp;"-"&amp;$E181,IF($C$4="TEI0185_REV03",CALC_CONN_TEI0185_REV03!$F:$I),4,0)="--","---",IF($C$4="TEI0185_REV03",CALC_CONN_TEI0185_REV03!$G181&amp; " --&gt; " &amp;CALC_CONN_TEI0185_REV03!$I181&amp; " --&gt; ")),"---")</f>
        <v>---</v>
      </c>
      <c r="G181" s="73" t="str">
        <f>IFERROR(IF(VLOOKUP($D181&amp;"-"&amp;$E181,IF($C$4="TEI0185_REV03",CALC_CONN_TEI0185_REV03!$F:$H),3,0)="--",VLOOKUP($D181&amp;"-"&amp;$E181,IF($C$4="TEI0185_REV03",CALC_CONN_TEI0185_REV03!$F:$H),2,0),VLOOKUP($D181&amp;"-"&amp;$E181,IF($C$4="TEI0185_REV03",CALC_CONN_TEI0185_REV03!$F:$H),3,0)),"---")</f>
        <v>---</v>
      </c>
      <c r="H181" s="73" t="str">
        <f>IFERROR(VLOOKUP(G181,IF($C$4="TEI0185_REV03",CALC_CONN_TEI0185_REV03!$G:$T),14,0),"---")</f>
        <v>---</v>
      </c>
      <c r="I181" s="73" t="str">
        <f>IFERROR(VLOOKUP(G181,IF($C$4="TEI0185_REV03",CALC_CONN_TEI0185_REV03!$H:$X),16,0),"---")</f>
        <v>---</v>
      </c>
      <c r="J181" s="72" t="str">
        <f>IFERROR(VLOOKUP(G181,IF($C$4="TEI0185_REV03",CALC_CONN_TEI0185_REV03!$H:$X),17,0),"---")</f>
        <v>---</v>
      </c>
      <c r="K181" s="78" t="str">
        <f>IFERROR(VLOOKUP($D181&amp;"-"&amp;$E181,IF($C$4="TEI0185_REV03",CALC_CONN_TEI0185_REV03!$F:$K,"???"),6,0),"---")</f>
        <v>---</v>
      </c>
    </row>
    <row r="182" spans="2:11" ht="15" customHeight="1" x14ac:dyDescent="0.25">
      <c r="B182" s="73">
        <f t="shared" si="2"/>
        <v>177</v>
      </c>
      <c r="C182" s="77">
        <f>IFERROR(IF($C$4="TEI0185_REV03",CALC_CONN_TEI0185_REV03!U182,),"---")</f>
        <v>0</v>
      </c>
      <c r="D182" s="73">
        <f>IFERROR(IF($C$4="TEI0185_REV03",CALC_CONN_TEI0185_REV03!D182,),"---")</f>
        <v>0</v>
      </c>
      <c r="E182" s="73">
        <f>IFERROR(IF($C$4="TEI0185_REV03",CALC_CONN_TEI0185_REV03!E182,),"---")</f>
        <v>0</v>
      </c>
      <c r="F182" s="73" t="str">
        <f>IFERROR(IF(VLOOKUP($D182&amp;"-"&amp;$E182,IF($C$4="TEI0185_REV03",CALC_CONN_TEI0185_REV03!$F:$I),4,0)="--","---",IF($C$4="TEI0185_REV03",CALC_CONN_TEI0185_REV03!$G182&amp; " --&gt; " &amp;CALC_CONN_TEI0185_REV03!$I182&amp; " --&gt; ")),"---")</f>
        <v>---</v>
      </c>
      <c r="G182" s="73" t="str">
        <f>IFERROR(IF(VLOOKUP($D182&amp;"-"&amp;$E182,IF($C$4="TEI0185_REV03",CALC_CONN_TEI0185_REV03!$F:$H),3,0)="--",VLOOKUP($D182&amp;"-"&amp;$E182,IF($C$4="TEI0185_REV03",CALC_CONN_TEI0185_REV03!$F:$H),2,0),VLOOKUP($D182&amp;"-"&amp;$E182,IF($C$4="TEI0185_REV03",CALC_CONN_TEI0185_REV03!$F:$H),3,0)),"---")</f>
        <v>---</v>
      </c>
      <c r="H182" s="73" t="str">
        <f>IFERROR(VLOOKUP(G182,IF($C$4="TEI0185_REV03",CALC_CONN_TEI0185_REV03!$G:$T),14,0),"---")</f>
        <v>---</v>
      </c>
      <c r="I182" s="73" t="str">
        <f>IFERROR(VLOOKUP(G182,IF($C$4="TEI0185_REV03",CALC_CONN_TEI0185_REV03!$H:$X),16,0),"---")</f>
        <v>---</v>
      </c>
      <c r="J182" s="72" t="str">
        <f>IFERROR(VLOOKUP(G182,IF($C$4="TEI0185_REV03",CALC_CONN_TEI0185_REV03!$H:$X),17,0),"---")</f>
        <v>---</v>
      </c>
      <c r="K182" s="78" t="str">
        <f>IFERROR(VLOOKUP($D182&amp;"-"&amp;$E182,IF($C$4="TEI0185_REV03",CALC_CONN_TEI0185_REV03!$F:$K,"???"),6,0),"---")</f>
        <v>---</v>
      </c>
    </row>
    <row r="183" spans="2:11" ht="15" customHeight="1" x14ac:dyDescent="0.25">
      <c r="B183" s="73">
        <f t="shared" si="2"/>
        <v>178</v>
      </c>
      <c r="C183" s="77">
        <f>IFERROR(IF($C$4="TEI0185_REV03",CALC_CONN_TEI0185_REV03!U183,),"---")</f>
        <v>0</v>
      </c>
      <c r="D183" s="73">
        <f>IFERROR(IF($C$4="TEI0185_REV03",CALC_CONN_TEI0185_REV03!D183,),"---")</f>
        <v>0</v>
      </c>
      <c r="E183" s="73">
        <f>IFERROR(IF($C$4="TEI0185_REV03",CALC_CONN_TEI0185_REV03!E183,),"---")</f>
        <v>0</v>
      </c>
      <c r="F183" s="73" t="str">
        <f>IFERROR(IF(VLOOKUP($D183&amp;"-"&amp;$E183,IF($C$4="TEI0185_REV03",CALC_CONN_TEI0185_REV03!$F:$I),4,0)="--","---",IF($C$4="TEI0185_REV03",CALC_CONN_TEI0185_REV03!$G183&amp; " --&gt; " &amp;CALC_CONN_TEI0185_REV03!$I183&amp; " --&gt; ")),"---")</f>
        <v>---</v>
      </c>
      <c r="G183" s="73" t="str">
        <f>IFERROR(IF(VLOOKUP($D183&amp;"-"&amp;$E183,IF($C$4="TEI0185_REV03",CALC_CONN_TEI0185_REV03!$F:$H),3,0)="--",VLOOKUP($D183&amp;"-"&amp;$E183,IF($C$4="TEI0185_REV03",CALC_CONN_TEI0185_REV03!$F:$H),2,0),VLOOKUP($D183&amp;"-"&amp;$E183,IF($C$4="TEI0185_REV03",CALC_CONN_TEI0185_REV03!$F:$H),3,0)),"---")</f>
        <v>---</v>
      </c>
      <c r="H183" s="73" t="str">
        <f>IFERROR(VLOOKUP(G183,IF($C$4="TEI0185_REV03",CALC_CONN_TEI0185_REV03!$G:$T),14,0),"---")</f>
        <v>---</v>
      </c>
      <c r="I183" s="73" t="str">
        <f>IFERROR(VLOOKUP(G183,IF($C$4="TEI0185_REV03",CALC_CONN_TEI0185_REV03!$H:$X),16,0),"---")</f>
        <v>---</v>
      </c>
      <c r="J183" s="72" t="str">
        <f>IFERROR(VLOOKUP(G183,IF($C$4="TEI0185_REV03",CALC_CONN_TEI0185_REV03!$H:$X),17,0),"---")</f>
        <v>---</v>
      </c>
      <c r="K183" s="78" t="str">
        <f>IFERROR(VLOOKUP($D183&amp;"-"&amp;$E183,IF($C$4="TEI0185_REV03",CALC_CONN_TEI0185_REV03!$F:$K,"???"),6,0),"---")</f>
        <v>---</v>
      </c>
    </row>
    <row r="184" spans="2:11" ht="15" customHeight="1" x14ac:dyDescent="0.25">
      <c r="B184" s="73">
        <f t="shared" si="2"/>
        <v>179</v>
      </c>
      <c r="C184" s="77">
        <f>IFERROR(IF($C$4="TEI0185_REV03",CALC_CONN_TEI0185_REV03!U184,),"---")</f>
        <v>0</v>
      </c>
      <c r="D184" s="73">
        <f>IFERROR(IF($C$4="TEI0185_REV03",CALC_CONN_TEI0185_REV03!D184,),"---")</f>
        <v>0</v>
      </c>
      <c r="E184" s="73">
        <f>IFERROR(IF($C$4="TEI0185_REV03",CALC_CONN_TEI0185_REV03!E184,),"---")</f>
        <v>0</v>
      </c>
      <c r="F184" s="73" t="str">
        <f>IFERROR(IF(VLOOKUP($D184&amp;"-"&amp;$E184,IF($C$4="TEI0185_REV03",CALC_CONN_TEI0185_REV03!$F:$I),4,0)="--","---",IF($C$4="TEI0185_REV03",CALC_CONN_TEI0185_REV03!$G184&amp; " --&gt; " &amp;CALC_CONN_TEI0185_REV03!$I184&amp; " --&gt; ")),"---")</f>
        <v>---</v>
      </c>
      <c r="G184" s="73" t="str">
        <f>IFERROR(IF(VLOOKUP($D184&amp;"-"&amp;$E184,IF($C$4="TEI0185_REV03",CALC_CONN_TEI0185_REV03!$F:$H),3,0)="--",VLOOKUP($D184&amp;"-"&amp;$E184,IF($C$4="TEI0185_REV03",CALC_CONN_TEI0185_REV03!$F:$H),2,0),VLOOKUP($D184&amp;"-"&amp;$E184,IF($C$4="TEI0185_REV03",CALC_CONN_TEI0185_REV03!$F:$H),3,0)),"---")</f>
        <v>---</v>
      </c>
      <c r="H184" s="73" t="str">
        <f>IFERROR(VLOOKUP(G184,IF($C$4="TEI0185_REV03",CALC_CONN_TEI0185_REV03!$G:$T),14,0),"---")</f>
        <v>---</v>
      </c>
      <c r="I184" s="73" t="str">
        <f>IFERROR(VLOOKUP(G184,IF($C$4="TEI0185_REV03",CALC_CONN_TEI0185_REV03!$H:$X),16,0),"---")</f>
        <v>---</v>
      </c>
      <c r="J184" s="72" t="str">
        <f>IFERROR(VLOOKUP(G184,IF($C$4="TEI0185_REV03",CALC_CONN_TEI0185_REV03!$H:$X),17,0),"---")</f>
        <v>---</v>
      </c>
      <c r="K184" s="78" t="str">
        <f>IFERROR(VLOOKUP($D184&amp;"-"&amp;$E184,IF($C$4="TEI0185_REV03",CALC_CONN_TEI0185_REV03!$F:$K,"???"),6,0),"---")</f>
        <v>---</v>
      </c>
    </row>
    <row r="185" spans="2:11" ht="15" customHeight="1" x14ac:dyDescent="0.25">
      <c r="B185" s="73">
        <f t="shared" si="2"/>
        <v>180</v>
      </c>
      <c r="C185" s="77">
        <f>IFERROR(IF($C$4="TEI0185_REV03",CALC_CONN_TEI0185_REV03!U185,),"---")</f>
        <v>0</v>
      </c>
      <c r="D185" s="73">
        <f>IFERROR(IF($C$4="TEI0185_REV03",CALC_CONN_TEI0185_REV03!D185,),"---")</f>
        <v>0</v>
      </c>
      <c r="E185" s="73">
        <f>IFERROR(IF($C$4="TEI0185_REV03",CALC_CONN_TEI0185_REV03!E185,),"---")</f>
        <v>0</v>
      </c>
      <c r="F185" s="73" t="str">
        <f>IFERROR(IF(VLOOKUP($D185&amp;"-"&amp;$E185,IF($C$4="TEI0185_REV03",CALC_CONN_TEI0185_REV03!$F:$I),4,0)="--","---",IF($C$4="TEI0185_REV03",CALC_CONN_TEI0185_REV03!$G185&amp; " --&gt; " &amp;CALC_CONN_TEI0185_REV03!$I185&amp; " --&gt; ")),"---")</f>
        <v>---</v>
      </c>
      <c r="G185" s="73" t="str">
        <f>IFERROR(IF(VLOOKUP($D185&amp;"-"&amp;$E185,IF($C$4="TEI0185_REV03",CALC_CONN_TEI0185_REV03!$F:$H),3,0)="--",VLOOKUP($D185&amp;"-"&amp;$E185,IF($C$4="TEI0185_REV03",CALC_CONN_TEI0185_REV03!$F:$H),2,0),VLOOKUP($D185&amp;"-"&amp;$E185,IF($C$4="TEI0185_REV03",CALC_CONN_TEI0185_REV03!$F:$H),3,0)),"---")</f>
        <v>---</v>
      </c>
      <c r="H185" s="73" t="str">
        <f>IFERROR(VLOOKUP(G185,IF($C$4="TEI0185_REV03",CALC_CONN_TEI0185_REV03!$G:$T),14,0),"---")</f>
        <v>---</v>
      </c>
      <c r="I185" s="73" t="str">
        <f>IFERROR(VLOOKUP(G185,IF($C$4="TEI0185_REV03",CALC_CONN_TEI0185_REV03!$H:$X),16,0),"---")</f>
        <v>---</v>
      </c>
      <c r="J185" s="72" t="str">
        <f>IFERROR(VLOOKUP(G185,IF($C$4="TEI0185_REV03",CALC_CONN_TEI0185_REV03!$H:$X),17,0),"---")</f>
        <v>---</v>
      </c>
      <c r="K185" s="78" t="str">
        <f>IFERROR(VLOOKUP($D185&amp;"-"&amp;$E185,IF($C$4="TEI0185_REV03",CALC_CONN_TEI0185_REV03!$F:$K,"???"),6,0),"---")</f>
        <v>---</v>
      </c>
    </row>
    <row r="186" spans="2:11" ht="15" customHeight="1" x14ac:dyDescent="0.25">
      <c r="B186" s="73">
        <f t="shared" si="2"/>
        <v>181</v>
      </c>
      <c r="C186" s="77">
        <f>IFERROR(IF($C$4="TEI0185_REV03",CALC_CONN_TEI0185_REV03!U186,),"---")</f>
        <v>0</v>
      </c>
      <c r="D186" s="73">
        <f>IFERROR(IF($C$4="TEI0185_REV03",CALC_CONN_TEI0185_REV03!D186,),"---")</f>
        <v>0</v>
      </c>
      <c r="E186" s="73">
        <f>IFERROR(IF($C$4="TEI0185_REV03",CALC_CONN_TEI0185_REV03!E186,),"---")</f>
        <v>0</v>
      </c>
      <c r="F186" s="73" t="str">
        <f>IFERROR(IF(VLOOKUP($D186&amp;"-"&amp;$E186,IF($C$4="TEI0185_REV03",CALC_CONN_TEI0185_REV03!$F:$I),4,0)="--","---",IF($C$4="TEI0185_REV03",CALC_CONN_TEI0185_REV03!$G186&amp; " --&gt; " &amp;CALC_CONN_TEI0185_REV03!$I186&amp; " --&gt; ")),"---")</f>
        <v>---</v>
      </c>
      <c r="G186" s="73" t="str">
        <f>IFERROR(IF(VLOOKUP($D186&amp;"-"&amp;$E186,IF($C$4="TEI0185_REV03",CALC_CONN_TEI0185_REV03!$F:$H),3,0)="--",VLOOKUP($D186&amp;"-"&amp;$E186,IF($C$4="TEI0185_REV03",CALC_CONN_TEI0185_REV03!$F:$H),2,0),VLOOKUP($D186&amp;"-"&amp;$E186,IF($C$4="TEI0185_REV03",CALC_CONN_TEI0185_REV03!$F:$H),3,0)),"---")</f>
        <v>---</v>
      </c>
      <c r="H186" s="73" t="str">
        <f>IFERROR(VLOOKUP(G186,IF($C$4="TEI0185_REV03",CALC_CONN_TEI0185_REV03!$G:$T),14,0),"---")</f>
        <v>---</v>
      </c>
      <c r="I186" s="73" t="str">
        <f>IFERROR(VLOOKUP(G186,IF($C$4="TEI0185_REV03",CALC_CONN_TEI0185_REV03!$H:$X),16,0),"---")</f>
        <v>---</v>
      </c>
      <c r="J186" s="72" t="str">
        <f>IFERROR(VLOOKUP(G186,IF($C$4="TEI0185_REV03",CALC_CONN_TEI0185_REV03!$H:$X),17,0),"---")</f>
        <v>---</v>
      </c>
      <c r="K186" s="78" t="str">
        <f>IFERROR(VLOOKUP($D186&amp;"-"&amp;$E186,IF($C$4="TEI0185_REV03",CALC_CONN_TEI0185_REV03!$F:$K,"???"),6,0),"---")</f>
        <v>---</v>
      </c>
    </row>
    <row r="187" spans="2:11" ht="15" customHeight="1" x14ac:dyDescent="0.25">
      <c r="B187" s="73">
        <f t="shared" si="2"/>
        <v>182</v>
      </c>
      <c r="C187" s="77">
        <f>IFERROR(IF($C$4="TEI0185_REV03",CALC_CONN_TEI0185_REV03!U187,),"---")</f>
        <v>0</v>
      </c>
      <c r="D187" s="73">
        <f>IFERROR(IF($C$4="TEI0185_REV03",CALC_CONN_TEI0185_REV03!D187,),"---")</f>
        <v>0</v>
      </c>
      <c r="E187" s="73">
        <f>IFERROR(IF($C$4="TEI0185_REV03",CALC_CONN_TEI0185_REV03!E187,),"---")</f>
        <v>0</v>
      </c>
      <c r="F187" s="73" t="str">
        <f>IFERROR(IF(VLOOKUP($D187&amp;"-"&amp;$E187,IF($C$4="TEI0185_REV03",CALC_CONN_TEI0185_REV03!$F:$I),4,0)="--","---",IF($C$4="TEI0185_REV03",CALC_CONN_TEI0185_REV03!$G187&amp; " --&gt; " &amp;CALC_CONN_TEI0185_REV03!$I187&amp; " --&gt; ")),"---")</f>
        <v>---</v>
      </c>
      <c r="G187" s="73" t="str">
        <f>IFERROR(IF(VLOOKUP($D187&amp;"-"&amp;$E187,IF($C$4="TEI0185_REV03",CALC_CONN_TEI0185_REV03!$F:$H),3,0)="--",VLOOKUP($D187&amp;"-"&amp;$E187,IF($C$4="TEI0185_REV03",CALC_CONN_TEI0185_REV03!$F:$H),2,0),VLOOKUP($D187&amp;"-"&amp;$E187,IF($C$4="TEI0185_REV03",CALC_CONN_TEI0185_REV03!$F:$H),3,0)),"---")</f>
        <v>---</v>
      </c>
      <c r="H187" s="73" t="str">
        <f>IFERROR(VLOOKUP(G187,IF($C$4="TEI0185_REV03",CALC_CONN_TEI0185_REV03!$G:$T),14,0),"---")</f>
        <v>---</v>
      </c>
      <c r="I187" s="73" t="str">
        <f>IFERROR(VLOOKUP(G187,IF($C$4="TEI0185_REV03",CALC_CONN_TEI0185_REV03!$H:$X),16,0),"---")</f>
        <v>---</v>
      </c>
      <c r="J187" s="72" t="str">
        <f>IFERROR(VLOOKUP(G187,IF($C$4="TEI0185_REV03",CALC_CONN_TEI0185_REV03!$H:$X),17,0),"---")</f>
        <v>---</v>
      </c>
      <c r="K187" s="78" t="str">
        <f>IFERROR(VLOOKUP($D187&amp;"-"&amp;$E187,IF($C$4="TEI0185_REV03",CALC_CONN_TEI0185_REV03!$F:$K,"???"),6,0),"---")</f>
        <v>---</v>
      </c>
    </row>
    <row r="188" spans="2:11" ht="15" customHeight="1" x14ac:dyDescent="0.25">
      <c r="B188" s="73">
        <f t="shared" si="2"/>
        <v>183</v>
      </c>
      <c r="C188" s="77">
        <f>IFERROR(IF($C$4="TEI0185_REV03",CALC_CONN_TEI0185_REV03!U188,),"---")</f>
        <v>0</v>
      </c>
      <c r="D188" s="73">
        <f>IFERROR(IF($C$4="TEI0185_REV03",CALC_CONN_TEI0185_REV03!D188,),"---")</f>
        <v>0</v>
      </c>
      <c r="E188" s="73">
        <f>IFERROR(IF($C$4="TEI0185_REV03",CALC_CONN_TEI0185_REV03!E188,),"---")</f>
        <v>0</v>
      </c>
      <c r="F188" s="73" t="str">
        <f>IFERROR(IF(VLOOKUP($D188&amp;"-"&amp;$E188,IF($C$4="TEI0185_REV03",CALC_CONN_TEI0185_REV03!$F:$I),4,0)="--","---",IF($C$4="TEI0185_REV03",CALC_CONN_TEI0185_REV03!$G188&amp; " --&gt; " &amp;CALC_CONN_TEI0185_REV03!$I188&amp; " --&gt; ")),"---")</f>
        <v>---</v>
      </c>
      <c r="G188" s="73" t="str">
        <f>IFERROR(IF(VLOOKUP($D188&amp;"-"&amp;$E188,IF($C$4="TEI0185_REV03",CALC_CONN_TEI0185_REV03!$F:$H),3,0)="--",VLOOKUP($D188&amp;"-"&amp;$E188,IF($C$4="TEI0185_REV03",CALC_CONN_TEI0185_REV03!$F:$H),2,0),VLOOKUP($D188&amp;"-"&amp;$E188,IF($C$4="TEI0185_REV03",CALC_CONN_TEI0185_REV03!$F:$H),3,0)),"---")</f>
        <v>---</v>
      </c>
      <c r="H188" s="73" t="str">
        <f>IFERROR(VLOOKUP(G188,IF($C$4="TEI0185_REV03",CALC_CONN_TEI0185_REV03!$G:$T),14,0),"---")</f>
        <v>---</v>
      </c>
      <c r="I188" s="73" t="str">
        <f>IFERROR(VLOOKUP(G188,IF($C$4="TEI0185_REV03",CALC_CONN_TEI0185_REV03!$H:$X),16,0),"---")</f>
        <v>---</v>
      </c>
      <c r="J188" s="72" t="str">
        <f>IFERROR(VLOOKUP(G188,IF($C$4="TEI0185_REV03",CALC_CONN_TEI0185_REV03!$H:$X),17,0),"---")</f>
        <v>---</v>
      </c>
      <c r="K188" s="78" t="str">
        <f>IFERROR(VLOOKUP($D188&amp;"-"&amp;$E188,IF($C$4="TEI0185_REV03",CALC_CONN_TEI0185_REV03!$F:$K,"???"),6,0),"---")</f>
        <v>---</v>
      </c>
    </row>
    <row r="189" spans="2:11" ht="15" customHeight="1" x14ac:dyDescent="0.25">
      <c r="B189" s="73">
        <f t="shared" si="2"/>
        <v>184</v>
      </c>
      <c r="C189" s="77">
        <f>IFERROR(IF($C$4="TEI0185_REV03",CALC_CONN_TEI0185_REV03!U189,),"---")</f>
        <v>0</v>
      </c>
      <c r="D189" s="73">
        <f>IFERROR(IF($C$4="TEI0185_REV03",CALC_CONN_TEI0185_REV03!D189,),"---")</f>
        <v>0</v>
      </c>
      <c r="E189" s="73">
        <f>IFERROR(IF($C$4="TEI0185_REV03",CALC_CONN_TEI0185_REV03!E189,),"---")</f>
        <v>0</v>
      </c>
      <c r="F189" s="73" t="str">
        <f>IFERROR(IF(VLOOKUP($D189&amp;"-"&amp;$E189,IF($C$4="TEI0185_REV03",CALC_CONN_TEI0185_REV03!$F:$I),4,0)="--","---",IF($C$4="TEI0185_REV03",CALC_CONN_TEI0185_REV03!$G189&amp; " --&gt; " &amp;CALC_CONN_TEI0185_REV03!$I189&amp; " --&gt; ")),"---")</f>
        <v>---</v>
      </c>
      <c r="G189" s="73" t="str">
        <f>IFERROR(IF(VLOOKUP($D189&amp;"-"&amp;$E189,IF($C$4="TEI0185_REV03",CALC_CONN_TEI0185_REV03!$F:$H),3,0)="--",VLOOKUP($D189&amp;"-"&amp;$E189,IF($C$4="TEI0185_REV03",CALC_CONN_TEI0185_REV03!$F:$H),2,0),VLOOKUP($D189&amp;"-"&amp;$E189,IF($C$4="TEI0185_REV03",CALC_CONN_TEI0185_REV03!$F:$H),3,0)),"---")</f>
        <v>---</v>
      </c>
      <c r="H189" s="73" t="str">
        <f>IFERROR(VLOOKUP(G189,IF($C$4="TEI0185_REV03",CALC_CONN_TEI0185_REV03!$G:$T),14,0),"---")</f>
        <v>---</v>
      </c>
      <c r="I189" s="73" t="str">
        <f>IFERROR(VLOOKUP(G189,IF($C$4="TEI0185_REV03",CALC_CONN_TEI0185_REV03!$H:$X),16,0),"---")</f>
        <v>---</v>
      </c>
      <c r="J189" s="72" t="str">
        <f>IFERROR(VLOOKUP(G189,IF($C$4="TEI0185_REV03",CALC_CONN_TEI0185_REV03!$H:$X),17,0),"---")</f>
        <v>---</v>
      </c>
      <c r="K189" s="78" t="str">
        <f>IFERROR(VLOOKUP($D189&amp;"-"&amp;$E189,IF($C$4="TEI0185_REV03",CALC_CONN_TEI0185_REV03!$F:$K,"???"),6,0),"---")</f>
        <v>---</v>
      </c>
    </row>
    <row r="190" spans="2:11" ht="15" customHeight="1" x14ac:dyDescent="0.25">
      <c r="B190" s="73">
        <f t="shared" si="2"/>
        <v>185</v>
      </c>
      <c r="C190" s="77">
        <f>IFERROR(IF($C$4="TEI0185_REV03",CALC_CONN_TEI0185_REV03!U190,),"---")</f>
        <v>0</v>
      </c>
      <c r="D190" s="73">
        <f>IFERROR(IF($C$4="TEI0185_REV03",CALC_CONN_TEI0185_REV03!D190,),"---")</f>
        <v>0</v>
      </c>
      <c r="E190" s="73">
        <f>IFERROR(IF($C$4="TEI0185_REV03",CALC_CONN_TEI0185_REV03!E190,),"---")</f>
        <v>0</v>
      </c>
      <c r="F190" s="73" t="str">
        <f>IFERROR(IF(VLOOKUP($D190&amp;"-"&amp;$E190,IF($C$4="TEI0185_REV03",CALC_CONN_TEI0185_REV03!$F:$I),4,0)="--","---",IF($C$4="TEI0185_REV03",CALC_CONN_TEI0185_REV03!$G190&amp; " --&gt; " &amp;CALC_CONN_TEI0185_REV03!$I190&amp; " --&gt; ")),"---")</f>
        <v>---</v>
      </c>
      <c r="G190" s="73" t="str">
        <f>IFERROR(IF(VLOOKUP($D190&amp;"-"&amp;$E190,IF($C$4="TEI0185_REV03",CALC_CONN_TEI0185_REV03!$F:$H),3,0)="--",VLOOKUP($D190&amp;"-"&amp;$E190,IF($C$4="TEI0185_REV03",CALC_CONN_TEI0185_REV03!$F:$H),2,0),VLOOKUP($D190&amp;"-"&amp;$E190,IF($C$4="TEI0185_REV03",CALC_CONN_TEI0185_REV03!$F:$H),3,0)),"---")</f>
        <v>---</v>
      </c>
      <c r="H190" s="73" t="str">
        <f>IFERROR(VLOOKUP(G190,IF($C$4="TEI0185_REV03",CALC_CONN_TEI0185_REV03!$G:$T),14,0),"---")</f>
        <v>---</v>
      </c>
      <c r="I190" s="73" t="str">
        <f>IFERROR(VLOOKUP(G190,IF($C$4="TEI0185_REV03",CALC_CONN_TEI0185_REV03!$H:$X),16,0),"---")</f>
        <v>---</v>
      </c>
      <c r="J190" s="72" t="str">
        <f>IFERROR(VLOOKUP(G190,IF($C$4="TEI0185_REV03",CALC_CONN_TEI0185_REV03!$H:$X),17,0),"---")</f>
        <v>---</v>
      </c>
      <c r="K190" s="78" t="str">
        <f>IFERROR(VLOOKUP($D190&amp;"-"&amp;$E190,IF($C$4="TEI0185_REV03",CALC_CONN_TEI0185_REV03!$F:$K,"???"),6,0),"---")</f>
        <v>---</v>
      </c>
    </row>
    <row r="191" spans="2:11" ht="15" customHeight="1" x14ac:dyDescent="0.25">
      <c r="B191" s="73">
        <f t="shared" si="2"/>
        <v>186</v>
      </c>
      <c r="C191" s="77">
        <f>IFERROR(IF($C$4="TEI0185_REV03",CALC_CONN_TEI0185_REV03!U191,),"---")</f>
        <v>0</v>
      </c>
      <c r="D191" s="73">
        <f>IFERROR(IF($C$4="TEI0185_REV03",CALC_CONN_TEI0185_REV03!D191,),"---")</f>
        <v>0</v>
      </c>
      <c r="E191" s="73">
        <f>IFERROR(IF($C$4="TEI0185_REV03",CALC_CONN_TEI0185_REV03!E191,),"---")</f>
        <v>0</v>
      </c>
      <c r="F191" s="73" t="str">
        <f>IFERROR(IF(VLOOKUP($D191&amp;"-"&amp;$E191,IF($C$4="TEI0185_REV03",CALC_CONN_TEI0185_REV03!$F:$I),4,0)="--","---",IF($C$4="TEI0185_REV03",CALC_CONN_TEI0185_REV03!$G191&amp; " --&gt; " &amp;CALC_CONN_TEI0185_REV03!$I191&amp; " --&gt; ")),"---")</f>
        <v>---</v>
      </c>
      <c r="G191" s="73" t="str">
        <f>IFERROR(IF(VLOOKUP($D191&amp;"-"&amp;$E191,IF($C$4="TEI0185_REV03",CALC_CONN_TEI0185_REV03!$F:$H),3,0)="--",VLOOKUP($D191&amp;"-"&amp;$E191,IF($C$4="TEI0185_REV03",CALC_CONN_TEI0185_REV03!$F:$H),2,0),VLOOKUP($D191&amp;"-"&amp;$E191,IF($C$4="TEI0185_REV03",CALC_CONN_TEI0185_REV03!$F:$H),3,0)),"---")</f>
        <v>---</v>
      </c>
      <c r="H191" s="73" t="str">
        <f>IFERROR(VLOOKUP(G191,IF($C$4="TEI0185_REV03",CALC_CONN_TEI0185_REV03!$G:$T),14,0),"---")</f>
        <v>---</v>
      </c>
      <c r="I191" s="73" t="str">
        <f>IFERROR(VLOOKUP(G191,IF($C$4="TEI0185_REV03",CALC_CONN_TEI0185_REV03!$H:$X),16,0),"---")</f>
        <v>---</v>
      </c>
      <c r="J191" s="72" t="str">
        <f>IFERROR(VLOOKUP(G191,IF($C$4="TEI0185_REV03",CALC_CONN_TEI0185_REV03!$H:$X),17,0),"---")</f>
        <v>---</v>
      </c>
      <c r="K191" s="78" t="str">
        <f>IFERROR(VLOOKUP($D191&amp;"-"&amp;$E191,IF($C$4="TEI0185_REV03",CALC_CONN_TEI0185_REV03!$F:$K,"???"),6,0),"---")</f>
        <v>---</v>
      </c>
    </row>
    <row r="192" spans="2:11" ht="15" customHeight="1" x14ac:dyDescent="0.25">
      <c r="B192" s="73">
        <f t="shared" si="2"/>
        <v>187</v>
      </c>
      <c r="C192" s="77">
        <f>IFERROR(IF($C$4="TEI0185_REV03",CALC_CONN_TEI0185_REV03!U192,),"---")</f>
        <v>0</v>
      </c>
      <c r="D192" s="73">
        <f>IFERROR(IF($C$4="TEI0185_REV03",CALC_CONN_TEI0185_REV03!D192,),"---")</f>
        <v>0</v>
      </c>
      <c r="E192" s="73">
        <f>IFERROR(IF($C$4="TEI0185_REV03",CALC_CONN_TEI0185_REV03!E192,),"---")</f>
        <v>0</v>
      </c>
      <c r="F192" s="73" t="str">
        <f>IFERROR(IF(VLOOKUP($D192&amp;"-"&amp;$E192,IF($C$4="TEI0185_REV03",CALC_CONN_TEI0185_REV03!$F:$I),4,0)="--","---",IF($C$4="TEI0185_REV03",CALC_CONN_TEI0185_REV03!$G192&amp; " --&gt; " &amp;CALC_CONN_TEI0185_REV03!$I192&amp; " --&gt; ")),"---")</f>
        <v>---</v>
      </c>
      <c r="G192" s="73" t="str">
        <f>IFERROR(IF(VLOOKUP($D192&amp;"-"&amp;$E192,IF($C$4="TEI0185_REV03",CALC_CONN_TEI0185_REV03!$F:$H),3,0)="--",VLOOKUP($D192&amp;"-"&amp;$E192,IF($C$4="TEI0185_REV03",CALC_CONN_TEI0185_REV03!$F:$H),2,0),VLOOKUP($D192&amp;"-"&amp;$E192,IF($C$4="TEI0185_REV03",CALC_CONN_TEI0185_REV03!$F:$H),3,0)),"---")</f>
        <v>---</v>
      </c>
      <c r="H192" s="73" t="str">
        <f>IFERROR(VLOOKUP(G192,IF($C$4="TEI0185_REV03",CALC_CONN_TEI0185_REV03!$G:$T),14,0),"---")</f>
        <v>---</v>
      </c>
      <c r="I192" s="73" t="str">
        <f>IFERROR(VLOOKUP(G192,IF($C$4="TEI0185_REV03",CALC_CONN_TEI0185_REV03!$H:$X),16,0),"---")</f>
        <v>---</v>
      </c>
      <c r="J192" s="72" t="str">
        <f>IFERROR(VLOOKUP(G192,IF($C$4="TEI0185_REV03",CALC_CONN_TEI0185_REV03!$H:$X),17,0),"---")</f>
        <v>---</v>
      </c>
      <c r="K192" s="78" t="str">
        <f>IFERROR(VLOOKUP($D192&amp;"-"&amp;$E192,IF($C$4="TEI0185_REV03",CALC_CONN_TEI0185_REV03!$F:$K,"???"),6,0),"---")</f>
        <v>---</v>
      </c>
    </row>
    <row r="193" spans="2:11" ht="15" customHeight="1" x14ac:dyDescent="0.25">
      <c r="B193" s="73">
        <f t="shared" si="2"/>
        <v>188</v>
      </c>
      <c r="C193" s="77">
        <f>IFERROR(IF($C$4="TEI0185_REV03",CALC_CONN_TEI0185_REV03!U193,),"---")</f>
        <v>0</v>
      </c>
      <c r="D193" s="73">
        <f>IFERROR(IF($C$4="TEI0185_REV03",CALC_CONN_TEI0185_REV03!D193,),"---")</f>
        <v>0</v>
      </c>
      <c r="E193" s="73">
        <f>IFERROR(IF($C$4="TEI0185_REV03",CALC_CONN_TEI0185_REV03!E193,),"---")</f>
        <v>0</v>
      </c>
      <c r="F193" s="73" t="str">
        <f>IFERROR(IF(VLOOKUP($D193&amp;"-"&amp;$E193,IF($C$4="TEI0185_REV03",CALC_CONN_TEI0185_REV03!$F:$I),4,0)="--","---",IF($C$4="TEI0185_REV03",CALC_CONN_TEI0185_REV03!$G193&amp; " --&gt; " &amp;CALC_CONN_TEI0185_REV03!$I193&amp; " --&gt; ")),"---")</f>
        <v>---</v>
      </c>
      <c r="G193" s="73" t="str">
        <f>IFERROR(IF(VLOOKUP($D193&amp;"-"&amp;$E193,IF($C$4="TEI0185_REV03",CALC_CONN_TEI0185_REV03!$F:$H),3,0)="--",VLOOKUP($D193&amp;"-"&amp;$E193,IF($C$4="TEI0185_REV03",CALC_CONN_TEI0185_REV03!$F:$H),2,0),VLOOKUP($D193&amp;"-"&amp;$E193,IF($C$4="TEI0185_REV03",CALC_CONN_TEI0185_REV03!$F:$H),3,0)),"---")</f>
        <v>---</v>
      </c>
      <c r="H193" s="73" t="str">
        <f>IFERROR(VLOOKUP(G193,IF($C$4="TEI0185_REV03",CALC_CONN_TEI0185_REV03!$G:$T),14,0),"---")</f>
        <v>---</v>
      </c>
      <c r="I193" s="73" t="str">
        <f>IFERROR(VLOOKUP(G193,IF($C$4="TEI0185_REV03",CALC_CONN_TEI0185_REV03!$H:$X),16,0),"---")</f>
        <v>---</v>
      </c>
      <c r="J193" s="72" t="str">
        <f>IFERROR(VLOOKUP(G193,IF($C$4="TEI0185_REV03",CALC_CONN_TEI0185_REV03!$H:$X),17,0),"---")</f>
        <v>---</v>
      </c>
      <c r="K193" s="78" t="str">
        <f>IFERROR(VLOOKUP($D193&amp;"-"&amp;$E193,IF($C$4="TEI0185_REV03",CALC_CONN_TEI0185_REV03!$F:$K,"???"),6,0),"---")</f>
        <v>---</v>
      </c>
    </row>
    <row r="194" spans="2:11" ht="15" customHeight="1" x14ac:dyDescent="0.25">
      <c r="B194" s="73">
        <f t="shared" si="2"/>
        <v>189</v>
      </c>
      <c r="C194" s="77">
        <f>IFERROR(IF($C$4="TEI0185_REV03",CALC_CONN_TEI0185_REV03!U194,),"---")</f>
        <v>0</v>
      </c>
      <c r="D194" s="73">
        <f>IFERROR(IF($C$4="TEI0185_REV03",CALC_CONN_TEI0185_REV03!D194,),"---")</f>
        <v>0</v>
      </c>
      <c r="E194" s="73">
        <f>IFERROR(IF($C$4="TEI0185_REV03",CALC_CONN_TEI0185_REV03!E194,),"---")</f>
        <v>0</v>
      </c>
      <c r="F194" s="73" t="str">
        <f>IFERROR(IF(VLOOKUP($D194&amp;"-"&amp;$E194,IF($C$4="TEI0185_REV03",CALC_CONN_TEI0185_REV03!$F:$I),4,0)="--","---",IF($C$4="TEI0185_REV03",CALC_CONN_TEI0185_REV03!$G194&amp; " --&gt; " &amp;CALC_CONN_TEI0185_REV03!$I194&amp; " --&gt; ")),"---")</f>
        <v>---</v>
      </c>
      <c r="G194" s="73" t="str">
        <f>IFERROR(IF(VLOOKUP($D194&amp;"-"&amp;$E194,IF($C$4="TEI0185_REV03",CALC_CONN_TEI0185_REV03!$F:$H),3,0)="--",VLOOKUP($D194&amp;"-"&amp;$E194,IF($C$4="TEI0185_REV03",CALC_CONN_TEI0185_REV03!$F:$H),2,0),VLOOKUP($D194&amp;"-"&amp;$E194,IF($C$4="TEI0185_REV03",CALC_CONN_TEI0185_REV03!$F:$H),3,0)),"---")</f>
        <v>---</v>
      </c>
      <c r="H194" s="73" t="str">
        <f>IFERROR(VLOOKUP(G194,IF($C$4="TEI0185_REV03",CALC_CONN_TEI0185_REV03!$G:$T),14,0),"---")</f>
        <v>---</v>
      </c>
      <c r="I194" s="73" t="str">
        <f>IFERROR(VLOOKUP(G194,IF($C$4="TEI0185_REV03",CALC_CONN_TEI0185_REV03!$H:$X),16,0),"---")</f>
        <v>---</v>
      </c>
      <c r="J194" s="72" t="str">
        <f>IFERROR(VLOOKUP(G194,IF($C$4="TEI0185_REV03",CALC_CONN_TEI0185_REV03!$H:$X),17,0),"---")</f>
        <v>---</v>
      </c>
      <c r="K194" s="78" t="str">
        <f>IFERROR(VLOOKUP($D194&amp;"-"&amp;$E194,IF($C$4="TEI0185_REV03",CALC_CONN_TEI0185_REV03!$F:$K,"???"),6,0),"---")</f>
        <v>---</v>
      </c>
    </row>
    <row r="195" spans="2:11" ht="15" customHeight="1" x14ac:dyDescent="0.25">
      <c r="B195" s="73">
        <f t="shared" si="2"/>
        <v>190</v>
      </c>
      <c r="C195" s="77">
        <f>IFERROR(IF($C$4="TEI0185_REV03",CALC_CONN_TEI0185_REV03!U195,),"---")</f>
        <v>0</v>
      </c>
      <c r="D195" s="73">
        <f>IFERROR(IF($C$4="TEI0185_REV03",CALC_CONN_TEI0185_REV03!D195,),"---")</f>
        <v>0</v>
      </c>
      <c r="E195" s="73">
        <f>IFERROR(IF($C$4="TEI0185_REV03",CALC_CONN_TEI0185_REV03!E195,),"---")</f>
        <v>0</v>
      </c>
      <c r="F195" s="73" t="str">
        <f>IFERROR(IF(VLOOKUP($D195&amp;"-"&amp;$E195,IF($C$4="TEI0185_REV03",CALC_CONN_TEI0185_REV03!$F:$I),4,0)="--","---",IF($C$4="TEI0185_REV03",CALC_CONN_TEI0185_REV03!$G195&amp; " --&gt; " &amp;CALC_CONN_TEI0185_REV03!$I195&amp; " --&gt; ")),"---")</f>
        <v>---</v>
      </c>
      <c r="G195" s="73" t="str">
        <f>IFERROR(IF(VLOOKUP($D195&amp;"-"&amp;$E195,IF($C$4="TEI0185_REV03",CALC_CONN_TEI0185_REV03!$F:$H),3,0)="--",VLOOKUP($D195&amp;"-"&amp;$E195,IF($C$4="TEI0185_REV03",CALC_CONN_TEI0185_REV03!$F:$H),2,0),VLOOKUP($D195&amp;"-"&amp;$E195,IF($C$4="TEI0185_REV03",CALC_CONN_TEI0185_REV03!$F:$H),3,0)),"---")</f>
        <v>---</v>
      </c>
      <c r="H195" s="73" t="str">
        <f>IFERROR(VLOOKUP(G195,IF($C$4="TEI0185_REV03",CALC_CONN_TEI0185_REV03!$G:$T),14,0),"---")</f>
        <v>---</v>
      </c>
      <c r="I195" s="73" t="str">
        <f>IFERROR(VLOOKUP(G195,IF($C$4="TEI0185_REV03",CALC_CONN_TEI0185_REV03!$H:$X),16,0),"---")</f>
        <v>---</v>
      </c>
      <c r="J195" s="72" t="str">
        <f>IFERROR(VLOOKUP(G195,IF($C$4="TEI0185_REV03",CALC_CONN_TEI0185_REV03!$H:$X),17,0),"---")</f>
        <v>---</v>
      </c>
      <c r="K195" s="78" t="str">
        <f>IFERROR(VLOOKUP($D195&amp;"-"&amp;$E195,IF($C$4="TEI0185_REV03",CALC_CONN_TEI0185_REV03!$F:$K,"???"),6,0),"---")</f>
        <v>---</v>
      </c>
    </row>
    <row r="196" spans="2:11" ht="15" customHeight="1" x14ac:dyDescent="0.25">
      <c r="B196" s="73">
        <f t="shared" si="2"/>
        <v>191</v>
      </c>
      <c r="C196" s="77">
        <f>IFERROR(IF($C$4="TEI0185_REV03",CALC_CONN_TEI0185_REV03!U196,),"---")</f>
        <v>0</v>
      </c>
      <c r="D196" s="73">
        <f>IFERROR(IF($C$4="TEI0185_REV03",CALC_CONN_TEI0185_REV03!D196,),"---")</f>
        <v>0</v>
      </c>
      <c r="E196" s="73">
        <f>IFERROR(IF($C$4="TEI0185_REV03",CALC_CONN_TEI0185_REV03!E196,),"---")</f>
        <v>0</v>
      </c>
      <c r="F196" s="73" t="str">
        <f>IFERROR(IF(VLOOKUP($D196&amp;"-"&amp;$E196,IF($C$4="TEI0185_REV03",CALC_CONN_TEI0185_REV03!$F:$I),4,0)="--","---",IF($C$4="TEI0185_REV03",CALC_CONN_TEI0185_REV03!$G196&amp; " --&gt; " &amp;CALC_CONN_TEI0185_REV03!$I196&amp; " --&gt; ")),"---")</f>
        <v>---</v>
      </c>
      <c r="G196" s="73" t="str">
        <f>IFERROR(IF(VLOOKUP($D196&amp;"-"&amp;$E196,IF($C$4="TEI0185_REV03",CALC_CONN_TEI0185_REV03!$F:$H),3,0)="--",VLOOKUP($D196&amp;"-"&amp;$E196,IF($C$4="TEI0185_REV03",CALC_CONN_TEI0185_REV03!$F:$H),2,0),VLOOKUP($D196&amp;"-"&amp;$E196,IF($C$4="TEI0185_REV03",CALC_CONN_TEI0185_REV03!$F:$H),3,0)),"---")</f>
        <v>---</v>
      </c>
      <c r="H196" s="73" t="str">
        <f>IFERROR(VLOOKUP(G196,IF($C$4="TEI0185_REV03",CALC_CONN_TEI0185_REV03!$G:$T),14,0),"---")</f>
        <v>---</v>
      </c>
      <c r="I196" s="73" t="str">
        <f>IFERROR(VLOOKUP(G196,IF($C$4="TEI0185_REV03",CALC_CONN_TEI0185_REV03!$H:$X),16,0),"---")</f>
        <v>---</v>
      </c>
      <c r="J196" s="72" t="str">
        <f>IFERROR(VLOOKUP(G196,IF($C$4="TEI0185_REV03",CALC_CONN_TEI0185_REV03!$H:$X),17,0),"---")</f>
        <v>---</v>
      </c>
      <c r="K196" s="78" t="str">
        <f>IFERROR(VLOOKUP($D196&amp;"-"&amp;$E196,IF($C$4="TEI0185_REV03",CALC_CONN_TEI0185_REV03!$F:$K,"???"),6,0),"---")</f>
        <v>---</v>
      </c>
    </row>
    <row r="197" spans="2:11" ht="15" customHeight="1" x14ac:dyDescent="0.25">
      <c r="B197" s="73">
        <f t="shared" si="2"/>
        <v>192</v>
      </c>
      <c r="C197" s="77">
        <f>IFERROR(IF($C$4="TEI0185_REV03",CALC_CONN_TEI0185_REV03!U197,),"---")</f>
        <v>0</v>
      </c>
      <c r="D197" s="73">
        <f>IFERROR(IF($C$4="TEI0185_REV03",CALC_CONN_TEI0185_REV03!D197,),"---")</f>
        <v>0</v>
      </c>
      <c r="E197" s="73">
        <f>IFERROR(IF($C$4="TEI0185_REV03",CALC_CONN_TEI0185_REV03!E197,),"---")</f>
        <v>0</v>
      </c>
      <c r="F197" s="73" t="str">
        <f>IFERROR(IF(VLOOKUP($D197&amp;"-"&amp;$E197,IF($C$4="TEI0185_REV03",CALC_CONN_TEI0185_REV03!$F:$I),4,0)="--","---",IF($C$4="TEI0185_REV03",CALC_CONN_TEI0185_REV03!$G197&amp; " --&gt; " &amp;CALC_CONN_TEI0185_REV03!$I197&amp; " --&gt; ")),"---")</f>
        <v>---</v>
      </c>
      <c r="G197" s="73" t="str">
        <f>IFERROR(IF(VLOOKUP($D197&amp;"-"&amp;$E197,IF($C$4="TEI0185_REV03",CALC_CONN_TEI0185_REV03!$F:$H),3,0)="--",VLOOKUP($D197&amp;"-"&amp;$E197,IF($C$4="TEI0185_REV03",CALC_CONN_TEI0185_REV03!$F:$H),2,0),VLOOKUP($D197&amp;"-"&amp;$E197,IF($C$4="TEI0185_REV03",CALC_CONN_TEI0185_REV03!$F:$H),3,0)),"---")</f>
        <v>---</v>
      </c>
      <c r="H197" s="73" t="str">
        <f>IFERROR(VLOOKUP(G197,IF($C$4="TEI0185_REV03",CALC_CONN_TEI0185_REV03!$G:$T),14,0),"---")</f>
        <v>---</v>
      </c>
      <c r="I197" s="73" t="str">
        <f>IFERROR(VLOOKUP(G197,IF($C$4="TEI0185_REV03",CALC_CONN_TEI0185_REV03!$H:$X),16,0),"---")</f>
        <v>---</v>
      </c>
      <c r="J197" s="72" t="str">
        <f>IFERROR(VLOOKUP(G197,IF($C$4="TEI0185_REV03",CALC_CONN_TEI0185_REV03!$H:$X),17,0),"---")</f>
        <v>---</v>
      </c>
      <c r="K197" s="78" t="str">
        <f>IFERROR(VLOOKUP($D197&amp;"-"&amp;$E197,IF($C$4="TEI0185_REV03",CALC_CONN_TEI0185_REV03!$F:$K,"???"),6,0),"---")</f>
        <v>---</v>
      </c>
    </row>
    <row r="198" spans="2:11" ht="15" customHeight="1" x14ac:dyDescent="0.25">
      <c r="B198" s="73">
        <f t="shared" si="2"/>
        <v>193</v>
      </c>
      <c r="C198" s="77">
        <f>IFERROR(IF($C$4="TEI0185_REV03",CALC_CONN_TEI0185_REV03!U198,),"---")</f>
        <v>0</v>
      </c>
      <c r="D198" s="73">
        <f>IFERROR(IF($C$4="TEI0185_REV03",CALC_CONN_TEI0185_REV03!D198,),"---")</f>
        <v>0</v>
      </c>
      <c r="E198" s="73">
        <f>IFERROR(IF($C$4="TEI0185_REV03",CALC_CONN_TEI0185_REV03!E198,),"---")</f>
        <v>0</v>
      </c>
      <c r="F198" s="73" t="str">
        <f>IFERROR(IF(VLOOKUP($D198&amp;"-"&amp;$E198,IF($C$4="TEI0185_REV03",CALC_CONN_TEI0185_REV03!$F:$I),4,0)="--","---",IF($C$4="TEI0185_REV03",CALC_CONN_TEI0185_REV03!$G198&amp; " --&gt; " &amp;CALC_CONN_TEI0185_REV03!$I198&amp; " --&gt; ")),"---")</f>
        <v>---</v>
      </c>
      <c r="G198" s="73" t="str">
        <f>IFERROR(IF(VLOOKUP($D198&amp;"-"&amp;$E198,IF($C$4="TEI0185_REV03",CALC_CONN_TEI0185_REV03!$F:$H),3,0)="--",VLOOKUP($D198&amp;"-"&amp;$E198,IF($C$4="TEI0185_REV03",CALC_CONN_TEI0185_REV03!$F:$H),2,0),VLOOKUP($D198&amp;"-"&amp;$E198,IF($C$4="TEI0185_REV03",CALC_CONN_TEI0185_REV03!$F:$H),3,0)),"---")</f>
        <v>---</v>
      </c>
      <c r="H198" s="73" t="str">
        <f>IFERROR(VLOOKUP(G198,IF($C$4="TEI0185_REV03",CALC_CONN_TEI0185_REV03!$G:$T),14,0),"---")</f>
        <v>---</v>
      </c>
      <c r="I198" s="73" t="str">
        <f>IFERROR(VLOOKUP(G198,IF($C$4="TEI0185_REV03",CALC_CONN_TEI0185_REV03!$H:$X),16,0),"---")</f>
        <v>---</v>
      </c>
      <c r="J198" s="72" t="str">
        <f>IFERROR(VLOOKUP(G198,IF($C$4="TEI0185_REV03",CALC_CONN_TEI0185_REV03!$H:$X),17,0),"---")</f>
        <v>---</v>
      </c>
      <c r="K198" s="78" t="str">
        <f>IFERROR(VLOOKUP($D198&amp;"-"&amp;$E198,IF($C$4="TEI0185_REV03",CALC_CONN_TEI0185_REV03!$F:$K,"???"),6,0),"---")</f>
        <v>---</v>
      </c>
    </row>
    <row r="199" spans="2:11" ht="15" customHeight="1" x14ac:dyDescent="0.25">
      <c r="B199" s="73">
        <f t="shared" si="2"/>
        <v>194</v>
      </c>
      <c r="C199" s="77">
        <f>IFERROR(IF($C$4="TEI0185_REV03",CALC_CONN_TEI0185_REV03!U199,),"---")</f>
        <v>0</v>
      </c>
      <c r="D199" s="73">
        <f>IFERROR(IF($C$4="TEI0185_REV03",CALC_CONN_TEI0185_REV03!D199,),"---")</f>
        <v>0</v>
      </c>
      <c r="E199" s="73">
        <f>IFERROR(IF($C$4="TEI0185_REV03",CALC_CONN_TEI0185_REV03!E199,),"---")</f>
        <v>0</v>
      </c>
      <c r="F199" s="73" t="str">
        <f>IFERROR(IF(VLOOKUP($D199&amp;"-"&amp;$E199,IF($C$4="TEI0185_REV03",CALC_CONN_TEI0185_REV03!$F:$I),4,0)="--","---",IF($C$4="TEI0185_REV03",CALC_CONN_TEI0185_REV03!$G199&amp; " --&gt; " &amp;CALC_CONN_TEI0185_REV03!$I199&amp; " --&gt; ")),"---")</f>
        <v>---</v>
      </c>
      <c r="G199" s="73" t="str">
        <f>IFERROR(IF(VLOOKUP($D199&amp;"-"&amp;$E199,IF($C$4="TEI0185_REV03",CALC_CONN_TEI0185_REV03!$F:$H),3,0)="--",VLOOKUP($D199&amp;"-"&amp;$E199,IF($C$4="TEI0185_REV03",CALC_CONN_TEI0185_REV03!$F:$H),2,0),VLOOKUP($D199&amp;"-"&amp;$E199,IF($C$4="TEI0185_REV03",CALC_CONN_TEI0185_REV03!$F:$H),3,0)),"---")</f>
        <v>---</v>
      </c>
      <c r="H199" s="73" t="str">
        <f>IFERROR(VLOOKUP(G199,IF($C$4="TEI0185_REV03",CALC_CONN_TEI0185_REV03!$G:$T),14,0),"---")</f>
        <v>---</v>
      </c>
      <c r="I199" s="73" t="str">
        <f>IFERROR(VLOOKUP(G199,IF($C$4="TEI0185_REV03",CALC_CONN_TEI0185_REV03!$H:$X),16,0),"---")</f>
        <v>---</v>
      </c>
      <c r="J199" s="72" t="str">
        <f>IFERROR(VLOOKUP(G199,IF($C$4="TEI0185_REV03",CALC_CONN_TEI0185_REV03!$H:$X),17,0),"---")</f>
        <v>---</v>
      </c>
      <c r="K199" s="78" t="str">
        <f>IFERROR(VLOOKUP($D199&amp;"-"&amp;$E199,IF($C$4="TEI0185_REV03",CALC_CONN_TEI0185_REV03!$F:$K,"???"),6,0),"---")</f>
        <v>---</v>
      </c>
    </row>
    <row r="200" spans="2:11" ht="15" customHeight="1" x14ac:dyDescent="0.25">
      <c r="B200" s="73">
        <f t="shared" ref="B200:B263" si="3">B199+1</f>
        <v>195</v>
      </c>
      <c r="C200" s="77">
        <f>IFERROR(IF($C$4="TEI0185_REV03",CALC_CONN_TEI0185_REV03!U200,),"---")</f>
        <v>0</v>
      </c>
      <c r="D200" s="73">
        <f>IFERROR(IF($C$4="TEI0185_REV03",CALC_CONN_TEI0185_REV03!D200,),"---")</f>
        <v>0</v>
      </c>
      <c r="E200" s="73">
        <f>IFERROR(IF($C$4="TEI0185_REV03",CALC_CONN_TEI0185_REV03!E200,),"---")</f>
        <v>0</v>
      </c>
      <c r="F200" s="73" t="str">
        <f>IFERROR(IF(VLOOKUP($D200&amp;"-"&amp;$E200,IF($C$4="TEI0185_REV03",CALC_CONN_TEI0185_REV03!$F:$I),4,0)="--","---",IF($C$4="TEI0185_REV03",CALC_CONN_TEI0185_REV03!$G200&amp; " --&gt; " &amp;CALC_CONN_TEI0185_REV03!$I200&amp; " --&gt; ")),"---")</f>
        <v>---</v>
      </c>
      <c r="G200" s="73" t="str">
        <f>IFERROR(IF(VLOOKUP($D200&amp;"-"&amp;$E200,IF($C$4="TEI0185_REV03",CALC_CONN_TEI0185_REV03!$F:$H),3,0)="--",VLOOKUP($D200&amp;"-"&amp;$E200,IF($C$4="TEI0185_REV03",CALC_CONN_TEI0185_REV03!$F:$H),2,0),VLOOKUP($D200&amp;"-"&amp;$E200,IF($C$4="TEI0185_REV03",CALC_CONN_TEI0185_REV03!$F:$H),3,0)),"---")</f>
        <v>---</v>
      </c>
      <c r="H200" s="73" t="str">
        <f>IFERROR(VLOOKUP(G200,IF($C$4="TEI0185_REV03",CALC_CONN_TEI0185_REV03!$G:$T),14,0),"---")</f>
        <v>---</v>
      </c>
      <c r="I200" s="73" t="str">
        <f>IFERROR(VLOOKUP(G200,IF($C$4="TEI0185_REV03",CALC_CONN_TEI0185_REV03!$H:$X),16,0),"---")</f>
        <v>---</v>
      </c>
      <c r="J200" s="72" t="str">
        <f>IFERROR(VLOOKUP(G200,IF($C$4="TEI0185_REV03",CALC_CONN_TEI0185_REV03!$H:$X),17,0),"---")</f>
        <v>---</v>
      </c>
      <c r="K200" s="78" t="str">
        <f>IFERROR(VLOOKUP($D200&amp;"-"&amp;$E200,IF($C$4="TEI0185_REV03",CALC_CONN_TEI0185_REV03!$F:$K,"???"),6,0),"---")</f>
        <v>---</v>
      </c>
    </row>
    <row r="201" spans="2:11" ht="15" customHeight="1" x14ac:dyDescent="0.25">
      <c r="B201" s="73">
        <f t="shared" si="3"/>
        <v>196</v>
      </c>
      <c r="C201" s="77">
        <f>IFERROR(IF($C$4="TEI0185_REV03",CALC_CONN_TEI0185_REV03!U201,),"---")</f>
        <v>0</v>
      </c>
      <c r="D201" s="73">
        <f>IFERROR(IF($C$4="TEI0185_REV03",CALC_CONN_TEI0185_REV03!D201,),"---")</f>
        <v>0</v>
      </c>
      <c r="E201" s="73">
        <f>IFERROR(IF($C$4="TEI0185_REV03",CALC_CONN_TEI0185_REV03!E201,),"---")</f>
        <v>0</v>
      </c>
      <c r="F201" s="73" t="str">
        <f>IFERROR(IF(VLOOKUP($D201&amp;"-"&amp;$E201,IF($C$4="TEI0185_REV03",CALC_CONN_TEI0185_REV03!$F:$I),4,0)="--","---",IF($C$4="TEI0185_REV03",CALC_CONN_TEI0185_REV03!$G201&amp; " --&gt; " &amp;CALC_CONN_TEI0185_REV03!$I201&amp; " --&gt; ")),"---")</f>
        <v>---</v>
      </c>
      <c r="G201" s="73" t="str">
        <f>IFERROR(IF(VLOOKUP($D201&amp;"-"&amp;$E201,IF($C$4="TEI0185_REV03",CALC_CONN_TEI0185_REV03!$F:$H),3,0)="--",VLOOKUP($D201&amp;"-"&amp;$E201,IF($C$4="TEI0185_REV03",CALC_CONN_TEI0185_REV03!$F:$H),2,0),VLOOKUP($D201&amp;"-"&amp;$E201,IF($C$4="TEI0185_REV03",CALC_CONN_TEI0185_REV03!$F:$H),3,0)),"---")</f>
        <v>---</v>
      </c>
      <c r="H201" s="73" t="str">
        <f>IFERROR(VLOOKUP(G201,IF($C$4="TEI0185_REV03",CALC_CONN_TEI0185_REV03!$G:$T),14,0),"---")</f>
        <v>---</v>
      </c>
      <c r="I201" s="73" t="str">
        <f>IFERROR(VLOOKUP(G201,IF($C$4="TEI0185_REV03",CALC_CONN_TEI0185_REV03!$H:$X),16,0),"---")</f>
        <v>---</v>
      </c>
      <c r="J201" s="72" t="str">
        <f>IFERROR(VLOOKUP(G201,IF($C$4="TEI0185_REV03",CALC_CONN_TEI0185_REV03!$H:$X),17,0),"---")</f>
        <v>---</v>
      </c>
      <c r="K201" s="78" t="str">
        <f>IFERROR(VLOOKUP($D201&amp;"-"&amp;$E201,IF($C$4="TEI0185_REV03",CALC_CONN_TEI0185_REV03!$F:$K,"???"),6,0),"---")</f>
        <v>---</v>
      </c>
    </row>
    <row r="202" spans="2:11" ht="15" customHeight="1" x14ac:dyDescent="0.25">
      <c r="B202" s="73">
        <f t="shared" si="3"/>
        <v>197</v>
      </c>
      <c r="C202" s="77">
        <f>IFERROR(IF($C$4="TEI0185_REV03",CALC_CONN_TEI0185_REV03!U202,),"---")</f>
        <v>0</v>
      </c>
      <c r="D202" s="73">
        <f>IFERROR(IF($C$4="TEI0185_REV03",CALC_CONN_TEI0185_REV03!D202,),"---")</f>
        <v>0</v>
      </c>
      <c r="E202" s="73">
        <f>IFERROR(IF($C$4="TEI0185_REV03",CALC_CONN_TEI0185_REV03!E202,),"---")</f>
        <v>0</v>
      </c>
      <c r="F202" s="73" t="str">
        <f>IFERROR(IF(VLOOKUP($D202&amp;"-"&amp;$E202,IF($C$4="TEI0185_REV03",CALC_CONN_TEI0185_REV03!$F:$I),4,0)="--","---",IF($C$4="TEI0185_REV03",CALC_CONN_TEI0185_REV03!$G202&amp; " --&gt; " &amp;CALC_CONN_TEI0185_REV03!$I202&amp; " --&gt; ")),"---")</f>
        <v>---</v>
      </c>
      <c r="G202" s="73" t="str">
        <f>IFERROR(IF(VLOOKUP($D202&amp;"-"&amp;$E202,IF($C$4="TEI0185_REV03",CALC_CONN_TEI0185_REV03!$F:$H),3,0)="--",VLOOKUP($D202&amp;"-"&amp;$E202,IF($C$4="TEI0185_REV03",CALC_CONN_TEI0185_REV03!$F:$H),2,0),VLOOKUP($D202&amp;"-"&amp;$E202,IF($C$4="TEI0185_REV03",CALC_CONN_TEI0185_REV03!$F:$H),3,0)),"---")</f>
        <v>---</v>
      </c>
      <c r="H202" s="73" t="str">
        <f>IFERROR(VLOOKUP(G202,IF($C$4="TEI0185_REV03",CALC_CONN_TEI0185_REV03!$G:$T),14,0),"---")</f>
        <v>---</v>
      </c>
      <c r="I202" s="73" t="str">
        <f>IFERROR(VLOOKUP(G202,IF($C$4="TEI0185_REV03",CALC_CONN_TEI0185_REV03!$H:$X),16,0),"---")</f>
        <v>---</v>
      </c>
      <c r="J202" s="72" t="str">
        <f>IFERROR(VLOOKUP(G202,IF($C$4="TEI0185_REV03",CALC_CONN_TEI0185_REV03!$H:$X),17,0),"---")</f>
        <v>---</v>
      </c>
      <c r="K202" s="78" t="str">
        <f>IFERROR(VLOOKUP($D202&amp;"-"&amp;$E202,IF($C$4="TEI0185_REV03",CALC_CONN_TEI0185_REV03!$F:$K,"???"),6,0),"---")</f>
        <v>---</v>
      </c>
    </row>
    <row r="203" spans="2:11" ht="15" customHeight="1" x14ac:dyDescent="0.25">
      <c r="B203" s="73">
        <f t="shared" si="3"/>
        <v>198</v>
      </c>
      <c r="C203" s="77">
        <f>IFERROR(IF($C$4="TEI0185_REV03",CALC_CONN_TEI0185_REV03!U203,),"---")</f>
        <v>0</v>
      </c>
      <c r="D203" s="73">
        <f>IFERROR(IF($C$4="TEI0185_REV03",CALC_CONN_TEI0185_REV03!D203,),"---")</f>
        <v>0</v>
      </c>
      <c r="E203" s="73">
        <f>IFERROR(IF($C$4="TEI0185_REV03",CALC_CONN_TEI0185_REV03!E203,),"---")</f>
        <v>0</v>
      </c>
      <c r="F203" s="73" t="str">
        <f>IFERROR(IF(VLOOKUP($D203&amp;"-"&amp;$E203,IF($C$4="TEI0185_REV03",CALC_CONN_TEI0185_REV03!$F:$I),4,0)="--","---",IF($C$4="TEI0185_REV03",CALC_CONN_TEI0185_REV03!$G203&amp; " --&gt; " &amp;CALC_CONN_TEI0185_REV03!$I203&amp; " --&gt; ")),"---")</f>
        <v>---</v>
      </c>
      <c r="G203" s="73" t="str">
        <f>IFERROR(IF(VLOOKUP($D203&amp;"-"&amp;$E203,IF($C$4="TEI0185_REV03",CALC_CONN_TEI0185_REV03!$F:$H),3,0)="--",VLOOKUP($D203&amp;"-"&amp;$E203,IF($C$4="TEI0185_REV03",CALC_CONN_TEI0185_REV03!$F:$H),2,0),VLOOKUP($D203&amp;"-"&amp;$E203,IF($C$4="TEI0185_REV03",CALC_CONN_TEI0185_REV03!$F:$H),3,0)),"---")</f>
        <v>---</v>
      </c>
      <c r="H203" s="73" t="str">
        <f>IFERROR(VLOOKUP(G203,IF($C$4="TEI0185_REV03",CALC_CONN_TEI0185_REV03!$G:$T),14,0),"---")</f>
        <v>---</v>
      </c>
      <c r="I203" s="73" t="str">
        <f>IFERROR(VLOOKUP(G203,IF($C$4="TEI0185_REV03",CALC_CONN_TEI0185_REV03!$H:$X),16,0),"---")</f>
        <v>---</v>
      </c>
      <c r="J203" s="72" t="str">
        <f>IFERROR(VLOOKUP(G203,IF($C$4="TEI0185_REV03",CALC_CONN_TEI0185_REV03!$H:$X),17,0),"---")</f>
        <v>---</v>
      </c>
      <c r="K203" s="78" t="str">
        <f>IFERROR(VLOOKUP($D203&amp;"-"&amp;$E203,IF($C$4="TEI0185_REV03",CALC_CONN_TEI0185_REV03!$F:$K,"???"),6,0),"---")</f>
        <v>---</v>
      </c>
    </row>
    <row r="204" spans="2:11" ht="15" customHeight="1" x14ac:dyDescent="0.25">
      <c r="B204" s="73">
        <f t="shared" si="3"/>
        <v>199</v>
      </c>
      <c r="C204" s="77">
        <f>IFERROR(IF($C$4="TEI0185_REV03",CALC_CONN_TEI0185_REV03!U204,),"---")</f>
        <v>0</v>
      </c>
      <c r="D204" s="73">
        <f>IFERROR(IF($C$4="TEI0185_REV03",CALC_CONN_TEI0185_REV03!D204,),"---")</f>
        <v>0</v>
      </c>
      <c r="E204" s="73">
        <f>IFERROR(IF($C$4="TEI0185_REV03",CALC_CONN_TEI0185_REV03!E204,),"---")</f>
        <v>0</v>
      </c>
      <c r="F204" s="73" t="str">
        <f>IFERROR(IF(VLOOKUP($D204&amp;"-"&amp;$E204,IF($C$4="TEI0185_REV03",CALC_CONN_TEI0185_REV03!$F:$I),4,0)="--","---",IF($C$4="TEI0185_REV03",CALC_CONN_TEI0185_REV03!$G204&amp; " --&gt; " &amp;CALC_CONN_TEI0185_REV03!$I204&amp; " --&gt; ")),"---")</f>
        <v>---</v>
      </c>
      <c r="G204" s="73" t="str">
        <f>IFERROR(IF(VLOOKUP($D204&amp;"-"&amp;$E204,IF($C$4="TEI0185_REV03",CALC_CONN_TEI0185_REV03!$F:$H),3,0)="--",VLOOKUP($D204&amp;"-"&amp;$E204,IF($C$4="TEI0185_REV03",CALC_CONN_TEI0185_REV03!$F:$H),2,0),VLOOKUP($D204&amp;"-"&amp;$E204,IF($C$4="TEI0185_REV03",CALC_CONN_TEI0185_REV03!$F:$H),3,0)),"---")</f>
        <v>---</v>
      </c>
      <c r="H204" s="73" t="str">
        <f>IFERROR(VLOOKUP(G204,IF($C$4="TEI0185_REV03",CALC_CONN_TEI0185_REV03!$G:$T),14,0),"---")</f>
        <v>---</v>
      </c>
      <c r="I204" s="73" t="str">
        <f>IFERROR(VLOOKUP(G204,IF($C$4="TEI0185_REV03",CALC_CONN_TEI0185_REV03!$H:$X),16,0),"---")</f>
        <v>---</v>
      </c>
      <c r="J204" s="72" t="str">
        <f>IFERROR(VLOOKUP(G204,IF($C$4="TEI0185_REV03",CALC_CONN_TEI0185_REV03!$H:$X),17,0),"---")</f>
        <v>---</v>
      </c>
      <c r="K204" s="78" t="str">
        <f>IFERROR(VLOOKUP($D204&amp;"-"&amp;$E204,IF($C$4="TEI0185_REV03",CALC_CONN_TEI0185_REV03!$F:$K,"???"),6,0),"---")</f>
        <v>---</v>
      </c>
    </row>
    <row r="205" spans="2:11" ht="15" customHeight="1" x14ac:dyDescent="0.25">
      <c r="B205" s="73">
        <f t="shared" si="3"/>
        <v>200</v>
      </c>
      <c r="C205" s="77">
        <f>IFERROR(IF($C$4="TEI0185_REV03",CALC_CONN_TEI0185_REV03!U205,),"---")</f>
        <v>0</v>
      </c>
      <c r="D205" s="73">
        <f>IFERROR(IF($C$4="TEI0185_REV03",CALC_CONN_TEI0185_REV03!D205,),"---")</f>
        <v>0</v>
      </c>
      <c r="E205" s="73">
        <f>IFERROR(IF($C$4="TEI0185_REV03",CALC_CONN_TEI0185_REV03!E205,),"---")</f>
        <v>0</v>
      </c>
      <c r="F205" s="73" t="str">
        <f>IFERROR(IF(VLOOKUP($D205&amp;"-"&amp;$E205,IF($C$4="TEI0185_REV03",CALC_CONN_TEI0185_REV03!$F:$I),4,0)="--","---",IF($C$4="TEI0185_REV03",CALC_CONN_TEI0185_REV03!$G205&amp; " --&gt; " &amp;CALC_CONN_TEI0185_REV03!$I205&amp; " --&gt; ")),"---")</f>
        <v>---</v>
      </c>
      <c r="G205" s="73" t="str">
        <f>IFERROR(IF(VLOOKUP($D205&amp;"-"&amp;$E205,IF($C$4="TEI0185_REV03",CALC_CONN_TEI0185_REV03!$F:$H),3,0)="--",VLOOKUP($D205&amp;"-"&amp;$E205,IF($C$4="TEI0185_REV03",CALC_CONN_TEI0185_REV03!$F:$H),2,0),VLOOKUP($D205&amp;"-"&amp;$E205,IF($C$4="TEI0185_REV03",CALC_CONN_TEI0185_REV03!$F:$H),3,0)),"---")</f>
        <v>---</v>
      </c>
      <c r="H205" s="73" t="str">
        <f>IFERROR(VLOOKUP(G205,IF($C$4="TEI0185_REV03",CALC_CONN_TEI0185_REV03!$G:$T),14,0),"---")</f>
        <v>---</v>
      </c>
      <c r="I205" s="73" t="str">
        <f>IFERROR(VLOOKUP(G205,IF($C$4="TEI0185_REV03",CALC_CONN_TEI0185_REV03!$H:$X),16,0),"---")</f>
        <v>---</v>
      </c>
      <c r="J205" s="72" t="str">
        <f>IFERROR(VLOOKUP(G205,IF($C$4="TEI0185_REV03",CALC_CONN_TEI0185_REV03!$H:$X),17,0),"---")</f>
        <v>---</v>
      </c>
      <c r="K205" s="78" t="str">
        <f>IFERROR(VLOOKUP($D205&amp;"-"&amp;$E205,IF($C$4="TEI0185_REV03",CALC_CONN_TEI0185_REV03!$F:$K,"???"),6,0),"---")</f>
        <v>---</v>
      </c>
    </row>
    <row r="206" spans="2:11" ht="15" customHeight="1" x14ac:dyDescent="0.25">
      <c r="B206" s="73">
        <f t="shared" si="3"/>
        <v>201</v>
      </c>
      <c r="C206" s="77">
        <f>IFERROR(IF($C$4="TEI0185_REV03",CALC_CONN_TEI0185_REV03!U206,),"---")</f>
        <v>0</v>
      </c>
      <c r="D206" s="73">
        <f>IFERROR(IF($C$4="TEI0185_REV03",CALC_CONN_TEI0185_REV03!D206,),"---")</f>
        <v>0</v>
      </c>
      <c r="E206" s="73">
        <f>IFERROR(IF($C$4="TEI0185_REV03",CALC_CONN_TEI0185_REV03!E206,),"---")</f>
        <v>0</v>
      </c>
      <c r="F206" s="73" t="str">
        <f>IFERROR(IF(VLOOKUP($D206&amp;"-"&amp;$E206,IF($C$4="TEI0185_REV03",CALC_CONN_TEI0185_REV03!$F:$I),4,0)="--","---",IF($C$4="TEI0185_REV03",CALC_CONN_TEI0185_REV03!$G206&amp; " --&gt; " &amp;CALC_CONN_TEI0185_REV03!$I206&amp; " --&gt; ")),"---")</f>
        <v>---</v>
      </c>
      <c r="G206" s="73" t="str">
        <f>IFERROR(IF(VLOOKUP($D206&amp;"-"&amp;$E206,IF($C$4="TEI0185_REV03",CALC_CONN_TEI0185_REV03!$F:$H),3,0)="--",VLOOKUP($D206&amp;"-"&amp;$E206,IF($C$4="TEI0185_REV03",CALC_CONN_TEI0185_REV03!$F:$H),2,0),VLOOKUP($D206&amp;"-"&amp;$E206,IF($C$4="TEI0185_REV03",CALC_CONN_TEI0185_REV03!$F:$H),3,0)),"---")</f>
        <v>---</v>
      </c>
      <c r="H206" s="73" t="str">
        <f>IFERROR(VLOOKUP(G206,IF($C$4="TEI0185_REV03",CALC_CONN_TEI0185_REV03!$G:$T),14,0),"---")</f>
        <v>---</v>
      </c>
      <c r="I206" s="73" t="str">
        <f>IFERROR(VLOOKUP(G206,IF($C$4="TEI0185_REV03",CALC_CONN_TEI0185_REV03!$H:$X),16,0),"---")</f>
        <v>---</v>
      </c>
      <c r="J206" s="72" t="str">
        <f>IFERROR(VLOOKUP(G206,IF($C$4="TEI0185_REV03",CALC_CONN_TEI0185_REV03!$H:$X),17,0),"---")</f>
        <v>---</v>
      </c>
      <c r="K206" s="78" t="str">
        <f>IFERROR(VLOOKUP($D206&amp;"-"&amp;$E206,IF($C$4="TEI0185_REV03",CALC_CONN_TEI0185_REV03!$F:$K,"???"),6,0),"---")</f>
        <v>---</v>
      </c>
    </row>
    <row r="207" spans="2:11" ht="15" customHeight="1" x14ac:dyDescent="0.25">
      <c r="B207" s="73">
        <f t="shared" si="3"/>
        <v>202</v>
      </c>
      <c r="C207" s="77">
        <f>IFERROR(IF($C$4="TEI0185_REV03",CALC_CONN_TEI0185_REV03!U207,),"---")</f>
        <v>0</v>
      </c>
      <c r="D207" s="73">
        <f>IFERROR(IF($C$4="TEI0185_REV03",CALC_CONN_TEI0185_REV03!D207,),"---")</f>
        <v>0</v>
      </c>
      <c r="E207" s="73">
        <f>IFERROR(IF($C$4="TEI0185_REV03",CALC_CONN_TEI0185_REV03!E207,),"---")</f>
        <v>0</v>
      </c>
      <c r="F207" s="73" t="str">
        <f>IFERROR(IF(VLOOKUP($D207&amp;"-"&amp;$E207,IF($C$4="TEI0185_REV03",CALC_CONN_TEI0185_REV03!$F:$I),4,0)="--","---",IF($C$4="TEI0185_REV03",CALC_CONN_TEI0185_REV03!$G207&amp; " --&gt; " &amp;CALC_CONN_TEI0185_REV03!$I207&amp; " --&gt; ")),"---")</f>
        <v>---</v>
      </c>
      <c r="G207" s="73" t="str">
        <f>IFERROR(IF(VLOOKUP($D207&amp;"-"&amp;$E207,IF($C$4="TEI0185_REV03",CALC_CONN_TEI0185_REV03!$F:$H),3,0)="--",VLOOKUP($D207&amp;"-"&amp;$E207,IF($C$4="TEI0185_REV03",CALC_CONN_TEI0185_REV03!$F:$H),2,0),VLOOKUP($D207&amp;"-"&amp;$E207,IF($C$4="TEI0185_REV03",CALC_CONN_TEI0185_REV03!$F:$H),3,0)),"---")</f>
        <v>---</v>
      </c>
      <c r="H207" s="73" t="str">
        <f>IFERROR(VLOOKUP(G207,IF($C$4="TEI0185_REV03",CALC_CONN_TEI0185_REV03!$G:$T),14,0),"---")</f>
        <v>---</v>
      </c>
      <c r="I207" s="73" t="str">
        <f>IFERROR(VLOOKUP(G207,IF($C$4="TEI0185_REV03",CALC_CONN_TEI0185_REV03!$H:$X),16,0),"---")</f>
        <v>---</v>
      </c>
      <c r="J207" s="72" t="str">
        <f>IFERROR(VLOOKUP(G207,IF($C$4="TEI0185_REV03",CALC_CONN_TEI0185_REV03!$H:$X),17,0),"---")</f>
        <v>---</v>
      </c>
      <c r="K207" s="78" t="str">
        <f>IFERROR(VLOOKUP($D207&amp;"-"&amp;$E207,IF($C$4="TEI0185_REV03",CALC_CONN_TEI0185_REV03!$F:$K,"???"),6,0),"---")</f>
        <v>---</v>
      </c>
    </row>
    <row r="208" spans="2:11" ht="15" customHeight="1" x14ac:dyDescent="0.25">
      <c r="B208" s="73">
        <f t="shared" si="3"/>
        <v>203</v>
      </c>
      <c r="C208" s="77">
        <f>IFERROR(IF($C$4="TEI0185_REV03",CALC_CONN_TEI0185_REV03!U208,),"---")</f>
        <v>0</v>
      </c>
      <c r="D208" s="73">
        <f>IFERROR(IF($C$4="TEI0185_REV03",CALC_CONN_TEI0185_REV03!D208,),"---")</f>
        <v>0</v>
      </c>
      <c r="E208" s="73">
        <f>IFERROR(IF($C$4="TEI0185_REV03",CALC_CONN_TEI0185_REV03!E208,),"---")</f>
        <v>0</v>
      </c>
      <c r="F208" s="73" t="str">
        <f>IFERROR(IF(VLOOKUP($D208&amp;"-"&amp;$E208,IF($C$4="TEI0185_REV03",CALC_CONN_TEI0185_REV03!$F:$I),4,0)="--","---",IF($C$4="TEI0185_REV03",CALC_CONN_TEI0185_REV03!$G208&amp; " --&gt; " &amp;CALC_CONN_TEI0185_REV03!$I208&amp; " --&gt; ")),"---")</f>
        <v>---</v>
      </c>
      <c r="G208" s="73" t="str">
        <f>IFERROR(IF(VLOOKUP($D208&amp;"-"&amp;$E208,IF($C$4="TEI0185_REV03",CALC_CONN_TEI0185_REV03!$F:$H),3,0)="--",VLOOKUP($D208&amp;"-"&amp;$E208,IF($C$4="TEI0185_REV03",CALC_CONN_TEI0185_REV03!$F:$H),2,0),VLOOKUP($D208&amp;"-"&amp;$E208,IF($C$4="TEI0185_REV03",CALC_CONN_TEI0185_REV03!$F:$H),3,0)),"---")</f>
        <v>---</v>
      </c>
      <c r="H208" s="73" t="str">
        <f>IFERROR(VLOOKUP(G208,IF($C$4="TEI0185_REV03",CALC_CONN_TEI0185_REV03!$G:$T),14,0),"---")</f>
        <v>---</v>
      </c>
      <c r="I208" s="73" t="str">
        <f>IFERROR(VLOOKUP(G208,IF($C$4="TEI0185_REV03",CALC_CONN_TEI0185_REV03!$H:$X),16,0),"---")</f>
        <v>---</v>
      </c>
      <c r="J208" s="72" t="str">
        <f>IFERROR(VLOOKUP(G208,IF($C$4="TEI0185_REV03",CALC_CONN_TEI0185_REV03!$H:$X),17,0),"---")</f>
        <v>---</v>
      </c>
      <c r="K208" s="78" t="str">
        <f>IFERROR(VLOOKUP($D208&amp;"-"&amp;$E208,IF($C$4="TEI0185_REV03",CALC_CONN_TEI0185_REV03!$F:$K,"???"),6,0),"---")</f>
        <v>---</v>
      </c>
    </row>
    <row r="209" spans="2:11" ht="15" customHeight="1" x14ac:dyDescent="0.25">
      <c r="B209" s="73">
        <f t="shared" si="3"/>
        <v>204</v>
      </c>
      <c r="C209" s="77">
        <f>IFERROR(IF($C$4="TEI0185_REV03",CALC_CONN_TEI0185_REV03!U209,),"---")</f>
        <v>0</v>
      </c>
      <c r="D209" s="73">
        <f>IFERROR(IF($C$4="TEI0185_REV03",CALC_CONN_TEI0185_REV03!D209,),"---")</f>
        <v>0</v>
      </c>
      <c r="E209" s="73">
        <f>IFERROR(IF($C$4="TEI0185_REV03",CALC_CONN_TEI0185_REV03!E209,),"---")</f>
        <v>0</v>
      </c>
      <c r="F209" s="73" t="str">
        <f>IFERROR(IF(VLOOKUP($D209&amp;"-"&amp;$E209,IF($C$4="TEI0185_REV03",CALC_CONN_TEI0185_REV03!$F:$I),4,0)="--","---",IF($C$4="TEI0185_REV03",CALC_CONN_TEI0185_REV03!$G209&amp; " --&gt; " &amp;CALC_CONN_TEI0185_REV03!$I209&amp; " --&gt; ")),"---")</f>
        <v>---</v>
      </c>
      <c r="G209" s="73" t="str">
        <f>IFERROR(IF(VLOOKUP($D209&amp;"-"&amp;$E209,IF($C$4="TEI0185_REV03",CALC_CONN_TEI0185_REV03!$F:$H),3,0)="--",VLOOKUP($D209&amp;"-"&amp;$E209,IF($C$4="TEI0185_REV03",CALC_CONN_TEI0185_REV03!$F:$H),2,0),VLOOKUP($D209&amp;"-"&amp;$E209,IF($C$4="TEI0185_REV03",CALC_CONN_TEI0185_REV03!$F:$H),3,0)),"---")</f>
        <v>---</v>
      </c>
      <c r="H209" s="73" t="str">
        <f>IFERROR(VLOOKUP(G209,IF($C$4="TEI0185_REV03",CALC_CONN_TEI0185_REV03!$G:$T),14,0),"---")</f>
        <v>---</v>
      </c>
      <c r="I209" s="73" t="str">
        <f>IFERROR(VLOOKUP(G209,IF($C$4="TEI0185_REV03",CALC_CONN_TEI0185_REV03!$H:$X),16,0),"---")</f>
        <v>---</v>
      </c>
      <c r="J209" s="72" t="str">
        <f>IFERROR(VLOOKUP(G209,IF($C$4="TEI0185_REV03",CALC_CONN_TEI0185_REV03!$H:$X),17,0),"---")</f>
        <v>---</v>
      </c>
      <c r="K209" s="78" t="str">
        <f>IFERROR(VLOOKUP($D209&amp;"-"&amp;$E209,IF($C$4="TEI0185_REV03",CALC_CONN_TEI0185_REV03!$F:$K,"???"),6,0),"---")</f>
        <v>---</v>
      </c>
    </row>
    <row r="210" spans="2:11" ht="15" customHeight="1" x14ac:dyDescent="0.25">
      <c r="B210" s="73">
        <f t="shared" si="3"/>
        <v>205</v>
      </c>
      <c r="C210" s="77">
        <f>IFERROR(IF($C$4="TEI0185_REV03",CALC_CONN_TEI0185_REV03!U210,),"---")</f>
        <v>0</v>
      </c>
      <c r="D210" s="73">
        <f>IFERROR(IF($C$4="TEI0185_REV03",CALC_CONN_TEI0185_REV03!D210,),"---")</f>
        <v>0</v>
      </c>
      <c r="E210" s="73">
        <f>IFERROR(IF($C$4="TEI0185_REV03",CALC_CONN_TEI0185_REV03!E210,),"---")</f>
        <v>0</v>
      </c>
      <c r="F210" s="73" t="str">
        <f>IFERROR(IF(VLOOKUP($D210&amp;"-"&amp;$E210,IF($C$4="TEI0185_REV03",CALC_CONN_TEI0185_REV03!$F:$I),4,0)="--","---",IF($C$4="TEI0185_REV03",CALC_CONN_TEI0185_REV03!$G210&amp; " --&gt; " &amp;CALC_CONN_TEI0185_REV03!$I210&amp; " --&gt; ")),"---")</f>
        <v>---</v>
      </c>
      <c r="G210" s="73" t="str">
        <f>IFERROR(IF(VLOOKUP($D210&amp;"-"&amp;$E210,IF($C$4="TEI0185_REV03",CALC_CONN_TEI0185_REV03!$F:$H),3,0)="--",VLOOKUP($D210&amp;"-"&amp;$E210,IF($C$4="TEI0185_REV03",CALC_CONN_TEI0185_REV03!$F:$H),2,0),VLOOKUP($D210&amp;"-"&amp;$E210,IF($C$4="TEI0185_REV03",CALC_CONN_TEI0185_REV03!$F:$H),3,0)),"---")</f>
        <v>---</v>
      </c>
      <c r="H210" s="73" t="str">
        <f>IFERROR(VLOOKUP(G210,IF($C$4="TEI0185_REV03",CALC_CONN_TEI0185_REV03!$G:$T),14,0),"---")</f>
        <v>---</v>
      </c>
      <c r="I210" s="73" t="str">
        <f>IFERROR(VLOOKUP(G210,IF($C$4="TEI0185_REV03",CALC_CONN_TEI0185_REV03!$H:$X),16,0),"---")</f>
        <v>---</v>
      </c>
      <c r="J210" s="72" t="str">
        <f>IFERROR(VLOOKUP(G210,IF($C$4="TEI0185_REV03",CALC_CONN_TEI0185_REV03!$H:$X),17,0),"---")</f>
        <v>---</v>
      </c>
      <c r="K210" s="78" t="str">
        <f>IFERROR(VLOOKUP($D210&amp;"-"&amp;$E210,IF($C$4="TEI0185_REV03",CALC_CONN_TEI0185_REV03!$F:$K,"???"),6,0),"---")</f>
        <v>---</v>
      </c>
    </row>
    <row r="211" spans="2:11" ht="15" customHeight="1" x14ac:dyDescent="0.25">
      <c r="B211" s="73">
        <f t="shared" si="3"/>
        <v>206</v>
      </c>
      <c r="C211" s="77">
        <f>IFERROR(IF($C$4="TEI0185_REV03",CALC_CONN_TEI0185_REV03!U211,),"---")</f>
        <v>0</v>
      </c>
      <c r="D211" s="73">
        <f>IFERROR(IF($C$4="TEI0185_REV03",CALC_CONN_TEI0185_REV03!D211,),"---")</f>
        <v>0</v>
      </c>
      <c r="E211" s="73">
        <f>IFERROR(IF($C$4="TEI0185_REV03",CALC_CONN_TEI0185_REV03!E211,),"---")</f>
        <v>0</v>
      </c>
      <c r="F211" s="73" t="str">
        <f>IFERROR(IF(VLOOKUP($D211&amp;"-"&amp;$E211,IF($C$4="TEI0185_REV03",CALC_CONN_TEI0185_REV03!$F:$I),4,0)="--","---",IF($C$4="TEI0185_REV03",CALC_CONN_TEI0185_REV03!$G211&amp; " --&gt; " &amp;CALC_CONN_TEI0185_REV03!$I211&amp; " --&gt; ")),"---")</f>
        <v>---</v>
      </c>
      <c r="G211" s="73" t="str">
        <f>IFERROR(IF(VLOOKUP($D211&amp;"-"&amp;$E211,IF($C$4="TEI0185_REV03",CALC_CONN_TEI0185_REV03!$F:$H),3,0)="--",VLOOKUP($D211&amp;"-"&amp;$E211,IF($C$4="TEI0185_REV03",CALC_CONN_TEI0185_REV03!$F:$H),2,0),VLOOKUP($D211&amp;"-"&amp;$E211,IF($C$4="TEI0185_REV03",CALC_CONN_TEI0185_REV03!$F:$H),3,0)),"---")</f>
        <v>---</v>
      </c>
      <c r="H211" s="73" t="str">
        <f>IFERROR(VLOOKUP(G211,IF($C$4="TEI0185_REV03",CALC_CONN_TEI0185_REV03!$G:$T),14,0),"---")</f>
        <v>---</v>
      </c>
      <c r="I211" s="73" t="str">
        <f>IFERROR(VLOOKUP(G211,IF($C$4="TEI0185_REV03",CALC_CONN_TEI0185_REV03!$H:$X),16,0),"---")</f>
        <v>---</v>
      </c>
      <c r="J211" s="72" t="str">
        <f>IFERROR(VLOOKUP(G211,IF($C$4="TEI0185_REV03",CALC_CONN_TEI0185_REV03!$H:$X),17,0),"---")</f>
        <v>---</v>
      </c>
      <c r="K211" s="78" t="str">
        <f>IFERROR(VLOOKUP($D211&amp;"-"&amp;$E211,IF($C$4="TEI0185_REV03",CALC_CONN_TEI0185_REV03!$F:$K,"???"),6,0),"---")</f>
        <v>---</v>
      </c>
    </row>
    <row r="212" spans="2:11" ht="15" customHeight="1" x14ac:dyDescent="0.25">
      <c r="B212" s="73">
        <f t="shared" si="3"/>
        <v>207</v>
      </c>
      <c r="C212" s="77">
        <f>IFERROR(IF($C$4="TEI0185_REV03",CALC_CONN_TEI0185_REV03!U212,),"---")</f>
        <v>0</v>
      </c>
      <c r="D212" s="73">
        <f>IFERROR(IF($C$4="TEI0185_REV03",CALC_CONN_TEI0185_REV03!D212,),"---")</f>
        <v>0</v>
      </c>
      <c r="E212" s="73">
        <f>IFERROR(IF($C$4="TEI0185_REV03",CALC_CONN_TEI0185_REV03!E212,),"---")</f>
        <v>0</v>
      </c>
      <c r="F212" s="73" t="str">
        <f>IFERROR(IF(VLOOKUP($D212&amp;"-"&amp;$E212,IF($C$4="TEI0185_REV03",CALC_CONN_TEI0185_REV03!$F:$I),4,0)="--","---",IF($C$4="TEI0185_REV03",CALC_CONN_TEI0185_REV03!$G212&amp; " --&gt; " &amp;CALC_CONN_TEI0185_REV03!$I212&amp; " --&gt; ")),"---")</f>
        <v>---</v>
      </c>
      <c r="G212" s="73" t="str">
        <f>IFERROR(IF(VLOOKUP($D212&amp;"-"&amp;$E212,IF($C$4="TEI0185_REV03",CALC_CONN_TEI0185_REV03!$F:$H),3,0)="--",VLOOKUP($D212&amp;"-"&amp;$E212,IF($C$4="TEI0185_REV03",CALC_CONN_TEI0185_REV03!$F:$H),2,0),VLOOKUP($D212&amp;"-"&amp;$E212,IF($C$4="TEI0185_REV03",CALC_CONN_TEI0185_REV03!$F:$H),3,0)),"---")</f>
        <v>---</v>
      </c>
      <c r="H212" s="73" t="str">
        <f>IFERROR(VLOOKUP(G212,IF($C$4="TEI0185_REV03",CALC_CONN_TEI0185_REV03!$G:$T),14,0),"---")</f>
        <v>---</v>
      </c>
      <c r="I212" s="73" t="str">
        <f>IFERROR(VLOOKUP(G212,IF($C$4="TEI0185_REV03",CALC_CONN_TEI0185_REV03!$H:$X),16,0),"---")</f>
        <v>---</v>
      </c>
      <c r="J212" s="72" t="str">
        <f>IFERROR(VLOOKUP(G212,IF($C$4="TEI0185_REV03",CALC_CONN_TEI0185_REV03!$H:$X),17,0),"---")</f>
        <v>---</v>
      </c>
      <c r="K212" s="78" t="str">
        <f>IFERROR(VLOOKUP($D212&amp;"-"&amp;$E212,IF($C$4="TEI0185_REV03",CALC_CONN_TEI0185_REV03!$F:$K,"???"),6,0),"---")</f>
        <v>---</v>
      </c>
    </row>
    <row r="213" spans="2:11" ht="15" customHeight="1" x14ac:dyDescent="0.25">
      <c r="B213" s="73">
        <f t="shared" si="3"/>
        <v>208</v>
      </c>
      <c r="C213" s="77">
        <f>IFERROR(IF($C$4="TEI0185_REV03",CALC_CONN_TEI0185_REV03!U213,),"---")</f>
        <v>0</v>
      </c>
      <c r="D213" s="73">
        <f>IFERROR(IF($C$4="TEI0185_REV03",CALC_CONN_TEI0185_REV03!D213,),"---")</f>
        <v>0</v>
      </c>
      <c r="E213" s="73">
        <f>IFERROR(IF($C$4="TEI0185_REV03",CALC_CONN_TEI0185_REV03!E213,),"---")</f>
        <v>0</v>
      </c>
      <c r="F213" s="73" t="str">
        <f>IFERROR(IF(VLOOKUP($D213&amp;"-"&amp;$E213,IF($C$4="TEI0185_REV03",CALC_CONN_TEI0185_REV03!$F:$I),4,0)="--","---",IF($C$4="TEI0185_REV03",CALC_CONN_TEI0185_REV03!$G213&amp; " --&gt; " &amp;CALC_CONN_TEI0185_REV03!$I213&amp; " --&gt; ")),"---")</f>
        <v>---</v>
      </c>
      <c r="G213" s="73" t="str">
        <f>IFERROR(IF(VLOOKUP($D213&amp;"-"&amp;$E213,IF($C$4="TEI0185_REV03",CALC_CONN_TEI0185_REV03!$F:$H),3,0)="--",VLOOKUP($D213&amp;"-"&amp;$E213,IF($C$4="TEI0185_REV03",CALC_CONN_TEI0185_REV03!$F:$H),2,0),VLOOKUP($D213&amp;"-"&amp;$E213,IF($C$4="TEI0185_REV03",CALC_CONN_TEI0185_REV03!$F:$H),3,0)),"---")</f>
        <v>---</v>
      </c>
      <c r="H213" s="73" t="str">
        <f>IFERROR(VLOOKUP(G213,IF($C$4="TEI0185_REV03",CALC_CONN_TEI0185_REV03!$G:$T),14,0),"---")</f>
        <v>---</v>
      </c>
      <c r="I213" s="73" t="str">
        <f>IFERROR(VLOOKUP(G213,IF($C$4="TEI0185_REV03",CALC_CONN_TEI0185_REV03!$H:$X),16,0),"---")</f>
        <v>---</v>
      </c>
      <c r="J213" s="72" t="str">
        <f>IFERROR(VLOOKUP(G213,IF($C$4="TEI0185_REV03",CALC_CONN_TEI0185_REV03!$H:$X),17,0),"---")</f>
        <v>---</v>
      </c>
      <c r="K213" s="78" t="str">
        <f>IFERROR(VLOOKUP($D213&amp;"-"&amp;$E213,IF($C$4="TEI0185_REV03",CALC_CONN_TEI0185_REV03!$F:$K,"???"),6,0),"---")</f>
        <v>---</v>
      </c>
    </row>
    <row r="214" spans="2:11" ht="15" customHeight="1" x14ac:dyDescent="0.25">
      <c r="B214" s="73">
        <f t="shared" si="3"/>
        <v>209</v>
      </c>
      <c r="C214" s="77">
        <f>IFERROR(IF($C$4="TEI0185_REV03",CALC_CONN_TEI0185_REV03!U214,),"---")</f>
        <v>0</v>
      </c>
      <c r="D214" s="73">
        <f>IFERROR(IF($C$4="TEI0185_REV03",CALC_CONN_TEI0185_REV03!D214,),"---")</f>
        <v>0</v>
      </c>
      <c r="E214" s="73">
        <f>IFERROR(IF($C$4="TEI0185_REV03",CALC_CONN_TEI0185_REV03!E214,),"---")</f>
        <v>0</v>
      </c>
      <c r="F214" s="73" t="str">
        <f>IFERROR(IF(VLOOKUP($D214&amp;"-"&amp;$E214,IF($C$4="TEI0185_REV03",CALC_CONN_TEI0185_REV03!$F:$I),4,0)="--","---",IF($C$4="TEI0185_REV03",CALC_CONN_TEI0185_REV03!$G214&amp; " --&gt; " &amp;CALC_CONN_TEI0185_REV03!$I214&amp; " --&gt; ")),"---")</f>
        <v>---</v>
      </c>
      <c r="G214" s="73" t="str">
        <f>IFERROR(IF(VLOOKUP($D214&amp;"-"&amp;$E214,IF($C$4="TEI0185_REV03",CALC_CONN_TEI0185_REV03!$F:$H),3,0)="--",VLOOKUP($D214&amp;"-"&amp;$E214,IF($C$4="TEI0185_REV03",CALC_CONN_TEI0185_REV03!$F:$H),2,0),VLOOKUP($D214&amp;"-"&amp;$E214,IF($C$4="TEI0185_REV03",CALC_CONN_TEI0185_REV03!$F:$H),3,0)),"---")</f>
        <v>---</v>
      </c>
      <c r="H214" s="73" t="str">
        <f>IFERROR(VLOOKUP(G214,IF($C$4="TEI0185_REV03",CALC_CONN_TEI0185_REV03!$G:$T),14,0),"---")</f>
        <v>---</v>
      </c>
      <c r="I214" s="73" t="str">
        <f>IFERROR(VLOOKUP(G214,IF($C$4="TEI0185_REV03",CALC_CONN_TEI0185_REV03!$H:$X),16,0),"---")</f>
        <v>---</v>
      </c>
      <c r="J214" s="72" t="str">
        <f>IFERROR(VLOOKUP(G214,IF($C$4="TEI0185_REV03",CALC_CONN_TEI0185_REV03!$H:$X),17,0),"---")</f>
        <v>---</v>
      </c>
      <c r="K214" s="78" t="str">
        <f>IFERROR(VLOOKUP($D214&amp;"-"&amp;$E214,IF($C$4="TEI0185_REV03",CALC_CONN_TEI0185_REV03!$F:$K,"???"),6,0),"---")</f>
        <v>---</v>
      </c>
    </row>
    <row r="215" spans="2:11" ht="15" customHeight="1" x14ac:dyDescent="0.25">
      <c r="B215" s="73">
        <f t="shared" si="3"/>
        <v>210</v>
      </c>
      <c r="C215" s="77">
        <f>IFERROR(IF($C$4="TEI0185_REV03",CALC_CONN_TEI0185_REV03!U215,),"---")</f>
        <v>0</v>
      </c>
      <c r="D215" s="73">
        <f>IFERROR(IF($C$4="TEI0185_REV03",CALC_CONN_TEI0185_REV03!D215,),"---")</f>
        <v>0</v>
      </c>
      <c r="E215" s="73">
        <f>IFERROR(IF($C$4="TEI0185_REV03",CALC_CONN_TEI0185_REV03!E215,),"---")</f>
        <v>0</v>
      </c>
      <c r="F215" s="73" t="str">
        <f>IFERROR(IF(VLOOKUP($D215&amp;"-"&amp;$E215,IF($C$4="TEI0185_REV03",CALC_CONN_TEI0185_REV03!$F:$I),4,0)="--","---",IF($C$4="TEI0185_REV03",CALC_CONN_TEI0185_REV03!$G215&amp; " --&gt; " &amp;CALC_CONN_TEI0185_REV03!$I215&amp; " --&gt; ")),"---")</f>
        <v>---</v>
      </c>
      <c r="G215" s="73" t="str">
        <f>IFERROR(IF(VLOOKUP($D215&amp;"-"&amp;$E215,IF($C$4="TEI0185_REV03",CALC_CONN_TEI0185_REV03!$F:$H),3,0)="--",VLOOKUP($D215&amp;"-"&amp;$E215,IF($C$4="TEI0185_REV03",CALC_CONN_TEI0185_REV03!$F:$H),2,0),VLOOKUP($D215&amp;"-"&amp;$E215,IF($C$4="TEI0185_REV03",CALC_CONN_TEI0185_REV03!$F:$H),3,0)),"---")</f>
        <v>---</v>
      </c>
      <c r="H215" s="73" t="str">
        <f>IFERROR(VLOOKUP(G215,IF($C$4="TEI0185_REV03",CALC_CONN_TEI0185_REV03!$G:$T),14,0),"---")</f>
        <v>---</v>
      </c>
      <c r="I215" s="73" t="str">
        <f>IFERROR(VLOOKUP(G215,IF($C$4="TEI0185_REV03",CALC_CONN_TEI0185_REV03!$H:$X),16,0),"---")</f>
        <v>---</v>
      </c>
      <c r="J215" s="72" t="str">
        <f>IFERROR(VLOOKUP(G215,IF($C$4="TEI0185_REV03",CALC_CONN_TEI0185_REV03!$H:$X),17,0),"---")</f>
        <v>---</v>
      </c>
      <c r="K215" s="78" t="str">
        <f>IFERROR(VLOOKUP($D215&amp;"-"&amp;$E215,IF($C$4="TEI0185_REV03",CALC_CONN_TEI0185_REV03!$F:$K,"???"),6,0),"---")</f>
        <v>---</v>
      </c>
    </row>
    <row r="216" spans="2:11" ht="15" customHeight="1" x14ac:dyDescent="0.25">
      <c r="B216" s="73">
        <f t="shared" si="3"/>
        <v>211</v>
      </c>
      <c r="C216" s="77">
        <f>IFERROR(IF($C$4="TEI0185_REV03",CALC_CONN_TEI0185_REV03!U216,),"---")</f>
        <v>0</v>
      </c>
      <c r="D216" s="73">
        <f>IFERROR(IF($C$4="TEI0185_REV03",CALC_CONN_TEI0185_REV03!D216,),"---")</f>
        <v>0</v>
      </c>
      <c r="E216" s="73">
        <f>IFERROR(IF($C$4="TEI0185_REV03",CALC_CONN_TEI0185_REV03!E216,),"---")</f>
        <v>0</v>
      </c>
      <c r="F216" s="73" t="str">
        <f>IFERROR(IF(VLOOKUP($D216&amp;"-"&amp;$E216,IF($C$4="TEI0185_REV03",CALC_CONN_TEI0185_REV03!$F:$I),4,0)="--","---",IF($C$4="TEI0185_REV03",CALC_CONN_TEI0185_REV03!$G216&amp; " --&gt; " &amp;CALC_CONN_TEI0185_REV03!$I216&amp; " --&gt; ")),"---")</f>
        <v>---</v>
      </c>
      <c r="G216" s="73" t="str">
        <f>IFERROR(IF(VLOOKUP($D216&amp;"-"&amp;$E216,IF($C$4="TEI0185_REV03",CALC_CONN_TEI0185_REV03!$F:$H),3,0)="--",VLOOKUP($D216&amp;"-"&amp;$E216,IF($C$4="TEI0185_REV03",CALC_CONN_TEI0185_REV03!$F:$H),2,0),VLOOKUP($D216&amp;"-"&amp;$E216,IF($C$4="TEI0185_REV03",CALC_CONN_TEI0185_REV03!$F:$H),3,0)),"---")</f>
        <v>---</v>
      </c>
      <c r="H216" s="73" t="str">
        <f>IFERROR(VLOOKUP(G216,IF($C$4="TEI0185_REV03",CALC_CONN_TEI0185_REV03!$G:$T),14,0),"---")</f>
        <v>---</v>
      </c>
      <c r="I216" s="73" t="str">
        <f>IFERROR(VLOOKUP(G216,IF($C$4="TEI0185_REV03",CALC_CONN_TEI0185_REV03!$H:$X),16,0),"---")</f>
        <v>---</v>
      </c>
      <c r="J216" s="72" t="str">
        <f>IFERROR(VLOOKUP(G216,IF($C$4="TEI0185_REV03",CALC_CONN_TEI0185_REV03!$H:$X),17,0),"---")</f>
        <v>---</v>
      </c>
      <c r="K216" s="78" t="str">
        <f>IFERROR(VLOOKUP($D216&amp;"-"&amp;$E216,IF($C$4="TEI0185_REV03",CALC_CONN_TEI0185_REV03!$F:$K,"???"),6,0),"---")</f>
        <v>---</v>
      </c>
    </row>
    <row r="217" spans="2:11" ht="15" customHeight="1" x14ac:dyDescent="0.25">
      <c r="B217" s="73">
        <f t="shared" si="3"/>
        <v>212</v>
      </c>
      <c r="C217" s="77">
        <f>IFERROR(IF($C$4="TEI0185_REV03",CALC_CONN_TEI0185_REV03!U217,),"---")</f>
        <v>0</v>
      </c>
      <c r="D217" s="73">
        <f>IFERROR(IF($C$4="TEI0185_REV03",CALC_CONN_TEI0185_REV03!D217,),"---")</f>
        <v>0</v>
      </c>
      <c r="E217" s="73">
        <f>IFERROR(IF($C$4="TEI0185_REV03",CALC_CONN_TEI0185_REV03!E217,),"---")</f>
        <v>0</v>
      </c>
      <c r="F217" s="73" t="str">
        <f>IFERROR(IF(VLOOKUP($D217&amp;"-"&amp;$E217,IF($C$4="TEI0185_REV03",CALC_CONN_TEI0185_REV03!$F:$I),4,0)="--","---",IF($C$4="TEI0185_REV03",CALC_CONN_TEI0185_REV03!$G217&amp; " --&gt; " &amp;CALC_CONN_TEI0185_REV03!$I217&amp; " --&gt; ")),"---")</f>
        <v>---</v>
      </c>
      <c r="G217" s="73" t="str">
        <f>IFERROR(IF(VLOOKUP($D217&amp;"-"&amp;$E217,IF($C$4="TEI0185_REV03",CALC_CONN_TEI0185_REV03!$F:$H),3,0)="--",VLOOKUP($D217&amp;"-"&amp;$E217,IF($C$4="TEI0185_REV03",CALC_CONN_TEI0185_REV03!$F:$H),2,0),VLOOKUP($D217&amp;"-"&amp;$E217,IF($C$4="TEI0185_REV03",CALC_CONN_TEI0185_REV03!$F:$H),3,0)),"---")</f>
        <v>---</v>
      </c>
      <c r="H217" s="73" t="str">
        <f>IFERROR(VLOOKUP(G217,IF($C$4="TEI0185_REV03",CALC_CONN_TEI0185_REV03!$G:$T),14,0),"---")</f>
        <v>---</v>
      </c>
      <c r="I217" s="73" t="str">
        <f>IFERROR(VLOOKUP(G217,IF($C$4="TEI0185_REV03",CALC_CONN_TEI0185_REV03!$H:$X),16,0),"---")</f>
        <v>---</v>
      </c>
      <c r="J217" s="72" t="str">
        <f>IFERROR(VLOOKUP(G217,IF($C$4="TEI0185_REV03",CALC_CONN_TEI0185_REV03!$H:$X),17,0),"---")</f>
        <v>---</v>
      </c>
      <c r="K217" s="78" t="str">
        <f>IFERROR(VLOOKUP($D217&amp;"-"&amp;$E217,IF($C$4="TEI0185_REV03",CALC_CONN_TEI0185_REV03!$F:$K,"???"),6,0),"---")</f>
        <v>---</v>
      </c>
    </row>
    <row r="218" spans="2:11" ht="15" customHeight="1" x14ac:dyDescent="0.25">
      <c r="B218" s="73">
        <f t="shared" si="3"/>
        <v>213</v>
      </c>
      <c r="C218" s="77">
        <f>IFERROR(IF($C$4="TEI0185_REV03",CALC_CONN_TEI0185_REV03!U218,),"---")</f>
        <v>0</v>
      </c>
      <c r="D218" s="73">
        <f>IFERROR(IF($C$4="TEI0185_REV03",CALC_CONN_TEI0185_REV03!D218,),"---")</f>
        <v>0</v>
      </c>
      <c r="E218" s="73">
        <f>IFERROR(IF($C$4="TEI0185_REV03",CALC_CONN_TEI0185_REV03!E218,),"---")</f>
        <v>0</v>
      </c>
      <c r="F218" s="73" t="str">
        <f>IFERROR(IF(VLOOKUP($D218&amp;"-"&amp;$E218,IF($C$4="TEI0185_REV03",CALC_CONN_TEI0185_REV03!$F:$I),4,0)="--","---",IF($C$4="TEI0185_REV03",CALC_CONN_TEI0185_REV03!$G218&amp; " --&gt; " &amp;CALC_CONN_TEI0185_REV03!$I218&amp; " --&gt; ")),"---")</f>
        <v>---</v>
      </c>
      <c r="G218" s="73" t="str">
        <f>IFERROR(IF(VLOOKUP($D218&amp;"-"&amp;$E218,IF($C$4="TEI0185_REV03",CALC_CONN_TEI0185_REV03!$F:$H),3,0)="--",VLOOKUP($D218&amp;"-"&amp;$E218,IF($C$4="TEI0185_REV03",CALC_CONN_TEI0185_REV03!$F:$H),2,0),VLOOKUP($D218&amp;"-"&amp;$E218,IF($C$4="TEI0185_REV03",CALC_CONN_TEI0185_REV03!$F:$H),3,0)),"---")</f>
        <v>---</v>
      </c>
      <c r="H218" s="73" t="str">
        <f>IFERROR(VLOOKUP(G218,IF($C$4="TEI0185_REV03",CALC_CONN_TEI0185_REV03!$G:$T),14,0),"---")</f>
        <v>---</v>
      </c>
      <c r="I218" s="73" t="str">
        <f>IFERROR(VLOOKUP(G218,IF($C$4="TEI0185_REV03",CALC_CONN_TEI0185_REV03!$H:$X),16,0),"---")</f>
        <v>---</v>
      </c>
      <c r="J218" s="72" t="str">
        <f>IFERROR(VLOOKUP(G218,IF($C$4="TEI0185_REV03",CALC_CONN_TEI0185_REV03!$H:$X),17,0),"---")</f>
        <v>---</v>
      </c>
      <c r="K218" s="78" t="str">
        <f>IFERROR(VLOOKUP($D218&amp;"-"&amp;$E218,IF($C$4="TEI0185_REV03",CALC_CONN_TEI0185_REV03!$F:$K,"???"),6,0),"---")</f>
        <v>---</v>
      </c>
    </row>
    <row r="219" spans="2:11" ht="15" customHeight="1" x14ac:dyDescent="0.25">
      <c r="B219" s="73">
        <f t="shared" si="3"/>
        <v>214</v>
      </c>
      <c r="C219" s="77">
        <f>IFERROR(IF($C$4="TEI0185_REV03",CALC_CONN_TEI0185_REV03!U219,),"---")</f>
        <v>0</v>
      </c>
      <c r="D219" s="73">
        <f>IFERROR(IF($C$4="TEI0185_REV03",CALC_CONN_TEI0185_REV03!D219,),"---")</f>
        <v>0</v>
      </c>
      <c r="E219" s="73">
        <f>IFERROR(IF($C$4="TEI0185_REV03",CALC_CONN_TEI0185_REV03!E219,),"---")</f>
        <v>0</v>
      </c>
      <c r="F219" s="73" t="str">
        <f>IFERROR(IF(VLOOKUP($D219&amp;"-"&amp;$E219,IF($C$4="TEI0185_REV03",CALC_CONN_TEI0185_REV03!$F:$I),4,0)="--","---",IF($C$4="TEI0185_REV03",CALC_CONN_TEI0185_REV03!$G219&amp; " --&gt; " &amp;CALC_CONN_TEI0185_REV03!$I219&amp; " --&gt; ")),"---")</f>
        <v>---</v>
      </c>
      <c r="G219" s="73" t="str">
        <f>IFERROR(IF(VLOOKUP($D219&amp;"-"&amp;$E219,IF($C$4="TEI0185_REV03",CALC_CONN_TEI0185_REV03!$F:$H),3,0)="--",VLOOKUP($D219&amp;"-"&amp;$E219,IF($C$4="TEI0185_REV03",CALC_CONN_TEI0185_REV03!$F:$H),2,0),VLOOKUP($D219&amp;"-"&amp;$E219,IF($C$4="TEI0185_REV03",CALC_CONN_TEI0185_REV03!$F:$H),3,0)),"---")</f>
        <v>---</v>
      </c>
      <c r="H219" s="73" t="str">
        <f>IFERROR(VLOOKUP(G219,IF($C$4="TEI0185_REV03",CALC_CONN_TEI0185_REV03!$G:$T),14,0),"---")</f>
        <v>---</v>
      </c>
      <c r="I219" s="73" t="str">
        <f>IFERROR(VLOOKUP(G219,IF($C$4="TEI0185_REV03",CALC_CONN_TEI0185_REV03!$H:$X),16,0),"---")</f>
        <v>---</v>
      </c>
      <c r="J219" s="72" t="str">
        <f>IFERROR(VLOOKUP(G219,IF($C$4="TEI0185_REV03",CALC_CONN_TEI0185_REV03!$H:$X),17,0),"---")</f>
        <v>---</v>
      </c>
      <c r="K219" s="78" t="str">
        <f>IFERROR(VLOOKUP($D219&amp;"-"&amp;$E219,IF($C$4="TEI0185_REV03",CALC_CONN_TEI0185_REV03!$F:$K,"???"),6,0),"---")</f>
        <v>---</v>
      </c>
    </row>
    <row r="220" spans="2:11" ht="15" customHeight="1" x14ac:dyDescent="0.25">
      <c r="B220" s="73">
        <f t="shared" si="3"/>
        <v>215</v>
      </c>
      <c r="C220" s="77">
        <f>IFERROR(IF($C$4="TEI0185_REV03",CALC_CONN_TEI0185_REV03!U220,),"---")</f>
        <v>0</v>
      </c>
      <c r="D220" s="73">
        <f>IFERROR(IF($C$4="TEI0185_REV03",CALC_CONN_TEI0185_REV03!D220,),"---")</f>
        <v>0</v>
      </c>
      <c r="E220" s="73">
        <f>IFERROR(IF($C$4="TEI0185_REV03",CALC_CONN_TEI0185_REV03!E220,),"---")</f>
        <v>0</v>
      </c>
      <c r="F220" s="73" t="str">
        <f>IFERROR(IF(VLOOKUP($D220&amp;"-"&amp;$E220,IF($C$4="TEI0185_REV03",CALC_CONN_TEI0185_REV03!$F:$I),4,0)="--","---",IF($C$4="TEI0185_REV03",CALC_CONN_TEI0185_REV03!$G220&amp; " --&gt; " &amp;CALC_CONN_TEI0185_REV03!$I220&amp; " --&gt; ")),"---")</f>
        <v>---</v>
      </c>
      <c r="G220" s="73" t="str">
        <f>IFERROR(IF(VLOOKUP($D220&amp;"-"&amp;$E220,IF($C$4="TEI0185_REV03",CALC_CONN_TEI0185_REV03!$F:$H),3,0)="--",VLOOKUP($D220&amp;"-"&amp;$E220,IF($C$4="TEI0185_REV03",CALC_CONN_TEI0185_REV03!$F:$H),2,0),VLOOKUP($D220&amp;"-"&amp;$E220,IF($C$4="TEI0185_REV03",CALC_CONN_TEI0185_REV03!$F:$H),3,0)),"---")</f>
        <v>---</v>
      </c>
      <c r="H220" s="73" t="str">
        <f>IFERROR(VLOOKUP(G220,IF($C$4="TEI0185_REV03",CALC_CONN_TEI0185_REV03!$G:$T),14,0),"---")</f>
        <v>---</v>
      </c>
      <c r="I220" s="73" t="str">
        <f>IFERROR(VLOOKUP(G220,IF($C$4="TEI0185_REV03",CALC_CONN_TEI0185_REV03!$H:$X),16,0),"---")</f>
        <v>---</v>
      </c>
      <c r="J220" s="72" t="str">
        <f>IFERROR(VLOOKUP(G220,IF($C$4="TEI0185_REV03",CALC_CONN_TEI0185_REV03!$H:$X),17,0),"---")</f>
        <v>---</v>
      </c>
      <c r="K220" s="78" t="str">
        <f>IFERROR(VLOOKUP($D220&amp;"-"&amp;$E220,IF($C$4="TEI0185_REV03",CALC_CONN_TEI0185_REV03!$F:$K,"???"),6,0),"---")</f>
        <v>---</v>
      </c>
    </row>
    <row r="221" spans="2:11" ht="15" customHeight="1" x14ac:dyDescent="0.25">
      <c r="B221" s="73">
        <f t="shared" si="3"/>
        <v>216</v>
      </c>
      <c r="C221" s="77">
        <f>IFERROR(IF($C$4="TEI0185_REV03",CALC_CONN_TEI0185_REV03!U221,),"---")</f>
        <v>0</v>
      </c>
      <c r="D221" s="73">
        <f>IFERROR(IF($C$4="TEI0185_REV03",CALC_CONN_TEI0185_REV03!D221,),"---")</f>
        <v>0</v>
      </c>
      <c r="E221" s="73">
        <f>IFERROR(IF($C$4="TEI0185_REV03",CALC_CONN_TEI0185_REV03!E221,),"---")</f>
        <v>0</v>
      </c>
      <c r="F221" s="73" t="str">
        <f>IFERROR(IF(VLOOKUP($D221&amp;"-"&amp;$E221,IF($C$4="TEI0185_REV03",CALC_CONN_TEI0185_REV03!$F:$I),4,0)="--","---",IF($C$4="TEI0185_REV03",CALC_CONN_TEI0185_REV03!$G221&amp; " --&gt; " &amp;CALC_CONN_TEI0185_REV03!$I221&amp; " --&gt; ")),"---")</f>
        <v>---</v>
      </c>
      <c r="G221" s="73" t="str">
        <f>IFERROR(IF(VLOOKUP($D221&amp;"-"&amp;$E221,IF($C$4="TEI0185_REV03",CALC_CONN_TEI0185_REV03!$F:$H),3,0)="--",VLOOKUP($D221&amp;"-"&amp;$E221,IF($C$4="TEI0185_REV03",CALC_CONN_TEI0185_REV03!$F:$H),2,0),VLOOKUP($D221&amp;"-"&amp;$E221,IF($C$4="TEI0185_REV03",CALC_CONN_TEI0185_REV03!$F:$H),3,0)),"---")</f>
        <v>---</v>
      </c>
      <c r="H221" s="73" t="str">
        <f>IFERROR(VLOOKUP(G221,IF($C$4="TEI0185_REV03",CALC_CONN_TEI0185_REV03!$G:$T),14,0),"---")</f>
        <v>---</v>
      </c>
      <c r="I221" s="73" t="str">
        <f>IFERROR(VLOOKUP(G221,IF($C$4="TEI0185_REV03",CALC_CONN_TEI0185_REV03!$H:$X),16,0),"---")</f>
        <v>---</v>
      </c>
      <c r="J221" s="72" t="str">
        <f>IFERROR(VLOOKUP(G221,IF($C$4="TEI0185_REV03",CALC_CONN_TEI0185_REV03!$H:$X),17,0),"---")</f>
        <v>---</v>
      </c>
      <c r="K221" s="78" t="str">
        <f>IFERROR(VLOOKUP($D221&amp;"-"&amp;$E221,IF($C$4="TEI0185_REV03",CALC_CONN_TEI0185_REV03!$F:$K,"???"),6,0),"---")</f>
        <v>---</v>
      </c>
    </row>
    <row r="222" spans="2:11" ht="15" customHeight="1" x14ac:dyDescent="0.25">
      <c r="B222" s="73">
        <f t="shared" si="3"/>
        <v>217</v>
      </c>
      <c r="C222" s="77">
        <f>IFERROR(IF($C$4="TEI0185_REV03",CALC_CONN_TEI0185_REV03!U222,),"---")</f>
        <v>0</v>
      </c>
      <c r="D222" s="73">
        <f>IFERROR(IF($C$4="TEI0185_REV03",CALC_CONN_TEI0185_REV03!D222,),"---")</f>
        <v>0</v>
      </c>
      <c r="E222" s="73">
        <f>IFERROR(IF($C$4="TEI0185_REV03",CALC_CONN_TEI0185_REV03!E222,),"---")</f>
        <v>0</v>
      </c>
      <c r="F222" s="73" t="str">
        <f>IFERROR(IF(VLOOKUP($D222&amp;"-"&amp;$E222,IF($C$4="TEI0185_REV03",CALC_CONN_TEI0185_REV03!$F:$I),4,0)="--","---",IF($C$4="TEI0185_REV03",CALC_CONN_TEI0185_REV03!$G222&amp; " --&gt; " &amp;CALC_CONN_TEI0185_REV03!$I222&amp; " --&gt; ")),"---")</f>
        <v>---</v>
      </c>
      <c r="G222" s="73" t="str">
        <f>IFERROR(IF(VLOOKUP($D222&amp;"-"&amp;$E222,IF($C$4="TEI0185_REV03",CALC_CONN_TEI0185_REV03!$F:$H),3,0)="--",VLOOKUP($D222&amp;"-"&amp;$E222,IF($C$4="TEI0185_REV03",CALC_CONN_TEI0185_REV03!$F:$H),2,0),VLOOKUP($D222&amp;"-"&amp;$E222,IF($C$4="TEI0185_REV03",CALC_CONN_TEI0185_REV03!$F:$H),3,0)),"---")</f>
        <v>---</v>
      </c>
      <c r="H222" s="73" t="str">
        <f>IFERROR(VLOOKUP(G222,IF($C$4="TEI0185_REV03",CALC_CONN_TEI0185_REV03!$G:$T),14,0),"---")</f>
        <v>---</v>
      </c>
      <c r="I222" s="73" t="str">
        <f>IFERROR(VLOOKUP(G222,IF($C$4="TEI0185_REV03",CALC_CONN_TEI0185_REV03!$H:$X),16,0),"---")</f>
        <v>---</v>
      </c>
      <c r="J222" s="72" t="str">
        <f>IFERROR(VLOOKUP(G222,IF($C$4="TEI0185_REV03",CALC_CONN_TEI0185_REV03!$H:$X),17,0),"---")</f>
        <v>---</v>
      </c>
      <c r="K222" s="78" t="str">
        <f>IFERROR(VLOOKUP($D222&amp;"-"&amp;$E222,IF($C$4="TEI0185_REV03",CALC_CONN_TEI0185_REV03!$F:$K,"???"),6,0),"---")</f>
        <v>---</v>
      </c>
    </row>
    <row r="223" spans="2:11" ht="15" customHeight="1" x14ac:dyDescent="0.25">
      <c r="B223" s="73">
        <f t="shared" si="3"/>
        <v>218</v>
      </c>
      <c r="C223" s="77">
        <f>IFERROR(IF($C$4="TEI0185_REV03",CALC_CONN_TEI0185_REV03!U223,),"---")</f>
        <v>0</v>
      </c>
      <c r="D223" s="73">
        <f>IFERROR(IF($C$4="TEI0185_REV03",CALC_CONN_TEI0185_REV03!D223,),"---")</f>
        <v>0</v>
      </c>
      <c r="E223" s="73">
        <f>IFERROR(IF($C$4="TEI0185_REV03",CALC_CONN_TEI0185_REV03!E223,),"---")</f>
        <v>0</v>
      </c>
      <c r="F223" s="73" t="str">
        <f>IFERROR(IF(VLOOKUP($D223&amp;"-"&amp;$E223,IF($C$4="TEI0185_REV03",CALC_CONN_TEI0185_REV03!$F:$I),4,0)="--","---",IF($C$4="TEI0185_REV03",CALC_CONN_TEI0185_REV03!$G223&amp; " --&gt; " &amp;CALC_CONN_TEI0185_REV03!$I223&amp; " --&gt; ")),"---")</f>
        <v>---</v>
      </c>
      <c r="G223" s="73" t="str">
        <f>IFERROR(IF(VLOOKUP($D223&amp;"-"&amp;$E223,IF($C$4="TEI0185_REV03",CALC_CONN_TEI0185_REV03!$F:$H),3,0)="--",VLOOKUP($D223&amp;"-"&amp;$E223,IF($C$4="TEI0185_REV03",CALC_CONN_TEI0185_REV03!$F:$H),2,0),VLOOKUP($D223&amp;"-"&amp;$E223,IF($C$4="TEI0185_REV03",CALC_CONN_TEI0185_REV03!$F:$H),3,0)),"---")</f>
        <v>---</v>
      </c>
      <c r="H223" s="73" t="str">
        <f>IFERROR(VLOOKUP(G223,IF($C$4="TEI0185_REV03",CALC_CONN_TEI0185_REV03!$G:$T),14,0),"---")</f>
        <v>---</v>
      </c>
      <c r="I223" s="73" t="str">
        <f>IFERROR(VLOOKUP(G223,IF($C$4="TEI0185_REV03",CALC_CONN_TEI0185_REV03!$H:$X),16,0),"---")</f>
        <v>---</v>
      </c>
      <c r="J223" s="72" t="str">
        <f>IFERROR(VLOOKUP(G223,IF($C$4="TEI0185_REV03",CALC_CONN_TEI0185_REV03!$H:$X),17,0),"---")</f>
        <v>---</v>
      </c>
      <c r="K223" s="78" t="str">
        <f>IFERROR(VLOOKUP($D223&amp;"-"&amp;$E223,IF($C$4="TEI0185_REV03",CALC_CONN_TEI0185_REV03!$F:$K,"???"),6,0),"---")</f>
        <v>---</v>
      </c>
    </row>
    <row r="224" spans="2:11" ht="15" customHeight="1" x14ac:dyDescent="0.25">
      <c r="B224" s="73">
        <f t="shared" si="3"/>
        <v>219</v>
      </c>
      <c r="C224" s="77">
        <f>IFERROR(IF($C$4="TEI0185_REV03",CALC_CONN_TEI0185_REV03!U224,),"---")</f>
        <v>0</v>
      </c>
      <c r="D224" s="73">
        <f>IFERROR(IF($C$4="TEI0185_REV03",CALC_CONN_TEI0185_REV03!D224,),"---")</f>
        <v>0</v>
      </c>
      <c r="E224" s="73">
        <f>IFERROR(IF($C$4="TEI0185_REV03",CALC_CONN_TEI0185_REV03!E224,),"---")</f>
        <v>0</v>
      </c>
      <c r="F224" s="73" t="str">
        <f>IFERROR(IF(VLOOKUP($D224&amp;"-"&amp;$E224,IF($C$4="TEI0185_REV03",CALC_CONN_TEI0185_REV03!$F:$I),4,0)="--","---",IF($C$4="TEI0185_REV03",CALC_CONN_TEI0185_REV03!$G224&amp; " --&gt; " &amp;CALC_CONN_TEI0185_REV03!$I224&amp; " --&gt; ")),"---")</f>
        <v>---</v>
      </c>
      <c r="G224" s="73" t="str">
        <f>IFERROR(IF(VLOOKUP($D224&amp;"-"&amp;$E224,IF($C$4="TEI0185_REV03",CALC_CONN_TEI0185_REV03!$F:$H),3,0)="--",VLOOKUP($D224&amp;"-"&amp;$E224,IF($C$4="TEI0185_REV03",CALC_CONN_TEI0185_REV03!$F:$H),2,0),VLOOKUP($D224&amp;"-"&amp;$E224,IF($C$4="TEI0185_REV03",CALC_CONN_TEI0185_REV03!$F:$H),3,0)),"---")</f>
        <v>---</v>
      </c>
      <c r="H224" s="73" t="str">
        <f>IFERROR(VLOOKUP(G224,IF($C$4="TEI0185_REV03",CALC_CONN_TEI0185_REV03!$G:$T),14,0),"---")</f>
        <v>---</v>
      </c>
      <c r="I224" s="73" t="str">
        <f>IFERROR(VLOOKUP(G224,IF($C$4="TEI0185_REV03",CALC_CONN_TEI0185_REV03!$H:$X),16,0),"---")</f>
        <v>---</v>
      </c>
      <c r="J224" s="72" t="str">
        <f>IFERROR(VLOOKUP(G224,IF($C$4="TEI0185_REV03",CALC_CONN_TEI0185_REV03!$H:$X),17,0),"---")</f>
        <v>---</v>
      </c>
      <c r="K224" s="78" t="str">
        <f>IFERROR(VLOOKUP($D224&amp;"-"&amp;$E224,IF($C$4="TEI0185_REV03",CALC_CONN_TEI0185_REV03!$F:$K,"???"),6,0),"---")</f>
        <v>---</v>
      </c>
    </row>
    <row r="225" spans="2:11" ht="15" customHeight="1" x14ac:dyDescent="0.25">
      <c r="B225" s="73">
        <f t="shared" si="3"/>
        <v>220</v>
      </c>
      <c r="C225" s="77">
        <f>IFERROR(IF($C$4="TEI0185_REV03",CALC_CONN_TEI0185_REV03!U225,),"---")</f>
        <v>0</v>
      </c>
      <c r="D225" s="73">
        <f>IFERROR(IF($C$4="TEI0185_REV03",CALC_CONN_TEI0185_REV03!D225,),"---")</f>
        <v>0</v>
      </c>
      <c r="E225" s="73">
        <f>IFERROR(IF($C$4="TEI0185_REV03",CALC_CONN_TEI0185_REV03!E225,),"---")</f>
        <v>0</v>
      </c>
      <c r="F225" s="73" t="str">
        <f>IFERROR(IF(VLOOKUP($D225&amp;"-"&amp;$E225,IF($C$4="TEI0185_REV03",CALC_CONN_TEI0185_REV03!$F:$I),4,0)="--","---",IF($C$4="TEI0185_REV03",CALC_CONN_TEI0185_REV03!$G225&amp; " --&gt; " &amp;CALC_CONN_TEI0185_REV03!$I225&amp; " --&gt; ")),"---")</f>
        <v>---</v>
      </c>
      <c r="G225" s="73" t="str">
        <f>IFERROR(IF(VLOOKUP($D225&amp;"-"&amp;$E225,IF($C$4="TEI0185_REV03",CALC_CONN_TEI0185_REV03!$F:$H),3,0)="--",VLOOKUP($D225&amp;"-"&amp;$E225,IF($C$4="TEI0185_REV03",CALC_CONN_TEI0185_REV03!$F:$H),2,0),VLOOKUP($D225&amp;"-"&amp;$E225,IF($C$4="TEI0185_REV03",CALC_CONN_TEI0185_REV03!$F:$H),3,0)),"---")</f>
        <v>---</v>
      </c>
      <c r="H225" s="73" t="str">
        <f>IFERROR(VLOOKUP(G225,IF($C$4="TEI0185_REV03",CALC_CONN_TEI0185_REV03!$G:$T),14,0),"---")</f>
        <v>---</v>
      </c>
      <c r="I225" s="73" t="str">
        <f>IFERROR(VLOOKUP(G225,IF($C$4="TEI0185_REV03",CALC_CONN_TEI0185_REV03!$H:$X),16,0),"---")</f>
        <v>---</v>
      </c>
      <c r="J225" s="72" t="str">
        <f>IFERROR(VLOOKUP(G225,IF($C$4="TEI0185_REV03",CALC_CONN_TEI0185_REV03!$H:$X),17,0),"---")</f>
        <v>---</v>
      </c>
      <c r="K225" s="78" t="str">
        <f>IFERROR(VLOOKUP($D225&amp;"-"&amp;$E225,IF($C$4="TEI0185_REV03",CALC_CONN_TEI0185_REV03!$F:$K,"???"),6,0),"---")</f>
        <v>---</v>
      </c>
    </row>
    <row r="226" spans="2:11" ht="15" customHeight="1" x14ac:dyDescent="0.25">
      <c r="B226" s="73">
        <f t="shared" si="3"/>
        <v>221</v>
      </c>
      <c r="C226" s="77">
        <f>IFERROR(IF($C$4="TEI0185_REV03",CALC_CONN_TEI0185_REV03!U226,),"---")</f>
        <v>0</v>
      </c>
      <c r="D226" s="73">
        <f>IFERROR(IF($C$4="TEI0185_REV03",CALC_CONN_TEI0185_REV03!D226,),"---")</f>
        <v>0</v>
      </c>
      <c r="E226" s="73">
        <f>IFERROR(IF($C$4="TEI0185_REV03",CALC_CONN_TEI0185_REV03!E226,),"---")</f>
        <v>0</v>
      </c>
      <c r="F226" s="73" t="str">
        <f>IFERROR(IF(VLOOKUP($D226&amp;"-"&amp;$E226,IF($C$4="TEI0185_REV03",CALC_CONN_TEI0185_REV03!$F:$I),4,0)="--","---",IF($C$4="TEI0185_REV03",CALC_CONN_TEI0185_REV03!$G226&amp; " --&gt; " &amp;CALC_CONN_TEI0185_REV03!$I226&amp; " --&gt; ")),"---")</f>
        <v>---</v>
      </c>
      <c r="G226" s="73" t="str">
        <f>IFERROR(IF(VLOOKUP($D226&amp;"-"&amp;$E226,IF($C$4="TEI0185_REV03",CALC_CONN_TEI0185_REV03!$F:$H),3,0)="--",VLOOKUP($D226&amp;"-"&amp;$E226,IF($C$4="TEI0185_REV03",CALC_CONN_TEI0185_REV03!$F:$H),2,0),VLOOKUP($D226&amp;"-"&amp;$E226,IF($C$4="TEI0185_REV03",CALC_CONN_TEI0185_REV03!$F:$H),3,0)),"---")</f>
        <v>---</v>
      </c>
      <c r="H226" s="73" t="str">
        <f>IFERROR(VLOOKUP(G226,IF($C$4="TEI0185_REV03",CALC_CONN_TEI0185_REV03!$G:$T),14,0),"---")</f>
        <v>---</v>
      </c>
      <c r="I226" s="73" t="str">
        <f>IFERROR(VLOOKUP(G226,IF($C$4="TEI0185_REV03",CALC_CONN_TEI0185_REV03!$H:$X),16,0),"---")</f>
        <v>---</v>
      </c>
      <c r="J226" s="72" t="str">
        <f>IFERROR(VLOOKUP(G226,IF($C$4="TEI0185_REV03",CALC_CONN_TEI0185_REV03!$H:$X),17,0),"---")</f>
        <v>---</v>
      </c>
      <c r="K226" s="78" t="str">
        <f>IFERROR(VLOOKUP($D226&amp;"-"&amp;$E226,IF($C$4="TEI0185_REV03",CALC_CONN_TEI0185_REV03!$F:$K,"???"),6,0),"---")</f>
        <v>---</v>
      </c>
    </row>
    <row r="227" spans="2:11" ht="15" customHeight="1" x14ac:dyDescent="0.25">
      <c r="B227" s="73">
        <f t="shared" si="3"/>
        <v>222</v>
      </c>
      <c r="C227" s="77">
        <f>IFERROR(IF($C$4="TEI0185_REV03",CALC_CONN_TEI0185_REV03!U227,),"---")</f>
        <v>0</v>
      </c>
      <c r="D227" s="73">
        <f>IFERROR(IF($C$4="TEI0185_REV03",CALC_CONN_TEI0185_REV03!D227,),"---")</f>
        <v>0</v>
      </c>
      <c r="E227" s="73">
        <f>IFERROR(IF($C$4="TEI0185_REV03",CALC_CONN_TEI0185_REV03!E227,),"---")</f>
        <v>0</v>
      </c>
      <c r="F227" s="73" t="str">
        <f>IFERROR(IF(VLOOKUP($D227&amp;"-"&amp;$E227,IF($C$4="TEI0185_REV03",CALC_CONN_TEI0185_REV03!$F:$I),4,0)="--","---",IF($C$4="TEI0185_REV03",CALC_CONN_TEI0185_REV03!$G227&amp; " --&gt; " &amp;CALC_CONN_TEI0185_REV03!$I227&amp; " --&gt; ")),"---")</f>
        <v>---</v>
      </c>
      <c r="G227" s="73" t="str">
        <f>IFERROR(IF(VLOOKUP($D227&amp;"-"&amp;$E227,IF($C$4="TEI0185_REV03",CALC_CONN_TEI0185_REV03!$F:$H),3,0)="--",VLOOKUP($D227&amp;"-"&amp;$E227,IF($C$4="TEI0185_REV03",CALC_CONN_TEI0185_REV03!$F:$H),2,0),VLOOKUP($D227&amp;"-"&amp;$E227,IF($C$4="TEI0185_REV03",CALC_CONN_TEI0185_REV03!$F:$H),3,0)),"---")</f>
        <v>---</v>
      </c>
      <c r="H227" s="73" t="str">
        <f>IFERROR(VLOOKUP(G227,IF($C$4="TEI0185_REV03",CALC_CONN_TEI0185_REV03!$G:$T),14,0),"---")</f>
        <v>---</v>
      </c>
      <c r="I227" s="73" t="str">
        <f>IFERROR(VLOOKUP(G227,IF($C$4="TEI0185_REV03",CALC_CONN_TEI0185_REV03!$H:$X),16,0),"---")</f>
        <v>---</v>
      </c>
      <c r="J227" s="72" t="str">
        <f>IFERROR(VLOOKUP(G227,IF($C$4="TEI0185_REV03",CALC_CONN_TEI0185_REV03!$H:$X),17,0),"---")</f>
        <v>---</v>
      </c>
      <c r="K227" s="78" t="str">
        <f>IFERROR(VLOOKUP($D227&amp;"-"&amp;$E227,IF($C$4="TEI0185_REV03",CALC_CONN_TEI0185_REV03!$F:$K,"???"),6,0),"---")</f>
        <v>---</v>
      </c>
    </row>
    <row r="228" spans="2:11" ht="15" customHeight="1" x14ac:dyDescent="0.25">
      <c r="B228" s="73">
        <f t="shared" si="3"/>
        <v>223</v>
      </c>
      <c r="C228" s="77">
        <f>IFERROR(IF($C$4="TEI0185_REV03",CALC_CONN_TEI0185_REV03!U228,),"---")</f>
        <v>0</v>
      </c>
      <c r="D228" s="73">
        <f>IFERROR(IF($C$4="TEI0185_REV03",CALC_CONN_TEI0185_REV03!D228,),"---")</f>
        <v>0</v>
      </c>
      <c r="E228" s="73">
        <f>IFERROR(IF($C$4="TEI0185_REV03",CALC_CONN_TEI0185_REV03!E228,),"---")</f>
        <v>0</v>
      </c>
      <c r="F228" s="73" t="str">
        <f>IFERROR(IF(VLOOKUP($D228&amp;"-"&amp;$E228,IF($C$4="TEI0185_REV03",CALC_CONN_TEI0185_REV03!$F:$I),4,0)="--","---",IF($C$4="TEI0185_REV03",CALC_CONN_TEI0185_REV03!$G228&amp; " --&gt; " &amp;CALC_CONN_TEI0185_REV03!$I228&amp; " --&gt; ")),"---")</f>
        <v>---</v>
      </c>
      <c r="G228" s="73" t="str">
        <f>IFERROR(IF(VLOOKUP($D228&amp;"-"&amp;$E228,IF($C$4="TEI0185_REV03",CALC_CONN_TEI0185_REV03!$F:$H),3,0)="--",VLOOKUP($D228&amp;"-"&amp;$E228,IF($C$4="TEI0185_REV03",CALC_CONN_TEI0185_REV03!$F:$H),2,0),VLOOKUP($D228&amp;"-"&amp;$E228,IF($C$4="TEI0185_REV03",CALC_CONN_TEI0185_REV03!$F:$H),3,0)),"---")</f>
        <v>---</v>
      </c>
      <c r="H228" s="73" t="str">
        <f>IFERROR(VLOOKUP(G228,IF($C$4="TEI0185_REV03",CALC_CONN_TEI0185_REV03!$G:$T),14,0),"---")</f>
        <v>---</v>
      </c>
      <c r="I228" s="73" t="str">
        <f>IFERROR(VLOOKUP(G228,IF($C$4="TEI0185_REV03",CALC_CONN_TEI0185_REV03!$H:$X),16,0),"---")</f>
        <v>---</v>
      </c>
      <c r="J228" s="72" t="str">
        <f>IFERROR(VLOOKUP(G228,IF($C$4="TEI0185_REV03",CALC_CONN_TEI0185_REV03!$H:$X),17,0),"---")</f>
        <v>---</v>
      </c>
      <c r="K228" s="78" t="str">
        <f>IFERROR(VLOOKUP($D228&amp;"-"&amp;$E228,IF($C$4="TEI0185_REV03",CALC_CONN_TEI0185_REV03!$F:$K,"???"),6,0),"---")</f>
        <v>---</v>
      </c>
    </row>
    <row r="229" spans="2:11" ht="15" customHeight="1" x14ac:dyDescent="0.25">
      <c r="B229" s="73">
        <f t="shared" si="3"/>
        <v>224</v>
      </c>
      <c r="C229" s="77">
        <f>IFERROR(IF($C$4="TEI0185_REV03",CALC_CONN_TEI0185_REV03!U229,),"---")</f>
        <v>0</v>
      </c>
      <c r="D229" s="73">
        <f>IFERROR(IF($C$4="TEI0185_REV03",CALC_CONN_TEI0185_REV03!D229,),"---")</f>
        <v>0</v>
      </c>
      <c r="E229" s="73">
        <f>IFERROR(IF($C$4="TEI0185_REV03",CALC_CONN_TEI0185_REV03!E229,),"---")</f>
        <v>0</v>
      </c>
      <c r="F229" s="73" t="str">
        <f>IFERROR(IF(VLOOKUP($D229&amp;"-"&amp;$E229,IF($C$4="TEI0185_REV03",CALC_CONN_TEI0185_REV03!$F:$I),4,0)="--","---",IF($C$4="TEI0185_REV03",CALC_CONN_TEI0185_REV03!$G229&amp; " --&gt; " &amp;CALC_CONN_TEI0185_REV03!$I229&amp; " --&gt; ")),"---")</f>
        <v>---</v>
      </c>
      <c r="G229" s="73" t="str">
        <f>IFERROR(IF(VLOOKUP($D229&amp;"-"&amp;$E229,IF($C$4="TEI0185_REV03",CALC_CONN_TEI0185_REV03!$F:$H),3,0)="--",VLOOKUP($D229&amp;"-"&amp;$E229,IF($C$4="TEI0185_REV03",CALC_CONN_TEI0185_REV03!$F:$H),2,0),VLOOKUP($D229&amp;"-"&amp;$E229,IF($C$4="TEI0185_REV03",CALC_CONN_TEI0185_REV03!$F:$H),3,0)),"---")</f>
        <v>---</v>
      </c>
      <c r="H229" s="73" t="str">
        <f>IFERROR(VLOOKUP(G229,IF($C$4="TEI0185_REV03",CALC_CONN_TEI0185_REV03!$G:$T),14,0),"---")</f>
        <v>---</v>
      </c>
      <c r="I229" s="73" t="str">
        <f>IFERROR(VLOOKUP(G229,IF($C$4="TEI0185_REV03",CALC_CONN_TEI0185_REV03!$H:$X),16,0),"---")</f>
        <v>---</v>
      </c>
      <c r="J229" s="72" t="str">
        <f>IFERROR(VLOOKUP(G229,IF($C$4="TEI0185_REV03",CALC_CONN_TEI0185_REV03!$H:$X),17,0),"---")</f>
        <v>---</v>
      </c>
      <c r="K229" s="78" t="str">
        <f>IFERROR(VLOOKUP($D229&amp;"-"&amp;$E229,IF($C$4="TEI0185_REV03",CALC_CONN_TEI0185_REV03!$F:$K,"???"),6,0),"---")</f>
        <v>---</v>
      </c>
    </row>
    <row r="230" spans="2:11" ht="15" customHeight="1" x14ac:dyDescent="0.25">
      <c r="B230" s="73">
        <f t="shared" si="3"/>
        <v>225</v>
      </c>
      <c r="C230" s="77">
        <f>IFERROR(IF($C$4="TEI0185_REV03",CALC_CONN_TEI0185_REV03!U230,),"---")</f>
        <v>0</v>
      </c>
      <c r="D230" s="73">
        <f>IFERROR(IF($C$4="TEI0185_REV03",CALC_CONN_TEI0185_REV03!D230,),"---")</f>
        <v>0</v>
      </c>
      <c r="E230" s="73">
        <f>IFERROR(IF($C$4="TEI0185_REV03",CALC_CONN_TEI0185_REV03!E230,),"---")</f>
        <v>0</v>
      </c>
      <c r="F230" s="73" t="str">
        <f>IFERROR(IF(VLOOKUP($D230&amp;"-"&amp;$E230,IF($C$4="TEI0185_REV03",CALC_CONN_TEI0185_REV03!$F:$I),4,0)="--","---",IF($C$4="TEI0185_REV03",CALC_CONN_TEI0185_REV03!$G230&amp; " --&gt; " &amp;CALC_CONN_TEI0185_REV03!$I230&amp; " --&gt; ")),"---")</f>
        <v>---</v>
      </c>
      <c r="G230" s="73" t="str">
        <f>IFERROR(IF(VLOOKUP($D230&amp;"-"&amp;$E230,IF($C$4="TEI0185_REV03",CALC_CONN_TEI0185_REV03!$F:$H),3,0)="--",VLOOKUP($D230&amp;"-"&amp;$E230,IF($C$4="TEI0185_REV03",CALC_CONN_TEI0185_REV03!$F:$H),2,0),VLOOKUP($D230&amp;"-"&amp;$E230,IF($C$4="TEI0185_REV03",CALC_CONN_TEI0185_REV03!$F:$H),3,0)),"---")</f>
        <v>---</v>
      </c>
      <c r="H230" s="73" t="str">
        <f>IFERROR(VLOOKUP(G230,IF($C$4="TEI0185_REV03",CALC_CONN_TEI0185_REV03!$G:$T),14,0),"---")</f>
        <v>---</v>
      </c>
      <c r="I230" s="73" t="str">
        <f>IFERROR(VLOOKUP(G230,IF($C$4="TEI0185_REV03",CALC_CONN_TEI0185_REV03!$H:$X),16,0),"---")</f>
        <v>---</v>
      </c>
      <c r="J230" s="72" t="str">
        <f>IFERROR(VLOOKUP(G230,IF($C$4="TEI0185_REV03",CALC_CONN_TEI0185_REV03!$H:$X),17,0),"---")</f>
        <v>---</v>
      </c>
      <c r="K230" s="78" t="str">
        <f>IFERROR(VLOOKUP($D230&amp;"-"&amp;$E230,IF($C$4="TEI0185_REV03",CALC_CONN_TEI0185_REV03!$F:$K,"???"),6,0),"---")</f>
        <v>---</v>
      </c>
    </row>
    <row r="231" spans="2:11" ht="15" customHeight="1" x14ac:dyDescent="0.25">
      <c r="B231" s="73">
        <f t="shared" si="3"/>
        <v>226</v>
      </c>
      <c r="C231" s="77">
        <f>IFERROR(IF($C$4="TEI0185_REV03",CALC_CONN_TEI0185_REV03!U231,),"---")</f>
        <v>0</v>
      </c>
      <c r="D231" s="73">
        <f>IFERROR(IF($C$4="TEI0185_REV03",CALC_CONN_TEI0185_REV03!D231,),"---")</f>
        <v>0</v>
      </c>
      <c r="E231" s="73">
        <f>IFERROR(IF($C$4="TEI0185_REV03",CALC_CONN_TEI0185_REV03!E231,),"---")</f>
        <v>0</v>
      </c>
      <c r="F231" s="73" t="str">
        <f>IFERROR(IF(VLOOKUP($D231&amp;"-"&amp;$E231,IF($C$4="TEI0185_REV03",CALC_CONN_TEI0185_REV03!$F:$I),4,0)="--","---",IF($C$4="TEI0185_REV03",CALC_CONN_TEI0185_REV03!$G231&amp; " --&gt; " &amp;CALC_CONN_TEI0185_REV03!$I231&amp; " --&gt; ")),"---")</f>
        <v>---</v>
      </c>
      <c r="G231" s="73" t="str">
        <f>IFERROR(IF(VLOOKUP($D231&amp;"-"&amp;$E231,IF($C$4="TEI0185_REV03",CALC_CONN_TEI0185_REV03!$F:$H),3,0)="--",VLOOKUP($D231&amp;"-"&amp;$E231,IF($C$4="TEI0185_REV03",CALC_CONN_TEI0185_REV03!$F:$H),2,0),VLOOKUP($D231&amp;"-"&amp;$E231,IF($C$4="TEI0185_REV03",CALC_CONN_TEI0185_REV03!$F:$H),3,0)),"---")</f>
        <v>---</v>
      </c>
      <c r="H231" s="73" t="str">
        <f>IFERROR(VLOOKUP(G231,IF($C$4="TEI0185_REV03",CALC_CONN_TEI0185_REV03!$G:$T),14,0),"---")</f>
        <v>---</v>
      </c>
      <c r="I231" s="73" t="str">
        <f>IFERROR(VLOOKUP(G231,IF($C$4="TEI0185_REV03",CALC_CONN_TEI0185_REV03!$H:$X),16,0),"---")</f>
        <v>---</v>
      </c>
      <c r="J231" s="72" t="str">
        <f>IFERROR(VLOOKUP(G231,IF($C$4="TEI0185_REV03",CALC_CONN_TEI0185_REV03!$H:$X),17,0),"---")</f>
        <v>---</v>
      </c>
      <c r="K231" s="78" t="str">
        <f>IFERROR(VLOOKUP($D231&amp;"-"&amp;$E231,IF($C$4="TEI0185_REV03",CALC_CONN_TEI0185_REV03!$F:$K,"???"),6,0),"---")</f>
        <v>---</v>
      </c>
    </row>
    <row r="232" spans="2:11" ht="15" customHeight="1" x14ac:dyDescent="0.25">
      <c r="B232" s="73">
        <f t="shared" si="3"/>
        <v>227</v>
      </c>
      <c r="C232" s="77">
        <f>IFERROR(IF($C$4="TEI0185_REV03",CALC_CONN_TEI0185_REV03!U232,),"---")</f>
        <v>0</v>
      </c>
      <c r="D232" s="73">
        <f>IFERROR(IF($C$4="TEI0185_REV03",CALC_CONN_TEI0185_REV03!D232,),"---")</f>
        <v>0</v>
      </c>
      <c r="E232" s="73">
        <f>IFERROR(IF($C$4="TEI0185_REV03",CALC_CONN_TEI0185_REV03!E232,),"---")</f>
        <v>0</v>
      </c>
      <c r="F232" s="73" t="str">
        <f>IFERROR(IF(VLOOKUP($D232&amp;"-"&amp;$E232,IF($C$4="TEI0185_REV03",CALC_CONN_TEI0185_REV03!$F:$I),4,0)="--","---",IF($C$4="TEI0185_REV03",CALC_CONN_TEI0185_REV03!$G232&amp; " --&gt; " &amp;CALC_CONN_TEI0185_REV03!$I232&amp; " --&gt; ")),"---")</f>
        <v>---</v>
      </c>
      <c r="G232" s="73" t="str">
        <f>IFERROR(IF(VLOOKUP($D232&amp;"-"&amp;$E232,IF($C$4="TEI0185_REV03",CALC_CONN_TEI0185_REV03!$F:$H),3,0)="--",VLOOKUP($D232&amp;"-"&amp;$E232,IF($C$4="TEI0185_REV03",CALC_CONN_TEI0185_REV03!$F:$H),2,0),VLOOKUP($D232&amp;"-"&amp;$E232,IF($C$4="TEI0185_REV03",CALC_CONN_TEI0185_REV03!$F:$H),3,0)),"---")</f>
        <v>---</v>
      </c>
      <c r="H232" s="73" t="str">
        <f>IFERROR(VLOOKUP(G232,IF($C$4="TEI0185_REV03",CALC_CONN_TEI0185_REV03!$G:$T),14,0),"---")</f>
        <v>---</v>
      </c>
      <c r="I232" s="73" t="str">
        <f>IFERROR(VLOOKUP(G232,IF($C$4="TEI0185_REV03",CALC_CONN_TEI0185_REV03!$H:$X),16,0),"---")</f>
        <v>---</v>
      </c>
      <c r="J232" s="72" t="str">
        <f>IFERROR(VLOOKUP(G232,IF($C$4="TEI0185_REV03",CALC_CONN_TEI0185_REV03!$H:$X),17,0),"---")</f>
        <v>---</v>
      </c>
      <c r="K232" s="78" t="str">
        <f>IFERROR(VLOOKUP($D232&amp;"-"&amp;$E232,IF($C$4="TEI0185_REV03",CALC_CONN_TEI0185_REV03!$F:$K,"???"),6,0),"---")</f>
        <v>---</v>
      </c>
    </row>
    <row r="233" spans="2:11" ht="15" customHeight="1" x14ac:dyDescent="0.25">
      <c r="B233" s="73">
        <f t="shared" si="3"/>
        <v>228</v>
      </c>
      <c r="C233" s="77">
        <f>IFERROR(IF($C$4="TEI0185_REV03",CALC_CONN_TEI0185_REV03!U233,),"---")</f>
        <v>0</v>
      </c>
      <c r="D233" s="73">
        <f>IFERROR(IF($C$4="TEI0185_REV03",CALC_CONN_TEI0185_REV03!D233,),"---")</f>
        <v>0</v>
      </c>
      <c r="E233" s="73">
        <f>IFERROR(IF($C$4="TEI0185_REV03",CALC_CONN_TEI0185_REV03!E233,),"---")</f>
        <v>0</v>
      </c>
      <c r="F233" s="73" t="str">
        <f>IFERROR(IF(VLOOKUP($D233&amp;"-"&amp;$E233,IF($C$4="TEI0185_REV03",CALC_CONN_TEI0185_REV03!$F:$I),4,0)="--","---",IF($C$4="TEI0185_REV03",CALC_CONN_TEI0185_REV03!$G233&amp; " --&gt; " &amp;CALC_CONN_TEI0185_REV03!$I233&amp; " --&gt; ")),"---")</f>
        <v>---</v>
      </c>
      <c r="G233" s="73" t="str">
        <f>IFERROR(IF(VLOOKUP($D233&amp;"-"&amp;$E233,IF($C$4="TEI0185_REV03",CALC_CONN_TEI0185_REV03!$F:$H),3,0)="--",VLOOKUP($D233&amp;"-"&amp;$E233,IF($C$4="TEI0185_REV03",CALC_CONN_TEI0185_REV03!$F:$H),2,0),VLOOKUP($D233&amp;"-"&amp;$E233,IF($C$4="TEI0185_REV03",CALC_CONN_TEI0185_REV03!$F:$H),3,0)),"---")</f>
        <v>---</v>
      </c>
      <c r="H233" s="73" t="str">
        <f>IFERROR(VLOOKUP(G233,IF($C$4="TEI0185_REV03",CALC_CONN_TEI0185_REV03!$G:$T),14,0),"---")</f>
        <v>---</v>
      </c>
      <c r="I233" s="73" t="str">
        <f>IFERROR(VLOOKUP(G233,IF($C$4="TEI0185_REV03",CALC_CONN_TEI0185_REV03!$H:$X),16,0),"---")</f>
        <v>---</v>
      </c>
      <c r="J233" s="72" t="str">
        <f>IFERROR(VLOOKUP(G233,IF($C$4="TEI0185_REV03",CALC_CONN_TEI0185_REV03!$H:$X),17,0),"---")</f>
        <v>---</v>
      </c>
      <c r="K233" s="78" t="str">
        <f>IFERROR(VLOOKUP($D233&amp;"-"&amp;$E233,IF($C$4="TEI0185_REV03",CALC_CONN_TEI0185_REV03!$F:$K,"???"),6,0),"---")</f>
        <v>---</v>
      </c>
    </row>
    <row r="234" spans="2:11" ht="15" customHeight="1" x14ac:dyDescent="0.25">
      <c r="B234" s="73">
        <f t="shared" si="3"/>
        <v>229</v>
      </c>
      <c r="C234" s="77">
        <f>IFERROR(IF($C$4="TEI0185_REV03",CALC_CONN_TEI0185_REV03!U234,),"---")</f>
        <v>0</v>
      </c>
      <c r="D234" s="73">
        <f>IFERROR(IF($C$4="TEI0185_REV03",CALC_CONN_TEI0185_REV03!D234,),"---")</f>
        <v>0</v>
      </c>
      <c r="E234" s="73">
        <f>IFERROR(IF($C$4="TEI0185_REV03",CALC_CONN_TEI0185_REV03!E234,),"---")</f>
        <v>0</v>
      </c>
      <c r="F234" s="73" t="str">
        <f>IFERROR(IF(VLOOKUP($D234&amp;"-"&amp;$E234,IF($C$4="TEI0185_REV03",CALC_CONN_TEI0185_REV03!$F:$I),4,0)="--","---",IF($C$4="TEI0185_REV03",CALC_CONN_TEI0185_REV03!$G234&amp; " --&gt; " &amp;CALC_CONN_TEI0185_REV03!$I234&amp; " --&gt; ")),"---")</f>
        <v>---</v>
      </c>
      <c r="G234" s="73" t="str">
        <f>IFERROR(IF(VLOOKUP($D234&amp;"-"&amp;$E234,IF($C$4="TEI0185_REV03",CALC_CONN_TEI0185_REV03!$F:$H),3,0)="--",VLOOKUP($D234&amp;"-"&amp;$E234,IF($C$4="TEI0185_REV03",CALC_CONN_TEI0185_REV03!$F:$H),2,0),VLOOKUP($D234&amp;"-"&amp;$E234,IF($C$4="TEI0185_REV03",CALC_CONN_TEI0185_REV03!$F:$H),3,0)),"---")</f>
        <v>---</v>
      </c>
      <c r="H234" s="73" t="str">
        <f>IFERROR(VLOOKUP(G234,IF($C$4="TEI0185_REV03",CALC_CONN_TEI0185_REV03!$G:$T),14,0),"---")</f>
        <v>---</v>
      </c>
      <c r="I234" s="73" t="str">
        <f>IFERROR(VLOOKUP(G234,IF($C$4="TEI0185_REV03",CALC_CONN_TEI0185_REV03!$H:$X),16,0),"---")</f>
        <v>---</v>
      </c>
      <c r="J234" s="72" t="str">
        <f>IFERROR(VLOOKUP(G234,IF($C$4="TEI0185_REV03",CALC_CONN_TEI0185_REV03!$H:$X),17,0),"---")</f>
        <v>---</v>
      </c>
      <c r="K234" s="78" t="str">
        <f>IFERROR(VLOOKUP($D234&amp;"-"&amp;$E234,IF($C$4="TEI0185_REV03",CALC_CONN_TEI0185_REV03!$F:$K,"???"),6,0),"---")</f>
        <v>---</v>
      </c>
    </row>
    <row r="235" spans="2:11" ht="15" customHeight="1" x14ac:dyDescent="0.25">
      <c r="B235" s="73">
        <f t="shared" si="3"/>
        <v>230</v>
      </c>
      <c r="C235" s="77">
        <f>IFERROR(IF($C$4="TEI0185_REV03",CALC_CONN_TEI0185_REV03!U235,),"---")</f>
        <v>0</v>
      </c>
      <c r="D235" s="73">
        <f>IFERROR(IF($C$4="TEI0185_REV03",CALC_CONN_TEI0185_REV03!D235,),"---")</f>
        <v>0</v>
      </c>
      <c r="E235" s="73">
        <f>IFERROR(IF($C$4="TEI0185_REV03",CALC_CONN_TEI0185_REV03!E235,),"---")</f>
        <v>0</v>
      </c>
      <c r="F235" s="73" t="str">
        <f>IFERROR(IF(VLOOKUP($D235&amp;"-"&amp;$E235,IF($C$4="TEI0185_REV03",CALC_CONN_TEI0185_REV03!$F:$I),4,0)="--","---",IF($C$4="TEI0185_REV03",CALC_CONN_TEI0185_REV03!$G235&amp; " --&gt; " &amp;CALC_CONN_TEI0185_REV03!$I235&amp; " --&gt; ")),"---")</f>
        <v>---</v>
      </c>
      <c r="G235" s="73" t="str">
        <f>IFERROR(IF(VLOOKUP($D235&amp;"-"&amp;$E235,IF($C$4="TEI0185_REV03",CALC_CONN_TEI0185_REV03!$F:$H),3,0)="--",VLOOKUP($D235&amp;"-"&amp;$E235,IF($C$4="TEI0185_REV03",CALC_CONN_TEI0185_REV03!$F:$H),2,0),VLOOKUP($D235&amp;"-"&amp;$E235,IF($C$4="TEI0185_REV03",CALC_CONN_TEI0185_REV03!$F:$H),3,0)),"---")</f>
        <v>---</v>
      </c>
      <c r="H235" s="73" t="str">
        <f>IFERROR(VLOOKUP(G235,IF($C$4="TEI0185_REV03",CALC_CONN_TEI0185_REV03!$G:$T),14,0),"---")</f>
        <v>---</v>
      </c>
      <c r="I235" s="73" t="str">
        <f>IFERROR(VLOOKUP(G235,IF($C$4="TEI0185_REV03",CALC_CONN_TEI0185_REV03!$H:$X),16,0),"---")</f>
        <v>---</v>
      </c>
      <c r="J235" s="72" t="str">
        <f>IFERROR(VLOOKUP(G235,IF($C$4="TEI0185_REV03",CALC_CONN_TEI0185_REV03!$H:$X),17,0),"---")</f>
        <v>---</v>
      </c>
      <c r="K235" s="78" t="str">
        <f>IFERROR(VLOOKUP($D235&amp;"-"&amp;$E235,IF($C$4="TEI0185_REV03",CALC_CONN_TEI0185_REV03!$F:$K,"???"),6,0),"---")</f>
        <v>---</v>
      </c>
    </row>
    <row r="236" spans="2:11" ht="15" customHeight="1" x14ac:dyDescent="0.25">
      <c r="B236" s="73">
        <f t="shared" si="3"/>
        <v>231</v>
      </c>
      <c r="C236" s="77">
        <f>IFERROR(IF($C$4="TEI0185_REV03",CALC_CONN_TEI0185_REV03!U236,),"---")</f>
        <v>0</v>
      </c>
      <c r="D236" s="73">
        <f>IFERROR(IF($C$4="TEI0185_REV03",CALC_CONN_TEI0185_REV03!D236,),"---")</f>
        <v>0</v>
      </c>
      <c r="E236" s="73">
        <f>IFERROR(IF($C$4="TEI0185_REV03",CALC_CONN_TEI0185_REV03!E236,),"---")</f>
        <v>0</v>
      </c>
      <c r="F236" s="73" t="str">
        <f>IFERROR(IF(VLOOKUP($D236&amp;"-"&amp;$E236,IF($C$4="TEI0185_REV03",CALC_CONN_TEI0185_REV03!$F:$I),4,0)="--","---",IF($C$4="TEI0185_REV03",CALC_CONN_TEI0185_REV03!$G236&amp; " --&gt; " &amp;CALC_CONN_TEI0185_REV03!$I236&amp; " --&gt; ")),"---")</f>
        <v>---</v>
      </c>
      <c r="G236" s="73" t="str">
        <f>IFERROR(IF(VLOOKUP($D236&amp;"-"&amp;$E236,IF($C$4="TEI0185_REV03",CALC_CONN_TEI0185_REV03!$F:$H),3,0)="--",VLOOKUP($D236&amp;"-"&amp;$E236,IF($C$4="TEI0185_REV03",CALC_CONN_TEI0185_REV03!$F:$H),2,0),VLOOKUP($D236&amp;"-"&amp;$E236,IF($C$4="TEI0185_REV03",CALC_CONN_TEI0185_REV03!$F:$H),3,0)),"---")</f>
        <v>---</v>
      </c>
      <c r="H236" s="73" t="str">
        <f>IFERROR(VLOOKUP(G236,IF($C$4="TEI0185_REV03",CALC_CONN_TEI0185_REV03!$G:$T),14,0),"---")</f>
        <v>---</v>
      </c>
      <c r="I236" s="73" t="str">
        <f>IFERROR(VLOOKUP(G236,IF($C$4="TEI0185_REV03",CALC_CONN_TEI0185_REV03!$H:$X),16,0),"---")</f>
        <v>---</v>
      </c>
      <c r="J236" s="72" t="str">
        <f>IFERROR(VLOOKUP(G236,IF($C$4="TEI0185_REV03",CALC_CONN_TEI0185_REV03!$H:$X),17,0),"---")</f>
        <v>---</v>
      </c>
      <c r="K236" s="78" t="str">
        <f>IFERROR(VLOOKUP($D236&amp;"-"&amp;$E236,IF($C$4="TEI0185_REV03",CALC_CONN_TEI0185_REV03!$F:$K,"???"),6,0),"---")</f>
        <v>---</v>
      </c>
    </row>
    <row r="237" spans="2:11" ht="15" customHeight="1" x14ac:dyDescent="0.25">
      <c r="B237" s="73">
        <f t="shared" si="3"/>
        <v>232</v>
      </c>
      <c r="C237" s="77">
        <f>IFERROR(IF($C$4="TEI0185_REV03",CALC_CONN_TEI0185_REV03!U237,),"---")</f>
        <v>0</v>
      </c>
      <c r="D237" s="73">
        <f>IFERROR(IF($C$4="TEI0185_REV03",CALC_CONN_TEI0185_REV03!D237,),"---")</f>
        <v>0</v>
      </c>
      <c r="E237" s="73">
        <f>IFERROR(IF($C$4="TEI0185_REV03",CALC_CONN_TEI0185_REV03!E237,),"---")</f>
        <v>0</v>
      </c>
      <c r="F237" s="73" t="str">
        <f>IFERROR(IF(VLOOKUP($D237&amp;"-"&amp;$E237,IF($C$4="TEI0185_REV03",CALC_CONN_TEI0185_REV03!$F:$I),4,0)="--","---",IF($C$4="TEI0185_REV03",CALC_CONN_TEI0185_REV03!$G237&amp; " --&gt; " &amp;CALC_CONN_TEI0185_REV03!$I237&amp; " --&gt; ")),"---")</f>
        <v>---</v>
      </c>
      <c r="G237" s="73" t="str">
        <f>IFERROR(IF(VLOOKUP($D237&amp;"-"&amp;$E237,IF($C$4="TEI0185_REV03",CALC_CONN_TEI0185_REV03!$F:$H),3,0)="--",VLOOKUP($D237&amp;"-"&amp;$E237,IF($C$4="TEI0185_REV03",CALC_CONN_TEI0185_REV03!$F:$H),2,0),VLOOKUP($D237&amp;"-"&amp;$E237,IF($C$4="TEI0185_REV03",CALC_CONN_TEI0185_REV03!$F:$H),3,0)),"---")</f>
        <v>---</v>
      </c>
      <c r="H237" s="73" t="str">
        <f>IFERROR(VLOOKUP(G237,IF($C$4="TEI0185_REV03",CALC_CONN_TEI0185_REV03!$G:$T),14,0),"---")</f>
        <v>---</v>
      </c>
      <c r="I237" s="73" t="str">
        <f>IFERROR(VLOOKUP(G237,IF($C$4="TEI0185_REV03",CALC_CONN_TEI0185_REV03!$H:$X),16,0),"---")</f>
        <v>---</v>
      </c>
      <c r="J237" s="72" t="str">
        <f>IFERROR(VLOOKUP(G237,IF($C$4="TEI0185_REV03",CALC_CONN_TEI0185_REV03!$H:$X),17,0),"---")</f>
        <v>---</v>
      </c>
      <c r="K237" s="78" t="str">
        <f>IFERROR(VLOOKUP($D237&amp;"-"&amp;$E237,IF($C$4="TEI0185_REV03",CALC_CONN_TEI0185_REV03!$F:$K,"???"),6,0),"---")</f>
        <v>---</v>
      </c>
    </row>
    <row r="238" spans="2:11" ht="15" customHeight="1" x14ac:dyDescent="0.25">
      <c r="B238" s="73">
        <f t="shared" si="3"/>
        <v>233</v>
      </c>
      <c r="C238" s="77">
        <f>IFERROR(IF($C$4="TEI0185_REV03",CALC_CONN_TEI0185_REV03!U238,),"---")</f>
        <v>0</v>
      </c>
      <c r="D238" s="73">
        <f>IFERROR(IF($C$4="TEI0185_REV03",CALC_CONN_TEI0185_REV03!D238,),"---")</f>
        <v>0</v>
      </c>
      <c r="E238" s="73">
        <f>IFERROR(IF($C$4="TEI0185_REV03",CALC_CONN_TEI0185_REV03!E238,),"---")</f>
        <v>0</v>
      </c>
      <c r="F238" s="73" t="str">
        <f>IFERROR(IF(VLOOKUP($D238&amp;"-"&amp;$E238,IF($C$4="TEI0185_REV03",CALC_CONN_TEI0185_REV03!$F:$I),4,0)="--","---",IF($C$4="TEI0185_REV03",CALC_CONN_TEI0185_REV03!$G238&amp; " --&gt; " &amp;CALC_CONN_TEI0185_REV03!$I238&amp; " --&gt; ")),"---")</f>
        <v>---</v>
      </c>
      <c r="G238" s="73" t="str">
        <f>IFERROR(IF(VLOOKUP($D238&amp;"-"&amp;$E238,IF($C$4="TEI0185_REV03",CALC_CONN_TEI0185_REV03!$F:$H),3,0)="--",VLOOKUP($D238&amp;"-"&amp;$E238,IF($C$4="TEI0185_REV03",CALC_CONN_TEI0185_REV03!$F:$H),2,0),VLOOKUP($D238&amp;"-"&amp;$E238,IF($C$4="TEI0185_REV03",CALC_CONN_TEI0185_REV03!$F:$H),3,0)),"---")</f>
        <v>---</v>
      </c>
      <c r="H238" s="73" t="str">
        <f>IFERROR(VLOOKUP(G238,IF($C$4="TEI0185_REV03",CALC_CONN_TEI0185_REV03!$G:$T),14,0),"---")</f>
        <v>---</v>
      </c>
      <c r="I238" s="73" t="str">
        <f>IFERROR(VLOOKUP(G238,IF($C$4="TEI0185_REV03",CALC_CONN_TEI0185_REV03!$H:$X),16,0),"---")</f>
        <v>---</v>
      </c>
      <c r="J238" s="72" t="str">
        <f>IFERROR(VLOOKUP(G238,IF($C$4="TEI0185_REV03",CALC_CONN_TEI0185_REV03!$H:$X),17,0),"---")</f>
        <v>---</v>
      </c>
      <c r="K238" s="78" t="str">
        <f>IFERROR(VLOOKUP($D238&amp;"-"&amp;$E238,IF($C$4="TEI0185_REV03",CALC_CONN_TEI0185_REV03!$F:$K,"???"),6,0),"---")</f>
        <v>---</v>
      </c>
    </row>
    <row r="239" spans="2:11" ht="15" customHeight="1" x14ac:dyDescent="0.25">
      <c r="B239" s="73">
        <f t="shared" si="3"/>
        <v>234</v>
      </c>
      <c r="C239" s="77">
        <f>IFERROR(IF($C$4="TEI0185_REV03",CALC_CONN_TEI0185_REV03!U239,),"---")</f>
        <v>0</v>
      </c>
      <c r="D239" s="73">
        <f>IFERROR(IF($C$4="TEI0185_REV03",CALC_CONN_TEI0185_REV03!D239,),"---")</f>
        <v>0</v>
      </c>
      <c r="E239" s="73">
        <f>IFERROR(IF($C$4="TEI0185_REV03",CALC_CONN_TEI0185_REV03!E239,),"---")</f>
        <v>0</v>
      </c>
      <c r="F239" s="73" t="str">
        <f>IFERROR(IF(VLOOKUP($D239&amp;"-"&amp;$E239,IF($C$4="TEI0185_REV03",CALC_CONN_TEI0185_REV03!$F:$I),4,0)="--","---",IF($C$4="TEI0185_REV03",CALC_CONN_TEI0185_REV03!$G239&amp; " --&gt; " &amp;CALC_CONN_TEI0185_REV03!$I239&amp; " --&gt; ")),"---")</f>
        <v>---</v>
      </c>
      <c r="G239" s="73" t="str">
        <f>IFERROR(IF(VLOOKUP($D239&amp;"-"&amp;$E239,IF($C$4="TEI0185_REV03",CALC_CONN_TEI0185_REV03!$F:$H),3,0)="--",VLOOKUP($D239&amp;"-"&amp;$E239,IF($C$4="TEI0185_REV03",CALC_CONN_TEI0185_REV03!$F:$H),2,0),VLOOKUP($D239&amp;"-"&amp;$E239,IF($C$4="TEI0185_REV03",CALC_CONN_TEI0185_REV03!$F:$H),3,0)),"---")</f>
        <v>---</v>
      </c>
      <c r="H239" s="73" t="str">
        <f>IFERROR(VLOOKUP(G239,IF($C$4="TEI0185_REV03",CALC_CONN_TEI0185_REV03!$G:$T),14,0),"---")</f>
        <v>---</v>
      </c>
      <c r="I239" s="73" t="str">
        <f>IFERROR(VLOOKUP(G239,IF($C$4="TEI0185_REV03",CALC_CONN_TEI0185_REV03!$H:$X),16,0),"---")</f>
        <v>---</v>
      </c>
      <c r="J239" s="72" t="str">
        <f>IFERROR(VLOOKUP(G239,IF($C$4="TEI0185_REV03",CALC_CONN_TEI0185_REV03!$H:$X),17,0),"---")</f>
        <v>---</v>
      </c>
      <c r="K239" s="78" t="str">
        <f>IFERROR(VLOOKUP($D239&amp;"-"&amp;$E239,IF($C$4="TEI0185_REV03",CALC_CONN_TEI0185_REV03!$F:$K,"???"),6,0),"---")</f>
        <v>---</v>
      </c>
    </row>
    <row r="240" spans="2:11" ht="15" customHeight="1" x14ac:dyDescent="0.25">
      <c r="B240" s="73">
        <f t="shared" si="3"/>
        <v>235</v>
      </c>
      <c r="C240" s="77">
        <f>IFERROR(IF($C$4="TEI0185_REV03",CALC_CONN_TEI0185_REV03!U240,),"---")</f>
        <v>0</v>
      </c>
      <c r="D240" s="73">
        <f>IFERROR(IF($C$4="TEI0185_REV03",CALC_CONN_TEI0185_REV03!D240,),"---")</f>
        <v>0</v>
      </c>
      <c r="E240" s="73">
        <f>IFERROR(IF($C$4="TEI0185_REV03",CALC_CONN_TEI0185_REV03!E240,),"---")</f>
        <v>0</v>
      </c>
      <c r="F240" s="73" t="str">
        <f>IFERROR(IF(VLOOKUP($D240&amp;"-"&amp;$E240,IF($C$4="TEI0185_REV03",CALC_CONN_TEI0185_REV03!$F:$I),4,0)="--","---",IF($C$4="TEI0185_REV03",CALC_CONN_TEI0185_REV03!$G240&amp; " --&gt; " &amp;CALC_CONN_TEI0185_REV03!$I240&amp; " --&gt; ")),"---")</f>
        <v>---</v>
      </c>
      <c r="G240" s="73" t="str">
        <f>IFERROR(IF(VLOOKUP($D240&amp;"-"&amp;$E240,IF($C$4="TEI0185_REV03",CALC_CONN_TEI0185_REV03!$F:$H),3,0)="--",VLOOKUP($D240&amp;"-"&amp;$E240,IF($C$4="TEI0185_REV03",CALC_CONN_TEI0185_REV03!$F:$H),2,0),VLOOKUP($D240&amp;"-"&amp;$E240,IF($C$4="TEI0185_REV03",CALC_CONN_TEI0185_REV03!$F:$H),3,0)),"---")</f>
        <v>---</v>
      </c>
      <c r="H240" s="73" t="str">
        <f>IFERROR(VLOOKUP(G240,IF($C$4="TEI0185_REV03",CALC_CONN_TEI0185_REV03!$G:$T),14,0),"---")</f>
        <v>---</v>
      </c>
      <c r="I240" s="73" t="str">
        <f>IFERROR(VLOOKUP(G240,IF($C$4="TEI0185_REV03",CALC_CONN_TEI0185_REV03!$H:$X),16,0),"---")</f>
        <v>---</v>
      </c>
      <c r="J240" s="72" t="str">
        <f>IFERROR(VLOOKUP(G240,IF($C$4="TEI0185_REV03",CALC_CONN_TEI0185_REV03!$H:$X),17,0),"---")</f>
        <v>---</v>
      </c>
      <c r="K240" s="78" t="str">
        <f>IFERROR(VLOOKUP($D240&amp;"-"&amp;$E240,IF($C$4="TEI0185_REV03",CALC_CONN_TEI0185_REV03!$F:$K,"???"),6,0),"---")</f>
        <v>---</v>
      </c>
    </row>
    <row r="241" spans="2:11" ht="15" customHeight="1" x14ac:dyDescent="0.25">
      <c r="B241" s="73">
        <f t="shared" si="3"/>
        <v>236</v>
      </c>
      <c r="C241" s="77">
        <f>IFERROR(IF($C$4="TEI0185_REV03",CALC_CONN_TEI0185_REV03!U241,),"---")</f>
        <v>0</v>
      </c>
      <c r="D241" s="73">
        <f>IFERROR(IF($C$4="TEI0185_REV03",CALC_CONN_TEI0185_REV03!D241,),"---")</f>
        <v>0</v>
      </c>
      <c r="E241" s="73">
        <f>IFERROR(IF($C$4="TEI0185_REV03",CALC_CONN_TEI0185_REV03!E241,),"---")</f>
        <v>0</v>
      </c>
      <c r="F241" s="73" t="str">
        <f>IFERROR(IF(VLOOKUP($D241&amp;"-"&amp;$E241,IF($C$4="TEI0185_REV03",CALC_CONN_TEI0185_REV03!$F:$I),4,0)="--","---",IF($C$4="TEI0185_REV03",CALC_CONN_TEI0185_REV03!$G241&amp; " --&gt; " &amp;CALC_CONN_TEI0185_REV03!$I241&amp; " --&gt; ")),"---")</f>
        <v>---</v>
      </c>
      <c r="G241" s="73" t="str">
        <f>IFERROR(IF(VLOOKUP($D241&amp;"-"&amp;$E241,IF($C$4="TEI0185_REV03",CALC_CONN_TEI0185_REV03!$F:$H),3,0)="--",VLOOKUP($D241&amp;"-"&amp;$E241,IF($C$4="TEI0185_REV03",CALC_CONN_TEI0185_REV03!$F:$H),2,0),VLOOKUP($D241&amp;"-"&amp;$E241,IF($C$4="TEI0185_REV03",CALC_CONN_TEI0185_REV03!$F:$H),3,0)),"---")</f>
        <v>---</v>
      </c>
      <c r="H241" s="73" t="str">
        <f>IFERROR(VLOOKUP(G241,IF($C$4="TEI0185_REV03",CALC_CONN_TEI0185_REV03!$G:$T),14,0),"---")</f>
        <v>---</v>
      </c>
      <c r="I241" s="73" t="str">
        <f>IFERROR(VLOOKUP(G241,IF($C$4="TEI0185_REV03",CALC_CONN_TEI0185_REV03!$H:$X),16,0),"---")</f>
        <v>---</v>
      </c>
      <c r="J241" s="72" t="str">
        <f>IFERROR(VLOOKUP(G241,IF($C$4="TEI0185_REV03",CALC_CONN_TEI0185_REV03!$H:$X),17,0),"---")</f>
        <v>---</v>
      </c>
      <c r="K241" s="78" t="str">
        <f>IFERROR(VLOOKUP($D241&amp;"-"&amp;$E241,IF($C$4="TEI0185_REV03",CALC_CONN_TEI0185_REV03!$F:$K,"???"),6,0),"---")</f>
        <v>---</v>
      </c>
    </row>
    <row r="242" spans="2:11" ht="15" customHeight="1" x14ac:dyDescent="0.25">
      <c r="B242" s="73">
        <f t="shared" si="3"/>
        <v>237</v>
      </c>
      <c r="C242" s="77">
        <f>IFERROR(IF($C$4="TEI0185_REV03",CALC_CONN_TEI0185_REV03!U242,),"---")</f>
        <v>0</v>
      </c>
      <c r="D242" s="73">
        <f>IFERROR(IF($C$4="TEI0185_REV03",CALC_CONN_TEI0185_REV03!D242,),"---")</f>
        <v>0</v>
      </c>
      <c r="E242" s="73">
        <f>IFERROR(IF($C$4="TEI0185_REV03",CALC_CONN_TEI0185_REV03!E242,),"---")</f>
        <v>0</v>
      </c>
      <c r="F242" s="73" t="str">
        <f>IFERROR(IF(VLOOKUP($D242&amp;"-"&amp;$E242,IF($C$4="TEI0185_REV03",CALC_CONN_TEI0185_REV03!$F:$I),4,0)="--","---",IF($C$4="TEI0185_REV03",CALC_CONN_TEI0185_REV03!$G242&amp; " --&gt; " &amp;CALC_CONN_TEI0185_REV03!$I242&amp; " --&gt; ")),"---")</f>
        <v>---</v>
      </c>
      <c r="G242" s="73" t="str">
        <f>IFERROR(IF(VLOOKUP($D242&amp;"-"&amp;$E242,IF($C$4="TEI0185_REV03",CALC_CONN_TEI0185_REV03!$F:$H),3,0)="--",VLOOKUP($D242&amp;"-"&amp;$E242,IF($C$4="TEI0185_REV03",CALC_CONN_TEI0185_REV03!$F:$H),2,0),VLOOKUP($D242&amp;"-"&amp;$E242,IF($C$4="TEI0185_REV03",CALC_CONN_TEI0185_REV03!$F:$H),3,0)),"---")</f>
        <v>---</v>
      </c>
      <c r="H242" s="73" t="str">
        <f>IFERROR(VLOOKUP(G242,IF($C$4="TEI0185_REV03",CALC_CONN_TEI0185_REV03!$G:$T),14,0),"---")</f>
        <v>---</v>
      </c>
      <c r="I242" s="73" t="str">
        <f>IFERROR(VLOOKUP(G242,IF($C$4="TEI0185_REV03",CALC_CONN_TEI0185_REV03!$H:$X),16,0),"---")</f>
        <v>---</v>
      </c>
      <c r="J242" s="72" t="str">
        <f>IFERROR(VLOOKUP(G242,IF($C$4="TEI0185_REV03",CALC_CONN_TEI0185_REV03!$H:$X),17,0),"---")</f>
        <v>---</v>
      </c>
      <c r="K242" s="78" t="str">
        <f>IFERROR(VLOOKUP($D242&amp;"-"&amp;$E242,IF($C$4="TEI0185_REV03",CALC_CONN_TEI0185_REV03!$F:$K,"???"),6,0),"---")</f>
        <v>---</v>
      </c>
    </row>
    <row r="243" spans="2:11" ht="15" customHeight="1" x14ac:dyDescent="0.25">
      <c r="B243" s="73">
        <f t="shared" si="3"/>
        <v>238</v>
      </c>
      <c r="C243" s="77">
        <f>IFERROR(IF($C$4="TEI0185_REV03",CALC_CONN_TEI0185_REV03!U243,),"---")</f>
        <v>0</v>
      </c>
      <c r="D243" s="73">
        <f>IFERROR(IF($C$4="TEI0185_REV03",CALC_CONN_TEI0185_REV03!D243,),"---")</f>
        <v>0</v>
      </c>
      <c r="E243" s="73">
        <f>IFERROR(IF($C$4="TEI0185_REV03",CALC_CONN_TEI0185_REV03!E243,),"---")</f>
        <v>0</v>
      </c>
      <c r="F243" s="73" t="str">
        <f>IFERROR(IF(VLOOKUP($D243&amp;"-"&amp;$E243,IF($C$4="TEI0185_REV03",CALC_CONN_TEI0185_REV03!$F:$I),4,0)="--","---",IF($C$4="TEI0185_REV03",CALC_CONN_TEI0185_REV03!$G243&amp; " --&gt; " &amp;CALC_CONN_TEI0185_REV03!$I243&amp; " --&gt; ")),"---")</f>
        <v>---</v>
      </c>
      <c r="G243" s="73" t="str">
        <f>IFERROR(IF(VLOOKUP($D243&amp;"-"&amp;$E243,IF($C$4="TEI0185_REV03",CALC_CONN_TEI0185_REV03!$F:$H),3,0)="--",VLOOKUP($D243&amp;"-"&amp;$E243,IF($C$4="TEI0185_REV03",CALC_CONN_TEI0185_REV03!$F:$H),2,0),VLOOKUP($D243&amp;"-"&amp;$E243,IF($C$4="TEI0185_REV03",CALC_CONN_TEI0185_REV03!$F:$H),3,0)),"---")</f>
        <v>---</v>
      </c>
      <c r="H243" s="73" t="str">
        <f>IFERROR(VLOOKUP(G243,IF($C$4="TEI0185_REV03",CALC_CONN_TEI0185_REV03!$G:$T),14,0),"---")</f>
        <v>---</v>
      </c>
      <c r="I243" s="73" t="str">
        <f>IFERROR(VLOOKUP(G243,IF($C$4="TEI0185_REV03",CALC_CONN_TEI0185_REV03!$H:$X),16,0),"---")</f>
        <v>---</v>
      </c>
      <c r="J243" s="72" t="str">
        <f>IFERROR(VLOOKUP(G243,IF($C$4="TEI0185_REV03",CALC_CONN_TEI0185_REV03!$H:$X),17,0),"---")</f>
        <v>---</v>
      </c>
      <c r="K243" s="78" t="str">
        <f>IFERROR(VLOOKUP($D243&amp;"-"&amp;$E243,IF($C$4="TEI0185_REV03",CALC_CONN_TEI0185_REV03!$F:$K,"???"),6,0),"---")</f>
        <v>---</v>
      </c>
    </row>
    <row r="244" spans="2:11" ht="15" customHeight="1" x14ac:dyDescent="0.25">
      <c r="B244" s="73">
        <f t="shared" si="3"/>
        <v>239</v>
      </c>
      <c r="C244" s="77">
        <f>IFERROR(IF($C$4="TEI0185_REV03",CALC_CONN_TEI0185_REV03!U244,),"---")</f>
        <v>0</v>
      </c>
      <c r="D244" s="73">
        <f>IFERROR(IF($C$4="TEI0185_REV03",CALC_CONN_TEI0185_REV03!D244,),"---")</f>
        <v>0</v>
      </c>
      <c r="E244" s="73">
        <f>IFERROR(IF($C$4="TEI0185_REV03",CALC_CONN_TEI0185_REV03!E244,),"---")</f>
        <v>0</v>
      </c>
      <c r="F244" s="73" t="str">
        <f>IFERROR(IF(VLOOKUP($D244&amp;"-"&amp;$E244,IF($C$4="TEI0185_REV03",CALC_CONN_TEI0185_REV03!$F:$I),4,0)="--","---",IF($C$4="TEI0185_REV03",CALC_CONN_TEI0185_REV03!$G244&amp; " --&gt; " &amp;CALC_CONN_TEI0185_REV03!$I244&amp; " --&gt; ")),"---")</f>
        <v>---</v>
      </c>
      <c r="G244" s="73" t="str">
        <f>IFERROR(IF(VLOOKUP($D244&amp;"-"&amp;$E244,IF($C$4="TEI0185_REV03",CALC_CONN_TEI0185_REV03!$F:$H),3,0)="--",VLOOKUP($D244&amp;"-"&amp;$E244,IF($C$4="TEI0185_REV03",CALC_CONN_TEI0185_REV03!$F:$H),2,0),VLOOKUP($D244&amp;"-"&amp;$E244,IF($C$4="TEI0185_REV03",CALC_CONN_TEI0185_REV03!$F:$H),3,0)),"---")</f>
        <v>---</v>
      </c>
      <c r="H244" s="73" t="str">
        <f>IFERROR(VLOOKUP(G244,IF($C$4="TEI0185_REV03",CALC_CONN_TEI0185_REV03!$G:$T),14,0),"---")</f>
        <v>---</v>
      </c>
      <c r="I244" s="73" t="str">
        <f>IFERROR(VLOOKUP(G244,IF($C$4="TEI0185_REV03",CALC_CONN_TEI0185_REV03!$H:$X),16,0),"---")</f>
        <v>---</v>
      </c>
      <c r="J244" s="72" t="str">
        <f>IFERROR(VLOOKUP(G244,IF($C$4="TEI0185_REV03",CALC_CONN_TEI0185_REV03!$H:$X),17,0),"---")</f>
        <v>---</v>
      </c>
      <c r="K244" s="78" t="str">
        <f>IFERROR(VLOOKUP($D244&amp;"-"&amp;$E244,IF($C$4="TEI0185_REV03",CALC_CONN_TEI0185_REV03!$F:$K,"???"),6,0),"---")</f>
        <v>---</v>
      </c>
    </row>
    <row r="245" spans="2:11" ht="15" customHeight="1" x14ac:dyDescent="0.25">
      <c r="B245" s="73">
        <f t="shared" si="3"/>
        <v>240</v>
      </c>
      <c r="C245" s="77">
        <f>IFERROR(IF($C$4="TEI0185_REV03",CALC_CONN_TEI0185_REV03!U245,),"---")</f>
        <v>0</v>
      </c>
      <c r="D245" s="73">
        <f>IFERROR(IF($C$4="TEI0185_REV03",CALC_CONN_TEI0185_REV03!D245,),"---")</f>
        <v>0</v>
      </c>
      <c r="E245" s="73">
        <f>IFERROR(IF($C$4="TEI0185_REV03",CALC_CONN_TEI0185_REV03!E245,),"---")</f>
        <v>0</v>
      </c>
      <c r="F245" s="73" t="str">
        <f>IFERROR(IF(VLOOKUP($D245&amp;"-"&amp;$E245,IF($C$4="TEI0185_REV03",CALC_CONN_TEI0185_REV03!$F:$I),4,0)="--","---",IF($C$4="TEI0185_REV03",CALC_CONN_TEI0185_REV03!$G245&amp; " --&gt; " &amp;CALC_CONN_TEI0185_REV03!$I245&amp; " --&gt; ")),"---")</f>
        <v>---</v>
      </c>
      <c r="G245" s="73" t="str">
        <f>IFERROR(IF(VLOOKUP($D245&amp;"-"&amp;$E245,IF($C$4="TEI0185_REV03",CALC_CONN_TEI0185_REV03!$F:$H),3,0)="--",VLOOKUP($D245&amp;"-"&amp;$E245,IF($C$4="TEI0185_REV03",CALC_CONN_TEI0185_REV03!$F:$H),2,0),VLOOKUP($D245&amp;"-"&amp;$E245,IF($C$4="TEI0185_REV03",CALC_CONN_TEI0185_REV03!$F:$H),3,0)),"---")</f>
        <v>---</v>
      </c>
      <c r="H245" s="73" t="str">
        <f>IFERROR(VLOOKUP(G245,IF($C$4="TEI0185_REV03",CALC_CONN_TEI0185_REV03!$G:$T),14,0),"---")</f>
        <v>---</v>
      </c>
      <c r="I245" s="73" t="str">
        <f>IFERROR(VLOOKUP(G245,IF($C$4="TEI0185_REV03",CALC_CONN_TEI0185_REV03!$H:$X),16,0),"---")</f>
        <v>---</v>
      </c>
      <c r="J245" s="72" t="str">
        <f>IFERROR(VLOOKUP(G245,IF($C$4="TEI0185_REV03",CALC_CONN_TEI0185_REV03!$H:$X),17,0),"---")</f>
        <v>---</v>
      </c>
      <c r="K245" s="78" t="str">
        <f>IFERROR(VLOOKUP($D245&amp;"-"&amp;$E245,IF($C$4="TEI0185_REV03",CALC_CONN_TEI0185_REV03!$F:$K,"???"),6,0),"---")</f>
        <v>---</v>
      </c>
    </row>
    <row r="246" spans="2:11" ht="15" customHeight="1" x14ac:dyDescent="0.25">
      <c r="B246" s="73">
        <f t="shared" si="3"/>
        <v>241</v>
      </c>
      <c r="C246" s="77">
        <f>IFERROR(IF($C$4="TEI0185_REV03",CALC_CONN_TEI0185_REV03!U246,),"---")</f>
        <v>0</v>
      </c>
      <c r="D246" s="73">
        <f>IFERROR(IF($C$4="TEI0185_REV03",CALC_CONN_TEI0185_REV03!D246,),"---")</f>
        <v>0</v>
      </c>
      <c r="E246" s="73">
        <f>IFERROR(IF($C$4="TEI0185_REV03",CALC_CONN_TEI0185_REV03!E246,),"---")</f>
        <v>0</v>
      </c>
      <c r="F246" s="73" t="str">
        <f>IFERROR(IF(VLOOKUP($D246&amp;"-"&amp;$E246,IF($C$4="TEI0185_REV03",CALC_CONN_TEI0185_REV03!$F:$I),4,0)="--","---",IF($C$4="TEI0185_REV03",CALC_CONN_TEI0185_REV03!$G246&amp; " --&gt; " &amp;CALC_CONN_TEI0185_REV03!$I246&amp; " --&gt; ")),"---")</f>
        <v>---</v>
      </c>
      <c r="G246" s="73" t="str">
        <f>IFERROR(IF(VLOOKUP($D246&amp;"-"&amp;$E246,IF($C$4="TEI0185_REV03",CALC_CONN_TEI0185_REV03!$F:$H),3,0)="--",VLOOKUP($D246&amp;"-"&amp;$E246,IF($C$4="TEI0185_REV03",CALC_CONN_TEI0185_REV03!$F:$H),2,0),VLOOKUP($D246&amp;"-"&amp;$E246,IF($C$4="TEI0185_REV03",CALC_CONN_TEI0185_REV03!$F:$H),3,0)),"---")</f>
        <v>---</v>
      </c>
      <c r="H246" s="73" t="str">
        <f>IFERROR(VLOOKUP(G246,IF($C$4="TEI0185_REV03",CALC_CONN_TEI0185_REV03!$G:$T),14,0),"---")</f>
        <v>---</v>
      </c>
      <c r="I246" s="73" t="str">
        <f>IFERROR(VLOOKUP(G246,IF($C$4="TEI0185_REV03",CALC_CONN_TEI0185_REV03!$H:$X),16,0),"---")</f>
        <v>---</v>
      </c>
      <c r="J246" s="72" t="str">
        <f>IFERROR(VLOOKUP(G246,IF($C$4="TEI0185_REV03",CALC_CONN_TEI0185_REV03!$H:$X),17,0),"---")</f>
        <v>---</v>
      </c>
      <c r="K246" s="78" t="str">
        <f>IFERROR(VLOOKUP($D246&amp;"-"&amp;$E246,IF($C$4="TEI0185_REV03",CALC_CONN_TEI0185_REV03!$F:$K,"???"),6,0),"---")</f>
        <v>---</v>
      </c>
    </row>
    <row r="247" spans="2:11" ht="15" customHeight="1" x14ac:dyDescent="0.25">
      <c r="B247" s="73">
        <f t="shared" si="3"/>
        <v>242</v>
      </c>
      <c r="C247" s="77">
        <f>IFERROR(IF($C$4="TEI0185_REV03",CALC_CONN_TEI0185_REV03!U247,),"---")</f>
        <v>0</v>
      </c>
      <c r="D247" s="73">
        <f>IFERROR(IF($C$4="TEI0185_REV03",CALC_CONN_TEI0185_REV03!D247,),"---")</f>
        <v>0</v>
      </c>
      <c r="E247" s="73">
        <f>IFERROR(IF($C$4="TEI0185_REV03",CALC_CONN_TEI0185_REV03!E247,),"---")</f>
        <v>0</v>
      </c>
      <c r="F247" s="73" t="str">
        <f>IFERROR(IF(VLOOKUP($D247&amp;"-"&amp;$E247,IF($C$4="TEI0185_REV03",CALC_CONN_TEI0185_REV03!$F:$I),4,0)="--","---",IF($C$4="TEI0185_REV03",CALC_CONN_TEI0185_REV03!$G247&amp; " --&gt; " &amp;CALC_CONN_TEI0185_REV03!$I247&amp; " --&gt; ")),"---")</f>
        <v>---</v>
      </c>
      <c r="G247" s="73" t="str">
        <f>IFERROR(IF(VLOOKUP($D247&amp;"-"&amp;$E247,IF($C$4="TEI0185_REV03",CALC_CONN_TEI0185_REV03!$F:$H),3,0)="--",VLOOKUP($D247&amp;"-"&amp;$E247,IF($C$4="TEI0185_REV03",CALC_CONN_TEI0185_REV03!$F:$H),2,0),VLOOKUP($D247&amp;"-"&amp;$E247,IF($C$4="TEI0185_REV03",CALC_CONN_TEI0185_REV03!$F:$H),3,0)),"---")</f>
        <v>---</v>
      </c>
      <c r="H247" s="73" t="str">
        <f>IFERROR(VLOOKUP(G247,IF($C$4="TEI0185_REV03",CALC_CONN_TEI0185_REV03!$G:$T),14,0),"---")</f>
        <v>---</v>
      </c>
      <c r="I247" s="73" t="str">
        <f>IFERROR(VLOOKUP(G247,IF($C$4="TEI0185_REV03",CALC_CONN_TEI0185_REV03!$H:$X),16,0),"---")</f>
        <v>---</v>
      </c>
      <c r="J247" s="72" t="str">
        <f>IFERROR(VLOOKUP(G247,IF($C$4="TEI0185_REV03",CALC_CONN_TEI0185_REV03!$H:$X),17,0),"---")</f>
        <v>---</v>
      </c>
      <c r="K247" s="78" t="str">
        <f>IFERROR(VLOOKUP($D247&amp;"-"&amp;$E247,IF($C$4="TEI0185_REV03",CALC_CONN_TEI0185_REV03!$F:$K,"???"),6,0),"---")</f>
        <v>---</v>
      </c>
    </row>
    <row r="248" spans="2:11" ht="15" customHeight="1" x14ac:dyDescent="0.25">
      <c r="B248" s="73">
        <f t="shared" si="3"/>
        <v>243</v>
      </c>
      <c r="C248" s="77">
        <f>IFERROR(IF($C$4="TEI0185_REV03",CALC_CONN_TEI0185_REV03!U248,),"---")</f>
        <v>0</v>
      </c>
      <c r="D248" s="73">
        <f>IFERROR(IF($C$4="TEI0185_REV03",CALC_CONN_TEI0185_REV03!D248,),"---")</f>
        <v>0</v>
      </c>
      <c r="E248" s="73">
        <f>IFERROR(IF($C$4="TEI0185_REV03",CALC_CONN_TEI0185_REV03!E248,),"---")</f>
        <v>0</v>
      </c>
      <c r="F248" s="73" t="str">
        <f>IFERROR(IF(VLOOKUP($D248&amp;"-"&amp;$E248,IF($C$4="TEI0185_REV03",CALC_CONN_TEI0185_REV03!$F:$I),4,0)="--","---",IF($C$4="TEI0185_REV03",CALC_CONN_TEI0185_REV03!$G248&amp; " --&gt; " &amp;CALC_CONN_TEI0185_REV03!$I248&amp; " --&gt; ")),"---")</f>
        <v>---</v>
      </c>
      <c r="G248" s="73" t="str">
        <f>IFERROR(IF(VLOOKUP($D248&amp;"-"&amp;$E248,IF($C$4="TEI0185_REV03",CALC_CONN_TEI0185_REV03!$F:$H),3,0)="--",VLOOKUP($D248&amp;"-"&amp;$E248,IF($C$4="TEI0185_REV03",CALC_CONN_TEI0185_REV03!$F:$H),2,0),VLOOKUP($D248&amp;"-"&amp;$E248,IF($C$4="TEI0185_REV03",CALC_CONN_TEI0185_REV03!$F:$H),3,0)),"---")</f>
        <v>---</v>
      </c>
      <c r="H248" s="73" t="str">
        <f>IFERROR(VLOOKUP(G248,IF($C$4="TEI0185_REV03",CALC_CONN_TEI0185_REV03!$G:$T),14,0),"---")</f>
        <v>---</v>
      </c>
      <c r="I248" s="73" t="str">
        <f>IFERROR(VLOOKUP(G248,IF($C$4="TEI0185_REV03",CALC_CONN_TEI0185_REV03!$H:$X),16,0),"---")</f>
        <v>---</v>
      </c>
      <c r="J248" s="72" t="str">
        <f>IFERROR(VLOOKUP(G248,IF($C$4="TEI0185_REV03",CALC_CONN_TEI0185_REV03!$H:$X),17,0),"---")</f>
        <v>---</v>
      </c>
      <c r="K248" s="78" t="str">
        <f>IFERROR(VLOOKUP($D248&amp;"-"&amp;$E248,IF($C$4="TEI0185_REV03",CALC_CONN_TEI0185_REV03!$F:$K,"???"),6,0),"---")</f>
        <v>---</v>
      </c>
    </row>
    <row r="249" spans="2:11" ht="15" customHeight="1" x14ac:dyDescent="0.25">
      <c r="B249" s="73">
        <f t="shared" si="3"/>
        <v>244</v>
      </c>
      <c r="C249" s="77">
        <f>IFERROR(IF($C$4="TEI0185_REV03",CALC_CONN_TEI0185_REV03!U249,),"---")</f>
        <v>0</v>
      </c>
      <c r="D249" s="73">
        <f>IFERROR(IF($C$4="TEI0185_REV03",CALC_CONN_TEI0185_REV03!D249,),"---")</f>
        <v>0</v>
      </c>
      <c r="E249" s="73">
        <f>IFERROR(IF($C$4="TEI0185_REV03",CALC_CONN_TEI0185_REV03!E249,),"---")</f>
        <v>0</v>
      </c>
      <c r="F249" s="73" t="str">
        <f>IFERROR(IF(VLOOKUP($D249&amp;"-"&amp;$E249,IF($C$4="TEI0185_REV03",CALC_CONN_TEI0185_REV03!$F:$I),4,0)="--","---",IF($C$4="TEI0185_REV03",CALC_CONN_TEI0185_REV03!$G249&amp; " --&gt; " &amp;CALC_CONN_TEI0185_REV03!$I249&amp; " --&gt; ")),"---")</f>
        <v>---</v>
      </c>
      <c r="G249" s="73" t="str">
        <f>IFERROR(IF(VLOOKUP($D249&amp;"-"&amp;$E249,IF($C$4="TEI0185_REV03",CALC_CONN_TEI0185_REV03!$F:$H),3,0)="--",VLOOKUP($D249&amp;"-"&amp;$E249,IF($C$4="TEI0185_REV03",CALC_CONN_TEI0185_REV03!$F:$H),2,0),VLOOKUP($D249&amp;"-"&amp;$E249,IF($C$4="TEI0185_REV03",CALC_CONN_TEI0185_REV03!$F:$H),3,0)),"---")</f>
        <v>---</v>
      </c>
      <c r="H249" s="73" t="str">
        <f>IFERROR(VLOOKUP(G249,IF($C$4="TEI0185_REV03",CALC_CONN_TEI0185_REV03!$G:$T),14,0),"---")</f>
        <v>---</v>
      </c>
      <c r="I249" s="73" t="str">
        <f>IFERROR(VLOOKUP(G249,IF($C$4="TEI0185_REV03",CALC_CONN_TEI0185_REV03!$H:$X),16,0),"---")</f>
        <v>---</v>
      </c>
      <c r="J249" s="72" t="str">
        <f>IFERROR(VLOOKUP(G249,IF($C$4="TEI0185_REV03",CALC_CONN_TEI0185_REV03!$H:$X),17,0),"---")</f>
        <v>---</v>
      </c>
      <c r="K249" s="78" t="str">
        <f>IFERROR(VLOOKUP($D249&amp;"-"&amp;$E249,IF($C$4="TEI0185_REV03",CALC_CONN_TEI0185_REV03!$F:$K,"???"),6,0),"---")</f>
        <v>---</v>
      </c>
    </row>
    <row r="250" spans="2:11" ht="15" customHeight="1" x14ac:dyDescent="0.25">
      <c r="B250" s="73">
        <f t="shared" si="3"/>
        <v>245</v>
      </c>
      <c r="C250" s="77">
        <f>IFERROR(IF($C$4="TEI0185_REV03",CALC_CONN_TEI0185_REV03!U250,),"---")</f>
        <v>0</v>
      </c>
      <c r="D250" s="73">
        <f>IFERROR(IF($C$4="TEI0185_REV03",CALC_CONN_TEI0185_REV03!D250,),"---")</f>
        <v>0</v>
      </c>
      <c r="E250" s="73">
        <f>IFERROR(IF($C$4="TEI0185_REV03",CALC_CONN_TEI0185_REV03!E250,),"---")</f>
        <v>0</v>
      </c>
      <c r="F250" s="73" t="str">
        <f>IFERROR(IF(VLOOKUP($D250&amp;"-"&amp;$E250,IF($C$4="TEI0185_REV03",CALC_CONN_TEI0185_REV03!$F:$I),4,0)="--","---",IF($C$4="TEI0185_REV03",CALC_CONN_TEI0185_REV03!$G250&amp; " --&gt; " &amp;CALC_CONN_TEI0185_REV03!$I250&amp; " --&gt; ")),"---")</f>
        <v>---</v>
      </c>
      <c r="G250" s="73" t="str">
        <f>IFERROR(IF(VLOOKUP($D250&amp;"-"&amp;$E250,IF($C$4="TEI0185_REV03",CALC_CONN_TEI0185_REV03!$F:$H),3,0)="--",VLOOKUP($D250&amp;"-"&amp;$E250,IF($C$4="TEI0185_REV03",CALC_CONN_TEI0185_REV03!$F:$H),2,0),VLOOKUP($D250&amp;"-"&amp;$E250,IF($C$4="TEI0185_REV03",CALC_CONN_TEI0185_REV03!$F:$H),3,0)),"---")</f>
        <v>---</v>
      </c>
      <c r="H250" s="73" t="str">
        <f>IFERROR(VLOOKUP(G250,IF($C$4="TEI0185_REV03",CALC_CONN_TEI0185_REV03!$G:$T),14,0),"---")</f>
        <v>---</v>
      </c>
      <c r="I250" s="73" t="str">
        <f>IFERROR(VLOOKUP(G250,IF($C$4="TEI0185_REV03",CALC_CONN_TEI0185_REV03!$H:$X),16,0),"---")</f>
        <v>---</v>
      </c>
      <c r="J250" s="72" t="str">
        <f>IFERROR(VLOOKUP(G250,IF($C$4="TEI0185_REV03",CALC_CONN_TEI0185_REV03!$H:$X),17,0),"---")</f>
        <v>---</v>
      </c>
      <c r="K250" s="78" t="str">
        <f>IFERROR(VLOOKUP($D250&amp;"-"&amp;$E250,IF($C$4="TEI0185_REV03",CALC_CONN_TEI0185_REV03!$F:$K,"???"),6,0),"---")</f>
        <v>---</v>
      </c>
    </row>
    <row r="251" spans="2:11" ht="15" customHeight="1" x14ac:dyDescent="0.25">
      <c r="B251" s="73">
        <f t="shared" si="3"/>
        <v>246</v>
      </c>
      <c r="C251" s="77">
        <f>IFERROR(IF($C$4="TEI0185_REV03",CALC_CONN_TEI0185_REV03!U251,),"---")</f>
        <v>0</v>
      </c>
      <c r="D251" s="73">
        <f>IFERROR(IF($C$4="TEI0185_REV03",CALC_CONN_TEI0185_REV03!D251,),"---")</f>
        <v>0</v>
      </c>
      <c r="E251" s="73">
        <f>IFERROR(IF($C$4="TEI0185_REV03",CALC_CONN_TEI0185_REV03!E251,),"---")</f>
        <v>0</v>
      </c>
      <c r="F251" s="73" t="str">
        <f>IFERROR(IF(VLOOKUP($D251&amp;"-"&amp;$E251,IF($C$4="TEI0185_REV03",CALC_CONN_TEI0185_REV03!$F:$I),4,0)="--","---",IF($C$4="TEI0185_REV03",CALC_CONN_TEI0185_REV03!$G251&amp; " --&gt; " &amp;CALC_CONN_TEI0185_REV03!$I251&amp; " --&gt; ")),"---")</f>
        <v>---</v>
      </c>
      <c r="G251" s="73" t="str">
        <f>IFERROR(IF(VLOOKUP($D251&amp;"-"&amp;$E251,IF($C$4="TEI0185_REV03",CALC_CONN_TEI0185_REV03!$F:$H),3,0)="--",VLOOKUP($D251&amp;"-"&amp;$E251,IF($C$4="TEI0185_REV03",CALC_CONN_TEI0185_REV03!$F:$H),2,0),VLOOKUP($D251&amp;"-"&amp;$E251,IF($C$4="TEI0185_REV03",CALC_CONN_TEI0185_REV03!$F:$H),3,0)),"---")</f>
        <v>---</v>
      </c>
      <c r="H251" s="73" t="str">
        <f>IFERROR(VLOOKUP(G251,IF($C$4="TEI0185_REV03",CALC_CONN_TEI0185_REV03!$G:$T),14,0),"---")</f>
        <v>---</v>
      </c>
      <c r="I251" s="73" t="str">
        <f>IFERROR(VLOOKUP(G251,IF($C$4="TEI0185_REV03",CALC_CONN_TEI0185_REV03!$H:$X),16,0),"---")</f>
        <v>---</v>
      </c>
      <c r="J251" s="72" t="str">
        <f>IFERROR(VLOOKUP(G251,IF($C$4="TEI0185_REV03",CALC_CONN_TEI0185_REV03!$H:$X),17,0),"---")</f>
        <v>---</v>
      </c>
      <c r="K251" s="78" t="str">
        <f>IFERROR(VLOOKUP($D251&amp;"-"&amp;$E251,IF($C$4="TEI0185_REV03",CALC_CONN_TEI0185_REV03!$F:$K,"???"),6,0),"---")</f>
        <v>---</v>
      </c>
    </row>
    <row r="252" spans="2:11" ht="15" customHeight="1" x14ac:dyDescent="0.25">
      <c r="B252" s="73">
        <f t="shared" si="3"/>
        <v>247</v>
      </c>
      <c r="C252" s="77">
        <f>IFERROR(IF($C$4="TEI0185_REV03",CALC_CONN_TEI0185_REV03!U252,),"---")</f>
        <v>0</v>
      </c>
      <c r="D252" s="73">
        <f>IFERROR(IF($C$4="TEI0185_REV03",CALC_CONN_TEI0185_REV03!D252,),"---")</f>
        <v>0</v>
      </c>
      <c r="E252" s="73">
        <f>IFERROR(IF($C$4="TEI0185_REV03",CALC_CONN_TEI0185_REV03!E252,),"---")</f>
        <v>0</v>
      </c>
      <c r="F252" s="73" t="str">
        <f>IFERROR(IF(VLOOKUP($D252&amp;"-"&amp;$E252,IF($C$4="TEI0185_REV03",CALC_CONN_TEI0185_REV03!$F:$I),4,0)="--","---",IF($C$4="TEI0185_REV03",CALC_CONN_TEI0185_REV03!$G252&amp; " --&gt; " &amp;CALC_CONN_TEI0185_REV03!$I252&amp; " --&gt; ")),"---")</f>
        <v>---</v>
      </c>
      <c r="G252" s="73" t="str">
        <f>IFERROR(IF(VLOOKUP($D252&amp;"-"&amp;$E252,IF($C$4="TEI0185_REV03",CALC_CONN_TEI0185_REV03!$F:$H),3,0)="--",VLOOKUP($D252&amp;"-"&amp;$E252,IF($C$4="TEI0185_REV03",CALC_CONN_TEI0185_REV03!$F:$H),2,0),VLOOKUP($D252&amp;"-"&amp;$E252,IF($C$4="TEI0185_REV03",CALC_CONN_TEI0185_REV03!$F:$H),3,0)),"---")</f>
        <v>---</v>
      </c>
      <c r="H252" s="73" t="str">
        <f>IFERROR(VLOOKUP(G252,IF($C$4="TEI0185_REV03",CALC_CONN_TEI0185_REV03!$G:$T),14,0),"---")</f>
        <v>---</v>
      </c>
      <c r="I252" s="73" t="str">
        <f>IFERROR(VLOOKUP(G252,IF($C$4="TEI0185_REV03",CALC_CONN_TEI0185_REV03!$H:$X),16,0),"---")</f>
        <v>---</v>
      </c>
      <c r="J252" s="72" t="str">
        <f>IFERROR(VLOOKUP(G252,IF($C$4="TEI0185_REV03",CALC_CONN_TEI0185_REV03!$H:$X),17,0),"---")</f>
        <v>---</v>
      </c>
      <c r="K252" s="78" t="str">
        <f>IFERROR(VLOOKUP($D252&amp;"-"&amp;$E252,IF($C$4="TEI0185_REV03",CALC_CONN_TEI0185_REV03!$F:$K,"???"),6,0),"---")</f>
        <v>---</v>
      </c>
    </row>
    <row r="253" spans="2:11" ht="15" customHeight="1" x14ac:dyDescent="0.25">
      <c r="B253" s="73">
        <f t="shared" si="3"/>
        <v>248</v>
      </c>
      <c r="C253" s="77">
        <f>IFERROR(IF($C$4="TEI0185_REV03",CALC_CONN_TEI0185_REV03!U253,),"---")</f>
        <v>0</v>
      </c>
      <c r="D253" s="73">
        <f>IFERROR(IF($C$4="TEI0185_REV03",CALC_CONN_TEI0185_REV03!D253,),"---")</f>
        <v>0</v>
      </c>
      <c r="E253" s="73">
        <f>IFERROR(IF($C$4="TEI0185_REV03",CALC_CONN_TEI0185_REV03!E253,),"---")</f>
        <v>0</v>
      </c>
      <c r="F253" s="73" t="str">
        <f>IFERROR(IF(VLOOKUP($D253&amp;"-"&amp;$E253,IF($C$4="TEI0185_REV03",CALC_CONN_TEI0185_REV03!$F:$I),4,0)="--","---",IF($C$4="TEI0185_REV03",CALC_CONN_TEI0185_REV03!$G253&amp; " --&gt; " &amp;CALC_CONN_TEI0185_REV03!$I253&amp; " --&gt; ")),"---")</f>
        <v>---</v>
      </c>
      <c r="G253" s="73" t="str">
        <f>IFERROR(IF(VLOOKUP($D253&amp;"-"&amp;$E253,IF($C$4="TEI0185_REV03",CALC_CONN_TEI0185_REV03!$F:$H),3,0)="--",VLOOKUP($D253&amp;"-"&amp;$E253,IF($C$4="TEI0185_REV03",CALC_CONN_TEI0185_REV03!$F:$H),2,0),VLOOKUP($D253&amp;"-"&amp;$E253,IF($C$4="TEI0185_REV03",CALC_CONN_TEI0185_REV03!$F:$H),3,0)),"---")</f>
        <v>---</v>
      </c>
      <c r="H253" s="73" t="str">
        <f>IFERROR(VLOOKUP(G253,IF($C$4="TEI0185_REV03",CALC_CONN_TEI0185_REV03!$G:$T),14,0),"---")</f>
        <v>---</v>
      </c>
      <c r="I253" s="73" t="str">
        <f>IFERROR(VLOOKUP(G253,IF($C$4="TEI0185_REV03",CALC_CONN_TEI0185_REV03!$H:$X),16,0),"---")</f>
        <v>---</v>
      </c>
      <c r="J253" s="72" t="str">
        <f>IFERROR(VLOOKUP(G253,IF($C$4="TEI0185_REV03",CALC_CONN_TEI0185_REV03!$H:$X),17,0),"---")</f>
        <v>---</v>
      </c>
      <c r="K253" s="78" t="str">
        <f>IFERROR(VLOOKUP($D253&amp;"-"&amp;$E253,IF($C$4="TEI0185_REV03",CALC_CONN_TEI0185_REV03!$F:$K,"???"),6,0),"---")</f>
        <v>---</v>
      </c>
    </row>
    <row r="254" spans="2:11" ht="15" customHeight="1" x14ac:dyDescent="0.25">
      <c r="B254" s="73">
        <f t="shared" si="3"/>
        <v>249</v>
      </c>
      <c r="C254" s="77">
        <f>IFERROR(IF($C$4="TEI0185_REV03",CALC_CONN_TEI0185_REV03!U254,),"---")</f>
        <v>0</v>
      </c>
      <c r="D254" s="73">
        <f>IFERROR(IF($C$4="TEI0185_REV03",CALC_CONN_TEI0185_REV03!D254,),"---")</f>
        <v>0</v>
      </c>
      <c r="E254" s="73">
        <f>IFERROR(IF($C$4="TEI0185_REV03",CALC_CONN_TEI0185_REV03!E254,),"---")</f>
        <v>0</v>
      </c>
      <c r="F254" s="73" t="str">
        <f>IFERROR(IF(VLOOKUP($D254&amp;"-"&amp;$E254,IF($C$4="TEI0185_REV03",CALC_CONN_TEI0185_REV03!$F:$I),4,0)="--","---",IF($C$4="TEI0185_REV03",CALC_CONN_TEI0185_REV03!$G254&amp; " --&gt; " &amp;CALC_CONN_TEI0185_REV03!$I254&amp; " --&gt; ")),"---")</f>
        <v>---</v>
      </c>
      <c r="G254" s="73" t="str">
        <f>IFERROR(IF(VLOOKUP($D254&amp;"-"&amp;$E254,IF($C$4="TEI0185_REV03",CALC_CONN_TEI0185_REV03!$F:$H),3,0)="--",VLOOKUP($D254&amp;"-"&amp;$E254,IF($C$4="TEI0185_REV03",CALC_CONN_TEI0185_REV03!$F:$H),2,0),VLOOKUP($D254&amp;"-"&amp;$E254,IF($C$4="TEI0185_REV03",CALC_CONN_TEI0185_REV03!$F:$H),3,0)),"---")</f>
        <v>---</v>
      </c>
      <c r="H254" s="73" t="str">
        <f>IFERROR(VLOOKUP(G254,IF($C$4="TEI0185_REV03",CALC_CONN_TEI0185_REV03!$G:$T),14,0),"---")</f>
        <v>---</v>
      </c>
      <c r="I254" s="73" t="str">
        <f>IFERROR(VLOOKUP(G254,IF($C$4="TEI0185_REV03",CALC_CONN_TEI0185_REV03!$H:$X),16,0),"---")</f>
        <v>---</v>
      </c>
      <c r="J254" s="72" t="str">
        <f>IFERROR(VLOOKUP(G254,IF($C$4="TEI0185_REV03",CALC_CONN_TEI0185_REV03!$H:$X),17,0),"---")</f>
        <v>---</v>
      </c>
      <c r="K254" s="78" t="str">
        <f>IFERROR(VLOOKUP($D254&amp;"-"&amp;$E254,IF($C$4="TEI0185_REV03",CALC_CONN_TEI0185_REV03!$F:$K,"???"),6,0),"---")</f>
        <v>---</v>
      </c>
    </row>
    <row r="255" spans="2:11" ht="15" customHeight="1" x14ac:dyDescent="0.25">
      <c r="B255" s="73">
        <f t="shared" si="3"/>
        <v>250</v>
      </c>
      <c r="C255" s="77">
        <f>IFERROR(IF($C$4="TEI0185_REV03",CALC_CONN_TEI0185_REV03!U255,),"---")</f>
        <v>0</v>
      </c>
      <c r="D255" s="73">
        <f>IFERROR(IF($C$4="TEI0185_REV03",CALC_CONN_TEI0185_REV03!D255,),"---")</f>
        <v>0</v>
      </c>
      <c r="E255" s="73">
        <f>IFERROR(IF($C$4="TEI0185_REV03",CALC_CONN_TEI0185_REV03!E255,),"---")</f>
        <v>0</v>
      </c>
      <c r="F255" s="73" t="str">
        <f>IFERROR(IF(VLOOKUP($D255&amp;"-"&amp;$E255,IF($C$4="TEI0185_REV03",CALC_CONN_TEI0185_REV03!$F:$I),4,0)="--","---",IF($C$4="TEI0185_REV03",CALC_CONN_TEI0185_REV03!$G255&amp; " --&gt; " &amp;CALC_CONN_TEI0185_REV03!$I255&amp; " --&gt; ")),"---")</f>
        <v>---</v>
      </c>
      <c r="G255" s="73" t="str">
        <f>IFERROR(IF(VLOOKUP($D255&amp;"-"&amp;$E255,IF($C$4="TEI0185_REV03",CALC_CONN_TEI0185_REV03!$F:$H),3,0)="--",VLOOKUP($D255&amp;"-"&amp;$E255,IF($C$4="TEI0185_REV03",CALC_CONN_TEI0185_REV03!$F:$H),2,0),VLOOKUP($D255&amp;"-"&amp;$E255,IF($C$4="TEI0185_REV03",CALC_CONN_TEI0185_REV03!$F:$H),3,0)),"---")</f>
        <v>---</v>
      </c>
      <c r="H255" s="73" t="str">
        <f>IFERROR(VLOOKUP(G255,IF($C$4="TEI0185_REV03",CALC_CONN_TEI0185_REV03!$G:$T),14,0),"---")</f>
        <v>---</v>
      </c>
      <c r="I255" s="73" t="str">
        <f>IFERROR(VLOOKUP(G255,IF($C$4="TEI0185_REV03",CALC_CONN_TEI0185_REV03!$H:$X),16,0),"---")</f>
        <v>---</v>
      </c>
      <c r="J255" s="72" t="str">
        <f>IFERROR(VLOOKUP(G255,IF($C$4="TEI0185_REV03",CALC_CONN_TEI0185_REV03!$H:$X),17,0),"---")</f>
        <v>---</v>
      </c>
      <c r="K255" s="78" t="str">
        <f>IFERROR(VLOOKUP($D255&amp;"-"&amp;$E255,IF($C$4="TEI0185_REV03",CALC_CONN_TEI0185_REV03!$F:$K,"???"),6,0),"---")</f>
        <v>---</v>
      </c>
    </row>
    <row r="256" spans="2:11" ht="15" customHeight="1" x14ac:dyDescent="0.25">
      <c r="B256" s="73">
        <f t="shared" si="3"/>
        <v>251</v>
      </c>
      <c r="C256" s="77">
        <f>IFERROR(IF($C$4="TEI0185_REV03",CALC_CONN_TEI0185_REV03!U256,),"---")</f>
        <v>0</v>
      </c>
      <c r="D256" s="73">
        <f>IFERROR(IF($C$4="TEI0185_REV03",CALC_CONN_TEI0185_REV03!D256,),"---")</f>
        <v>0</v>
      </c>
      <c r="E256" s="73">
        <f>IFERROR(IF($C$4="TEI0185_REV03",CALC_CONN_TEI0185_REV03!E256,),"---")</f>
        <v>0</v>
      </c>
      <c r="F256" s="73" t="str">
        <f>IFERROR(IF(VLOOKUP($D256&amp;"-"&amp;$E256,IF($C$4="TEI0185_REV03",CALC_CONN_TEI0185_REV03!$F:$I),4,0)="--","---",IF($C$4="TEI0185_REV03",CALC_CONN_TEI0185_REV03!$G256&amp; " --&gt; " &amp;CALC_CONN_TEI0185_REV03!$I256&amp; " --&gt; ")),"---")</f>
        <v>---</v>
      </c>
      <c r="G256" s="73" t="str">
        <f>IFERROR(IF(VLOOKUP($D256&amp;"-"&amp;$E256,IF($C$4="TEI0185_REV03",CALC_CONN_TEI0185_REV03!$F:$H),3,0)="--",VLOOKUP($D256&amp;"-"&amp;$E256,IF($C$4="TEI0185_REV03",CALC_CONN_TEI0185_REV03!$F:$H),2,0),VLOOKUP($D256&amp;"-"&amp;$E256,IF($C$4="TEI0185_REV03",CALC_CONN_TEI0185_REV03!$F:$H),3,0)),"---")</f>
        <v>---</v>
      </c>
      <c r="H256" s="73" t="str">
        <f>IFERROR(VLOOKUP(G256,IF($C$4="TEI0185_REV03",CALC_CONN_TEI0185_REV03!$G:$T),14,0),"---")</f>
        <v>---</v>
      </c>
      <c r="I256" s="73" t="str">
        <f>IFERROR(VLOOKUP(G256,IF($C$4="TEI0185_REV03",CALC_CONN_TEI0185_REV03!$H:$X),16,0),"---")</f>
        <v>---</v>
      </c>
      <c r="J256" s="72" t="str">
        <f>IFERROR(VLOOKUP(G256,IF($C$4="TEI0185_REV03",CALC_CONN_TEI0185_REV03!$H:$X),17,0),"---")</f>
        <v>---</v>
      </c>
      <c r="K256" s="78" t="str">
        <f>IFERROR(VLOOKUP($D256&amp;"-"&amp;$E256,IF($C$4="TEI0185_REV03",CALC_CONN_TEI0185_REV03!$F:$K,"???"),6,0),"---")</f>
        <v>---</v>
      </c>
    </row>
    <row r="257" spans="2:11" ht="15" customHeight="1" x14ac:dyDescent="0.25">
      <c r="B257" s="73">
        <f t="shared" si="3"/>
        <v>252</v>
      </c>
      <c r="C257" s="77">
        <f>IFERROR(IF($C$4="TEI0185_REV03",CALC_CONN_TEI0185_REV03!U257,),"---")</f>
        <v>0</v>
      </c>
      <c r="D257" s="73">
        <f>IFERROR(IF($C$4="TEI0185_REV03",CALC_CONN_TEI0185_REV03!D257,),"---")</f>
        <v>0</v>
      </c>
      <c r="E257" s="73">
        <f>IFERROR(IF($C$4="TEI0185_REV03",CALC_CONN_TEI0185_REV03!E257,),"---")</f>
        <v>0</v>
      </c>
      <c r="F257" s="73" t="str">
        <f>IFERROR(IF(VLOOKUP($D257&amp;"-"&amp;$E257,IF($C$4="TEI0185_REV03",CALC_CONN_TEI0185_REV03!$F:$I),4,0)="--","---",IF($C$4="TEI0185_REV03",CALC_CONN_TEI0185_REV03!$G257&amp; " --&gt; " &amp;CALC_CONN_TEI0185_REV03!$I257&amp; " --&gt; ")),"---")</f>
        <v>---</v>
      </c>
      <c r="G257" s="73" t="str">
        <f>IFERROR(IF(VLOOKUP($D257&amp;"-"&amp;$E257,IF($C$4="TEI0185_REV03",CALC_CONN_TEI0185_REV03!$F:$H),3,0)="--",VLOOKUP($D257&amp;"-"&amp;$E257,IF($C$4="TEI0185_REV03",CALC_CONN_TEI0185_REV03!$F:$H),2,0),VLOOKUP($D257&amp;"-"&amp;$E257,IF($C$4="TEI0185_REV03",CALC_CONN_TEI0185_REV03!$F:$H),3,0)),"---")</f>
        <v>---</v>
      </c>
      <c r="H257" s="73" t="str">
        <f>IFERROR(VLOOKUP(G257,IF($C$4="TEI0185_REV03",CALC_CONN_TEI0185_REV03!$G:$T),14,0),"---")</f>
        <v>---</v>
      </c>
      <c r="I257" s="73" t="str">
        <f>IFERROR(VLOOKUP(G257,IF($C$4="TEI0185_REV03",CALC_CONN_TEI0185_REV03!$H:$X),16,0),"---")</f>
        <v>---</v>
      </c>
      <c r="J257" s="72" t="str">
        <f>IFERROR(VLOOKUP(G257,IF($C$4="TEI0185_REV03",CALC_CONN_TEI0185_REV03!$H:$X),17,0),"---")</f>
        <v>---</v>
      </c>
      <c r="K257" s="78" t="str">
        <f>IFERROR(VLOOKUP($D257&amp;"-"&amp;$E257,IF($C$4="TEI0185_REV03",CALC_CONN_TEI0185_REV03!$F:$K,"???"),6,0),"---")</f>
        <v>---</v>
      </c>
    </row>
    <row r="258" spans="2:11" ht="15" customHeight="1" x14ac:dyDescent="0.25">
      <c r="B258" s="73">
        <f t="shared" si="3"/>
        <v>253</v>
      </c>
      <c r="C258" s="77">
        <f>IFERROR(IF($C$4="TEI0185_REV03",CALC_CONN_TEI0185_REV03!U258,),"---")</f>
        <v>0</v>
      </c>
      <c r="D258" s="73">
        <f>IFERROR(IF($C$4="TEI0185_REV03",CALC_CONN_TEI0185_REV03!D258,),"---")</f>
        <v>0</v>
      </c>
      <c r="E258" s="73">
        <f>IFERROR(IF($C$4="TEI0185_REV03",CALC_CONN_TEI0185_REV03!E258,),"---")</f>
        <v>0</v>
      </c>
      <c r="F258" s="73" t="str">
        <f>IFERROR(IF(VLOOKUP($D258&amp;"-"&amp;$E258,IF($C$4="TEI0185_REV03",CALC_CONN_TEI0185_REV03!$F:$I),4,0)="--","---",IF($C$4="TEI0185_REV03",CALC_CONN_TEI0185_REV03!$G258&amp; " --&gt; " &amp;CALC_CONN_TEI0185_REV03!$I258&amp; " --&gt; ")),"---")</f>
        <v>---</v>
      </c>
      <c r="G258" s="73" t="str">
        <f>IFERROR(IF(VLOOKUP($D258&amp;"-"&amp;$E258,IF($C$4="TEI0185_REV03",CALC_CONN_TEI0185_REV03!$F:$H),3,0)="--",VLOOKUP($D258&amp;"-"&amp;$E258,IF($C$4="TEI0185_REV03",CALC_CONN_TEI0185_REV03!$F:$H),2,0),VLOOKUP($D258&amp;"-"&amp;$E258,IF($C$4="TEI0185_REV03",CALC_CONN_TEI0185_REV03!$F:$H),3,0)),"---")</f>
        <v>---</v>
      </c>
      <c r="H258" s="73" t="str">
        <f>IFERROR(VLOOKUP(G258,IF($C$4="TEI0185_REV03",CALC_CONN_TEI0185_REV03!$G:$T),14,0),"---")</f>
        <v>---</v>
      </c>
      <c r="I258" s="73" t="str">
        <f>IFERROR(VLOOKUP(G258,IF($C$4="TEI0185_REV03",CALC_CONN_TEI0185_REV03!$H:$X),16,0),"---")</f>
        <v>---</v>
      </c>
      <c r="J258" s="72" t="str">
        <f>IFERROR(VLOOKUP(G258,IF($C$4="TEI0185_REV03",CALC_CONN_TEI0185_REV03!$H:$X),17,0),"---")</f>
        <v>---</v>
      </c>
      <c r="K258" s="78" t="str">
        <f>IFERROR(VLOOKUP($D258&amp;"-"&amp;$E258,IF($C$4="TEI0185_REV03",CALC_CONN_TEI0185_REV03!$F:$K,"???"),6,0),"---")</f>
        <v>---</v>
      </c>
    </row>
    <row r="259" spans="2:11" ht="15" customHeight="1" x14ac:dyDescent="0.25">
      <c r="B259" s="73">
        <f t="shared" si="3"/>
        <v>254</v>
      </c>
      <c r="C259" s="77">
        <f>IFERROR(IF($C$4="TEI0185_REV03",CALC_CONN_TEI0185_REV03!U259,),"---")</f>
        <v>0</v>
      </c>
      <c r="D259" s="73">
        <f>IFERROR(IF($C$4="TEI0185_REV03",CALC_CONN_TEI0185_REV03!D259,),"---")</f>
        <v>0</v>
      </c>
      <c r="E259" s="73">
        <f>IFERROR(IF($C$4="TEI0185_REV03",CALC_CONN_TEI0185_REV03!E259,),"---")</f>
        <v>0</v>
      </c>
      <c r="F259" s="73" t="str">
        <f>IFERROR(IF(VLOOKUP($D259&amp;"-"&amp;$E259,IF($C$4="TEI0185_REV03",CALC_CONN_TEI0185_REV03!$F:$I),4,0)="--","---",IF($C$4="TEI0185_REV03",CALC_CONN_TEI0185_REV03!$G259&amp; " --&gt; " &amp;CALC_CONN_TEI0185_REV03!$I259&amp; " --&gt; ")),"---")</f>
        <v>---</v>
      </c>
      <c r="G259" s="73" t="str">
        <f>IFERROR(IF(VLOOKUP($D259&amp;"-"&amp;$E259,IF($C$4="TEI0185_REV03",CALC_CONN_TEI0185_REV03!$F:$H),3,0)="--",VLOOKUP($D259&amp;"-"&amp;$E259,IF($C$4="TEI0185_REV03",CALC_CONN_TEI0185_REV03!$F:$H),2,0),VLOOKUP($D259&amp;"-"&amp;$E259,IF($C$4="TEI0185_REV03",CALC_CONN_TEI0185_REV03!$F:$H),3,0)),"---")</f>
        <v>---</v>
      </c>
      <c r="H259" s="73" t="str">
        <f>IFERROR(VLOOKUP(G259,IF($C$4="TEI0185_REV03",CALC_CONN_TEI0185_REV03!$G:$T),14,0),"---")</f>
        <v>---</v>
      </c>
      <c r="I259" s="73" t="str">
        <f>IFERROR(VLOOKUP(G259,IF($C$4="TEI0185_REV03",CALC_CONN_TEI0185_REV03!$H:$X),16,0),"---")</f>
        <v>---</v>
      </c>
      <c r="J259" s="72" t="str">
        <f>IFERROR(VLOOKUP(G259,IF($C$4="TEI0185_REV03",CALC_CONN_TEI0185_REV03!$H:$X),17,0),"---")</f>
        <v>---</v>
      </c>
      <c r="K259" s="78" t="str">
        <f>IFERROR(VLOOKUP($D259&amp;"-"&amp;$E259,IF($C$4="TEI0185_REV03",CALC_CONN_TEI0185_REV03!$F:$K,"???"),6,0),"---")</f>
        <v>---</v>
      </c>
    </row>
    <row r="260" spans="2:11" ht="15" customHeight="1" x14ac:dyDescent="0.25">
      <c r="B260" s="73">
        <f t="shared" si="3"/>
        <v>255</v>
      </c>
      <c r="C260" s="77">
        <f>IFERROR(IF($C$4="TEI0185_REV03",CALC_CONN_TEI0185_REV03!U260,),"---")</f>
        <v>0</v>
      </c>
      <c r="D260" s="73">
        <f>IFERROR(IF($C$4="TEI0185_REV03",CALC_CONN_TEI0185_REV03!D260,),"---")</f>
        <v>0</v>
      </c>
      <c r="E260" s="73">
        <f>IFERROR(IF($C$4="TEI0185_REV03",CALC_CONN_TEI0185_REV03!E260,),"---")</f>
        <v>0</v>
      </c>
      <c r="F260" s="73" t="str">
        <f>IFERROR(IF(VLOOKUP($D260&amp;"-"&amp;$E260,IF($C$4="TEI0185_REV03",CALC_CONN_TEI0185_REV03!$F:$I),4,0)="--","---",IF($C$4="TEI0185_REV03",CALC_CONN_TEI0185_REV03!$G260&amp; " --&gt; " &amp;CALC_CONN_TEI0185_REV03!$I260&amp; " --&gt; ")),"---")</f>
        <v>---</v>
      </c>
      <c r="G260" s="73" t="str">
        <f>IFERROR(IF(VLOOKUP($D260&amp;"-"&amp;$E260,IF($C$4="TEI0185_REV03",CALC_CONN_TEI0185_REV03!$F:$H),3,0)="--",VLOOKUP($D260&amp;"-"&amp;$E260,IF($C$4="TEI0185_REV03",CALC_CONN_TEI0185_REV03!$F:$H),2,0),VLOOKUP($D260&amp;"-"&amp;$E260,IF($C$4="TEI0185_REV03",CALC_CONN_TEI0185_REV03!$F:$H),3,0)),"---")</f>
        <v>---</v>
      </c>
      <c r="H260" s="73" t="str">
        <f>IFERROR(VLOOKUP(G260,IF($C$4="TEI0185_REV03",CALC_CONN_TEI0185_REV03!$G:$T),14,0),"---")</f>
        <v>---</v>
      </c>
      <c r="I260" s="73" t="str">
        <f>IFERROR(VLOOKUP(G260,IF($C$4="TEI0185_REV03",CALC_CONN_TEI0185_REV03!$H:$X),16,0),"---")</f>
        <v>---</v>
      </c>
      <c r="J260" s="72" t="str">
        <f>IFERROR(VLOOKUP(G260,IF($C$4="TEI0185_REV03",CALC_CONN_TEI0185_REV03!$H:$X),17,0),"---")</f>
        <v>---</v>
      </c>
      <c r="K260" s="78" t="str">
        <f>IFERROR(VLOOKUP($D260&amp;"-"&amp;$E260,IF($C$4="TEI0185_REV03",CALC_CONN_TEI0185_REV03!$F:$K,"???"),6,0),"---")</f>
        <v>---</v>
      </c>
    </row>
    <row r="261" spans="2:11" ht="15" customHeight="1" x14ac:dyDescent="0.25">
      <c r="B261" s="73">
        <f t="shared" si="3"/>
        <v>256</v>
      </c>
      <c r="C261" s="77">
        <f>IFERROR(IF($C$4="TEI0185_REV03",CALC_CONN_TEI0185_REV03!U261,),"---")</f>
        <v>0</v>
      </c>
      <c r="D261" s="73">
        <f>IFERROR(IF($C$4="TEI0185_REV03",CALC_CONN_TEI0185_REV03!D261,),"---")</f>
        <v>0</v>
      </c>
      <c r="E261" s="73">
        <f>IFERROR(IF($C$4="TEI0185_REV03",CALC_CONN_TEI0185_REV03!E261,),"---")</f>
        <v>0</v>
      </c>
      <c r="F261" s="73" t="str">
        <f>IFERROR(IF(VLOOKUP($D261&amp;"-"&amp;$E261,IF($C$4="TEI0185_REV03",CALC_CONN_TEI0185_REV03!$F:$I),4,0)="--","---",IF($C$4="TEI0185_REV03",CALC_CONN_TEI0185_REV03!$G261&amp; " --&gt; " &amp;CALC_CONN_TEI0185_REV03!$I261&amp; " --&gt; ")),"---")</f>
        <v>---</v>
      </c>
      <c r="G261" s="73" t="str">
        <f>IFERROR(IF(VLOOKUP($D261&amp;"-"&amp;$E261,IF($C$4="TEI0185_REV03",CALC_CONN_TEI0185_REV03!$F:$H),3,0)="--",VLOOKUP($D261&amp;"-"&amp;$E261,IF($C$4="TEI0185_REV03",CALC_CONN_TEI0185_REV03!$F:$H),2,0),VLOOKUP($D261&amp;"-"&amp;$E261,IF($C$4="TEI0185_REV03",CALC_CONN_TEI0185_REV03!$F:$H),3,0)),"---")</f>
        <v>---</v>
      </c>
      <c r="H261" s="73" t="str">
        <f>IFERROR(VLOOKUP(G261,IF($C$4="TEI0185_REV03",CALC_CONN_TEI0185_REV03!$G:$T),14,0),"---")</f>
        <v>---</v>
      </c>
      <c r="I261" s="73" t="str">
        <f>IFERROR(VLOOKUP(G261,IF($C$4="TEI0185_REV03",CALC_CONN_TEI0185_REV03!$H:$X),16,0),"---")</f>
        <v>---</v>
      </c>
      <c r="J261" s="72" t="str">
        <f>IFERROR(VLOOKUP(G261,IF($C$4="TEI0185_REV03",CALC_CONN_TEI0185_REV03!$H:$X),17,0),"---")</f>
        <v>---</v>
      </c>
      <c r="K261" s="78" t="str">
        <f>IFERROR(VLOOKUP($D261&amp;"-"&amp;$E261,IF($C$4="TEI0185_REV03",CALC_CONN_TEI0185_REV03!$F:$K,"???"),6,0),"---")</f>
        <v>---</v>
      </c>
    </row>
    <row r="262" spans="2:11" ht="15" customHeight="1" x14ac:dyDescent="0.25">
      <c r="B262" s="73">
        <f t="shared" si="3"/>
        <v>257</v>
      </c>
      <c r="C262" s="77">
        <f>IFERROR(IF($C$4="TEI0185_REV03",CALC_CONN_TEI0185_REV03!U262,),"---")</f>
        <v>0</v>
      </c>
      <c r="D262" s="73">
        <f>IFERROR(IF($C$4="TEI0185_REV03",CALC_CONN_TEI0185_REV03!D262,),"---")</f>
        <v>0</v>
      </c>
      <c r="E262" s="73">
        <f>IFERROR(IF($C$4="TEI0185_REV03",CALC_CONN_TEI0185_REV03!E262,),"---")</f>
        <v>0</v>
      </c>
      <c r="F262" s="73" t="str">
        <f>IFERROR(IF(VLOOKUP($D262&amp;"-"&amp;$E262,IF($C$4="TEI0185_REV03",CALC_CONN_TEI0185_REV03!$F:$I),4,0)="--","---",IF($C$4="TEI0185_REV03",CALC_CONN_TEI0185_REV03!$G262&amp; " --&gt; " &amp;CALC_CONN_TEI0185_REV03!$I262&amp; " --&gt; ")),"---")</f>
        <v>---</v>
      </c>
      <c r="G262" s="73" t="str">
        <f>IFERROR(IF(VLOOKUP($D262&amp;"-"&amp;$E262,IF($C$4="TEI0185_REV03",CALC_CONN_TEI0185_REV03!$F:$H),3,0)="--",VLOOKUP($D262&amp;"-"&amp;$E262,IF($C$4="TEI0185_REV03",CALC_CONN_TEI0185_REV03!$F:$H),2,0),VLOOKUP($D262&amp;"-"&amp;$E262,IF($C$4="TEI0185_REV03",CALC_CONN_TEI0185_REV03!$F:$H),3,0)),"---")</f>
        <v>---</v>
      </c>
      <c r="H262" s="73" t="str">
        <f>IFERROR(VLOOKUP(G262,IF($C$4="TEI0185_REV03",CALC_CONN_TEI0185_REV03!$G:$T),14,0),"---")</f>
        <v>---</v>
      </c>
      <c r="I262" s="73" t="str">
        <f>IFERROR(VLOOKUP(G262,IF($C$4="TEI0185_REV03",CALC_CONN_TEI0185_REV03!$H:$X),16,0),"---")</f>
        <v>---</v>
      </c>
      <c r="J262" s="72" t="str">
        <f>IFERROR(VLOOKUP(G262,IF($C$4="TEI0185_REV03",CALC_CONN_TEI0185_REV03!$H:$X),17,0),"---")</f>
        <v>---</v>
      </c>
      <c r="K262" s="78" t="str">
        <f>IFERROR(VLOOKUP($D262&amp;"-"&amp;$E262,IF($C$4="TEI0185_REV03",CALC_CONN_TEI0185_REV03!$F:$K,"???"),6,0),"---")</f>
        <v>---</v>
      </c>
    </row>
    <row r="263" spans="2:11" ht="15" customHeight="1" x14ac:dyDescent="0.25">
      <c r="B263" s="73">
        <f t="shared" si="3"/>
        <v>258</v>
      </c>
      <c r="C263" s="77">
        <f>IFERROR(IF($C$4="TEI0185_REV03",CALC_CONN_TEI0185_REV03!U263,),"---")</f>
        <v>0</v>
      </c>
      <c r="D263" s="73">
        <f>IFERROR(IF($C$4="TEI0185_REV03",CALC_CONN_TEI0185_REV03!D263,),"---")</f>
        <v>0</v>
      </c>
      <c r="E263" s="73">
        <f>IFERROR(IF($C$4="TEI0185_REV03",CALC_CONN_TEI0185_REV03!E263,),"---")</f>
        <v>0</v>
      </c>
      <c r="F263" s="73" t="str">
        <f>IFERROR(IF(VLOOKUP($D263&amp;"-"&amp;$E263,IF($C$4="TEI0185_REV03",CALC_CONN_TEI0185_REV03!$F:$I),4,0)="--","---",IF($C$4="TEI0185_REV03",CALC_CONN_TEI0185_REV03!$G263&amp; " --&gt; " &amp;CALC_CONN_TEI0185_REV03!$I263&amp; " --&gt; ")),"---")</f>
        <v>---</v>
      </c>
      <c r="G263" s="73" t="str">
        <f>IFERROR(IF(VLOOKUP($D263&amp;"-"&amp;$E263,IF($C$4="TEI0185_REV03",CALC_CONN_TEI0185_REV03!$F:$H),3,0)="--",VLOOKUP($D263&amp;"-"&amp;$E263,IF($C$4="TEI0185_REV03",CALC_CONN_TEI0185_REV03!$F:$H),2,0),VLOOKUP($D263&amp;"-"&amp;$E263,IF($C$4="TEI0185_REV03",CALC_CONN_TEI0185_REV03!$F:$H),3,0)),"---")</f>
        <v>---</v>
      </c>
      <c r="H263" s="73" t="str">
        <f>IFERROR(VLOOKUP(G263,IF($C$4="TEI0185_REV03",CALC_CONN_TEI0185_REV03!$G:$T),14,0),"---")</f>
        <v>---</v>
      </c>
      <c r="I263" s="73" t="str">
        <f>IFERROR(VLOOKUP(G263,IF($C$4="TEI0185_REV03",CALC_CONN_TEI0185_REV03!$H:$X),16,0),"---")</f>
        <v>---</v>
      </c>
      <c r="J263" s="72" t="str">
        <f>IFERROR(VLOOKUP(G263,IF($C$4="TEI0185_REV03",CALC_CONN_TEI0185_REV03!$H:$X),17,0),"---")</f>
        <v>---</v>
      </c>
      <c r="K263" s="78" t="str">
        <f>IFERROR(VLOOKUP($D263&amp;"-"&amp;$E263,IF($C$4="TEI0185_REV03",CALC_CONN_TEI0185_REV03!$F:$K,"???"),6,0),"---")</f>
        <v>---</v>
      </c>
    </row>
    <row r="264" spans="2:11" ht="15" customHeight="1" x14ac:dyDescent="0.25">
      <c r="B264" s="73">
        <f t="shared" ref="B264:B327" si="4">B263+1</f>
        <v>259</v>
      </c>
      <c r="C264" s="77">
        <f>IFERROR(IF($C$4="TEI0185_REV03",CALC_CONN_TEI0185_REV03!U264,),"---")</f>
        <v>0</v>
      </c>
      <c r="D264" s="73">
        <f>IFERROR(IF($C$4="TEI0185_REV03",CALC_CONN_TEI0185_REV03!D264,),"---")</f>
        <v>0</v>
      </c>
      <c r="E264" s="73">
        <f>IFERROR(IF($C$4="TEI0185_REV03",CALC_CONN_TEI0185_REV03!E264,),"---")</f>
        <v>0</v>
      </c>
      <c r="F264" s="73" t="str">
        <f>IFERROR(IF(VLOOKUP($D264&amp;"-"&amp;$E264,IF($C$4="TEI0185_REV03",CALC_CONN_TEI0185_REV03!$F:$I),4,0)="--","---",IF($C$4="TEI0185_REV03",CALC_CONN_TEI0185_REV03!$G264&amp; " --&gt; " &amp;CALC_CONN_TEI0185_REV03!$I264&amp; " --&gt; ")),"---")</f>
        <v>---</v>
      </c>
      <c r="G264" s="73" t="str">
        <f>IFERROR(IF(VLOOKUP($D264&amp;"-"&amp;$E264,IF($C$4="TEI0185_REV03",CALC_CONN_TEI0185_REV03!$F:$H),3,0)="--",VLOOKUP($D264&amp;"-"&amp;$E264,IF($C$4="TEI0185_REV03",CALC_CONN_TEI0185_REV03!$F:$H),2,0),VLOOKUP($D264&amp;"-"&amp;$E264,IF($C$4="TEI0185_REV03",CALC_CONN_TEI0185_REV03!$F:$H),3,0)),"---")</f>
        <v>---</v>
      </c>
      <c r="H264" s="73" t="str">
        <f>IFERROR(VLOOKUP(G264,IF($C$4="TEI0185_REV03",CALC_CONN_TEI0185_REV03!$G:$T),14,0),"---")</f>
        <v>---</v>
      </c>
      <c r="I264" s="73" t="str">
        <f>IFERROR(VLOOKUP(G264,IF($C$4="TEI0185_REV03",CALC_CONN_TEI0185_REV03!$H:$X),16,0),"---")</f>
        <v>---</v>
      </c>
      <c r="J264" s="72" t="str">
        <f>IFERROR(VLOOKUP(G264,IF($C$4="TEI0185_REV03",CALC_CONN_TEI0185_REV03!$H:$X),17,0),"---")</f>
        <v>---</v>
      </c>
      <c r="K264" s="78" t="str">
        <f>IFERROR(VLOOKUP($D264&amp;"-"&amp;$E264,IF($C$4="TEI0185_REV03",CALC_CONN_TEI0185_REV03!$F:$K,"???"),6,0),"---")</f>
        <v>---</v>
      </c>
    </row>
    <row r="265" spans="2:11" ht="15" customHeight="1" x14ac:dyDescent="0.25">
      <c r="B265" s="73">
        <f t="shared" si="4"/>
        <v>260</v>
      </c>
      <c r="C265" s="77">
        <f>IFERROR(IF($C$4="TEI0185_REV03",CALC_CONN_TEI0185_REV03!U265,),"---")</f>
        <v>0</v>
      </c>
      <c r="D265" s="73">
        <f>IFERROR(IF($C$4="TEI0185_REV03",CALC_CONN_TEI0185_REV03!D265,),"---")</f>
        <v>0</v>
      </c>
      <c r="E265" s="73">
        <f>IFERROR(IF($C$4="TEI0185_REV03",CALC_CONN_TEI0185_REV03!E265,),"---")</f>
        <v>0</v>
      </c>
      <c r="F265" s="73" t="str">
        <f>IFERROR(IF(VLOOKUP($D265&amp;"-"&amp;$E265,IF($C$4="TEI0185_REV03",CALC_CONN_TEI0185_REV03!$F:$I),4,0)="--","---",IF($C$4="TEI0185_REV03",CALC_CONN_TEI0185_REV03!$G265&amp; " --&gt; " &amp;CALC_CONN_TEI0185_REV03!$I265&amp; " --&gt; ")),"---")</f>
        <v>---</v>
      </c>
      <c r="G265" s="73" t="str">
        <f>IFERROR(IF(VLOOKUP($D265&amp;"-"&amp;$E265,IF($C$4="TEI0185_REV03",CALC_CONN_TEI0185_REV03!$F:$H),3,0)="--",VLOOKUP($D265&amp;"-"&amp;$E265,IF($C$4="TEI0185_REV03",CALC_CONN_TEI0185_REV03!$F:$H),2,0),VLOOKUP($D265&amp;"-"&amp;$E265,IF($C$4="TEI0185_REV03",CALC_CONN_TEI0185_REV03!$F:$H),3,0)),"---")</f>
        <v>---</v>
      </c>
      <c r="H265" s="73" t="str">
        <f>IFERROR(VLOOKUP(G265,IF($C$4="TEI0185_REV03",CALC_CONN_TEI0185_REV03!$G:$T),14,0),"---")</f>
        <v>---</v>
      </c>
      <c r="I265" s="73" t="str">
        <f>IFERROR(VLOOKUP(G265,IF($C$4="TEI0185_REV03",CALC_CONN_TEI0185_REV03!$H:$X),16,0),"---")</f>
        <v>---</v>
      </c>
      <c r="J265" s="72" t="str">
        <f>IFERROR(VLOOKUP(G265,IF($C$4="TEI0185_REV03",CALC_CONN_TEI0185_REV03!$H:$X),17,0),"---")</f>
        <v>---</v>
      </c>
      <c r="K265" s="78" t="str">
        <f>IFERROR(VLOOKUP($D265&amp;"-"&amp;$E265,IF($C$4="TEI0185_REV03",CALC_CONN_TEI0185_REV03!$F:$K,"???"),6,0),"---")</f>
        <v>---</v>
      </c>
    </row>
    <row r="266" spans="2:11" ht="15" customHeight="1" x14ac:dyDescent="0.25">
      <c r="B266" s="73">
        <f t="shared" si="4"/>
        <v>261</v>
      </c>
      <c r="C266" s="77">
        <f>IFERROR(IF($C$4="TEI0185_REV03",CALC_CONN_TEI0185_REV03!U266,),"---")</f>
        <v>0</v>
      </c>
      <c r="D266" s="73">
        <f>IFERROR(IF($C$4="TEI0185_REV03",CALC_CONN_TEI0185_REV03!D266,),"---")</f>
        <v>0</v>
      </c>
      <c r="E266" s="73">
        <f>IFERROR(IF($C$4="TEI0185_REV03",CALC_CONN_TEI0185_REV03!E266,),"---")</f>
        <v>0</v>
      </c>
      <c r="F266" s="73" t="str">
        <f>IFERROR(IF(VLOOKUP($D266&amp;"-"&amp;$E266,IF($C$4="TEI0185_REV03",CALC_CONN_TEI0185_REV03!$F:$I),4,0)="--","---",IF($C$4="TEI0185_REV03",CALC_CONN_TEI0185_REV03!$G266&amp; " --&gt; " &amp;CALC_CONN_TEI0185_REV03!$I266&amp; " --&gt; ")),"---")</f>
        <v>---</v>
      </c>
      <c r="G266" s="73" t="str">
        <f>IFERROR(IF(VLOOKUP($D266&amp;"-"&amp;$E266,IF($C$4="TEI0185_REV03",CALC_CONN_TEI0185_REV03!$F:$H),3,0)="--",VLOOKUP($D266&amp;"-"&amp;$E266,IF($C$4="TEI0185_REV03",CALC_CONN_TEI0185_REV03!$F:$H),2,0),VLOOKUP($D266&amp;"-"&amp;$E266,IF($C$4="TEI0185_REV03",CALC_CONN_TEI0185_REV03!$F:$H),3,0)),"---")</f>
        <v>---</v>
      </c>
      <c r="H266" s="73" t="str">
        <f>IFERROR(VLOOKUP(G266,IF($C$4="TEI0185_REV03",CALC_CONN_TEI0185_REV03!$G:$T),14,0),"---")</f>
        <v>---</v>
      </c>
      <c r="I266" s="73" t="str">
        <f>IFERROR(VLOOKUP(G266,IF($C$4="TEI0185_REV03",CALC_CONN_TEI0185_REV03!$H:$X),16,0),"---")</f>
        <v>---</v>
      </c>
      <c r="J266" s="72" t="str">
        <f>IFERROR(VLOOKUP(G266,IF($C$4="TEI0185_REV03",CALC_CONN_TEI0185_REV03!$H:$X),17,0),"---")</f>
        <v>---</v>
      </c>
      <c r="K266" s="78" t="str">
        <f>IFERROR(VLOOKUP($D266&amp;"-"&amp;$E266,IF($C$4="TEI0185_REV03",CALC_CONN_TEI0185_REV03!$F:$K,"???"),6,0),"---")</f>
        <v>---</v>
      </c>
    </row>
    <row r="267" spans="2:11" ht="15" customHeight="1" x14ac:dyDescent="0.25">
      <c r="B267" s="73">
        <f t="shared" si="4"/>
        <v>262</v>
      </c>
      <c r="C267" s="77">
        <f>IFERROR(IF($C$4="TEI0185_REV03",CALC_CONN_TEI0185_REV03!U267,),"---")</f>
        <v>0</v>
      </c>
      <c r="D267" s="73">
        <f>IFERROR(IF($C$4="TEI0185_REV03",CALC_CONN_TEI0185_REV03!D267,),"---")</f>
        <v>0</v>
      </c>
      <c r="E267" s="73">
        <f>IFERROR(IF($C$4="TEI0185_REV03",CALC_CONN_TEI0185_REV03!E267,),"---")</f>
        <v>0</v>
      </c>
      <c r="F267" s="73" t="str">
        <f>IFERROR(IF(VLOOKUP($D267&amp;"-"&amp;$E267,IF($C$4="TEI0185_REV03",CALC_CONN_TEI0185_REV03!$F:$I),4,0)="--","---",IF($C$4="TEI0185_REV03",CALC_CONN_TEI0185_REV03!$G267&amp; " --&gt; " &amp;CALC_CONN_TEI0185_REV03!$I267&amp; " --&gt; ")),"---")</f>
        <v>---</v>
      </c>
      <c r="G267" s="73" t="str">
        <f>IFERROR(IF(VLOOKUP($D267&amp;"-"&amp;$E267,IF($C$4="TEI0185_REV03",CALC_CONN_TEI0185_REV03!$F:$H),3,0)="--",VLOOKUP($D267&amp;"-"&amp;$E267,IF($C$4="TEI0185_REV03",CALC_CONN_TEI0185_REV03!$F:$H),2,0),VLOOKUP($D267&amp;"-"&amp;$E267,IF($C$4="TEI0185_REV03",CALC_CONN_TEI0185_REV03!$F:$H),3,0)),"---")</f>
        <v>---</v>
      </c>
      <c r="H267" s="73" t="str">
        <f>IFERROR(VLOOKUP(G267,IF($C$4="TEI0185_REV03",CALC_CONN_TEI0185_REV03!$G:$T),14,0),"---")</f>
        <v>---</v>
      </c>
      <c r="I267" s="73" t="str">
        <f>IFERROR(VLOOKUP(G267,IF($C$4="TEI0185_REV03",CALC_CONN_TEI0185_REV03!$H:$X),16,0),"---")</f>
        <v>---</v>
      </c>
      <c r="J267" s="72" t="str">
        <f>IFERROR(VLOOKUP(G267,IF($C$4="TEI0185_REV03",CALC_CONN_TEI0185_REV03!$H:$X),17,0),"---")</f>
        <v>---</v>
      </c>
      <c r="K267" s="78" t="str">
        <f>IFERROR(VLOOKUP($D267&amp;"-"&amp;$E267,IF($C$4="TEI0185_REV03",CALC_CONN_TEI0185_REV03!$F:$K,"???"),6,0),"---")</f>
        <v>---</v>
      </c>
    </row>
    <row r="268" spans="2:11" ht="15" customHeight="1" x14ac:dyDescent="0.25">
      <c r="B268" s="73">
        <f t="shared" si="4"/>
        <v>263</v>
      </c>
      <c r="C268" s="77">
        <f>IFERROR(IF($C$4="TEI0185_REV03",CALC_CONN_TEI0185_REV03!U268,),"---")</f>
        <v>0</v>
      </c>
      <c r="D268" s="73">
        <f>IFERROR(IF($C$4="TEI0185_REV03",CALC_CONN_TEI0185_REV03!D268,),"---")</f>
        <v>0</v>
      </c>
      <c r="E268" s="73">
        <f>IFERROR(IF($C$4="TEI0185_REV03",CALC_CONN_TEI0185_REV03!E268,),"---")</f>
        <v>0</v>
      </c>
      <c r="F268" s="73" t="str">
        <f>IFERROR(IF(VLOOKUP($D268&amp;"-"&amp;$E268,IF($C$4="TEI0185_REV03",CALC_CONN_TEI0185_REV03!$F:$I),4,0)="--","---",IF($C$4="TEI0185_REV03",CALC_CONN_TEI0185_REV03!$G268&amp; " --&gt; " &amp;CALC_CONN_TEI0185_REV03!$I268&amp; " --&gt; ")),"---")</f>
        <v>---</v>
      </c>
      <c r="G268" s="73" t="str">
        <f>IFERROR(IF(VLOOKUP($D268&amp;"-"&amp;$E268,IF($C$4="TEI0185_REV03",CALC_CONN_TEI0185_REV03!$F:$H),3,0)="--",VLOOKUP($D268&amp;"-"&amp;$E268,IF($C$4="TEI0185_REV03",CALC_CONN_TEI0185_REV03!$F:$H),2,0),VLOOKUP($D268&amp;"-"&amp;$E268,IF($C$4="TEI0185_REV03",CALC_CONN_TEI0185_REV03!$F:$H),3,0)),"---")</f>
        <v>---</v>
      </c>
      <c r="H268" s="73" t="str">
        <f>IFERROR(VLOOKUP(G268,IF($C$4="TEI0185_REV03",CALC_CONN_TEI0185_REV03!$G:$T),14,0),"---")</f>
        <v>---</v>
      </c>
      <c r="I268" s="73" t="str">
        <f>IFERROR(VLOOKUP(G268,IF($C$4="TEI0185_REV03",CALC_CONN_TEI0185_REV03!$H:$X),16,0),"---")</f>
        <v>---</v>
      </c>
      <c r="J268" s="72" t="str">
        <f>IFERROR(VLOOKUP(G268,IF($C$4="TEI0185_REV03",CALC_CONN_TEI0185_REV03!$H:$X),17,0),"---")</f>
        <v>---</v>
      </c>
      <c r="K268" s="78" t="str">
        <f>IFERROR(VLOOKUP($D268&amp;"-"&amp;$E268,IF($C$4="TEI0185_REV03",CALC_CONN_TEI0185_REV03!$F:$K,"???"),6,0),"---")</f>
        <v>---</v>
      </c>
    </row>
    <row r="269" spans="2:11" ht="15" customHeight="1" x14ac:dyDescent="0.25">
      <c r="B269" s="73">
        <f t="shared" si="4"/>
        <v>264</v>
      </c>
      <c r="C269" s="77">
        <f>IFERROR(IF($C$4="TEI0185_REV03",CALC_CONN_TEI0185_REV03!U269,),"---")</f>
        <v>0</v>
      </c>
      <c r="D269" s="73">
        <f>IFERROR(IF($C$4="TEI0185_REV03",CALC_CONN_TEI0185_REV03!D269,),"---")</f>
        <v>0</v>
      </c>
      <c r="E269" s="73">
        <f>IFERROR(IF($C$4="TEI0185_REV03",CALC_CONN_TEI0185_REV03!E269,),"---")</f>
        <v>0</v>
      </c>
      <c r="F269" s="73" t="str">
        <f>IFERROR(IF(VLOOKUP($D269&amp;"-"&amp;$E269,IF($C$4="TEI0185_REV03",CALC_CONN_TEI0185_REV03!$F:$I),4,0)="--","---",IF($C$4="TEI0185_REV03",CALC_CONN_TEI0185_REV03!$G269&amp; " --&gt; " &amp;CALC_CONN_TEI0185_REV03!$I269&amp; " --&gt; ")),"---")</f>
        <v>---</v>
      </c>
      <c r="G269" s="73" t="str">
        <f>IFERROR(IF(VLOOKUP($D269&amp;"-"&amp;$E269,IF($C$4="TEI0185_REV03",CALC_CONN_TEI0185_REV03!$F:$H),3,0)="--",VLOOKUP($D269&amp;"-"&amp;$E269,IF($C$4="TEI0185_REV03",CALC_CONN_TEI0185_REV03!$F:$H),2,0),VLOOKUP($D269&amp;"-"&amp;$E269,IF($C$4="TEI0185_REV03",CALC_CONN_TEI0185_REV03!$F:$H),3,0)),"---")</f>
        <v>---</v>
      </c>
      <c r="H269" s="73" t="str">
        <f>IFERROR(VLOOKUP(G269,IF($C$4="TEI0185_REV03",CALC_CONN_TEI0185_REV03!$G:$T),14,0),"---")</f>
        <v>---</v>
      </c>
      <c r="I269" s="73" t="str">
        <f>IFERROR(VLOOKUP(G269,IF($C$4="TEI0185_REV03",CALC_CONN_TEI0185_REV03!$H:$X),16,0),"---")</f>
        <v>---</v>
      </c>
      <c r="J269" s="72" t="str">
        <f>IFERROR(VLOOKUP(G269,IF($C$4="TEI0185_REV03",CALC_CONN_TEI0185_REV03!$H:$X),17,0),"---")</f>
        <v>---</v>
      </c>
      <c r="K269" s="78" t="str">
        <f>IFERROR(VLOOKUP($D269&amp;"-"&amp;$E269,IF($C$4="TEI0185_REV03",CALC_CONN_TEI0185_REV03!$F:$K,"???"),6,0),"---")</f>
        <v>---</v>
      </c>
    </row>
    <row r="270" spans="2:11" ht="15" customHeight="1" x14ac:dyDescent="0.25">
      <c r="B270" s="73">
        <f t="shared" si="4"/>
        <v>265</v>
      </c>
      <c r="C270" s="77">
        <f>IFERROR(IF($C$4="TEI0185_REV03",CALC_CONN_TEI0185_REV03!U270,),"---")</f>
        <v>0</v>
      </c>
      <c r="D270" s="73">
        <f>IFERROR(IF($C$4="TEI0185_REV03",CALC_CONN_TEI0185_REV03!D270,),"---")</f>
        <v>0</v>
      </c>
      <c r="E270" s="73">
        <f>IFERROR(IF($C$4="TEI0185_REV03",CALC_CONN_TEI0185_REV03!E270,),"---")</f>
        <v>0</v>
      </c>
      <c r="F270" s="73" t="str">
        <f>IFERROR(IF(VLOOKUP($D270&amp;"-"&amp;$E270,IF($C$4="TEI0185_REV03",CALC_CONN_TEI0185_REV03!$F:$I),4,0)="--","---",IF($C$4="TEI0185_REV03",CALC_CONN_TEI0185_REV03!$G270&amp; " --&gt; " &amp;CALC_CONN_TEI0185_REV03!$I270&amp; " --&gt; ")),"---")</f>
        <v>---</v>
      </c>
      <c r="G270" s="73" t="str">
        <f>IFERROR(IF(VLOOKUP($D270&amp;"-"&amp;$E270,IF($C$4="TEI0185_REV03",CALC_CONN_TEI0185_REV03!$F:$H),3,0)="--",VLOOKUP($D270&amp;"-"&amp;$E270,IF($C$4="TEI0185_REV03",CALC_CONN_TEI0185_REV03!$F:$H),2,0),VLOOKUP($D270&amp;"-"&amp;$E270,IF($C$4="TEI0185_REV03",CALC_CONN_TEI0185_REV03!$F:$H),3,0)),"---")</f>
        <v>---</v>
      </c>
      <c r="H270" s="73" t="str">
        <f>IFERROR(VLOOKUP(G270,IF($C$4="TEI0185_REV03",CALC_CONN_TEI0185_REV03!$G:$T),14,0),"---")</f>
        <v>---</v>
      </c>
      <c r="I270" s="73" t="str">
        <f>IFERROR(VLOOKUP(G270,IF($C$4="TEI0185_REV03",CALC_CONN_TEI0185_REV03!$H:$X),16,0),"---")</f>
        <v>---</v>
      </c>
      <c r="J270" s="72" t="str">
        <f>IFERROR(VLOOKUP(G270,IF($C$4="TEI0185_REV03",CALC_CONN_TEI0185_REV03!$H:$X),17,0),"---")</f>
        <v>---</v>
      </c>
      <c r="K270" s="78" t="str">
        <f>IFERROR(VLOOKUP($D270&amp;"-"&amp;$E270,IF($C$4="TEI0185_REV03",CALC_CONN_TEI0185_REV03!$F:$K,"???"),6,0),"---")</f>
        <v>---</v>
      </c>
    </row>
    <row r="271" spans="2:11" ht="15" customHeight="1" x14ac:dyDescent="0.25">
      <c r="B271" s="73">
        <f t="shared" si="4"/>
        <v>266</v>
      </c>
      <c r="C271" s="77">
        <f>IFERROR(IF($C$4="TEI0185_REV03",CALC_CONN_TEI0185_REV03!U271,),"---")</f>
        <v>0</v>
      </c>
      <c r="D271" s="73">
        <f>IFERROR(IF($C$4="TEI0185_REV03",CALC_CONN_TEI0185_REV03!D271,),"---")</f>
        <v>0</v>
      </c>
      <c r="E271" s="73">
        <f>IFERROR(IF($C$4="TEI0185_REV03",CALC_CONN_TEI0185_REV03!E271,),"---")</f>
        <v>0</v>
      </c>
      <c r="F271" s="73" t="str">
        <f>IFERROR(IF(VLOOKUP($D271&amp;"-"&amp;$E271,IF($C$4="TEI0185_REV03",CALC_CONN_TEI0185_REV03!$F:$I),4,0)="--","---",IF($C$4="TEI0185_REV03",CALC_CONN_TEI0185_REV03!$G271&amp; " --&gt; " &amp;CALC_CONN_TEI0185_REV03!$I271&amp; " --&gt; ")),"---")</f>
        <v>---</v>
      </c>
      <c r="G271" s="73" t="str">
        <f>IFERROR(IF(VLOOKUP($D271&amp;"-"&amp;$E271,IF($C$4="TEI0185_REV03",CALC_CONN_TEI0185_REV03!$F:$H),3,0)="--",VLOOKUP($D271&amp;"-"&amp;$E271,IF($C$4="TEI0185_REV03",CALC_CONN_TEI0185_REV03!$F:$H),2,0),VLOOKUP($D271&amp;"-"&amp;$E271,IF($C$4="TEI0185_REV03",CALC_CONN_TEI0185_REV03!$F:$H),3,0)),"---")</f>
        <v>---</v>
      </c>
      <c r="H271" s="73" t="str">
        <f>IFERROR(VLOOKUP(G271,IF($C$4="TEI0185_REV03",CALC_CONN_TEI0185_REV03!$G:$T),14,0),"---")</f>
        <v>---</v>
      </c>
      <c r="I271" s="73" t="str">
        <f>IFERROR(VLOOKUP(G271,IF($C$4="TEI0185_REV03",CALC_CONN_TEI0185_REV03!$H:$X),16,0),"---")</f>
        <v>---</v>
      </c>
      <c r="J271" s="72" t="str">
        <f>IFERROR(VLOOKUP(G271,IF($C$4="TEI0185_REV03",CALC_CONN_TEI0185_REV03!$H:$X),17,0),"---")</f>
        <v>---</v>
      </c>
      <c r="K271" s="78" t="str">
        <f>IFERROR(VLOOKUP($D271&amp;"-"&amp;$E271,IF($C$4="TEI0185_REV03",CALC_CONN_TEI0185_REV03!$F:$K,"???"),6,0),"---")</f>
        <v>---</v>
      </c>
    </row>
    <row r="272" spans="2:11" ht="15" customHeight="1" x14ac:dyDescent="0.25">
      <c r="B272" s="73">
        <f t="shared" si="4"/>
        <v>267</v>
      </c>
      <c r="C272" s="77">
        <f>IFERROR(IF($C$4="TEI0185_REV03",CALC_CONN_TEI0185_REV03!U272,),"---")</f>
        <v>0</v>
      </c>
      <c r="D272" s="73">
        <f>IFERROR(IF($C$4="TEI0185_REV03",CALC_CONN_TEI0185_REV03!D272,),"---")</f>
        <v>0</v>
      </c>
      <c r="E272" s="73">
        <f>IFERROR(IF($C$4="TEI0185_REV03",CALC_CONN_TEI0185_REV03!E272,),"---")</f>
        <v>0</v>
      </c>
      <c r="F272" s="73" t="str">
        <f>IFERROR(IF(VLOOKUP($D272&amp;"-"&amp;$E272,IF($C$4="TEI0185_REV03",CALC_CONN_TEI0185_REV03!$F:$I),4,0)="--","---",IF($C$4="TEI0185_REV03",CALC_CONN_TEI0185_REV03!$G272&amp; " --&gt; " &amp;CALC_CONN_TEI0185_REV03!$I272&amp; " --&gt; ")),"---")</f>
        <v>---</v>
      </c>
      <c r="G272" s="73" t="str">
        <f>IFERROR(IF(VLOOKUP($D272&amp;"-"&amp;$E272,IF($C$4="TEI0185_REV03",CALC_CONN_TEI0185_REV03!$F:$H),3,0)="--",VLOOKUP($D272&amp;"-"&amp;$E272,IF($C$4="TEI0185_REV03",CALC_CONN_TEI0185_REV03!$F:$H),2,0),VLOOKUP($D272&amp;"-"&amp;$E272,IF($C$4="TEI0185_REV03",CALC_CONN_TEI0185_REV03!$F:$H),3,0)),"---")</f>
        <v>---</v>
      </c>
      <c r="H272" s="73" t="str">
        <f>IFERROR(VLOOKUP(G272,IF($C$4="TEI0185_REV03",CALC_CONN_TEI0185_REV03!$G:$T),14,0),"---")</f>
        <v>---</v>
      </c>
      <c r="I272" s="73" t="str">
        <f>IFERROR(VLOOKUP(G272,IF($C$4="TEI0185_REV03",CALC_CONN_TEI0185_REV03!$H:$X),16,0),"---")</f>
        <v>---</v>
      </c>
      <c r="J272" s="72" t="str">
        <f>IFERROR(VLOOKUP(G272,IF($C$4="TEI0185_REV03",CALC_CONN_TEI0185_REV03!$H:$X),17,0),"---")</f>
        <v>---</v>
      </c>
      <c r="K272" s="78" t="str">
        <f>IFERROR(VLOOKUP($D272&amp;"-"&amp;$E272,IF($C$4="TEI0185_REV03",CALC_CONN_TEI0185_REV03!$F:$K,"???"),6,0),"---")</f>
        <v>---</v>
      </c>
    </row>
    <row r="273" spans="2:11" ht="15" customHeight="1" x14ac:dyDescent="0.25">
      <c r="B273" s="73">
        <f t="shared" si="4"/>
        <v>268</v>
      </c>
      <c r="C273" s="77">
        <f>IFERROR(IF($C$4="TEI0185_REV03",CALC_CONN_TEI0185_REV03!U273,),"---")</f>
        <v>0</v>
      </c>
      <c r="D273" s="73">
        <f>IFERROR(IF($C$4="TEI0185_REV03",CALC_CONN_TEI0185_REV03!D273,),"---")</f>
        <v>0</v>
      </c>
      <c r="E273" s="73">
        <f>IFERROR(IF($C$4="TEI0185_REV03",CALC_CONN_TEI0185_REV03!E273,),"---")</f>
        <v>0</v>
      </c>
      <c r="F273" s="73" t="str">
        <f>IFERROR(IF(VLOOKUP($D273&amp;"-"&amp;$E273,IF($C$4="TEI0185_REV03",CALC_CONN_TEI0185_REV03!$F:$I),4,0)="--","---",IF($C$4="TEI0185_REV03",CALC_CONN_TEI0185_REV03!$G273&amp; " --&gt; " &amp;CALC_CONN_TEI0185_REV03!$I273&amp; " --&gt; ")),"---")</f>
        <v>---</v>
      </c>
      <c r="G273" s="73" t="str">
        <f>IFERROR(IF(VLOOKUP($D273&amp;"-"&amp;$E273,IF($C$4="TEI0185_REV03",CALC_CONN_TEI0185_REV03!$F:$H),3,0)="--",VLOOKUP($D273&amp;"-"&amp;$E273,IF($C$4="TEI0185_REV03",CALC_CONN_TEI0185_REV03!$F:$H),2,0),VLOOKUP($D273&amp;"-"&amp;$E273,IF($C$4="TEI0185_REV03",CALC_CONN_TEI0185_REV03!$F:$H),3,0)),"---")</f>
        <v>---</v>
      </c>
      <c r="H273" s="73" t="str">
        <f>IFERROR(VLOOKUP(G273,IF($C$4="TEI0185_REV03",CALC_CONN_TEI0185_REV03!$G:$T),14,0),"---")</f>
        <v>---</v>
      </c>
      <c r="I273" s="73" t="str">
        <f>IFERROR(VLOOKUP(G273,IF($C$4="TEI0185_REV03",CALC_CONN_TEI0185_REV03!$H:$X),16,0),"---")</f>
        <v>---</v>
      </c>
      <c r="J273" s="72" t="str">
        <f>IFERROR(VLOOKUP(G273,IF($C$4="TEI0185_REV03",CALC_CONN_TEI0185_REV03!$H:$X),17,0),"---")</f>
        <v>---</v>
      </c>
      <c r="K273" s="78" t="str">
        <f>IFERROR(VLOOKUP($D273&amp;"-"&amp;$E273,IF($C$4="TEI0185_REV03",CALC_CONN_TEI0185_REV03!$F:$K,"???"),6,0),"---")</f>
        <v>---</v>
      </c>
    </row>
    <row r="274" spans="2:11" ht="15" customHeight="1" x14ac:dyDescent="0.25">
      <c r="B274" s="73">
        <f t="shared" si="4"/>
        <v>269</v>
      </c>
      <c r="C274" s="77">
        <f>IFERROR(IF($C$4="TEI0185_REV03",CALC_CONN_TEI0185_REV03!U274,),"---")</f>
        <v>0</v>
      </c>
      <c r="D274" s="73">
        <f>IFERROR(IF($C$4="TEI0185_REV03",CALC_CONN_TEI0185_REV03!D274,),"---")</f>
        <v>0</v>
      </c>
      <c r="E274" s="73">
        <f>IFERROR(IF($C$4="TEI0185_REV03",CALC_CONN_TEI0185_REV03!E274,),"---")</f>
        <v>0</v>
      </c>
      <c r="F274" s="73" t="str">
        <f>IFERROR(IF(VLOOKUP($D274&amp;"-"&amp;$E274,IF($C$4="TEI0185_REV03",CALC_CONN_TEI0185_REV03!$F:$I),4,0)="--","---",IF($C$4="TEI0185_REV03",CALC_CONN_TEI0185_REV03!$G274&amp; " --&gt; " &amp;CALC_CONN_TEI0185_REV03!$I274&amp; " --&gt; ")),"---")</f>
        <v>---</v>
      </c>
      <c r="G274" s="73" t="str">
        <f>IFERROR(IF(VLOOKUP($D274&amp;"-"&amp;$E274,IF($C$4="TEI0185_REV03",CALC_CONN_TEI0185_REV03!$F:$H),3,0)="--",VLOOKUP($D274&amp;"-"&amp;$E274,IF($C$4="TEI0185_REV03",CALC_CONN_TEI0185_REV03!$F:$H),2,0),VLOOKUP($D274&amp;"-"&amp;$E274,IF($C$4="TEI0185_REV03",CALC_CONN_TEI0185_REV03!$F:$H),3,0)),"---")</f>
        <v>---</v>
      </c>
      <c r="H274" s="73" t="str">
        <f>IFERROR(VLOOKUP(G274,IF($C$4="TEI0185_REV03",CALC_CONN_TEI0185_REV03!$G:$T),14,0),"---")</f>
        <v>---</v>
      </c>
      <c r="I274" s="73" t="str">
        <f>IFERROR(VLOOKUP(G274,IF($C$4="TEI0185_REV03",CALC_CONN_TEI0185_REV03!$H:$X),16,0),"---")</f>
        <v>---</v>
      </c>
      <c r="J274" s="72" t="str">
        <f>IFERROR(VLOOKUP(G274,IF($C$4="TEI0185_REV03",CALC_CONN_TEI0185_REV03!$H:$X),17,0),"---")</f>
        <v>---</v>
      </c>
      <c r="K274" s="78" t="str">
        <f>IFERROR(VLOOKUP($D274&amp;"-"&amp;$E274,IF($C$4="TEI0185_REV03",CALC_CONN_TEI0185_REV03!$F:$K,"???"),6,0),"---")</f>
        <v>---</v>
      </c>
    </row>
    <row r="275" spans="2:11" ht="15" customHeight="1" x14ac:dyDescent="0.25">
      <c r="B275" s="73">
        <f t="shared" si="4"/>
        <v>270</v>
      </c>
      <c r="C275" s="77">
        <f>IFERROR(IF($C$4="TEI0185_REV03",CALC_CONN_TEI0185_REV03!U275,),"---")</f>
        <v>0</v>
      </c>
      <c r="D275" s="73">
        <f>IFERROR(IF($C$4="TEI0185_REV03",CALC_CONN_TEI0185_REV03!D275,),"---")</f>
        <v>0</v>
      </c>
      <c r="E275" s="73">
        <f>IFERROR(IF($C$4="TEI0185_REV03",CALC_CONN_TEI0185_REV03!E275,),"---")</f>
        <v>0</v>
      </c>
      <c r="F275" s="73" t="str">
        <f>IFERROR(IF(VLOOKUP($D275&amp;"-"&amp;$E275,IF($C$4="TEI0185_REV03",CALC_CONN_TEI0185_REV03!$F:$I),4,0)="--","---",IF($C$4="TEI0185_REV03",CALC_CONN_TEI0185_REV03!$G275&amp; " --&gt; " &amp;CALC_CONN_TEI0185_REV03!$I275&amp; " --&gt; ")),"---")</f>
        <v>---</v>
      </c>
      <c r="G275" s="73" t="str">
        <f>IFERROR(IF(VLOOKUP($D275&amp;"-"&amp;$E275,IF($C$4="TEI0185_REV03",CALC_CONN_TEI0185_REV03!$F:$H),3,0)="--",VLOOKUP($D275&amp;"-"&amp;$E275,IF($C$4="TEI0185_REV03",CALC_CONN_TEI0185_REV03!$F:$H),2,0),VLOOKUP($D275&amp;"-"&amp;$E275,IF($C$4="TEI0185_REV03",CALC_CONN_TEI0185_REV03!$F:$H),3,0)),"---")</f>
        <v>---</v>
      </c>
      <c r="H275" s="73" t="str">
        <f>IFERROR(VLOOKUP(G275,IF($C$4="TEI0185_REV03",CALC_CONN_TEI0185_REV03!$G:$T),14,0),"---")</f>
        <v>---</v>
      </c>
      <c r="I275" s="73" t="str">
        <f>IFERROR(VLOOKUP(G275,IF($C$4="TEI0185_REV03",CALC_CONN_TEI0185_REV03!$H:$X),16,0),"---")</f>
        <v>---</v>
      </c>
      <c r="J275" s="72" t="str">
        <f>IFERROR(VLOOKUP(G275,IF($C$4="TEI0185_REV03",CALC_CONN_TEI0185_REV03!$H:$X),17,0),"---")</f>
        <v>---</v>
      </c>
      <c r="K275" s="78" t="str">
        <f>IFERROR(VLOOKUP($D275&amp;"-"&amp;$E275,IF($C$4="TEI0185_REV03",CALC_CONN_TEI0185_REV03!$F:$K,"???"),6,0),"---")</f>
        <v>---</v>
      </c>
    </row>
    <row r="276" spans="2:11" ht="15" customHeight="1" x14ac:dyDescent="0.25">
      <c r="B276" s="73">
        <f t="shared" si="4"/>
        <v>271</v>
      </c>
      <c r="C276" s="77">
        <f>IFERROR(IF($C$4="TEI0185_REV03",CALC_CONN_TEI0185_REV03!U276,),"---")</f>
        <v>0</v>
      </c>
      <c r="D276" s="73">
        <f>IFERROR(IF($C$4="TEI0185_REV03",CALC_CONN_TEI0185_REV03!D276,),"---")</f>
        <v>0</v>
      </c>
      <c r="E276" s="73">
        <f>IFERROR(IF($C$4="TEI0185_REV03",CALC_CONN_TEI0185_REV03!E276,),"---")</f>
        <v>0</v>
      </c>
      <c r="F276" s="73" t="str">
        <f>IFERROR(IF(VLOOKUP($D276&amp;"-"&amp;$E276,IF($C$4="TEI0185_REV03",CALC_CONN_TEI0185_REV03!$F:$I),4,0)="--","---",IF($C$4="TEI0185_REV03",CALC_CONN_TEI0185_REV03!$G276&amp; " --&gt; " &amp;CALC_CONN_TEI0185_REV03!$I276&amp; " --&gt; ")),"---")</f>
        <v>---</v>
      </c>
      <c r="G276" s="73" t="str">
        <f>IFERROR(IF(VLOOKUP($D276&amp;"-"&amp;$E276,IF($C$4="TEI0185_REV03",CALC_CONN_TEI0185_REV03!$F:$H),3,0)="--",VLOOKUP($D276&amp;"-"&amp;$E276,IF($C$4="TEI0185_REV03",CALC_CONN_TEI0185_REV03!$F:$H),2,0),VLOOKUP($D276&amp;"-"&amp;$E276,IF($C$4="TEI0185_REV03",CALC_CONN_TEI0185_REV03!$F:$H),3,0)),"---")</f>
        <v>---</v>
      </c>
      <c r="H276" s="73" t="str">
        <f>IFERROR(VLOOKUP(G276,IF($C$4="TEI0185_REV03",CALC_CONN_TEI0185_REV03!$G:$T),14,0),"---")</f>
        <v>---</v>
      </c>
      <c r="I276" s="73" t="str">
        <f>IFERROR(VLOOKUP(G276,IF($C$4="TEI0185_REV03",CALC_CONN_TEI0185_REV03!$H:$X),16,0),"---")</f>
        <v>---</v>
      </c>
      <c r="J276" s="72" t="str">
        <f>IFERROR(VLOOKUP(G276,IF($C$4="TEI0185_REV03",CALC_CONN_TEI0185_REV03!$H:$X),17,0),"---")</f>
        <v>---</v>
      </c>
      <c r="K276" s="78" t="str">
        <f>IFERROR(VLOOKUP($D276&amp;"-"&amp;$E276,IF($C$4="TEI0185_REV03",CALC_CONN_TEI0185_REV03!$F:$K,"???"),6,0),"---")</f>
        <v>---</v>
      </c>
    </row>
    <row r="277" spans="2:11" ht="15" customHeight="1" x14ac:dyDescent="0.25">
      <c r="B277" s="73">
        <f t="shared" si="4"/>
        <v>272</v>
      </c>
      <c r="C277" s="77">
        <f>IFERROR(IF($C$4="TEI0185_REV03",CALC_CONN_TEI0185_REV03!U277,),"---")</f>
        <v>0</v>
      </c>
      <c r="D277" s="73">
        <f>IFERROR(IF($C$4="TEI0185_REV03",CALC_CONN_TEI0185_REV03!D277,),"---")</f>
        <v>0</v>
      </c>
      <c r="E277" s="73">
        <f>IFERROR(IF($C$4="TEI0185_REV03",CALC_CONN_TEI0185_REV03!E277,),"---")</f>
        <v>0</v>
      </c>
      <c r="F277" s="73" t="str">
        <f>IFERROR(IF(VLOOKUP($D277&amp;"-"&amp;$E277,IF($C$4="TEI0185_REV03",CALC_CONN_TEI0185_REV03!$F:$I),4,0)="--","---",IF($C$4="TEI0185_REV03",CALC_CONN_TEI0185_REV03!$G277&amp; " --&gt; " &amp;CALC_CONN_TEI0185_REV03!$I277&amp; " --&gt; ")),"---")</f>
        <v>---</v>
      </c>
      <c r="G277" s="73" t="str">
        <f>IFERROR(IF(VLOOKUP($D277&amp;"-"&amp;$E277,IF($C$4="TEI0185_REV03",CALC_CONN_TEI0185_REV03!$F:$H),3,0)="--",VLOOKUP($D277&amp;"-"&amp;$E277,IF($C$4="TEI0185_REV03",CALC_CONN_TEI0185_REV03!$F:$H),2,0),VLOOKUP($D277&amp;"-"&amp;$E277,IF($C$4="TEI0185_REV03",CALC_CONN_TEI0185_REV03!$F:$H),3,0)),"---")</f>
        <v>---</v>
      </c>
      <c r="H277" s="73" t="str">
        <f>IFERROR(VLOOKUP(G277,IF($C$4="TEI0185_REV03",CALC_CONN_TEI0185_REV03!$G:$T),14,0),"---")</f>
        <v>---</v>
      </c>
      <c r="I277" s="73" t="str">
        <f>IFERROR(VLOOKUP(G277,IF($C$4="TEI0185_REV03",CALC_CONN_TEI0185_REV03!$H:$X),16,0),"---")</f>
        <v>---</v>
      </c>
      <c r="J277" s="72" t="str">
        <f>IFERROR(VLOOKUP(G277,IF($C$4="TEI0185_REV03",CALC_CONN_TEI0185_REV03!$H:$X),17,0),"---")</f>
        <v>---</v>
      </c>
      <c r="K277" s="78" t="str">
        <f>IFERROR(VLOOKUP($D277&amp;"-"&amp;$E277,IF($C$4="TEI0185_REV03",CALC_CONN_TEI0185_REV03!$F:$K,"???"),6,0),"---")</f>
        <v>---</v>
      </c>
    </row>
    <row r="278" spans="2:11" ht="15" customHeight="1" x14ac:dyDescent="0.25">
      <c r="B278" s="73">
        <f t="shared" si="4"/>
        <v>273</v>
      </c>
      <c r="C278" s="77">
        <f>IFERROR(IF($C$4="TEI0185_REV03",CALC_CONN_TEI0185_REV03!U278,),"---")</f>
        <v>0</v>
      </c>
      <c r="D278" s="73">
        <f>IFERROR(IF($C$4="TEI0185_REV03",CALC_CONN_TEI0185_REV03!D278,),"---")</f>
        <v>0</v>
      </c>
      <c r="E278" s="73">
        <f>IFERROR(IF($C$4="TEI0185_REV03",CALC_CONN_TEI0185_REV03!E278,),"---")</f>
        <v>0</v>
      </c>
      <c r="F278" s="73" t="str">
        <f>IFERROR(IF(VLOOKUP($D278&amp;"-"&amp;$E278,IF($C$4="TEI0185_REV03",CALC_CONN_TEI0185_REV03!$F:$I),4,0)="--","---",IF($C$4="TEI0185_REV03",CALC_CONN_TEI0185_REV03!$G278&amp; " --&gt; " &amp;CALC_CONN_TEI0185_REV03!$I278&amp; " --&gt; ")),"---")</f>
        <v>---</v>
      </c>
      <c r="G278" s="73" t="str">
        <f>IFERROR(IF(VLOOKUP($D278&amp;"-"&amp;$E278,IF($C$4="TEI0185_REV03",CALC_CONN_TEI0185_REV03!$F:$H),3,0)="--",VLOOKUP($D278&amp;"-"&amp;$E278,IF($C$4="TEI0185_REV03",CALC_CONN_TEI0185_REV03!$F:$H),2,0),VLOOKUP($D278&amp;"-"&amp;$E278,IF($C$4="TEI0185_REV03",CALC_CONN_TEI0185_REV03!$F:$H),3,0)),"---")</f>
        <v>---</v>
      </c>
      <c r="H278" s="73" t="str">
        <f>IFERROR(VLOOKUP(G278,IF($C$4="TEI0185_REV03",CALC_CONN_TEI0185_REV03!$G:$T),14,0),"---")</f>
        <v>---</v>
      </c>
      <c r="I278" s="73" t="str">
        <f>IFERROR(VLOOKUP(G278,IF($C$4="TEI0185_REV03",CALC_CONN_TEI0185_REV03!$H:$X),16,0),"---")</f>
        <v>---</v>
      </c>
      <c r="J278" s="72" t="str">
        <f>IFERROR(VLOOKUP(G278,IF($C$4="TEI0185_REV03",CALC_CONN_TEI0185_REV03!$H:$X),17,0),"---")</f>
        <v>---</v>
      </c>
      <c r="K278" s="78" t="str">
        <f>IFERROR(VLOOKUP($D278&amp;"-"&amp;$E278,IF($C$4="TEI0185_REV03",CALC_CONN_TEI0185_REV03!$F:$K,"???"),6,0),"---")</f>
        <v>---</v>
      </c>
    </row>
    <row r="279" spans="2:11" ht="15" customHeight="1" x14ac:dyDescent="0.25">
      <c r="B279" s="73">
        <f t="shared" si="4"/>
        <v>274</v>
      </c>
      <c r="C279" s="77">
        <f>IFERROR(IF($C$4="TEI0185_REV03",CALC_CONN_TEI0185_REV03!U279,),"---")</f>
        <v>0</v>
      </c>
      <c r="D279" s="73">
        <f>IFERROR(IF($C$4="TEI0185_REV03",CALC_CONN_TEI0185_REV03!D279,),"---")</f>
        <v>0</v>
      </c>
      <c r="E279" s="73">
        <f>IFERROR(IF($C$4="TEI0185_REV03",CALC_CONN_TEI0185_REV03!E279,),"---")</f>
        <v>0</v>
      </c>
      <c r="F279" s="73" t="str">
        <f>IFERROR(IF(VLOOKUP($D279&amp;"-"&amp;$E279,IF($C$4="TEI0185_REV03",CALC_CONN_TEI0185_REV03!$F:$I),4,0)="--","---",IF($C$4="TEI0185_REV03",CALC_CONN_TEI0185_REV03!$G279&amp; " --&gt; " &amp;CALC_CONN_TEI0185_REV03!$I279&amp; " --&gt; ")),"---")</f>
        <v>---</v>
      </c>
      <c r="G279" s="73" t="str">
        <f>IFERROR(IF(VLOOKUP($D279&amp;"-"&amp;$E279,IF($C$4="TEI0185_REV03",CALC_CONN_TEI0185_REV03!$F:$H),3,0)="--",VLOOKUP($D279&amp;"-"&amp;$E279,IF($C$4="TEI0185_REV03",CALC_CONN_TEI0185_REV03!$F:$H),2,0),VLOOKUP($D279&amp;"-"&amp;$E279,IF($C$4="TEI0185_REV03",CALC_CONN_TEI0185_REV03!$F:$H),3,0)),"---")</f>
        <v>---</v>
      </c>
      <c r="H279" s="73" t="str">
        <f>IFERROR(VLOOKUP(G279,IF($C$4="TEI0185_REV03",CALC_CONN_TEI0185_REV03!$G:$T),14,0),"---")</f>
        <v>---</v>
      </c>
      <c r="I279" s="73" t="str">
        <f>IFERROR(VLOOKUP(G279,IF($C$4="TEI0185_REV03",CALC_CONN_TEI0185_REV03!$H:$X),16,0),"---")</f>
        <v>---</v>
      </c>
      <c r="J279" s="72" t="str">
        <f>IFERROR(VLOOKUP(G279,IF($C$4="TEI0185_REV03",CALC_CONN_TEI0185_REV03!$H:$X),17,0),"---")</f>
        <v>---</v>
      </c>
      <c r="K279" s="78" t="str">
        <f>IFERROR(VLOOKUP($D279&amp;"-"&amp;$E279,IF($C$4="TEI0185_REV03",CALC_CONN_TEI0185_REV03!$F:$K,"???"),6,0),"---")</f>
        <v>---</v>
      </c>
    </row>
    <row r="280" spans="2:11" ht="15" customHeight="1" x14ac:dyDescent="0.25">
      <c r="B280" s="73">
        <f t="shared" si="4"/>
        <v>275</v>
      </c>
      <c r="C280" s="77">
        <f>IFERROR(IF($C$4="TEI0185_REV03",CALC_CONN_TEI0185_REV03!U280,),"---")</f>
        <v>0</v>
      </c>
      <c r="D280" s="73">
        <f>IFERROR(IF($C$4="TEI0185_REV03",CALC_CONN_TEI0185_REV03!D280,),"---")</f>
        <v>0</v>
      </c>
      <c r="E280" s="73">
        <f>IFERROR(IF($C$4="TEI0185_REV03",CALC_CONN_TEI0185_REV03!E280,),"---")</f>
        <v>0</v>
      </c>
      <c r="F280" s="73" t="str">
        <f>IFERROR(IF(VLOOKUP($D280&amp;"-"&amp;$E280,IF($C$4="TEI0185_REV03",CALC_CONN_TEI0185_REV03!$F:$I),4,0)="--","---",IF($C$4="TEI0185_REV03",CALC_CONN_TEI0185_REV03!$G280&amp; " --&gt; " &amp;CALC_CONN_TEI0185_REV03!$I280&amp; " --&gt; ")),"---")</f>
        <v>---</v>
      </c>
      <c r="G280" s="73" t="str">
        <f>IFERROR(IF(VLOOKUP($D280&amp;"-"&amp;$E280,IF($C$4="TEI0185_REV03",CALC_CONN_TEI0185_REV03!$F:$H),3,0)="--",VLOOKUP($D280&amp;"-"&amp;$E280,IF($C$4="TEI0185_REV03",CALC_CONN_TEI0185_REV03!$F:$H),2,0),VLOOKUP($D280&amp;"-"&amp;$E280,IF($C$4="TEI0185_REV03",CALC_CONN_TEI0185_REV03!$F:$H),3,0)),"---")</f>
        <v>---</v>
      </c>
      <c r="H280" s="73" t="str">
        <f>IFERROR(VLOOKUP(G280,IF($C$4="TEI0185_REV03",CALC_CONN_TEI0185_REV03!$G:$T),14,0),"---")</f>
        <v>---</v>
      </c>
      <c r="I280" s="73" t="str">
        <f>IFERROR(VLOOKUP(G280,IF($C$4="TEI0185_REV03",CALC_CONN_TEI0185_REV03!$H:$X),16,0),"---")</f>
        <v>---</v>
      </c>
      <c r="J280" s="72" t="str">
        <f>IFERROR(VLOOKUP(G280,IF($C$4="TEI0185_REV03",CALC_CONN_TEI0185_REV03!$H:$X),17,0),"---")</f>
        <v>---</v>
      </c>
      <c r="K280" s="78" t="str">
        <f>IFERROR(VLOOKUP($D280&amp;"-"&amp;$E280,IF($C$4="TEI0185_REV03",CALC_CONN_TEI0185_REV03!$F:$K,"???"),6,0),"---")</f>
        <v>---</v>
      </c>
    </row>
    <row r="281" spans="2:11" ht="15" customHeight="1" x14ac:dyDescent="0.25">
      <c r="B281" s="73">
        <f t="shared" si="4"/>
        <v>276</v>
      </c>
      <c r="C281" s="77">
        <f>IFERROR(IF($C$4="TEI0185_REV03",CALC_CONN_TEI0185_REV03!U281,),"---")</f>
        <v>0</v>
      </c>
      <c r="D281" s="73">
        <f>IFERROR(IF($C$4="TEI0185_REV03",CALC_CONN_TEI0185_REV03!D281,),"---")</f>
        <v>0</v>
      </c>
      <c r="E281" s="73">
        <f>IFERROR(IF($C$4="TEI0185_REV03",CALC_CONN_TEI0185_REV03!E281,),"---")</f>
        <v>0</v>
      </c>
      <c r="F281" s="73" t="str">
        <f>IFERROR(IF(VLOOKUP($D281&amp;"-"&amp;$E281,IF($C$4="TEI0185_REV03",CALC_CONN_TEI0185_REV03!$F:$I),4,0)="--","---",IF($C$4="TEI0185_REV03",CALC_CONN_TEI0185_REV03!$G281&amp; " --&gt; " &amp;CALC_CONN_TEI0185_REV03!$I281&amp; " --&gt; ")),"---")</f>
        <v>---</v>
      </c>
      <c r="G281" s="73" t="str">
        <f>IFERROR(IF(VLOOKUP($D281&amp;"-"&amp;$E281,IF($C$4="TEI0185_REV03",CALC_CONN_TEI0185_REV03!$F:$H),3,0)="--",VLOOKUP($D281&amp;"-"&amp;$E281,IF($C$4="TEI0185_REV03",CALC_CONN_TEI0185_REV03!$F:$H),2,0),VLOOKUP($D281&amp;"-"&amp;$E281,IF($C$4="TEI0185_REV03",CALC_CONN_TEI0185_REV03!$F:$H),3,0)),"---")</f>
        <v>---</v>
      </c>
      <c r="H281" s="73" t="str">
        <f>IFERROR(VLOOKUP(G281,IF($C$4="TEI0185_REV03",CALC_CONN_TEI0185_REV03!$G:$T),14,0),"---")</f>
        <v>---</v>
      </c>
      <c r="I281" s="73" t="str">
        <f>IFERROR(VLOOKUP(G281,IF($C$4="TEI0185_REV03",CALC_CONN_TEI0185_REV03!$H:$X),16,0),"---")</f>
        <v>---</v>
      </c>
      <c r="J281" s="72" t="str">
        <f>IFERROR(VLOOKUP(G281,IF($C$4="TEI0185_REV03",CALC_CONN_TEI0185_REV03!$H:$X),17,0),"---")</f>
        <v>---</v>
      </c>
      <c r="K281" s="78" t="str">
        <f>IFERROR(VLOOKUP($D281&amp;"-"&amp;$E281,IF($C$4="TEI0185_REV03",CALC_CONN_TEI0185_REV03!$F:$K,"???"),6,0),"---")</f>
        <v>---</v>
      </c>
    </row>
    <row r="282" spans="2:11" ht="15" customHeight="1" x14ac:dyDescent="0.25">
      <c r="B282" s="73">
        <f t="shared" si="4"/>
        <v>277</v>
      </c>
      <c r="C282" s="77">
        <f>IFERROR(IF($C$4="TEI0185_REV03",CALC_CONN_TEI0185_REV03!U282,),"---")</f>
        <v>0</v>
      </c>
      <c r="D282" s="73">
        <f>IFERROR(IF($C$4="TEI0185_REV03",CALC_CONN_TEI0185_REV03!D282,),"---")</f>
        <v>0</v>
      </c>
      <c r="E282" s="73">
        <f>IFERROR(IF($C$4="TEI0185_REV03",CALC_CONN_TEI0185_REV03!E282,),"---")</f>
        <v>0</v>
      </c>
      <c r="F282" s="73" t="str">
        <f>IFERROR(IF(VLOOKUP($D282&amp;"-"&amp;$E282,IF($C$4="TEI0185_REV03",CALC_CONN_TEI0185_REV03!$F:$I),4,0)="--","---",IF($C$4="TEI0185_REV03",CALC_CONN_TEI0185_REV03!$G282&amp; " --&gt; " &amp;CALC_CONN_TEI0185_REV03!$I282&amp; " --&gt; ")),"---")</f>
        <v>---</v>
      </c>
      <c r="G282" s="73" t="str">
        <f>IFERROR(IF(VLOOKUP($D282&amp;"-"&amp;$E282,IF($C$4="TEI0185_REV03",CALC_CONN_TEI0185_REV03!$F:$H),3,0)="--",VLOOKUP($D282&amp;"-"&amp;$E282,IF($C$4="TEI0185_REV03",CALC_CONN_TEI0185_REV03!$F:$H),2,0),VLOOKUP($D282&amp;"-"&amp;$E282,IF($C$4="TEI0185_REV03",CALC_CONN_TEI0185_REV03!$F:$H),3,0)),"---")</f>
        <v>---</v>
      </c>
      <c r="H282" s="73" t="str">
        <f>IFERROR(VLOOKUP(G282,IF($C$4="TEI0185_REV03",CALC_CONN_TEI0185_REV03!$G:$T),14,0),"---")</f>
        <v>---</v>
      </c>
      <c r="I282" s="73" t="str">
        <f>IFERROR(VLOOKUP(G282,IF($C$4="TEI0185_REV03",CALC_CONN_TEI0185_REV03!$H:$X),16,0),"---")</f>
        <v>---</v>
      </c>
      <c r="J282" s="72" t="str">
        <f>IFERROR(VLOOKUP(G282,IF($C$4="TEI0185_REV03",CALC_CONN_TEI0185_REV03!$H:$X),17,0),"---")</f>
        <v>---</v>
      </c>
      <c r="K282" s="78" t="str">
        <f>IFERROR(VLOOKUP($D282&amp;"-"&amp;$E282,IF($C$4="TEI0185_REV03",CALC_CONN_TEI0185_REV03!$F:$K,"???"),6,0),"---")</f>
        <v>---</v>
      </c>
    </row>
    <row r="283" spans="2:11" ht="15" customHeight="1" x14ac:dyDescent="0.25">
      <c r="B283" s="73">
        <f t="shared" si="4"/>
        <v>278</v>
      </c>
      <c r="C283" s="77">
        <f>IFERROR(IF($C$4="TEI0185_REV03",CALC_CONN_TEI0185_REV03!U283,),"---")</f>
        <v>0</v>
      </c>
      <c r="D283" s="73">
        <f>IFERROR(IF($C$4="TEI0185_REV03",CALC_CONN_TEI0185_REV03!D283,),"---")</f>
        <v>0</v>
      </c>
      <c r="E283" s="73">
        <f>IFERROR(IF($C$4="TEI0185_REV03",CALC_CONN_TEI0185_REV03!E283,),"---")</f>
        <v>0</v>
      </c>
      <c r="F283" s="73" t="str">
        <f>IFERROR(IF(VLOOKUP($D283&amp;"-"&amp;$E283,IF($C$4="TEI0185_REV03",CALC_CONN_TEI0185_REV03!$F:$I),4,0)="--","---",IF($C$4="TEI0185_REV03",CALC_CONN_TEI0185_REV03!$G283&amp; " --&gt; " &amp;CALC_CONN_TEI0185_REV03!$I283&amp; " --&gt; ")),"---")</f>
        <v>---</v>
      </c>
      <c r="G283" s="73" t="str">
        <f>IFERROR(IF(VLOOKUP($D283&amp;"-"&amp;$E283,IF($C$4="TEI0185_REV03",CALC_CONN_TEI0185_REV03!$F:$H),3,0)="--",VLOOKUP($D283&amp;"-"&amp;$E283,IF($C$4="TEI0185_REV03",CALC_CONN_TEI0185_REV03!$F:$H),2,0),VLOOKUP($D283&amp;"-"&amp;$E283,IF($C$4="TEI0185_REV03",CALC_CONN_TEI0185_REV03!$F:$H),3,0)),"---")</f>
        <v>---</v>
      </c>
      <c r="H283" s="73" t="str">
        <f>IFERROR(VLOOKUP(G283,IF($C$4="TEI0185_REV03",CALC_CONN_TEI0185_REV03!$G:$T),14,0),"---")</f>
        <v>---</v>
      </c>
      <c r="I283" s="73" t="str">
        <f>IFERROR(VLOOKUP(G283,IF($C$4="TEI0185_REV03",CALC_CONN_TEI0185_REV03!$H:$X),16,0),"---")</f>
        <v>---</v>
      </c>
      <c r="J283" s="72" t="str">
        <f>IFERROR(VLOOKUP(G283,IF($C$4="TEI0185_REV03",CALC_CONN_TEI0185_REV03!$H:$X),17,0),"---")</f>
        <v>---</v>
      </c>
      <c r="K283" s="78" t="str">
        <f>IFERROR(VLOOKUP($D283&amp;"-"&amp;$E283,IF($C$4="TEI0185_REV03",CALC_CONN_TEI0185_REV03!$F:$K,"???"),6,0),"---")</f>
        <v>---</v>
      </c>
    </row>
    <row r="284" spans="2:11" ht="15" customHeight="1" x14ac:dyDescent="0.25">
      <c r="B284" s="73">
        <f t="shared" si="4"/>
        <v>279</v>
      </c>
      <c r="C284" s="77">
        <f>IFERROR(IF($C$4="TEI0185_REV03",CALC_CONN_TEI0185_REV03!U284,),"---")</f>
        <v>0</v>
      </c>
      <c r="D284" s="73">
        <f>IFERROR(IF($C$4="TEI0185_REV03",CALC_CONN_TEI0185_REV03!D284,),"---")</f>
        <v>0</v>
      </c>
      <c r="E284" s="73">
        <f>IFERROR(IF($C$4="TEI0185_REV03",CALC_CONN_TEI0185_REV03!E284,),"---")</f>
        <v>0</v>
      </c>
      <c r="F284" s="73" t="str">
        <f>IFERROR(IF(VLOOKUP($D284&amp;"-"&amp;$E284,IF($C$4="TEI0185_REV03",CALC_CONN_TEI0185_REV03!$F:$I),4,0)="--","---",IF($C$4="TEI0185_REV03",CALC_CONN_TEI0185_REV03!$G284&amp; " --&gt; " &amp;CALC_CONN_TEI0185_REV03!$I284&amp; " --&gt; ")),"---")</f>
        <v>---</v>
      </c>
      <c r="G284" s="73" t="str">
        <f>IFERROR(IF(VLOOKUP($D284&amp;"-"&amp;$E284,IF($C$4="TEI0185_REV03",CALC_CONN_TEI0185_REV03!$F:$H),3,0)="--",VLOOKUP($D284&amp;"-"&amp;$E284,IF($C$4="TEI0185_REV03",CALC_CONN_TEI0185_REV03!$F:$H),2,0),VLOOKUP($D284&amp;"-"&amp;$E284,IF($C$4="TEI0185_REV03",CALC_CONN_TEI0185_REV03!$F:$H),3,0)),"---")</f>
        <v>---</v>
      </c>
      <c r="H284" s="73" t="str">
        <f>IFERROR(VLOOKUP(G284,IF($C$4="TEI0185_REV03",CALC_CONN_TEI0185_REV03!$G:$T),14,0),"---")</f>
        <v>---</v>
      </c>
      <c r="I284" s="73" t="str">
        <f>IFERROR(VLOOKUP(G284,IF($C$4="TEI0185_REV03",CALC_CONN_TEI0185_REV03!$H:$X),16,0),"---")</f>
        <v>---</v>
      </c>
      <c r="J284" s="72" t="str">
        <f>IFERROR(VLOOKUP(G284,IF($C$4="TEI0185_REV03",CALC_CONN_TEI0185_REV03!$H:$X),17,0),"---")</f>
        <v>---</v>
      </c>
      <c r="K284" s="78" t="str">
        <f>IFERROR(VLOOKUP($D284&amp;"-"&amp;$E284,IF($C$4="TEI0185_REV03",CALC_CONN_TEI0185_REV03!$F:$K,"???"),6,0),"---")</f>
        <v>---</v>
      </c>
    </row>
    <row r="285" spans="2:11" ht="15" customHeight="1" x14ac:dyDescent="0.25">
      <c r="B285" s="73">
        <f t="shared" si="4"/>
        <v>280</v>
      </c>
      <c r="C285" s="77">
        <f>IFERROR(IF($C$4="TEI0185_REV03",CALC_CONN_TEI0185_REV03!U285,),"---")</f>
        <v>0</v>
      </c>
      <c r="D285" s="73">
        <f>IFERROR(IF($C$4="TEI0185_REV03",CALC_CONN_TEI0185_REV03!D285,),"---")</f>
        <v>0</v>
      </c>
      <c r="E285" s="73">
        <f>IFERROR(IF($C$4="TEI0185_REV03",CALC_CONN_TEI0185_REV03!E285,),"---")</f>
        <v>0</v>
      </c>
      <c r="F285" s="73" t="str">
        <f>IFERROR(IF(VLOOKUP($D285&amp;"-"&amp;$E285,IF($C$4="TEI0185_REV03",CALC_CONN_TEI0185_REV03!$F:$I),4,0)="--","---",IF($C$4="TEI0185_REV03",CALC_CONN_TEI0185_REV03!$G285&amp; " --&gt; " &amp;CALC_CONN_TEI0185_REV03!$I285&amp; " --&gt; ")),"---")</f>
        <v>---</v>
      </c>
      <c r="G285" s="73" t="str">
        <f>IFERROR(IF(VLOOKUP($D285&amp;"-"&amp;$E285,IF($C$4="TEI0185_REV03",CALC_CONN_TEI0185_REV03!$F:$H),3,0)="--",VLOOKUP($D285&amp;"-"&amp;$E285,IF($C$4="TEI0185_REV03",CALC_CONN_TEI0185_REV03!$F:$H),2,0),VLOOKUP($D285&amp;"-"&amp;$E285,IF($C$4="TEI0185_REV03",CALC_CONN_TEI0185_REV03!$F:$H),3,0)),"---")</f>
        <v>---</v>
      </c>
      <c r="H285" s="73" t="str">
        <f>IFERROR(VLOOKUP(G285,IF($C$4="TEI0185_REV03",CALC_CONN_TEI0185_REV03!$G:$T),14,0),"---")</f>
        <v>---</v>
      </c>
      <c r="I285" s="73" t="str">
        <f>IFERROR(VLOOKUP(G285,IF($C$4="TEI0185_REV03",CALC_CONN_TEI0185_REV03!$H:$X),16,0),"---")</f>
        <v>---</v>
      </c>
      <c r="J285" s="72" t="str">
        <f>IFERROR(VLOOKUP(G285,IF($C$4="TEI0185_REV03",CALC_CONN_TEI0185_REV03!$H:$X),17,0),"---")</f>
        <v>---</v>
      </c>
      <c r="K285" s="78" t="str">
        <f>IFERROR(VLOOKUP($D285&amp;"-"&amp;$E285,IF($C$4="TEI0185_REV03",CALC_CONN_TEI0185_REV03!$F:$K,"???"),6,0),"---")</f>
        <v>---</v>
      </c>
    </row>
    <row r="286" spans="2:11" ht="15" customHeight="1" x14ac:dyDescent="0.25">
      <c r="B286" s="73">
        <f t="shared" si="4"/>
        <v>281</v>
      </c>
      <c r="C286" s="77">
        <f>IFERROR(IF($C$4="TEI0185_REV03",CALC_CONN_TEI0185_REV03!U286,),"---")</f>
        <v>0</v>
      </c>
      <c r="D286" s="73">
        <f>IFERROR(IF($C$4="TEI0185_REV03",CALC_CONN_TEI0185_REV03!D286,),"---")</f>
        <v>0</v>
      </c>
      <c r="E286" s="73">
        <f>IFERROR(IF($C$4="TEI0185_REV03",CALC_CONN_TEI0185_REV03!E286,),"---")</f>
        <v>0</v>
      </c>
      <c r="F286" s="73" t="str">
        <f>IFERROR(IF(VLOOKUP($D286&amp;"-"&amp;$E286,IF($C$4="TEI0185_REV03",CALC_CONN_TEI0185_REV03!$F:$I),4,0)="--","---",IF($C$4="TEI0185_REV03",CALC_CONN_TEI0185_REV03!$G286&amp; " --&gt; " &amp;CALC_CONN_TEI0185_REV03!$I286&amp; " --&gt; ")),"---")</f>
        <v>---</v>
      </c>
      <c r="G286" s="73" t="str">
        <f>IFERROR(IF(VLOOKUP($D286&amp;"-"&amp;$E286,IF($C$4="TEI0185_REV03",CALC_CONN_TEI0185_REV03!$F:$H),3,0)="--",VLOOKUP($D286&amp;"-"&amp;$E286,IF($C$4="TEI0185_REV03",CALC_CONN_TEI0185_REV03!$F:$H),2,0),VLOOKUP($D286&amp;"-"&amp;$E286,IF($C$4="TEI0185_REV03",CALC_CONN_TEI0185_REV03!$F:$H),3,0)),"---")</f>
        <v>---</v>
      </c>
      <c r="H286" s="73" t="str">
        <f>IFERROR(VLOOKUP(G286,IF($C$4="TEI0185_REV03",CALC_CONN_TEI0185_REV03!$G:$T),14,0),"---")</f>
        <v>---</v>
      </c>
      <c r="I286" s="73" t="str">
        <f>IFERROR(VLOOKUP(G286,IF($C$4="TEI0185_REV03",CALC_CONN_TEI0185_REV03!$H:$X),16,0),"---")</f>
        <v>---</v>
      </c>
      <c r="J286" s="72" t="str">
        <f>IFERROR(VLOOKUP(G286,IF($C$4="TEI0185_REV03",CALC_CONN_TEI0185_REV03!$H:$X),17,0),"---")</f>
        <v>---</v>
      </c>
      <c r="K286" s="78" t="str">
        <f>IFERROR(VLOOKUP($D286&amp;"-"&amp;$E286,IF($C$4="TEI0185_REV03",CALC_CONN_TEI0185_REV03!$F:$K,"???"),6,0),"---")</f>
        <v>---</v>
      </c>
    </row>
    <row r="287" spans="2:11" ht="15" customHeight="1" x14ac:dyDescent="0.25">
      <c r="B287" s="73">
        <f t="shared" si="4"/>
        <v>282</v>
      </c>
      <c r="C287" s="77">
        <f>IFERROR(IF($C$4="TEI0185_REV03",CALC_CONN_TEI0185_REV03!U287,),"---")</f>
        <v>0</v>
      </c>
      <c r="D287" s="73">
        <f>IFERROR(IF($C$4="TEI0185_REV03",CALC_CONN_TEI0185_REV03!D287,),"---")</f>
        <v>0</v>
      </c>
      <c r="E287" s="73">
        <f>IFERROR(IF($C$4="TEI0185_REV03",CALC_CONN_TEI0185_REV03!E287,),"---")</f>
        <v>0</v>
      </c>
      <c r="F287" s="73" t="str">
        <f>IFERROR(IF(VLOOKUP($D287&amp;"-"&amp;$E287,IF($C$4="TEI0185_REV03",CALC_CONN_TEI0185_REV03!$F:$I),4,0)="--","---",IF($C$4="TEI0185_REV03",CALC_CONN_TEI0185_REV03!$G287&amp; " --&gt; " &amp;CALC_CONN_TEI0185_REV03!$I287&amp; " --&gt; ")),"---")</f>
        <v>---</v>
      </c>
      <c r="G287" s="73" t="str">
        <f>IFERROR(IF(VLOOKUP($D287&amp;"-"&amp;$E287,IF($C$4="TEI0185_REV03",CALC_CONN_TEI0185_REV03!$F:$H),3,0)="--",VLOOKUP($D287&amp;"-"&amp;$E287,IF($C$4="TEI0185_REV03",CALC_CONN_TEI0185_REV03!$F:$H),2,0),VLOOKUP($D287&amp;"-"&amp;$E287,IF($C$4="TEI0185_REV03",CALC_CONN_TEI0185_REV03!$F:$H),3,0)),"---")</f>
        <v>---</v>
      </c>
      <c r="H287" s="73" t="str">
        <f>IFERROR(VLOOKUP(G287,IF($C$4="TEI0185_REV03",CALC_CONN_TEI0185_REV03!$G:$T),14,0),"---")</f>
        <v>---</v>
      </c>
      <c r="I287" s="73" t="str">
        <f>IFERROR(VLOOKUP(G287,IF($C$4="TEI0185_REV03",CALC_CONN_TEI0185_REV03!$H:$X),16,0),"---")</f>
        <v>---</v>
      </c>
      <c r="J287" s="72" t="str">
        <f>IFERROR(VLOOKUP(G287,IF($C$4="TEI0185_REV03",CALC_CONN_TEI0185_REV03!$H:$X),17,0),"---")</f>
        <v>---</v>
      </c>
      <c r="K287" s="78" t="str">
        <f>IFERROR(VLOOKUP($D287&amp;"-"&amp;$E287,IF($C$4="TEI0185_REV03",CALC_CONN_TEI0185_REV03!$F:$K,"???"),6,0),"---")</f>
        <v>---</v>
      </c>
    </row>
    <row r="288" spans="2:11" ht="15" customHeight="1" x14ac:dyDescent="0.25">
      <c r="B288" s="73">
        <f t="shared" si="4"/>
        <v>283</v>
      </c>
      <c r="C288" s="77">
        <f>IFERROR(IF($C$4="TEI0185_REV03",CALC_CONN_TEI0185_REV03!U288,),"---")</f>
        <v>0</v>
      </c>
      <c r="D288" s="73">
        <f>IFERROR(IF($C$4="TEI0185_REV03",CALC_CONN_TEI0185_REV03!D288,),"---")</f>
        <v>0</v>
      </c>
      <c r="E288" s="73">
        <f>IFERROR(IF($C$4="TEI0185_REV03",CALC_CONN_TEI0185_REV03!E288,),"---")</f>
        <v>0</v>
      </c>
      <c r="F288" s="73" t="str">
        <f>IFERROR(IF(VLOOKUP($D288&amp;"-"&amp;$E288,IF($C$4="TEI0185_REV03",CALC_CONN_TEI0185_REV03!$F:$I),4,0)="--","---",IF($C$4="TEI0185_REV03",CALC_CONN_TEI0185_REV03!$G288&amp; " --&gt; " &amp;CALC_CONN_TEI0185_REV03!$I288&amp; " --&gt; ")),"---")</f>
        <v>---</v>
      </c>
      <c r="G288" s="73" t="str">
        <f>IFERROR(IF(VLOOKUP($D288&amp;"-"&amp;$E288,IF($C$4="TEI0185_REV03",CALC_CONN_TEI0185_REV03!$F:$H),3,0)="--",VLOOKUP($D288&amp;"-"&amp;$E288,IF($C$4="TEI0185_REV03",CALC_CONN_TEI0185_REV03!$F:$H),2,0),VLOOKUP($D288&amp;"-"&amp;$E288,IF($C$4="TEI0185_REV03",CALC_CONN_TEI0185_REV03!$F:$H),3,0)),"---")</f>
        <v>---</v>
      </c>
      <c r="H288" s="73" t="str">
        <f>IFERROR(VLOOKUP(G288,IF($C$4="TEI0185_REV03",CALC_CONN_TEI0185_REV03!$G:$T),14,0),"---")</f>
        <v>---</v>
      </c>
      <c r="I288" s="73" t="str">
        <f>IFERROR(VLOOKUP(G288,IF($C$4="TEI0185_REV03",CALC_CONN_TEI0185_REV03!$H:$X),16,0),"---")</f>
        <v>---</v>
      </c>
      <c r="J288" s="72" t="str">
        <f>IFERROR(VLOOKUP(G288,IF($C$4="TEI0185_REV03",CALC_CONN_TEI0185_REV03!$H:$X),17,0),"---")</f>
        <v>---</v>
      </c>
      <c r="K288" s="78" t="str">
        <f>IFERROR(VLOOKUP($D288&amp;"-"&amp;$E288,IF($C$4="TEI0185_REV03",CALC_CONN_TEI0185_REV03!$F:$K,"???"),6,0),"---")</f>
        <v>---</v>
      </c>
    </row>
    <row r="289" spans="2:11" ht="15" customHeight="1" x14ac:dyDescent="0.25">
      <c r="B289" s="73">
        <f t="shared" si="4"/>
        <v>284</v>
      </c>
      <c r="C289" s="77">
        <f>IFERROR(IF($C$4="TEI0185_REV03",CALC_CONN_TEI0185_REV03!U289,),"---")</f>
        <v>0</v>
      </c>
      <c r="D289" s="73">
        <f>IFERROR(IF($C$4="TEI0185_REV03",CALC_CONN_TEI0185_REV03!D289,),"---")</f>
        <v>0</v>
      </c>
      <c r="E289" s="73">
        <f>IFERROR(IF($C$4="TEI0185_REV03",CALC_CONN_TEI0185_REV03!E289,),"---")</f>
        <v>0</v>
      </c>
      <c r="F289" s="73" t="str">
        <f>IFERROR(IF(VLOOKUP($D289&amp;"-"&amp;$E289,IF($C$4="TEI0185_REV03",CALC_CONN_TEI0185_REV03!$F:$I),4,0)="--","---",IF($C$4="TEI0185_REV03",CALC_CONN_TEI0185_REV03!$G289&amp; " --&gt; " &amp;CALC_CONN_TEI0185_REV03!$I289&amp; " --&gt; ")),"---")</f>
        <v>---</v>
      </c>
      <c r="G289" s="73" t="str">
        <f>IFERROR(IF(VLOOKUP($D289&amp;"-"&amp;$E289,IF($C$4="TEI0185_REV03",CALC_CONN_TEI0185_REV03!$F:$H),3,0)="--",VLOOKUP($D289&amp;"-"&amp;$E289,IF($C$4="TEI0185_REV03",CALC_CONN_TEI0185_REV03!$F:$H),2,0),VLOOKUP($D289&amp;"-"&amp;$E289,IF($C$4="TEI0185_REV03",CALC_CONN_TEI0185_REV03!$F:$H),3,0)),"---")</f>
        <v>---</v>
      </c>
      <c r="H289" s="73" t="str">
        <f>IFERROR(VLOOKUP(G289,IF($C$4="TEI0185_REV03",CALC_CONN_TEI0185_REV03!$G:$T),14,0),"---")</f>
        <v>---</v>
      </c>
      <c r="I289" s="73" t="str">
        <f>IFERROR(VLOOKUP(G289,IF($C$4="TEI0185_REV03",CALC_CONN_TEI0185_REV03!$H:$X),16,0),"---")</f>
        <v>---</v>
      </c>
      <c r="J289" s="72" t="str">
        <f>IFERROR(VLOOKUP(G289,IF($C$4="TEI0185_REV03",CALC_CONN_TEI0185_REV03!$H:$X),17,0),"---")</f>
        <v>---</v>
      </c>
      <c r="K289" s="78" t="str">
        <f>IFERROR(VLOOKUP($D289&amp;"-"&amp;$E289,IF($C$4="TEI0185_REV03",CALC_CONN_TEI0185_REV03!$F:$K,"???"),6,0),"---")</f>
        <v>---</v>
      </c>
    </row>
    <row r="290" spans="2:11" ht="15" customHeight="1" x14ac:dyDescent="0.25">
      <c r="B290" s="73">
        <f t="shared" si="4"/>
        <v>285</v>
      </c>
      <c r="C290" s="77">
        <f>IFERROR(IF($C$4="TEI0185_REV03",CALC_CONN_TEI0185_REV03!U290,),"---")</f>
        <v>0</v>
      </c>
      <c r="D290" s="73">
        <f>IFERROR(IF($C$4="TEI0185_REV03",CALC_CONN_TEI0185_REV03!D290,),"---")</f>
        <v>0</v>
      </c>
      <c r="E290" s="73">
        <f>IFERROR(IF($C$4="TEI0185_REV03",CALC_CONN_TEI0185_REV03!E290,),"---")</f>
        <v>0</v>
      </c>
      <c r="F290" s="73" t="str">
        <f>IFERROR(IF(VLOOKUP($D290&amp;"-"&amp;$E290,IF($C$4="TEI0185_REV03",CALC_CONN_TEI0185_REV03!$F:$I),4,0)="--","---",IF($C$4="TEI0185_REV03",CALC_CONN_TEI0185_REV03!$G290&amp; " --&gt; " &amp;CALC_CONN_TEI0185_REV03!$I290&amp; " --&gt; ")),"---")</f>
        <v>---</v>
      </c>
      <c r="G290" s="73" t="str">
        <f>IFERROR(IF(VLOOKUP($D290&amp;"-"&amp;$E290,IF($C$4="TEI0185_REV03",CALC_CONN_TEI0185_REV03!$F:$H),3,0)="--",VLOOKUP($D290&amp;"-"&amp;$E290,IF($C$4="TEI0185_REV03",CALC_CONN_TEI0185_REV03!$F:$H),2,0),VLOOKUP($D290&amp;"-"&amp;$E290,IF($C$4="TEI0185_REV03",CALC_CONN_TEI0185_REV03!$F:$H),3,0)),"---")</f>
        <v>---</v>
      </c>
      <c r="H290" s="73" t="str">
        <f>IFERROR(VLOOKUP(G290,IF($C$4="TEI0185_REV03",CALC_CONN_TEI0185_REV03!$G:$T),14,0),"---")</f>
        <v>---</v>
      </c>
      <c r="I290" s="73" t="str">
        <f>IFERROR(VLOOKUP(G290,IF($C$4="TEI0185_REV03",CALC_CONN_TEI0185_REV03!$H:$X),16,0),"---")</f>
        <v>---</v>
      </c>
      <c r="J290" s="72" t="str">
        <f>IFERROR(VLOOKUP(G290,IF($C$4="TEI0185_REV03",CALC_CONN_TEI0185_REV03!$H:$X),17,0),"---")</f>
        <v>---</v>
      </c>
      <c r="K290" s="78" t="str">
        <f>IFERROR(VLOOKUP($D290&amp;"-"&amp;$E290,IF($C$4="TEI0185_REV03",CALC_CONN_TEI0185_REV03!$F:$K,"???"),6,0),"---")</f>
        <v>---</v>
      </c>
    </row>
    <row r="291" spans="2:11" ht="15" customHeight="1" x14ac:dyDescent="0.25">
      <c r="B291" s="73">
        <f t="shared" si="4"/>
        <v>286</v>
      </c>
      <c r="C291" s="77">
        <f>IFERROR(IF($C$4="TEI0185_REV03",CALC_CONN_TEI0185_REV03!U291,),"---")</f>
        <v>0</v>
      </c>
      <c r="D291" s="73">
        <f>IFERROR(IF($C$4="TEI0185_REV03",CALC_CONN_TEI0185_REV03!D291,),"---")</f>
        <v>0</v>
      </c>
      <c r="E291" s="73">
        <f>IFERROR(IF($C$4="TEI0185_REV03",CALC_CONN_TEI0185_REV03!E291,),"---")</f>
        <v>0</v>
      </c>
      <c r="F291" s="73" t="str">
        <f>IFERROR(IF(VLOOKUP($D291&amp;"-"&amp;$E291,IF($C$4="TEI0185_REV03",CALC_CONN_TEI0185_REV03!$F:$I),4,0)="--","---",IF($C$4="TEI0185_REV03",CALC_CONN_TEI0185_REV03!$G291&amp; " --&gt; " &amp;CALC_CONN_TEI0185_REV03!$I291&amp; " --&gt; ")),"---")</f>
        <v>---</v>
      </c>
      <c r="G291" s="73" t="str">
        <f>IFERROR(IF(VLOOKUP($D291&amp;"-"&amp;$E291,IF($C$4="TEI0185_REV03",CALC_CONN_TEI0185_REV03!$F:$H),3,0)="--",VLOOKUP($D291&amp;"-"&amp;$E291,IF($C$4="TEI0185_REV03",CALC_CONN_TEI0185_REV03!$F:$H),2,0),VLOOKUP($D291&amp;"-"&amp;$E291,IF($C$4="TEI0185_REV03",CALC_CONN_TEI0185_REV03!$F:$H),3,0)),"---")</f>
        <v>---</v>
      </c>
      <c r="H291" s="73" t="str">
        <f>IFERROR(VLOOKUP(G291,IF($C$4="TEI0185_REV03",CALC_CONN_TEI0185_REV03!$G:$T),14,0),"---")</f>
        <v>---</v>
      </c>
      <c r="I291" s="73" t="str">
        <f>IFERROR(VLOOKUP(G291,IF($C$4="TEI0185_REV03",CALC_CONN_TEI0185_REV03!$H:$X),16,0),"---")</f>
        <v>---</v>
      </c>
      <c r="J291" s="72" t="str">
        <f>IFERROR(VLOOKUP(G291,IF($C$4="TEI0185_REV03",CALC_CONN_TEI0185_REV03!$H:$X),17,0),"---")</f>
        <v>---</v>
      </c>
      <c r="K291" s="78" t="str">
        <f>IFERROR(VLOOKUP($D291&amp;"-"&amp;$E291,IF($C$4="TEI0185_REV03",CALC_CONN_TEI0185_REV03!$F:$K,"???"),6,0),"---")</f>
        <v>---</v>
      </c>
    </row>
    <row r="292" spans="2:11" ht="15" customHeight="1" x14ac:dyDescent="0.25">
      <c r="B292" s="73">
        <f t="shared" si="4"/>
        <v>287</v>
      </c>
      <c r="C292" s="77">
        <f>IFERROR(IF($C$4="TEI0185_REV03",CALC_CONN_TEI0185_REV03!U292,),"---")</f>
        <v>0</v>
      </c>
      <c r="D292" s="73">
        <f>IFERROR(IF($C$4="TEI0185_REV03",CALC_CONN_TEI0185_REV03!D292,),"---")</f>
        <v>0</v>
      </c>
      <c r="E292" s="73">
        <f>IFERROR(IF($C$4="TEI0185_REV03",CALC_CONN_TEI0185_REV03!E292,),"---")</f>
        <v>0</v>
      </c>
      <c r="F292" s="73" t="str">
        <f>IFERROR(IF(VLOOKUP($D292&amp;"-"&amp;$E292,IF($C$4="TEI0185_REV03",CALC_CONN_TEI0185_REV03!$F:$I),4,0)="--","---",IF($C$4="TEI0185_REV03",CALC_CONN_TEI0185_REV03!$G292&amp; " --&gt; " &amp;CALC_CONN_TEI0185_REV03!$I292&amp; " --&gt; ")),"---")</f>
        <v>---</v>
      </c>
      <c r="G292" s="73" t="str">
        <f>IFERROR(IF(VLOOKUP($D292&amp;"-"&amp;$E292,IF($C$4="TEI0185_REV03",CALC_CONN_TEI0185_REV03!$F:$H),3,0)="--",VLOOKUP($D292&amp;"-"&amp;$E292,IF($C$4="TEI0185_REV03",CALC_CONN_TEI0185_REV03!$F:$H),2,0),VLOOKUP($D292&amp;"-"&amp;$E292,IF($C$4="TEI0185_REV03",CALC_CONN_TEI0185_REV03!$F:$H),3,0)),"---")</f>
        <v>---</v>
      </c>
      <c r="H292" s="73" t="str">
        <f>IFERROR(VLOOKUP(G292,IF($C$4="TEI0185_REV03",CALC_CONN_TEI0185_REV03!$G:$T),14,0),"---")</f>
        <v>---</v>
      </c>
      <c r="I292" s="73" t="str">
        <f>IFERROR(VLOOKUP(G292,IF($C$4="TEI0185_REV03",CALC_CONN_TEI0185_REV03!$H:$X),16,0),"---")</f>
        <v>---</v>
      </c>
      <c r="J292" s="72" t="str">
        <f>IFERROR(VLOOKUP(G292,IF($C$4="TEI0185_REV03",CALC_CONN_TEI0185_REV03!$H:$X),17,0),"---")</f>
        <v>---</v>
      </c>
      <c r="K292" s="78" t="str">
        <f>IFERROR(VLOOKUP($D292&amp;"-"&amp;$E292,IF($C$4="TEI0185_REV03",CALC_CONN_TEI0185_REV03!$F:$K,"???"),6,0),"---")</f>
        <v>---</v>
      </c>
    </row>
    <row r="293" spans="2:11" ht="15" customHeight="1" x14ac:dyDescent="0.25">
      <c r="B293" s="73">
        <f t="shared" si="4"/>
        <v>288</v>
      </c>
      <c r="C293" s="77">
        <f>IFERROR(IF($C$4="TEI0185_REV03",CALC_CONN_TEI0185_REV03!U293,),"---")</f>
        <v>0</v>
      </c>
      <c r="D293" s="73">
        <f>IFERROR(IF($C$4="TEI0185_REV03",CALC_CONN_TEI0185_REV03!D293,),"---")</f>
        <v>0</v>
      </c>
      <c r="E293" s="73">
        <f>IFERROR(IF($C$4="TEI0185_REV03",CALC_CONN_TEI0185_REV03!E293,),"---")</f>
        <v>0</v>
      </c>
      <c r="F293" s="73" t="str">
        <f>IFERROR(IF(VLOOKUP($D293&amp;"-"&amp;$E293,IF($C$4="TEI0185_REV03",CALC_CONN_TEI0185_REV03!$F:$I),4,0)="--","---",IF($C$4="TEI0185_REV03",CALC_CONN_TEI0185_REV03!$G293&amp; " --&gt; " &amp;CALC_CONN_TEI0185_REV03!$I293&amp; " --&gt; ")),"---")</f>
        <v>---</v>
      </c>
      <c r="G293" s="73" t="str">
        <f>IFERROR(IF(VLOOKUP($D293&amp;"-"&amp;$E293,IF($C$4="TEI0185_REV03",CALC_CONN_TEI0185_REV03!$F:$H),3,0)="--",VLOOKUP($D293&amp;"-"&amp;$E293,IF($C$4="TEI0185_REV03",CALC_CONN_TEI0185_REV03!$F:$H),2,0),VLOOKUP($D293&amp;"-"&amp;$E293,IF($C$4="TEI0185_REV03",CALC_CONN_TEI0185_REV03!$F:$H),3,0)),"---")</f>
        <v>---</v>
      </c>
      <c r="H293" s="73" t="str">
        <f>IFERROR(VLOOKUP(G293,IF($C$4="TEI0185_REV03",CALC_CONN_TEI0185_REV03!$G:$T),14,0),"---")</f>
        <v>---</v>
      </c>
      <c r="I293" s="73" t="str">
        <f>IFERROR(VLOOKUP(G293,IF($C$4="TEI0185_REV03",CALC_CONN_TEI0185_REV03!$H:$X),16,0),"---")</f>
        <v>---</v>
      </c>
      <c r="J293" s="72" t="str">
        <f>IFERROR(VLOOKUP(G293,IF($C$4="TEI0185_REV03",CALC_CONN_TEI0185_REV03!$H:$X),17,0),"---")</f>
        <v>---</v>
      </c>
      <c r="K293" s="78" t="str">
        <f>IFERROR(VLOOKUP($D293&amp;"-"&amp;$E293,IF($C$4="TEI0185_REV03",CALC_CONN_TEI0185_REV03!$F:$K,"???"),6,0),"---")</f>
        <v>---</v>
      </c>
    </row>
    <row r="294" spans="2:11" ht="15" customHeight="1" x14ac:dyDescent="0.25">
      <c r="B294" s="73">
        <f t="shared" si="4"/>
        <v>289</v>
      </c>
      <c r="C294" s="77">
        <f>IFERROR(IF($C$4="TEI0185_REV03",CALC_CONN_TEI0185_REV03!U294,),"---")</f>
        <v>0</v>
      </c>
      <c r="D294" s="73">
        <f>IFERROR(IF($C$4="TEI0185_REV03",CALC_CONN_TEI0185_REV03!D294,),"---")</f>
        <v>0</v>
      </c>
      <c r="E294" s="73">
        <f>IFERROR(IF($C$4="TEI0185_REV03",CALC_CONN_TEI0185_REV03!E294,),"---")</f>
        <v>0</v>
      </c>
      <c r="F294" s="73" t="str">
        <f>IFERROR(IF(VLOOKUP($D294&amp;"-"&amp;$E294,IF($C$4="TEI0185_REV03",CALC_CONN_TEI0185_REV03!$F:$I),4,0)="--","---",IF($C$4="TEI0185_REV03",CALC_CONN_TEI0185_REV03!$G294&amp; " --&gt; " &amp;CALC_CONN_TEI0185_REV03!$I294&amp; " --&gt; ")),"---")</f>
        <v>---</v>
      </c>
      <c r="G294" s="73" t="str">
        <f>IFERROR(IF(VLOOKUP($D294&amp;"-"&amp;$E294,IF($C$4="TEI0185_REV03",CALC_CONN_TEI0185_REV03!$F:$H),3,0)="--",VLOOKUP($D294&amp;"-"&amp;$E294,IF($C$4="TEI0185_REV03",CALC_CONN_TEI0185_REV03!$F:$H),2,0),VLOOKUP($D294&amp;"-"&amp;$E294,IF($C$4="TEI0185_REV03",CALC_CONN_TEI0185_REV03!$F:$H),3,0)),"---")</f>
        <v>---</v>
      </c>
      <c r="H294" s="73" t="str">
        <f>IFERROR(VLOOKUP(G294,IF($C$4="TEI0185_REV03",CALC_CONN_TEI0185_REV03!$G:$T),14,0),"---")</f>
        <v>---</v>
      </c>
      <c r="I294" s="73" t="str">
        <f>IFERROR(VLOOKUP(G294,IF($C$4="TEI0185_REV03",CALC_CONN_TEI0185_REV03!$H:$X),16,0),"---")</f>
        <v>---</v>
      </c>
      <c r="J294" s="72" t="str">
        <f>IFERROR(VLOOKUP(G294,IF($C$4="TEI0185_REV03",CALC_CONN_TEI0185_REV03!$H:$X),17,0),"---")</f>
        <v>---</v>
      </c>
      <c r="K294" s="78" t="str">
        <f>IFERROR(VLOOKUP($D294&amp;"-"&amp;$E294,IF($C$4="TEI0185_REV03",CALC_CONN_TEI0185_REV03!$F:$K,"???"),6,0),"---")</f>
        <v>---</v>
      </c>
    </row>
    <row r="295" spans="2:11" ht="15" customHeight="1" x14ac:dyDescent="0.25">
      <c r="B295" s="73">
        <f t="shared" si="4"/>
        <v>290</v>
      </c>
      <c r="C295" s="77">
        <f>IFERROR(IF($C$4="TEI0185_REV03",CALC_CONN_TEI0185_REV03!U295,),"---")</f>
        <v>0</v>
      </c>
      <c r="D295" s="73">
        <f>IFERROR(IF($C$4="TEI0185_REV03",CALC_CONN_TEI0185_REV03!D295,),"---")</f>
        <v>0</v>
      </c>
      <c r="E295" s="73">
        <f>IFERROR(IF($C$4="TEI0185_REV03",CALC_CONN_TEI0185_REV03!E295,),"---")</f>
        <v>0</v>
      </c>
      <c r="F295" s="73" t="str">
        <f>IFERROR(IF(VLOOKUP($D295&amp;"-"&amp;$E295,IF($C$4="TEI0185_REV03",CALC_CONN_TEI0185_REV03!$F:$I),4,0)="--","---",IF($C$4="TEI0185_REV03",CALC_CONN_TEI0185_REV03!$G295&amp; " --&gt; " &amp;CALC_CONN_TEI0185_REV03!$I295&amp; " --&gt; ")),"---")</f>
        <v>---</v>
      </c>
      <c r="G295" s="73" t="str">
        <f>IFERROR(IF(VLOOKUP($D295&amp;"-"&amp;$E295,IF($C$4="TEI0185_REV03",CALC_CONN_TEI0185_REV03!$F:$H),3,0)="--",VLOOKUP($D295&amp;"-"&amp;$E295,IF($C$4="TEI0185_REV03",CALC_CONN_TEI0185_REV03!$F:$H),2,0),VLOOKUP($D295&amp;"-"&amp;$E295,IF($C$4="TEI0185_REV03",CALC_CONN_TEI0185_REV03!$F:$H),3,0)),"---")</f>
        <v>---</v>
      </c>
      <c r="H295" s="73" t="str">
        <f>IFERROR(VLOOKUP(G295,IF($C$4="TEI0185_REV03",CALC_CONN_TEI0185_REV03!$G:$T),14,0),"---")</f>
        <v>---</v>
      </c>
      <c r="I295" s="73" t="str">
        <f>IFERROR(VLOOKUP(G295,IF($C$4="TEI0185_REV03",CALC_CONN_TEI0185_REV03!$H:$X),16,0),"---")</f>
        <v>---</v>
      </c>
      <c r="J295" s="72" t="str">
        <f>IFERROR(VLOOKUP(G295,IF($C$4="TEI0185_REV03",CALC_CONN_TEI0185_REV03!$H:$X),17,0),"---")</f>
        <v>---</v>
      </c>
      <c r="K295" s="78" t="str">
        <f>IFERROR(VLOOKUP($D295&amp;"-"&amp;$E295,IF($C$4="TEI0185_REV03",CALC_CONN_TEI0185_REV03!$F:$K,"???"),6,0),"---")</f>
        <v>---</v>
      </c>
    </row>
    <row r="296" spans="2:11" ht="15" customHeight="1" x14ac:dyDescent="0.25">
      <c r="B296" s="73">
        <f t="shared" si="4"/>
        <v>291</v>
      </c>
      <c r="C296" s="77">
        <f>IFERROR(IF($C$4="TEI0185_REV03",CALC_CONN_TEI0185_REV03!U296,),"---")</f>
        <v>0</v>
      </c>
      <c r="D296" s="73">
        <f>IFERROR(IF($C$4="TEI0185_REV03",CALC_CONN_TEI0185_REV03!D296,),"---")</f>
        <v>0</v>
      </c>
      <c r="E296" s="73">
        <f>IFERROR(IF($C$4="TEI0185_REV03",CALC_CONN_TEI0185_REV03!E296,),"---")</f>
        <v>0</v>
      </c>
      <c r="F296" s="73" t="str">
        <f>IFERROR(IF(VLOOKUP($D296&amp;"-"&amp;$E296,IF($C$4="TEI0185_REV03",CALC_CONN_TEI0185_REV03!$F:$I),4,0)="--","---",IF($C$4="TEI0185_REV03",CALC_CONN_TEI0185_REV03!$G296&amp; " --&gt; " &amp;CALC_CONN_TEI0185_REV03!$I296&amp; " --&gt; ")),"---")</f>
        <v>---</v>
      </c>
      <c r="G296" s="73" t="str">
        <f>IFERROR(IF(VLOOKUP($D296&amp;"-"&amp;$E296,IF($C$4="TEI0185_REV03",CALC_CONN_TEI0185_REV03!$F:$H),3,0)="--",VLOOKUP($D296&amp;"-"&amp;$E296,IF($C$4="TEI0185_REV03",CALC_CONN_TEI0185_REV03!$F:$H),2,0),VLOOKUP($D296&amp;"-"&amp;$E296,IF($C$4="TEI0185_REV03",CALC_CONN_TEI0185_REV03!$F:$H),3,0)),"---")</f>
        <v>---</v>
      </c>
      <c r="H296" s="73" t="str">
        <f>IFERROR(VLOOKUP(G296,IF($C$4="TEI0185_REV03",CALC_CONN_TEI0185_REV03!$G:$T),14,0),"---")</f>
        <v>---</v>
      </c>
      <c r="I296" s="73" t="str">
        <f>IFERROR(VLOOKUP(G296,IF($C$4="TEI0185_REV03",CALC_CONN_TEI0185_REV03!$H:$X),16,0),"---")</f>
        <v>---</v>
      </c>
      <c r="J296" s="72" t="str">
        <f>IFERROR(VLOOKUP(G296,IF($C$4="TEI0185_REV03",CALC_CONN_TEI0185_REV03!$H:$X),17,0),"---")</f>
        <v>---</v>
      </c>
      <c r="K296" s="78" t="str">
        <f>IFERROR(VLOOKUP($D296&amp;"-"&amp;$E296,IF($C$4="TEI0185_REV03",CALC_CONN_TEI0185_REV03!$F:$K,"???"),6,0),"---")</f>
        <v>---</v>
      </c>
    </row>
    <row r="297" spans="2:11" ht="15" customHeight="1" x14ac:dyDescent="0.25">
      <c r="B297" s="73">
        <f t="shared" si="4"/>
        <v>292</v>
      </c>
      <c r="C297" s="77">
        <f>IFERROR(IF($C$4="TEI0185_REV03",CALC_CONN_TEI0185_REV03!U297,),"---")</f>
        <v>0</v>
      </c>
      <c r="D297" s="73">
        <f>IFERROR(IF($C$4="TEI0185_REV03",CALC_CONN_TEI0185_REV03!D297,),"---")</f>
        <v>0</v>
      </c>
      <c r="E297" s="73">
        <f>IFERROR(IF($C$4="TEI0185_REV03",CALC_CONN_TEI0185_REV03!E297,),"---")</f>
        <v>0</v>
      </c>
      <c r="F297" s="73" t="str">
        <f>IFERROR(IF(VLOOKUP($D297&amp;"-"&amp;$E297,IF($C$4="TEI0185_REV03",CALC_CONN_TEI0185_REV03!$F:$I),4,0)="--","---",IF($C$4="TEI0185_REV03",CALC_CONN_TEI0185_REV03!$G297&amp; " --&gt; " &amp;CALC_CONN_TEI0185_REV03!$I297&amp; " --&gt; ")),"---")</f>
        <v>---</v>
      </c>
      <c r="G297" s="73" t="str">
        <f>IFERROR(IF(VLOOKUP($D297&amp;"-"&amp;$E297,IF($C$4="TEI0185_REV03",CALC_CONN_TEI0185_REV03!$F:$H),3,0)="--",VLOOKUP($D297&amp;"-"&amp;$E297,IF($C$4="TEI0185_REV03",CALC_CONN_TEI0185_REV03!$F:$H),2,0),VLOOKUP($D297&amp;"-"&amp;$E297,IF($C$4="TEI0185_REV03",CALC_CONN_TEI0185_REV03!$F:$H),3,0)),"---")</f>
        <v>---</v>
      </c>
      <c r="H297" s="73" t="str">
        <f>IFERROR(VLOOKUP(G297,IF($C$4="TEI0185_REV03",CALC_CONN_TEI0185_REV03!$G:$T),14,0),"---")</f>
        <v>---</v>
      </c>
      <c r="I297" s="73" t="str">
        <f>IFERROR(VLOOKUP(G297,IF($C$4="TEI0185_REV03",CALC_CONN_TEI0185_REV03!$H:$X),16,0),"---")</f>
        <v>---</v>
      </c>
      <c r="J297" s="72" t="str">
        <f>IFERROR(VLOOKUP(G297,IF($C$4="TEI0185_REV03",CALC_CONN_TEI0185_REV03!$H:$X),17,0),"---")</f>
        <v>---</v>
      </c>
      <c r="K297" s="78" t="str">
        <f>IFERROR(VLOOKUP($D297&amp;"-"&amp;$E297,IF($C$4="TEI0185_REV03",CALC_CONN_TEI0185_REV03!$F:$K,"???"),6,0),"---")</f>
        <v>---</v>
      </c>
    </row>
    <row r="298" spans="2:11" ht="15" customHeight="1" x14ac:dyDescent="0.25">
      <c r="B298" s="73">
        <f t="shared" si="4"/>
        <v>293</v>
      </c>
      <c r="C298" s="77">
        <f>IFERROR(IF($C$4="TEI0185_REV03",CALC_CONN_TEI0185_REV03!U298,),"---")</f>
        <v>0</v>
      </c>
      <c r="D298" s="73">
        <f>IFERROR(IF($C$4="TEI0185_REV03",CALC_CONN_TEI0185_REV03!D298,),"---")</f>
        <v>0</v>
      </c>
      <c r="E298" s="73">
        <f>IFERROR(IF($C$4="TEI0185_REV03",CALC_CONN_TEI0185_REV03!E298,),"---")</f>
        <v>0</v>
      </c>
      <c r="F298" s="73" t="str">
        <f>IFERROR(IF(VLOOKUP($D298&amp;"-"&amp;$E298,IF($C$4="TEI0185_REV03",CALC_CONN_TEI0185_REV03!$F:$I),4,0)="--","---",IF($C$4="TEI0185_REV03",CALC_CONN_TEI0185_REV03!$G298&amp; " --&gt; " &amp;CALC_CONN_TEI0185_REV03!$I298&amp; " --&gt; ")),"---")</f>
        <v>---</v>
      </c>
      <c r="G298" s="73" t="str">
        <f>IFERROR(IF(VLOOKUP($D298&amp;"-"&amp;$E298,IF($C$4="TEI0185_REV03",CALC_CONN_TEI0185_REV03!$F:$H),3,0)="--",VLOOKUP($D298&amp;"-"&amp;$E298,IF($C$4="TEI0185_REV03",CALC_CONN_TEI0185_REV03!$F:$H),2,0),VLOOKUP($D298&amp;"-"&amp;$E298,IF($C$4="TEI0185_REV03",CALC_CONN_TEI0185_REV03!$F:$H),3,0)),"---")</f>
        <v>---</v>
      </c>
      <c r="H298" s="73" t="str">
        <f>IFERROR(VLOOKUP(G298,IF($C$4="TEI0185_REV03",CALC_CONN_TEI0185_REV03!$G:$T),14,0),"---")</f>
        <v>---</v>
      </c>
      <c r="I298" s="73" t="str">
        <f>IFERROR(VLOOKUP(G298,IF($C$4="TEI0185_REV03",CALC_CONN_TEI0185_REV03!$H:$X),16,0),"---")</f>
        <v>---</v>
      </c>
      <c r="J298" s="72" t="str">
        <f>IFERROR(VLOOKUP(G298,IF($C$4="TEI0185_REV03",CALC_CONN_TEI0185_REV03!$H:$X),17,0),"---")</f>
        <v>---</v>
      </c>
      <c r="K298" s="78" t="str">
        <f>IFERROR(VLOOKUP($D298&amp;"-"&amp;$E298,IF($C$4="TEI0185_REV03",CALC_CONN_TEI0185_REV03!$F:$K,"???"),6,0),"---")</f>
        <v>---</v>
      </c>
    </row>
    <row r="299" spans="2:11" ht="15" customHeight="1" x14ac:dyDescent="0.25">
      <c r="B299" s="73">
        <f t="shared" si="4"/>
        <v>294</v>
      </c>
      <c r="C299" s="77">
        <f>IFERROR(IF($C$4="TEI0185_REV03",CALC_CONN_TEI0185_REV03!U299,),"---")</f>
        <v>0</v>
      </c>
      <c r="D299" s="73">
        <f>IFERROR(IF($C$4="TEI0185_REV03",CALC_CONN_TEI0185_REV03!D299,),"---")</f>
        <v>0</v>
      </c>
      <c r="E299" s="73">
        <f>IFERROR(IF($C$4="TEI0185_REV03",CALC_CONN_TEI0185_REV03!E299,),"---")</f>
        <v>0</v>
      </c>
      <c r="F299" s="73" t="str">
        <f>IFERROR(IF(VLOOKUP($D299&amp;"-"&amp;$E299,IF($C$4="TEI0185_REV03",CALC_CONN_TEI0185_REV03!$F:$I),4,0)="--","---",IF($C$4="TEI0185_REV03",CALC_CONN_TEI0185_REV03!$G299&amp; " --&gt; " &amp;CALC_CONN_TEI0185_REV03!$I299&amp; " --&gt; ")),"---")</f>
        <v>---</v>
      </c>
      <c r="G299" s="73" t="str">
        <f>IFERROR(IF(VLOOKUP($D299&amp;"-"&amp;$E299,IF($C$4="TEI0185_REV03",CALC_CONN_TEI0185_REV03!$F:$H),3,0)="--",VLOOKUP($D299&amp;"-"&amp;$E299,IF($C$4="TEI0185_REV03",CALC_CONN_TEI0185_REV03!$F:$H),2,0),VLOOKUP($D299&amp;"-"&amp;$E299,IF($C$4="TEI0185_REV03",CALC_CONN_TEI0185_REV03!$F:$H),3,0)),"---")</f>
        <v>---</v>
      </c>
      <c r="H299" s="73" t="str">
        <f>IFERROR(VLOOKUP(G299,IF($C$4="TEI0185_REV03",CALC_CONN_TEI0185_REV03!$G:$T),14,0),"---")</f>
        <v>---</v>
      </c>
      <c r="I299" s="73" t="str">
        <f>IFERROR(VLOOKUP(G299,IF($C$4="TEI0185_REV03",CALC_CONN_TEI0185_REV03!$H:$X),16,0),"---")</f>
        <v>---</v>
      </c>
      <c r="J299" s="72" t="str">
        <f>IFERROR(VLOOKUP(G299,IF($C$4="TEI0185_REV03",CALC_CONN_TEI0185_REV03!$H:$X),17,0),"---")</f>
        <v>---</v>
      </c>
      <c r="K299" s="78" t="str">
        <f>IFERROR(VLOOKUP($D299&amp;"-"&amp;$E299,IF($C$4="TEI0185_REV03",CALC_CONN_TEI0185_REV03!$F:$K,"???"),6,0),"---")</f>
        <v>---</v>
      </c>
    </row>
    <row r="300" spans="2:11" ht="15" customHeight="1" x14ac:dyDescent="0.25">
      <c r="B300" s="73">
        <f t="shared" si="4"/>
        <v>295</v>
      </c>
      <c r="C300" s="77">
        <f>IFERROR(IF($C$4="TEI0185_REV03",CALC_CONN_TEI0185_REV03!U300,),"---")</f>
        <v>0</v>
      </c>
      <c r="D300" s="73">
        <f>IFERROR(IF($C$4="TEI0185_REV03",CALC_CONN_TEI0185_REV03!D300,),"---")</f>
        <v>0</v>
      </c>
      <c r="E300" s="73">
        <f>IFERROR(IF($C$4="TEI0185_REV03",CALC_CONN_TEI0185_REV03!E300,),"---")</f>
        <v>0</v>
      </c>
      <c r="F300" s="73" t="str">
        <f>IFERROR(IF(VLOOKUP($D300&amp;"-"&amp;$E300,IF($C$4="TEI0185_REV03",CALC_CONN_TEI0185_REV03!$F:$I),4,0)="--","---",IF($C$4="TEI0185_REV03",CALC_CONN_TEI0185_REV03!$G300&amp; " --&gt; " &amp;CALC_CONN_TEI0185_REV03!$I300&amp; " --&gt; ")),"---")</f>
        <v>---</v>
      </c>
      <c r="G300" s="73" t="str">
        <f>IFERROR(IF(VLOOKUP($D300&amp;"-"&amp;$E300,IF($C$4="TEI0185_REV03",CALC_CONN_TEI0185_REV03!$F:$H),3,0)="--",VLOOKUP($D300&amp;"-"&amp;$E300,IF($C$4="TEI0185_REV03",CALC_CONN_TEI0185_REV03!$F:$H),2,0),VLOOKUP($D300&amp;"-"&amp;$E300,IF($C$4="TEI0185_REV03",CALC_CONN_TEI0185_REV03!$F:$H),3,0)),"---")</f>
        <v>---</v>
      </c>
      <c r="H300" s="73" t="str">
        <f>IFERROR(VLOOKUP(G300,IF($C$4="TEI0185_REV03",CALC_CONN_TEI0185_REV03!$G:$T),14,0),"---")</f>
        <v>---</v>
      </c>
      <c r="I300" s="73" t="str">
        <f>IFERROR(VLOOKUP(G300,IF($C$4="TEI0185_REV03",CALC_CONN_TEI0185_REV03!$H:$X),16,0),"---")</f>
        <v>---</v>
      </c>
      <c r="J300" s="72" t="str">
        <f>IFERROR(VLOOKUP(G300,IF($C$4="TEI0185_REV03",CALC_CONN_TEI0185_REV03!$H:$X),17,0),"---")</f>
        <v>---</v>
      </c>
      <c r="K300" s="78" t="str">
        <f>IFERROR(VLOOKUP($D300&amp;"-"&amp;$E300,IF($C$4="TEI0185_REV03",CALC_CONN_TEI0185_REV03!$F:$K,"???"),6,0),"---")</f>
        <v>---</v>
      </c>
    </row>
    <row r="301" spans="2:11" ht="15" customHeight="1" x14ac:dyDescent="0.25">
      <c r="B301" s="73">
        <f t="shared" si="4"/>
        <v>296</v>
      </c>
      <c r="C301" s="77">
        <f>IFERROR(IF($C$4="TEI0185_REV03",CALC_CONN_TEI0185_REV03!U301,),"---")</f>
        <v>0</v>
      </c>
      <c r="D301" s="73">
        <f>IFERROR(IF($C$4="TEI0185_REV03",CALC_CONN_TEI0185_REV03!D301,),"---")</f>
        <v>0</v>
      </c>
      <c r="E301" s="73">
        <f>IFERROR(IF($C$4="TEI0185_REV03",CALC_CONN_TEI0185_REV03!E301,),"---")</f>
        <v>0</v>
      </c>
      <c r="F301" s="73" t="str">
        <f>IFERROR(IF(VLOOKUP($D301&amp;"-"&amp;$E301,IF($C$4="TEI0185_REV03",CALC_CONN_TEI0185_REV03!$F:$I),4,0)="--","---",IF($C$4="TEI0185_REV03",CALC_CONN_TEI0185_REV03!$G301&amp; " --&gt; " &amp;CALC_CONN_TEI0185_REV03!$I301&amp; " --&gt; ")),"---")</f>
        <v>---</v>
      </c>
      <c r="G301" s="73" t="str">
        <f>IFERROR(IF(VLOOKUP($D301&amp;"-"&amp;$E301,IF($C$4="TEI0185_REV03",CALC_CONN_TEI0185_REV03!$F:$H),3,0)="--",VLOOKUP($D301&amp;"-"&amp;$E301,IF($C$4="TEI0185_REV03",CALC_CONN_TEI0185_REV03!$F:$H),2,0),VLOOKUP($D301&amp;"-"&amp;$E301,IF($C$4="TEI0185_REV03",CALC_CONN_TEI0185_REV03!$F:$H),3,0)),"---")</f>
        <v>---</v>
      </c>
      <c r="H301" s="73" t="str">
        <f>IFERROR(VLOOKUP(G301,IF($C$4="TEI0185_REV03",CALC_CONN_TEI0185_REV03!$G:$T),14,0),"---")</f>
        <v>---</v>
      </c>
      <c r="I301" s="73" t="str">
        <f>IFERROR(VLOOKUP(G301,IF($C$4="TEI0185_REV03",CALC_CONN_TEI0185_REV03!$H:$X),16,0),"---")</f>
        <v>---</v>
      </c>
      <c r="J301" s="72" t="str">
        <f>IFERROR(VLOOKUP(G301,IF($C$4="TEI0185_REV03",CALC_CONN_TEI0185_REV03!$H:$X),17,0),"---")</f>
        <v>---</v>
      </c>
      <c r="K301" s="78" t="str">
        <f>IFERROR(VLOOKUP($D301&amp;"-"&amp;$E301,IF($C$4="TEI0185_REV03",CALC_CONN_TEI0185_REV03!$F:$K,"???"),6,0),"---")</f>
        <v>---</v>
      </c>
    </row>
    <row r="302" spans="2:11" ht="15" customHeight="1" x14ac:dyDescent="0.25">
      <c r="B302" s="73">
        <f t="shared" si="4"/>
        <v>297</v>
      </c>
      <c r="C302" s="77">
        <f>IFERROR(IF($C$4="TEI0185_REV03",CALC_CONN_TEI0185_REV03!U302,),"---")</f>
        <v>0</v>
      </c>
      <c r="D302" s="73">
        <f>IFERROR(IF($C$4="TEI0185_REV03",CALC_CONN_TEI0185_REV03!D302,),"---")</f>
        <v>0</v>
      </c>
      <c r="E302" s="73">
        <f>IFERROR(IF($C$4="TEI0185_REV03",CALC_CONN_TEI0185_REV03!E302,),"---")</f>
        <v>0</v>
      </c>
      <c r="F302" s="73" t="str">
        <f>IFERROR(IF(VLOOKUP($D302&amp;"-"&amp;$E302,IF($C$4="TEI0185_REV03",CALC_CONN_TEI0185_REV03!$F:$I),4,0)="--","---",IF($C$4="TEI0185_REV03",CALC_CONN_TEI0185_REV03!$G302&amp; " --&gt; " &amp;CALC_CONN_TEI0185_REV03!$I302&amp; " --&gt; ")),"---")</f>
        <v>---</v>
      </c>
      <c r="G302" s="73" t="str">
        <f>IFERROR(IF(VLOOKUP($D302&amp;"-"&amp;$E302,IF($C$4="TEI0185_REV03",CALC_CONN_TEI0185_REV03!$F:$H),3,0)="--",VLOOKUP($D302&amp;"-"&amp;$E302,IF($C$4="TEI0185_REV03",CALC_CONN_TEI0185_REV03!$F:$H),2,0),VLOOKUP($D302&amp;"-"&amp;$E302,IF($C$4="TEI0185_REV03",CALC_CONN_TEI0185_REV03!$F:$H),3,0)),"---")</f>
        <v>---</v>
      </c>
      <c r="H302" s="73" t="str">
        <f>IFERROR(VLOOKUP(G302,IF($C$4="TEI0185_REV03",CALC_CONN_TEI0185_REV03!$G:$T),14,0),"---")</f>
        <v>---</v>
      </c>
      <c r="I302" s="73" t="str">
        <f>IFERROR(VLOOKUP(G302,IF($C$4="TEI0185_REV03",CALC_CONN_TEI0185_REV03!$H:$X),16,0),"---")</f>
        <v>---</v>
      </c>
      <c r="J302" s="72" t="str">
        <f>IFERROR(VLOOKUP(G302,IF($C$4="TEI0185_REV03",CALC_CONN_TEI0185_REV03!$H:$X),17,0),"---")</f>
        <v>---</v>
      </c>
      <c r="K302" s="78" t="str">
        <f>IFERROR(VLOOKUP($D302&amp;"-"&amp;$E302,IF($C$4="TEI0185_REV03",CALC_CONN_TEI0185_REV03!$F:$K,"???"),6,0),"---")</f>
        <v>---</v>
      </c>
    </row>
    <row r="303" spans="2:11" ht="15" customHeight="1" x14ac:dyDescent="0.25">
      <c r="B303" s="73">
        <f t="shared" si="4"/>
        <v>298</v>
      </c>
      <c r="C303" s="77">
        <f>IFERROR(IF($C$4="TEI0185_REV03",CALC_CONN_TEI0185_REV03!U303,),"---")</f>
        <v>0</v>
      </c>
      <c r="D303" s="73">
        <f>IFERROR(IF($C$4="TEI0185_REV03",CALC_CONN_TEI0185_REV03!D303,),"---")</f>
        <v>0</v>
      </c>
      <c r="E303" s="73">
        <f>IFERROR(IF($C$4="TEI0185_REV03",CALC_CONN_TEI0185_REV03!E303,),"---")</f>
        <v>0</v>
      </c>
      <c r="F303" s="73" t="str">
        <f>IFERROR(IF(VLOOKUP($D303&amp;"-"&amp;$E303,IF($C$4="TEI0185_REV03",CALC_CONN_TEI0185_REV03!$F:$I),4,0)="--","---",IF($C$4="TEI0185_REV03",CALC_CONN_TEI0185_REV03!$G303&amp; " --&gt; " &amp;CALC_CONN_TEI0185_REV03!$I303&amp; " --&gt; ")),"---")</f>
        <v>---</v>
      </c>
      <c r="G303" s="73" t="str">
        <f>IFERROR(IF(VLOOKUP($D303&amp;"-"&amp;$E303,IF($C$4="TEI0185_REV03",CALC_CONN_TEI0185_REV03!$F:$H),3,0)="--",VLOOKUP($D303&amp;"-"&amp;$E303,IF($C$4="TEI0185_REV03",CALC_CONN_TEI0185_REV03!$F:$H),2,0),VLOOKUP($D303&amp;"-"&amp;$E303,IF($C$4="TEI0185_REV03",CALC_CONN_TEI0185_REV03!$F:$H),3,0)),"---")</f>
        <v>---</v>
      </c>
      <c r="H303" s="73" t="str">
        <f>IFERROR(VLOOKUP(G303,IF($C$4="TEI0185_REV03",CALC_CONN_TEI0185_REV03!$G:$T),14,0),"---")</f>
        <v>---</v>
      </c>
      <c r="I303" s="73" t="str">
        <f>IFERROR(VLOOKUP(G303,IF($C$4="TEI0185_REV03",CALC_CONN_TEI0185_REV03!$H:$X),16,0),"---")</f>
        <v>---</v>
      </c>
      <c r="J303" s="72" t="str">
        <f>IFERROR(VLOOKUP(G303,IF($C$4="TEI0185_REV03",CALC_CONN_TEI0185_REV03!$H:$X),17,0),"---")</f>
        <v>---</v>
      </c>
      <c r="K303" s="78" t="str">
        <f>IFERROR(VLOOKUP($D303&amp;"-"&amp;$E303,IF($C$4="TEI0185_REV03",CALC_CONN_TEI0185_REV03!$F:$K,"???"),6,0),"---")</f>
        <v>---</v>
      </c>
    </row>
    <row r="304" spans="2:11" ht="15" customHeight="1" x14ac:dyDescent="0.25">
      <c r="B304" s="73">
        <f t="shared" si="4"/>
        <v>299</v>
      </c>
      <c r="C304" s="77">
        <f>IFERROR(IF($C$4="TEI0185_REV03",CALC_CONN_TEI0185_REV03!U304,),"---")</f>
        <v>0</v>
      </c>
      <c r="D304" s="73">
        <f>IFERROR(IF($C$4="TEI0185_REV03",CALC_CONN_TEI0185_REV03!D304,),"---")</f>
        <v>0</v>
      </c>
      <c r="E304" s="73">
        <f>IFERROR(IF($C$4="TEI0185_REV03",CALC_CONN_TEI0185_REV03!E304,),"---")</f>
        <v>0</v>
      </c>
      <c r="F304" s="73" t="str">
        <f>IFERROR(IF(VLOOKUP($D304&amp;"-"&amp;$E304,IF($C$4="TEI0185_REV03",CALC_CONN_TEI0185_REV03!$F:$I),4,0)="--","---",IF($C$4="TEI0185_REV03",CALC_CONN_TEI0185_REV03!$G304&amp; " --&gt; " &amp;CALC_CONN_TEI0185_REV03!$I304&amp; " --&gt; ")),"---")</f>
        <v>---</v>
      </c>
      <c r="G304" s="73" t="str">
        <f>IFERROR(IF(VLOOKUP($D304&amp;"-"&amp;$E304,IF($C$4="TEI0185_REV03",CALC_CONN_TEI0185_REV03!$F:$H),3,0)="--",VLOOKUP($D304&amp;"-"&amp;$E304,IF($C$4="TEI0185_REV03",CALC_CONN_TEI0185_REV03!$F:$H),2,0),VLOOKUP($D304&amp;"-"&amp;$E304,IF($C$4="TEI0185_REV03",CALC_CONN_TEI0185_REV03!$F:$H),3,0)),"---")</f>
        <v>---</v>
      </c>
      <c r="H304" s="73" t="str">
        <f>IFERROR(VLOOKUP(G304,IF($C$4="TEI0185_REV03",CALC_CONN_TEI0185_REV03!$G:$T),14,0),"---")</f>
        <v>---</v>
      </c>
      <c r="I304" s="73" t="str">
        <f>IFERROR(VLOOKUP(G304,IF($C$4="TEI0185_REV03",CALC_CONN_TEI0185_REV03!$H:$X),16,0),"---")</f>
        <v>---</v>
      </c>
      <c r="J304" s="72" t="str">
        <f>IFERROR(VLOOKUP(G304,IF($C$4="TEI0185_REV03",CALC_CONN_TEI0185_REV03!$H:$X),17,0),"---")</f>
        <v>---</v>
      </c>
      <c r="K304" s="78" t="str">
        <f>IFERROR(VLOOKUP($D304&amp;"-"&amp;$E304,IF($C$4="TEI0185_REV03",CALC_CONN_TEI0185_REV03!$F:$K,"???"),6,0),"---")</f>
        <v>---</v>
      </c>
    </row>
    <row r="305" spans="2:11" ht="15" customHeight="1" x14ac:dyDescent="0.25">
      <c r="B305" s="73">
        <f t="shared" si="4"/>
        <v>300</v>
      </c>
      <c r="C305" s="77">
        <f>IFERROR(IF($C$4="TEI0185_REV03",CALC_CONN_TEI0185_REV03!U305,),"---")</f>
        <v>0</v>
      </c>
      <c r="D305" s="73">
        <f>IFERROR(IF($C$4="TEI0185_REV03",CALC_CONN_TEI0185_REV03!D305,),"---")</f>
        <v>0</v>
      </c>
      <c r="E305" s="73">
        <f>IFERROR(IF($C$4="TEI0185_REV03",CALC_CONN_TEI0185_REV03!E305,),"---")</f>
        <v>0</v>
      </c>
      <c r="F305" s="73" t="str">
        <f>IFERROR(IF(VLOOKUP($D305&amp;"-"&amp;$E305,IF($C$4="TEI0185_REV03",CALC_CONN_TEI0185_REV03!$F:$I),4,0)="--","---",IF($C$4="TEI0185_REV03",CALC_CONN_TEI0185_REV03!$G305&amp; " --&gt; " &amp;CALC_CONN_TEI0185_REV03!$I305&amp; " --&gt; ")),"---")</f>
        <v>---</v>
      </c>
      <c r="G305" s="73" t="str">
        <f>IFERROR(IF(VLOOKUP($D305&amp;"-"&amp;$E305,IF($C$4="TEI0185_REV03",CALC_CONN_TEI0185_REV03!$F:$H),3,0)="--",VLOOKUP($D305&amp;"-"&amp;$E305,IF($C$4="TEI0185_REV03",CALC_CONN_TEI0185_REV03!$F:$H),2,0),VLOOKUP($D305&amp;"-"&amp;$E305,IF($C$4="TEI0185_REV03",CALC_CONN_TEI0185_REV03!$F:$H),3,0)),"---")</f>
        <v>---</v>
      </c>
      <c r="H305" s="73" t="str">
        <f>IFERROR(VLOOKUP(G305,IF($C$4="TEI0185_REV03",CALC_CONN_TEI0185_REV03!$G:$T),14,0),"---")</f>
        <v>---</v>
      </c>
      <c r="I305" s="73" t="str">
        <f>IFERROR(VLOOKUP(G305,IF($C$4="TEI0185_REV03",CALC_CONN_TEI0185_REV03!$H:$X),16,0),"---")</f>
        <v>---</v>
      </c>
      <c r="J305" s="72" t="str">
        <f>IFERROR(VLOOKUP(G305,IF($C$4="TEI0185_REV03",CALC_CONN_TEI0185_REV03!$H:$X),17,0),"---")</f>
        <v>---</v>
      </c>
      <c r="K305" s="78" t="str">
        <f>IFERROR(VLOOKUP($D305&amp;"-"&amp;$E305,IF($C$4="TEI0185_REV03",CALC_CONN_TEI0185_REV03!$F:$K,"???"),6,0),"---")</f>
        <v>---</v>
      </c>
    </row>
    <row r="306" spans="2:11" ht="15" customHeight="1" x14ac:dyDescent="0.25">
      <c r="B306" s="73">
        <f t="shared" si="4"/>
        <v>301</v>
      </c>
      <c r="C306" s="77">
        <f>IFERROR(IF($C$4="TEI0185_REV03",CALC_CONN_TEI0185_REV03!U306,),"---")</f>
        <v>0</v>
      </c>
      <c r="D306" s="73">
        <f>IFERROR(IF($C$4="TEI0185_REV03",CALC_CONN_TEI0185_REV03!D306,),"---")</f>
        <v>0</v>
      </c>
      <c r="E306" s="73">
        <f>IFERROR(IF($C$4="TEI0185_REV03",CALC_CONN_TEI0185_REV03!E306,),"---")</f>
        <v>0</v>
      </c>
      <c r="F306" s="73" t="str">
        <f>IFERROR(IF(VLOOKUP($D306&amp;"-"&amp;$E306,IF($C$4="TEI0185_REV03",CALC_CONN_TEI0185_REV03!$F:$I),4,0)="--","---",IF($C$4="TEI0185_REV03",CALC_CONN_TEI0185_REV03!$G306&amp; " --&gt; " &amp;CALC_CONN_TEI0185_REV03!$I306&amp; " --&gt; ")),"---")</f>
        <v>---</v>
      </c>
      <c r="G306" s="73" t="str">
        <f>IFERROR(IF(VLOOKUP($D306&amp;"-"&amp;$E306,IF($C$4="TEI0185_REV03",CALC_CONN_TEI0185_REV03!$F:$H),3,0)="--",VLOOKUP($D306&amp;"-"&amp;$E306,IF($C$4="TEI0185_REV03",CALC_CONN_TEI0185_REV03!$F:$H),2,0),VLOOKUP($D306&amp;"-"&amp;$E306,IF($C$4="TEI0185_REV03",CALC_CONN_TEI0185_REV03!$F:$H),3,0)),"---")</f>
        <v>---</v>
      </c>
      <c r="H306" s="73" t="str">
        <f>IFERROR(VLOOKUP(G306,IF($C$4="TEI0185_REV03",CALC_CONN_TEI0185_REV03!$G:$T),14,0),"---")</f>
        <v>---</v>
      </c>
      <c r="I306" s="73" t="str">
        <f>IFERROR(VLOOKUP(G306,IF($C$4="TEI0185_REV03",CALC_CONN_TEI0185_REV03!$H:$X),16,0),"---")</f>
        <v>---</v>
      </c>
      <c r="J306" s="72" t="str">
        <f>IFERROR(VLOOKUP(G306,IF($C$4="TEI0185_REV03",CALC_CONN_TEI0185_REV03!$H:$X),17,0),"---")</f>
        <v>---</v>
      </c>
      <c r="K306" s="78" t="str">
        <f>IFERROR(VLOOKUP($D306&amp;"-"&amp;$E306,IF($C$4="TEI0185_REV03",CALC_CONN_TEI0185_REV03!$F:$K,"???"),6,0),"---")</f>
        <v>---</v>
      </c>
    </row>
    <row r="307" spans="2:11" ht="15" customHeight="1" x14ac:dyDescent="0.25">
      <c r="B307" s="73">
        <f t="shared" si="4"/>
        <v>302</v>
      </c>
      <c r="C307" s="77">
        <f>IFERROR(IF($C$4="TEI0185_REV03",CALC_CONN_TEI0185_REV03!U307,),"---")</f>
        <v>0</v>
      </c>
      <c r="D307" s="73">
        <f>IFERROR(IF($C$4="TEI0185_REV03",CALC_CONN_TEI0185_REV03!D307,),"---")</f>
        <v>0</v>
      </c>
      <c r="E307" s="73">
        <f>IFERROR(IF($C$4="TEI0185_REV03",CALC_CONN_TEI0185_REV03!E307,),"---")</f>
        <v>0</v>
      </c>
      <c r="F307" s="73" t="str">
        <f>IFERROR(IF(VLOOKUP($D307&amp;"-"&amp;$E307,IF($C$4="TEI0185_REV03",CALC_CONN_TEI0185_REV03!$F:$I),4,0)="--","---",IF($C$4="TEI0185_REV03",CALC_CONN_TEI0185_REV03!$G307&amp; " --&gt; " &amp;CALC_CONN_TEI0185_REV03!$I307&amp; " --&gt; ")),"---")</f>
        <v>---</v>
      </c>
      <c r="G307" s="73" t="str">
        <f>IFERROR(IF(VLOOKUP($D307&amp;"-"&amp;$E307,IF($C$4="TEI0185_REV03",CALC_CONN_TEI0185_REV03!$F:$H),3,0)="--",VLOOKUP($D307&amp;"-"&amp;$E307,IF($C$4="TEI0185_REV03",CALC_CONN_TEI0185_REV03!$F:$H),2,0),VLOOKUP($D307&amp;"-"&amp;$E307,IF($C$4="TEI0185_REV03",CALC_CONN_TEI0185_REV03!$F:$H),3,0)),"---")</f>
        <v>---</v>
      </c>
      <c r="H307" s="73" t="str">
        <f>IFERROR(VLOOKUP(G307,IF($C$4="TEI0185_REV03",CALC_CONN_TEI0185_REV03!$G:$T),14,0),"---")</f>
        <v>---</v>
      </c>
      <c r="I307" s="73" t="str">
        <f>IFERROR(VLOOKUP(G307,IF($C$4="TEI0185_REV03",CALC_CONN_TEI0185_REV03!$H:$X),16,0),"---")</f>
        <v>---</v>
      </c>
      <c r="J307" s="72" t="str">
        <f>IFERROR(VLOOKUP(G307,IF($C$4="TEI0185_REV03",CALC_CONN_TEI0185_REV03!$H:$X),17,0),"---")</f>
        <v>---</v>
      </c>
      <c r="K307" s="78" t="str">
        <f>IFERROR(VLOOKUP($D307&amp;"-"&amp;$E307,IF($C$4="TEI0185_REV03",CALC_CONN_TEI0185_REV03!$F:$K,"???"),6,0),"---")</f>
        <v>---</v>
      </c>
    </row>
    <row r="308" spans="2:11" ht="15" customHeight="1" x14ac:dyDescent="0.25">
      <c r="B308" s="73">
        <f t="shared" si="4"/>
        <v>303</v>
      </c>
      <c r="C308" s="77">
        <f>IFERROR(IF($C$4="TEI0185_REV03",CALC_CONN_TEI0185_REV03!U308,),"---")</f>
        <v>0</v>
      </c>
      <c r="D308" s="73">
        <f>IFERROR(IF($C$4="TEI0185_REV03",CALC_CONN_TEI0185_REV03!D308,),"---")</f>
        <v>0</v>
      </c>
      <c r="E308" s="73">
        <f>IFERROR(IF($C$4="TEI0185_REV03",CALC_CONN_TEI0185_REV03!E308,),"---")</f>
        <v>0</v>
      </c>
      <c r="F308" s="73" t="str">
        <f>IFERROR(IF(VLOOKUP($D308&amp;"-"&amp;$E308,IF($C$4="TEI0185_REV03",CALC_CONN_TEI0185_REV03!$F:$I),4,0)="--","---",IF($C$4="TEI0185_REV03",CALC_CONN_TEI0185_REV03!$G308&amp; " --&gt; " &amp;CALC_CONN_TEI0185_REV03!$I308&amp; " --&gt; ")),"---")</f>
        <v>---</v>
      </c>
      <c r="G308" s="73" t="str">
        <f>IFERROR(IF(VLOOKUP($D308&amp;"-"&amp;$E308,IF($C$4="TEI0185_REV03",CALC_CONN_TEI0185_REV03!$F:$H),3,0)="--",VLOOKUP($D308&amp;"-"&amp;$E308,IF($C$4="TEI0185_REV03",CALC_CONN_TEI0185_REV03!$F:$H),2,0),VLOOKUP($D308&amp;"-"&amp;$E308,IF($C$4="TEI0185_REV03",CALC_CONN_TEI0185_REV03!$F:$H),3,0)),"---")</f>
        <v>---</v>
      </c>
      <c r="H308" s="73" t="str">
        <f>IFERROR(VLOOKUP(G308,IF($C$4="TEI0185_REV03",CALC_CONN_TEI0185_REV03!$G:$T),14,0),"---")</f>
        <v>---</v>
      </c>
      <c r="I308" s="73" t="str">
        <f>IFERROR(VLOOKUP(G308,IF($C$4="TEI0185_REV03",CALC_CONN_TEI0185_REV03!$H:$X),16,0),"---")</f>
        <v>---</v>
      </c>
      <c r="J308" s="72" t="str">
        <f>IFERROR(VLOOKUP(G308,IF($C$4="TEI0185_REV03",CALC_CONN_TEI0185_REV03!$H:$X),17,0),"---")</f>
        <v>---</v>
      </c>
      <c r="K308" s="78" t="str">
        <f>IFERROR(VLOOKUP($D308&amp;"-"&amp;$E308,IF($C$4="TEI0185_REV03",CALC_CONN_TEI0185_REV03!$F:$K,"???"),6,0),"---")</f>
        <v>---</v>
      </c>
    </row>
    <row r="309" spans="2:11" ht="15" customHeight="1" x14ac:dyDescent="0.25">
      <c r="B309" s="73">
        <f t="shared" si="4"/>
        <v>304</v>
      </c>
      <c r="C309" s="77">
        <f>IFERROR(IF($C$4="TEI0185_REV03",CALC_CONN_TEI0185_REV03!U309,),"---")</f>
        <v>0</v>
      </c>
      <c r="D309" s="73">
        <f>IFERROR(IF($C$4="TEI0185_REV03",CALC_CONN_TEI0185_REV03!D309,),"---")</f>
        <v>0</v>
      </c>
      <c r="E309" s="73">
        <f>IFERROR(IF($C$4="TEI0185_REV03",CALC_CONN_TEI0185_REV03!E309,),"---")</f>
        <v>0</v>
      </c>
      <c r="F309" s="73" t="str">
        <f>IFERROR(IF(VLOOKUP($D309&amp;"-"&amp;$E309,IF($C$4="TEI0185_REV03",CALC_CONN_TEI0185_REV03!$F:$I),4,0)="--","---",IF($C$4="TEI0185_REV03",CALC_CONN_TEI0185_REV03!$G309&amp; " --&gt; " &amp;CALC_CONN_TEI0185_REV03!$I309&amp; " --&gt; ")),"---")</f>
        <v>---</v>
      </c>
      <c r="G309" s="73" t="str">
        <f>IFERROR(IF(VLOOKUP($D309&amp;"-"&amp;$E309,IF($C$4="TEI0185_REV03",CALC_CONN_TEI0185_REV03!$F:$H),3,0)="--",VLOOKUP($D309&amp;"-"&amp;$E309,IF($C$4="TEI0185_REV03",CALC_CONN_TEI0185_REV03!$F:$H),2,0),VLOOKUP($D309&amp;"-"&amp;$E309,IF($C$4="TEI0185_REV03",CALC_CONN_TEI0185_REV03!$F:$H),3,0)),"---")</f>
        <v>---</v>
      </c>
      <c r="H309" s="73" t="str">
        <f>IFERROR(VLOOKUP(G309,IF($C$4="TEI0185_REV03",CALC_CONN_TEI0185_REV03!$G:$T),14,0),"---")</f>
        <v>---</v>
      </c>
      <c r="I309" s="73" t="str">
        <f>IFERROR(VLOOKUP(G309,IF($C$4="TEI0185_REV03",CALC_CONN_TEI0185_REV03!$H:$X),16,0),"---")</f>
        <v>---</v>
      </c>
      <c r="J309" s="72" t="str">
        <f>IFERROR(VLOOKUP(G309,IF($C$4="TEI0185_REV03",CALC_CONN_TEI0185_REV03!$H:$X),17,0),"---")</f>
        <v>---</v>
      </c>
      <c r="K309" s="78" t="str">
        <f>IFERROR(VLOOKUP($D309&amp;"-"&amp;$E309,IF($C$4="TEI0185_REV03",CALC_CONN_TEI0185_REV03!$F:$K,"???"),6,0),"---")</f>
        <v>---</v>
      </c>
    </row>
    <row r="310" spans="2:11" ht="15" customHeight="1" x14ac:dyDescent="0.25">
      <c r="B310" s="73">
        <f t="shared" si="4"/>
        <v>305</v>
      </c>
      <c r="C310" s="77">
        <f>IFERROR(IF($C$4="TEI0185_REV03",CALC_CONN_TEI0185_REV03!U310,),"---")</f>
        <v>0</v>
      </c>
      <c r="D310" s="73">
        <f>IFERROR(IF($C$4="TEI0185_REV03",CALC_CONN_TEI0185_REV03!D310,),"---")</f>
        <v>0</v>
      </c>
      <c r="E310" s="73">
        <f>IFERROR(IF($C$4="TEI0185_REV03",CALC_CONN_TEI0185_REV03!E310,),"---")</f>
        <v>0</v>
      </c>
      <c r="F310" s="73" t="str">
        <f>IFERROR(IF(VLOOKUP($D310&amp;"-"&amp;$E310,IF($C$4="TEI0185_REV03",CALC_CONN_TEI0185_REV03!$F:$I),4,0)="--","---",IF($C$4="TEI0185_REV03",CALC_CONN_TEI0185_REV03!$G310&amp; " --&gt; " &amp;CALC_CONN_TEI0185_REV03!$I310&amp; " --&gt; ")),"---")</f>
        <v>---</v>
      </c>
      <c r="G310" s="73" t="str">
        <f>IFERROR(IF(VLOOKUP($D310&amp;"-"&amp;$E310,IF($C$4="TEI0185_REV03",CALC_CONN_TEI0185_REV03!$F:$H),3,0)="--",VLOOKUP($D310&amp;"-"&amp;$E310,IF($C$4="TEI0185_REV03",CALC_CONN_TEI0185_REV03!$F:$H),2,0),VLOOKUP($D310&amp;"-"&amp;$E310,IF($C$4="TEI0185_REV03",CALC_CONN_TEI0185_REV03!$F:$H),3,0)),"---")</f>
        <v>---</v>
      </c>
      <c r="H310" s="73" t="str">
        <f>IFERROR(VLOOKUP(G310,IF($C$4="TEI0185_REV03",CALC_CONN_TEI0185_REV03!$G:$T),14,0),"---")</f>
        <v>---</v>
      </c>
      <c r="I310" s="73" t="str">
        <f>IFERROR(VLOOKUP(G310,IF($C$4="TEI0185_REV03",CALC_CONN_TEI0185_REV03!$H:$X),16,0),"---")</f>
        <v>---</v>
      </c>
      <c r="J310" s="72" t="str">
        <f>IFERROR(VLOOKUP(G310,IF($C$4="TEI0185_REV03",CALC_CONN_TEI0185_REV03!$H:$X),17,0),"---")</f>
        <v>---</v>
      </c>
      <c r="K310" s="78" t="str">
        <f>IFERROR(VLOOKUP($D310&amp;"-"&amp;$E310,IF($C$4="TEI0185_REV03",CALC_CONN_TEI0185_REV03!$F:$K,"???"),6,0),"---")</f>
        <v>---</v>
      </c>
    </row>
    <row r="311" spans="2:11" ht="15" customHeight="1" x14ac:dyDescent="0.25">
      <c r="B311" s="73">
        <f t="shared" si="4"/>
        <v>306</v>
      </c>
      <c r="C311" s="77">
        <f>IFERROR(IF($C$4="TEI0185_REV03",CALC_CONN_TEI0185_REV03!U311,),"---")</f>
        <v>0</v>
      </c>
      <c r="D311" s="73">
        <f>IFERROR(IF($C$4="TEI0185_REV03",CALC_CONN_TEI0185_REV03!D311,),"---")</f>
        <v>0</v>
      </c>
      <c r="E311" s="73">
        <f>IFERROR(IF($C$4="TEI0185_REV03",CALC_CONN_TEI0185_REV03!E311,),"---")</f>
        <v>0</v>
      </c>
      <c r="F311" s="73" t="str">
        <f>IFERROR(IF(VLOOKUP($D311&amp;"-"&amp;$E311,IF($C$4="TEI0185_REV03",CALC_CONN_TEI0185_REV03!$F:$I),4,0)="--","---",IF($C$4="TEI0185_REV03",CALC_CONN_TEI0185_REV03!$G311&amp; " --&gt; " &amp;CALC_CONN_TEI0185_REV03!$I311&amp; " --&gt; ")),"---")</f>
        <v>---</v>
      </c>
      <c r="G311" s="73" t="str">
        <f>IFERROR(IF(VLOOKUP($D311&amp;"-"&amp;$E311,IF($C$4="TEI0185_REV03",CALC_CONN_TEI0185_REV03!$F:$H),3,0)="--",VLOOKUP($D311&amp;"-"&amp;$E311,IF($C$4="TEI0185_REV03",CALC_CONN_TEI0185_REV03!$F:$H),2,0),VLOOKUP($D311&amp;"-"&amp;$E311,IF($C$4="TEI0185_REV03",CALC_CONN_TEI0185_REV03!$F:$H),3,0)),"---")</f>
        <v>---</v>
      </c>
      <c r="H311" s="73" t="str">
        <f>IFERROR(VLOOKUP(G311,IF($C$4="TEI0185_REV03",CALC_CONN_TEI0185_REV03!$G:$T),14,0),"---")</f>
        <v>---</v>
      </c>
      <c r="I311" s="73" t="str">
        <f>IFERROR(VLOOKUP(G311,IF($C$4="TEI0185_REV03",CALC_CONN_TEI0185_REV03!$H:$X),16,0),"---")</f>
        <v>---</v>
      </c>
      <c r="J311" s="72" t="str">
        <f>IFERROR(VLOOKUP(G311,IF($C$4="TEI0185_REV03",CALC_CONN_TEI0185_REV03!$H:$X),17,0),"---")</f>
        <v>---</v>
      </c>
      <c r="K311" s="78" t="str">
        <f>IFERROR(VLOOKUP($D311&amp;"-"&amp;$E311,IF($C$4="TEI0185_REV03",CALC_CONN_TEI0185_REV03!$F:$K,"???"),6,0),"---")</f>
        <v>---</v>
      </c>
    </row>
    <row r="312" spans="2:11" ht="15" customHeight="1" x14ac:dyDescent="0.25">
      <c r="B312" s="73">
        <f t="shared" si="4"/>
        <v>307</v>
      </c>
      <c r="C312" s="77">
        <f>IFERROR(IF($C$4="TEI0185_REV03",CALC_CONN_TEI0185_REV03!U312,),"---")</f>
        <v>0</v>
      </c>
      <c r="D312" s="73">
        <f>IFERROR(IF($C$4="TEI0185_REV03",CALC_CONN_TEI0185_REV03!D312,),"---")</f>
        <v>0</v>
      </c>
      <c r="E312" s="73">
        <f>IFERROR(IF($C$4="TEI0185_REV03",CALC_CONN_TEI0185_REV03!E312,),"---")</f>
        <v>0</v>
      </c>
      <c r="F312" s="73" t="str">
        <f>IFERROR(IF(VLOOKUP($D312&amp;"-"&amp;$E312,IF($C$4="TEI0185_REV03",CALC_CONN_TEI0185_REV03!$F:$I),4,0)="--","---",IF($C$4="TEI0185_REV03",CALC_CONN_TEI0185_REV03!$G312&amp; " --&gt; " &amp;CALC_CONN_TEI0185_REV03!$I312&amp; " --&gt; ")),"---")</f>
        <v>---</v>
      </c>
      <c r="G312" s="73" t="str">
        <f>IFERROR(IF(VLOOKUP($D312&amp;"-"&amp;$E312,IF($C$4="TEI0185_REV03",CALC_CONN_TEI0185_REV03!$F:$H),3,0)="--",VLOOKUP($D312&amp;"-"&amp;$E312,IF($C$4="TEI0185_REV03",CALC_CONN_TEI0185_REV03!$F:$H),2,0),VLOOKUP($D312&amp;"-"&amp;$E312,IF($C$4="TEI0185_REV03",CALC_CONN_TEI0185_REV03!$F:$H),3,0)),"---")</f>
        <v>---</v>
      </c>
      <c r="H312" s="73" t="str">
        <f>IFERROR(VLOOKUP(G312,IF($C$4="TEI0185_REV03",CALC_CONN_TEI0185_REV03!$G:$T),14,0),"---")</f>
        <v>---</v>
      </c>
      <c r="I312" s="73" t="str">
        <f>IFERROR(VLOOKUP(G312,IF($C$4="TEI0185_REV03",CALC_CONN_TEI0185_REV03!$H:$X),16,0),"---")</f>
        <v>---</v>
      </c>
      <c r="J312" s="72" t="str">
        <f>IFERROR(VLOOKUP(G312,IF($C$4="TEI0185_REV03",CALC_CONN_TEI0185_REV03!$H:$X),17,0),"---")</f>
        <v>---</v>
      </c>
      <c r="K312" s="78" t="str">
        <f>IFERROR(VLOOKUP($D312&amp;"-"&amp;$E312,IF($C$4="TEI0185_REV03",CALC_CONN_TEI0185_REV03!$F:$K,"???"),6,0),"---")</f>
        <v>---</v>
      </c>
    </row>
    <row r="313" spans="2:11" ht="15" customHeight="1" x14ac:dyDescent="0.25">
      <c r="B313" s="73">
        <f t="shared" si="4"/>
        <v>308</v>
      </c>
      <c r="C313" s="77">
        <f>IFERROR(IF($C$4="TEI0185_REV03",CALC_CONN_TEI0185_REV03!U313,),"---")</f>
        <v>0</v>
      </c>
      <c r="D313" s="73">
        <f>IFERROR(IF($C$4="TEI0185_REV03",CALC_CONN_TEI0185_REV03!D313,),"---")</f>
        <v>0</v>
      </c>
      <c r="E313" s="73">
        <f>IFERROR(IF($C$4="TEI0185_REV03",CALC_CONN_TEI0185_REV03!E313,),"---")</f>
        <v>0</v>
      </c>
      <c r="F313" s="73" t="str">
        <f>IFERROR(IF(VLOOKUP($D313&amp;"-"&amp;$E313,IF($C$4="TEI0185_REV03",CALC_CONN_TEI0185_REV03!$F:$I),4,0)="--","---",IF($C$4="TEI0185_REV03",CALC_CONN_TEI0185_REV03!$G313&amp; " --&gt; " &amp;CALC_CONN_TEI0185_REV03!$I313&amp; " --&gt; ")),"---")</f>
        <v>---</v>
      </c>
      <c r="G313" s="73" t="str">
        <f>IFERROR(IF(VLOOKUP($D313&amp;"-"&amp;$E313,IF($C$4="TEI0185_REV03",CALC_CONN_TEI0185_REV03!$F:$H),3,0)="--",VLOOKUP($D313&amp;"-"&amp;$E313,IF($C$4="TEI0185_REV03",CALC_CONN_TEI0185_REV03!$F:$H),2,0),VLOOKUP($D313&amp;"-"&amp;$E313,IF($C$4="TEI0185_REV03",CALC_CONN_TEI0185_REV03!$F:$H),3,0)),"---")</f>
        <v>---</v>
      </c>
      <c r="H313" s="73" t="str">
        <f>IFERROR(VLOOKUP(G313,IF($C$4="TEI0185_REV03",CALC_CONN_TEI0185_REV03!$G:$T),14,0),"---")</f>
        <v>---</v>
      </c>
      <c r="I313" s="73" t="str">
        <f>IFERROR(VLOOKUP(G313,IF($C$4="TEI0185_REV03",CALC_CONN_TEI0185_REV03!$H:$X),16,0),"---")</f>
        <v>---</v>
      </c>
      <c r="J313" s="72" t="str">
        <f>IFERROR(VLOOKUP(G313,IF($C$4="TEI0185_REV03",CALC_CONN_TEI0185_REV03!$H:$X),17,0),"---")</f>
        <v>---</v>
      </c>
      <c r="K313" s="78" t="str">
        <f>IFERROR(VLOOKUP($D313&amp;"-"&amp;$E313,IF($C$4="TEI0185_REV03",CALC_CONN_TEI0185_REV03!$F:$K,"???"),6,0),"---")</f>
        <v>---</v>
      </c>
    </row>
    <row r="314" spans="2:11" ht="15" customHeight="1" x14ac:dyDescent="0.25">
      <c r="B314" s="73">
        <f t="shared" si="4"/>
        <v>309</v>
      </c>
      <c r="C314" s="77">
        <f>IFERROR(IF($C$4="TEI0185_REV03",CALC_CONN_TEI0185_REV03!U314,),"---")</f>
        <v>0</v>
      </c>
      <c r="D314" s="73">
        <f>IFERROR(IF($C$4="TEI0185_REV03",CALC_CONN_TEI0185_REV03!D314,),"---")</f>
        <v>0</v>
      </c>
      <c r="E314" s="73">
        <f>IFERROR(IF($C$4="TEI0185_REV03",CALC_CONN_TEI0185_REV03!E314,),"---")</f>
        <v>0</v>
      </c>
      <c r="F314" s="73" t="str">
        <f>IFERROR(IF(VLOOKUP($D314&amp;"-"&amp;$E314,IF($C$4="TEI0185_REV03",CALC_CONN_TEI0185_REV03!$F:$I),4,0)="--","---",IF($C$4="TEI0185_REV03",CALC_CONN_TEI0185_REV03!$G314&amp; " --&gt; " &amp;CALC_CONN_TEI0185_REV03!$I314&amp; " --&gt; ")),"---")</f>
        <v>---</v>
      </c>
      <c r="G314" s="73" t="str">
        <f>IFERROR(IF(VLOOKUP($D314&amp;"-"&amp;$E314,IF($C$4="TEI0185_REV03",CALC_CONN_TEI0185_REV03!$F:$H),3,0)="--",VLOOKUP($D314&amp;"-"&amp;$E314,IF($C$4="TEI0185_REV03",CALC_CONN_TEI0185_REV03!$F:$H),2,0),VLOOKUP($D314&amp;"-"&amp;$E314,IF($C$4="TEI0185_REV03",CALC_CONN_TEI0185_REV03!$F:$H),3,0)),"---")</f>
        <v>---</v>
      </c>
      <c r="H314" s="73" t="str">
        <f>IFERROR(VLOOKUP(G314,IF($C$4="TEI0185_REV03",CALC_CONN_TEI0185_REV03!$G:$T),14,0),"---")</f>
        <v>---</v>
      </c>
      <c r="I314" s="73" t="str">
        <f>IFERROR(VLOOKUP(G314,IF($C$4="TEI0185_REV03",CALC_CONN_TEI0185_REV03!$H:$X),16,0),"---")</f>
        <v>---</v>
      </c>
      <c r="J314" s="72" t="str">
        <f>IFERROR(VLOOKUP(G314,IF($C$4="TEI0185_REV03",CALC_CONN_TEI0185_REV03!$H:$X),17,0),"---")</f>
        <v>---</v>
      </c>
      <c r="K314" s="78" t="str">
        <f>IFERROR(VLOOKUP($D314&amp;"-"&amp;$E314,IF($C$4="TEI0185_REV03",CALC_CONN_TEI0185_REV03!$F:$K,"???"),6,0),"---")</f>
        <v>---</v>
      </c>
    </row>
    <row r="315" spans="2:11" ht="15" customHeight="1" x14ac:dyDescent="0.25">
      <c r="B315" s="73">
        <f t="shared" si="4"/>
        <v>310</v>
      </c>
      <c r="C315" s="77">
        <f>IFERROR(IF($C$4="TEI0185_REV03",CALC_CONN_TEI0185_REV03!U315,),"---")</f>
        <v>0</v>
      </c>
      <c r="D315" s="73">
        <f>IFERROR(IF($C$4="TEI0185_REV03",CALC_CONN_TEI0185_REV03!D315,),"---")</f>
        <v>0</v>
      </c>
      <c r="E315" s="73">
        <f>IFERROR(IF($C$4="TEI0185_REV03",CALC_CONN_TEI0185_REV03!E315,),"---")</f>
        <v>0</v>
      </c>
      <c r="F315" s="73" t="str">
        <f>IFERROR(IF(VLOOKUP($D315&amp;"-"&amp;$E315,IF($C$4="TEI0185_REV03",CALC_CONN_TEI0185_REV03!$F:$I),4,0)="--","---",IF($C$4="TEI0185_REV03",CALC_CONN_TEI0185_REV03!$G315&amp; " --&gt; " &amp;CALC_CONN_TEI0185_REV03!$I315&amp; " --&gt; ")),"---")</f>
        <v>---</v>
      </c>
      <c r="G315" s="73" t="str">
        <f>IFERROR(IF(VLOOKUP($D315&amp;"-"&amp;$E315,IF($C$4="TEI0185_REV03",CALC_CONN_TEI0185_REV03!$F:$H),3,0)="--",VLOOKUP($D315&amp;"-"&amp;$E315,IF($C$4="TEI0185_REV03",CALC_CONN_TEI0185_REV03!$F:$H),2,0),VLOOKUP($D315&amp;"-"&amp;$E315,IF($C$4="TEI0185_REV03",CALC_CONN_TEI0185_REV03!$F:$H),3,0)),"---")</f>
        <v>---</v>
      </c>
      <c r="H315" s="73" t="str">
        <f>IFERROR(VLOOKUP(G315,IF($C$4="TEI0185_REV03",CALC_CONN_TEI0185_REV03!$G:$T),14,0),"---")</f>
        <v>---</v>
      </c>
      <c r="I315" s="73" t="str">
        <f>IFERROR(VLOOKUP(G315,IF($C$4="TEI0185_REV03",CALC_CONN_TEI0185_REV03!$H:$X),16,0),"---")</f>
        <v>---</v>
      </c>
      <c r="J315" s="72" t="str">
        <f>IFERROR(VLOOKUP(G315,IF($C$4="TEI0185_REV03",CALC_CONN_TEI0185_REV03!$H:$X),17,0),"---")</f>
        <v>---</v>
      </c>
      <c r="K315" s="78" t="str">
        <f>IFERROR(VLOOKUP($D315&amp;"-"&amp;$E315,IF($C$4="TEI0185_REV03",CALC_CONN_TEI0185_REV03!$F:$K,"???"),6,0),"---")</f>
        <v>---</v>
      </c>
    </row>
    <row r="316" spans="2:11" ht="15" customHeight="1" x14ac:dyDescent="0.25">
      <c r="B316" s="73">
        <f t="shared" si="4"/>
        <v>311</v>
      </c>
      <c r="C316" s="77">
        <f>IFERROR(IF($C$4="TEI0185_REV03",CALC_CONN_TEI0185_REV03!U316,),"---")</f>
        <v>0</v>
      </c>
      <c r="D316" s="73">
        <f>IFERROR(IF($C$4="TEI0185_REV03",CALC_CONN_TEI0185_REV03!D316,),"---")</f>
        <v>0</v>
      </c>
      <c r="E316" s="73">
        <f>IFERROR(IF($C$4="TEI0185_REV03",CALC_CONN_TEI0185_REV03!E316,),"---")</f>
        <v>0</v>
      </c>
      <c r="F316" s="73" t="str">
        <f>IFERROR(IF(VLOOKUP($D316&amp;"-"&amp;$E316,IF($C$4="TEI0185_REV03",CALC_CONN_TEI0185_REV03!$F:$I),4,0)="--","---",IF($C$4="TEI0185_REV03",CALC_CONN_TEI0185_REV03!$G316&amp; " --&gt; " &amp;CALC_CONN_TEI0185_REV03!$I316&amp; " --&gt; ")),"---")</f>
        <v>---</v>
      </c>
      <c r="G316" s="73" t="str">
        <f>IFERROR(IF(VLOOKUP($D316&amp;"-"&amp;$E316,IF($C$4="TEI0185_REV03",CALC_CONN_TEI0185_REV03!$F:$H),3,0)="--",VLOOKUP($D316&amp;"-"&amp;$E316,IF($C$4="TEI0185_REV03",CALC_CONN_TEI0185_REV03!$F:$H),2,0),VLOOKUP($D316&amp;"-"&amp;$E316,IF($C$4="TEI0185_REV03",CALC_CONN_TEI0185_REV03!$F:$H),3,0)),"---")</f>
        <v>---</v>
      </c>
      <c r="H316" s="73" t="str">
        <f>IFERROR(VLOOKUP(G316,IF($C$4="TEI0185_REV03",CALC_CONN_TEI0185_REV03!$G:$T),14,0),"---")</f>
        <v>---</v>
      </c>
      <c r="I316" s="73" t="str">
        <f>IFERROR(VLOOKUP(G316,IF($C$4="TEI0185_REV03",CALC_CONN_TEI0185_REV03!$H:$X),16,0),"---")</f>
        <v>---</v>
      </c>
      <c r="J316" s="72" t="str">
        <f>IFERROR(VLOOKUP(G316,IF($C$4="TEI0185_REV03",CALC_CONN_TEI0185_REV03!$H:$X),17,0),"---")</f>
        <v>---</v>
      </c>
      <c r="K316" s="78" t="str">
        <f>IFERROR(VLOOKUP($D316&amp;"-"&amp;$E316,IF($C$4="TEI0185_REV03",CALC_CONN_TEI0185_REV03!$F:$K,"???"),6,0),"---")</f>
        <v>---</v>
      </c>
    </row>
    <row r="317" spans="2:11" ht="15" customHeight="1" x14ac:dyDescent="0.25">
      <c r="B317" s="73">
        <f t="shared" si="4"/>
        <v>312</v>
      </c>
      <c r="C317" s="77">
        <f>IFERROR(IF($C$4="TEI0185_REV03",CALC_CONN_TEI0185_REV03!U317,),"---")</f>
        <v>0</v>
      </c>
      <c r="D317" s="73">
        <f>IFERROR(IF($C$4="TEI0185_REV03",CALC_CONN_TEI0185_REV03!D317,),"---")</f>
        <v>0</v>
      </c>
      <c r="E317" s="73">
        <f>IFERROR(IF($C$4="TEI0185_REV03",CALC_CONN_TEI0185_REV03!E317,),"---")</f>
        <v>0</v>
      </c>
      <c r="F317" s="73" t="str">
        <f>IFERROR(IF(VLOOKUP($D317&amp;"-"&amp;$E317,IF($C$4="TEI0185_REV03",CALC_CONN_TEI0185_REV03!$F:$I),4,0)="--","---",IF($C$4="TEI0185_REV03",CALC_CONN_TEI0185_REV03!$G317&amp; " --&gt; " &amp;CALC_CONN_TEI0185_REV03!$I317&amp; " --&gt; ")),"---")</f>
        <v>---</v>
      </c>
      <c r="G317" s="73" t="str">
        <f>IFERROR(IF(VLOOKUP($D317&amp;"-"&amp;$E317,IF($C$4="TEI0185_REV03",CALC_CONN_TEI0185_REV03!$F:$H),3,0)="--",VLOOKUP($D317&amp;"-"&amp;$E317,IF($C$4="TEI0185_REV03",CALC_CONN_TEI0185_REV03!$F:$H),2,0),VLOOKUP($D317&amp;"-"&amp;$E317,IF($C$4="TEI0185_REV03",CALC_CONN_TEI0185_REV03!$F:$H),3,0)),"---")</f>
        <v>---</v>
      </c>
      <c r="H317" s="73" t="str">
        <f>IFERROR(VLOOKUP(G317,IF($C$4="TEI0185_REV03",CALC_CONN_TEI0185_REV03!$G:$T),14,0),"---")</f>
        <v>---</v>
      </c>
      <c r="I317" s="73" t="str">
        <f>IFERROR(VLOOKUP(G317,IF($C$4="TEI0185_REV03",CALC_CONN_TEI0185_REV03!$H:$X),16,0),"---")</f>
        <v>---</v>
      </c>
      <c r="J317" s="72" t="str">
        <f>IFERROR(VLOOKUP(G317,IF($C$4="TEI0185_REV03",CALC_CONN_TEI0185_REV03!$H:$X),17,0),"---")</f>
        <v>---</v>
      </c>
      <c r="K317" s="78" t="str">
        <f>IFERROR(VLOOKUP($D317&amp;"-"&amp;$E317,IF($C$4="TEI0185_REV03",CALC_CONN_TEI0185_REV03!$F:$K,"???"),6,0),"---")</f>
        <v>---</v>
      </c>
    </row>
    <row r="318" spans="2:11" ht="15" customHeight="1" x14ac:dyDescent="0.25">
      <c r="B318" s="73">
        <f t="shared" si="4"/>
        <v>313</v>
      </c>
      <c r="C318" s="77">
        <f>IFERROR(IF($C$4="TEI0185_REV03",CALC_CONN_TEI0185_REV03!U318,),"---")</f>
        <v>0</v>
      </c>
      <c r="D318" s="73">
        <f>IFERROR(IF($C$4="TEI0185_REV03",CALC_CONN_TEI0185_REV03!D318,),"---")</f>
        <v>0</v>
      </c>
      <c r="E318" s="73">
        <f>IFERROR(IF($C$4="TEI0185_REV03",CALC_CONN_TEI0185_REV03!E318,),"---")</f>
        <v>0</v>
      </c>
      <c r="F318" s="73" t="str">
        <f>IFERROR(IF(VLOOKUP($D318&amp;"-"&amp;$E318,IF($C$4="TEI0185_REV03",CALC_CONN_TEI0185_REV03!$F:$I),4,0)="--","---",IF($C$4="TEI0185_REV03",CALC_CONN_TEI0185_REV03!$G318&amp; " --&gt; " &amp;CALC_CONN_TEI0185_REV03!$I318&amp; " --&gt; ")),"---")</f>
        <v>---</v>
      </c>
      <c r="G318" s="73" t="str">
        <f>IFERROR(IF(VLOOKUP($D318&amp;"-"&amp;$E318,IF($C$4="TEI0185_REV03",CALC_CONN_TEI0185_REV03!$F:$H),3,0)="--",VLOOKUP($D318&amp;"-"&amp;$E318,IF($C$4="TEI0185_REV03",CALC_CONN_TEI0185_REV03!$F:$H),2,0),VLOOKUP($D318&amp;"-"&amp;$E318,IF($C$4="TEI0185_REV03",CALC_CONN_TEI0185_REV03!$F:$H),3,0)),"---")</f>
        <v>---</v>
      </c>
      <c r="H318" s="73" t="str">
        <f>IFERROR(VLOOKUP(G318,IF($C$4="TEI0185_REV03",CALC_CONN_TEI0185_REV03!$G:$T),14,0),"---")</f>
        <v>---</v>
      </c>
      <c r="I318" s="73" t="str">
        <f>IFERROR(VLOOKUP(G318,IF($C$4="TEI0185_REV03",CALC_CONN_TEI0185_REV03!$H:$X),16,0),"---")</f>
        <v>---</v>
      </c>
      <c r="J318" s="72" t="str">
        <f>IFERROR(VLOOKUP(G318,IF($C$4="TEI0185_REV03",CALC_CONN_TEI0185_REV03!$H:$X),17,0),"---")</f>
        <v>---</v>
      </c>
      <c r="K318" s="78" t="str">
        <f>IFERROR(VLOOKUP($D318&amp;"-"&amp;$E318,IF($C$4="TEI0185_REV03",CALC_CONN_TEI0185_REV03!$F:$K,"???"),6,0),"---")</f>
        <v>---</v>
      </c>
    </row>
    <row r="319" spans="2:11" ht="15" customHeight="1" x14ac:dyDescent="0.25">
      <c r="B319" s="73">
        <f t="shared" si="4"/>
        <v>314</v>
      </c>
      <c r="C319" s="77">
        <f>IFERROR(IF($C$4="TEI0185_REV03",CALC_CONN_TEI0185_REV03!U319,),"---")</f>
        <v>0</v>
      </c>
      <c r="D319" s="73">
        <f>IFERROR(IF($C$4="TEI0185_REV03",CALC_CONN_TEI0185_REV03!D319,),"---")</f>
        <v>0</v>
      </c>
      <c r="E319" s="73">
        <f>IFERROR(IF($C$4="TEI0185_REV03",CALC_CONN_TEI0185_REV03!E319,),"---")</f>
        <v>0</v>
      </c>
      <c r="F319" s="73" t="str">
        <f>IFERROR(IF(VLOOKUP($D319&amp;"-"&amp;$E319,IF($C$4="TEI0185_REV03",CALC_CONN_TEI0185_REV03!$F:$I),4,0)="--","---",IF($C$4="TEI0185_REV03",CALC_CONN_TEI0185_REV03!$G319&amp; " --&gt; " &amp;CALC_CONN_TEI0185_REV03!$I319&amp; " --&gt; ")),"---")</f>
        <v>---</v>
      </c>
      <c r="G319" s="73" t="str">
        <f>IFERROR(IF(VLOOKUP($D319&amp;"-"&amp;$E319,IF($C$4="TEI0185_REV03",CALC_CONN_TEI0185_REV03!$F:$H),3,0)="--",VLOOKUP($D319&amp;"-"&amp;$E319,IF($C$4="TEI0185_REV03",CALC_CONN_TEI0185_REV03!$F:$H),2,0),VLOOKUP($D319&amp;"-"&amp;$E319,IF($C$4="TEI0185_REV03",CALC_CONN_TEI0185_REV03!$F:$H),3,0)),"---")</f>
        <v>---</v>
      </c>
      <c r="H319" s="73" t="str">
        <f>IFERROR(VLOOKUP(G319,IF($C$4="TEI0185_REV03",CALC_CONN_TEI0185_REV03!$G:$T),14,0),"---")</f>
        <v>---</v>
      </c>
      <c r="I319" s="73" t="str">
        <f>IFERROR(VLOOKUP(G319,IF($C$4="TEI0185_REV03",CALC_CONN_TEI0185_REV03!$H:$X),16,0),"---")</f>
        <v>---</v>
      </c>
      <c r="J319" s="72" t="str">
        <f>IFERROR(VLOOKUP(G319,IF($C$4="TEI0185_REV03",CALC_CONN_TEI0185_REV03!$H:$X),17,0),"---")</f>
        <v>---</v>
      </c>
      <c r="K319" s="78" t="str">
        <f>IFERROR(VLOOKUP($D319&amp;"-"&amp;$E319,IF($C$4="TEI0185_REV03",CALC_CONN_TEI0185_REV03!$F:$K,"???"),6,0),"---")</f>
        <v>---</v>
      </c>
    </row>
    <row r="320" spans="2:11" ht="15" customHeight="1" x14ac:dyDescent="0.25">
      <c r="B320" s="73">
        <f t="shared" si="4"/>
        <v>315</v>
      </c>
      <c r="C320" s="77">
        <f>IFERROR(IF($C$4="TEI0185_REV03",CALC_CONN_TEI0185_REV03!U320,),"---")</f>
        <v>0</v>
      </c>
      <c r="D320" s="73">
        <f>IFERROR(IF($C$4="TEI0185_REV03",CALC_CONN_TEI0185_REV03!D320,),"---")</f>
        <v>0</v>
      </c>
      <c r="E320" s="73">
        <f>IFERROR(IF($C$4="TEI0185_REV03",CALC_CONN_TEI0185_REV03!E320,),"---")</f>
        <v>0</v>
      </c>
      <c r="F320" s="73" t="str">
        <f>IFERROR(IF(VLOOKUP($D320&amp;"-"&amp;$E320,IF($C$4="TEI0185_REV03",CALC_CONN_TEI0185_REV03!$F:$I),4,0)="--","---",IF($C$4="TEI0185_REV03",CALC_CONN_TEI0185_REV03!$G320&amp; " --&gt; " &amp;CALC_CONN_TEI0185_REV03!$I320&amp; " --&gt; ")),"---")</f>
        <v>---</v>
      </c>
      <c r="G320" s="73" t="str">
        <f>IFERROR(IF(VLOOKUP($D320&amp;"-"&amp;$E320,IF($C$4="TEI0185_REV03",CALC_CONN_TEI0185_REV03!$F:$H),3,0)="--",VLOOKUP($D320&amp;"-"&amp;$E320,IF($C$4="TEI0185_REV03",CALC_CONN_TEI0185_REV03!$F:$H),2,0),VLOOKUP($D320&amp;"-"&amp;$E320,IF($C$4="TEI0185_REV03",CALC_CONN_TEI0185_REV03!$F:$H),3,0)),"---")</f>
        <v>---</v>
      </c>
      <c r="H320" s="73" t="str">
        <f>IFERROR(VLOOKUP(G320,IF($C$4="TEI0185_REV03",CALC_CONN_TEI0185_REV03!$G:$T),14,0),"---")</f>
        <v>---</v>
      </c>
      <c r="I320" s="73" t="str">
        <f>IFERROR(VLOOKUP(G320,IF($C$4="TEI0185_REV03",CALC_CONN_TEI0185_REV03!$H:$X),16,0),"---")</f>
        <v>---</v>
      </c>
      <c r="J320" s="72" t="str">
        <f>IFERROR(VLOOKUP(G320,IF($C$4="TEI0185_REV03",CALC_CONN_TEI0185_REV03!$H:$X),17,0),"---")</f>
        <v>---</v>
      </c>
      <c r="K320" s="78" t="str">
        <f>IFERROR(VLOOKUP($D320&amp;"-"&amp;$E320,IF($C$4="TEI0185_REV03",CALC_CONN_TEI0185_REV03!$F:$K,"???"),6,0),"---")</f>
        <v>---</v>
      </c>
    </row>
    <row r="321" spans="2:11" ht="15" customHeight="1" x14ac:dyDescent="0.25">
      <c r="B321" s="73">
        <f t="shared" si="4"/>
        <v>316</v>
      </c>
      <c r="C321" s="77">
        <f>IFERROR(IF($C$4="TEI0185_REV03",CALC_CONN_TEI0185_REV03!U321,),"---")</f>
        <v>0</v>
      </c>
      <c r="D321" s="73">
        <f>IFERROR(IF($C$4="TEI0185_REV03",CALC_CONN_TEI0185_REV03!D321,),"---")</f>
        <v>0</v>
      </c>
      <c r="E321" s="73">
        <f>IFERROR(IF($C$4="TEI0185_REV03",CALC_CONN_TEI0185_REV03!E321,),"---")</f>
        <v>0</v>
      </c>
      <c r="F321" s="73" t="str">
        <f>IFERROR(IF(VLOOKUP($D321&amp;"-"&amp;$E321,IF($C$4="TEI0185_REV03",CALC_CONN_TEI0185_REV03!$F:$I),4,0)="--","---",IF($C$4="TEI0185_REV03",CALC_CONN_TEI0185_REV03!$G321&amp; " --&gt; " &amp;CALC_CONN_TEI0185_REV03!$I321&amp; " --&gt; ")),"---")</f>
        <v>---</v>
      </c>
      <c r="G321" s="73" t="str">
        <f>IFERROR(IF(VLOOKUP($D321&amp;"-"&amp;$E321,IF($C$4="TEI0185_REV03",CALC_CONN_TEI0185_REV03!$F:$H),3,0)="--",VLOOKUP($D321&amp;"-"&amp;$E321,IF($C$4="TEI0185_REV03",CALC_CONN_TEI0185_REV03!$F:$H),2,0),VLOOKUP($D321&amp;"-"&amp;$E321,IF($C$4="TEI0185_REV03",CALC_CONN_TEI0185_REV03!$F:$H),3,0)),"---")</f>
        <v>---</v>
      </c>
      <c r="H321" s="73" t="str">
        <f>IFERROR(VLOOKUP(G321,IF($C$4="TEI0185_REV03",CALC_CONN_TEI0185_REV03!$G:$T),14,0),"---")</f>
        <v>---</v>
      </c>
      <c r="I321" s="73" t="str">
        <f>IFERROR(VLOOKUP(G321,IF($C$4="TEI0185_REV03",CALC_CONN_TEI0185_REV03!$H:$X),16,0),"---")</f>
        <v>---</v>
      </c>
      <c r="J321" s="72" t="str">
        <f>IFERROR(VLOOKUP(G321,IF($C$4="TEI0185_REV03",CALC_CONN_TEI0185_REV03!$H:$X),17,0),"---")</f>
        <v>---</v>
      </c>
      <c r="K321" s="78" t="str">
        <f>IFERROR(VLOOKUP($D321&amp;"-"&amp;$E321,IF($C$4="TEI0185_REV03",CALC_CONN_TEI0185_REV03!$F:$K,"???"),6,0),"---")</f>
        <v>---</v>
      </c>
    </row>
    <row r="322" spans="2:11" ht="15" customHeight="1" x14ac:dyDescent="0.25">
      <c r="B322" s="73">
        <f t="shared" si="4"/>
        <v>317</v>
      </c>
      <c r="C322" s="77">
        <f>IFERROR(IF($C$4="TEI0185_REV03",CALC_CONN_TEI0185_REV03!U322,),"---")</f>
        <v>0</v>
      </c>
      <c r="D322" s="73">
        <f>IFERROR(IF($C$4="TEI0185_REV03",CALC_CONN_TEI0185_REV03!D322,),"---")</f>
        <v>0</v>
      </c>
      <c r="E322" s="73">
        <f>IFERROR(IF($C$4="TEI0185_REV03",CALC_CONN_TEI0185_REV03!E322,),"---")</f>
        <v>0</v>
      </c>
      <c r="F322" s="73" t="str">
        <f>IFERROR(IF(VLOOKUP($D322&amp;"-"&amp;$E322,IF($C$4="TEI0185_REV03",CALC_CONN_TEI0185_REV03!$F:$I),4,0)="--","---",IF($C$4="TEI0185_REV03",CALC_CONN_TEI0185_REV03!$G322&amp; " --&gt; " &amp;CALC_CONN_TEI0185_REV03!$I322&amp; " --&gt; ")),"---")</f>
        <v>---</v>
      </c>
      <c r="G322" s="73" t="str">
        <f>IFERROR(IF(VLOOKUP($D322&amp;"-"&amp;$E322,IF($C$4="TEI0185_REV03",CALC_CONN_TEI0185_REV03!$F:$H),3,0)="--",VLOOKUP($D322&amp;"-"&amp;$E322,IF($C$4="TEI0185_REV03",CALC_CONN_TEI0185_REV03!$F:$H),2,0),VLOOKUP($D322&amp;"-"&amp;$E322,IF($C$4="TEI0185_REV03",CALC_CONN_TEI0185_REV03!$F:$H),3,0)),"---")</f>
        <v>---</v>
      </c>
      <c r="H322" s="73" t="str">
        <f>IFERROR(VLOOKUP(G322,IF($C$4="TEI0185_REV03",CALC_CONN_TEI0185_REV03!$G:$T),14,0),"---")</f>
        <v>---</v>
      </c>
      <c r="I322" s="73" t="str">
        <f>IFERROR(VLOOKUP(G322,IF($C$4="TEI0185_REV03",CALC_CONN_TEI0185_REV03!$H:$X),16,0),"---")</f>
        <v>---</v>
      </c>
      <c r="J322" s="72" t="str">
        <f>IFERROR(VLOOKUP(G322,IF($C$4="TEI0185_REV03",CALC_CONN_TEI0185_REV03!$H:$X),17,0),"---")</f>
        <v>---</v>
      </c>
      <c r="K322" s="78" t="str">
        <f>IFERROR(VLOOKUP($D322&amp;"-"&amp;$E322,IF($C$4="TEI0185_REV03",CALC_CONN_TEI0185_REV03!$F:$K,"???"),6,0),"---")</f>
        <v>---</v>
      </c>
    </row>
    <row r="323" spans="2:11" ht="15" customHeight="1" x14ac:dyDescent="0.25">
      <c r="B323" s="73">
        <f t="shared" si="4"/>
        <v>318</v>
      </c>
      <c r="C323" s="77">
        <f>IFERROR(IF($C$4="TEI0185_REV03",CALC_CONN_TEI0185_REV03!U323,),"---")</f>
        <v>0</v>
      </c>
      <c r="D323" s="73">
        <f>IFERROR(IF($C$4="TEI0185_REV03",CALC_CONN_TEI0185_REV03!D323,),"---")</f>
        <v>0</v>
      </c>
      <c r="E323" s="73">
        <f>IFERROR(IF($C$4="TEI0185_REV03",CALC_CONN_TEI0185_REV03!E323,),"---")</f>
        <v>0</v>
      </c>
      <c r="F323" s="73" t="str">
        <f>IFERROR(IF(VLOOKUP($D323&amp;"-"&amp;$E323,IF($C$4="TEI0185_REV03",CALC_CONN_TEI0185_REV03!$F:$I),4,0)="--","---",IF($C$4="TEI0185_REV03",CALC_CONN_TEI0185_REV03!$G323&amp; " --&gt; " &amp;CALC_CONN_TEI0185_REV03!$I323&amp; " --&gt; ")),"---")</f>
        <v>---</v>
      </c>
      <c r="G323" s="73" t="str">
        <f>IFERROR(IF(VLOOKUP($D323&amp;"-"&amp;$E323,IF($C$4="TEI0185_REV03",CALC_CONN_TEI0185_REV03!$F:$H),3,0)="--",VLOOKUP($D323&amp;"-"&amp;$E323,IF($C$4="TEI0185_REV03",CALC_CONN_TEI0185_REV03!$F:$H),2,0),VLOOKUP($D323&amp;"-"&amp;$E323,IF($C$4="TEI0185_REV03",CALC_CONN_TEI0185_REV03!$F:$H),3,0)),"---")</f>
        <v>---</v>
      </c>
      <c r="H323" s="73" t="str">
        <f>IFERROR(VLOOKUP(G323,IF($C$4="TEI0185_REV03",CALC_CONN_TEI0185_REV03!$G:$T),14,0),"---")</f>
        <v>---</v>
      </c>
      <c r="I323" s="73" t="str">
        <f>IFERROR(VLOOKUP(G323,IF($C$4="TEI0185_REV03",CALC_CONN_TEI0185_REV03!$H:$X),16,0),"---")</f>
        <v>---</v>
      </c>
      <c r="J323" s="72" t="str">
        <f>IFERROR(VLOOKUP(G323,IF($C$4="TEI0185_REV03",CALC_CONN_TEI0185_REV03!$H:$X),17,0),"---")</f>
        <v>---</v>
      </c>
      <c r="K323" s="78" t="str">
        <f>IFERROR(VLOOKUP($D323&amp;"-"&amp;$E323,IF($C$4="TEI0185_REV03",CALC_CONN_TEI0185_REV03!$F:$K,"???"),6,0),"---")</f>
        <v>---</v>
      </c>
    </row>
    <row r="324" spans="2:11" ht="15" customHeight="1" x14ac:dyDescent="0.25">
      <c r="B324" s="73">
        <f t="shared" si="4"/>
        <v>319</v>
      </c>
      <c r="C324" s="77">
        <f>IFERROR(IF($C$4="TEI0185_REV03",CALC_CONN_TEI0185_REV03!U324,),"---")</f>
        <v>0</v>
      </c>
      <c r="D324" s="73">
        <f>IFERROR(IF($C$4="TEI0185_REV03",CALC_CONN_TEI0185_REV03!D324,),"---")</f>
        <v>0</v>
      </c>
      <c r="E324" s="73">
        <f>IFERROR(IF($C$4="TEI0185_REV03",CALC_CONN_TEI0185_REV03!E324,),"---")</f>
        <v>0</v>
      </c>
      <c r="F324" s="73" t="str">
        <f>IFERROR(IF(VLOOKUP($D324&amp;"-"&amp;$E324,IF($C$4="TEI0185_REV03",CALC_CONN_TEI0185_REV03!$F:$I),4,0)="--","---",IF($C$4="TEI0185_REV03",CALC_CONN_TEI0185_REV03!$G324&amp; " --&gt; " &amp;CALC_CONN_TEI0185_REV03!$I324&amp; " --&gt; ")),"---")</f>
        <v>---</v>
      </c>
      <c r="G324" s="73" t="str">
        <f>IFERROR(IF(VLOOKUP($D324&amp;"-"&amp;$E324,IF($C$4="TEI0185_REV03",CALC_CONN_TEI0185_REV03!$F:$H),3,0)="--",VLOOKUP($D324&amp;"-"&amp;$E324,IF($C$4="TEI0185_REV03",CALC_CONN_TEI0185_REV03!$F:$H),2,0),VLOOKUP($D324&amp;"-"&amp;$E324,IF($C$4="TEI0185_REV03",CALC_CONN_TEI0185_REV03!$F:$H),3,0)),"---")</f>
        <v>---</v>
      </c>
      <c r="H324" s="73" t="str">
        <f>IFERROR(VLOOKUP(G324,IF($C$4="TEI0185_REV03",CALC_CONN_TEI0185_REV03!$G:$T),14,0),"---")</f>
        <v>---</v>
      </c>
      <c r="I324" s="73" t="str">
        <f>IFERROR(VLOOKUP(G324,IF($C$4="TEI0185_REV03",CALC_CONN_TEI0185_REV03!$H:$X),16,0),"---")</f>
        <v>---</v>
      </c>
      <c r="J324" s="72" t="str">
        <f>IFERROR(VLOOKUP(G324,IF($C$4="TEI0185_REV03",CALC_CONN_TEI0185_REV03!$H:$X),17,0),"---")</f>
        <v>---</v>
      </c>
      <c r="K324" s="78" t="str">
        <f>IFERROR(VLOOKUP($D324&amp;"-"&amp;$E324,IF($C$4="TEI0185_REV03",CALC_CONN_TEI0185_REV03!$F:$K,"???"),6,0),"---")</f>
        <v>---</v>
      </c>
    </row>
    <row r="325" spans="2:11" ht="15" customHeight="1" x14ac:dyDescent="0.25">
      <c r="B325" s="73">
        <f t="shared" si="4"/>
        <v>320</v>
      </c>
      <c r="C325" s="77">
        <f>IFERROR(IF($C$4="TEI0185_REV03",CALC_CONN_TEI0185_REV03!U325,),"---")</f>
        <v>0</v>
      </c>
      <c r="D325" s="73">
        <f>IFERROR(IF($C$4="TEI0185_REV03",CALC_CONN_TEI0185_REV03!D325,),"---")</f>
        <v>0</v>
      </c>
      <c r="E325" s="73">
        <f>IFERROR(IF($C$4="TEI0185_REV03",CALC_CONN_TEI0185_REV03!E325,),"---")</f>
        <v>0</v>
      </c>
      <c r="F325" s="73" t="str">
        <f>IFERROR(IF(VLOOKUP($D325&amp;"-"&amp;$E325,IF($C$4="TEI0185_REV03",CALC_CONN_TEI0185_REV03!$F:$I),4,0)="--","---",IF($C$4="TEI0185_REV03",CALC_CONN_TEI0185_REV03!$G325&amp; " --&gt; " &amp;CALC_CONN_TEI0185_REV03!$I325&amp; " --&gt; ")),"---")</f>
        <v>---</v>
      </c>
      <c r="G325" s="73" t="str">
        <f>IFERROR(IF(VLOOKUP($D325&amp;"-"&amp;$E325,IF($C$4="TEI0185_REV03",CALC_CONN_TEI0185_REV03!$F:$H),3,0)="--",VLOOKUP($D325&amp;"-"&amp;$E325,IF($C$4="TEI0185_REV03",CALC_CONN_TEI0185_REV03!$F:$H),2,0),VLOOKUP($D325&amp;"-"&amp;$E325,IF($C$4="TEI0185_REV03",CALC_CONN_TEI0185_REV03!$F:$H),3,0)),"---")</f>
        <v>---</v>
      </c>
      <c r="H325" s="73" t="str">
        <f>IFERROR(VLOOKUP(G325,IF($C$4="TEI0185_REV03",CALC_CONN_TEI0185_REV03!$G:$T),14,0),"---")</f>
        <v>---</v>
      </c>
      <c r="I325" s="73" t="str">
        <f>IFERROR(VLOOKUP(G325,IF($C$4="TEI0185_REV03",CALC_CONN_TEI0185_REV03!$H:$X),16,0),"---")</f>
        <v>---</v>
      </c>
      <c r="J325" s="72" t="str">
        <f>IFERROR(VLOOKUP(G325,IF($C$4="TEI0185_REV03",CALC_CONN_TEI0185_REV03!$H:$X),17,0),"---")</f>
        <v>---</v>
      </c>
      <c r="K325" s="78" t="str">
        <f>IFERROR(VLOOKUP($D325&amp;"-"&amp;$E325,IF($C$4="TEI0185_REV03",CALC_CONN_TEI0185_REV03!$F:$K,"???"),6,0),"---")</f>
        <v>---</v>
      </c>
    </row>
    <row r="326" spans="2:11" ht="15" customHeight="1" x14ac:dyDescent="0.25">
      <c r="B326" s="73">
        <f t="shared" si="4"/>
        <v>321</v>
      </c>
      <c r="C326" s="77">
        <f>IFERROR(IF($C$4="TEI0185_REV03",CALC_CONN_TEI0185_REV03!U326,),"---")</f>
        <v>0</v>
      </c>
      <c r="D326" s="73">
        <f>IFERROR(IF($C$4="TEI0185_REV03",CALC_CONN_TEI0185_REV03!D326,),"---")</f>
        <v>0</v>
      </c>
      <c r="E326" s="73">
        <f>IFERROR(IF($C$4="TEI0185_REV03",CALC_CONN_TEI0185_REV03!E326,),"---")</f>
        <v>0</v>
      </c>
      <c r="F326" s="73" t="str">
        <f>IFERROR(IF(VLOOKUP($D326&amp;"-"&amp;$E326,IF($C$4="TEI0185_REV03",CALC_CONN_TEI0185_REV03!$F:$I),4,0)="--","---",IF($C$4="TEI0185_REV03",CALC_CONN_TEI0185_REV03!$G326&amp; " --&gt; " &amp;CALC_CONN_TEI0185_REV03!$I326&amp; " --&gt; ")),"---")</f>
        <v>---</v>
      </c>
      <c r="G326" s="73" t="str">
        <f>IFERROR(IF(VLOOKUP($D326&amp;"-"&amp;$E326,IF($C$4="TEI0185_REV03",CALC_CONN_TEI0185_REV03!$F:$H),3,0)="--",VLOOKUP($D326&amp;"-"&amp;$E326,IF($C$4="TEI0185_REV03",CALC_CONN_TEI0185_REV03!$F:$H),2,0),VLOOKUP($D326&amp;"-"&amp;$E326,IF($C$4="TEI0185_REV03",CALC_CONN_TEI0185_REV03!$F:$H),3,0)),"---")</f>
        <v>---</v>
      </c>
      <c r="H326" s="73" t="str">
        <f>IFERROR(VLOOKUP(G326,IF($C$4="TEI0185_REV03",CALC_CONN_TEI0185_REV03!$G:$T),14,0),"---")</f>
        <v>---</v>
      </c>
      <c r="I326" s="73" t="str">
        <f>IFERROR(VLOOKUP(G326,IF($C$4="TEI0185_REV03",CALC_CONN_TEI0185_REV03!$H:$X),16,0),"---")</f>
        <v>---</v>
      </c>
      <c r="J326" s="72" t="str">
        <f>IFERROR(VLOOKUP(G326,IF($C$4="TEI0185_REV03",CALC_CONN_TEI0185_REV03!$H:$X),17,0),"---")</f>
        <v>---</v>
      </c>
      <c r="K326" s="78" t="str">
        <f>IFERROR(VLOOKUP($D326&amp;"-"&amp;$E326,IF($C$4="TEI0185_REV03",CALC_CONN_TEI0185_REV03!$F:$K,"???"),6,0),"---")</f>
        <v>---</v>
      </c>
    </row>
    <row r="327" spans="2:11" ht="15" customHeight="1" x14ac:dyDescent="0.25">
      <c r="B327" s="73">
        <f t="shared" si="4"/>
        <v>322</v>
      </c>
      <c r="C327" s="77">
        <f>IFERROR(IF($C$4="TEI0185_REV03",CALC_CONN_TEI0185_REV03!U327,),"---")</f>
        <v>0</v>
      </c>
      <c r="D327" s="73">
        <f>IFERROR(IF($C$4="TEI0185_REV03",CALC_CONN_TEI0185_REV03!D327,),"---")</f>
        <v>0</v>
      </c>
      <c r="E327" s="73">
        <f>IFERROR(IF($C$4="TEI0185_REV03",CALC_CONN_TEI0185_REV03!E327,),"---")</f>
        <v>0</v>
      </c>
      <c r="F327" s="73" t="str">
        <f>IFERROR(IF(VLOOKUP($D327&amp;"-"&amp;$E327,IF($C$4="TEI0185_REV03",CALC_CONN_TEI0185_REV03!$F:$I),4,0)="--","---",IF($C$4="TEI0185_REV03",CALC_CONN_TEI0185_REV03!$G327&amp; " --&gt; " &amp;CALC_CONN_TEI0185_REV03!$I327&amp; " --&gt; ")),"---")</f>
        <v>---</v>
      </c>
      <c r="G327" s="73" t="str">
        <f>IFERROR(IF(VLOOKUP($D327&amp;"-"&amp;$E327,IF($C$4="TEI0185_REV03",CALC_CONN_TEI0185_REV03!$F:$H),3,0)="--",VLOOKUP($D327&amp;"-"&amp;$E327,IF($C$4="TEI0185_REV03",CALC_CONN_TEI0185_REV03!$F:$H),2,0),VLOOKUP($D327&amp;"-"&amp;$E327,IF($C$4="TEI0185_REV03",CALC_CONN_TEI0185_REV03!$F:$H),3,0)),"---")</f>
        <v>---</v>
      </c>
      <c r="H327" s="73" t="str">
        <f>IFERROR(VLOOKUP(G327,IF($C$4="TEI0185_REV03",CALC_CONN_TEI0185_REV03!$G:$T),14,0),"---")</f>
        <v>---</v>
      </c>
      <c r="I327" s="73" t="str">
        <f>IFERROR(VLOOKUP(G327,IF($C$4="TEI0185_REV03",CALC_CONN_TEI0185_REV03!$H:$X),16,0),"---")</f>
        <v>---</v>
      </c>
      <c r="J327" s="72" t="str">
        <f>IFERROR(VLOOKUP(G327,IF($C$4="TEI0185_REV03",CALC_CONN_TEI0185_REV03!$H:$X),17,0),"---")</f>
        <v>---</v>
      </c>
      <c r="K327" s="78" t="str">
        <f>IFERROR(VLOOKUP($D327&amp;"-"&amp;$E327,IF($C$4="TEI0185_REV03",CALC_CONN_TEI0185_REV03!$F:$K,"???"),6,0),"---")</f>
        <v>---</v>
      </c>
    </row>
    <row r="328" spans="2:11" ht="15" customHeight="1" x14ac:dyDescent="0.25">
      <c r="B328" s="73">
        <f t="shared" ref="B328:B391" si="5">B327+1</f>
        <v>323</v>
      </c>
      <c r="C328" s="77">
        <f>IFERROR(IF($C$4="TEI0185_REV03",CALC_CONN_TEI0185_REV03!U328,),"---")</f>
        <v>0</v>
      </c>
      <c r="D328" s="73">
        <f>IFERROR(IF($C$4="TEI0185_REV03",CALC_CONN_TEI0185_REV03!D328,),"---")</f>
        <v>0</v>
      </c>
      <c r="E328" s="73">
        <f>IFERROR(IF($C$4="TEI0185_REV03",CALC_CONN_TEI0185_REV03!E328,),"---")</f>
        <v>0</v>
      </c>
      <c r="F328" s="73" t="str">
        <f>IFERROR(IF(VLOOKUP($D328&amp;"-"&amp;$E328,IF($C$4="TEI0185_REV03",CALC_CONN_TEI0185_REV03!$F:$I),4,0)="--","---",IF($C$4="TEI0185_REV03",CALC_CONN_TEI0185_REV03!$G328&amp; " --&gt; " &amp;CALC_CONN_TEI0185_REV03!$I328&amp; " --&gt; ")),"---")</f>
        <v>---</v>
      </c>
      <c r="G328" s="73" t="str">
        <f>IFERROR(IF(VLOOKUP($D328&amp;"-"&amp;$E328,IF($C$4="TEI0185_REV03",CALC_CONN_TEI0185_REV03!$F:$H),3,0)="--",VLOOKUP($D328&amp;"-"&amp;$E328,IF($C$4="TEI0185_REV03",CALC_CONN_TEI0185_REV03!$F:$H),2,0),VLOOKUP($D328&amp;"-"&amp;$E328,IF($C$4="TEI0185_REV03",CALC_CONN_TEI0185_REV03!$F:$H),3,0)),"---")</f>
        <v>---</v>
      </c>
      <c r="H328" s="73" t="str">
        <f>IFERROR(VLOOKUP(G328,IF($C$4="TEI0185_REV03",CALC_CONN_TEI0185_REV03!$G:$T),14,0),"---")</f>
        <v>---</v>
      </c>
      <c r="I328" s="73" t="str">
        <f>IFERROR(VLOOKUP(G328,IF($C$4="TEI0185_REV03",CALC_CONN_TEI0185_REV03!$H:$X),16,0),"---")</f>
        <v>---</v>
      </c>
      <c r="J328" s="72" t="str">
        <f>IFERROR(VLOOKUP(G328,IF($C$4="TEI0185_REV03",CALC_CONN_TEI0185_REV03!$H:$X),17,0),"---")</f>
        <v>---</v>
      </c>
      <c r="K328" s="78" t="str">
        <f>IFERROR(VLOOKUP($D328&amp;"-"&amp;$E328,IF($C$4="TEI0185_REV03",CALC_CONN_TEI0185_REV03!$F:$K,"???"),6,0),"---")</f>
        <v>---</v>
      </c>
    </row>
    <row r="329" spans="2:11" ht="15" customHeight="1" x14ac:dyDescent="0.25">
      <c r="B329" s="73">
        <f t="shared" si="5"/>
        <v>324</v>
      </c>
      <c r="C329" s="77">
        <f>IFERROR(IF($C$4="TEI0185_REV03",CALC_CONN_TEI0185_REV03!U329,),"---")</f>
        <v>0</v>
      </c>
      <c r="D329" s="73">
        <f>IFERROR(IF($C$4="TEI0185_REV03",CALC_CONN_TEI0185_REV03!D329,),"---")</f>
        <v>0</v>
      </c>
      <c r="E329" s="73">
        <f>IFERROR(IF($C$4="TEI0185_REV03",CALC_CONN_TEI0185_REV03!E329,),"---")</f>
        <v>0</v>
      </c>
      <c r="F329" s="73" t="str">
        <f>IFERROR(IF(VLOOKUP($D329&amp;"-"&amp;$E329,IF($C$4="TEI0185_REV03",CALC_CONN_TEI0185_REV03!$F:$I),4,0)="--","---",IF($C$4="TEI0185_REV03",CALC_CONN_TEI0185_REV03!$G329&amp; " --&gt; " &amp;CALC_CONN_TEI0185_REV03!$I329&amp; " --&gt; ")),"---")</f>
        <v>---</v>
      </c>
      <c r="G329" s="73" t="str">
        <f>IFERROR(IF(VLOOKUP($D329&amp;"-"&amp;$E329,IF($C$4="TEI0185_REV03",CALC_CONN_TEI0185_REV03!$F:$H),3,0)="--",VLOOKUP($D329&amp;"-"&amp;$E329,IF($C$4="TEI0185_REV03",CALC_CONN_TEI0185_REV03!$F:$H),2,0),VLOOKUP($D329&amp;"-"&amp;$E329,IF($C$4="TEI0185_REV03",CALC_CONN_TEI0185_REV03!$F:$H),3,0)),"---")</f>
        <v>---</v>
      </c>
      <c r="H329" s="73" t="str">
        <f>IFERROR(VLOOKUP(G329,IF($C$4="TEI0185_REV03",CALC_CONN_TEI0185_REV03!$G:$T),14,0),"---")</f>
        <v>---</v>
      </c>
      <c r="I329" s="73" t="str">
        <f>IFERROR(VLOOKUP(G329,IF($C$4="TEI0185_REV03",CALC_CONN_TEI0185_REV03!$H:$X),16,0),"---")</f>
        <v>---</v>
      </c>
      <c r="J329" s="72" t="str">
        <f>IFERROR(VLOOKUP(G329,IF($C$4="TEI0185_REV03",CALC_CONN_TEI0185_REV03!$H:$X),17,0),"---")</f>
        <v>---</v>
      </c>
      <c r="K329" s="78" t="str">
        <f>IFERROR(VLOOKUP($D329&amp;"-"&amp;$E329,IF($C$4="TEI0185_REV03",CALC_CONN_TEI0185_REV03!$F:$K,"???"),6,0),"---")</f>
        <v>---</v>
      </c>
    </row>
    <row r="330" spans="2:11" ht="15" customHeight="1" x14ac:dyDescent="0.25">
      <c r="B330" s="73">
        <f t="shared" si="5"/>
        <v>325</v>
      </c>
      <c r="C330" s="77">
        <f>IFERROR(IF($C$4="TEI0185_REV03",CALC_CONN_TEI0185_REV03!U330,),"---")</f>
        <v>0</v>
      </c>
      <c r="D330" s="73">
        <f>IFERROR(IF($C$4="TEI0185_REV03",CALC_CONN_TEI0185_REV03!D330,),"---")</f>
        <v>0</v>
      </c>
      <c r="E330" s="73">
        <f>IFERROR(IF($C$4="TEI0185_REV03",CALC_CONN_TEI0185_REV03!E330,),"---")</f>
        <v>0</v>
      </c>
      <c r="F330" s="73" t="str">
        <f>IFERROR(IF(VLOOKUP($D330&amp;"-"&amp;$E330,IF($C$4="TEI0185_REV03",CALC_CONN_TEI0185_REV03!$F:$I),4,0)="--","---",IF($C$4="TEI0185_REV03",CALC_CONN_TEI0185_REV03!$G330&amp; " --&gt; " &amp;CALC_CONN_TEI0185_REV03!$I330&amp; " --&gt; ")),"---")</f>
        <v>---</v>
      </c>
      <c r="G330" s="73" t="str">
        <f>IFERROR(IF(VLOOKUP($D330&amp;"-"&amp;$E330,IF($C$4="TEI0185_REV03",CALC_CONN_TEI0185_REV03!$F:$H),3,0)="--",VLOOKUP($D330&amp;"-"&amp;$E330,IF($C$4="TEI0185_REV03",CALC_CONN_TEI0185_REV03!$F:$H),2,0),VLOOKUP($D330&amp;"-"&amp;$E330,IF($C$4="TEI0185_REV03",CALC_CONN_TEI0185_REV03!$F:$H),3,0)),"---")</f>
        <v>---</v>
      </c>
      <c r="H330" s="73" t="str">
        <f>IFERROR(VLOOKUP(G330,IF($C$4="TEI0185_REV03",CALC_CONN_TEI0185_REV03!$G:$T),14,0),"---")</f>
        <v>---</v>
      </c>
      <c r="I330" s="73" t="str">
        <f>IFERROR(VLOOKUP(G330,IF($C$4="TEI0185_REV03",CALC_CONN_TEI0185_REV03!$H:$X),16,0),"---")</f>
        <v>---</v>
      </c>
      <c r="J330" s="72" t="str">
        <f>IFERROR(VLOOKUP(G330,IF($C$4="TEI0185_REV03",CALC_CONN_TEI0185_REV03!$H:$X),17,0),"---")</f>
        <v>---</v>
      </c>
      <c r="K330" s="78" t="str">
        <f>IFERROR(VLOOKUP($D330&amp;"-"&amp;$E330,IF($C$4="TEI0185_REV03",CALC_CONN_TEI0185_REV03!$F:$K,"???"),6,0),"---")</f>
        <v>---</v>
      </c>
    </row>
    <row r="331" spans="2:11" ht="15" customHeight="1" x14ac:dyDescent="0.25">
      <c r="B331" s="73">
        <f t="shared" si="5"/>
        <v>326</v>
      </c>
      <c r="C331" s="77">
        <f>IFERROR(IF($C$4="TEI0185_REV03",CALC_CONN_TEI0185_REV03!U331,),"---")</f>
        <v>0</v>
      </c>
      <c r="D331" s="73">
        <f>IFERROR(IF($C$4="TEI0185_REV03",CALC_CONN_TEI0185_REV03!D331,),"---")</f>
        <v>0</v>
      </c>
      <c r="E331" s="73">
        <f>IFERROR(IF($C$4="TEI0185_REV03",CALC_CONN_TEI0185_REV03!E331,),"---")</f>
        <v>0</v>
      </c>
      <c r="F331" s="73" t="str">
        <f>IFERROR(IF(VLOOKUP($D331&amp;"-"&amp;$E331,IF($C$4="TEI0185_REV03",CALC_CONN_TEI0185_REV03!$F:$I),4,0)="--","---",IF($C$4="TEI0185_REV03",CALC_CONN_TEI0185_REV03!$G331&amp; " --&gt; " &amp;CALC_CONN_TEI0185_REV03!$I331&amp; " --&gt; ")),"---")</f>
        <v>---</v>
      </c>
      <c r="G331" s="73" t="str">
        <f>IFERROR(IF(VLOOKUP($D331&amp;"-"&amp;$E331,IF($C$4="TEI0185_REV03",CALC_CONN_TEI0185_REV03!$F:$H),3,0)="--",VLOOKUP($D331&amp;"-"&amp;$E331,IF($C$4="TEI0185_REV03",CALC_CONN_TEI0185_REV03!$F:$H),2,0),VLOOKUP($D331&amp;"-"&amp;$E331,IF($C$4="TEI0185_REV03",CALC_CONN_TEI0185_REV03!$F:$H),3,0)),"---")</f>
        <v>---</v>
      </c>
      <c r="H331" s="73" t="str">
        <f>IFERROR(VLOOKUP(G331,IF($C$4="TEI0185_REV03",CALC_CONN_TEI0185_REV03!$G:$T),14,0),"---")</f>
        <v>---</v>
      </c>
      <c r="I331" s="73" t="str">
        <f>IFERROR(VLOOKUP(G331,IF($C$4="TEI0185_REV03",CALC_CONN_TEI0185_REV03!$H:$X),16,0),"---")</f>
        <v>---</v>
      </c>
      <c r="J331" s="72" t="str">
        <f>IFERROR(VLOOKUP(G331,IF($C$4="TEI0185_REV03",CALC_CONN_TEI0185_REV03!$H:$X),17,0),"---")</f>
        <v>---</v>
      </c>
      <c r="K331" s="78" t="str">
        <f>IFERROR(VLOOKUP($D331&amp;"-"&amp;$E331,IF($C$4="TEI0185_REV03",CALC_CONN_TEI0185_REV03!$F:$K,"???"),6,0),"---")</f>
        <v>---</v>
      </c>
    </row>
    <row r="332" spans="2:11" ht="15" customHeight="1" x14ac:dyDescent="0.25">
      <c r="B332" s="73">
        <f t="shared" si="5"/>
        <v>327</v>
      </c>
      <c r="C332" s="77">
        <f>IFERROR(IF($C$4="TEI0185_REV03",CALC_CONN_TEI0185_REV03!U332,),"---")</f>
        <v>0</v>
      </c>
      <c r="D332" s="73">
        <f>IFERROR(IF($C$4="TEI0185_REV03",CALC_CONN_TEI0185_REV03!D332,),"---")</f>
        <v>0</v>
      </c>
      <c r="E332" s="73">
        <f>IFERROR(IF($C$4="TEI0185_REV03",CALC_CONN_TEI0185_REV03!E332,),"---")</f>
        <v>0</v>
      </c>
      <c r="F332" s="73" t="str">
        <f>IFERROR(IF(VLOOKUP($D332&amp;"-"&amp;$E332,IF($C$4="TEI0185_REV03",CALC_CONN_TEI0185_REV03!$F:$I),4,0)="--","---",IF($C$4="TEI0185_REV03",CALC_CONN_TEI0185_REV03!$G332&amp; " --&gt; " &amp;CALC_CONN_TEI0185_REV03!$I332&amp; " --&gt; ")),"---")</f>
        <v>---</v>
      </c>
      <c r="G332" s="73" t="str">
        <f>IFERROR(IF(VLOOKUP($D332&amp;"-"&amp;$E332,IF($C$4="TEI0185_REV03",CALC_CONN_TEI0185_REV03!$F:$H),3,0)="--",VLOOKUP($D332&amp;"-"&amp;$E332,IF($C$4="TEI0185_REV03",CALC_CONN_TEI0185_REV03!$F:$H),2,0),VLOOKUP($D332&amp;"-"&amp;$E332,IF($C$4="TEI0185_REV03",CALC_CONN_TEI0185_REV03!$F:$H),3,0)),"---")</f>
        <v>---</v>
      </c>
      <c r="H332" s="73" t="str">
        <f>IFERROR(VLOOKUP(G332,IF($C$4="TEI0185_REV03",CALC_CONN_TEI0185_REV03!$G:$T),14,0),"---")</f>
        <v>---</v>
      </c>
      <c r="I332" s="73" t="str">
        <f>IFERROR(VLOOKUP(G332,IF($C$4="TEI0185_REV03",CALC_CONN_TEI0185_REV03!$H:$X),16,0),"---")</f>
        <v>---</v>
      </c>
      <c r="J332" s="72" t="str">
        <f>IFERROR(VLOOKUP(G332,IF($C$4="TEI0185_REV03",CALC_CONN_TEI0185_REV03!$H:$X),17,0),"---")</f>
        <v>---</v>
      </c>
      <c r="K332" s="78" t="str">
        <f>IFERROR(VLOOKUP($D332&amp;"-"&amp;$E332,IF($C$4="TEI0185_REV03",CALC_CONN_TEI0185_REV03!$F:$K,"???"),6,0),"---")</f>
        <v>---</v>
      </c>
    </row>
    <row r="333" spans="2:11" ht="15" customHeight="1" x14ac:dyDescent="0.25">
      <c r="B333" s="73">
        <f t="shared" si="5"/>
        <v>328</v>
      </c>
      <c r="C333" s="77">
        <f>IFERROR(IF($C$4="TEI0185_REV03",CALC_CONN_TEI0185_REV03!U333,),"---")</f>
        <v>0</v>
      </c>
      <c r="D333" s="73">
        <f>IFERROR(IF($C$4="TEI0185_REV03",CALC_CONN_TEI0185_REV03!D333,),"---")</f>
        <v>0</v>
      </c>
      <c r="E333" s="73">
        <f>IFERROR(IF($C$4="TEI0185_REV03",CALC_CONN_TEI0185_REV03!E333,),"---")</f>
        <v>0</v>
      </c>
      <c r="F333" s="73" t="str">
        <f>IFERROR(IF(VLOOKUP($D333&amp;"-"&amp;$E333,IF($C$4="TEI0185_REV03",CALC_CONN_TEI0185_REV03!$F:$I),4,0)="--","---",IF($C$4="TEI0185_REV03",CALC_CONN_TEI0185_REV03!$G333&amp; " --&gt; " &amp;CALC_CONN_TEI0185_REV03!$I333&amp; " --&gt; ")),"---")</f>
        <v>---</v>
      </c>
      <c r="G333" s="73" t="str">
        <f>IFERROR(IF(VLOOKUP($D333&amp;"-"&amp;$E333,IF($C$4="TEI0185_REV03",CALC_CONN_TEI0185_REV03!$F:$H),3,0)="--",VLOOKUP($D333&amp;"-"&amp;$E333,IF($C$4="TEI0185_REV03",CALC_CONN_TEI0185_REV03!$F:$H),2,0),VLOOKUP($D333&amp;"-"&amp;$E333,IF($C$4="TEI0185_REV03",CALC_CONN_TEI0185_REV03!$F:$H),3,0)),"---")</f>
        <v>---</v>
      </c>
      <c r="H333" s="73" t="str">
        <f>IFERROR(VLOOKUP(G333,IF($C$4="TEI0185_REV03",CALC_CONN_TEI0185_REV03!$G:$T),14,0),"---")</f>
        <v>---</v>
      </c>
      <c r="I333" s="73" t="str">
        <f>IFERROR(VLOOKUP(G333,IF($C$4="TEI0185_REV03",CALC_CONN_TEI0185_REV03!$H:$X),16,0),"---")</f>
        <v>---</v>
      </c>
      <c r="J333" s="72" t="str">
        <f>IFERROR(VLOOKUP(G333,IF($C$4="TEI0185_REV03",CALC_CONN_TEI0185_REV03!$H:$X),17,0),"---")</f>
        <v>---</v>
      </c>
      <c r="K333" s="78" t="str">
        <f>IFERROR(VLOOKUP($D333&amp;"-"&amp;$E333,IF($C$4="TEI0185_REV03",CALC_CONN_TEI0185_REV03!$F:$K,"???"),6,0),"---")</f>
        <v>---</v>
      </c>
    </row>
    <row r="334" spans="2:11" ht="15" customHeight="1" x14ac:dyDescent="0.25">
      <c r="B334" s="73">
        <f t="shared" si="5"/>
        <v>329</v>
      </c>
      <c r="C334" s="77">
        <f>IFERROR(IF($C$4="TEI0185_REV03",CALC_CONN_TEI0185_REV03!U334,),"---")</f>
        <v>0</v>
      </c>
      <c r="D334" s="73">
        <f>IFERROR(IF($C$4="TEI0185_REV03",CALC_CONN_TEI0185_REV03!D334,),"---")</f>
        <v>0</v>
      </c>
      <c r="E334" s="73">
        <f>IFERROR(IF($C$4="TEI0185_REV03",CALC_CONN_TEI0185_REV03!E334,),"---")</f>
        <v>0</v>
      </c>
      <c r="F334" s="73" t="str">
        <f>IFERROR(IF(VLOOKUP($D334&amp;"-"&amp;$E334,IF($C$4="TEI0185_REV03",CALC_CONN_TEI0185_REV03!$F:$I),4,0)="--","---",IF($C$4="TEI0185_REV03",CALC_CONN_TEI0185_REV03!$G334&amp; " --&gt; " &amp;CALC_CONN_TEI0185_REV03!$I334&amp; " --&gt; ")),"---")</f>
        <v>---</v>
      </c>
      <c r="G334" s="73" t="str">
        <f>IFERROR(IF(VLOOKUP($D334&amp;"-"&amp;$E334,IF($C$4="TEI0185_REV03",CALC_CONN_TEI0185_REV03!$F:$H),3,0)="--",VLOOKUP($D334&amp;"-"&amp;$E334,IF($C$4="TEI0185_REV03",CALC_CONN_TEI0185_REV03!$F:$H),2,0),VLOOKUP($D334&amp;"-"&amp;$E334,IF($C$4="TEI0185_REV03",CALC_CONN_TEI0185_REV03!$F:$H),3,0)),"---")</f>
        <v>---</v>
      </c>
      <c r="H334" s="73" t="str">
        <f>IFERROR(VLOOKUP(G334,IF($C$4="TEI0185_REV03",CALC_CONN_TEI0185_REV03!$G:$T),14,0),"---")</f>
        <v>---</v>
      </c>
      <c r="I334" s="73" t="str">
        <f>IFERROR(VLOOKUP(G334,IF($C$4="TEI0185_REV03",CALC_CONN_TEI0185_REV03!$H:$X),16,0),"---")</f>
        <v>---</v>
      </c>
      <c r="J334" s="72" t="str">
        <f>IFERROR(VLOOKUP(G334,IF($C$4="TEI0185_REV03",CALC_CONN_TEI0185_REV03!$H:$X),17,0),"---")</f>
        <v>---</v>
      </c>
      <c r="K334" s="78" t="str">
        <f>IFERROR(VLOOKUP($D334&amp;"-"&amp;$E334,IF($C$4="TEI0185_REV03",CALC_CONN_TEI0185_REV03!$F:$K,"???"),6,0),"---")</f>
        <v>---</v>
      </c>
    </row>
    <row r="335" spans="2:11" ht="15" customHeight="1" x14ac:dyDescent="0.25">
      <c r="B335" s="73">
        <f t="shared" si="5"/>
        <v>330</v>
      </c>
      <c r="C335" s="77">
        <f>IFERROR(IF($C$4="TEI0185_REV03",CALC_CONN_TEI0185_REV03!U335,),"---")</f>
        <v>0</v>
      </c>
      <c r="D335" s="73">
        <f>IFERROR(IF($C$4="TEI0185_REV03",CALC_CONN_TEI0185_REV03!D335,),"---")</f>
        <v>0</v>
      </c>
      <c r="E335" s="73">
        <f>IFERROR(IF($C$4="TEI0185_REV03",CALC_CONN_TEI0185_REV03!E335,),"---")</f>
        <v>0</v>
      </c>
      <c r="F335" s="73" t="str">
        <f>IFERROR(IF(VLOOKUP($D335&amp;"-"&amp;$E335,IF($C$4="TEI0185_REV03",CALC_CONN_TEI0185_REV03!$F:$I),4,0)="--","---",IF($C$4="TEI0185_REV03",CALC_CONN_TEI0185_REV03!$G335&amp; " --&gt; " &amp;CALC_CONN_TEI0185_REV03!$I335&amp; " --&gt; ")),"---")</f>
        <v>---</v>
      </c>
      <c r="G335" s="73" t="str">
        <f>IFERROR(IF(VLOOKUP($D335&amp;"-"&amp;$E335,IF($C$4="TEI0185_REV03",CALC_CONN_TEI0185_REV03!$F:$H),3,0)="--",VLOOKUP($D335&amp;"-"&amp;$E335,IF($C$4="TEI0185_REV03",CALC_CONN_TEI0185_REV03!$F:$H),2,0),VLOOKUP($D335&amp;"-"&amp;$E335,IF($C$4="TEI0185_REV03",CALC_CONN_TEI0185_REV03!$F:$H),3,0)),"---")</f>
        <v>---</v>
      </c>
      <c r="H335" s="73" t="str">
        <f>IFERROR(VLOOKUP(G335,IF($C$4="TEI0185_REV03",CALC_CONN_TEI0185_REV03!$G:$T),14,0),"---")</f>
        <v>---</v>
      </c>
      <c r="I335" s="73" t="str">
        <f>IFERROR(VLOOKUP(G335,IF($C$4="TEI0185_REV03",CALC_CONN_TEI0185_REV03!$H:$X),16,0),"---")</f>
        <v>---</v>
      </c>
      <c r="J335" s="72" t="str">
        <f>IFERROR(VLOOKUP(G335,IF($C$4="TEI0185_REV03",CALC_CONN_TEI0185_REV03!$H:$X),17,0),"---")</f>
        <v>---</v>
      </c>
      <c r="K335" s="78" t="str">
        <f>IFERROR(VLOOKUP($D335&amp;"-"&amp;$E335,IF($C$4="TEI0185_REV03",CALC_CONN_TEI0185_REV03!$F:$K,"???"),6,0),"---")</f>
        <v>---</v>
      </c>
    </row>
    <row r="336" spans="2:11" ht="15" customHeight="1" x14ac:dyDescent="0.25">
      <c r="B336" s="73">
        <f t="shared" si="5"/>
        <v>331</v>
      </c>
      <c r="C336" s="77">
        <f>IFERROR(IF($C$4="TEI0185_REV03",CALC_CONN_TEI0185_REV03!U336,),"---")</f>
        <v>0</v>
      </c>
      <c r="D336" s="73">
        <f>IFERROR(IF($C$4="TEI0185_REV03",CALC_CONN_TEI0185_REV03!D336,),"---")</f>
        <v>0</v>
      </c>
      <c r="E336" s="73">
        <f>IFERROR(IF($C$4="TEI0185_REV03",CALC_CONN_TEI0185_REV03!E336,),"---")</f>
        <v>0</v>
      </c>
      <c r="F336" s="73" t="str">
        <f>IFERROR(IF(VLOOKUP($D336&amp;"-"&amp;$E336,IF($C$4="TEI0185_REV03",CALC_CONN_TEI0185_REV03!$F:$I),4,0)="--","---",IF($C$4="TEI0185_REV03",CALC_CONN_TEI0185_REV03!$G336&amp; " --&gt; " &amp;CALC_CONN_TEI0185_REV03!$I336&amp; " --&gt; ")),"---")</f>
        <v>---</v>
      </c>
      <c r="G336" s="73" t="str">
        <f>IFERROR(IF(VLOOKUP($D336&amp;"-"&amp;$E336,IF($C$4="TEI0185_REV03",CALC_CONN_TEI0185_REV03!$F:$H),3,0)="--",VLOOKUP($D336&amp;"-"&amp;$E336,IF($C$4="TEI0185_REV03",CALC_CONN_TEI0185_REV03!$F:$H),2,0),VLOOKUP($D336&amp;"-"&amp;$E336,IF($C$4="TEI0185_REV03",CALC_CONN_TEI0185_REV03!$F:$H),3,0)),"---")</f>
        <v>---</v>
      </c>
      <c r="H336" s="73" t="str">
        <f>IFERROR(VLOOKUP(G336,IF($C$4="TEI0185_REV03",CALC_CONN_TEI0185_REV03!$G:$T),14,0),"---")</f>
        <v>---</v>
      </c>
      <c r="I336" s="73" t="str">
        <f>IFERROR(VLOOKUP(G336,IF($C$4="TEI0185_REV03",CALC_CONN_TEI0185_REV03!$H:$X),16,0),"---")</f>
        <v>---</v>
      </c>
      <c r="J336" s="72" t="str">
        <f>IFERROR(VLOOKUP(G336,IF($C$4="TEI0185_REV03",CALC_CONN_TEI0185_REV03!$H:$X),17,0),"---")</f>
        <v>---</v>
      </c>
      <c r="K336" s="78" t="str">
        <f>IFERROR(VLOOKUP($D336&amp;"-"&amp;$E336,IF($C$4="TEI0185_REV03",CALC_CONN_TEI0185_REV03!$F:$K,"???"),6,0),"---")</f>
        <v>---</v>
      </c>
    </row>
    <row r="337" spans="2:11" ht="15" customHeight="1" x14ac:dyDescent="0.25">
      <c r="B337" s="73">
        <f t="shared" si="5"/>
        <v>332</v>
      </c>
      <c r="C337" s="77">
        <f>IFERROR(IF($C$4="TEI0185_REV03",CALC_CONN_TEI0185_REV03!U337,),"---")</f>
        <v>0</v>
      </c>
      <c r="D337" s="73">
        <f>IFERROR(IF($C$4="TEI0185_REV03",CALC_CONN_TEI0185_REV03!D337,),"---")</f>
        <v>0</v>
      </c>
      <c r="E337" s="73">
        <f>IFERROR(IF($C$4="TEI0185_REV03",CALC_CONN_TEI0185_REV03!E337,),"---")</f>
        <v>0</v>
      </c>
      <c r="F337" s="73" t="str">
        <f>IFERROR(IF(VLOOKUP($D337&amp;"-"&amp;$E337,IF($C$4="TEI0185_REV03",CALC_CONN_TEI0185_REV03!$F:$I),4,0)="--","---",IF($C$4="TEI0185_REV03",CALC_CONN_TEI0185_REV03!$G337&amp; " --&gt; " &amp;CALC_CONN_TEI0185_REV03!$I337&amp; " --&gt; ")),"---")</f>
        <v>---</v>
      </c>
      <c r="G337" s="73" t="str">
        <f>IFERROR(IF(VLOOKUP($D337&amp;"-"&amp;$E337,IF($C$4="TEI0185_REV03",CALC_CONN_TEI0185_REV03!$F:$H),3,0)="--",VLOOKUP($D337&amp;"-"&amp;$E337,IF($C$4="TEI0185_REV03",CALC_CONN_TEI0185_REV03!$F:$H),2,0),VLOOKUP($D337&amp;"-"&amp;$E337,IF($C$4="TEI0185_REV03",CALC_CONN_TEI0185_REV03!$F:$H),3,0)),"---")</f>
        <v>---</v>
      </c>
      <c r="H337" s="73" t="str">
        <f>IFERROR(VLOOKUP(G337,IF($C$4="TEI0185_REV03",CALC_CONN_TEI0185_REV03!$G:$T),14,0),"---")</f>
        <v>---</v>
      </c>
      <c r="I337" s="73" t="str">
        <f>IFERROR(VLOOKUP(G337,IF($C$4="TEI0185_REV03",CALC_CONN_TEI0185_REV03!$H:$X),16,0),"---")</f>
        <v>---</v>
      </c>
      <c r="J337" s="72" t="str">
        <f>IFERROR(VLOOKUP(G337,IF($C$4="TEI0185_REV03",CALC_CONN_TEI0185_REV03!$H:$X),17,0),"---")</f>
        <v>---</v>
      </c>
      <c r="K337" s="78" t="str">
        <f>IFERROR(VLOOKUP($D337&amp;"-"&amp;$E337,IF($C$4="TEI0185_REV03",CALC_CONN_TEI0185_REV03!$F:$K,"???"),6,0),"---")</f>
        <v>---</v>
      </c>
    </row>
    <row r="338" spans="2:11" ht="15" customHeight="1" x14ac:dyDescent="0.25">
      <c r="B338" s="73">
        <f t="shared" si="5"/>
        <v>333</v>
      </c>
      <c r="C338" s="77">
        <f>IFERROR(IF($C$4="TEI0185_REV03",CALC_CONN_TEI0185_REV03!U338,),"---")</f>
        <v>0</v>
      </c>
      <c r="D338" s="73">
        <f>IFERROR(IF($C$4="TEI0185_REV03",CALC_CONN_TEI0185_REV03!D338,),"---")</f>
        <v>0</v>
      </c>
      <c r="E338" s="73">
        <f>IFERROR(IF($C$4="TEI0185_REV03",CALC_CONN_TEI0185_REV03!E338,),"---")</f>
        <v>0</v>
      </c>
      <c r="F338" s="73" t="str">
        <f>IFERROR(IF(VLOOKUP($D338&amp;"-"&amp;$E338,IF($C$4="TEI0185_REV03",CALC_CONN_TEI0185_REV03!$F:$I),4,0)="--","---",IF($C$4="TEI0185_REV03",CALC_CONN_TEI0185_REV03!$G338&amp; " --&gt; " &amp;CALC_CONN_TEI0185_REV03!$I338&amp; " --&gt; ")),"---")</f>
        <v>---</v>
      </c>
      <c r="G338" s="73" t="str">
        <f>IFERROR(IF(VLOOKUP($D338&amp;"-"&amp;$E338,IF($C$4="TEI0185_REV03",CALC_CONN_TEI0185_REV03!$F:$H),3,0)="--",VLOOKUP($D338&amp;"-"&amp;$E338,IF($C$4="TEI0185_REV03",CALC_CONN_TEI0185_REV03!$F:$H),2,0),VLOOKUP($D338&amp;"-"&amp;$E338,IF($C$4="TEI0185_REV03",CALC_CONN_TEI0185_REV03!$F:$H),3,0)),"---")</f>
        <v>---</v>
      </c>
      <c r="H338" s="73" t="str">
        <f>IFERROR(VLOOKUP(G338,IF($C$4="TEI0185_REV03",CALC_CONN_TEI0185_REV03!$G:$T),14,0),"---")</f>
        <v>---</v>
      </c>
      <c r="I338" s="73" t="str">
        <f>IFERROR(VLOOKUP(G338,IF($C$4="TEI0185_REV03",CALC_CONN_TEI0185_REV03!$H:$X),16,0),"---")</f>
        <v>---</v>
      </c>
      <c r="J338" s="72" t="str">
        <f>IFERROR(VLOOKUP(G338,IF($C$4="TEI0185_REV03",CALC_CONN_TEI0185_REV03!$H:$X),17,0),"---")</f>
        <v>---</v>
      </c>
      <c r="K338" s="78" t="str">
        <f>IFERROR(VLOOKUP($D338&amp;"-"&amp;$E338,IF($C$4="TEI0185_REV03",CALC_CONN_TEI0185_REV03!$F:$K,"???"),6,0),"---")</f>
        <v>---</v>
      </c>
    </row>
    <row r="339" spans="2:11" ht="15" customHeight="1" x14ac:dyDescent="0.25">
      <c r="B339" s="73">
        <f t="shared" si="5"/>
        <v>334</v>
      </c>
      <c r="C339" s="77">
        <f>IFERROR(IF($C$4="TEI0185_REV03",CALC_CONN_TEI0185_REV03!U339,),"---")</f>
        <v>0</v>
      </c>
      <c r="D339" s="73">
        <f>IFERROR(IF($C$4="TEI0185_REV03",CALC_CONN_TEI0185_REV03!D339,),"---")</f>
        <v>0</v>
      </c>
      <c r="E339" s="73">
        <f>IFERROR(IF($C$4="TEI0185_REV03",CALC_CONN_TEI0185_REV03!E339,),"---")</f>
        <v>0</v>
      </c>
      <c r="F339" s="73" t="str">
        <f>IFERROR(IF(VLOOKUP($D339&amp;"-"&amp;$E339,IF($C$4="TEI0185_REV03",CALC_CONN_TEI0185_REV03!$F:$I),4,0)="--","---",IF($C$4="TEI0185_REV03",CALC_CONN_TEI0185_REV03!$G339&amp; " --&gt; " &amp;CALC_CONN_TEI0185_REV03!$I339&amp; " --&gt; ")),"---")</f>
        <v>---</v>
      </c>
      <c r="G339" s="73" t="str">
        <f>IFERROR(IF(VLOOKUP($D339&amp;"-"&amp;$E339,IF($C$4="TEI0185_REV03",CALC_CONN_TEI0185_REV03!$F:$H),3,0)="--",VLOOKUP($D339&amp;"-"&amp;$E339,IF($C$4="TEI0185_REV03",CALC_CONN_TEI0185_REV03!$F:$H),2,0),VLOOKUP($D339&amp;"-"&amp;$E339,IF($C$4="TEI0185_REV03",CALC_CONN_TEI0185_REV03!$F:$H),3,0)),"---")</f>
        <v>---</v>
      </c>
      <c r="H339" s="73" t="str">
        <f>IFERROR(VLOOKUP(G339,IF($C$4="TEI0185_REV03",CALC_CONN_TEI0185_REV03!$G:$T),14,0),"---")</f>
        <v>---</v>
      </c>
      <c r="I339" s="73" t="str">
        <f>IFERROR(VLOOKUP(G339,IF($C$4="TEI0185_REV03",CALC_CONN_TEI0185_REV03!$H:$X),16,0),"---")</f>
        <v>---</v>
      </c>
      <c r="J339" s="72" t="str">
        <f>IFERROR(VLOOKUP(G339,IF($C$4="TEI0185_REV03",CALC_CONN_TEI0185_REV03!$H:$X),17,0),"---")</f>
        <v>---</v>
      </c>
      <c r="K339" s="78" t="str">
        <f>IFERROR(VLOOKUP($D339&amp;"-"&amp;$E339,IF($C$4="TEI0185_REV03",CALC_CONN_TEI0185_REV03!$F:$K,"???"),6,0),"---")</f>
        <v>---</v>
      </c>
    </row>
    <row r="340" spans="2:11" ht="15" customHeight="1" x14ac:dyDescent="0.25">
      <c r="B340" s="73">
        <f t="shared" si="5"/>
        <v>335</v>
      </c>
      <c r="C340" s="77">
        <f>IFERROR(IF($C$4="TEI0185_REV03",CALC_CONN_TEI0185_REV03!U340,),"---")</f>
        <v>0</v>
      </c>
      <c r="D340" s="73">
        <f>IFERROR(IF($C$4="TEI0185_REV03",CALC_CONN_TEI0185_REV03!D340,),"---")</f>
        <v>0</v>
      </c>
      <c r="E340" s="73">
        <f>IFERROR(IF($C$4="TEI0185_REV03",CALC_CONN_TEI0185_REV03!E340,),"---")</f>
        <v>0</v>
      </c>
      <c r="F340" s="73" t="str">
        <f>IFERROR(IF(VLOOKUP($D340&amp;"-"&amp;$E340,IF($C$4="TEI0185_REV03",CALC_CONN_TEI0185_REV03!$F:$I),4,0)="--","---",IF($C$4="TEI0185_REV03",CALC_CONN_TEI0185_REV03!$G340&amp; " --&gt; " &amp;CALC_CONN_TEI0185_REV03!$I340&amp; " --&gt; ")),"---")</f>
        <v>---</v>
      </c>
      <c r="G340" s="73" t="str">
        <f>IFERROR(IF(VLOOKUP($D340&amp;"-"&amp;$E340,IF($C$4="TEI0185_REV03",CALC_CONN_TEI0185_REV03!$F:$H),3,0)="--",VLOOKUP($D340&amp;"-"&amp;$E340,IF($C$4="TEI0185_REV03",CALC_CONN_TEI0185_REV03!$F:$H),2,0),VLOOKUP($D340&amp;"-"&amp;$E340,IF($C$4="TEI0185_REV03",CALC_CONN_TEI0185_REV03!$F:$H),3,0)),"---")</f>
        <v>---</v>
      </c>
      <c r="H340" s="73" t="str">
        <f>IFERROR(VLOOKUP(G340,IF($C$4="TEI0185_REV03",CALC_CONN_TEI0185_REV03!$G:$T),14,0),"---")</f>
        <v>---</v>
      </c>
      <c r="I340" s="73" t="str">
        <f>IFERROR(VLOOKUP(G340,IF($C$4="TEI0185_REV03",CALC_CONN_TEI0185_REV03!$H:$X),16,0),"---")</f>
        <v>---</v>
      </c>
      <c r="J340" s="72" t="str">
        <f>IFERROR(VLOOKUP(G340,IF($C$4="TEI0185_REV03",CALC_CONN_TEI0185_REV03!$H:$X),17,0),"---")</f>
        <v>---</v>
      </c>
      <c r="K340" s="78" t="str">
        <f>IFERROR(VLOOKUP($D340&amp;"-"&amp;$E340,IF($C$4="TEI0185_REV03",CALC_CONN_TEI0185_REV03!$F:$K,"???"),6,0),"---")</f>
        <v>---</v>
      </c>
    </row>
    <row r="341" spans="2:11" ht="15" customHeight="1" x14ac:dyDescent="0.25">
      <c r="B341" s="73">
        <f t="shared" si="5"/>
        <v>336</v>
      </c>
      <c r="C341" s="77">
        <f>IFERROR(IF($C$4="TEI0185_REV03",CALC_CONN_TEI0185_REV03!U341,),"---")</f>
        <v>0</v>
      </c>
      <c r="D341" s="73">
        <f>IFERROR(IF($C$4="TEI0185_REV03",CALC_CONN_TEI0185_REV03!D341,),"---")</f>
        <v>0</v>
      </c>
      <c r="E341" s="73">
        <f>IFERROR(IF($C$4="TEI0185_REV03",CALC_CONN_TEI0185_REV03!E341,),"---")</f>
        <v>0</v>
      </c>
      <c r="F341" s="73" t="str">
        <f>IFERROR(IF(VLOOKUP($D341&amp;"-"&amp;$E341,IF($C$4="TEI0185_REV03",CALC_CONN_TEI0185_REV03!$F:$I),4,0)="--","---",IF($C$4="TEI0185_REV03",CALC_CONN_TEI0185_REV03!$G341&amp; " --&gt; " &amp;CALC_CONN_TEI0185_REV03!$I341&amp; " --&gt; ")),"---")</f>
        <v>---</v>
      </c>
      <c r="G341" s="73" t="str">
        <f>IFERROR(IF(VLOOKUP($D341&amp;"-"&amp;$E341,IF($C$4="TEI0185_REV03",CALC_CONN_TEI0185_REV03!$F:$H),3,0)="--",VLOOKUP($D341&amp;"-"&amp;$E341,IF($C$4="TEI0185_REV03",CALC_CONN_TEI0185_REV03!$F:$H),2,0),VLOOKUP($D341&amp;"-"&amp;$E341,IF($C$4="TEI0185_REV03",CALC_CONN_TEI0185_REV03!$F:$H),3,0)),"---")</f>
        <v>---</v>
      </c>
      <c r="H341" s="73" t="str">
        <f>IFERROR(VLOOKUP(G341,IF($C$4="TEI0185_REV03",CALC_CONN_TEI0185_REV03!$G:$T),14,0),"---")</f>
        <v>---</v>
      </c>
      <c r="I341" s="73" t="str">
        <f>IFERROR(VLOOKUP(G341,IF($C$4="TEI0185_REV03",CALC_CONN_TEI0185_REV03!$H:$X),16,0),"---")</f>
        <v>---</v>
      </c>
      <c r="J341" s="72" t="str">
        <f>IFERROR(VLOOKUP(G341,IF($C$4="TEI0185_REV03",CALC_CONN_TEI0185_REV03!$H:$X),17,0),"---")</f>
        <v>---</v>
      </c>
      <c r="K341" s="78" t="str">
        <f>IFERROR(VLOOKUP($D341&amp;"-"&amp;$E341,IF($C$4="TEI0185_REV03",CALC_CONN_TEI0185_REV03!$F:$K,"???"),6,0),"---")</f>
        <v>---</v>
      </c>
    </row>
    <row r="342" spans="2:11" ht="15" customHeight="1" x14ac:dyDescent="0.25">
      <c r="B342" s="73">
        <f t="shared" si="5"/>
        <v>337</v>
      </c>
      <c r="C342" s="77">
        <f>IFERROR(IF($C$4="TEI0185_REV03",CALC_CONN_TEI0185_REV03!U342,),"---")</f>
        <v>0</v>
      </c>
      <c r="D342" s="73">
        <f>IFERROR(IF($C$4="TEI0185_REV03",CALC_CONN_TEI0185_REV03!D342,),"---")</f>
        <v>0</v>
      </c>
      <c r="E342" s="73">
        <f>IFERROR(IF($C$4="TEI0185_REV03",CALC_CONN_TEI0185_REV03!E342,),"---")</f>
        <v>0</v>
      </c>
      <c r="F342" s="73" t="str">
        <f>IFERROR(IF(VLOOKUP($D342&amp;"-"&amp;$E342,IF($C$4="TEI0185_REV03",CALC_CONN_TEI0185_REV03!$F:$I),4,0)="--","---",IF($C$4="TEI0185_REV03",CALC_CONN_TEI0185_REV03!$G342&amp; " --&gt; " &amp;CALC_CONN_TEI0185_REV03!$I342&amp; " --&gt; ")),"---")</f>
        <v>---</v>
      </c>
      <c r="G342" s="73" t="str">
        <f>IFERROR(IF(VLOOKUP($D342&amp;"-"&amp;$E342,IF($C$4="TEI0185_REV03",CALC_CONN_TEI0185_REV03!$F:$H),3,0)="--",VLOOKUP($D342&amp;"-"&amp;$E342,IF($C$4="TEI0185_REV03",CALC_CONN_TEI0185_REV03!$F:$H),2,0),VLOOKUP($D342&amp;"-"&amp;$E342,IF($C$4="TEI0185_REV03",CALC_CONN_TEI0185_REV03!$F:$H),3,0)),"---")</f>
        <v>---</v>
      </c>
      <c r="H342" s="73" t="str">
        <f>IFERROR(VLOOKUP(G342,IF($C$4="TEI0185_REV03",CALC_CONN_TEI0185_REV03!$G:$T),14,0),"---")</f>
        <v>---</v>
      </c>
      <c r="I342" s="73" t="str">
        <f>IFERROR(VLOOKUP(G342,IF($C$4="TEI0185_REV03",CALC_CONN_TEI0185_REV03!$H:$X),16,0),"---")</f>
        <v>---</v>
      </c>
      <c r="J342" s="72" t="str">
        <f>IFERROR(VLOOKUP(G342,IF($C$4="TEI0185_REV03",CALC_CONN_TEI0185_REV03!$H:$X),17,0),"---")</f>
        <v>---</v>
      </c>
      <c r="K342" s="78" t="str">
        <f>IFERROR(VLOOKUP($D342&amp;"-"&amp;$E342,IF($C$4="TEI0185_REV03",CALC_CONN_TEI0185_REV03!$F:$K,"???"),6,0),"---")</f>
        <v>---</v>
      </c>
    </row>
    <row r="343" spans="2:11" ht="15" customHeight="1" x14ac:dyDescent="0.25">
      <c r="B343" s="73">
        <f t="shared" si="5"/>
        <v>338</v>
      </c>
      <c r="C343" s="77">
        <f>IFERROR(IF($C$4="TEI0185_REV03",CALC_CONN_TEI0185_REV03!U343,),"---")</f>
        <v>0</v>
      </c>
      <c r="D343" s="73">
        <f>IFERROR(IF($C$4="TEI0185_REV03",CALC_CONN_TEI0185_REV03!D343,),"---")</f>
        <v>0</v>
      </c>
      <c r="E343" s="73">
        <f>IFERROR(IF($C$4="TEI0185_REV03",CALC_CONN_TEI0185_REV03!E343,),"---")</f>
        <v>0</v>
      </c>
      <c r="F343" s="73" t="str">
        <f>IFERROR(IF(VLOOKUP($D343&amp;"-"&amp;$E343,IF($C$4="TEI0185_REV03",CALC_CONN_TEI0185_REV03!$F:$I),4,0)="--","---",IF($C$4="TEI0185_REV03",CALC_CONN_TEI0185_REV03!$G343&amp; " --&gt; " &amp;CALC_CONN_TEI0185_REV03!$I343&amp; " --&gt; ")),"---")</f>
        <v>---</v>
      </c>
      <c r="G343" s="73" t="str">
        <f>IFERROR(IF(VLOOKUP($D343&amp;"-"&amp;$E343,IF($C$4="TEI0185_REV03",CALC_CONN_TEI0185_REV03!$F:$H),3,0)="--",VLOOKUP($D343&amp;"-"&amp;$E343,IF($C$4="TEI0185_REV03",CALC_CONN_TEI0185_REV03!$F:$H),2,0),VLOOKUP($D343&amp;"-"&amp;$E343,IF($C$4="TEI0185_REV03",CALC_CONN_TEI0185_REV03!$F:$H),3,0)),"---")</f>
        <v>---</v>
      </c>
      <c r="H343" s="73" t="str">
        <f>IFERROR(VLOOKUP(G343,IF($C$4="TEI0185_REV03",CALC_CONN_TEI0185_REV03!$G:$T),14,0),"---")</f>
        <v>---</v>
      </c>
      <c r="I343" s="73" t="str">
        <f>IFERROR(VLOOKUP(G343,IF($C$4="TEI0185_REV03",CALC_CONN_TEI0185_REV03!$H:$X),16,0),"---")</f>
        <v>---</v>
      </c>
      <c r="J343" s="72" t="str">
        <f>IFERROR(VLOOKUP(G343,IF($C$4="TEI0185_REV03",CALC_CONN_TEI0185_REV03!$H:$X),17,0),"---")</f>
        <v>---</v>
      </c>
      <c r="K343" s="78" t="str">
        <f>IFERROR(VLOOKUP($D343&amp;"-"&amp;$E343,IF($C$4="TEI0185_REV03",CALC_CONN_TEI0185_REV03!$F:$K,"???"),6,0),"---")</f>
        <v>---</v>
      </c>
    </row>
    <row r="344" spans="2:11" ht="15" customHeight="1" x14ac:dyDescent="0.25">
      <c r="B344" s="73">
        <f t="shared" si="5"/>
        <v>339</v>
      </c>
      <c r="C344" s="77">
        <f>IFERROR(IF($C$4="TEI0185_REV03",CALC_CONN_TEI0185_REV03!U344,),"---")</f>
        <v>0</v>
      </c>
      <c r="D344" s="73">
        <f>IFERROR(IF($C$4="TEI0185_REV03",CALC_CONN_TEI0185_REV03!D344,),"---")</f>
        <v>0</v>
      </c>
      <c r="E344" s="73">
        <f>IFERROR(IF($C$4="TEI0185_REV03",CALC_CONN_TEI0185_REV03!E344,),"---")</f>
        <v>0</v>
      </c>
      <c r="F344" s="73" t="str">
        <f>IFERROR(IF(VLOOKUP($D344&amp;"-"&amp;$E344,IF($C$4="TEI0185_REV03",CALC_CONN_TEI0185_REV03!$F:$I),4,0)="--","---",IF($C$4="TEI0185_REV03",CALC_CONN_TEI0185_REV03!$G344&amp; " --&gt; " &amp;CALC_CONN_TEI0185_REV03!$I344&amp; " --&gt; ")),"---")</f>
        <v>---</v>
      </c>
      <c r="G344" s="73" t="str">
        <f>IFERROR(IF(VLOOKUP($D344&amp;"-"&amp;$E344,IF($C$4="TEI0185_REV03",CALC_CONN_TEI0185_REV03!$F:$H),3,0)="--",VLOOKUP($D344&amp;"-"&amp;$E344,IF($C$4="TEI0185_REV03",CALC_CONN_TEI0185_REV03!$F:$H),2,0),VLOOKUP($D344&amp;"-"&amp;$E344,IF($C$4="TEI0185_REV03",CALC_CONN_TEI0185_REV03!$F:$H),3,0)),"---")</f>
        <v>---</v>
      </c>
      <c r="H344" s="73" t="str">
        <f>IFERROR(VLOOKUP(G344,IF($C$4="TEI0185_REV03",CALC_CONN_TEI0185_REV03!$G:$T),14,0),"---")</f>
        <v>---</v>
      </c>
      <c r="I344" s="73" t="str">
        <f>IFERROR(VLOOKUP(G344,IF($C$4="TEI0185_REV03",CALC_CONN_TEI0185_REV03!$H:$X),16,0),"---")</f>
        <v>---</v>
      </c>
      <c r="J344" s="72" t="str">
        <f>IFERROR(VLOOKUP(G344,IF($C$4="TEI0185_REV03",CALC_CONN_TEI0185_REV03!$H:$X),17,0),"---")</f>
        <v>---</v>
      </c>
      <c r="K344" s="78" t="str">
        <f>IFERROR(VLOOKUP($D344&amp;"-"&amp;$E344,IF($C$4="TEI0185_REV03",CALC_CONN_TEI0185_REV03!$F:$K,"???"),6,0),"---")</f>
        <v>---</v>
      </c>
    </row>
    <row r="345" spans="2:11" ht="15" customHeight="1" x14ac:dyDescent="0.25">
      <c r="B345" s="73">
        <f t="shared" si="5"/>
        <v>340</v>
      </c>
      <c r="C345" s="77">
        <f>IFERROR(IF($C$4="TEI0185_REV03",CALC_CONN_TEI0185_REV03!U345,),"---")</f>
        <v>0</v>
      </c>
      <c r="D345" s="73">
        <f>IFERROR(IF($C$4="TEI0185_REV03",CALC_CONN_TEI0185_REV03!D345,),"---")</f>
        <v>0</v>
      </c>
      <c r="E345" s="73">
        <f>IFERROR(IF($C$4="TEI0185_REV03",CALC_CONN_TEI0185_REV03!E345,),"---")</f>
        <v>0</v>
      </c>
      <c r="F345" s="73" t="str">
        <f>IFERROR(IF(VLOOKUP($D345&amp;"-"&amp;$E345,IF($C$4="TEI0185_REV03",CALC_CONN_TEI0185_REV03!$F:$I),4,0)="--","---",IF($C$4="TEI0185_REV03",CALC_CONN_TEI0185_REV03!$G345&amp; " --&gt; " &amp;CALC_CONN_TEI0185_REV03!$I345&amp; " --&gt; ")),"---")</f>
        <v>---</v>
      </c>
      <c r="G345" s="73" t="str">
        <f>IFERROR(IF(VLOOKUP($D345&amp;"-"&amp;$E345,IF($C$4="TEI0185_REV03",CALC_CONN_TEI0185_REV03!$F:$H),3,0)="--",VLOOKUP($D345&amp;"-"&amp;$E345,IF($C$4="TEI0185_REV03",CALC_CONN_TEI0185_REV03!$F:$H),2,0),VLOOKUP($D345&amp;"-"&amp;$E345,IF($C$4="TEI0185_REV03",CALC_CONN_TEI0185_REV03!$F:$H),3,0)),"---")</f>
        <v>---</v>
      </c>
      <c r="H345" s="73" t="str">
        <f>IFERROR(VLOOKUP(G345,IF($C$4="TEI0185_REV03",CALC_CONN_TEI0185_REV03!$G:$T),14,0),"---")</f>
        <v>---</v>
      </c>
      <c r="I345" s="73" t="str">
        <f>IFERROR(VLOOKUP(G345,IF($C$4="TEI0185_REV03",CALC_CONN_TEI0185_REV03!$H:$X),16,0),"---")</f>
        <v>---</v>
      </c>
      <c r="J345" s="72" t="str">
        <f>IFERROR(VLOOKUP(G345,IF($C$4="TEI0185_REV03",CALC_CONN_TEI0185_REV03!$H:$X),17,0),"---")</f>
        <v>---</v>
      </c>
      <c r="K345" s="78" t="str">
        <f>IFERROR(VLOOKUP($D345&amp;"-"&amp;$E345,IF($C$4="TEI0185_REV03",CALC_CONN_TEI0185_REV03!$F:$K,"???"),6,0),"---")</f>
        <v>---</v>
      </c>
    </row>
    <row r="346" spans="2:11" ht="15" customHeight="1" x14ac:dyDescent="0.25">
      <c r="B346" s="73">
        <f t="shared" si="5"/>
        <v>341</v>
      </c>
      <c r="C346" s="77">
        <f>IFERROR(IF($C$4="TEI0185_REV03",CALC_CONN_TEI0185_REV03!U346,),"---")</f>
        <v>0</v>
      </c>
      <c r="D346" s="73">
        <f>IFERROR(IF($C$4="TEI0185_REV03",CALC_CONN_TEI0185_REV03!D346,),"---")</f>
        <v>0</v>
      </c>
      <c r="E346" s="73">
        <f>IFERROR(IF($C$4="TEI0185_REV03",CALC_CONN_TEI0185_REV03!E346,),"---")</f>
        <v>0</v>
      </c>
      <c r="F346" s="73" t="str">
        <f>IFERROR(IF(VLOOKUP($D346&amp;"-"&amp;$E346,IF($C$4="TEI0185_REV03",CALC_CONN_TEI0185_REV03!$F:$I),4,0)="--","---",IF($C$4="TEI0185_REV03",CALC_CONN_TEI0185_REV03!$G346&amp; " --&gt; " &amp;CALC_CONN_TEI0185_REV03!$I346&amp; " --&gt; ")),"---")</f>
        <v>---</v>
      </c>
      <c r="G346" s="73" t="str">
        <f>IFERROR(IF(VLOOKUP($D346&amp;"-"&amp;$E346,IF($C$4="TEI0185_REV03",CALC_CONN_TEI0185_REV03!$F:$H),3,0)="--",VLOOKUP($D346&amp;"-"&amp;$E346,IF($C$4="TEI0185_REV03",CALC_CONN_TEI0185_REV03!$F:$H),2,0),VLOOKUP($D346&amp;"-"&amp;$E346,IF($C$4="TEI0185_REV03",CALC_CONN_TEI0185_REV03!$F:$H),3,0)),"---")</f>
        <v>---</v>
      </c>
      <c r="H346" s="73" t="str">
        <f>IFERROR(VLOOKUP(G346,IF($C$4="TEI0185_REV03",CALC_CONN_TEI0185_REV03!$G:$T),14,0),"---")</f>
        <v>---</v>
      </c>
      <c r="I346" s="73" t="str">
        <f>IFERROR(VLOOKUP(G346,IF($C$4="TEI0185_REV03",CALC_CONN_TEI0185_REV03!$H:$X),16,0),"---")</f>
        <v>---</v>
      </c>
      <c r="J346" s="72" t="str">
        <f>IFERROR(VLOOKUP(G346,IF($C$4="TEI0185_REV03",CALC_CONN_TEI0185_REV03!$H:$X),17,0),"---")</f>
        <v>---</v>
      </c>
      <c r="K346" s="78" t="str">
        <f>IFERROR(VLOOKUP($D346&amp;"-"&amp;$E346,IF($C$4="TEI0185_REV03",CALC_CONN_TEI0185_REV03!$F:$K,"???"),6,0),"---")</f>
        <v>---</v>
      </c>
    </row>
    <row r="347" spans="2:11" ht="15" customHeight="1" x14ac:dyDescent="0.25">
      <c r="B347" s="73">
        <f t="shared" si="5"/>
        <v>342</v>
      </c>
      <c r="C347" s="77">
        <f>IFERROR(IF($C$4="TEI0185_REV03",CALC_CONN_TEI0185_REV03!U347,),"---")</f>
        <v>0</v>
      </c>
      <c r="D347" s="73">
        <f>IFERROR(IF($C$4="TEI0185_REV03",CALC_CONN_TEI0185_REV03!D347,),"---")</f>
        <v>0</v>
      </c>
      <c r="E347" s="73">
        <f>IFERROR(IF($C$4="TEI0185_REV03",CALC_CONN_TEI0185_REV03!E347,),"---")</f>
        <v>0</v>
      </c>
      <c r="F347" s="73" t="str">
        <f>IFERROR(IF(VLOOKUP($D347&amp;"-"&amp;$E347,IF($C$4="TEI0185_REV03",CALC_CONN_TEI0185_REV03!$F:$I),4,0)="--","---",IF($C$4="TEI0185_REV03",CALC_CONN_TEI0185_REV03!$G347&amp; " --&gt; " &amp;CALC_CONN_TEI0185_REV03!$I347&amp; " --&gt; ")),"---")</f>
        <v>---</v>
      </c>
      <c r="G347" s="73" t="str">
        <f>IFERROR(IF(VLOOKUP($D347&amp;"-"&amp;$E347,IF($C$4="TEI0185_REV03",CALC_CONN_TEI0185_REV03!$F:$H),3,0)="--",VLOOKUP($D347&amp;"-"&amp;$E347,IF($C$4="TEI0185_REV03",CALC_CONN_TEI0185_REV03!$F:$H),2,0),VLOOKUP($D347&amp;"-"&amp;$E347,IF($C$4="TEI0185_REV03",CALC_CONN_TEI0185_REV03!$F:$H),3,0)),"---")</f>
        <v>---</v>
      </c>
      <c r="H347" s="73" t="str">
        <f>IFERROR(VLOOKUP(G347,IF($C$4="TEI0185_REV03",CALC_CONN_TEI0185_REV03!$G:$T),14,0),"---")</f>
        <v>---</v>
      </c>
      <c r="I347" s="73" t="str">
        <f>IFERROR(VLOOKUP(G347,IF($C$4="TEI0185_REV03",CALC_CONN_TEI0185_REV03!$H:$X),16,0),"---")</f>
        <v>---</v>
      </c>
      <c r="J347" s="72" t="str">
        <f>IFERROR(VLOOKUP(G347,IF($C$4="TEI0185_REV03",CALC_CONN_TEI0185_REV03!$H:$X),17,0),"---")</f>
        <v>---</v>
      </c>
      <c r="K347" s="78" t="str">
        <f>IFERROR(VLOOKUP($D347&amp;"-"&amp;$E347,IF($C$4="TEI0185_REV03",CALC_CONN_TEI0185_REV03!$F:$K,"???"),6,0),"---")</f>
        <v>---</v>
      </c>
    </row>
    <row r="348" spans="2:11" ht="15" customHeight="1" x14ac:dyDescent="0.25">
      <c r="B348" s="73">
        <f t="shared" si="5"/>
        <v>343</v>
      </c>
      <c r="C348" s="77">
        <f>IFERROR(IF($C$4="TEI0185_REV03",CALC_CONN_TEI0185_REV03!U348,),"---")</f>
        <v>0</v>
      </c>
      <c r="D348" s="73">
        <f>IFERROR(IF($C$4="TEI0185_REV03",CALC_CONN_TEI0185_REV03!D348,),"---")</f>
        <v>0</v>
      </c>
      <c r="E348" s="73">
        <f>IFERROR(IF($C$4="TEI0185_REV03",CALC_CONN_TEI0185_REV03!E348,),"---")</f>
        <v>0</v>
      </c>
      <c r="F348" s="73" t="str">
        <f>IFERROR(IF(VLOOKUP($D348&amp;"-"&amp;$E348,IF($C$4="TEI0185_REV03",CALC_CONN_TEI0185_REV03!$F:$I),4,0)="--","---",IF($C$4="TEI0185_REV03",CALC_CONN_TEI0185_REV03!$G348&amp; " --&gt; " &amp;CALC_CONN_TEI0185_REV03!$I348&amp; " --&gt; ")),"---")</f>
        <v>---</v>
      </c>
      <c r="G348" s="73" t="str">
        <f>IFERROR(IF(VLOOKUP($D348&amp;"-"&amp;$E348,IF($C$4="TEI0185_REV03",CALC_CONN_TEI0185_REV03!$F:$H),3,0)="--",VLOOKUP($D348&amp;"-"&amp;$E348,IF($C$4="TEI0185_REV03",CALC_CONN_TEI0185_REV03!$F:$H),2,0),VLOOKUP($D348&amp;"-"&amp;$E348,IF($C$4="TEI0185_REV03",CALC_CONN_TEI0185_REV03!$F:$H),3,0)),"---")</f>
        <v>---</v>
      </c>
      <c r="H348" s="73" t="str">
        <f>IFERROR(VLOOKUP(G348,IF($C$4="TEI0185_REV03",CALC_CONN_TEI0185_REV03!$G:$T),14,0),"---")</f>
        <v>---</v>
      </c>
      <c r="I348" s="73" t="str">
        <f>IFERROR(VLOOKUP(G348,IF($C$4="TEI0185_REV03",CALC_CONN_TEI0185_REV03!$H:$X),16,0),"---")</f>
        <v>---</v>
      </c>
      <c r="J348" s="72" t="str">
        <f>IFERROR(VLOOKUP(G348,IF($C$4="TEI0185_REV03",CALC_CONN_TEI0185_REV03!$H:$X),17,0),"---")</f>
        <v>---</v>
      </c>
      <c r="K348" s="78" t="str">
        <f>IFERROR(VLOOKUP($D348&amp;"-"&amp;$E348,IF($C$4="TEI0185_REV03",CALC_CONN_TEI0185_REV03!$F:$K,"???"),6,0),"---")</f>
        <v>---</v>
      </c>
    </row>
    <row r="349" spans="2:11" ht="15" customHeight="1" x14ac:dyDescent="0.25">
      <c r="B349" s="73">
        <f t="shared" si="5"/>
        <v>344</v>
      </c>
      <c r="C349" s="77">
        <f>IFERROR(IF($C$4="TEI0185_REV03",CALC_CONN_TEI0185_REV03!U349,),"---")</f>
        <v>0</v>
      </c>
      <c r="D349" s="73">
        <f>IFERROR(IF($C$4="TEI0185_REV03",CALC_CONN_TEI0185_REV03!D349,),"---")</f>
        <v>0</v>
      </c>
      <c r="E349" s="73">
        <f>IFERROR(IF($C$4="TEI0185_REV03",CALC_CONN_TEI0185_REV03!E349,),"---")</f>
        <v>0</v>
      </c>
      <c r="F349" s="73" t="str">
        <f>IFERROR(IF(VLOOKUP($D349&amp;"-"&amp;$E349,IF($C$4="TEI0185_REV03",CALC_CONN_TEI0185_REV03!$F:$I),4,0)="--","---",IF($C$4="TEI0185_REV03",CALC_CONN_TEI0185_REV03!$G349&amp; " --&gt; " &amp;CALC_CONN_TEI0185_REV03!$I349&amp; " --&gt; ")),"---")</f>
        <v>---</v>
      </c>
      <c r="G349" s="73" t="str">
        <f>IFERROR(IF(VLOOKUP($D349&amp;"-"&amp;$E349,IF($C$4="TEI0185_REV03",CALC_CONN_TEI0185_REV03!$F:$H),3,0)="--",VLOOKUP($D349&amp;"-"&amp;$E349,IF($C$4="TEI0185_REV03",CALC_CONN_TEI0185_REV03!$F:$H),2,0),VLOOKUP($D349&amp;"-"&amp;$E349,IF($C$4="TEI0185_REV03",CALC_CONN_TEI0185_REV03!$F:$H),3,0)),"---")</f>
        <v>---</v>
      </c>
      <c r="H349" s="73" t="str">
        <f>IFERROR(VLOOKUP(G349,IF($C$4="TEI0185_REV03",CALC_CONN_TEI0185_REV03!$G:$T),14,0),"---")</f>
        <v>---</v>
      </c>
      <c r="I349" s="73" t="str">
        <f>IFERROR(VLOOKUP(G349,IF($C$4="TEI0185_REV03",CALC_CONN_TEI0185_REV03!$H:$X),16,0),"---")</f>
        <v>---</v>
      </c>
      <c r="J349" s="72" t="str">
        <f>IFERROR(VLOOKUP(G349,IF($C$4="TEI0185_REV03",CALC_CONN_TEI0185_REV03!$H:$X),17,0),"---")</f>
        <v>---</v>
      </c>
      <c r="K349" s="78" t="str">
        <f>IFERROR(VLOOKUP($D349&amp;"-"&amp;$E349,IF($C$4="TEI0185_REV03",CALC_CONN_TEI0185_REV03!$F:$K,"???"),6,0),"---")</f>
        <v>---</v>
      </c>
    </row>
    <row r="350" spans="2:11" ht="15" customHeight="1" x14ac:dyDescent="0.25">
      <c r="B350" s="73">
        <f t="shared" si="5"/>
        <v>345</v>
      </c>
      <c r="C350" s="77">
        <f>IFERROR(IF($C$4="TEI0185_REV03",CALC_CONN_TEI0185_REV03!U350,),"---")</f>
        <v>0</v>
      </c>
      <c r="D350" s="73">
        <f>IFERROR(IF($C$4="TEI0185_REV03",CALC_CONN_TEI0185_REV03!D350,),"---")</f>
        <v>0</v>
      </c>
      <c r="E350" s="73">
        <f>IFERROR(IF($C$4="TEI0185_REV03",CALC_CONN_TEI0185_REV03!E350,),"---")</f>
        <v>0</v>
      </c>
      <c r="F350" s="73" t="str">
        <f>IFERROR(IF(VLOOKUP($D350&amp;"-"&amp;$E350,IF($C$4="TEI0185_REV03",CALC_CONN_TEI0185_REV03!$F:$I),4,0)="--","---",IF($C$4="TEI0185_REV03",CALC_CONN_TEI0185_REV03!$G350&amp; " --&gt; " &amp;CALC_CONN_TEI0185_REV03!$I350&amp; " --&gt; ")),"---")</f>
        <v>---</v>
      </c>
      <c r="G350" s="73" t="str">
        <f>IFERROR(IF(VLOOKUP($D350&amp;"-"&amp;$E350,IF($C$4="TEI0185_REV03",CALC_CONN_TEI0185_REV03!$F:$H),3,0)="--",VLOOKUP($D350&amp;"-"&amp;$E350,IF($C$4="TEI0185_REV03",CALC_CONN_TEI0185_REV03!$F:$H),2,0),VLOOKUP($D350&amp;"-"&amp;$E350,IF($C$4="TEI0185_REV03",CALC_CONN_TEI0185_REV03!$F:$H),3,0)),"---")</f>
        <v>---</v>
      </c>
      <c r="H350" s="73" t="str">
        <f>IFERROR(VLOOKUP(G350,IF($C$4="TEI0185_REV03",CALC_CONN_TEI0185_REV03!$G:$T),14,0),"---")</f>
        <v>---</v>
      </c>
      <c r="I350" s="73" t="str">
        <f>IFERROR(VLOOKUP(G350,IF($C$4="TEI0185_REV03",CALC_CONN_TEI0185_REV03!$H:$X),16,0),"---")</f>
        <v>---</v>
      </c>
      <c r="J350" s="72" t="str">
        <f>IFERROR(VLOOKUP(G350,IF($C$4="TEI0185_REV03",CALC_CONN_TEI0185_REV03!$H:$X),17,0),"---")</f>
        <v>---</v>
      </c>
      <c r="K350" s="78" t="str">
        <f>IFERROR(VLOOKUP($D350&amp;"-"&amp;$E350,IF($C$4="TEI0185_REV03",CALC_CONN_TEI0185_REV03!$F:$K,"???"),6,0),"---")</f>
        <v>---</v>
      </c>
    </row>
    <row r="351" spans="2:11" ht="15" customHeight="1" x14ac:dyDescent="0.25">
      <c r="B351" s="73">
        <f t="shared" si="5"/>
        <v>346</v>
      </c>
      <c r="C351" s="77">
        <f>IFERROR(IF($C$4="TEI0185_REV03",CALC_CONN_TEI0185_REV03!U351,),"---")</f>
        <v>0</v>
      </c>
      <c r="D351" s="73">
        <f>IFERROR(IF($C$4="TEI0185_REV03",CALC_CONN_TEI0185_REV03!D351,),"---")</f>
        <v>0</v>
      </c>
      <c r="E351" s="73">
        <f>IFERROR(IF($C$4="TEI0185_REV03",CALC_CONN_TEI0185_REV03!E351,),"---")</f>
        <v>0</v>
      </c>
      <c r="F351" s="73" t="str">
        <f>IFERROR(IF(VLOOKUP($D351&amp;"-"&amp;$E351,IF($C$4="TEI0185_REV03",CALC_CONN_TEI0185_REV03!$F:$I),4,0)="--","---",IF($C$4="TEI0185_REV03",CALC_CONN_TEI0185_REV03!$G351&amp; " --&gt; " &amp;CALC_CONN_TEI0185_REV03!$I351&amp; " --&gt; ")),"---")</f>
        <v>---</v>
      </c>
      <c r="G351" s="73" t="str">
        <f>IFERROR(IF(VLOOKUP($D351&amp;"-"&amp;$E351,IF($C$4="TEI0185_REV03",CALC_CONN_TEI0185_REV03!$F:$H),3,0)="--",VLOOKUP($D351&amp;"-"&amp;$E351,IF($C$4="TEI0185_REV03",CALC_CONN_TEI0185_REV03!$F:$H),2,0),VLOOKUP($D351&amp;"-"&amp;$E351,IF($C$4="TEI0185_REV03",CALC_CONN_TEI0185_REV03!$F:$H),3,0)),"---")</f>
        <v>---</v>
      </c>
      <c r="H351" s="73" t="str">
        <f>IFERROR(VLOOKUP(G351,IF($C$4="TEI0185_REV03",CALC_CONN_TEI0185_REV03!$G:$T),14,0),"---")</f>
        <v>---</v>
      </c>
      <c r="I351" s="73" t="str">
        <f>IFERROR(VLOOKUP(G351,IF($C$4="TEI0185_REV03",CALC_CONN_TEI0185_REV03!$H:$X),16,0),"---")</f>
        <v>---</v>
      </c>
      <c r="J351" s="72" t="str">
        <f>IFERROR(VLOOKUP(G351,IF($C$4="TEI0185_REV03",CALC_CONN_TEI0185_REV03!$H:$X),17,0),"---")</f>
        <v>---</v>
      </c>
      <c r="K351" s="78" t="str">
        <f>IFERROR(VLOOKUP($D351&amp;"-"&amp;$E351,IF($C$4="TEI0185_REV03",CALC_CONN_TEI0185_REV03!$F:$K,"???"),6,0),"---")</f>
        <v>---</v>
      </c>
    </row>
    <row r="352" spans="2:11" ht="15" customHeight="1" x14ac:dyDescent="0.25">
      <c r="B352" s="73">
        <f t="shared" si="5"/>
        <v>347</v>
      </c>
      <c r="C352" s="77">
        <f>IFERROR(IF($C$4="TEI0185_REV03",CALC_CONN_TEI0185_REV03!U352,),"---")</f>
        <v>0</v>
      </c>
      <c r="D352" s="73">
        <f>IFERROR(IF($C$4="TEI0185_REV03",CALC_CONN_TEI0185_REV03!D352,),"---")</f>
        <v>0</v>
      </c>
      <c r="E352" s="73">
        <f>IFERROR(IF($C$4="TEI0185_REV03",CALC_CONN_TEI0185_REV03!E352,),"---")</f>
        <v>0</v>
      </c>
      <c r="F352" s="73" t="str">
        <f>IFERROR(IF(VLOOKUP($D352&amp;"-"&amp;$E352,IF($C$4="TEI0185_REV03",CALC_CONN_TEI0185_REV03!$F:$I),4,0)="--","---",IF($C$4="TEI0185_REV03",CALC_CONN_TEI0185_REV03!$G352&amp; " --&gt; " &amp;CALC_CONN_TEI0185_REV03!$I352&amp; " --&gt; ")),"---")</f>
        <v>---</v>
      </c>
      <c r="G352" s="73" t="str">
        <f>IFERROR(IF(VLOOKUP($D352&amp;"-"&amp;$E352,IF($C$4="TEI0185_REV03",CALC_CONN_TEI0185_REV03!$F:$H),3,0)="--",VLOOKUP($D352&amp;"-"&amp;$E352,IF($C$4="TEI0185_REV03",CALC_CONN_TEI0185_REV03!$F:$H),2,0),VLOOKUP($D352&amp;"-"&amp;$E352,IF($C$4="TEI0185_REV03",CALC_CONN_TEI0185_REV03!$F:$H),3,0)),"---")</f>
        <v>---</v>
      </c>
      <c r="H352" s="73" t="str">
        <f>IFERROR(VLOOKUP(G352,IF($C$4="TEI0185_REV03",CALC_CONN_TEI0185_REV03!$G:$T),14,0),"---")</f>
        <v>---</v>
      </c>
      <c r="I352" s="73" t="str">
        <f>IFERROR(VLOOKUP(G352,IF($C$4="TEI0185_REV03",CALC_CONN_TEI0185_REV03!$H:$X),16,0),"---")</f>
        <v>---</v>
      </c>
      <c r="J352" s="72" t="str">
        <f>IFERROR(VLOOKUP(G352,IF($C$4="TEI0185_REV03",CALC_CONN_TEI0185_REV03!$H:$X),17,0),"---")</f>
        <v>---</v>
      </c>
      <c r="K352" s="78" t="str">
        <f>IFERROR(VLOOKUP($D352&amp;"-"&amp;$E352,IF($C$4="TEI0185_REV03",CALC_CONN_TEI0185_REV03!$F:$K,"???"),6,0),"---")</f>
        <v>---</v>
      </c>
    </row>
    <row r="353" spans="2:11" ht="15" customHeight="1" x14ac:dyDescent="0.25">
      <c r="B353" s="73">
        <f t="shared" si="5"/>
        <v>348</v>
      </c>
      <c r="C353" s="77">
        <f>IFERROR(IF($C$4="TEI0185_REV03",CALC_CONN_TEI0185_REV03!U353,),"---")</f>
        <v>0</v>
      </c>
      <c r="D353" s="73">
        <f>IFERROR(IF($C$4="TEI0185_REV03",CALC_CONN_TEI0185_REV03!D353,),"---")</f>
        <v>0</v>
      </c>
      <c r="E353" s="73">
        <f>IFERROR(IF($C$4="TEI0185_REV03",CALC_CONN_TEI0185_REV03!E353,),"---")</f>
        <v>0</v>
      </c>
      <c r="F353" s="73" t="str">
        <f>IFERROR(IF(VLOOKUP($D353&amp;"-"&amp;$E353,IF($C$4="TEI0185_REV03",CALC_CONN_TEI0185_REV03!$F:$I),4,0)="--","---",IF($C$4="TEI0185_REV03",CALC_CONN_TEI0185_REV03!$G353&amp; " --&gt; " &amp;CALC_CONN_TEI0185_REV03!$I353&amp; " --&gt; ")),"---")</f>
        <v>---</v>
      </c>
      <c r="G353" s="73" t="str">
        <f>IFERROR(IF(VLOOKUP($D353&amp;"-"&amp;$E353,IF($C$4="TEI0185_REV03",CALC_CONN_TEI0185_REV03!$F:$H),3,0)="--",VLOOKUP($D353&amp;"-"&amp;$E353,IF($C$4="TEI0185_REV03",CALC_CONN_TEI0185_REV03!$F:$H),2,0),VLOOKUP($D353&amp;"-"&amp;$E353,IF($C$4="TEI0185_REV03",CALC_CONN_TEI0185_REV03!$F:$H),3,0)),"---")</f>
        <v>---</v>
      </c>
      <c r="H353" s="73" t="str">
        <f>IFERROR(VLOOKUP(G353,IF($C$4="TEI0185_REV03",CALC_CONN_TEI0185_REV03!$G:$T),14,0),"---")</f>
        <v>---</v>
      </c>
      <c r="I353" s="73" t="str">
        <f>IFERROR(VLOOKUP(G353,IF($C$4="TEI0185_REV03",CALC_CONN_TEI0185_REV03!$H:$X),16,0),"---")</f>
        <v>---</v>
      </c>
      <c r="J353" s="72" t="str">
        <f>IFERROR(VLOOKUP(G353,IF($C$4="TEI0185_REV03",CALC_CONN_TEI0185_REV03!$H:$X),17,0),"---")</f>
        <v>---</v>
      </c>
      <c r="K353" s="78" t="str">
        <f>IFERROR(VLOOKUP($D353&amp;"-"&amp;$E353,IF($C$4="TEI0185_REV03",CALC_CONN_TEI0185_REV03!$F:$K,"???"),6,0),"---")</f>
        <v>---</v>
      </c>
    </row>
    <row r="354" spans="2:11" ht="15" customHeight="1" x14ac:dyDescent="0.25">
      <c r="B354" s="73">
        <f t="shared" si="5"/>
        <v>349</v>
      </c>
      <c r="C354" s="77">
        <f>IFERROR(IF($C$4="TEI0185_REV03",CALC_CONN_TEI0185_REV03!U354,),"---")</f>
        <v>0</v>
      </c>
      <c r="D354" s="73">
        <f>IFERROR(IF($C$4="TEI0185_REV03",CALC_CONN_TEI0185_REV03!D354,),"---")</f>
        <v>0</v>
      </c>
      <c r="E354" s="73">
        <f>IFERROR(IF($C$4="TEI0185_REV03",CALC_CONN_TEI0185_REV03!E354,),"---")</f>
        <v>0</v>
      </c>
      <c r="F354" s="73" t="str">
        <f>IFERROR(IF(VLOOKUP($D354&amp;"-"&amp;$E354,IF($C$4="TEI0185_REV03",CALC_CONN_TEI0185_REV03!$F:$I),4,0)="--","---",IF($C$4="TEI0185_REV03",CALC_CONN_TEI0185_REV03!$G354&amp; " --&gt; " &amp;CALC_CONN_TEI0185_REV03!$I354&amp; " --&gt; ")),"---")</f>
        <v>---</v>
      </c>
      <c r="G354" s="73" t="str">
        <f>IFERROR(IF(VLOOKUP($D354&amp;"-"&amp;$E354,IF($C$4="TEI0185_REV03",CALC_CONN_TEI0185_REV03!$F:$H),3,0)="--",VLOOKUP($D354&amp;"-"&amp;$E354,IF($C$4="TEI0185_REV03",CALC_CONN_TEI0185_REV03!$F:$H),2,0),VLOOKUP($D354&amp;"-"&amp;$E354,IF($C$4="TEI0185_REV03",CALC_CONN_TEI0185_REV03!$F:$H),3,0)),"---")</f>
        <v>---</v>
      </c>
      <c r="H354" s="73" t="str">
        <f>IFERROR(VLOOKUP(G354,IF($C$4="TEI0185_REV03",CALC_CONN_TEI0185_REV03!$G:$T),14,0),"---")</f>
        <v>---</v>
      </c>
      <c r="I354" s="73" t="str">
        <f>IFERROR(VLOOKUP(G354,IF($C$4="TEI0185_REV03",CALC_CONN_TEI0185_REV03!$H:$X),16,0),"---")</f>
        <v>---</v>
      </c>
      <c r="J354" s="72" t="str">
        <f>IFERROR(VLOOKUP(G354,IF($C$4="TEI0185_REV03",CALC_CONN_TEI0185_REV03!$H:$X),17,0),"---")</f>
        <v>---</v>
      </c>
      <c r="K354" s="78" t="str">
        <f>IFERROR(VLOOKUP($D354&amp;"-"&amp;$E354,IF($C$4="TEI0185_REV03",CALC_CONN_TEI0185_REV03!$F:$K,"???"),6,0),"---")</f>
        <v>---</v>
      </c>
    </row>
    <row r="355" spans="2:11" ht="15" customHeight="1" x14ac:dyDescent="0.25">
      <c r="B355" s="73">
        <f t="shared" si="5"/>
        <v>350</v>
      </c>
      <c r="C355" s="77">
        <f>IFERROR(IF($C$4="TEI0185_REV03",CALC_CONN_TEI0185_REV03!U355,),"---")</f>
        <v>0</v>
      </c>
      <c r="D355" s="73">
        <f>IFERROR(IF($C$4="TEI0185_REV03",CALC_CONN_TEI0185_REV03!D355,),"---")</f>
        <v>0</v>
      </c>
      <c r="E355" s="73">
        <f>IFERROR(IF($C$4="TEI0185_REV03",CALC_CONN_TEI0185_REV03!E355,),"---")</f>
        <v>0</v>
      </c>
      <c r="F355" s="73" t="str">
        <f>IFERROR(IF(VLOOKUP($D355&amp;"-"&amp;$E355,IF($C$4="TEI0185_REV03",CALC_CONN_TEI0185_REV03!$F:$I),4,0)="--","---",IF($C$4="TEI0185_REV03",CALC_CONN_TEI0185_REV03!$G355&amp; " --&gt; " &amp;CALC_CONN_TEI0185_REV03!$I355&amp; " --&gt; ")),"---")</f>
        <v>---</v>
      </c>
      <c r="G355" s="73" t="str">
        <f>IFERROR(IF(VLOOKUP($D355&amp;"-"&amp;$E355,IF($C$4="TEI0185_REV03",CALC_CONN_TEI0185_REV03!$F:$H),3,0)="--",VLOOKUP($D355&amp;"-"&amp;$E355,IF($C$4="TEI0185_REV03",CALC_CONN_TEI0185_REV03!$F:$H),2,0),VLOOKUP($D355&amp;"-"&amp;$E355,IF($C$4="TEI0185_REV03",CALC_CONN_TEI0185_REV03!$F:$H),3,0)),"---")</f>
        <v>---</v>
      </c>
      <c r="H355" s="73" t="str">
        <f>IFERROR(VLOOKUP(G355,IF($C$4="TEI0185_REV03",CALC_CONN_TEI0185_REV03!$G:$T),14,0),"---")</f>
        <v>---</v>
      </c>
      <c r="I355" s="73" t="str">
        <f>IFERROR(VLOOKUP(G355,IF($C$4="TEI0185_REV03",CALC_CONN_TEI0185_REV03!$H:$X),16,0),"---")</f>
        <v>---</v>
      </c>
      <c r="J355" s="72" t="str">
        <f>IFERROR(VLOOKUP(G355,IF($C$4="TEI0185_REV03",CALC_CONN_TEI0185_REV03!$H:$X),17,0),"---")</f>
        <v>---</v>
      </c>
      <c r="K355" s="78" t="str">
        <f>IFERROR(VLOOKUP($D355&amp;"-"&amp;$E355,IF($C$4="TEI0185_REV03",CALC_CONN_TEI0185_REV03!$F:$K,"???"),6,0),"---")</f>
        <v>---</v>
      </c>
    </row>
    <row r="356" spans="2:11" ht="15" customHeight="1" x14ac:dyDescent="0.25">
      <c r="B356" s="73">
        <f t="shared" si="5"/>
        <v>351</v>
      </c>
      <c r="C356" s="77">
        <f>IFERROR(IF($C$4="TEI0185_REV03",CALC_CONN_TEI0185_REV03!U356,),"---")</f>
        <v>0</v>
      </c>
      <c r="D356" s="73">
        <f>IFERROR(IF($C$4="TEI0185_REV03",CALC_CONN_TEI0185_REV03!D356,),"---")</f>
        <v>0</v>
      </c>
      <c r="E356" s="73">
        <f>IFERROR(IF($C$4="TEI0185_REV03",CALC_CONN_TEI0185_REV03!E356,),"---")</f>
        <v>0</v>
      </c>
      <c r="F356" s="73" t="str">
        <f>IFERROR(IF(VLOOKUP($D356&amp;"-"&amp;$E356,IF($C$4="TEI0185_REV03",CALC_CONN_TEI0185_REV03!$F:$I),4,0)="--","---",IF($C$4="TEI0185_REV03",CALC_CONN_TEI0185_REV03!$G356&amp; " --&gt; " &amp;CALC_CONN_TEI0185_REV03!$I356&amp; " --&gt; ")),"---")</f>
        <v>---</v>
      </c>
      <c r="G356" s="73" t="str">
        <f>IFERROR(IF(VLOOKUP($D356&amp;"-"&amp;$E356,IF($C$4="TEI0185_REV03",CALC_CONN_TEI0185_REV03!$F:$H),3,0)="--",VLOOKUP($D356&amp;"-"&amp;$E356,IF($C$4="TEI0185_REV03",CALC_CONN_TEI0185_REV03!$F:$H),2,0),VLOOKUP($D356&amp;"-"&amp;$E356,IF($C$4="TEI0185_REV03",CALC_CONN_TEI0185_REV03!$F:$H),3,0)),"---")</f>
        <v>---</v>
      </c>
      <c r="H356" s="73" t="str">
        <f>IFERROR(VLOOKUP(G356,IF($C$4="TEI0185_REV03",CALC_CONN_TEI0185_REV03!$G:$T),14,0),"---")</f>
        <v>---</v>
      </c>
      <c r="I356" s="73" t="str">
        <f>IFERROR(VLOOKUP(G356,IF($C$4="TEI0185_REV03",CALC_CONN_TEI0185_REV03!$H:$X),16,0),"---")</f>
        <v>---</v>
      </c>
      <c r="J356" s="72" t="str">
        <f>IFERROR(VLOOKUP(G356,IF($C$4="TEI0185_REV03",CALC_CONN_TEI0185_REV03!$H:$X),17,0),"---")</f>
        <v>---</v>
      </c>
      <c r="K356" s="78" t="str">
        <f>IFERROR(VLOOKUP($D356&amp;"-"&amp;$E356,IF($C$4="TEI0185_REV03",CALC_CONN_TEI0185_REV03!$F:$K,"???"),6,0),"---")</f>
        <v>---</v>
      </c>
    </row>
    <row r="357" spans="2:11" ht="15" customHeight="1" x14ac:dyDescent="0.25">
      <c r="B357" s="73">
        <f t="shared" si="5"/>
        <v>352</v>
      </c>
      <c r="C357" s="77">
        <f>IFERROR(IF($C$4="TEI0185_REV03",CALC_CONN_TEI0185_REV03!U357,),"---")</f>
        <v>0</v>
      </c>
      <c r="D357" s="73">
        <f>IFERROR(IF($C$4="TEI0185_REV03",CALC_CONN_TEI0185_REV03!D357,),"---")</f>
        <v>0</v>
      </c>
      <c r="E357" s="73">
        <f>IFERROR(IF($C$4="TEI0185_REV03",CALC_CONN_TEI0185_REV03!E357,),"---")</f>
        <v>0</v>
      </c>
      <c r="F357" s="73" t="str">
        <f>IFERROR(IF(VLOOKUP($D357&amp;"-"&amp;$E357,IF($C$4="TEI0185_REV03",CALC_CONN_TEI0185_REV03!$F:$I),4,0)="--","---",IF($C$4="TEI0185_REV03",CALC_CONN_TEI0185_REV03!$G357&amp; " --&gt; " &amp;CALC_CONN_TEI0185_REV03!$I357&amp; " --&gt; ")),"---")</f>
        <v>---</v>
      </c>
      <c r="G357" s="73" t="str">
        <f>IFERROR(IF(VLOOKUP($D357&amp;"-"&amp;$E357,IF($C$4="TEI0185_REV03",CALC_CONN_TEI0185_REV03!$F:$H),3,0)="--",VLOOKUP($D357&amp;"-"&amp;$E357,IF($C$4="TEI0185_REV03",CALC_CONN_TEI0185_REV03!$F:$H),2,0),VLOOKUP($D357&amp;"-"&amp;$E357,IF($C$4="TEI0185_REV03",CALC_CONN_TEI0185_REV03!$F:$H),3,0)),"---")</f>
        <v>---</v>
      </c>
      <c r="H357" s="73" t="str">
        <f>IFERROR(VLOOKUP(G357,IF($C$4="TEI0185_REV03",CALC_CONN_TEI0185_REV03!$G:$T),14,0),"---")</f>
        <v>---</v>
      </c>
      <c r="I357" s="73" t="str">
        <f>IFERROR(VLOOKUP(G357,IF($C$4="TEI0185_REV03",CALC_CONN_TEI0185_REV03!$H:$X),16,0),"---")</f>
        <v>---</v>
      </c>
      <c r="J357" s="72" t="str">
        <f>IFERROR(VLOOKUP(G357,IF($C$4="TEI0185_REV03",CALC_CONN_TEI0185_REV03!$H:$X),17,0),"---")</f>
        <v>---</v>
      </c>
      <c r="K357" s="78" t="str">
        <f>IFERROR(VLOOKUP($D357&amp;"-"&amp;$E357,IF($C$4="TEI0185_REV03",CALC_CONN_TEI0185_REV03!$F:$K,"???"),6,0),"---")</f>
        <v>---</v>
      </c>
    </row>
    <row r="358" spans="2:11" ht="15" customHeight="1" x14ac:dyDescent="0.25">
      <c r="B358" s="73">
        <f t="shared" si="5"/>
        <v>353</v>
      </c>
      <c r="C358" s="77">
        <f>IFERROR(IF($C$4="TEI0185_REV03",CALC_CONN_TEI0185_REV03!U358,),"---")</f>
        <v>0</v>
      </c>
      <c r="D358" s="73">
        <f>IFERROR(IF($C$4="TEI0185_REV03",CALC_CONN_TEI0185_REV03!D358,),"---")</f>
        <v>0</v>
      </c>
      <c r="E358" s="73">
        <f>IFERROR(IF($C$4="TEI0185_REV03",CALC_CONN_TEI0185_REV03!E358,),"---")</f>
        <v>0</v>
      </c>
      <c r="F358" s="73" t="str">
        <f>IFERROR(IF(VLOOKUP($D358&amp;"-"&amp;$E358,IF($C$4="TEI0185_REV03",CALC_CONN_TEI0185_REV03!$F:$I),4,0)="--","---",IF($C$4="TEI0185_REV03",CALC_CONN_TEI0185_REV03!$G358&amp; " --&gt; " &amp;CALC_CONN_TEI0185_REV03!$I358&amp; " --&gt; ")),"---")</f>
        <v>---</v>
      </c>
      <c r="G358" s="73" t="str">
        <f>IFERROR(IF(VLOOKUP($D358&amp;"-"&amp;$E358,IF($C$4="TEI0185_REV03",CALC_CONN_TEI0185_REV03!$F:$H),3,0)="--",VLOOKUP($D358&amp;"-"&amp;$E358,IF($C$4="TEI0185_REV03",CALC_CONN_TEI0185_REV03!$F:$H),2,0),VLOOKUP($D358&amp;"-"&amp;$E358,IF($C$4="TEI0185_REV03",CALC_CONN_TEI0185_REV03!$F:$H),3,0)),"---")</f>
        <v>---</v>
      </c>
      <c r="H358" s="73" t="str">
        <f>IFERROR(VLOOKUP(G358,IF($C$4="TEI0185_REV03",CALC_CONN_TEI0185_REV03!$G:$T),14,0),"---")</f>
        <v>---</v>
      </c>
      <c r="I358" s="73" t="str">
        <f>IFERROR(VLOOKUP(G358,IF($C$4="TEI0185_REV03",CALC_CONN_TEI0185_REV03!$H:$X),16,0),"---")</f>
        <v>---</v>
      </c>
      <c r="J358" s="72" t="str">
        <f>IFERROR(VLOOKUP(G358,IF($C$4="TEI0185_REV03",CALC_CONN_TEI0185_REV03!$H:$X),17,0),"---")</f>
        <v>---</v>
      </c>
      <c r="K358" s="78" t="str">
        <f>IFERROR(VLOOKUP($D358&amp;"-"&amp;$E358,IF($C$4="TEI0185_REV03",CALC_CONN_TEI0185_REV03!$F:$K,"???"),6,0),"---")</f>
        <v>---</v>
      </c>
    </row>
    <row r="359" spans="2:11" ht="15" customHeight="1" x14ac:dyDescent="0.25">
      <c r="B359" s="73">
        <f t="shared" si="5"/>
        <v>354</v>
      </c>
      <c r="C359" s="77">
        <f>IFERROR(IF($C$4="TEI0185_REV03",CALC_CONN_TEI0185_REV03!U359,),"---")</f>
        <v>0</v>
      </c>
      <c r="D359" s="73">
        <f>IFERROR(IF($C$4="TEI0185_REV03",CALC_CONN_TEI0185_REV03!D359,),"---")</f>
        <v>0</v>
      </c>
      <c r="E359" s="73">
        <f>IFERROR(IF($C$4="TEI0185_REV03",CALC_CONN_TEI0185_REV03!E359,),"---")</f>
        <v>0</v>
      </c>
      <c r="F359" s="73" t="str">
        <f>IFERROR(IF(VLOOKUP($D359&amp;"-"&amp;$E359,IF($C$4="TEI0185_REV03",CALC_CONN_TEI0185_REV03!$F:$I),4,0)="--","---",IF($C$4="TEI0185_REV03",CALC_CONN_TEI0185_REV03!$G359&amp; " --&gt; " &amp;CALC_CONN_TEI0185_REV03!$I359&amp; " --&gt; ")),"---")</f>
        <v>---</v>
      </c>
      <c r="G359" s="73" t="str">
        <f>IFERROR(IF(VLOOKUP($D359&amp;"-"&amp;$E359,IF($C$4="TEI0185_REV03",CALC_CONN_TEI0185_REV03!$F:$H),3,0)="--",VLOOKUP($D359&amp;"-"&amp;$E359,IF($C$4="TEI0185_REV03",CALC_CONN_TEI0185_REV03!$F:$H),2,0),VLOOKUP($D359&amp;"-"&amp;$E359,IF($C$4="TEI0185_REV03",CALC_CONN_TEI0185_REV03!$F:$H),3,0)),"---")</f>
        <v>---</v>
      </c>
      <c r="H359" s="73" t="str">
        <f>IFERROR(VLOOKUP(G359,IF($C$4="TEI0185_REV03",CALC_CONN_TEI0185_REV03!$G:$T),14,0),"---")</f>
        <v>---</v>
      </c>
      <c r="I359" s="73" t="str">
        <f>IFERROR(VLOOKUP(G359,IF($C$4="TEI0185_REV03",CALC_CONN_TEI0185_REV03!$H:$X),16,0),"---")</f>
        <v>---</v>
      </c>
      <c r="J359" s="72" t="str">
        <f>IFERROR(VLOOKUP(G359,IF($C$4="TEI0185_REV03",CALC_CONN_TEI0185_REV03!$H:$X),17,0),"---")</f>
        <v>---</v>
      </c>
      <c r="K359" s="78" t="str">
        <f>IFERROR(VLOOKUP($D359&amp;"-"&amp;$E359,IF($C$4="TEI0185_REV03",CALC_CONN_TEI0185_REV03!$F:$K,"???"),6,0),"---")</f>
        <v>---</v>
      </c>
    </row>
    <row r="360" spans="2:11" ht="15" customHeight="1" x14ac:dyDescent="0.25">
      <c r="B360" s="73">
        <f t="shared" si="5"/>
        <v>355</v>
      </c>
      <c r="C360" s="77">
        <f>IFERROR(IF($C$4="TEI0185_REV03",CALC_CONN_TEI0185_REV03!U360,),"---")</f>
        <v>0</v>
      </c>
      <c r="D360" s="73">
        <f>IFERROR(IF($C$4="TEI0185_REV03",CALC_CONN_TEI0185_REV03!D360,),"---")</f>
        <v>0</v>
      </c>
      <c r="E360" s="73">
        <f>IFERROR(IF($C$4="TEI0185_REV03",CALC_CONN_TEI0185_REV03!E360,),"---")</f>
        <v>0</v>
      </c>
      <c r="F360" s="73" t="str">
        <f>IFERROR(IF(VLOOKUP($D360&amp;"-"&amp;$E360,IF($C$4="TEI0185_REV03",CALC_CONN_TEI0185_REV03!$F:$I),4,0)="--","---",IF($C$4="TEI0185_REV03",CALC_CONN_TEI0185_REV03!$G360&amp; " --&gt; " &amp;CALC_CONN_TEI0185_REV03!$I360&amp; " --&gt; ")),"---")</f>
        <v>---</v>
      </c>
      <c r="G360" s="73" t="str">
        <f>IFERROR(IF(VLOOKUP($D360&amp;"-"&amp;$E360,IF($C$4="TEI0185_REV03",CALC_CONN_TEI0185_REV03!$F:$H),3,0)="--",VLOOKUP($D360&amp;"-"&amp;$E360,IF($C$4="TEI0185_REV03",CALC_CONN_TEI0185_REV03!$F:$H),2,0),VLOOKUP($D360&amp;"-"&amp;$E360,IF($C$4="TEI0185_REV03",CALC_CONN_TEI0185_REV03!$F:$H),3,0)),"---")</f>
        <v>---</v>
      </c>
      <c r="H360" s="73" t="str">
        <f>IFERROR(VLOOKUP(G360,IF($C$4="TEI0185_REV03",CALC_CONN_TEI0185_REV03!$G:$T),14,0),"---")</f>
        <v>---</v>
      </c>
      <c r="I360" s="73" t="str">
        <f>IFERROR(VLOOKUP(G360,IF($C$4="TEI0185_REV03",CALC_CONN_TEI0185_REV03!$H:$X),16,0),"---")</f>
        <v>---</v>
      </c>
      <c r="J360" s="72" t="str">
        <f>IFERROR(VLOOKUP(G360,IF($C$4="TEI0185_REV03",CALC_CONN_TEI0185_REV03!$H:$X),17,0),"---")</f>
        <v>---</v>
      </c>
      <c r="K360" s="78" t="str">
        <f>IFERROR(VLOOKUP($D360&amp;"-"&amp;$E360,IF($C$4="TEI0185_REV03",CALC_CONN_TEI0185_REV03!$F:$K,"???"),6,0),"---")</f>
        <v>---</v>
      </c>
    </row>
    <row r="361" spans="2:11" ht="15" customHeight="1" x14ac:dyDescent="0.25">
      <c r="B361" s="73">
        <f t="shared" si="5"/>
        <v>356</v>
      </c>
      <c r="C361" s="77">
        <f>IFERROR(IF($C$4="TEI0185_REV03",CALC_CONN_TEI0185_REV03!U361,),"---")</f>
        <v>0</v>
      </c>
      <c r="D361" s="73">
        <f>IFERROR(IF($C$4="TEI0185_REV03",CALC_CONN_TEI0185_REV03!D361,),"---")</f>
        <v>0</v>
      </c>
      <c r="E361" s="73">
        <f>IFERROR(IF($C$4="TEI0185_REV03",CALC_CONN_TEI0185_REV03!E361,),"---")</f>
        <v>0</v>
      </c>
      <c r="F361" s="73" t="str">
        <f>IFERROR(IF(VLOOKUP($D361&amp;"-"&amp;$E361,IF($C$4="TEI0185_REV03",CALC_CONN_TEI0185_REV03!$F:$I),4,0)="--","---",IF($C$4="TEI0185_REV03",CALC_CONN_TEI0185_REV03!$G361&amp; " --&gt; " &amp;CALC_CONN_TEI0185_REV03!$I361&amp; " --&gt; ")),"---")</f>
        <v>---</v>
      </c>
      <c r="G361" s="73" t="str">
        <f>IFERROR(IF(VLOOKUP($D361&amp;"-"&amp;$E361,IF($C$4="TEI0185_REV03",CALC_CONN_TEI0185_REV03!$F:$H),3,0)="--",VLOOKUP($D361&amp;"-"&amp;$E361,IF($C$4="TEI0185_REV03",CALC_CONN_TEI0185_REV03!$F:$H),2,0),VLOOKUP($D361&amp;"-"&amp;$E361,IF($C$4="TEI0185_REV03",CALC_CONN_TEI0185_REV03!$F:$H),3,0)),"---")</f>
        <v>---</v>
      </c>
      <c r="H361" s="73" t="str">
        <f>IFERROR(VLOOKUP(G361,IF($C$4="TEI0185_REV03",CALC_CONN_TEI0185_REV03!$G:$T),14,0),"---")</f>
        <v>---</v>
      </c>
      <c r="I361" s="73" t="str">
        <f>IFERROR(VLOOKUP(G361,IF($C$4="TEI0185_REV03",CALC_CONN_TEI0185_REV03!$H:$X),16,0),"---")</f>
        <v>---</v>
      </c>
      <c r="J361" s="72" t="str">
        <f>IFERROR(VLOOKUP(G361,IF($C$4="TEI0185_REV03",CALC_CONN_TEI0185_REV03!$H:$X),17,0),"---")</f>
        <v>---</v>
      </c>
      <c r="K361" s="78" t="str">
        <f>IFERROR(VLOOKUP($D361&amp;"-"&amp;$E361,IF($C$4="TEI0185_REV03",CALC_CONN_TEI0185_REV03!$F:$K,"???"),6,0),"---")</f>
        <v>---</v>
      </c>
    </row>
    <row r="362" spans="2:11" ht="15" customHeight="1" x14ac:dyDescent="0.25">
      <c r="B362" s="73">
        <f t="shared" si="5"/>
        <v>357</v>
      </c>
      <c r="C362" s="77">
        <f>IFERROR(IF($C$4="TEI0185_REV03",CALC_CONN_TEI0185_REV03!U362,),"---")</f>
        <v>0</v>
      </c>
      <c r="D362" s="73">
        <f>IFERROR(IF($C$4="TEI0185_REV03",CALC_CONN_TEI0185_REV03!D362,),"---")</f>
        <v>0</v>
      </c>
      <c r="E362" s="73">
        <f>IFERROR(IF($C$4="TEI0185_REV03",CALC_CONN_TEI0185_REV03!E362,),"---")</f>
        <v>0</v>
      </c>
      <c r="F362" s="73" t="str">
        <f>IFERROR(IF(VLOOKUP($D362&amp;"-"&amp;$E362,IF($C$4="TEI0185_REV03",CALC_CONN_TEI0185_REV03!$F:$I),4,0)="--","---",IF($C$4="TEI0185_REV03",CALC_CONN_TEI0185_REV03!$G362&amp; " --&gt; " &amp;CALC_CONN_TEI0185_REV03!$I362&amp; " --&gt; ")),"---")</f>
        <v>---</v>
      </c>
      <c r="G362" s="73" t="str">
        <f>IFERROR(IF(VLOOKUP($D362&amp;"-"&amp;$E362,IF($C$4="TEI0185_REV03",CALC_CONN_TEI0185_REV03!$F:$H),3,0)="--",VLOOKUP($D362&amp;"-"&amp;$E362,IF($C$4="TEI0185_REV03",CALC_CONN_TEI0185_REV03!$F:$H),2,0),VLOOKUP($D362&amp;"-"&amp;$E362,IF($C$4="TEI0185_REV03",CALC_CONN_TEI0185_REV03!$F:$H),3,0)),"---")</f>
        <v>---</v>
      </c>
      <c r="H362" s="73" t="str">
        <f>IFERROR(VLOOKUP(G362,IF($C$4="TEI0185_REV03",CALC_CONN_TEI0185_REV03!$G:$T),14,0),"---")</f>
        <v>---</v>
      </c>
      <c r="I362" s="73" t="str">
        <f>IFERROR(VLOOKUP(G362,IF($C$4="TEI0185_REV03",CALC_CONN_TEI0185_REV03!$H:$X),16,0),"---")</f>
        <v>---</v>
      </c>
      <c r="J362" s="72" t="str">
        <f>IFERROR(VLOOKUP(G362,IF($C$4="TEI0185_REV03",CALC_CONN_TEI0185_REV03!$H:$X),17,0),"---")</f>
        <v>---</v>
      </c>
      <c r="K362" s="78" t="str">
        <f>IFERROR(VLOOKUP($D362&amp;"-"&amp;$E362,IF($C$4="TEI0185_REV03",CALC_CONN_TEI0185_REV03!$F:$K,"???"),6,0),"---")</f>
        <v>---</v>
      </c>
    </row>
    <row r="363" spans="2:11" ht="15" customHeight="1" x14ac:dyDescent="0.25">
      <c r="B363" s="73">
        <f t="shared" si="5"/>
        <v>358</v>
      </c>
      <c r="C363" s="77">
        <f>IFERROR(IF($C$4="TEI0185_REV03",CALC_CONN_TEI0185_REV03!U363,),"---")</f>
        <v>0</v>
      </c>
      <c r="D363" s="73">
        <f>IFERROR(IF($C$4="TEI0185_REV03",CALC_CONN_TEI0185_REV03!D363,),"---")</f>
        <v>0</v>
      </c>
      <c r="E363" s="73">
        <f>IFERROR(IF($C$4="TEI0185_REV03",CALC_CONN_TEI0185_REV03!E363,),"---")</f>
        <v>0</v>
      </c>
      <c r="F363" s="73" t="str">
        <f>IFERROR(IF(VLOOKUP($D363&amp;"-"&amp;$E363,IF($C$4="TEI0185_REV03",CALC_CONN_TEI0185_REV03!$F:$I),4,0)="--","---",IF($C$4="TEI0185_REV03",CALC_CONN_TEI0185_REV03!$G363&amp; " --&gt; " &amp;CALC_CONN_TEI0185_REV03!$I363&amp; " --&gt; ")),"---")</f>
        <v>---</v>
      </c>
      <c r="G363" s="73" t="str">
        <f>IFERROR(IF(VLOOKUP($D363&amp;"-"&amp;$E363,IF($C$4="TEI0185_REV03",CALC_CONN_TEI0185_REV03!$F:$H),3,0)="--",VLOOKUP($D363&amp;"-"&amp;$E363,IF($C$4="TEI0185_REV03",CALC_CONN_TEI0185_REV03!$F:$H),2,0),VLOOKUP($D363&amp;"-"&amp;$E363,IF($C$4="TEI0185_REV03",CALC_CONN_TEI0185_REV03!$F:$H),3,0)),"---")</f>
        <v>---</v>
      </c>
      <c r="H363" s="73" t="str">
        <f>IFERROR(VLOOKUP(G363,IF($C$4="TEI0185_REV03",CALC_CONN_TEI0185_REV03!$G:$T),14,0),"---")</f>
        <v>---</v>
      </c>
      <c r="I363" s="73" t="str">
        <f>IFERROR(VLOOKUP(G363,IF($C$4="TEI0185_REV03",CALC_CONN_TEI0185_REV03!$H:$X),16,0),"---")</f>
        <v>---</v>
      </c>
      <c r="J363" s="72" t="str">
        <f>IFERROR(VLOOKUP(G363,IF($C$4="TEI0185_REV03",CALC_CONN_TEI0185_REV03!$H:$X),17,0),"---")</f>
        <v>---</v>
      </c>
      <c r="K363" s="78" t="str">
        <f>IFERROR(VLOOKUP($D363&amp;"-"&amp;$E363,IF($C$4="TEI0185_REV03",CALC_CONN_TEI0185_REV03!$F:$K,"???"),6,0),"---")</f>
        <v>---</v>
      </c>
    </row>
    <row r="364" spans="2:11" ht="15" customHeight="1" x14ac:dyDescent="0.25">
      <c r="B364" s="73">
        <f t="shared" si="5"/>
        <v>359</v>
      </c>
      <c r="C364" s="77">
        <f>IFERROR(IF($C$4="TEI0185_REV03",CALC_CONN_TEI0185_REV03!U364,),"---")</f>
        <v>0</v>
      </c>
      <c r="D364" s="73">
        <f>IFERROR(IF($C$4="TEI0185_REV03",CALC_CONN_TEI0185_REV03!D364,),"---")</f>
        <v>0</v>
      </c>
      <c r="E364" s="73">
        <f>IFERROR(IF($C$4="TEI0185_REV03",CALC_CONN_TEI0185_REV03!E364,),"---")</f>
        <v>0</v>
      </c>
      <c r="F364" s="73" t="str">
        <f>IFERROR(IF(VLOOKUP($D364&amp;"-"&amp;$E364,IF($C$4="TEI0185_REV03",CALC_CONN_TEI0185_REV03!$F:$I),4,0)="--","---",IF($C$4="TEI0185_REV03",CALC_CONN_TEI0185_REV03!$G364&amp; " --&gt; " &amp;CALC_CONN_TEI0185_REV03!$I364&amp; " --&gt; ")),"---")</f>
        <v>---</v>
      </c>
      <c r="G364" s="73" t="str">
        <f>IFERROR(IF(VLOOKUP($D364&amp;"-"&amp;$E364,IF($C$4="TEI0185_REV03",CALC_CONN_TEI0185_REV03!$F:$H),3,0)="--",VLOOKUP($D364&amp;"-"&amp;$E364,IF($C$4="TEI0185_REV03",CALC_CONN_TEI0185_REV03!$F:$H),2,0),VLOOKUP($D364&amp;"-"&amp;$E364,IF($C$4="TEI0185_REV03",CALC_CONN_TEI0185_REV03!$F:$H),3,0)),"---")</f>
        <v>---</v>
      </c>
      <c r="H364" s="73" t="str">
        <f>IFERROR(VLOOKUP(G364,IF($C$4="TEI0185_REV03",CALC_CONN_TEI0185_REV03!$G:$T),14,0),"---")</f>
        <v>---</v>
      </c>
      <c r="I364" s="73" t="str">
        <f>IFERROR(VLOOKUP(G364,IF($C$4="TEI0185_REV03",CALC_CONN_TEI0185_REV03!$H:$X),16,0),"---")</f>
        <v>---</v>
      </c>
      <c r="J364" s="72" t="str">
        <f>IFERROR(VLOOKUP(G364,IF($C$4="TEI0185_REV03",CALC_CONN_TEI0185_REV03!$H:$X),17,0),"---")</f>
        <v>---</v>
      </c>
      <c r="K364" s="78" t="str">
        <f>IFERROR(VLOOKUP($D364&amp;"-"&amp;$E364,IF($C$4="TEI0185_REV03",CALC_CONN_TEI0185_REV03!$F:$K,"???"),6,0),"---")</f>
        <v>---</v>
      </c>
    </row>
    <row r="365" spans="2:11" ht="15" customHeight="1" x14ac:dyDescent="0.25">
      <c r="B365" s="73">
        <f t="shared" si="5"/>
        <v>360</v>
      </c>
      <c r="C365" s="77">
        <f>IFERROR(IF($C$4="TEI0185_REV03",CALC_CONN_TEI0185_REV03!U365,),"---")</f>
        <v>0</v>
      </c>
      <c r="D365" s="73">
        <f>IFERROR(IF($C$4="TEI0185_REV03",CALC_CONN_TEI0185_REV03!D365,),"---")</f>
        <v>0</v>
      </c>
      <c r="E365" s="73">
        <f>IFERROR(IF($C$4="TEI0185_REV03",CALC_CONN_TEI0185_REV03!E365,),"---")</f>
        <v>0</v>
      </c>
      <c r="F365" s="73" t="str">
        <f>IFERROR(IF(VLOOKUP($D365&amp;"-"&amp;$E365,IF($C$4="TEI0185_REV03",CALC_CONN_TEI0185_REV03!$F:$I),4,0)="--","---",IF($C$4="TEI0185_REV03",CALC_CONN_TEI0185_REV03!$G365&amp; " --&gt; " &amp;CALC_CONN_TEI0185_REV03!$I365&amp; " --&gt; ")),"---")</f>
        <v>---</v>
      </c>
      <c r="G365" s="73" t="str">
        <f>IFERROR(IF(VLOOKUP($D365&amp;"-"&amp;$E365,IF($C$4="TEI0185_REV03",CALC_CONN_TEI0185_REV03!$F:$H),3,0)="--",VLOOKUP($D365&amp;"-"&amp;$E365,IF($C$4="TEI0185_REV03",CALC_CONN_TEI0185_REV03!$F:$H),2,0),VLOOKUP($D365&amp;"-"&amp;$E365,IF($C$4="TEI0185_REV03",CALC_CONN_TEI0185_REV03!$F:$H),3,0)),"---")</f>
        <v>---</v>
      </c>
      <c r="H365" s="73" t="str">
        <f>IFERROR(VLOOKUP(G365,IF($C$4="TEI0185_REV03",CALC_CONN_TEI0185_REV03!$G:$T),14,0),"---")</f>
        <v>---</v>
      </c>
      <c r="I365" s="73" t="str">
        <f>IFERROR(VLOOKUP(G365,IF($C$4="TEI0185_REV03",CALC_CONN_TEI0185_REV03!$H:$X),16,0),"---")</f>
        <v>---</v>
      </c>
      <c r="J365" s="72" t="str">
        <f>IFERROR(VLOOKUP(G365,IF($C$4="TEI0185_REV03",CALC_CONN_TEI0185_REV03!$H:$X),17,0),"---")</f>
        <v>---</v>
      </c>
      <c r="K365" s="78" t="str">
        <f>IFERROR(VLOOKUP($D365&amp;"-"&amp;$E365,IF($C$4="TEI0185_REV03",CALC_CONN_TEI0185_REV03!$F:$K,"???"),6,0),"---")</f>
        <v>---</v>
      </c>
    </row>
    <row r="366" spans="2:11" ht="15" customHeight="1" x14ac:dyDescent="0.25">
      <c r="B366" s="73">
        <f t="shared" si="5"/>
        <v>361</v>
      </c>
      <c r="C366" s="77">
        <f>IFERROR(IF($C$4="TEI0185_REV03",CALC_CONN_TEI0185_REV03!U366,),"---")</f>
        <v>0</v>
      </c>
      <c r="D366" s="73">
        <f>IFERROR(IF($C$4="TEI0185_REV03",CALC_CONN_TEI0185_REV03!D366,),"---")</f>
        <v>0</v>
      </c>
      <c r="E366" s="73">
        <f>IFERROR(IF($C$4="TEI0185_REV03",CALC_CONN_TEI0185_REV03!E366,),"---")</f>
        <v>0</v>
      </c>
      <c r="F366" s="73" t="str">
        <f>IFERROR(IF(VLOOKUP($D366&amp;"-"&amp;$E366,IF($C$4="TEI0185_REV03",CALC_CONN_TEI0185_REV03!$F:$I),4,0)="--","---",IF($C$4="TEI0185_REV03",CALC_CONN_TEI0185_REV03!$G366&amp; " --&gt; " &amp;CALC_CONN_TEI0185_REV03!$I366&amp; " --&gt; ")),"---")</f>
        <v>---</v>
      </c>
      <c r="G366" s="73" t="str">
        <f>IFERROR(IF(VLOOKUP($D366&amp;"-"&amp;$E366,IF($C$4="TEI0185_REV03",CALC_CONN_TEI0185_REV03!$F:$H),3,0)="--",VLOOKUP($D366&amp;"-"&amp;$E366,IF($C$4="TEI0185_REV03",CALC_CONN_TEI0185_REV03!$F:$H),2,0),VLOOKUP($D366&amp;"-"&amp;$E366,IF($C$4="TEI0185_REV03",CALC_CONN_TEI0185_REV03!$F:$H),3,0)),"---")</f>
        <v>---</v>
      </c>
      <c r="H366" s="73" t="str">
        <f>IFERROR(VLOOKUP(G366,IF($C$4="TEI0185_REV03",CALC_CONN_TEI0185_REV03!$G:$T),14,0),"---")</f>
        <v>---</v>
      </c>
      <c r="I366" s="73" t="str">
        <f>IFERROR(VLOOKUP(G366,IF($C$4="TEI0185_REV03",CALC_CONN_TEI0185_REV03!$H:$X),16,0),"---")</f>
        <v>---</v>
      </c>
      <c r="J366" s="72" t="str">
        <f>IFERROR(VLOOKUP(G366,IF($C$4="TEI0185_REV03",CALC_CONN_TEI0185_REV03!$H:$X),17,0),"---")</f>
        <v>---</v>
      </c>
      <c r="K366" s="78" t="str">
        <f>IFERROR(VLOOKUP($D366&amp;"-"&amp;$E366,IF($C$4="TEI0185_REV03",CALC_CONN_TEI0185_REV03!$F:$K,"???"),6,0),"---")</f>
        <v>---</v>
      </c>
    </row>
    <row r="367" spans="2:11" ht="15" customHeight="1" x14ac:dyDescent="0.25">
      <c r="B367" s="73">
        <f t="shared" si="5"/>
        <v>362</v>
      </c>
      <c r="C367" s="77">
        <f>IFERROR(IF($C$4="TEI0185_REV03",CALC_CONN_TEI0185_REV03!U367,),"---")</f>
        <v>0</v>
      </c>
      <c r="D367" s="73">
        <f>IFERROR(IF($C$4="TEI0185_REV03",CALC_CONN_TEI0185_REV03!D367,),"---")</f>
        <v>0</v>
      </c>
      <c r="E367" s="73">
        <f>IFERROR(IF($C$4="TEI0185_REV03",CALC_CONN_TEI0185_REV03!E367,),"---")</f>
        <v>0</v>
      </c>
      <c r="F367" s="73" t="str">
        <f>IFERROR(IF(VLOOKUP($D367&amp;"-"&amp;$E367,IF($C$4="TEI0185_REV03",CALC_CONN_TEI0185_REV03!$F:$I),4,0)="--","---",IF($C$4="TEI0185_REV03",CALC_CONN_TEI0185_REV03!$G367&amp; " --&gt; " &amp;CALC_CONN_TEI0185_REV03!$I367&amp; " --&gt; ")),"---")</f>
        <v>---</v>
      </c>
      <c r="G367" s="73" t="str">
        <f>IFERROR(IF(VLOOKUP($D367&amp;"-"&amp;$E367,IF($C$4="TEI0185_REV03",CALC_CONN_TEI0185_REV03!$F:$H),3,0)="--",VLOOKUP($D367&amp;"-"&amp;$E367,IF($C$4="TEI0185_REV03",CALC_CONN_TEI0185_REV03!$F:$H),2,0),VLOOKUP($D367&amp;"-"&amp;$E367,IF($C$4="TEI0185_REV03",CALC_CONN_TEI0185_REV03!$F:$H),3,0)),"---")</f>
        <v>---</v>
      </c>
      <c r="H367" s="73" t="str">
        <f>IFERROR(VLOOKUP(G367,IF($C$4="TEI0185_REV03",CALC_CONN_TEI0185_REV03!$G:$T),14,0),"---")</f>
        <v>---</v>
      </c>
      <c r="I367" s="73" t="str">
        <f>IFERROR(VLOOKUP(G367,IF($C$4="TEI0185_REV03",CALC_CONN_TEI0185_REV03!$H:$X),16,0),"---")</f>
        <v>---</v>
      </c>
      <c r="J367" s="72" t="str">
        <f>IFERROR(VLOOKUP(G367,IF($C$4="TEI0185_REV03",CALC_CONN_TEI0185_REV03!$H:$X),17,0),"---")</f>
        <v>---</v>
      </c>
      <c r="K367" s="78" t="str">
        <f>IFERROR(VLOOKUP($D367&amp;"-"&amp;$E367,IF($C$4="TEI0185_REV03",CALC_CONN_TEI0185_REV03!$F:$K,"???"),6,0),"---")</f>
        <v>---</v>
      </c>
    </row>
    <row r="368" spans="2:11" ht="15" customHeight="1" x14ac:dyDescent="0.25">
      <c r="B368" s="73">
        <f t="shared" si="5"/>
        <v>363</v>
      </c>
      <c r="C368" s="77">
        <f>IFERROR(IF($C$4="TEI0185_REV03",CALC_CONN_TEI0185_REV03!U368,),"---")</f>
        <v>0</v>
      </c>
      <c r="D368" s="73">
        <f>IFERROR(IF($C$4="TEI0185_REV03",CALC_CONN_TEI0185_REV03!D368,),"---")</f>
        <v>0</v>
      </c>
      <c r="E368" s="73">
        <f>IFERROR(IF($C$4="TEI0185_REV03",CALC_CONN_TEI0185_REV03!E368,),"---")</f>
        <v>0</v>
      </c>
      <c r="F368" s="73" t="str">
        <f>IFERROR(IF(VLOOKUP($D368&amp;"-"&amp;$E368,IF($C$4="TEI0185_REV03",CALC_CONN_TEI0185_REV03!$F:$I),4,0)="--","---",IF($C$4="TEI0185_REV03",CALC_CONN_TEI0185_REV03!$G368&amp; " --&gt; " &amp;CALC_CONN_TEI0185_REV03!$I368&amp; " --&gt; ")),"---")</f>
        <v>---</v>
      </c>
      <c r="G368" s="73" t="str">
        <f>IFERROR(IF(VLOOKUP($D368&amp;"-"&amp;$E368,IF($C$4="TEI0185_REV03",CALC_CONN_TEI0185_REV03!$F:$H),3,0)="--",VLOOKUP($D368&amp;"-"&amp;$E368,IF($C$4="TEI0185_REV03",CALC_CONN_TEI0185_REV03!$F:$H),2,0),VLOOKUP($D368&amp;"-"&amp;$E368,IF($C$4="TEI0185_REV03",CALC_CONN_TEI0185_REV03!$F:$H),3,0)),"---")</f>
        <v>---</v>
      </c>
      <c r="H368" s="73" t="str">
        <f>IFERROR(VLOOKUP(G368,IF($C$4="TEI0185_REV03",CALC_CONN_TEI0185_REV03!$G:$T),14,0),"---")</f>
        <v>---</v>
      </c>
      <c r="I368" s="73" t="str">
        <f>IFERROR(VLOOKUP(G368,IF($C$4="TEI0185_REV03",CALC_CONN_TEI0185_REV03!$H:$X),16,0),"---")</f>
        <v>---</v>
      </c>
      <c r="J368" s="72" t="str">
        <f>IFERROR(VLOOKUP(G368,IF($C$4="TEI0185_REV03",CALC_CONN_TEI0185_REV03!$H:$X),17,0),"---")</f>
        <v>---</v>
      </c>
      <c r="K368" s="78" t="str">
        <f>IFERROR(VLOOKUP($D368&amp;"-"&amp;$E368,IF($C$4="TEI0185_REV03",CALC_CONN_TEI0185_REV03!$F:$K,"???"),6,0),"---")</f>
        <v>---</v>
      </c>
    </row>
    <row r="369" spans="2:11" ht="15" customHeight="1" x14ac:dyDescent="0.25">
      <c r="B369" s="73">
        <f t="shared" si="5"/>
        <v>364</v>
      </c>
      <c r="C369" s="77">
        <f>IFERROR(IF($C$4="TEI0185_REV03",CALC_CONN_TEI0185_REV03!U369,),"---")</f>
        <v>0</v>
      </c>
      <c r="D369" s="73">
        <f>IFERROR(IF($C$4="TEI0185_REV03",CALC_CONN_TEI0185_REV03!D369,),"---")</f>
        <v>0</v>
      </c>
      <c r="E369" s="73">
        <f>IFERROR(IF($C$4="TEI0185_REV03",CALC_CONN_TEI0185_REV03!E369,),"---")</f>
        <v>0</v>
      </c>
      <c r="F369" s="73" t="str">
        <f>IFERROR(IF(VLOOKUP($D369&amp;"-"&amp;$E369,IF($C$4="TEI0185_REV03",CALC_CONN_TEI0185_REV03!$F:$I),4,0)="--","---",IF($C$4="TEI0185_REV03",CALC_CONN_TEI0185_REV03!$G369&amp; " --&gt; " &amp;CALC_CONN_TEI0185_REV03!$I369&amp; " --&gt; ")),"---")</f>
        <v>---</v>
      </c>
      <c r="G369" s="73" t="str">
        <f>IFERROR(IF(VLOOKUP($D369&amp;"-"&amp;$E369,IF($C$4="TEI0185_REV03",CALC_CONN_TEI0185_REV03!$F:$H),3,0)="--",VLOOKUP($D369&amp;"-"&amp;$E369,IF($C$4="TEI0185_REV03",CALC_CONN_TEI0185_REV03!$F:$H),2,0),VLOOKUP($D369&amp;"-"&amp;$E369,IF($C$4="TEI0185_REV03",CALC_CONN_TEI0185_REV03!$F:$H),3,0)),"---")</f>
        <v>---</v>
      </c>
      <c r="H369" s="73" t="str">
        <f>IFERROR(VLOOKUP(G369,IF($C$4="TEI0185_REV03",CALC_CONN_TEI0185_REV03!$G:$T),14,0),"---")</f>
        <v>---</v>
      </c>
      <c r="I369" s="73" t="str">
        <f>IFERROR(VLOOKUP(G369,IF($C$4="TEI0185_REV03",CALC_CONN_TEI0185_REV03!$H:$X),16,0),"---")</f>
        <v>---</v>
      </c>
      <c r="J369" s="72" t="str">
        <f>IFERROR(VLOOKUP(G369,IF($C$4="TEI0185_REV03",CALC_CONN_TEI0185_REV03!$H:$X),17,0),"---")</f>
        <v>---</v>
      </c>
      <c r="K369" s="78" t="str">
        <f>IFERROR(VLOOKUP($D369&amp;"-"&amp;$E369,IF($C$4="TEI0185_REV03",CALC_CONN_TEI0185_REV03!$F:$K,"???"),6,0),"---")</f>
        <v>---</v>
      </c>
    </row>
    <row r="370" spans="2:11" ht="15" customHeight="1" x14ac:dyDescent="0.25">
      <c r="B370" s="73">
        <f t="shared" si="5"/>
        <v>365</v>
      </c>
      <c r="C370" s="77">
        <f>IFERROR(IF($C$4="TEI0185_REV03",CALC_CONN_TEI0185_REV03!U370,),"---")</f>
        <v>0</v>
      </c>
      <c r="D370" s="73">
        <f>IFERROR(IF($C$4="TEI0185_REV03",CALC_CONN_TEI0185_REV03!D370,),"---")</f>
        <v>0</v>
      </c>
      <c r="E370" s="73">
        <f>IFERROR(IF($C$4="TEI0185_REV03",CALC_CONN_TEI0185_REV03!E370,),"---")</f>
        <v>0</v>
      </c>
      <c r="F370" s="73" t="str">
        <f>IFERROR(IF(VLOOKUP($D370&amp;"-"&amp;$E370,IF($C$4="TEI0185_REV03",CALC_CONN_TEI0185_REV03!$F:$I),4,0)="--","---",IF($C$4="TEI0185_REV03",CALC_CONN_TEI0185_REV03!$G370&amp; " --&gt; " &amp;CALC_CONN_TEI0185_REV03!$I370&amp; " --&gt; ")),"---")</f>
        <v>---</v>
      </c>
      <c r="G370" s="73" t="str">
        <f>IFERROR(IF(VLOOKUP($D370&amp;"-"&amp;$E370,IF($C$4="TEI0185_REV03",CALC_CONN_TEI0185_REV03!$F:$H),3,0)="--",VLOOKUP($D370&amp;"-"&amp;$E370,IF($C$4="TEI0185_REV03",CALC_CONN_TEI0185_REV03!$F:$H),2,0),VLOOKUP($D370&amp;"-"&amp;$E370,IF($C$4="TEI0185_REV03",CALC_CONN_TEI0185_REV03!$F:$H),3,0)),"---")</f>
        <v>---</v>
      </c>
      <c r="H370" s="73" t="str">
        <f>IFERROR(VLOOKUP(G370,IF($C$4="TEI0185_REV03",CALC_CONN_TEI0185_REV03!$G:$T),14,0),"---")</f>
        <v>---</v>
      </c>
      <c r="I370" s="73" t="str">
        <f>IFERROR(VLOOKUP(G370,IF($C$4="TEI0185_REV03",CALC_CONN_TEI0185_REV03!$H:$X),16,0),"---")</f>
        <v>---</v>
      </c>
      <c r="J370" s="72" t="str">
        <f>IFERROR(VLOOKUP(G370,IF($C$4="TEI0185_REV03",CALC_CONN_TEI0185_REV03!$H:$X),17,0),"---")</f>
        <v>---</v>
      </c>
      <c r="K370" s="78" t="str">
        <f>IFERROR(VLOOKUP($D370&amp;"-"&amp;$E370,IF($C$4="TEI0185_REV03",CALC_CONN_TEI0185_REV03!$F:$K,"???"),6,0),"---")</f>
        <v>---</v>
      </c>
    </row>
    <row r="371" spans="2:11" ht="15" customHeight="1" x14ac:dyDescent="0.25">
      <c r="B371" s="73">
        <f t="shared" si="5"/>
        <v>366</v>
      </c>
      <c r="C371" s="77">
        <f>IFERROR(IF($C$4="TEI0185_REV03",CALC_CONN_TEI0185_REV03!U371,),"---")</f>
        <v>0</v>
      </c>
      <c r="D371" s="73">
        <f>IFERROR(IF($C$4="TEI0185_REV03",CALC_CONN_TEI0185_REV03!D371,),"---")</f>
        <v>0</v>
      </c>
      <c r="E371" s="73">
        <f>IFERROR(IF($C$4="TEI0185_REV03",CALC_CONN_TEI0185_REV03!E371,),"---")</f>
        <v>0</v>
      </c>
      <c r="F371" s="73" t="str">
        <f>IFERROR(IF(VLOOKUP($D371&amp;"-"&amp;$E371,IF($C$4="TEI0185_REV03",CALC_CONN_TEI0185_REV03!$F:$I),4,0)="--","---",IF($C$4="TEI0185_REV03",CALC_CONN_TEI0185_REV03!$G371&amp; " --&gt; " &amp;CALC_CONN_TEI0185_REV03!$I371&amp; " --&gt; ")),"---")</f>
        <v>---</v>
      </c>
      <c r="G371" s="73" t="str">
        <f>IFERROR(IF(VLOOKUP($D371&amp;"-"&amp;$E371,IF($C$4="TEI0185_REV03",CALC_CONN_TEI0185_REV03!$F:$H),3,0)="--",VLOOKUP($D371&amp;"-"&amp;$E371,IF($C$4="TEI0185_REV03",CALC_CONN_TEI0185_REV03!$F:$H),2,0),VLOOKUP($D371&amp;"-"&amp;$E371,IF($C$4="TEI0185_REV03",CALC_CONN_TEI0185_REV03!$F:$H),3,0)),"---")</f>
        <v>---</v>
      </c>
      <c r="H371" s="73" t="str">
        <f>IFERROR(VLOOKUP(G371,IF($C$4="TEI0185_REV03",CALC_CONN_TEI0185_REV03!$G:$T),14,0),"---")</f>
        <v>---</v>
      </c>
      <c r="I371" s="73" t="str">
        <f>IFERROR(VLOOKUP(G371,IF($C$4="TEI0185_REV03",CALC_CONN_TEI0185_REV03!$H:$X),16,0),"---")</f>
        <v>---</v>
      </c>
      <c r="J371" s="72" t="str">
        <f>IFERROR(VLOOKUP(G371,IF($C$4="TEI0185_REV03",CALC_CONN_TEI0185_REV03!$H:$X),17,0),"---")</f>
        <v>---</v>
      </c>
      <c r="K371" s="78" t="str">
        <f>IFERROR(VLOOKUP($D371&amp;"-"&amp;$E371,IF($C$4="TEI0185_REV03",CALC_CONN_TEI0185_REV03!$F:$K,"???"),6,0),"---")</f>
        <v>---</v>
      </c>
    </row>
    <row r="372" spans="2:11" ht="15" customHeight="1" x14ac:dyDescent="0.25">
      <c r="B372" s="73">
        <f t="shared" si="5"/>
        <v>367</v>
      </c>
      <c r="C372" s="77">
        <f>IFERROR(IF($C$4="TEI0185_REV03",CALC_CONN_TEI0185_REV03!U372,),"---")</f>
        <v>0</v>
      </c>
      <c r="D372" s="73">
        <f>IFERROR(IF($C$4="TEI0185_REV03",CALC_CONN_TEI0185_REV03!D372,),"---")</f>
        <v>0</v>
      </c>
      <c r="E372" s="73">
        <f>IFERROR(IF($C$4="TEI0185_REV03",CALC_CONN_TEI0185_REV03!E372,),"---")</f>
        <v>0</v>
      </c>
      <c r="F372" s="73" t="str">
        <f>IFERROR(IF(VLOOKUP($D372&amp;"-"&amp;$E372,IF($C$4="TEI0185_REV03",CALC_CONN_TEI0185_REV03!$F:$I),4,0)="--","---",IF($C$4="TEI0185_REV03",CALC_CONN_TEI0185_REV03!$G372&amp; " --&gt; " &amp;CALC_CONN_TEI0185_REV03!$I372&amp; " --&gt; ")),"---")</f>
        <v>---</v>
      </c>
      <c r="G372" s="73" t="str">
        <f>IFERROR(IF(VLOOKUP($D372&amp;"-"&amp;$E372,IF($C$4="TEI0185_REV03",CALC_CONN_TEI0185_REV03!$F:$H),3,0)="--",VLOOKUP($D372&amp;"-"&amp;$E372,IF($C$4="TEI0185_REV03",CALC_CONN_TEI0185_REV03!$F:$H),2,0),VLOOKUP($D372&amp;"-"&amp;$E372,IF($C$4="TEI0185_REV03",CALC_CONN_TEI0185_REV03!$F:$H),3,0)),"---")</f>
        <v>---</v>
      </c>
      <c r="H372" s="73" t="str">
        <f>IFERROR(VLOOKUP(G372,IF($C$4="TEI0185_REV03",CALC_CONN_TEI0185_REV03!$G:$T),14,0),"---")</f>
        <v>---</v>
      </c>
      <c r="I372" s="73" t="str">
        <f>IFERROR(VLOOKUP(G372,IF($C$4="TEI0185_REV03",CALC_CONN_TEI0185_REV03!$H:$X),16,0),"---")</f>
        <v>---</v>
      </c>
      <c r="J372" s="72" t="str">
        <f>IFERROR(VLOOKUP(G372,IF($C$4="TEI0185_REV03",CALC_CONN_TEI0185_REV03!$H:$X),17,0),"---")</f>
        <v>---</v>
      </c>
      <c r="K372" s="78" t="str">
        <f>IFERROR(VLOOKUP($D372&amp;"-"&amp;$E372,IF($C$4="TEI0185_REV03",CALC_CONN_TEI0185_REV03!$F:$K,"???"),6,0),"---")</f>
        <v>---</v>
      </c>
    </row>
    <row r="373" spans="2:11" ht="15" customHeight="1" x14ac:dyDescent="0.25">
      <c r="B373" s="73">
        <f t="shared" si="5"/>
        <v>368</v>
      </c>
      <c r="C373" s="77">
        <f>IFERROR(IF($C$4="TEI0185_REV03",CALC_CONN_TEI0185_REV03!U373,),"---")</f>
        <v>0</v>
      </c>
      <c r="D373" s="73">
        <f>IFERROR(IF($C$4="TEI0185_REV03",CALC_CONN_TEI0185_REV03!D373,),"---")</f>
        <v>0</v>
      </c>
      <c r="E373" s="73">
        <f>IFERROR(IF($C$4="TEI0185_REV03",CALC_CONN_TEI0185_REV03!E373,),"---")</f>
        <v>0</v>
      </c>
      <c r="F373" s="73" t="str">
        <f>IFERROR(IF(VLOOKUP($D373&amp;"-"&amp;$E373,IF($C$4="TEI0185_REV03",CALC_CONN_TEI0185_REV03!$F:$I),4,0)="--","---",IF($C$4="TEI0185_REV03",CALC_CONN_TEI0185_REV03!$G373&amp; " --&gt; " &amp;CALC_CONN_TEI0185_REV03!$I373&amp; " --&gt; ")),"---")</f>
        <v>---</v>
      </c>
      <c r="G373" s="73" t="str">
        <f>IFERROR(IF(VLOOKUP($D373&amp;"-"&amp;$E373,IF($C$4="TEI0185_REV03",CALC_CONN_TEI0185_REV03!$F:$H),3,0)="--",VLOOKUP($D373&amp;"-"&amp;$E373,IF($C$4="TEI0185_REV03",CALC_CONN_TEI0185_REV03!$F:$H),2,0),VLOOKUP($D373&amp;"-"&amp;$E373,IF($C$4="TEI0185_REV03",CALC_CONN_TEI0185_REV03!$F:$H),3,0)),"---")</f>
        <v>---</v>
      </c>
      <c r="H373" s="73" t="str">
        <f>IFERROR(VLOOKUP(G373,IF($C$4="TEI0185_REV03",CALC_CONN_TEI0185_REV03!$G:$T),14,0),"---")</f>
        <v>---</v>
      </c>
      <c r="I373" s="73" t="str">
        <f>IFERROR(VLOOKUP(G373,IF($C$4="TEI0185_REV03",CALC_CONN_TEI0185_REV03!$H:$X),16,0),"---")</f>
        <v>---</v>
      </c>
      <c r="J373" s="72" t="str">
        <f>IFERROR(VLOOKUP(G373,IF($C$4="TEI0185_REV03",CALC_CONN_TEI0185_REV03!$H:$X),17,0),"---")</f>
        <v>---</v>
      </c>
      <c r="K373" s="78" t="str">
        <f>IFERROR(VLOOKUP($D373&amp;"-"&amp;$E373,IF($C$4="TEI0185_REV03",CALC_CONN_TEI0185_REV03!$F:$K,"???"),6,0),"---")</f>
        <v>---</v>
      </c>
    </row>
    <row r="374" spans="2:11" ht="15" customHeight="1" x14ac:dyDescent="0.25">
      <c r="B374" s="73">
        <f t="shared" si="5"/>
        <v>369</v>
      </c>
      <c r="C374" s="77">
        <f>IFERROR(IF($C$4="TEI0185_REV03",CALC_CONN_TEI0185_REV03!U374,),"---")</f>
        <v>0</v>
      </c>
      <c r="D374" s="73">
        <f>IFERROR(IF($C$4="TEI0185_REV03",CALC_CONN_TEI0185_REV03!D374,),"---")</f>
        <v>0</v>
      </c>
      <c r="E374" s="73">
        <f>IFERROR(IF($C$4="TEI0185_REV03",CALC_CONN_TEI0185_REV03!E374,),"---")</f>
        <v>0</v>
      </c>
      <c r="F374" s="73" t="str">
        <f>IFERROR(IF(VLOOKUP($D374&amp;"-"&amp;$E374,IF($C$4="TEI0185_REV03",CALC_CONN_TEI0185_REV03!$F:$I),4,0)="--","---",IF($C$4="TEI0185_REV03",CALC_CONN_TEI0185_REV03!$G374&amp; " --&gt; " &amp;CALC_CONN_TEI0185_REV03!$I374&amp; " --&gt; ")),"---")</f>
        <v>---</v>
      </c>
      <c r="G374" s="73" t="str">
        <f>IFERROR(IF(VLOOKUP($D374&amp;"-"&amp;$E374,IF($C$4="TEI0185_REV03",CALC_CONN_TEI0185_REV03!$F:$H),3,0)="--",VLOOKUP($D374&amp;"-"&amp;$E374,IF($C$4="TEI0185_REV03",CALC_CONN_TEI0185_REV03!$F:$H),2,0),VLOOKUP($D374&amp;"-"&amp;$E374,IF($C$4="TEI0185_REV03",CALC_CONN_TEI0185_REV03!$F:$H),3,0)),"---")</f>
        <v>---</v>
      </c>
      <c r="H374" s="73" t="str">
        <f>IFERROR(VLOOKUP(G374,IF($C$4="TEI0185_REV03",CALC_CONN_TEI0185_REV03!$G:$T),14,0),"---")</f>
        <v>---</v>
      </c>
      <c r="I374" s="73" t="str">
        <f>IFERROR(VLOOKUP(G374,IF($C$4="TEI0185_REV03",CALC_CONN_TEI0185_REV03!$H:$X),16,0),"---")</f>
        <v>---</v>
      </c>
      <c r="J374" s="72" t="str">
        <f>IFERROR(VLOOKUP(G374,IF($C$4="TEI0185_REV03",CALC_CONN_TEI0185_REV03!$H:$X),17,0),"---")</f>
        <v>---</v>
      </c>
      <c r="K374" s="78" t="str">
        <f>IFERROR(VLOOKUP($D374&amp;"-"&amp;$E374,IF($C$4="TEI0185_REV03",CALC_CONN_TEI0185_REV03!$F:$K,"???"),6,0),"---")</f>
        <v>---</v>
      </c>
    </row>
    <row r="375" spans="2:11" ht="15" customHeight="1" x14ac:dyDescent="0.25">
      <c r="B375" s="73">
        <f t="shared" si="5"/>
        <v>370</v>
      </c>
      <c r="C375" s="77">
        <f>IFERROR(IF($C$4="TEI0185_REV03",CALC_CONN_TEI0185_REV03!U375,),"---")</f>
        <v>0</v>
      </c>
      <c r="D375" s="73">
        <f>IFERROR(IF($C$4="TEI0185_REV03",CALC_CONN_TEI0185_REV03!D375,),"---")</f>
        <v>0</v>
      </c>
      <c r="E375" s="73">
        <f>IFERROR(IF($C$4="TEI0185_REV03",CALC_CONN_TEI0185_REV03!E375,),"---")</f>
        <v>0</v>
      </c>
      <c r="F375" s="73" t="str">
        <f>IFERROR(IF(VLOOKUP($D375&amp;"-"&amp;$E375,IF($C$4="TEI0185_REV03",CALC_CONN_TEI0185_REV03!$F:$I),4,0)="--","---",IF($C$4="TEI0185_REV03",CALC_CONN_TEI0185_REV03!$G375&amp; " --&gt; " &amp;CALC_CONN_TEI0185_REV03!$I375&amp; " --&gt; ")),"---")</f>
        <v>---</v>
      </c>
      <c r="G375" s="73" t="str">
        <f>IFERROR(IF(VLOOKUP($D375&amp;"-"&amp;$E375,IF($C$4="TEI0185_REV03",CALC_CONN_TEI0185_REV03!$F:$H),3,0)="--",VLOOKUP($D375&amp;"-"&amp;$E375,IF($C$4="TEI0185_REV03",CALC_CONN_TEI0185_REV03!$F:$H),2,0),VLOOKUP($D375&amp;"-"&amp;$E375,IF($C$4="TEI0185_REV03",CALC_CONN_TEI0185_REV03!$F:$H),3,0)),"---")</f>
        <v>---</v>
      </c>
      <c r="H375" s="73" t="str">
        <f>IFERROR(VLOOKUP(G375,IF($C$4="TEI0185_REV03",CALC_CONN_TEI0185_REV03!$G:$T),14,0),"---")</f>
        <v>---</v>
      </c>
      <c r="I375" s="73" t="str">
        <f>IFERROR(VLOOKUP(G375,IF($C$4="TEI0185_REV03",CALC_CONN_TEI0185_REV03!$H:$X),16,0),"---")</f>
        <v>---</v>
      </c>
      <c r="J375" s="72" t="str">
        <f>IFERROR(VLOOKUP(G375,IF($C$4="TEI0185_REV03",CALC_CONN_TEI0185_REV03!$H:$X),17,0),"---")</f>
        <v>---</v>
      </c>
      <c r="K375" s="78" t="str">
        <f>IFERROR(VLOOKUP($D375&amp;"-"&amp;$E375,IF($C$4="TEI0185_REV03",CALC_CONN_TEI0185_REV03!$F:$K,"???"),6,0),"---")</f>
        <v>---</v>
      </c>
    </row>
    <row r="376" spans="2:11" ht="15" customHeight="1" x14ac:dyDescent="0.25">
      <c r="B376" s="73">
        <f t="shared" si="5"/>
        <v>371</v>
      </c>
      <c r="C376" s="77">
        <f>IFERROR(IF($C$4="TEI0185_REV03",CALC_CONN_TEI0185_REV03!U376,),"---")</f>
        <v>0</v>
      </c>
      <c r="D376" s="73">
        <f>IFERROR(IF($C$4="TEI0185_REV03",CALC_CONN_TEI0185_REV03!D376,),"---")</f>
        <v>0</v>
      </c>
      <c r="E376" s="73">
        <f>IFERROR(IF($C$4="TEI0185_REV03",CALC_CONN_TEI0185_REV03!E376,),"---")</f>
        <v>0</v>
      </c>
      <c r="F376" s="73" t="str">
        <f>IFERROR(IF(VLOOKUP($D376&amp;"-"&amp;$E376,IF($C$4="TEI0185_REV03",CALC_CONN_TEI0185_REV03!$F:$I),4,0)="--","---",IF($C$4="TEI0185_REV03",CALC_CONN_TEI0185_REV03!$G376&amp; " --&gt; " &amp;CALC_CONN_TEI0185_REV03!$I376&amp; " --&gt; ")),"---")</f>
        <v>---</v>
      </c>
      <c r="G376" s="73" t="str">
        <f>IFERROR(IF(VLOOKUP($D376&amp;"-"&amp;$E376,IF($C$4="TEI0185_REV03",CALC_CONN_TEI0185_REV03!$F:$H),3,0)="--",VLOOKUP($D376&amp;"-"&amp;$E376,IF($C$4="TEI0185_REV03",CALC_CONN_TEI0185_REV03!$F:$H),2,0),VLOOKUP($D376&amp;"-"&amp;$E376,IF($C$4="TEI0185_REV03",CALC_CONN_TEI0185_REV03!$F:$H),3,0)),"---")</f>
        <v>---</v>
      </c>
      <c r="H376" s="73" t="str">
        <f>IFERROR(VLOOKUP(G376,IF($C$4="TEI0185_REV03",CALC_CONN_TEI0185_REV03!$G:$T),14,0),"---")</f>
        <v>---</v>
      </c>
      <c r="I376" s="73" t="str">
        <f>IFERROR(VLOOKUP(G376,IF($C$4="TEI0185_REV03",CALC_CONN_TEI0185_REV03!$H:$X),16,0),"---")</f>
        <v>---</v>
      </c>
      <c r="J376" s="72" t="str">
        <f>IFERROR(VLOOKUP(G376,IF($C$4="TEI0185_REV03",CALC_CONN_TEI0185_REV03!$H:$X),17,0),"---")</f>
        <v>---</v>
      </c>
      <c r="K376" s="78" t="str">
        <f>IFERROR(VLOOKUP($D376&amp;"-"&amp;$E376,IF($C$4="TEI0185_REV03",CALC_CONN_TEI0185_REV03!$F:$K,"???"),6,0),"---")</f>
        <v>---</v>
      </c>
    </row>
    <row r="377" spans="2:11" ht="15" customHeight="1" x14ac:dyDescent="0.25">
      <c r="B377" s="73">
        <f t="shared" si="5"/>
        <v>372</v>
      </c>
      <c r="C377" s="77">
        <f>IFERROR(IF($C$4="TEI0185_REV03",CALC_CONN_TEI0185_REV03!U377,),"---")</f>
        <v>0</v>
      </c>
      <c r="D377" s="73">
        <f>IFERROR(IF($C$4="TEI0185_REV03",CALC_CONN_TEI0185_REV03!D377,),"---")</f>
        <v>0</v>
      </c>
      <c r="E377" s="73">
        <f>IFERROR(IF($C$4="TEI0185_REV03",CALC_CONN_TEI0185_REV03!E377,),"---")</f>
        <v>0</v>
      </c>
      <c r="F377" s="73" t="str">
        <f>IFERROR(IF(VLOOKUP($D377&amp;"-"&amp;$E377,IF($C$4="TEI0185_REV03",CALC_CONN_TEI0185_REV03!$F:$I),4,0)="--","---",IF($C$4="TEI0185_REV03",CALC_CONN_TEI0185_REV03!$G377&amp; " --&gt; " &amp;CALC_CONN_TEI0185_REV03!$I377&amp; " --&gt; ")),"---")</f>
        <v>---</v>
      </c>
      <c r="G377" s="73" t="str">
        <f>IFERROR(IF(VLOOKUP($D377&amp;"-"&amp;$E377,IF($C$4="TEI0185_REV03",CALC_CONN_TEI0185_REV03!$F:$H),3,0)="--",VLOOKUP($D377&amp;"-"&amp;$E377,IF($C$4="TEI0185_REV03",CALC_CONN_TEI0185_REV03!$F:$H),2,0),VLOOKUP($D377&amp;"-"&amp;$E377,IF($C$4="TEI0185_REV03",CALC_CONN_TEI0185_REV03!$F:$H),3,0)),"---")</f>
        <v>---</v>
      </c>
      <c r="H377" s="73" t="str">
        <f>IFERROR(VLOOKUP(G377,IF($C$4="TEI0185_REV03",CALC_CONN_TEI0185_REV03!$G:$T),14,0),"---")</f>
        <v>---</v>
      </c>
      <c r="I377" s="73" t="str">
        <f>IFERROR(VLOOKUP(G377,IF($C$4="TEI0185_REV03",CALC_CONN_TEI0185_REV03!$H:$X),16,0),"---")</f>
        <v>---</v>
      </c>
      <c r="J377" s="72" t="str">
        <f>IFERROR(VLOOKUP(G377,IF($C$4="TEI0185_REV03",CALC_CONN_TEI0185_REV03!$H:$X),17,0),"---")</f>
        <v>---</v>
      </c>
      <c r="K377" s="78" t="str">
        <f>IFERROR(VLOOKUP($D377&amp;"-"&amp;$E377,IF($C$4="TEI0185_REV03",CALC_CONN_TEI0185_REV03!$F:$K,"???"),6,0),"---")</f>
        <v>---</v>
      </c>
    </row>
    <row r="378" spans="2:11" ht="15" customHeight="1" x14ac:dyDescent="0.25">
      <c r="B378" s="73">
        <f t="shared" si="5"/>
        <v>373</v>
      </c>
      <c r="C378" s="77">
        <f>IFERROR(IF($C$4="TEI0185_REV03",CALC_CONN_TEI0185_REV03!U378,),"---")</f>
        <v>0</v>
      </c>
      <c r="D378" s="73">
        <f>IFERROR(IF($C$4="TEI0185_REV03",CALC_CONN_TEI0185_REV03!D378,),"---")</f>
        <v>0</v>
      </c>
      <c r="E378" s="73">
        <f>IFERROR(IF($C$4="TEI0185_REV03",CALC_CONN_TEI0185_REV03!E378,),"---")</f>
        <v>0</v>
      </c>
      <c r="F378" s="73" t="str">
        <f>IFERROR(IF(VLOOKUP($D378&amp;"-"&amp;$E378,IF($C$4="TEI0185_REV03",CALC_CONN_TEI0185_REV03!$F:$I),4,0)="--","---",IF($C$4="TEI0185_REV03",CALC_CONN_TEI0185_REV03!$G378&amp; " --&gt; " &amp;CALC_CONN_TEI0185_REV03!$I378&amp; " --&gt; ")),"---")</f>
        <v>---</v>
      </c>
      <c r="G378" s="73" t="str">
        <f>IFERROR(IF(VLOOKUP($D378&amp;"-"&amp;$E378,IF($C$4="TEI0185_REV03",CALC_CONN_TEI0185_REV03!$F:$H),3,0)="--",VLOOKUP($D378&amp;"-"&amp;$E378,IF($C$4="TEI0185_REV03",CALC_CONN_TEI0185_REV03!$F:$H),2,0),VLOOKUP($D378&amp;"-"&amp;$E378,IF($C$4="TEI0185_REV03",CALC_CONN_TEI0185_REV03!$F:$H),3,0)),"---")</f>
        <v>---</v>
      </c>
      <c r="H378" s="73" t="str">
        <f>IFERROR(VLOOKUP(G378,IF($C$4="TEI0185_REV03",CALC_CONN_TEI0185_REV03!$G:$T),14,0),"---")</f>
        <v>---</v>
      </c>
      <c r="I378" s="73" t="str">
        <f>IFERROR(VLOOKUP(G378,IF($C$4="TEI0185_REV03",CALC_CONN_TEI0185_REV03!$H:$X),16,0),"---")</f>
        <v>---</v>
      </c>
      <c r="J378" s="72" t="str">
        <f>IFERROR(VLOOKUP(G378,IF($C$4="TEI0185_REV03",CALC_CONN_TEI0185_REV03!$H:$X),17,0),"---")</f>
        <v>---</v>
      </c>
      <c r="K378" s="78" t="str">
        <f>IFERROR(VLOOKUP($D378&amp;"-"&amp;$E378,IF($C$4="TEI0185_REV03",CALC_CONN_TEI0185_REV03!$F:$K,"???"),6,0),"---")</f>
        <v>---</v>
      </c>
    </row>
    <row r="379" spans="2:11" ht="15" customHeight="1" x14ac:dyDescent="0.25">
      <c r="B379" s="73">
        <f t="shared" si="5"/>
        <v>374</v>
      </c>
      <c r="C379" s="77">
        <f>IFERROR(IF($C$4="TEI0185_REV03",CALC_CONN_TEI0185_REV03!U379,),"---")</f>
        <v>0</v>
      </c>
      <c r="D379" s="73">
        <f>IFERROR(IF($C$4="TEI0185_REV03",CALC_CONN_TEI0185_REV03!D379,),"---")</f>
        <v>0</v>
      </c>
      <c r="E379" s="73">
        <f>IFERROR(IF($C$4="TEI0185_REV03",CALC_CONN_TEI0185_REV03!E379,),"---")</f>
        <v>0</v>
      </c>
      <c r="F379" s="73" t="str">
        <f>IFERROR(IF(VLOOKUP($D379&amp;"-"&amp;$E379,IF($C$4="TEI0185_REV03",CALC_CONN_TEI0185_REV03!$F:$I),4,0)="--","---",IF($C$4="TEI0185_REV03",CALC_CONN_TEI0185_REV03!$G379&amp; " --&gt; " &amp;CALC_CONN_TEI0185_REV03!$I379&amp; " --&gt; ")),"---")</f>
        <v>---</v>
      </c>
      <c r="G379" s="73" t="str">
        <f>IFERROR(IF(VLOOKUP($D379&amp;"-"&amp;$E379,IF($C$4="TEI0185_REV03",CALC_CONN_TEI0185_REV03!$F:$H),3,0)="--",VLOOKUP($D379&amp;"-"&amp;$E379,IF($C$4="TEI0185_REV03",CALC_CONN_TEI0185_REV03!$F:$H),2,0),VLOOKUP($D379&amp;"-"&amp;$E379,IF($C$4="TEI0185_REV03",CALC_CONN_TEI0185_REV03!$F:$H),3,0)),"---")</f>
        <v>---</v>
      </c>
      <c r="H379" s="73" t="str">
        <f>IFERROR(VLOOKUP(G379,IF($C$4="TEI0185_REV03",CALC_CONN_TEI0185_REV03!$G:$T),14,0),"---")</f>
        <v>---</v>
      </c>
      <c r="I379" s="73" t="str">
        <f>IFERROR(VLOOKUP(G379,IF($C$4="TEI0185_REV03",CALC_CONN_TEI0185_REV03!$H:$X),16,0),"---")</f>
        <v>---</v>
      </c>
      <c r="J379" s="72" t="str">
        <f>IFERROR(VLOOKUP(G379,IF($C$4="TEI0185_REV03",CALC_CONN_TEI0185_REV03!$H:$X),17,0),"---")</f>
        <v>---</v>
      </c>
      <c r="K379" s="78" t="str">
        <f>IFERROR(VLOOKUP($D379&amp;"-"&amp;$E379,IF($C$4="TEI0185_REV03",CALC_CONN_TEI0185_REV03!$F:$K,"???"),6,0),"---")</f>
        <v>---</v>
      </c>
    </row>
    <row r="380" spans="2:11" ht="15" customHeight="1" x14ac:dyDescent="0.25">
      <c r="B380" s="73">
        <f t="shared" si="5"/>
        <v>375</v>
      </c>
      <c r="C380" s="77">
        <f>IFERROR(IF($C$4="TEI0185_REV03",CALC_CONN_TEI0185_REV03!U380,),"---")</f>
        <v>0</v>
      </c>
      <c r="D380" s="73">
        <f>IFERROR(IF($C$4="TEI0185_REV03",CALC_CONN_TEI0185_REV03!D380,),"---")</f>
        <v>0</v>
      </c>
      <c r="E380" s="73">
        <f>IFERROR(IF($C$4="TEI0185_REV03",CALC_CONN_TEI0185_REV03!E380,),"---")</f>
        <v>0</v>
      </c>
      <c r="F380" s="73" t="str">
        <f>IFERROR(IF(VLOOKUP($D380&amp;"-"&amp;$E380,IF($C$4="TEI0185_REV03",CALC_CONN_TEI0185_REV03!$F:$I),4,0)="--","---",IF($C$4="TEI0185_REV03",CALC_CONN_TEI0185_REV03!$G380&amp; " --&gt; " &amp;CALC_CONN_TEI0185_REV03!$I380&amp; " --&gt; ")),"---")</f>
        <v>---</v>
      </c>
      <c r="G380" s="73" t="str">
        <f>IFERROR(IF(VLOOKUP($D380&amp;"-"&amp;$E380,IF($C$4="TEI0185_REV03",CALC_CONN_TEI0185_REV03!$F:$H),3,0)="--",VLOOKUP($D380&amp;"-"&amp;$E380,IF($C$4="TEI0185_REV03",CALC_CONN_TEI0185_REV03!$F:$H),2,0),VLOOKUP($D380&amp;"-"&amp;$E380,IF($C$4="TEI0185_REV03",CALC_CONN_TEI0185_REV03!$F:$H),3,0)),"---")</f>
        <v>---</v>
      </c>
      <c r="H380" s="73" t="str">
        <f>IFERROR(VLOOKUP(G380,IF($C$4="TEI0185_REV03",CALC_CONN_TEI0185_REV03!$G:$T),14,0),"---")</f>
        <v>---</v>
      </c>
      <c r="I380" s="73" t="str">
        <f>IFERROR(VLOOKUP(G380,IF($C$4="TEI0185_REV03",CALC_CONN_TEI0185_REV03!$H:$X),16,0),"---")</f>
        <v>---</v>
      </c>
      <c r="J380" s="72" t="str">
        <f>IFERROR(VLOOKUP(G380,IF($C$4="TEI0185_REV03",CALC_CONN_TEI0185_REV03!$H:$X),17,0),"---")</f>
        <v>---</v>
      </c>
      <c r="K380" s="78" t="str">
        <f>IFERROR(VLOOKUP($D380&amp;"-"&amp;$E380,IF($C$4="TEI0185_REV03",CALC_CONN_TEI0185_REV03!$F:$K,"???"),6,0),"---")</f>
        <v>---</v>
      </c>
    </row>
    <row r="381" spans="2:11" ht="15" customHeight="1" x14ac:dyDescent="0.25">
      <c r="B381" s="73">
        <f t="shared" si="5"/>
        <v>376</v>
      </c>
      <c r="C381" s="77">
        <f>IFERROR(IF($C$4="TEI0185_REV03",CALC_CONN_TEI0185_REV03!U381,),"---")</f>
        <v>0</v>
      </c>
      <c r="D381" s="73">
        <f>IFERROR(IF($C$4="TEI0185_REV03",CALC_CONN_TEI0185_REV03!D381,),"---")</f>
        <v>0</v>
      </c>
      <c r="E381" s="73">
        <f>IFERROR(IF($C$4="TEI0185_REV03",CALC_CONN_TEI0185_REV03!E381,),"---")</f>
        <v>0</v>
      </c>
      <c r="F381" s="73" t="str">
        <f>IFERROR(IF(VLOOKUP($D381&amp;"-"&amp;$E381,IF($C$4="TEI0185_REV03",CALC_CONN_TEI0185_REV03!$F:$I),4,0)="--","---",IF($C$4="TEI0185_REV03",CALC_CONN_TEI0185_REV03!$G381&amp; " --&gt; " &amp;CALC_CONN_TEI0185_REV03!$I381&amp; " --&gt; ")),"---")</f>
        <v>---</v>
      </c>
      <c r="G381" s="73" t="str">
        <f>IFERROR(IF(VLOOKUP($D381&amp;"-"&amp;$E381,IF($C$4="TEI0185_REV03",CALC_CONN_TEI0185_REV03!$F:$H),3,0)="--",VLOOKUP($D381&amp;"-"&amp;$E381,IF($C$4="TEI0185_REV03",CALC_CONN_TEI0185_REV03!$F:$H),2,0),VLOOKUP($D381&amp;"-"&amp;$E381,IF($C$4="TEI0185_REV03",CALC_CONN_TEI0185_REV03!$F:$H),3,0)),"---")</f>
        <v>---</v>
      </c>
      <c r="H381" s="73" t="str">
        <f>IFERROR(VLOOKUP(G381,IF($C$4="TEI0185_REV03",CALC_CONN_TEI0185_REV03!$G:$T),14,0),"---")</f>
        <v>---</v>
      </c>
      <c r="I381" s="73" t="str">
        <f>IFERROR(VLOOKUP(G381,IF($C$4="TEI0185_REV03",CALC_CONN_TEI0185_REV03!$H:$X),16,0),"---")</f>
        <v>---</v>
      </c>
      <c r="J381" s="72" t="str">
        <f>IFERROR(VLOOKUP(G381,IF($C$4="TEI0185_REV03",CALC_CONN_TEI0185_REV03!$H:$X),17,0),"---")</f>
        <v>---</v>
      </c>
      <c r="K381" s="78" t="str">
        <f>IFERROR(VLOOKUP($D381&amp;"-"&amp;$E381,IF($C$4="TEI0185_REV03",CALC_CONN_TEI0185_REV03!$F:$K,"???"),6,0),"---")</f>
        <v>---</v>
      </c>
    </row>
    <row r="382" spans="2:11" ht="15" customHeight="1" x14ac:dyDescent="0.25">
      <c r="B382" s="73">
        <f t="shared" si="5"/>
        <v>377</v>
      </c>
      <c r="C382" s="77">
        <f>IFERROR(IF($C$4="TEI0185_REV03",CALC_CONN_TEI0185_REV03!U382,),"---")</f>
        <v>0</v>
      </c>
      <c r="D382" s="73">
        <f>IFERROR(IF($C$4="TEI0185_REV03",CALC_CONN_TEI0185_REV03!D382,),"---")</f>
        <v>0</v>
      </c>
      <c r="E382" s="73">
        <f>IFERROR(IF($C$4="TEI0185_REV03",CALC_CONN_TEI0185_REV03!E382,),"---")</f>
        <v>0</v>
      </c>
      <c r="F382" s="73" t="str">
        <f>IFERROR(IF(VLOOKUP($D382&amp;"-"&amp;$E382,IF($C$4="TEI0185_REV03",CALC_CONN_TEI0185_REV03!$F:$I),4,0)="--","---",IF($C$4="TEI0185_REV03",CALC_CONN_TEI0185_REV03!$G382&amp; " --&gt; " &amp;CALC_CONN_TEI0185_REV03!$I382&amp; " --&gt; ")),"---")</f>
        <v>---</v>
      </c>
      <c r="G382" s="73" t="str">
        <f>IFERROR(IF(VLOOKUP($D382&amp;"-"&amp;$E382,IF($C$4="TEI0185_REV03",CALC_CONN_TEI0185_REV03!$F:$H),3,0)="--",VLOOKUP($D382&amp;"-"&amp;$E382,IF($C$4="TEI0185_REV03",CALC_CONN_TEI0185_REV03!$F:$H),2,0),VLOOKUP($D382&amp;"-"&amp;$E382,IF($C$4="TEI0185_REV03",CALC_CONN_TEI0185_REV03!$F:$H),3,0)),"---")</f>
        <v>---</v>
      </c>
      <c r="H382" s="73" t="str">
        <f>IFERROR(VLOOKUP(G382,IF($C$4="TEI0185_REV03",CALC_CONN_TEI0185_REV03!$G:$T),14,0),"---")</f>
        <v>---</v>
      </c>
      <c r="I382" s="73" t="str">
        <f>IFERROR(VLOOKUP(G382,IF($C$4="TEI0185_REV03",CALC_CONN_TEI0185_REV03!$H:$X),16,0),"---")</f>
        <v>---</v>
      </c>
      <c r="J382" s="72" t="str">
        <f>IFERROR(VLOOKUP(G382,IF($C$4="TEI0185_REV03",CALC_CONN_TEI0185_REV03!$H:$X),17,0),"---")</f>
        <v>---</v>
      </c>
      <c r="K382" s="78" t="str">
        <f>IFERROR(VLOOKUP($D382&amp;"-"&amp;$E382,IF($C$4="TEI0185_REV03",CALC_CONN_TEI0185_REV03!$F:$K,"???"),6,0),"---")</f>
        <v>---</v>
      </c>
    </row>
    <row r="383" spans="2:11" ht="15" customHeight="1" x14ac:dyDescent="0.25">
      <c r="B383" s="73">
        <f t="shared" si="5"/>
        <v>378</v>
      </c>
      <c r="C383" s="77">
        <f>IFERROR(IF($C$4="TEI0185_REV03",CALC_CONN_TEI0185_REV03!U383,),"---")</f>
        <v>0</v>
      </c>
      <c r="D383" s="73">
        <f>IFERROR(IF($C$4="TEI0185_REV03",CALC_CONN_TEI0185_REV03!D383,),"---")</f>
        <v>0</v>
      </c>
      <c r="E383" s="73">
        <f>IFERROR(IF($C$4="TEI0185_REV03",CALC_CONN_TEI0185_REV03!E383,),"---")</f>
        <v>0</v>
      </c>
      <c r="F383" s="73" t="str">
        <f>IFERROR(IF(VLOOKUP($D383&amp;"-"&amp;$E383,IF($C$4="TEI0185_REV03",CALC_CONN_TEI0185_REV03!$F:$I),4,0)="--","---",IF($C$4="TEI0185_REV03",CALC_CONN_TEI0185_REV03!$G383&amp; " --&gt; " &amp;CALC_CONN_TEI0185_REV03!$I383&amp; " --&gt; ")),"---")</f>
        <v>---</v>
      </c>
      <c r="G383" s="73" t="str">
        <f>IFERROR(IF(VLOOKUP($D383&amp;"-"&amp;$E383,IF($C$4="TEI0185_REV03",CALC_CONN_TEI0185_REV03!$F:$H),3,0)="--",VLOOKUP($D383&amp;"-"&amp;$E383,IF($C$4="TEI0185_REV03",CALC_CONN_TEI0185_REV03!$F:$H),2,0),VLOOKUP($D383&amp;"-"&amp;$E383,IF($C$4="TEI0185_REV03",CALC_CONN_TEI0185_REV03!$F:$H),3,0)),"---")</f>
        <v>---</v>
      </c>
      <c r="H383" s="73" t="str">
        <f>IFERROR(VLOOKUP(G383,IF($C$4="TEI0185_REV03",CALC_CONN_TEI0185_REV03!$G:$T),14,0),"---")</f>
        <v>---</v>
      </c>
      <c r="I383" s="73" t="str">
        <f>IFERROR(VLOOKUP(G383,IF($C$4="TEI0185_REV03",CALC_CONN_TEI0185_REV03!$H:$X),16,0),"---")</f>
        <v>---</v>
      </c>
      <c r="J383" s="72" t="str">
        <f>IFERROR(VLOOKUP(G383,IF($C$4="TEI0185_REV03",CALC_CONN_TEI0185_REV03!$H:$X),17,0),"---")</f>
        <v>---</v>
      </c>
      <c r="K383" s="78" t="str">
        <f>IFERROR(VLOOKUP($D383&amp;"-"&amp;$E383,IF($C$4="TEI0185_REV03",CALC_CONN_TEI0185_REV03!$F:$K,"???"),6,0),"---")</f>
        <v>---</v>
      </c>
    </row>
    <row r="384" spans="2:11" ht="15" customHeight="1" x14ac:dyDescent="0.25">
      <c r="B384" s="73">
        <f t="shared" si="5"/>
        <v>379</v>
      </c>
      <c r="C384" s="77">
        <f>IFERROR(IF($C$4="TEI0185_REV03",CALC_CONN_TEI0185_REV03!U384,),"---")</f>
        <v>0</v>
      </c>
      <c r="D384" s="73">
        <f>IFERROR(IF($C$4="TEI0185_REV03",CALC_CONN_TEI0185_REV03!D384,),"---")</f>
        <v>0</v>
      </c>
      <c r="E384" s="73">
        <f>IFERROR(IF($C$4="TEI0185_REV03",CALC_CONN_TEI0185_REV03!E384,),"---")</f>
        <v>0</v>
      </c>
      <c r="F384" s="73" t="str">
        <f>IFERROR(IF(VLOOKUP($D384&amp;"-"&amp;$E384,IF($C$4="TEI0185_REV03",CALC_CONN_TEI0185_REV03!$F:$I),4,0)="--","---",IF($C$4="TEI0185_REV03",CALC_CONN_TEI0185_REV03!$G384&amp; " --&gt; " &amp;CALC_CONN_TEI0185_REV03!$I384&amp; " --&gt; ")),"---")</f>
        <v>---</v>
      </c>
      <c r="G384" s="73" t="str">
        <f>IFERROR(IF(VLOOKUP($D384&amp;"-"&amp;$E384,IF($C$4="TEI0185_REV03",CALC_CONN_TEI0185_REV03!$F:$H),3,0)="--",VLOOKUP($D384&amp;"-"&amp;$E384,IF($C$4="TEI0185_REV03",CALC_CONN_TEI0185_REV03!$F:$H),2,0),VLOOKUP($D384&amp;"-"&amp;$E384,IF($C$4="TEI0185_REV03",CALC_CONN_TEI0185_REV03!$F:$H),3,0)),"---")</f>
        <v>---</v>
      </c>
      <c r="H384" s="73" t="str">
        <f>IFERROR(VLOOKUP(G384,IF($C$4="TEI0185_REV03",CALC_CONN_TEI0185_REV03!$G:$T),14,0),"---")</f>
        <v>---</v>
      </c>
      <c r="I384" s="73" t="str">
        <f>IFERROR(VLOOKUP(G384,IF($C$4="TEI0185_REV03",CALC_CONN_TEI0185_REV03!$H:$X),16,0),"---")</f>
        <v>---</v>
      </c>
      <c r="J384" s="72" t="str">
        <f>IFERROR(VLOOKUP(G384,IF($C$4="TEI0185_REV03",CALC_CONN_TEI0185_REV03!$H:$X),17,0),"---")</f>
        <v>---</v>
      </c>
      <c r="K384" s="78" t="str">
        <f>IFERROR(VLOOKUP($D384&amp;"-"&amp;$E384,IF($C$4="TEI0185_REV03",CALC_CONN_TEI0185_REV03!$F:$K,"???"),6,0),"---")</f>
        <v>---</v>
      </c>
    </row>
    <row r="385" spans="2:11" ht="15" customHeight="1" x14ac:dyDescent="0.25">
      <c r="B385" s="73">
        <f t="shared" si="5"/>
        <v>380</v>
      </c>
      <c r="C385" s="77">
        <f>IFERROR(IF($C$4="TEI0185_REV03",CALC_CONN_TEI0185_REV03!U385,),"---")</f>
        <v>0</v>
      </c>
      <c r="D385" s="73">
        <f>IFERROR(IF($C$4="TEI0185_REV03",CALC_CONN_TEI0185_REV03!D385,),"---")</f>
        <v>0</v>
      </c>
      <c r="E385" s="73">
        <f>IFERROR(IF($C$4="TEI0185_REV03",CALC_CONN_TEI0185_REV03!E385,),"---")</f>
        <v>0</v>
      </c>
      <c r="F385" s="73" t="str">
        <f>IFERROR(IF(VLOOKUP($D385&amp;"-"&amp;$E385,IF($C$4="TEI0185_REV03",CALC_CONN_TEI0185_REV03!$F:$I),4,0)="--","---",IF($C$4="TEI0185_REV03",CALC_CONN_TEI0185_REV03!$G385&amp; " --&gt; " &amp;CALC_CONN_TEI0185_REV03!$I385&amp; " --&gt; ")),"---")</f>
        <v>---</v>
      </c>
      <c r="G385" s="73" t="str">
        <f>IFERROR(IF(VLOOKUP($D385&amp;"-"&amp;$E385,IF($C$4="TEI0185_REV03",CALC_CONN_TEI0185_REV03!$F:$H),3,0)="--",VLOOKUP($D385&amp;"-"&amp;$E385,IF($C$4="TEI0185_REV03",CALC_CONN_TEI0185_REV03!$F:$H),2,0),VLOOKUP($D385&amp;"-"&amp;$E385,IF($C$4="TEI0185_REV03",CALC_CONN_TEI0185_REV03!$F:$H),3,0)),"---")</f>
        <v>---</v>
      </c>
      <c r="H385" s="73" t="str">
        <f>IFERROR(VLOOKUP(G385,IF($C$4="TEI0185_REV03",CALC_CONN_TEI0185_REV03!$G:$T),14,0),"---")</f>
        <v>---</v>
      </c>
      <c r="I385" s="73" t="str">
        <f>IFERROR(VLOOKUP(G385,IF($C$4="TEI0185_REV03",CALC_CONN_TEI0185_REV03!$H:$X),16,0),"---")</f>
        <v>---</v>
      </c>
      <c r="J385" s="72" t="str">
        <f>IFERROR(VLOOKUP(G385,IF($C$4="TEI0185_REV03",CALC_CONN_TEI0185_REV03!$H:$X),17,0),"---")</f>
        <v>---</v>
      </c>
      <c r="K385" s="78" t="str">
        <f>IFERROR(VLOOKUP($D385&amp;"-"&amp;$E385,IF($C$4="TEI0185_REV03",CALC_CONN_TEI0185_REV03!$F:$K,"???"),6,0),"---")</f>
        <v>---</v>
      </c>
    </row>
    <row r="386" spans="2:11" ht="15" customHeight="1" x14ac:dyDescent="0.25">
      <c r="B386" s="73">
        <f t="shared" si="5"/>
        <v>381</v>
      </c>
      <c r="C386" s="77">
        <f>IFERROR(IF($C$4="TEI0185_REV03",CALC_CONN_TEI0185_REV03!U386,),"---")</f>
        <v>0</v>
      </c>
      <c r="D386" s="73">
        <f>IFERROR(IF($C$4="TEI0185_REV03",CALC_CONN_TEI0185_REV03!D386,),"---")</f>
        <v>0</v>
      </c>
      <c r="E386" s="73">
        <f>IFERROR(IF($C$4="TEI0185_REV03",CALC_CONN_TEI0185_REV03!E386,),"---")</f>
        <v>0</v>
      </c>
      <c r="F386" s="73" t="str">
        <f>IFERROR(IF(VLOOKUP($D386&amp;"-"&amp;$E386,IF($C$4="TEI0185_REV03",CALC_CONN_TEI0185_REV03!$F:$I),4,0)="--","---",IF($C$4="TEI0185_REV03",CALC_CONN_TEI0185_REV03!$G386&amp; " --&gt; " &amp;CALC_CONN_TEI0185_REV03!$I386&amp; " --&gt; ")),"---")</f>
        <v>---</v>
      </c>
      <c r="G386" s="73" t="str">
        <f>IFERROR(IF(VLOOKUP($D386&amp;"-"&amp;$E386,IF($C$4="TEI0185_REV03",CALC_CONN_TEI0185_REV03!$F:$H),3,0)="--",VLOOKUP($D386&amp;"-"&amp;$E386,IF($C$4="TEI0185_REV03",CALC_CONN_TEI0185_REV03!$F:$H),2,0),VLOOKUP($D386&amp;"-"&amp;$E386,IF($C$4="TEI0185_REV03",CALC_CONN_TEI0185_REV03!$F:$H),3,0)),"---")</f>
        <v>---</v>
      </c>
      <c r="H386" s="73" t="str">
        <f>IFERROR(VLOOKUP(G386,IF($C$4="TEI0185_REV03",CALC_CONN_TEI0185_REV03!$G:$T),14,0),"---")</f>
        <v>---</v>
      </c>
      <c r="I386" s="73" t="str">
        <f>IFERROR(VLOOKUP(G386,IF($C$4="TEI0185_REV03",CALC_CONN_TEI0185_REV03!$H:$X),16,0),"---")</f>
        <v>---</v>
      </c>
      <c r="J386" s="72" t="str">
        <f>IFERROR(VLOOKUP(G386,IF($C$4="TEI0185_REV03",CALC_CONN_TEI0185_REV03!$H:$X),17,0),"---")</f>
        <v>---</v>
      </c>
      <c r="K386" s="78" t="str">
        <f>IFERROR(VLOOKUP($D386&amp;"-"&amp;$E386,IF($C$4="TEI0185_REV03",CALC_CONN_TEI0185_REV03!$F:$K,"???"),6,0),"---")</f>
        <v>---</v>
      </c>
    </row>
    <row r="387" spans="2:11" ht="15" customHeight="1" x14ac:dyDescent="0.25">
      <c r="B387" s="73">
        <f t="shared" si="5"/>
        <v>382</v>
      </c>
      <c r="C387" s="77">
        <f>IFERROR(IF($C$4="TEI0185_REV03",CALC_CONN_TEI0185_REV03!U387,),"---")</f>
        <v>0</v>
      </c>
      <c r="D387" s="73">
        <f>IFERROR(IF($C$4="TEI0185_REV03",CALC_CONN_TEI0185_REV03!D387,),"---")</f>
        <v>0</v>
      </c>
      <c r="E387" s="73">
        <f>IFERROR(IF($C$4="TEI0185_REV03",CALC_CONN_TEI0185_REV03!E387,),"---")</f>
        <v>0</v>
      </c>
      <c r="F387" s="73" t="str">
        <f>IFERROR(IF(VLOOKUP($D387&amp;"-"&amp;$E387,IF($C$4="TEI0185_REV03",CALC_CONN_TEI0185_REV03!$F:$I),4,0)="--","---",IF($C$4="TEI0185_REV03",CALC_CONN_TEI0185_REV03!$G387&amp; " --&gt; " &amp;CALC_CONN_TEI0185_REV03!$I387&amp; " --&gt; ")),"---")</f>
        <v>---</v>
      </c>
      <c r="G387" s="73" t="str">
        <f>IFERROR(IF(VLOOKUP($D387&amp;"-"&amp;$E387,IF($C$4="TEI0185_REV03",CALC_CONN_TEI0185_REV03!$F:$H),3,0)="--",VLOOKUP($D387&amp;"-"&amp;$E387,IF($C$4="TEI0185_REV03",CALC_CONN_TEI0185_REV03!$F:$H),2,0),VLOOKUP($D387&amp;"-"&amp;$E387,IF($C$4="TEI0185_REV03",CALC_CONN_TEI0185_REV03!$F:$H),3,0)),"---")</f>
        <v>---</v>
      </c>
      <c r="H387" s="73" t="str">
        <f>IFERROR(VLOOKUP(G387,IF($C$4="TEI0185_REV03",CALC_CONN_TEI0185_REV03!$G:$T),14,0),"---")</f>
        <v>---</v>
      </c>
      <c r="I387" s="73" t="str">
        <f>IFERROR(VLOOKUP(G387,IF($C$4="TEI0185_REV03",CALC_CONN_TEI0185_REV03!$H:$X),16,0),"---")</f>
        <v>---</v>
      </c>
      <c r="J387" s="72" t="str">
        <f>IFERROR(VLOOKUP(G387,IF($C$4="TEI0185_REV03",CALC_CONN_TEI0185_REV03!$H:$X),17,0),"---")</f>
        <v>---</v>
      </c>
      <c r="K387" s="78" t="str">
        <f>IFERROR(VLOOKUP($D387&amp;"-"&amp;$E387,IF($C$4="TEI0185_REV03",CALC_CONN_TEI0185_REV03!$F:$K,"???"),6,0),"---")</f>
        <v>---</v>
      </c>
    </row>
    <row r="388" spans="2:11" ht="15" customHeight="1" x14ac:dyDescent="0.25">
      <c r="B388" s="73">
        <f t="shared" si="5"/>
        <v>383</v>
      </c>
      <c r="C388" s="77">
        <f>IFERROR(IF($C$4="TEI0185_REV03",CALC_CONN_TEI0185_REV03!U388,),"---")</f>
        <v>0</v>
      </c>
      <c r="D388" s="73">
        <f>IFERROR(IF($C$4="TEI0185_REV03",CALC_CONN_TEI0185_REV03!D388,),"---")</f>
        <v>0</v>
      </c>
      <c r="E388" s="73">
        <f>IFERROR(IF($C$4="TEI0185_REV03",CALC_CONN_TEI0185_REV03!E388,),"---")</f>
        <v>0</v>
      </c>
      <c r="F388" s="73" t="str">
        <f>IFERROR(IF(VLOOKUP($D388&amp;"-"&amp;$E388,IF($C$4="TEI0185_REV03",CALC_CONN_TEI0185_REV03!$F:$I),4,0)="--","---",IF($C$4="TEI0185_REV03",CALC_CONN_TEI0185_REV03!$G388&amp; " --&gt; " &amp;CALC_CONN_TEI0185_REV03!$I388&amp; " --&gt; ")),"---")</f>
        <v>---</v>
      </c>
      <c r="G388" s="73" t="str">
        <f>IFERROR(IF(VLOOKUP($D388&amp;"-"&amp;$E388,IF($C$4="TEI0185_REV03",CALC_CONN_TEI0185_REV03!$F:$H),3,0)="--",VLOOKUP($D388&amp;"-"&amp;$E388,IF($C$4="TEI0185_REV03",CALC_CONN_TEI0185_REV03!$F:$H),2,0),VLOOKUP($D388&amp;"-"&amp;$E388,IF($C$4="TEI0185_REV03",CALC_CONN_TEI0185_REV03!$F:$H),3,0)),"---")</f>
        <v>---</v>
      </c>
      <c r="H388" s="73" t="str">
        <f>IFERROR(VLOOKUP(G388,IF($C$4="TEI0185_REV03",CALC_CONN_TEI0185_REV03!$G:$T),14,0),"---")</f>
        <v>---</v>
      </c>
      <c r="I388" s="73" t="str">
        <f>IFERROR(VLOOKUP(G388,IF($C$4="TEI0185_REV03",CALC_CONN_TEI0185_REV03!$H:$X),16,0),"---")</f>
        <v>---</v>
      </c>
      <c r="J388" s="72" t="str">
        <f>IFERROR(VLOOKUP(G388,IF($C$4="TEI0185_REV03",CALC_CONN_TEI0185_REV03!$H:$X),17,0),"---")</f>
        <v>---</v>
      </c>
      <c r="K388" s="78" t="str">
        <f>IFERROR(VLOOKUP($D388&amp;"-"&amp;$E388,IF($C$4="TEI0185_REV03",CALC_CONN_TEI0185_REV03!$F:$K,"???"),6,0),"---")</f>
        <v>---</v>
      </c>
    </row>
    <row r="389" spans="2:11" ht="15" customHeight="1" x14ac:dyDescent="0.25">
      <c r="B389" s="73">
        <f t="shared" si="5"/>
        <v>384</v>
      </c>
      <c r="C389" s="77">
        <f>IFERROR(IF($C$4="TEI0185_REV03",CALC_CONN_TEI0185_REV03!U389,),"---")</f>
        <v>0</v>
      </c>
      <c r="D389" s="73">
        <f>IFERROR(IF($C$4="TEI0185_REV03",CALC_CONN_TEI0185_REV03!D389,),"---")</f>
        <v>0</v>
      </c>
      <c r="E389" s="73">
        <f>IFERROR(IF($C$4="TEI0185_REV03",CALC_CONN_TEI0185_REV03!E389,),"---")</f>
        <v>0</v>
      </c>
      <c r="F389" s="73" t="str">
        <f>IFERROR(IF(VLOOKUP($D389&amp;"-"&amp;$E389,IF($C$4="TEI0185_REV03",CALC_CONN_TEI0185_REV03!$F:$I),4,0)="--","---",IF($C$4="TEI0185_REV03",CALC_CONN_TEI0185_REV03!$G389&amp; " --&gt; " &amp;CALC_CONN_TEI0185_REV03!$I389&amp; " --&gt; ")),"---")</f>
        <v>---</v>
      </c>
      <c r="G389" s="73" t="str">
        <f>IFERROR(IF(VLOOKUP($D389&amp;"-"&amp;$E389,IF($C$4="TEI0185_REV03",CALC_CONN_TEI0185_REV03!$F:$H),3,0)="--",VLOOKUP($D389&amp;"-"&amp;$E389,IF($C$4="TEI0185_REV03",CALC_CONN_TEI0185_REV03!$F:$H),2,0),VLOOKUP($D389&amp;"-"&amp;$E389,IF($C$4="TEI0185_REV03",CALC_CONN_TEI0185_REV03!$F:$H),3,0)),"---")</f>
        <v>---</v>
      </c>
      <c r="H389" s="73" t="str">
        <f>IFERROR(VLOOKUP(G389,IF($C$4="TEI0185_REV03",CALC_CONN_TEI0185_REV03!$G:$T),14,0),"---")</f>
        <v>---</v>
      </c>
      <c r="I389" s="73" t="str">
        <f>IFERROR(VLOOKUP(G389,IF($C$4="TEI0185_REV03",CALC_CONN_TEI0185_REV03!$H:$X),16,0),"---")</f>
        <v>---</v>
      </c>
      <c r="J389" s="72" t="str">
        <f>IFERROR(VLOOKUP(G389,IF($C$4="TEI0185_REV03",CALC_CONN_TEI0185_REV03!$H:$X),17,0),"---")</f>
        <v>---</v>
      </c>
      <c r="K389" s="78" t="str">
        <f>IFERROR(VLOOKUP($D389&amp;"-"&amp;$E389,IF($C$4="TEI0185_REV03",CALC_CONN_TEI0185_REV03!$F:$K,"???"),6,0),"---")</f>
        <v>---</v>
      </c>
    </row>
    <row r="390" spans="2:11" ht="15" customHeight="1" x14ac:dyDescent="0.25">
      <c r="B390" s="73">
        <f t="shared" si="5"/>
        <v>385</v>
      </c>
      <c r="C390" s="77">
        <f>IFERROR(IF($C$4="TEI0185_REV03",CALC_CONN_TEI0185_REV03!U390,),"---")</f>
        <v>0</v>
      </c>
      <c r="D390" s="73">
        <f>IFERROR(IF($C$4="TEI0185_REV03",CALC_CONN_TEI0185_REV03!D390,),"---")</f>
        <v>0</v>
      </c>
      <c r="E390" s="73">
        <f>IFERROR(IF($C$4="TEI0185_REV03",CALC_CONN_TEI0185_REV03!E390,),"---")</f>
        <v>0</v>
      </c>
      <c r="F390" s="73" t="str">
        <f>IFERROR(IF(VLOOKUP($D390&amp;"-"&amp;$E390,IF($C$4="TEI0185_REV03",CALC_CONN_TEI0185_REV03!$F:$I),4,0)="--","---",IF($C$4="TEI0185_REV03",CALC_CONN_TEI0185_REV03!$G390&amp; " --&gt; " &amp;CALC_CONN_TEI0185_REV03!$I390&amp; " --&gt; ")),"---")</f>
        <v>---</v>
      </c>
      <c r="G390" s="73" t="str">
        <f>IFERROR(IF(VLOOKUP($D390&amp;"-"&amp;$E390,IF($C$4="TEI0185_REV03",CALC_CONN_TEI0185_REV03!$F:$H),3,0)="--",VLOOKUP($D390&amp;"-"&amp;$E390,IF($C$4="TEI0185_REV03",CALC_CONN_TEI0185_REV03!$F:$H),2,0),VLOOKUP($D390&amp;"-"&amp;$E390,IF($C$4="TEI0185_REV03",CALC_CONN_TEI0185_REV03!$F:$H),3,0)),"---")</f>
        <v>---</v>
      </c>
      <c r="H390" s="73" t="str">
        <f>IFERROR(VLOOKUP(G390,IF($C$4="TEI0185_REV03",CALC_CONN_TEI0185_REV03!$G:$T),14,0),"---")</f>
        <v>---</v>
      </c>
      <c r="I390" s="73" t="str">
        <f>IFERROR(VLOOKUP(G390,IF($C$4="TEI0185_REV03",CALC_CONN_TEI0185_REV03!$H:$X),16,0),"---")</f>
        <v>---</v>
      </c>
      <c r="J390" s="72" t="str">
        <f>IFERROR(VLOOKUP(G390,IF($C$4="TEI0185_REV03",CALC_CONN_TEI0185_REV03!$H:$X),17,0),"---")</f>
        <v>---</v>
      </c>
      <c r="K390" s="78" t="str">
        <f>IFERROR(VLOOKUP($D390&amp;"-"&amp;$E390,IF($C$4="TEI0185_REV03",CALC_CONN_TEI0185_REV03!$F:$K,"???"),6,0),"---")</f>
        <v>---</v>
      </c>
    </row>
    <row r="391" spans="2:11" ht="15" customHeight="1" x14ac:dyDescent="0.25">
      <c r="B391" s="73">
        <f t="shared" si="5"/>
        <v>386</v>
      </c>
      <c r="C391" s="77">
        <f>IFERROR(IF($C$4="TEI0185_REV03",CALC_CONN_TEI0185_REV03!U391,),"---")</f>
        <v>0</v>
      </c>
      <c r="D391" s="73">
        <f>IFERROR(IF($C$4="TEI0185_REV03",CALC_CONN_TEI0185_REV03!D391,),"---")</f>
        <v>0</v>
      </c>
      <c r="E391" s="73">
        <f>IFERROR(IF($C$4="TEI0185_REV03",CALC_CONN_TEI0185_REV03!E391,),"---")</f>
        <v>0</v>
      </c>
      <c r="F391" s="73" t="str">
        <f>IFERROR(IF(VLOOKUP($D391&amp;"-"&amp;$E391,IF($C$4="TEI0185_REV03",CALC_CONN_TEI0185_REV03!$F:$I),4,0)="--","---",IF($C$4="TEI0185_REV03",CALC_CONN_TEI0185_REV03!$G391&amp; " --&gt; " &amp;CALC_CONN_TEI0185_REV03!$I391&amp; " --&gt; ")),"---")</f>
        <v>---</v>
      </c>
      <c r="G391" s="73" t="str">
        <f>IFERROR(IF(VLOOKUP($D391&amp;"-"&amp;$E391,IF($C$4="TEI0185_REV03",CALC_CONN_TEI0185_REV03!$F:$H),3,0)="--",VLOOKUP($D391&amp;"-"&amp;$E391,IF($C$4="TEI0185_REV03",CALC_CONN_TEI0185_REV03!$F:$H),2,0),VLOOKUP($D391&amp;"-"&amp;$E391,IF($C$4="TEI0185_REV03",CALC_CONN_TEI0185_REV03!$F:$H),3,0)),"---")</f>
        <v>---</v>
      </c>
      <c r="H391" s="73" t="str">
        <f>IFERROR(VLOOKUP(G391,IF($C$4="TEI0185_REV03",CALC_CONN_TEI0185_REV03!$G:$T),14,0),"---")</f>
        <v>---</v>
      </c>
      <c r="I391" s="73" t="str">
        <f>IFERROR(VLOOKUP(G391,IF($C$4="TEI0185_REV03",CALC_CONN_TEI0185_REV03!$H:$X),16,0),"---")</f>
        <v>---</v>
      </c>
      <c r="J391" s="72" t="str">
        <f>IFERROR(VLOOKUP(G391,IF($C$4="TEI0185_REV03",CALC_CONN_TEI0185_REV03!$H:$X),17,0),"---")</f>
        <v>---</v>
      </c>
      <c r="K391" s="78" t="str">
        <f>IFERROR(VLOOKUP($D391&amp;"-"&amp;$E391,IF($C$4="TEI0185_REV03",CALC_CONN_TEI0185_REV03!$F:$K,"???"),6,0),"---")</f>
        <v>---</v>
      </c>
    </row>
    <row r="392" spans="2:11" ht="15" customHeight="1" x14ac:dyDescent="0.25">
      <c r="B392" s="73">
        <f t="shared" ref="B392:B455" si="6">B391+1</f>
        <v>387</v>
      </c>
      <c r="C392" s="77">
        <f>IFERROR(IF($C$4="TEI0185_REV03",CALC_CONN_TEI0185_REV03!U392,),"---")</f>
        <v>0</v>
      </c>
      <c r="D392" s="73">
        <f>IFERROR(IF($C$4="TEI0185_REV03",CALC_CONN_TEI0185_REV03!D392,),"---")</f>
        <v>0</v>
      </c>
      <c r="E392" s="73">
        <f>IFERROR(IF($C$4="TEI0185_REV03",CALC_CONN_TEI0185_REV03!E392,),"---")</f>
        <v>0</v>
      </c>
      <c r="F392" s="73" t="str">
        <f>IFERROR(IF(VLOOKUP($D392&amp;"-"&amp;$E392,IF($C$4="TEI0185_REV03",CALC_CONN_TEI0185_REV03!$F:$I),4,0)="--","---",IF($C$4="TEI0185_REV03",CALC_CONN_TEI0185_REV03!$G392&amp; " --&gt; " &amp;CALC_CONN_TEI0185_REV03!$I392&amp; " --&gt; ")),"---")</f>
        <v>---</v>
      </c>
      <c r="G392" s="73" t="str">
        <f>IFERROR(IF(VLOOKUP($D392&amp;"-"&amp;$E392,IF($C$4="TEI0185_REV03",CALC_CONN_TEI0185_REV03!$F:$H),3,0)="--",VLOOKUP($D392&amp;"-"&amp;$E392,IF($C$4="TEI0185_REV03",CALC_CONN_TEI0185_REV03!$F:$H),2,0),VLOOKUP($D392&amp;"-"&amp;$E392,IF($C$4="TEI0185_REV03",CALC_CONN_TEI0185_REV03!$F:$H),3,0)),"---")</f>
        <v>---</v>
      </c>
      <c r="H392" s="73" t="str">
        <f>IFERROR(VLOOKUP(G392,IF($C$4="TEI0185_REV03",CALC_CONN_TEI0185_REV03!$G:$T),14,0),"---")</f>
        <v>---</v>
      </c>
      <c r="I392" s="73" t="str">
        <f>IFERROR(VLOOKUP(G392,IF($C$4="TEI0185_REV03",CALC_CONN_TEI0185_REV03!$H:$X),16,0),"---")</f>
        <v>---</v>
      </c>
      <c r="J392" s="72" t="str">
        <f>IFERROR(VLOOKUP(G392,IF($C$4="TEI0185_REV03",CALC_CONN_TEI0185_REV03!$H:$X),17,0),"---")</f>
        <v>---</v>
      </c>
      <c r="K392" s="78" t="str">
        <f>IFERROR(VLOOKUP($D392&amp;"-"&amp;$E392,IF($C$4="TEI0185_REV03",CALC_CONN_TEI0185_REV03!$F:$K,"???"),6,0),"---")</f>
        <v>---</v>
      </c>
    </row>
    <row r="393" spans="2:11" ht="15" customHeight="1" x14ac:dyDescent="0.25">
      <c r="B393" s="73">
        <f t="shared" si="6"/>
        <v>388</v>
      </c>
      <c r="C393" s="77">
        <f>IFERROR(IF($C$4="TEI0185_REV03",CALC_CONN_TEI0185_REV03!U393,),"---")</f>
        <v>0</v>
      </c>
      <c r="D393" s="73">
        <f>IFERROR(IF($C$4="TEI0185_REV03",CALC_CONN_TEI0185_REV03!D393,),"---")</f>
        <v>0</v>
      </c>
      <c r="E393" s="73">
        <f>IFERROR(IF($C$4="TEI0185_REV03",CALC_CONN_TEI0185_REV03!E393,),"---")</f>
        <v>0</v>
      </c>
      <c r="F393" s="73" t="str">
        <f>IFERROR(IF(VLOOKUP($D393&amp;"-"&amp;$E393,IF($C$4="TEI0185_REV03",CALC_CONN_TEI0185_REV03!$F:$I),4,0)="--","---",IF($C$4="TEI0185_REV03",CALC_CONN_TEI0185_REV03!$G393&amp; " --&gt; " &amp;CALC_CONN_TEI0185_REV03!$I393&amp; " --&gt; ")),"---")</f>
        <v>---</v>
      </c>
      <c r="G393" s="73" t="str">
        <f>IFERROR(IF(VLOOKUP($D393&amp;"-"&amp;$E393,IF($C$4="TEI0185_REV03",CALC_CONN_TEI0185_REV03!$F:$H),3,0)="--",VLOOKUP($D393&amp;"-"&amp;$E393,IF($C$4="TEI0185_REV03",CALC_CONN_TEI0185_REV03!$F:$H),2,0),VLOOKUP($D393&amp;"-"&amp;$E393,IF($C$4="TEI0185_REV03",CALC_CONN_TEI0185_REV03!$F:$H),3,0)),"---")</f>
        <v>---</v>
      </c>
      <c r="H393" s="73" t="str">
        <f>IFERROR(VLOOKUP(G393,IF($C$4="TEI0185_REV03",CALC_CONN_TEI0185_REV03!$G:$T),14,0),"---")</f>
        <v>---</v>
      </c>
      <c r="I393" s="73" t="str">
        <f>IFERROR(VLOOKUP(G393,IF($C$4="TEI0185_REV03",CALC_CONN_TEI0185_REV03!$H:$X),16,0),"---")</f>
        <v>---</v>
      </c>
      <c r="J393" s="72" t="str">
        <f>IFERROR(VLOOKUP(G393,IF($C$4="TEI0185_REV03",CALC_CONN_TEI0185_REV03!$H:$X),17,0),"---")</f>
        <v>---</v>
      </c>
      <c r="K393" s="78" t="str">
        <f>IFERROR(VLOOKUP($D393&amp;"-"&amp;$E393,IF($C$4="TEI0185_REV03",CALC_CONN_TEI0185_REV03!$F:$K,"???"),6,0),"---")</f>
        <v>---</v>
      </c>
    </row>
    <row r="394" spans="2:11" ht="15" customHeight="1" x14ac:dyDescent="0.25">
      <c r="B394" s="73">
        <f t="shared" si="6"/>
        <v>389</v>
      </c>
      <c r="C394" s="77">
        <f>IFERROR(IF($C$4="TEI0185_REV03",CALC_CONN_TEI0185_REV03!U394,),"---")</f>
        <v>0</v>
      </c>
      <c r="D394" s="73">
        <f>IFERROR(IF($C$4="TEI0185_REV03",CALC_CONN_TEI0185_REV03!D394,),"---")</f>
        <v>0</v>
      </c>
      <c r="E394" s="73">
        <f>IFERROR(IF($C$4="TEI0185_REV03",CALC_CONN_TEI0185_REV03!E394,),"---")</f>
        <v>0</v>
      </c>
      <c r="F394" s="73" t="str">
        <f>IFERROR(IF(VLOOKUP($D394&amp;"-"&amp;$E394,IF($C$4="TEI0185_REV03",CALC_CONN_TEI0185_REV03!$F:$I),4,0)="--","---",IF($C$4="TEI0185_REV03",CALC_CONN_TEI0185_REV03!$G394&amp; " --&gt; " &amp;CALC_CONN_TEI0185_REV03!$I394&amp; " --&gt; ")),"---")</f>
        <v>---</v>
      </c>
      <c r="G394" s="73" t="str">
        <f>IFERROR(IF(VLOOKUP($D394&amp;"-"&amp;$E394,IF($C$4="TEI0185_REV03",CALC_CONN_TEI0185_REV03!$F:$H),3,0)="--",VLOOKUP($D394&amp;"-"&amp;$E394,IF($C$4="TEI0185_REV03",CALC_CONN_TEI0185_REV03!$F:$H),2,0),VLOOKUP($D394&amp;"-"&amp;$E394,IF($C$4="TEI0185_REV03",CALC_CONN_TEI0185_REV03!$F:$H),3,0)),"---")</f>
        <v>---</v>
      </c>
      <c r="H394" s="73" t="str">
        <f>IFERROR(VLOOKUP(G394,IF($C$4="TEI0185_REV03",CALC_CONN_TEI0185_REV03!$G:$T),14,0),"---")</f>
        <v>---</v>
      </c>
      <c r="I394" s="73" t="str">
        <f>IFERROR(VLOOKUP(G394,IF($C$4="TEI0185_REV03",CALC_CONN_TEI0185_REV03!$H:$X),16,0),"---")</f>
        <v>---</v>
      </c>
      <c r="J394" s="72" t="str">
        <f>IFERROR(VLOOKUP(G394,IF($C$4="TEI0185_REV03",CALC_CONN_TEI0185_REV03!$H:$X),17,0),"---")</f>
        <v>---</v>
      </c>
      <c r="K394" s="78" t="str">
        <f>IFERROR(VLOOKUP($D394&amp;"-"&amp;$E394,IF($C$4="TEI0185_REV03",CALC_CONN_TEI0185_REV03!$F:$K,"???"),6,0),"---")</f>
        <v>---</v>
      </c>
    </row>
    <row r="395" spans="2:11" ht="15" customHeight="1" x14ac:dyDescent="0.25">
      <c r="B395" s="73">
        <f t="shared" si="6"/>
        <v>390</v>
      </c>
      <c r="C395" s="77">
        <f>IFERROR(IF($C$4="TEI0185_REV03",CALC_CONN_TEI0185_REV03!U395,),"---")</f>
        <v>0</v>
      </c>
      <c r="D395" s="73">
        <f>IFERROR(IF($C$4="TEI0185_REV03",CALC_CONN_TEI0185_REV03!D395,),"---")</f>
        <v>0</v>
      </c>
      <c r="E395" s="73">
        <f>IFERROR(IF($C$4="TEI0185_REV03",CALC_CONN_TEI0185_REV03!E395,),"---")</f>
        <v>0</v>
      </c>
      <c r="F395" s="73" t="str">
        <f>IFERROR(IF(VLOOKUP($D395&amp;"-"&amp;$E395,IF($C$4="TEI0185_REV03",CALC_CONN_TEI0185_REV03!$F:$I),4,0)="--","---",IF($C$4="TEI0185_REV03",CALC_CONN_TEI0185_REV03!$G395&amp; " --&gt; " &amp;CALC_CONN_TEI0185_REV03!$I395&amp; " --&gt; ")),"---")</f>
        <v>---</v>
      </c>
      <c r="G395" s="73" t="str">
        <f>IFERROR(IF(VLOOKUP($D395&amp;"-"&amp;$E395,IF($C$4="TEI0185_REV03",CALC_CONN_TEI0185_REV03!$F:$H),3,0)="--",VLOOKUP($D395&amp;"-"&amp;$E395,IF($C$4="TEI0185_REV03",CALC_CONN_TEI0185_REV03!$F:$H),2,0),VLOOKUP($D395&amp;"-"&amp;$E395,IF($C$4="TEI0185_REV03",CALC_CONN_TEI0185_REV03!$F:$H),3,0)),"---")</f>
        <v>---</v>
      </c>
      <c r="H395" s="73" t="str">
        <f>IFERROR(VLOOKUP(G395,IF($C$4="TEI0185_REV03",CALC_CONN_TEI0185_REV03!$G:$T),14,0),"---")</f>
        <v>---</v>
      </c>
      <c r="I395" s="73" t="str">
        <f>IFERROR(VLOOKUP(G395,IF($C$4="TEI0185_REV03",CALC_CONN_TEI0185_REV03!$H:$X),16,0),"---")</f>
        <v>---</v>
      </c>
      <c r="J395" s="72" t="str">
        <f>IFERROR(VLOOKUP(G395,IF($C$4="TEI0185_REV03",CALC_CONN_TEI0185_REV03!$H:$X),17,0),"---")</f>
        <v>---</v>
      </c>
      <c r="K395" s="78" t="str">
        <f>IFERROR(VLOOKUP($D395&amp;"-"&amp;$E395,IF($C$4="TEI0185_REV03",CALC_CONN_TEI0185_REV03!$F:$K,"???"),6,0),"---")</f>
        <v>---</v>
      </c>
    </row>
    <row r="396" spans="2:11" ht="15" customHeight="1" x14ac:dyDescent="0.25">
      <c r="B396" s="73">
        <f t="shared" si="6"/>
        <v>391</v>
      </c>
      <c r="C396" s="77">
        <f>IFERROR(IF($C$4="TEI0185_REV03",CALC_CONN_TEI0185_REV03!U396,),"---")</f>
        <v>0</v>
      </c>
      <c r="D396" s="73">
        <f>IFERROR(IF($C$4="TEI0185_REV03",CALC_CONN_TEI0185_REV03!D396,),"---")</f>
        <v>0</v>
      </c>
      <c r="E396" s="73">
        <f>IFERROR(IF($C$4="TEI0185_REV03",CALC_CONN_TEI0185_REV03!E396,),"---")</f>
        <v>0</v>
      </c>
      <c r="F396" s="73" t="str">
        <f>IFERROR(IF(VLOOKUP($D396&amp;"-"&amp;$E396,IF($C$4="TEI0185_REV03",CALC_CONN_TEI0185_REV03!$F:$I),4,0)="--","---",IF($C$4="TEI0185_REV03",CALC_CONN_TEI0185_REV03!$G396&amp; " --&gt; " &amp;CALC_CONN_TEI0185_REV03!$I396&amp; " --&gt; ")),"---")</f>
        <v>---</v>
      </c>
      <c r="G396" s="73" t="str">
        <f>IFERROR(IF(VLOOKUP($D396&amp;"-"&amp;$E396,IF($C$4="TEI0185_REV03",CALC_CONN_TEI0185_REV03!$F:$H),3,0)="--",VLOOKUP($D396&amp;"-"&amp;$E396,IF($C$4="TEI0185_REV03",CALC_CONN_TEI0185_REV03!$F:$H),2,0),VLOOKUP($D396&amp;"-"&amp;$E396,IF($C$4="TEI0185_REV03",CALC_CONN_TEI0185_REV03!$F:$H),3,0)),"---")</f>
        <v>---</v>
      </c>
      <c r="H396" s="73" t="str">
        <f>IFERROR(VLOOKUP(G396,IF($C$4="TEI0185_REV03",CALC_CONN_TEI0185_REV03!$G:$T),14,0),"---")</f>
        <v>---</v>
      </c>
      <c r="I396" s="73" t="str">
        <f>IFERROR(VLOOKUP(G396,IF($C$4="TEI0185_REV03",CALC_CONN_TEI0185_REV03!$H:$X),16,0),"---")</f>
        <v>---</v>
      </c>
      <c r="J396" s="72" t="str">
        <f>IFERROR(VLOOKUP(G396,IF($C$4="TEI0185_REV03",CALC_CONN_TEI0185_REV03!$H:$X),17,0),"---")</f>
        <v>---</v>
      </c>
      <c r="K396" s="78" t="str">
        <f>IFERROR(VLOOKUP($D396&amp;"-"&amp;$E396,IF($C$4="TEI0185_REV03",CALC_CONN_TEI0185_REV03!$F:$K,"???"),6,0),"---")</f>
        <v>---</v>
      </c>
    </row>
    <row r="397" spans="2:11" ht="15" customHeight="1" x14ac:dyDescent="0.25">
      <c r="B397" s="73">
        <f t="shared" si="6"/>
        <v>392</v>
      </c>
      <c r="C397" s="77">
        <f>IFERROR(IF($C$4="TEI0185_REV03",CALC_CONN_TEI0185_REV03!U397,),"---")</f>
        <v>0</v>
      </c>
      <c r="D397" s="73">
        <f>IFERROR(IF($C$4="TEI0185_REV03",CALC_CONN_TEI0185_REV03!D397,),"---")</f>
        <v>0</v>
      </c>
      <c r="E397" s="73">
        <f>IFERROR(IF($C$4="TEI0185_REV03",CALC_CONN_TEI0185_REV03!E397,),"---")</f>
        <v>0</v>
      </c>
      <c r="F397" s="73" t="str">
        <f>IFERROR(IF(VLOOKUP($D397&amp;"-"&amp;$E397,IF($C$4="TEI0185_REV03",CALC_CONN_TEI0185_REV03!$F:$I),4,0)="--","---",IF($C$4="TEI0185_REV03",CALC_CONN_TEI0185_REV03!$G397&amp; " --&gt; " &amp;CALC_CONN_TEI0185_REV03!$I397&amp; " --&gt; ")),"---")</f>
        <v>---</v>
      </c>
      <c r="G397" s="73" t="str">
        <f>IFERROR(IF(VLOOKUP($D397&amp;"-"&amp;$E397,IF($C$4="TEI0185_REV03",CALC_CONN_TEI0185_REV03!$F:$H),3,0)="--",VLOOKUP($D397&amp;"-"&amp;$E397,IF($C$4="TEI0185_REV03",CALC_CONN_TEI0185_REV03!$F:$H),2,0),VLOOKUP($D397&amp;"-"&amp;$E397,IF($C$4="TEI0185_REV03",CALC_CONN_TEI0185_REV03!$F:$H),3,0)),"---")</f>
        <v>---</v>
      </c>
      <c r="H397" s="73" t="str">
        <f>IFERROR(VLOOKUP(G397,IF($C$4="TEI0185_REV03",CALC_CONN_TEI0185_REV03!$G:$T),14,0),"---")</f>
        <v>---</v>
      </c>
      <c r="I397" s="73" t="str">
        <f>IFERROR(VLOOKUP(G397,IF($C$4="TEI0185_REV03",CALC_CONN_TEI0185_REV03!$H:$X),16,0),"---")</f>
        <v>---</v>
      </c>
      <c r="J397" s="72" t="str">
        <f>IFERROR(VLOOKUP(G397,IF($C$4="TEI0185_REV03",CALC_CONN_TEI0185_REV03!$H:$X),17,0),"---")</f>
        <v>---</v>
      </c>
      <c r="K397" s="78" t="str">
        <f>IFERROR(VLOOKUP($D397&amp;"-"&amp;$E397,IF($C$4="TEI0185_REV03",CALC_CONN_TEI0185_REV03!$F:$K,"???"),6,0),"---")</f>
        <v>---</v>
      </c>
    </row>
    <row r="398" spans="2:11" ht="15" customHeight="1" x14ac:dyDescent="0.25">
      <c r="B398" s="73">
        <f t="shared" si="6"/>
        <v>393</v>
      </c>
      <c r="C398" s="77">
        <f>IFERROR(IF($C$4="TEI0185_REV03",CALC_CONN_TEI0185_REV03!U398,),"---")</f>
        <v>0</v>
      </c>
      <c r="D398" s="73">
        <f>IFERROR(IF($C$4="TEI0185_REV03",CALC_CONN_TEI0185_REV03!D398,),"---")</f>
        <v>0</v>
      </c>
      <c r="E398" s="73">
        <f>IFERROR(IF($C$4="TEI0185_REV03",CALC_CONN_TEI0185_REV03!E398,),"---")</f>
        <v>0</v>
      </c>
      <c r="F398" s="73" t="str">
        <f>IFERROR(IF(VLOOKUP($D398&amp;"-"&amp;$E398,IF($C$4="TEI0185_REV03",CALC_CONN_TEI0185_REV03!$F:$I),4,0)="--","---",IF($C$4="TEI0185_REV03",CALC_CONN_TEI0185_REV03!$G398&amp; " --&gt; " &amp;CALC_CONN_TEI0185_REV03!$I398&amp; " --&gt; ")),"---")</f>
        <v>---</v>
      </c>
      <c r="G398" s="73" t="str">
        <f>IFERROR(IF(VLOOKUP($D398&amp;"-"&amp;$E398,IF($C$4="TEI0185_REV03",CALC_CONN_TEI0185_REV03!$F:$H),3,0)="--",VLOOKUP($D398&amp;"-"&amp;$E398,IF($C$4="TEI0185_REV03",CALC_CONN_TEI0185_REV03!$F:$H),2,0),VLOOKUP($D398&amp;"-"&amp;$E398,IF($C$4="TEI0185_REV03",CALC_CONN_TEI0185_REV03!$F:$H),3,0)),"---")</f>
        <v>---</v>
      </c>
      <c r="H398" s="73" t="str">
        <f>IFERROR(VLOOKUP(G398,IF($C$4="TEI0185_REV03",CALC_CONN_TEI0185_REV03!$G:$T),14,0),"---")</f>
        <v>---</v>
      </c>
      <c r="I398" s="73" t="str">
        <f>IFERROR(VLOOKUP(G398,IF($C$4="TEI0185_REV03",CALC_CONN_TEI0185_REV03!$H:$X),16,0),"---")</f>
        <v>---</v>
      </c>
      <c r="J398" s="72" t="str">
        <f>IFERROR(VLOOKUP(G398,IF($C$4="TEI0185_REV03",CALC_CONN_TEI0185_REV03!$H:$X),17,0),"---")</f>
        <v>---</v>
      </c>
      <c r="K398" s="78" t="str">
        <f>IFERROR(VLOOKUP($D398&amp;"-"&amp;$E398,IF($C$4="TEI0185_REV03",CALC_CONN_TEI0185_REV03!$F:$K,"???"),6,0),"---")</f>
        <v>---</v>
      </c>
    </row>
    <row r="399" spans="2:11" ht="15" customHeight="1" x14ac:dyDescent="0.25">
      <c r="B399" s="73">
        <f t="shared" si="6"/>
        <v>394</v>
      </c>
      <c r="C399" s="77">
        <f>IFERROR(IF($C$4="TEI0185_REV03",CALC_CONN_TEI0185_REV03!U399,),"---")</f>
        <v>0</v>
      </c>
      <c r="D399" s="73">
        <f>IFERROR(IF($C$4="TEI0185_REV03",CALC_CONN_TEI0185_REV03!D399,),"---")</f>
        <v>0</v>
      </c>
      <c r="E399" s="73">
        <f>IFERROR(IF($C$4="TEI0185_REV03",CALC_CONN_TEI0185_REV03!E399,),"---")</f>
        <v>0</v>
      </c>
      <c r="F399" s="73" t="str">
        <f>IFERROR(IF(VLOOKUP($D399&amp;"-"&amp;$E399,IF($C$4="TEI0185_REV03",CALC_CONN_TEI0185_REV03!$F:$I),4,0)="--","---",IF($C$4="TEI0185_REV03",CALC_CONN_TEI0185_REV03!$G399&amp; " --&gt; " &amp;CALC_CONN_TEI0185_REV03!$I399&amp; " --&gt; ")),"---")</f>
        <v>---</v>
      </c>
      <c r="G399" s="73" t="str">
        <f>IFERROR(IF(VLOOKUP($D399&amp;"-"&amp;$E399,IF($C$4="TEI0185_REV03",CALC_CONN_TEI0185_REV03!$F:$H),3,0)="--",VLOOKUP($D399&amp;"-"&amp;$E399,IF($C$4="TEI0185_REV03",CALC_CONN_TEI0185_REV03!$F:$H),2,0),VLOOKUP($D399&amp;"-"&amp;$E399,IF($C$4="TEI0185_REV03",CALC_CONN_TEI0185_REV03!$F:$H),3,0)),"---")</f>
        <v>---</v>
      </c>
      <c r="H399" s="73" t="str">
        <f>IFERROR(VLOOKUP(G399,IF($C$4="TEI0185_REV03",CALC_CONN_TEI0185_REV03!$G:$T),14,0),"---")</f>
        <v>---</v>
      </c>
      <c r="I399" s="73" t="str">
        <f>IFERROR(VLOOKUP(G399,IF($C$4="TEI0185_REV03",CALC_CONN_TEI0185_REV03!$H:$X),16,0),"---")</f>
        <v>---</v>
      </c>
      <c r="J399" s="72" t="str">
        <f>IFERROR(VLOOKUP(G399,IF($C$4="TEI0185_REV03",CALC_CONN_TEI0185_REV03!$H:$X),17,0),"---")</f>
        <v>---</v>
      </c>
      <c r="K399" s="78" t="str">
        <f>IFERROR(VLOOKUP($D399&amp;"-"&amp;$E399,IF($C$4="TEI0185_REV03",CALC_CONN_TEI0185_REV03!$F:$K,"???"),6,0),"---")</f>
        <v>---</v>
      </c>
    </row>
    <row r="400" spans="2:11" ht="15" customHeight="1" x14ac:dyDescent="0.25">
      <c r="B400" s="73">
        <f t="shared" si="6"/>
        <v>395</v>
      </c>
      <c r="C400" s="77">
        <f>IFERROR(IF($C$4="TEI0185_REV03",CALC_CONN_TEI0185_REV03!U400,),"---")</f>
        <v>0</v>
      </c>
      <c r="D400" s="73">
        <f>IFERROR(IF($C$4="TEI0185_REV03",CALC_CONN_TEI0185_REV03!D400,),"---")</f>
        <v>0</v>
      </c>
      <c r="E400" s="73">
        <f>IFERROR(IF($C$4="TEI0185_REV03",CALC_CONN_TEI0185_REV03!E400,),"---")</f>
        <v>0</v>
      </c>
      <c r="F400" s="73" t="str">
        <f>IFERROR(IF(VLOOKUP($D400&amp;"-"&amp;$E400,IF($C$4="TEI0185_REV03",CALC_CONN_TEI0185_REV03!$F:$I),4,0)="--","---",IF($C$4="TEI0185_REV03",CALC_CONN_TEI0185_REV03!$G400&amp; " --&gt; " &amp;CALC_CONN_TEI0185_REV03!$I400&amp; " --&gt; ")),"---")</f>
        <v>---</v>
      </c>
      <c r="G400" s="73" t="str">
        <f>IFERROR(IF(VLOOKUP($D400&amp;"-"&amp;$E400,IF($C$4="TEI0185_REV03",CALC_CONN_TEI0185_REV03!$F:$H),3,0)="--",VLOOKUP($D400&amp;"-"&amp;$E400,IF($C$4="TEI0185_REV03",CALC_CONN_TEI0185_REV03!$F:$H),2,0),VLOOKUP($D400&amp;"-"&amp;$E400,IF($C$4="TEI0185_REV03",CALC_CONN_TEI0185_REV03!$F:$H),3,0)),"---")</f>
        <v>---</v>
      </c>
      <c r="H400" s="73" t="str">
        <f>IFERROR(VLOOKUP(G400,IF($C$4="TEI0185_REV03",CALC_CONN_TEI0185_REV03!$G:$T),14,0),"---")</f>
        <v>---</v>
      </c>
      <c r="I400" s="73" t="str">
        <f>IFERROR(VLOOKUP(G400,IF($C$4="TEI0185_REV03",CALC_CONN_TEI0185_REV03!$H:$X),16,0),"---")</f>
        <v>---</v>
      </c>
      <c r="J400" s="72" t="str">
        <f>IFERROR(VLOOKUP(G400,IF($C$4="TEI0185_REV03",CALC_CONN_TEI0185_REV03!$H:$X),17,0),"---")</f>
        <v>---</v>
      </c>
      <c r="K400" s="78" t="str">
        <f>IFERROR(VLOOKUP($D400&amp;"-"&amp;$E400,IF($C$4="TEI0185_REV03",CALC_CONN_TEI0185_REV03!$F:$K,"???"),6,0),"---")</f>
        <v>---</v>
      </c>
    </row>
    <row r="401" spans="2:11" ht="15" customHeight="1" x14ac:dyDescent="0.25">
      <c r="B401" s="73">
        <f t="shared" si="6"/>
        <v>396</v>
      </c>
      <c r="C401" s="77">
        <f>IFERROR(IF($C$4="TEI0185_REV03",CALC_CONN_TEI0185_REV03!U401,),"---")</f>
        <v>0</v>
      </c>
      <c r="D401" s="73">
        <f>IFERROR(IF($C$4="TEI0185_REV03",CALC_CONN_TEI0185_REV03!D401,),"---")</f>
        <v>0</v>
      </c>
      <c r="E401" s="73">
        <f>IFERROR(IF($C$4="TEI0185_REV03",CALC_CONN_TEI0185_REV03!E401,),"---")</f>
        <v>0</v>
      </c>
      <c r="F401" s="73" t="str">
        <f>IFERROR(IF(VLOOKUP($D401&amp;"-"&amp;$E401,IF($C$4="TEI0185_REV03",CALC_CONN_TEI0185_REV03!$F:$I),4,0)="--","---",IF($C$4="TEI0185_REV03",CALC_CONN_TEI0185_REV03!$G401&amp; " --&gt; " &amp;CALC_CONN_TEI0185_REV03!$I401&amp; " --&gt; ")),"---")</f>
        <v>---</v>
      </c>
      <c r="G401" s="73" t="str">
        <f>IFERROR(IF(VLOOKUP($D401&amp;"-"&amp;$E401,IF($C$4="TEI0185_REV03",CALC_CONN_TEI0185_REV03!$F:$H),3,0)="--",VLOOKUP($D401&amp;"-"&amp;$E401,IF($C$4="TEI0185_REV03",CALC_CONN_TEI0185_REV03!$F:$H),2,0),VLOOKUP($D401&amp;"-"&amp;$E401,IF($C$4="TEI0185_REV03",CALC_CONN_TEI0185_REV03!$F:$H),3,0)),"---")</f>
        <v>---</v>
      </c>
      <c r="H401" s="73" t="str">
        <f>IFERROR(VLOOKUP(G401,IF($C$4="TEI0185_REV03",CALC_CONN_TEI0185_REV03!$G:$T),14,0),"---")</f>
        <v>---</v>
      </c>
      <c r="I401" s="73" t="str">
        <f>IFERROR(VLOOKUP(G401,IF($C$4="TEI0185_REV03",CALC_CONN_TEI0185_REV03!$H:$X),16,0),"---")</f>
        <v>---</v>
      </c>
      <c r="J401" s="72" t="str">
        <f>IFERROR(VLOOKUP(G401,IF($C$4="TEI0185_REV03",CALC_CONN_TEI0185_REV03!$H:$X),17,0),"---")</f>
        <v>---</v>
      </c>
      <c r="K401" s="78" t="str">
        <f>IFERROR(VLOOKUP($D401&amp;"-"&amp;$E401,IF($C$4="TEI0185_REV03",CALC_CONN_TEI0185_REV03!$F:$K,"???"),6,0),"---")</f>
        <v>---</v>
      </c>
    </row>
    <row r="402" spans="2:11" ht="15" customHeight="1" x14ac:dyDescent="0.25">
      <c r="B402" s="73">
        <f t="shared" si="6"/>
        <v>397</v>
      </c>
      <c r="C402" s="77">
        <f>IFERROR(IF($C$4="TEI0185_REV03",CALC_CONN_TEI0185_REV03!U402,),"---")</f>
        <v>0</v>
      </c>
      <c r="D402" s="73">
        <f>IFERROR(IF($C$4="TEI0185_REV03",CALC_CONN_TEI0185_REV03!D402,),"---")</f>
        <v>0</v>
      </c>
      <c r="E402" s="73">
        <f>IFERROR(IF($C$4="TEI0185_REV03",CALC_CONN_TEI0185_REV03!E402,),"---")</f>
        <v>0</v>
      </c>
      <c r="F402" s="73" t="str">
        <f>IFERROR(IF(VLOOKUP($D402&amp;"-"&amp;$E402,IF($C$4="TEI0185_REV03",CALC_CONN_TEI0185_REV03!$F:$I),4,0)="--","---",IF($C$4="TEI0185_REV03",CALC_CONN_TEI0185_REV03!$G402&amp; " --&gt; " &amp;CALC_CONN_TEI0185_REV03!$I402&amp; " --&gt; ")),"---")</f>
        <v>---</v>
      </c>
      <c r="G402" s="73" t="str">
        <f>IFERROR(IF(VLOOKUP($D402&amp;"-"&amp;$E402,IF($C$4="TEI0185_REV03",CALC_CONN_TEI0185_REV03!$F:$H),3,0)="--",VLOOKUP($D402&amp;"-"&amp;$E402,IF($C$4="TEI0185_REV03",CALC_CONN_TEI0185_REV03!$F:$H),2,0),VLOOKUP($D402&amp;"-"&amp;$E402,IF($C$4="TEI0185_REV03",CALC_CONN_TEI0185_REV03!$F:$H),3,0)),"---")</f>
        <v>---</v>
      </c>
      <c r="H402" s="73" t="str">
        <f>IFERROR(VLOOKUP(G402,IF($C$4="TEI0185_REV03",CALC_CONN_TEI0185_REV03!$G:$T),14,0),"---")</f>
        <v>---</v>
      </c>
      <c r="I402" s="73" t="str">
        <f>IFERROR(VLOOKUP(G402,IF($C$4="TEI0185_REV03",CALC_CONN_TEI0185_REV03!$H:$X),16,0),"---")</f>
        <v>---</v>
      </c>
      <c r="J402" s="72" t="str">
        <f>IFERROR(VLOOKUP(G402,IF($C$4="TEI0185_REV03",CALC_CONN_TEI0185_REV03!$H:$X),17,0),"---")</f>
        <v>---</v>
      </c>
      <c r="K402" s="78" t="str">
        <f>IFERROR(VLOOKUP($D402&amp;"-"&amp;$E402,IF($C$4="TEI0185_REV03",CALC_CONN_TEI0185_REV03!$F:$K,"???"),6,0),"---")</f>
        <v>---</v>
      </c>
    </row>
    <row r="403" spans="2:11" ht="15" customHeight="1" x14ac:dyDescent="0.25">
      <c r="B403" s="73">
        <f t="shared" si="6"/>
        <v>398</v>
      </c>
      <c r="C403" s="77">
        <f>IFERROR(IF($C$4="TEI0185_REV03",CALC_CONN_TEI0185_REV03!U403,),"---")</f>
        <v>0</v>
      </c>
      <c r="D403" s="73">
        <f>IFERROR(IF($C$4="TEI0185_REV03",CALC_CONN_TEI0185_REV03!D403,),"---")</f>
        <v>0</v>
      </c>
      <c r="E403" s="73">
        <f>IFERROR(IF($C$4="TEI0185_REV03",CALC_CONN_TEI0185_REV03!E403,),"---")</f>
        <v>0</v>
      </c>
      <c r="F403" s="73" t="str">
        <f>IFERROR(IF(VLOOKUP($D403&amp;"-"&amp;$E403,IF($C$4="TEI0185_REV03",CALC_CONN_TEI0185_REV03!$F:$I),4,0)="--","---",IF($C$4="TEI0185_REV03",CALC_CONN_TEI0185_REV03!$G403&amp; " --&gt; " &amp;CALC_CONN_TEI0185_REV03!$I403&amp; " --&gt; ")),"---")</f>
        <v>---</v>
      </c>
      <c r="G403" s="73" t="str">
        <f>IFERROR(IF(VLOOKUP($D403&amp;"-"&amp;$E403,IF($C$4="TEI0185_REV03",CALC_CONN_TEI0185_REV03!$F:$H),3,0)="--",VLOOKUP($D403&amp;"-"&amp;$E403,IF($C$4="TEI0185_REV03",CALC_CONN_TEI0185_REV03!$F:$H),2,0),VLOOKUP($D403&amp;"-"&amp;$E403,IF($C$4="TEI0185_REV03",CALC_CONN_TEI0185_REV03!$F:$H),3,0)),"---")</f>
        <v>---</v>
      </c>
      <c r="H403" s="73" t="str">
        <f>IFERROR(VLOOKUP(G403,IF($C$4="TEI0185_REV03",CALC_CONN_TEI0185_REV03!$G:$T),14,0),"---")</f>
        <v>---</v>
      </c>
      <c r="I403" s="73" t="str">
        <f>IFERROR(VLOOKUP(G403,IF($C$4="TEI0185_REV03",CALC_CONN_TEI0185_REV03!$H:$X),16,0),"---")</f>
        <v>---</v>
      </c>
      <c r="J403" s="72" t="str">
        <f>IFERROR(VLOOKUP(G403,IF($C$4="TEI0185_REV03",CALC_CONN_TEI0185_REV03!$H:$X),17,0),"---")</f>
        <v>---</v>
      </c>
      <c r="K403" s="78" t="str">
        <f>IFERROR(VLOOKUP($D403&amp;"-"&amp;$E403,IF($C$4="TEI0185_REV03",CALC_CONN_TEI0185_REV03!$F:$K,"???"),6,0),"---")</f>
        <v>---</v>
      </c>
    </row>
    <row r="404" spans="2:11" ht="15" customHeight="1" x14ac:dyDescent="0.25">
      <c r="B404" s="73">
        <f t="shared" si="6"/>
        <v>399</v>
      </c>
      <c r="C404" s="77">
        <f>IFERROR(IF($C$4="TEI0185_REV03",CALC_CONN_TEI0185_REV03!U404,),"---")</f>
        <v>0</v>
      </c>
      <c r="D404" s="73">
        <f>IFERROR(IF($C$4="TEI0185_REV03",CALC_CONN_TEI0185_REV03!D404,),"---")</f>
        <v>0</v>
      </c>
      <c r="E404" s="73">
        <f>IFERROR(IF($C$4="TEI0185_REV03",CALC_CONN_TEI0185_REV03!E404,),"---")</f>
        <v>0</v>
      </c>
      <c r="F404" s="73" t="str">
        <f>IFERROR(IF(VLOOKUP($D404&amp;"-"&amp;$E404,IF($C$4="TEI0185_REV03",CALC_CONN_TEI0185_REV03!$F:$I),4,0)="--","---",IF($C$4="TEI0185_REV03",CALC_CONN_TEI0185_REV03!$G404&amp; " --&gt; " &amp;CALC_CONN_TEI0185_REV03!$I404&amp; " --&gt; ")),"---")</f>
        <v>---</v>
      </c>
      <c r="G404" s="73" t="str">
        <f>IFERROR(IF(VLOOKUP($D404&amp;"-"&amp;$E404,IF($C$4="TEI0185_REV03",CALC_CONN_TEI0185_REV03!$F:$H),3,0)="--",VLOOKUP($D404&amp;"-"&amp;$E404,IF($C$4="TEI0185_REV03",CALC_CONN_TEI0185_REV03!$F:$H),2,0),VLOOKUP($D404&amp;"-"&amp;$E404,IF($C$4="TEI0185_REV03",CALC_CONN_TEI0185_REV03!$F:$H),3,0)),"---")</f>
        <v>---</v>
      </c>
      <c r="H404" s="73" t="str">
        <f>IFERROR(VLOOKUP(G404,IF($C$4="TEI0185_REV03",CALC_CONN_TEI0185_REV03!$G:$T),14,0),"---")</f>
        <v>---</v>
      </c>
      <c r="I404" s="73" t="str">
        <f>IFERROR(VLOOKUP(G404,IF($C$4="TEI0185_REV03",CALC_CONN_TEI0185_REV03!$H:$X),16,0),"---")</f>
        <v>---</v>
      </c>
      <c r="J404" s="72" t="str">
        <f>IFERROR(VLOOKUP(G404,IF($C$4="TEI0185_REV03",CALC_CONN_TEI0185_REV03!$H:$X),17,0),"---")</f>
        <v>---</v>
      </c>
      <c r="K404" s="78" t="str">
        <f>IFERROR(VLOOKUP($D404&amp;"-"&amp;$E404,IF($C$4="TEI0185_REV03",CALC_CONN_TEI0185_REV03!$F:$K,"???"),6,0),"---")</f>
        <v>---</v>
      </c>
    </row>
    <row r="405" spans="2:11" ht="15" customHeight="1" x14ac:dyDescent="0.25">
      <c r="B405" s="73">
        <f t="shared" si="6"/>
        <v>400</v>
      </c>
      <c r="C405" s="77">
        <f>IFERROR(IF($C$4="TEI0185_REV03",CALC_CONN_TEI0185_REV03!U405,),"---")</f>
        <v>0</v>
      </c>
      <c r="D405" s="73">
        <f>IFERROR(IF($C$4="TEI0185_REV03",CALC_CONN_TEI0185_REV03!D405,),"---")</f>
        <v>0</v>
      </c>
      <c r="E405" s="73">
        <f>IFERROR(IF($C$4="TEI0185_REV03",CALC_CONN_TEI0185_REV03!E405,),"---")</f>
        <v>0</v>
      </c>
      <c r="F405" s="73" t="str">
        <f>IFERROR(IF(VLOOKUP($D405&amp;"-"&amp;$E405,IF($C$4="TEI0185_REV03",CALC_CONN_TEI0185_REV03!$F:$I),4,0)="--","---",IF($C$4="TEI0185_REV03",CALC_CONN_TEI0185_REV03!$G405&amp; " --&gt; " &amp;CALC_CONN_TEI0185_REV03!$I405&amp; " --&gt; ")),"---")</f>
        <v>---</v>
      </c>
      <c r="G405" s="73" t="str">
        <f>IFERROR(IF(VLOOKUP($D405&amp;"-"&amp;$E405,IF($C$4="TEI0185_REV03",CALC_CONN_TEI0185_REV03!$F:$H),3,0)="--",VLOOKUP($D405&amp;"-"&amp;$E405,IF($C$4="TEI0185_REV03",CALC_CONN_TEI0185_REV03!$F:$H),2,0),VLOOKUP($D405&amp;"-"&amp;$E405,IF($C$4="TEI0185_REV03",CALC_CONN_TEI0185_REV03!$F:$H),3,0)),"---")</f>
        <v>---</v>
      </c>
      <c r="H405" s="73" t="str">
        <f>IFERROR(VLOOKUP(G405,IF($C$4="TEI0185_REV03",CALC_CONN_TEI0185_REV03!$G:$T),14,0),"---")</f>
        <v>---</v>
      </c>
      <c r="I405" s="73" t="str">
        <f>IFERROR(VLOOKUP(G405,IF($C$4="TEI0185_REV03",CALC_CONN_TEI0185_REV03!$H:$X),16,0),"---")</f>
        <v>---</v>
      </c>
      <c r="J405" s="72" t="str">
        <f>IFERROR(VLOOKUP(G405,IF($C$4="TEI0185_REV03",CALC_CONN_TEI0185_REV03!$H:$X),17,0),"---")</f>
        <v>---</v>
      </c>
      <c r="K405" s="78" t="str">
        <f>IFERROR(VLOOKUP($D405&amp;"-"&amp;$E405,IF($C$4="TEI0185_REV03",CALC_CONN_TEI0185_REV03!$F:$K,"???"),6,0),"---")</f>
        <v>---</v>
      </c>
    </row>
    <row r="406" spans="2:11" ht="15" customHeight="1" x14ac:dyDescent="0.25">
      <c r="B406" s="73">
        <f t="shared" si="6"/>
        <v>401</v>
      </c>
      <c r="C406" s="77">
        <f>IFERROR(IF($C$4="TEI0185_REV03",CALC_CONN_TEI0185_REV03!U406,),"---")</f>
        <v>0</v>
      </c>
      <c r="D406" s="73">
        <f>IFERROR(IF($C$4="TEI0185_REV03",CALC_CONN_TEI0185_REV03!D406,),"---")</f>
        <v>0</v>
      </c>
      <c r="E406" s="73">
        <f>IFERROR(IF($C$4="TEI0185_REV03",CALC_CONN_TEI0185_REV03!E406,),"---")</f>
        <v>0</v>
      </c>
      <c r="F406" s="73" t="str">
        <f>IFERROR(IF(VLOOKUP($D406&amp;"-"&amp;$E406,IF($C$4="TEI0185_REV03",CALC_CONN_TEI0185_REV03!$F:$I),4,0)="--","---",IF($C$4="TEI0185_REV03",CALC_CONN_TEI0185_REV03!$G406&amp; " --&gt; " &amp;CALC_CONN_TEI0185_REV03!$I406&amp; " --&gt; ")),"---")</f>
        <v>---</v>
      </c>
      <c r="G406" s="73" t="str">
        <f>IFERROR(IF(VLOOKUP($D406&amp;"-"&amp;$E406,IF($C$4="TEI0185_REV03",CALC_CONN_TEI0185_REV03!$F:$H),3,0)="--",VLOOKUP($D406&amp;"-"&amp;$E406,IF($C$4="TEI0185_REV03",CALC_CONN_TEI0185_REV03!$F:$H),2,0),VLOOKUP($D406&amp;"-"&amp;$E406,IF($C$4="TEI0185_REV03",CALC_CONN_TEI0185_REV03!$F:$H),3,0)),"---")</f>
        <v>---</v>
      </c>
      <c r="H406" s="73" t="str">
        <f>IFERROR(VLOOKUP(G406,IF($C$4="TEI0185_REV03",CALC_CONN_TEI0185_REV03!$G:$T),14,0),"---")</f>
        <v>---</v>
      </c>
      <c r="I406" s="73" t="str">
        <f>IFERROR(VLOOKUP(G406,IF($C$4="TEI0185_REV03",CALC_CONN_TEI0185_REV03!$H:$X),16,0),"---")</f>
        <v>---</v>
      </c>
      <c r="J406" s="72" t="str">
        <f>IFERROR(VLOOKUP(G406,IF($C$4="TEI0185_REV03",CALC_CONN_TEI0185_REV03!$H:$X),17,0),"---")</f>
        <v>---</v>
      </c>
      <c r="K406" s="78" t="str">
        <f>IFERROR(VLOOKUP($D406&amp;"-"&amp;$E406,IF($C$4="TEI0185_REV03",CALC_CONN_TEI0185_REV03!$F:$K,"???"),6,0),"---")</f>
        <v>---</v>
      </c>
    </row>
    <row r="407" spans="2:11" ht="15" customHeight="1" x14ac:dyDescent="0.25">
      <c r="B407" s="73">
        <f t="shared" si="6"/>
        <v>402</v>
      </c>
      <c r="C407" s="77">
        <f>IFERROR(IF($C$4="TEI0185_REV03",CALC_CONN_TEI0185_REV03!U407,),"---")</f>
        <v>0</v>
      </c>
      <c r="D407" s="73">
        <f>IFERROR(IF($C$4="TEI0185_REV03",CALC_CONN_TEI0185_REV03!D407,),"---")</f>
        <v>0</v>
      </c>
      <c r="E407" s="73">
        <f>IFERROR(IF($C$4="TEI0185_REV03",CALC_CONN_TEI0185_REV03!E407,),"---")</f>
        <v>0</v>
      </c>
      <c r="F407" s="73" t="str">
        <f>IFERROR(IF(VLOOKUP($D407&amp;"-"&amp;$E407,IF($C$4="TEI0185_REV03",CALC_CONN_TEI0185_REV03!$F:$I),4,0)="--","---",IF($C$4="TEI0185_REV03",CALC_CONN_TEI0185_REV03!$G407&amp; " --&gt; " &amp;CALC_CONN_TEI0185_REV03!$I407&amp; " --&gt; ")),"---")</f>
        <v>---</v>
      </c>
      <c r="G407" s="73" t="str">
        <f>IFERROR(IF(VLOOKUP($D407&amp;"-"&amp;$E407,IF($C$4="TEI0185_REV03",CALC_CONN_TEI0185_REV03!$F:$H),3,0)="--",VLOOKUP($D407&amp;"-"&amp;$E407,IF($C$4="TEI0185_REV03",CALC_CONN_TEI0185_REV03!$F:$H),2,0),VLOOKUP($D407&amp;"-"&amp;$E407,IF($C$4="TEI0185_REV03",CALC_CONN_TEI0185_REV03!$F:$H),3,0)),"---")</f>
        <v>---</v>
      </c>
      <c r="H407" s="73" t="str">
        <f>IFERROR(VLOOKUP(G407,IF($C$4="TEI0185_REV03",CALC_CONN_TEI0185_REV03!$G:$T),14,0),"---")</f>
        <v>---</v>
      </c>
      <c r="I407" s="73" t="str">
        <f>IFERROR(VLOOKUP(G407,IF($C$4="TEI0185_REV03",CALC_CONN_TEI0185_REV03!$H:$X),16,0),"---")</f>
        <v>---</v>
      </c>
      <c r="J407" s="72" t="str">
        <f>IFERROR(VLOOKUP(G407,IF($C$4="TEI0185_REV03",CALC_CONN_TEI0185_REV03!$H:$X),17,0),"---")</f>
        <v>---</v>
      </c>
      <c r="K407" s="78" t="str">
        <f>IFERROR(VLOOKUP($D407&amp;"-"&amp;$E407,IF($C$4="TEI0185_REV03",CALC_CONN_TEI0185_REV03!$F:$K,"???"),6,0),"---")</f>
        <v>---</v>
      </c>
    </row>
    <row r="408" spans="2:11" ht="15" customHeight="1" x14ac:dyDescent="0.25">
      <c r="B408" s="73">
        <f t="shared" si="6"/>
        <v>403</v>
      </c>
      <c r="C408" s="77">
        <f>IFERROR(IF($C$4="TEI0185_REV03",CALC_CONN_TEI0185_REV03!U408,),"---")</f>
        <v>0</v>
      </c>
      <c r="D408" s="73">
        <f>IFERROR(IF($C$4="TEI0185_REV03",CALC_CONN_TEI0185_REV03!D408,),"---")</f>
        <v>0</v>
      </c>
      <c r="E408" s="73">
        <f>IFERROR(IF($C$4="TEI0185_REV03",CALC_CONN_TEI0185_REV03!E408,),"---")</f>
        <v>0</v>
      </c>
      <c r="F408" s="73" t="str">
        <f>IFERROR(IF(VLOOKUP($D408&amp;"-"&amp;$E408,IF($C$4="TEI0185_REV03",CALC_CONN_TEI0185_REV03!$F:$I),4,0)="--","---",IF($C$4="TEI0185_REV03",CALC_CONN_TEI0185_REV03!$G408&amp; " --&gt; " &amp;CALC_CONN_TEI0185_REV03!$I408&amp; " --&gt; ")),"---")</f>
        <v>---</v>
      </c>
      <c r="G408" s="73" t="str">
        <f>IFERROR(IF(VLOOKUP($D408&amp;"-"&amp;$E408,IF($C$4="TEI0185_REV03",CALC_CONN_TEI0185_REV03!$F:$H),3,0)="--",VLOOKUP($D408&amp;"-"&amp;$E408,IF($C$4="TEI0185_REV03",CALC_CONN_TEI0185_REV03!$F:$H),2,0),VLOOKUP($D408&amp;"-"&amp;$E408,IF($C$4="TEI0185_REV03",CALC_CONN_TEI0185_REV03!$F:$H),3,0)),"---")</f>
        <v>---</v>
      </c>
      <c r="H408" s="73" t="str">
        <f>IFERROR(VLOOKUP(G408,IF($C$4="TEI0185_REV03",CALC_CONN_TEI0185_REV03!$G:$T),14,0),"---")</f>
        <v>---</v>
      </c>
      <c r="I408" s="73" t="str">
        <f>IFERROR(VLOOKUP(G408,IF($C$4="TEI0185_REV03",CALC_CONN_TEI0185_REV03!$H:$X),16,0),"---")</f>
        <v>---</v>
      </c>
      <c r="J408" s="72" t="str">
        <f>IFERROR(VLOOKUP(G408,IF($C$4="TEI0185_REV03",CALC_CONN_TEI0185_REV03!$H:$X),17,0),"---")</f>
        <v>---</v>
      </c>
      <c r="K408" s="78" t="str">
        <f>IFERROR(VLOOKUP($D408&amp;"-"&amp;$E408,IF($C$4="TEI0185_REV03",CALC_CONN_TEI0185_REV03!$F:$K,"???"),6,0),"---")</f>
        <v>---</v>
      </c>
    </row>
    <row r="409" spans="2:11" ht="15" customHeight="1" x14ac:dyDescent="0.25">
      <c r="B409" s="73">
        <f t="shared" si="6"/>
        <v>404</v>
      </c>
      <c r="C409" s="77">
        <f>IFERROR(IF($C$4="TEI0185_REV03",CALC_CONN_TEI0185_REV03!U409,),"---")</f>
        <v>0</v>
      </c>
      <c r="D409" s="73">
        <f>IFERROR(IF($C$4="TEI0185_REV03",CALC_CONN_TEI0185_REV03!D409,),"---")</f>
        <v>0</v>
      </c>
      <c r="E409" s="73">
        <f>IFERROR(IF($C$4="TEI0185_REV03",CALC_CONN_TEI0185_REV03!E409,),"---")</f>
        <v>0</v>
      </c>
      <c r="F409" s="73" t="str">
        <f>IFERROR(IF(VLOOKUP($D409&amp;"-"&amp;$E409,IF($C$4="TEI0185_REV03",CALC_CONN_TEI0185_REV03!$F:$I),4,0)="--","---",IF($C$4="TEI0185_REV03",CALC_CONN_TEI0185_REV03!$G409&amp; " --&gt; " &amp;CALC_CONN_TEI0185_REV03!$I409&amp; " --&gt; ")),"---")</f>
        <v>---</v>
      </c>
      <c r="G409" s="73" t="str">
        <f>IFERROR(IF(VLOOKUP($D409&amp;"-"&amp;$E409,IF($C$4="TEI0185_REV03",CALC_CONN_TEI0185_REV03!$F:$H),3,0)="--",VLOOKUP($D409&amp;"-"&amp;$E409,IF($C$4="TEI0185_REV03",CALC_CONN_TEI0185_REV03!$F:$H),2,0),VLOOKUP($D409&amp;"-"&amp;$E409,IF($C$4="TEI0185_REV03",CALC_CONN_TEI0185_REV03!$F:$H),3,0)),"---")</f>
        <v>---</v>
      </c>
      <c r="H409" s="73" t="str">
        <f>IFERROR(VLOOKUP(G409,IF($C$4="TEI0185_REV03",CALC_CONN_TEI0185_REV03!$G:$T),14,0),"---")</f>
        <v>---</v>
      </c>
      <c r="I409" s="73" t="str">
        <f>IFERROR(VLOOKUP(G409,IF($C$4="TEI0185_REV03",CALC_CONN_TEI0185_REV03!$H:$X),16,0),"---")</f>
        <v>---</v>
      </c>
      <c r="J409" s="72" t="str">
        <f>IFERROR(VLOOKUP(G409,IF($C$4="TEI0185_REV03",CALC_CONN_TEI0185_REV03!$H:$X),17,0),"---")</f>
        <v>---</v>
      </c>
      <c r="K409" s="78" t="str">
        <f>IFERROR(VLOOKUP($D409&amp;"-"&amp;$E409,IF($C$4="TEI0185_REV03",CALC_CONN_TEI0185_REV03!$F:$K,"???"),6,0),"---")</f>
        <v>---</v>
      </c>
    </row>
    <row r="410" spans="2:11" ht="15" customHeight="1" x14ac:dyDescent="0.25">
      <c r="B410" s="73">
        <f t="shared" si="6"/>
        <v>405</v>
      </c>
      <c r="C410" s="77">
        <f>IFERROR(IF($C$4="TEI0185_REV03",CALC_CONN_TEI0185_REV03!U410,),"---")</f>
        <v>0</v>
      </c>
      <c r="D410" s="73">
        <f>IFERROR(IF($C$4="TEI0185_REV03",CALC_CONN_TEI0185_REV03!D410,),"---")</f>
        <v>0</v>
      </c>
      <c r="E410" s="73">
        <f>IFERROR(IF($C$4="TEI0185_REV03",CALC_CONN_TEI0185_REV03!E410,),"---")</f>
        <v>0</v>
      </c>
      <c r="F410" s="73" t="str">
        <f>IFERROR(IF(VLOOKUP($D410&amp;"-"&amp;$E410,IF($C$4="TEI0185_REV03",CALC_CONN_TEI0185_REV03!$F:$I),4,0)="--","---",IF($C$4="TEI0185_REV03",CALC_CONN_TEI0185_REV03!$G410&amp; " --&gt; " &amp;CALC_CONN_TEI0185_REV03!$I410&amp; " --&gt; ")),"---")</f>
        <v>---</v>
      </c>
      <c r="G410" s="73" t="str">
        <f>IFERROR(IF(VLOOKUP($D410&amp;"-"&amp;$E410,IF($C$4="TEI0185_REV03",CALC_CONN_TEI0185_REV03!$F:$H),3,0)="--",VLOOKUP($D410&amp;"-"&amp;$E410,IF($C$4="TEI0185_REV03",CALC_CONN_TEI0185_REV03!$F:$H),2,0),VLOOKUP($D410&amp;"-"&amp;$E410,IF($C$4="TEI0185_REV03",CALC_CONN_TEI0185_REV03!$F:$H),3,0)),"---")</f>
        <v>---</v>
      </c>
      <c r="H410" s="73" t="str">
        <f>IFERROR(VLOOKUP(G410,IF($C$4="TEI0185_REV03",CALC_CONN_TEI0185_REV03!$G:$T),14,0),"---")</f>
        <v>---</v>
      </c>
      <c r="I410" s="73" t="str">
        <f>IFERROR(VLOOKUP(G410,IF($C$4="TEI0185_REV03",CALC_CONN_TEI0185_REV03!$H:$X),16,0),"---")</f>
        <v>---</v>
      </c>
      <c r="J410" s="72" t="str">
        <f>IFERROR(VLOOKUP(G410,IF($C$4="TEI0185_REV03",CALC_CONN_TEI0185_REV03!$H:$X),17,0),"---")</f>
        <v>---</v>
      </c>
      <c r="K410" s="78" t="str">
        <f>IFERROR(VLOOKUP($D410&amp;"-"&amp;$E410,IF($C$4="TEI0185_REV03",CALC_CONN_TEI0185_REV03!$F:$K,"???"),6,0),"---")</f>
        <v>---</v>
      </c>
    </row>
    <row r="411" spans="2:11" ht="15" customHeight="1" x14ac:dyDescent="0.25">
      <c r="B411" s="73">
        <f t="shared" si="6"/>
        <v>406</v>
      </c>
      <c r="C411" s="77">
        <f>IFERROR(IF($C$4="TEI0185_REV03",CALC_CONN_TEI0185_REV03!U411,),"---")</f>
        <v>0</v>
      </c>
      <c r="D411" s="73">
        <f>IFERROR(IF($C$4="TEI0185_REV03",CALC_CONN_TEI0185_REV03!D411,),"---")</f>
        <v>0</v>
      </c>
      <c r="E411" s="73">
        <f>IFERROR(IF($C$4="TEI0185_REV03",CALC_CONN_TEI0185_REV03!E411,),"---")</f>
        <v>0</v>
      </c>
      <c r="F411" s="73" t="str">
        <f>IFERROR(IF(VLOOKUP($D411&amp;"-"&amp;$E411,IF($C$4="TEI0185_REV03",CALC_CONN_TEI0185_REV03!$F:$I),4,0)="--","---",IF($C$4="TEI0185_REV03",CALC_CONN_TEI0185_REV03!$G411&amp; " --&gt; " &amp;CALC_CONN_TEI0185_REV03!$I411&amp; " --&gt; ")),"---")</f>
        <v>---</v>
      </c>
      <c r="G411" s="73" t="str">
        <f>IFERROR(IF(VLOOKUP($D411&amp;"-"&amp;$E411,IF($C$4="TEI0185_REV03",CALC_CONN_TEI0185_REV03!$F:$H),3,0)="--",VLOOKUP($D411&amp;"-"&amp;$E411,IF($C$4="TEI0185_REV03",CALC_CONN_TEI0185_REV03!$F:$H),2,0),VLOOKUP($D411&amp;"-"&amp;$E411,IF($C$4="TEI0185_REV03",CALC_CONN_TEI0185_REV03!$F:$H),3,0)),"---")</f>
        <v>---</v>
      </c>
      <c r="H411" s="73" t="str">
        <f>IFERROR(VLOOKUP(G411,IF($C$4="TEI0185_REV03",CALC_CONN_TEI0185_REV03!$G:$T),14,0),"---")</f>
        <v>---</v>
      </c>
      <c r="I411" s="73" t="str">
        <f>IFERROR(VLOOKUP(G411,IF($C$4="TEI0185_REV03",CALC_CONN_TEI0185_REV03!$H:$X),16,0),"---")</f>
        <v>---</v>
      </c>
      <c r="J411" s="72" t="str">
        <f>IFERROR(VLOOKUP(G411,IF($C$4="TEI0185_REV03",CALC_CONN_TEI0185_REV03!$H:$X),17,0),"---")</f>
        <v>---</v>
      </c>
      <c r="K411" s="78" t="str">
        <f>IFERROR(VLOOKUP($D411&amp;"-"&amp;$E411,IF($C$4="TEI0185_REV03",CALC_CONN_TEI0185_REV03!$F:$K,"???"),6,0),"---")</f>
        <v>---</v>
      </c>
    </row>
    <row r="412" spans="2:11" ht="15" customHeight="1" x14ac:dyDescent="0.25">
      <c r="B412" s="73">
        <f t="shared" si="6"/>
        <v>407</v>
      </c>
      <c r="C412" s="77">
        <f>IFERROR(IF($C$4="TEI0185_REV03",CALC_CONN_TEI0185_REV03!U412,),"---")</f>
        <v>0</v>
      </c>
      <c r="D412" s="73">
        <f>IFERROR(IF($C$4="TEI0185_REV03",CALC_CONN_TEI0185_REV03!D412,),"---")</f>
        <v>0</v>
      </c>
      <c r="E412" s="73">
        <f>IFERROR(IF($C$4="TEI0185_REV03",CALC_CONN_TEI0185_REV03!E412,),"---")</f>
        <v>0</v>
      </c>
      <c r="F412" s="73" t="str">
        <f>IFERROR(IF(VLOOKUP($D412&amp;"-"&amp;$E412,IF($C$4="TEI0185_REV03",CALC_CONN_TEI0185_REV03!$F:$I),4,0)="--","---",IF($C$4="TEI0185_REV03",CALC_CONN_TEI0185_REV03!$G412&amp; " --&gt; " &amp;CALC_CONN_TEI0185_REV03!$I412&amp; " --&gt; ")),"---")</f>
        <v>---</v>
      </c>
      <c r="G412" s="73" t="str">
        <f>IFERROR(IF(VLOOKUP($D412&amp;"-"&amp;$E412,IF($C$4="TEI0185_REV03",CALC_CONN_TEI0185_REV03!$F:$H),3,0)="--",VLOOKUP($D412&amp;"-"&amp;$E412,IF($C$4="TEI0185_REV03",CALC_CONN_TEI0185_REV03!$F:$H),2,0),VLOOKUP($D412&amp;"-"&amp;$E412,IF($C$4="TEI0185_REV03",CALC_CONN_TEI0185_REV03!$F:$H),3,0)),"---")</f>
        <v>---</v>
      </c>
      <c r="H412" s="73" t="str">
        <f>IFERROR(VLOOKUP(G412,IF($C$4="TEI0185_REV03",CALC_CONN_TEI0185_REV03!$G:$T),14,0),"---")</f>
        <v>---</v>
      </c>
      <c r="I412" s="73" t="str">
        <f>IFERROR(VLOOKUP(G412,IF($C$4="TEI0185_REV03",CALC_CONN_TEI0185_REV03!$H:$X),16,0),"---")</f>
        <v>---</v>
      </c>
      <c r="J412" s="72" t="str">
        <f>IFERROR(VLOOKUP(G412,IF($C$4="TEI0185_REV03",CALC_CONN_TEI0185_REV03!$H:$X),17,0),"---")</f>
        <v>---</v>
      </c>
      <c r="K412" s="78" t="str">
        <f>IFERROR(VLOOKUP($D412&amp;"-"&amp;$E412,IF($C$4="TEI0185_REV03",CALC_CONN_TEI0185_REV03!$F:$K,"???"),6,0),"---")</f>
        <v>---</v>
      </c>
    </row>
    <row r="413" spans="2:11" ht="15" customHeight="1" x14ac:dyDescent="0.25">
      <c r="B413" s="73">
        <f t="shared" si="6"/>
        <v>408</v>
      </c>
      <c r="C413" s="77">
        <f>IFERROR(IF($C$4="TEI0185_REV03",CALC_CONN_TEI0185_REV03!U413,),"---")</f>
        <v>0</v>
      </c>
      <c r="D413" s="73">
        <f>IFERROR(IF($C$4="TEI0185_REV03",CALC_CONN_TEI0185_REV03!D413,),"---")</f>
        <v>0</v>
      </c>
      <c r="E413" s="73">
        <f>IFERROR(IF($C$4="TEI0185_REV03",CALC_CONN_TEI0185_REV03!E413,),"---")</f>
        <v>0</v>
      </c>
      <c r="F413" s="73" t="str">
        <f>IFERROR(IF(VLOOKUP($D413&amp;"-"&amp;$E413,IF($C$4="TEI0185_REV03",CALC_CONN_TEI0185_REV03!$F:$I),4,0)="--","---",IF($C$4="TEI0185_REV03",CALC_CONN_TEI0185_REV03!$G413&amp; " --&gt; " &amp;CALC_CONN_TEI0185_REV03!$I413&amp; " --&gt; ")),"---")</f>
        <v>---</v>
      </c>
      <c r="G413" s="73" t="str">
        <f>IFERROR(IF(VLOOKUP($D413&amp;"-"&amp;$E413,IF($C$4="TEI0185_REV03",CALC_CONN_TEI0185_REV03!$F:$H),3,0)="--",VLOOKUP($D413&amp;"-"&amp;$E413,IF($C$4="TEI0185_REV03",CALC_CONN_TEI0185_REV03!$F:$H),2,0),VLOOKUP($D413&amp;"-"&amp;$E413,IF($C$4="TEI0185_REV03",CALC_CONN_TEI0185_REV03!$F:$H),3,0)),"---")</f>
        <v>---</v>
      </c>
      <c r="H413" s="73" t="str">
        <f>IFERROR(VLOOKUP(G413,IF($C$4="TEI0185_REV03",CALC_CONN_TEI0185_REV03!$G:$T),14,0),"---")</f>
        <v>---</v>
      </c>
      <c r="I413" s="73" t="str">
        <f>IFERROR(VLOOKUP(G413,IF($C$4="TEI0185_REV03",CALC_CONN_TEI0185_REV03!$H:$X),16,0),"---")</f>
        <v>---</v>
      </c>
      <c r="J413" s="72" t="str">
        <f>IFERROR(VLOOKUP(G413,IF($C$4="TEI0185_REV03",CALC_CONN_TEI0185_REV03!$H:$X),17,0),"---")</f>
        <v>---</v>
      </c>
      <c r="K413" s="78" t="str">
        <f>IFERROR(VLOOKUP($D413&amp;"-"&amp;$E413,IF($C$4="TEI0185_REV03",CALC_CONN_TEI0185_REV03!$F:$K,"???"),6,0),"---")</f>
        <v>---</v>
      </c>
    </row>
    <row r="414" spans="2:11" ht="15" customHeight="1" x14ac:dyDescent="0.25">
      <c r="B414" s="73">
        <f t="shared" si="6"/>
        <v>409</v>
      </c>
      <c r="C414" s="77">
        <f>IFERROR(IF($C$4="TEI0185_REV03",CALC_CONN_TEI0185_REV03!U414,),"---")</f>
        <v>0</v>
      </c>
      <c r="D414" s="73">
        <f>IFERROR(IF($C$4="TEI0185_REV03",CALC_CONN_TEI0185_REV03!D414,),"---")</f>
        <v>0</v>
      </c>
      <c r="E414" s="73">
        <f>IFERROR(IF($C$4="TEI0185_REV03",CALC_CONN_TEI0185_REV03!E414,),"---")</f>
        <v>0</v>
      </c>
      <c r="F414" s="73" t="str">
        <f>IFERROR(IF(VLOOKUP($D414&amp;"-"&amp;$E414,IF($C$4="TEI0185_REV03",CALC_CONN_TEI0185_REV03!$F:$I),4,0)="--","---",IF($C$4="TEI0185_REV03",CALC_CONN_TEI0185_REV03!$G414&amp; " --&gt; " &amp;CALC_CONN_TEI0185_REV03!$I414&amp; " --&gt; ")),"---")</f>
        <v>---</v>
      </c>
      <c r="G414" s="73" t="str">
        <f>IFERROR(IF(VLOOKUP($D414&amp;"-"&amp;$E414,IF($C$4="TEI0185_REV03",CALC_CONN_TEI0185_REV03!$F:$H),3,0)="--",VLOOKUP($D414&amp;"-"&amp;$E414,IF($C$4="TEI0185_REV03",CALC_CONN_TEI0185_REV03!$F:$H),2,0),VLOOKUP($D414&amp;"-"&amp;$E414,IF($C$4="TEI0185_REV03",CALC_CONN_TEI0185_REV03!$F:$H),3,0)),"---")</f>
        <v>---</v>
      </c>
      <c r="H414" s="73" t="str">
        <f>IFERROR(VLOOKUP(G414,IF($C$4="TEI0185_REV03",CALC_CONN_TEI0185_REV03!$G:$T),14,0),"---")</f>
        <v>---</v>
      </c>
      <c r="I414" s="73" t="str">
        <f>IFERROR(VLOOKUP(G414,IF($C$4="TEI0185_REV03",CALC_CONN_TEI0185_REV03!$H:$X),16,0),"---")</f>
        <v>---</v>
      </c>
      <c r="J414" s="72" t="str">
        <f>IFERROR(VLOOKUP(G414,IF($C$4="TEI0185_REV03",CALC_CONN_TEI0185_REV03!$H:$X),17,0),"---")</f>
        <v>---</v>
      </c>
      <c r="K414" s="78" t="str">
        <f>IFERROR(VLOOKUP($D414&amp;"-"&amp;$E414,IF($C$4="TEI0185_REV03",CALC_CONN_TEI0185_REV03!$F:$K,"???"),6,0),"---")</f>
        <v>---</v>
      </c>
    </row>
    <row r="415" spans="2:11" ht="15" customHeight="1" x14ac:dyDescent="0.25">
      <c r="B415" s="73">
        <f t="shared" si="6"/>
        <v>410</v>
      </c>
      <c r="C415" s="77">
        <f>IFERROR(IF($C$4="TEI0185_REV03",CALC_CONN_TEI0185_REV03!U415,),"---")</f>
        <v>0</v>
      </c>
      <c r="D415" s="73">
        <f>IFERROR(IF($C$4="TEI0185_REV03",CALC_CONN_TEI0185_REV03!D415,),"---")</f>
        <v>0</v>
      </c>
      <c r="E415" s="73">
        <f>IFERROR(IF($C$4="TEI0185_REV03",CALC_CONN_TEI0185_REV03!E415,),"---")</f>
        <v>0</v>
      </c>
      <c r="F415" s="73" t="str">
        <f>IFERROR(IF(VLOOKUP($D415&amp;"-"&amp;$E415,IF($C$4="TEI0185_REV03",CALC_CONN_TEI0185_REV03!$F:$I),4,0)="--","---",IF($C$4="TEI0185_REV03",CALC_CONN_TEI0185_REV03!$G415&amp; " --&gt; " &amp;CALC_CONN_TEI0185_REV03!$I415&amp; " --&gt; ")),"---")</f>
        <v>---</v>
      </c>
      <c r="G415" s="73" t="str">
        <f>IFERROR(IF(VLOOKUP($D415&amp;"-"&amp;$E415,IF($C$4="TEI0185_REV03",CALC_CONN_TEI0185_REV03!$F:$H),3,0)="--",VLOOKUP($D415&amp;"-"&amp;$E415,IF($C$4="TEI0185_REV03",CALC_CONN_TEI0185_REV03!$F:$H),2,0),VLOOKUP($D415&amp;"-"&amp;$E415,IF($C$4="TEI0185_REV03",CALC_CONN_TEI0185_REV03!$F:$H),3,0)),"---")</f>
        <v>---</v>
      </c>
      <c r="H415" s="73" t="str">
        <f>IFERROR(VLOOKUP(G415,IF($C$4="TEI0185_REV03",CALC_CONN_TEI0185_REV03!$G:$T),14,0),"---")</f>
        <v>---</v>
      </c>
      <c r="I415" s="73" t="str">
        <f>IFERROR(VLOOKUP(G415,IF($C$4="TEI0185_REV03",CALC_CONN_TEI0185_REV03!$H:$X),16,0),"---")</f>
        <v>---</v>
      </c>
      <c r="J415" s="72" t="str">
        <f>IFERROR(VLOOKUP(G415,IF($C$4="TEI0185_REV03",CALC_CONN_TEI0185_REV03!$H:$X),17,0),"---")</f>
        <v>---</v>
      </c>
      <c r="K415" s="78" t="str">
        <f>IFERROR(VLOOKUP($D415&amp;"-"&amp;$E415,IF($C$4="TEI0185_REV03",CALC_CONN_TEI0185_REV03!$F:$K,"???"),6,0),"---")</f>
        <v>---</v>
      </c>
    </row>
    <row r="416" spans="2:11" ht="15" customHeight="1" x14ac:dyDescent="0.25">
      <c r="B416" s="73">
        <f t="shared" si="6"/>
        <v>411</v>
      </c>
      <c r="C416" s="77">
        <f>IFERROR(IF($C$4="TEI0185_REV03",CALC_CONN_TEI0185_REV03!U416,),"---")</f>
        <v>0</v>
      </c>
      <c r="D416" s="73">
        <f>IFERROR(IF($C$4="TEI0185_REV03",CALC_CONN_TEI0185_REV03!D416,),"---")</f>
        <v>0</v>
      </c>
      <c r="E416" s="73">
        <f>IFERROR(IF($C$4="TEI0185_REV03",CALC_CONN_TEI0185_REV03!E416,),"---")</f>
        <v>0</v>
      </c>
      <c r="F416" s="73" t="str">
        <f>IFERROR(IF(VLOOKUP($D416&amp;"-"&amp;$E416,IF($C$4="TEI0185_REV03",CALC_CONN_TEI0185_REV03!$F:$I),4,0)="--","---",IF($C$4="TEI0185_REV03",CALC_CONN_TEI0185_REV03!$G416&amp; " --&gt; " &amp;CALC_CONN_TEI0185_REV03!$I416&amp; " --&gt; ")),"---")</f>
        <v>---</v>
      </c>
      <c r="G416" s="73" t="str">
        <f>IFERROR(IF(VLOOKUP($D416&amp;"-"&amp;$E416,IF($C$4="TEI0185_REV03",CALC_CONN_TEI0185_REV03!$F:$H),3,0)="--",VLOOKUP($D416&amp;"-"&amp;$E416,IF($C$4="TEI0185_REV03",CALC_CONN_TEI0185_REV03!$F:$H),2,0),VLOOKUP($D416&amp;"-"&amp;$E416,IF($C$4="TEI0185_REV03",CALC_CONN_TEI0185_REV03!$F:$H),3,0)),"---")</f>
        <v>---</v>
      </c>
      <c r="H416" s="73" t="str">
        <f>IFERROR(VLOOKUP(G416,IF($C$4="TEI0185_REV03",CALC_CONN_TEI0185_REV03!$G:$T),14,0),"---")</f>
        <v>---</v>
      </c>
      <c r="I416" s="73" t="str">
        <f>IFERROR(VLOOKUP(G416,IF($C$4="TEI0185_REV03",CALC_CONN_TEI0185_REV03!$H:$X),16,0),"---")</f>
        <v>---</v>
      </c>
      <c r="J416" s="72" t="str">
        <f>IFERROR(VLOOKUP(G416,IF($C$4="TEI0185_REV03",CALC_CONN_TEI0185_REV03!$H:$X),17,0),"---")</f>
        <v>---</v>
      </c>
      <c r="K416" s="78" t="str">
        <f>IFERROR(VLOOKUP($D416&amp;"-"&amp;$E416,IF($C$4="TEI0185_REV03",CALC_CONN_TEI0185_REV03!$F:$K,"???"),6,0),"---")</f>
        <v>---</v>
      </c>
    </row>
    <row r="417" spans="2:11" ht="15" customHeight="1" x14ac:dyDescent="0.25">
      <c r="B417" s="73">
        <f t="shared" si="6"/>
        <v>412</v>
      </c>
      <c r="C417" s="77">
        <f>IFERROR(IF($C$4="TEI0185_REV03",CALC_CONN_TEI0185_REV03!U417,),"---")</f>
        <v>0</v>
      </c>
      <c r="D417" s="73">
        <f>IFERROR(IF($C$4="TEI0185_REV03",CALC_CONN_TEI0185_REV03!D417,),"---")</f>
        <v>0</v>
      </c>
      <c r="E417" s="73">
        <f>IFERROR(IF($C$4="TEI0185_REV03",CALC_CONN_TEI0185_REV03!E417,),"---")</f>
        <v>0</v>
      </c>
      <c r="F417" s="73" t="str">
        <f>IFERROR(IF(VLOOKUP($D417&amp;"-"&amp;$E417,IF($C$4="TEI0185_REV03",CALC_CONN_TEI0185_REV03!$F:$I),4,0)="--","---",IF($C$4="TEI0185_REV03",CALC_CONN_TEI0185_REV03!$G417&amp; " --&gt; " &amp;CALC_CONN_TEI0185_REV03!$I417&amp; " --&gt; ")),"---")</f>
        <v>---</v>
      </c>
      <c r="G417" s="73" t="str">
        <f>IFERROR(IF(VLOOKUP($D417&amp;"-"&amp;$E417,IF($C$4="TEI0185_REV03",CALC_CONN_TEI0185_REV03!$F:$H),3,0)="--",VLOOKUP($D417&amp;"-"&amp;$E417,IF($C$4="TEI0185_REV03",CALC_CONN_TEI0185_REV03!$F:$H),2,0),VLOOKUP($D417&amp;"-"&amp;$E417,IF($C$4="TEI0185_REV03",CALC_CONN_TEI0185_REV03!$F:$H),3,0)),"---")</f>
        <v>---</v>
      </c>
      <c r="H417" s="73" t="str">
        <f>IFERROR(VLOOKUP(G417,IF($C$4="TEI0185_REV03",CALC_CONN_TEI0185_REV03!$G:$T),14,0),"---")</f>
        <v>---</v>
      </c>
      <c r="I417" s="73" t="str">
        <f>IFERROR(VLOOKUP(G417,IF($C$4="TEI0185_REV03",CALC_CONN_TEI0185_REV03!$H:$X),16,0),"---")</f>
        <v>---</v>
      </c>
      <c r="J417" s="72" t="str">
        <f>IFERROR(VLOOKUP(G417,IF($C$4="TEI0185_REV03",CALC_CONN_TEI0185_REV03!$H:$X),17,0),"---")</f>
        <v>---</v>
      </c>
      <c r="K417" s="78" t="str">
        <f>IFERROR(VLOOKUP($D417&amp;"-"&amp;$E417,IF($C$4="TEI0185_REV03",CALC_CONN_TEI0185_REV03!$F:$K,"???"),6,0),"---")</f>
        <v>---</v>
      </c>
    </row>
    <row r="418" spans="2:11" ht="15" customHeight="1" x14ac:dyDescent="0.25">
      <c r="B418" s="73">
        <f t="shared" si="6"/>
        <v>413</v>
      </c>
      <c r="C418" s="77">
        <f>IFERROR(IF($C$4="TEI0185_REV03",CALC_CONN_TEI0185_REV03!U418,),"---")</f>
        <v>0</v>
      </c>
      <c r="D418" s="73">
        <f>IFERROR(IF($C$4="TEI0185_REV03",CALC_CONN_TEI0185_REV03!D418,),"---")</f>
        <v>0</v>
      </c>
      <c r="E418" s="73">
        <f>IFERROR(IF($C$4="TEI0185_REV03",CALC_CONN_TEI0185_REV03!E418,),"---")</f>
        <v>0</v>
      </c>
      <c r="F418" s="73" t="str">
        <f>IFERROR(IF(VLOOKUP($D418&amp;"-"&amp;$E418,IF($C$4="TEI0185_REV03",CALC_CONN_TEI0185_REV03!$F:$I),4,0)="--","---",IF($C$4="TEI0185_REV03",CALC_CONN_TEI0185_REV03!$G418&amp; " --&gt; " &amp;CALC_CONN_TEI0185_REV03!$I418&amp; " --&gt; ")),"---")</f>
        <v>---</v>
      </c>
      <c r="G418" s="73" t="str">
        <f>IFERROR(IF(VLOOKUP($D418&amp;"-"&amp;$E418,IF($C$4="TEI0185_REV03",CALC_CONN_TEI0185_REV03!$F:$H),3,0)="--",VLOOKUP($D418&amp;"-"&amp;$E418,IF($C$4="TEI0185_REV03",CALC_CONN_TEI0185_REV03!$F:$H),2,0),VLOOKUP($D418&amp;"-"&amp;$E418,IF($C$4="TEI0185_REV03",CALC_CONN_TEI0185_REV03!$F:$H),3,0)),"---")</f>
        <v>---</v>
      </c>
      <c r="H418" s="73" t="str">
        <f>IFERROR(VLOOKUP(G418,IF($C$4="TEI0185_REV03",CALC_CONN_TEI0185_REV03!$G:$T),14,0),"---")</f>
        <v>---</v>
      </c>
      <c r="I418" s="73" t="str">
        <f>IFERROR(VLOOKUP(G418,IF($C$4="TEI0185_REV03",CALC_CONN_TEI0185_REV03!$H:$X),16,0),"---")</f>
        <v>---</v>
      </c>
      <c r="J418" s="72" t="str">
        <f>IFERROR(VLOOKUP(G418,IF($C$4="TEI0185_REV03",CALC_CONN_TEI0185_REV03!$H:$X),17,0),"---")</f>
        <v>---</v>
      </c>
      <c r="K418" s="78" t="str">
        <f>IFERROR(VLOOKUP($D418&amp;"-"&amp;$E418,IF($C$4="TEI0185_REV03",CALC_CONN_TEI0185_REV03!$F:$K,"???"),6,0),"---")</f>
        <v>---</v>
      </c>
    </row>
    <row r="419" spans="2:11" ht="15" customHeight="1" x14ac:dyDescent="0.25">
      <c r="B419" s="73">
        <f t="shared" si="6"/>
        <v>414</v>
      </c>
      <c r="C419" s="77">
        <f>IFERROR(IF($C$4="TEI0185_REV03",CALC_CONN_TEI0185_REV03!U419,),"---")</f>
        <v>0</v>
      </c>
      <c r="D419" s="73">
        <f>IFERROR(IF($C$4="TEI0185_REV03",CALC_CONN_TEI0185_REV03!D419,),"---")</f>
        <v>0</v>
      </c>
      <c r="E419" s="73">
        <f>IFERROR(IF($C$4="TEI0185_REV03",CALC_CONN_TEI0185_REV03!E419,),"---")</f>
        <v>0</v>
      </c>
      <c r="F419" s="73" t="str">
        <f>IFERROR(IF(VLOOKUP($D419&amp;"-"&amp;$E419,IF($C$4="TEI0185_REV03",CALC_CONN_TEI0185_REV03!$F:$I),4,0)="--","---",IF($C$4="TEI0185_REV03",CALC_CONN_TEI0185_REV03!$G419&amp; " --&gt; " &amp;CALC_CONN_TEI0185_REV03!$I419&amp; " --&gt; ")),"---")</f>
        <v>---</v>
      </c>
      <c r="G419" s="73" t="str">
        <f>IFERROR(IF(VLOOKUP($D419&amp;"-"&amp;$E419,IF($C$4="TEI0185_REV03",CALC_CONN_TEI0185_REV03!$F:$H),3,0)="--",VLOOKUP($D419&amp;"-"&amp;$E419,IF($C$4="TEI0185_REV03",CALC_CONN_TEI0185_REV03!$F:$H),2,0),VLOOKUP($D419&amp;"-"&amp;$E419,IF($C$4="TEI0185_REV03",CALC_CONN_TEI0185_REV03!$F:$H),3,0)),"---")</f>
        <v>---</v>
      </c>
      <c r="H419" s="73" t="str">
        <f>IFERROR(VLOOKUP(G419,IF($C$4="TEI0185_REV03",CALC_CONN_TEI0185_REV03!$G:$T),14,0),"---")</f>
        <v>---</v>
      </c>
      <c r="I419" s="73" t="str">
        <f>IFERROR(VLOOKUP(G419,IF($C$4="TEI0185_REV03",CALC_CONN_TEI0185_REV03!$H:$X),16,0),"---")</f>
        <v>---</v>
      </c>
      <c r="J419" s="72" t="str">
        <f>IFERROR(VLOOKUP(G419,IF($C$4="TEI0185_REV03",CALC_CONN_TEI0185_REV03!$H:$X),17,0),"---")</f>
        <v>---</v>
      </c>
      <c r="K419" s="78" t="str">
        <f>IFERROR(VLOOKUP($D419&amp;"-"&amp;$E419,IF($C$4="TEI0185_REV03",CALC_CONN_TEI0185_REV03!$F:$K,"???"),6,0),"---")</f>
        <v>---</v>
      </c>
    </row>
    <row r="420" spans="2:11" ht="15" customHeight="1" x14ac:dyDescent="0.25">
      <c r="B420" s="73">
        <f t="shared" si="6"/>
        <v>415</v>
      </c>
      <c r="C420" s="77">
        <f>IFERROR(IF($C$4="TEI0185_REV03",CALC_CONN_TEI0185_REV03!U420,),"---")</f>
        <v>0</v>
      </c>
      <c r="D420" s="73">
        <f>IFERROR(IF($C$4="TEI0185_REV03",CALC_CONN_TEI0185_REV03!D420,),"---")</f>
        <v>0</v>
      </c>
      <c r="E420" s="73">
        <f>IFERROR(IF($C$4="TEI0185_REV03",CALC_CONN_TEI0185_REV03!E420,),"---")</f>
        <v>0</v>
      </c>
      <c r="F420" s="73" t="str">
        <f>IFERROR(IF(VLOOKUP($D420&amp;"-"&amp;$E420,IF($C$4="TEI0185_REV03",CALC_CONN_TEI0185_REV03!$F:$I),4,0)="--","---",IF($C$4="TEI0185_REV03",CALC_CONN_TEI0185_REV03!$G420&amp; " --&gt; " &amp;CALC_CONN_TEI0185_REV03!$I420&amp; " --&gt; ")),"---")</f>
        <v>---</v>
      </c>
      <c r="G420" s="73" t="str">
        <f>IFERROR(IF(VLOOKUP($D420&amp;"-"&amp;$E420,IF($C$4="TEI0185_REV03",CALC_CONN_TEI0185_REV03!$F:$H),3,0)="--",VLOOKUP($D420&amp;"-"&amp;$E420,IF($C$4="TEI0185_REV03",CALC_CONN_TEI0185_REV03!$F:$H),2,0),VLOOKUP($D420&amp;"-"&amp;$E420,IF($C$4="TEI0185_REV03",CALC_CONN_TEI0185_REV03!$F:$H),3,0)),"---")</f>
        <v>---</v>
      </c>
      <c r="H420" s="73" t="str">
        <f>IFERROR(VLOOKUP(G420,IF($C$4="TEI0185_REV03",CALC_CONN_TEI0185_REV03!$G:$T),14,0),"---")</f>
        <v>---</v>
      </c>
      <c r="I420" s="73" t="str">
        <f>IFERROR(VLOOKUP(G420,IF($C$4="TEI0185_REV03",CALC_CONN_TEI0185_REV03!$H:$X),16,0),"---")</f>
        <v>---</v>
      </c>
      <c r="J420" s="72" t="str">
        <f>IFERROR(VLOOKUP(G420,IF($C$4="TEI0185_REV03",CALC_CONN_TEI0185_REV03!$H:$X),17,0),"---")</f>
        <v>---</v>
      </c>
      <c r="K420" s="78" t="str">
        <f>IFERROR(VLOOKUP($D420&amp;"-"&amp;$E420,IF($C$4="TEI0185_REV03",CALC_CONN_TEI0185_REV03!$F:$K,"???"),6,0),"---")</f>
        <v>---</v>
      </c>
    </row>
    <row r="421" spans="2:11" ht="15" customHeight="1" x14ac:dyDescent="0.25">
      <c r="B421" s="73">
        <f t="shared" si="6"/>
        <v>416</v>
      </c>
      <c r="C421" s="77">
        <f>IFERROR(IF($C$4="TEI0185_REV03",CALC_CONN_TEI0185_REV03!U421,),"---")</f>
        <v>0</v>
      </c>
      <c r="D421" s="73">
        <f>IFERROR(IF($C$4="TEI0185_REV03",CALC_CONN_TEI0185_REV03!D421,),"---")</f>
        <v>0</v>
      </c>
      <c r="E421" s="73">
        <f>IFERROR(IF($C$4="TEI0185_REV03",CALC_CONN_TEI0185_REV03!E421,),"---")</f>
        <v>0</v>
      </c>
      <c r="F421" s="73" t="str">
        <f>IFERROR(IF(VLOOKUP($D421&amp;"-"&amp;$E421,IF($C$4="TEI0185_REV03",CALC_CONN_TEI0185_REV03!$F:$I),4,0)="--","---",IF($C$4="TEI0185_REV03",CALC_CONN_TEI0185_REV03!$G421&amp; " --&gt; " &amp;CALC_CONN_TEI0185_REV03!$I421&amp; " --&gt; ")),"---")</f>
        <v>---</v>
      </c>
      <c r="G421" s="73" t="str">
        <f>IFERROR(IF(VLOOKUP($D421&amp;"-"&amp;$E421,IF($C$4="TEI0185_REV03",CALC_CONN_TEI0185_REV03!$F:$H),3,0)="--",VLOOKUP($D421&amp;"-"&amp;$E421,IF($C$4="TEI0185_REV03",CALC_CONN_TEI0185_REV03!$F:$H),2,0),VLOOKUP($D421&amp;"-"&amp;$E421,IF($C$4="TEI0185_REV03",CALC_CONN_TEI0185_REV03!$F:$H),3,0)),"---")</f>
        <v>---</v>
      </c>
      <c r="H421" s="73" t="str">
        <f>IFERROR(VLOOKUP(G421,IF($C$4="TEI0185_REV03",CALC_CONN_TEI0185_REV03!$G:$T),14,0),"---")</f>
        <v>---</v>
      </c>
      <c r="I421" s="73" t="str">
        <f>IFERROR(VLOOKUP(G421,IF($C$4="TEI0185_REV03",CALC_CONN_TEI0185_REV03!$H:$X),16,0),"---")</f>
        <v>---</v>
      </c>
      <c r="J421" s="72" t="str">
        <f>IFERROR(VLOOKUP(G421,IF($C$4="TEI0185_REV03",CALC_CONN_TEI0185_REV03!$H:$X),17,0),"---")</f>
        <v>---</v>
      </c>
      <c r="K421" s="78" t="str">
        <f>IFERROR(VLOOKUP($D421&amp;"-"&amp;$E421,IF($C$4="TEI0185_REV03",CALC_CONN_TEI0185_REV03!$F:$K,"???"),6,0),"---")</f>
        <v>---</v>
      </c>
    </row>
    <row r="422" spans="2:11" ht="15" customHeight="1" x14ac:dyDescent="0.25">
      <c r="B422" s="73">
        <f t="shared" si="6"/>
        <v>417</v>
      </c>
      <c r="C422" s="77">
        <f>IFERROR(IF($C$4="TEI0185_REV03",CALC_CONN_TEI0185_REV03!U422,),"---")</f>
        <v>0</v>
      </c>
      <c r="D422" s="73">
        <f>IFERROR(IF($C$4="TEI0185_REV03",CALC_CONN_TEI0185_REV03!D422,),"---")</f>
        <v>0</v>
      </c>
      <c r="E422" s="73">
        <f>IFERROR(IF($C$4="TEI0185_REV03",CALC_CONN_TEI0185_REV03!E422,),"---")</f>
        <v>0</v>
      </c>
      <c r="F422" s="73" t="str">
        <f>IFERROR(IF(VLOOKUP($D422&amp;"-"&amp;$E422,IF($C$4="TEI0185_REV03",CALC_CONN_TEI0185_REV03!$F:$I),4,0)="--","---",IF($C$4="TEI0185_REV03",CALC_CONN_TEI0185_REV03!$G422&amp; " --&gt; " &amp;CALC_CONN_TEI0185_REV03!$I422&amp; " --&gt; ")),"---")</f>
        <v>---</v>
      </c>
      <c r="G422" s="73" t="str">
        <f>IFERROR(IF(VLOOKUP($D422&amp;"-"&amp;$E422,IF($C$4="TEI0185_REV03",CALC_CONN_TEI0185_REV03!$F:$H),3,0)="--",VLOOKUP($D422&amp;"-"&amp;$E422,IF($C$4="TEI0185_REV03",CALC_CONN_TEI0185_REV03!$F:$H),2,0),VLOOKUP($D422&amp;"-"&amp;$E422,IF($C$4="TEI0185_REV03",CALC_CONN_TEI0185_REV03!$F:$H),3,0)),"---")</f>
        <v>---</v>
      </c>
      <c r="H422" s="73" t="str">
        <f>IFERROR(VLOOKUP(G422,IF($C$4="TEI0185_REV03",CALC_CONN_TEI0185_REV03!$G:$T),14,0),"---")</f>
        <v>---</v>
      </c>
      <c r="I422" s="73" t="str">
        <f>IFERROR(VLOOKUP(G422,IF($C$4="TEI0185_REV03",CALC_CONN_TEI0185_REV03!$H:$X),16,0),"---")</f>
        <v>---</v>
      </c>
      <c r="J422" s="72" t="str">
        <f>IFERROR(VLOOKUP(G422,IF($C$4="TEI0185_REV03",CALC_CONN_TEI0185_REV03!$H:$X),17,0),"---")</f>
        <v>---</v>
      </c>
      <c r="K422" s="78" t="str">
        <f>IFERROR(VLOOKUP($D422&amp;"-"&amp;$E422,IF($C$4="TEI0185_REV03",CALC_CONN_TEI0185_REV03!$F:$K,"???"),6,0),"---")</f>
        <v>---</v>
      </c>
    </row>
    <row r="423" spans="2:11" ht="15" customHeight="1" x14ac:dyDescent="0.25">
      <c r="B423" s="73">
        <f t="shared" si="6"/>
        <v>418</v>
      </c>
      <c r="C423" s="77">
        <f>IFERROR(IF($C$4="TEI0185_REV03",CALC_CONN_TEI0185_REV03!U423,),"---")</f>
        <v>0</v>
      </c>
      <c r="D423" s="73">
        <f>IFERROR(IF($C$4="TEI0185_REV03",CALC_CONN_TEI0185_REV03!D423,),"---")</f>
        <v>0</v>
      </c>
      <c r="E423" s="73">
        <f>IFERROR(IF($C$4="TEI0185_REV03",CALC_CONN_TEI0185_REV03!E423,),"---")</f>
        <v>0</v>
      </c>
      <c r="F423" s="73" t="str">
        <f>IFERROR(IF(VLOOKUP($D423&amp;"-"&amp;$E423,IF($C$4="TEI0185_REV03",CALC_CONN_TEI0185_REV03!$F:$I),4,0)="--","---",IF($C$4="TEI0185_REV03",CALC_CONN_TEI0185_REV03!$G423&amp; " --&gt; " &amp;CALC_CONN_TEI0185_REV03!$I423&amp; " --&gt; ")),"---")</f>
        <v>---</v>
      </c>
      <c r="G423" s="73" t="str">
        <f>IFERROR(IF(VLOOKUP($D423&amp;"-"&amp;$E423,IF($C$4="TEI0185_REV03",CALC_CONN_TEI0185_REV03!$F:$H),3,0)="--",VLOOKUP($D423&amp;"-"&amp;$E423,IF($C$4="TEI0185_REV03",CALC_CONN_TEI0185_REV03!$F:$H),2,0),VLOOKUP($D423&amp;"-"&amp;$E423,IF($C$4="TEI0185_REV03",CALC_CONN_TEI0185_REV03!$F:$H),3,0)),"---")</f>
        <v>---</v>
      </c>
      <c r="H423" s="73" t="str">
        <f>IFERROR(VLOOKUP(G423,IF($C$4="TEI0185_REV03",CALC_CONN_TEI0185_REV03!$G:$T),14,0),"---")</f>
        <v>---</v>
      </c>
      <c r="I423" s="73" t="str">
        <f>IFERROR(VLOOKUP(G423,IF($C$4="TEI0185_REV03",CALC_CONN_TEI0185_REV03!$H:$X),16,0),"---")</f>
        <v>---</v>
      </c>
      <c r="J423" s="72" t="str">
        <f>IFERROR(VLOOKUP(G423,IF($C$4="TEI0185_REV03",CALC_CONN_TEI0185_REV03!$H:$X),17,0),"---")</f>
        <v>---</v>
      </c>
      <c r="K423" s="78" t="str">
        <f>IFERROR(VLOOKUP($D423&amp;"-"&amp;$E423,IF($C$4="TEI0185_REV03",CALC_CONN_TEI0185_REV03!$F:$K,"???"),6,0),"---")</f>
        <v>---</v>
      </c>
    </row>
    <row r="424" spans="2:11" ht="15" customHeight="1" x14ac:dyDescent="0.25">
      <c r="B424" s="73">
        <f t="shared" si="6"/>
        <v>419</v>
      </c>
      <c r="C424" s="77">
        <f>IFERROR(IF($C$4="TEI0185_REV03",CALC_CONN_TEI0185_REV03!U424,),"---")</f>
        <v>0</v>
      </c>
      <c r="D424" s="73">
        <f>IFERROR(IF($C$4="TEI0185_REV03",CALC_CONN_TEI0185_REV03!D424,),"---")</f>
        <v>0</v>
      </c>
      <c r="E424" s="73">
        <f>IFERROR(IF($C$4="TEI0185_REV03",CALC_CONN_TEI0185_REV03!E424,),"---")</f>
        <v>0</v>
      </c>
      <c r="F424" s="73" t="str">
        <f>IFERROR(IF(VLOOKUP($D424&amp;"-"&amp;$E424,IF($C$4="TEI0185_REV03",CALC_CONN_TEI0185_REV03!$F:$I),4,0)="--","---",IF($C$4="TEI0185_REV03",CALC_CONN_TEI0185_REV03!$G424&amp; " --&gt; " &amp;CALC_CONN_TEI0185_REV03!$I424&amp; " --&gt; ")),"---")</f>
        <v>---</v>
      </c>
      <c r="G424" s="73" t="str">
        <f>IFERROR(IF(VLOOKUP($D424&amp;"-"&amp;$E424,IF($C$4="TEI0185_REV03",CALC_CONN_TEI0185_REV03!$F:$H),3,0)="--",VLOOKUP($D424&amp;"-"&amp;$E424,IF($C$4="TEI0185_REV03",CALC_CONN_TEI0185_REV03!$F:$H),2,0),VLOOKUP($D424&amp;"-"&amp;$E424,IF($C$4="TEI0185_REV03",CALC_CONN_TEI0185_REV03!$F:$H),3,0)),"---")</f>
        <v>---</v>
      </c>
      <c r="H424" s="73" t="str">
        <f>IFERROR(VLOOKUP(G424,IF($C$4="TEI0185_REV03",CALC_CONN_TEI0185_REV03!$G:$T),14,0),"---")</f>
        <v>---</v>
      </c>
      <c r="I424" s="73" t="str">
        <f>IFERROR(VLOOKUP(G424,IF($C$4="TEI0185_REV03",CALC_CONN_TEI0185_REV03!$H:$X),16,0),"---")</f>
        <v>---</v>
      </c>
      <c r="J424" s="72" t="str">
        <f>IFERROR(VLOOKUP(G424,IF($C$4="TEI0185_REV03",CALC_CONN_TEI0185_REV03!$H:$X),17,0),"---")</f>
        <v>---</v>
      </c>
      <c r="K424" s="78" t="str">
        <f>IFERROR(VLOOKUP($D424&amp;"-"&amp;$E424,IF($C$4="TEI0185_REV03",CALC_CONN_TEI0185_REV03!$F:$K,"???"),6,0),"---")</f>
        <v>---</v>
      </c>
    </row>
    <row r="425" spans="2:11" ht="15" customHeight="1" x14ac:dyDescent="0.25">
      <c r="B425" s="73">
        <f t="shared" si="6"/>
        <v>420</v>
      </c>
      <c r="C425" s="77">
        <f>IFERROR(IF($C$4="TEI0185_REV03",CALC_CONN_TEI0185_REV03!U425,),"---")</f>
        <v>0</v>
      </c>
      <c r="D425" s="73">
        <f>IFERROR(IF($C$4="TEI0185_REV03",CALC_CONN_TEI0185_REV03!D425,),"---")</f>
        <v>0</v>
      </c>
      <c r="E425" s="73">
        <f>IFERROR(IF($C$4="TEI0185_REV03",CALC_CONN_TEI0185_REV03!E425,),"---")</f>
        <v>0</v>
      </c>
      <c r="F425" s="73" t="str">
        <f>IFERROR(IF(VLOOKUP($D425&amp;"-"&amp;$E425,IF($C$4="TEI0185_REV03",CALC_CONN_TEI0185_REV03!$F:$I),4,0)="--","---",IF($C$4="TEI0185_REV03",CALC_CONN_TEI0185_REV03!$G425&amp; " --&gt; " &amp;CALC_CONN_TEI0185_REV03!$I425&amp; " --&gt; ")),"---")</f>
        <v>---</v>
      </c>
      <c r="G425" s="73" t="str">
        <f>IFERROR(IF(VLOOKUP($D425&amp;"-"&amp;$E425,IF($C$4="TEI0185_REV03",CALC_CONN_TEI0185_REV03!$F:$H),3,0)="--",VLOOKUP($D425&amp;"-"&amp;$E425,IF($C$4="TEI0185_REV03",CALC_CONN_TEI0185_REV03!$F:$H),2,0),VLOOKUP($D425&amp;"-"&amp;$E425,IF($C$4="TEI0185_REV03",CALC_CONN_TEI0185_REV03!$F:$H),3,0)),"---")</f>
        <v>---</v>
      </c>
      <c r="H425" s="73" t="str">
        <f>IFERROR(VLOOKUP(G425,IF($C$4="TEI0185_REV03",CALC_CONN_TEI0185_REV03!$G:$T),14,0),"---")</f>
        <v>---</v>
      </c>
      <c r="I425" s="73" t="str">
        <f>IFERROR(VLOOKUP(G425,IF($C$4="TEI0185_REV03",CALC_CONN_TEI0185_REV03!$H:$X),16,0),"---")</f>
        <v>---</v>
      </c>
      <c r="J425" s="72" t="str">
        <f>IFERROR(VLOOKUP(G425,IF($C$4="TEI0185_REV03",CALC_CONN_TEI0185_REV03!$H:$X),17,0),"---")</f>
        <v>---</v>
      </c>
      <c r="K425" s="78" t="str">
        <f>IFERROR(VLOOKUP($D425&amp;"-"&amp;$E425,IF($C$4="TEI0185_REV03",CALC_CONN_TEI0185_REV03!$F:$K,"???"),6,0),"---")</f>
        <v>---</v>
      </c>
    </row>
    <row r="426" spans="2:11" ht="15" customHeight="1" x14ac:dyDescent="0.25">
      <c r="B426" s="73">
        <f t="shared" si="6"/>
        <v>421</v>
      </c>
      <c r="C426" s="77">
        <f>IFERROR(IF($C$4="TEI0185_REV03",CALC_CONN_TEI0185_REV03!U426,),"---")</f>
        <v>0</v>
      </c>
      <c r="D426" s="73">
        <f>IFERROR(IF($C$4="TEI0185_REV03",CALC_CONN_TEI0185_REV03!D426,),"---")</f>
        <v>0</v>
      </c>
      <c r="E426" s="73">
        <f>IFERROR(IF($C$4="TEI0185_REV03",CALC_CONN_TEI0185_REV03!E426,),"---")</f>
        <v>0</v>
      </c>
      <c r="F426" s="73" t="str">
        <f>IFERROR(IF(VLOOKUP($D426&amp;"-"&amp;$E426,IF($C$4="TEI0185_REV03",CALC_CONN_TEI0185_REV03!$F:$I),4,0)="--","---",IF($C$4="TEI0185_REV03",CALC_CONN_TEI0185_REV03!$G426&amp; " --&gt; " &amp;CALC_CONN_TEI0185_REV03!$I426&amp; " --&gt; ")),"---")</f>
        <v>---</v>
      </c>
      <c r="G426" s="73" t="str">
        <f>IFERROR(IF(VLOOKUP($D426&amp;"-"&amp;$E426,IF($C$4="TEI0185_REV03",CALC_CONN_TEI0185_REV03!$F:$H),3,0)="--",VLOOKUP($D426&amp;"-"&amp;$E426,IF($C$4="TEI0185_REV03",CALC_CONN_TEI0185_REV03!$F:$H),2,0),VLOOKUP($D426&amp;"-"&amp;$E426,IF($C$4="TEI0185_REV03",CALC_CONN_TEI0185_REV03!$F:$H),3,0)),"---")</f>
        <v>---</v>
      </c>
      <c r="H426" s="73" t="str">
        <f>IFERROR(VLOOKUP(G426,IF($C$4="TEI0185_REV03",CALC_CONN_TEI0185_REV03!$G:$T),14,0),"---")</f>
        <v>---</v>
      </c>
      <c r="I426" s="73" t="str">
        <f>IFERROR(VLOOKUP(G426,IF($C$4="TEI0185_REV03",CALC_CONN_TEI0185_REV03!$H:$X),16,0),"---")</f>
        <v>---</v>
      </c>
      <c r="J426" s="72" t="str">
        <f>IFERROR(VLOOKUP(G426,IF($C$4="TEI0185_REV03",CALC_CONN_TEI0185_REV03!$H:$X),17,0),"---")</f>
        <v>---</v>
      </c>
      <c r="K426" s="78" t="str">
        <f>IFERROR(VLOOKUP($D426&amp;"-"&amp;$E426,IF($C$4="TEI0185_REV03",CALC_CONN_TEI0185_REV03!$F:$K,"???"),6,0),"---")</f>
        <v>---</v>
      </c>
    </row>
    <row r="427" spans="2:11" ht="15" customHeight="1" x14ac:dyDescent="0.25">
      <c r="B427" s="73">
        <f t="shared" si="6"/>
        <v>422</v>
      </c>
      <c r="C427" s="77">
        <f>IFERROR(IF($C$4="TEI0185_REV03",CALC_CONN_TEI0185_REV03!U427,),"---")</f>
        <v>0</v>
      </c>
      <c r="D427" s="73">
        <f>IFERROR(IF($C$4="TEI0185_REV03",CALC_CONN_TEI0185_REV03!D427,),"---")</f>
        <v>0</v>
      </c>
      <c r="E427" s="73">
        <f>IFERROR(IF($C$4="TEI0185_REV03",CALC_CONN_TEI0185_REV03!E427,),"---")</f>
        <v>0</v>
      </c>
      <c r="F427" s="73" t="str">
        <f>IFERROR(IF(VLOOKUP($D427&amp;"-"&amp;$E427,IF($C$4="TEI0185_REV03",CALC_CONN_TEI0185_REV03!$F:$I),4,0)="--","---",IF($C$4="TEI0185_REV03",CALC_CONN_TEI0185_REV03!$G427&amp; " --&gt; " &amp;CALC_CONN_TEI0185_REV03!$I427&amp; " --&gt; ")),"---")</f>
        <v>---</v>
      </c>
      <c r="G427" s="73" t="str">
        <f>IFERROR(IF(VLOOKUP($D427&amp;"-"&amp;$E427,IF($C$4="TEI0185_REV03",CALC_CONN_TEI0185_REV03!$F:$H),3,0)="--",VLOOKUP($D427&amp;"-"&amp;$E427,IF($C$4="TEI0185_REV03",CALC_CONN_TEI0185_REV03!$F:$H),2,0),VLOOKUP($D427&amp;"-"&amp;$E427,IF($C$4="TEI0185_REV03",CALC_CONN_TEI0185_REV03!$F:$H),3,0)),"---")</f>
        <v>---</v>
      </c>
      <c r="H427" s="73" t="str">
        <f>IFERROR(VLOOKUP(G427,IF($C$4="TEI0185_REV03",CALC_CONN_TEI0185_REV03!$G:$T),14,0),"---")</f>
        <v>---</v>
      </c>
      <c r="I427" s="73" t="str">
        <f>IFERROR(VLOOKUP(G427,IF($C$4="TEI0185_REV03",CALC_CONN_TEI0185_REV03!$H:$X),16,0),"---")</f>
        <v>---</v>
      </c>
      <c r="J427" s="72" t="str">
        <f>IFERROR(VLOOKUP(G427,IF($C$4="TEI0185_REV03",CALC_CONN_TEI0185_REV03!$H:$X),17,0),"---")</f>
        <v>---</v>
      </c>
      <c r="K427" s="78" t="str">
        <f>IFERROR(VLOOKUP($D427&amp;"-"&amp;$E427,IF($C$4="TEI0185_REV03",CALC_CONN_TEI0185_REV03!$F:$K,"???"),6,0),"---")</f>
        <v>---</v>
      </c>
    </row>
    <row r="428" spans="2:11" ht="15" customHeight="1" x14ac:dyDescent="0.25">
      <c r="B428" s="73">
        <f t="shared" si="6"/>
        <v>423</v>
      </c>
      <c r="C428" s="77">
        <f>IFERROR(IF($C$4="TEI0185_REV03",CALC_CONN_TEI0185_REV03!U428,),"---")</f>
        <v>0</v>
      </c>
      <c r="D428" s="73">
        <f>IFERROR(IF($C$4="TEI0185_REV03",CALC_CONN_TEI0185_REV03!D428,),"---")</f>
        <v>0</v>
      </c>
      <c r="E428" s="73">
        <f>IFERROR(IF($C$4="TEI0185_REV03",CALC_CONN_TEI0185_REV03!E428,),"---")</f>
        <v>0</v>
      </c>
      <c r="F428" s="73" t="str">
        <f>IFERROR(IF(VLOOKUP($D428&amp;"-"&amp;$E428,IF($C$4="TEI0185_REV03",CALC_CONN_TEI0185_REV03!$F:$I),4,0)="--","---",IF($C$4="TEI0185_REV03",CALC_CONN_TEI0185_REV03!$G428&amp; " --&gt; " &amp;CALC_CONN_TEI0185_REV03!$I428&amp; " --&gt; ")),"---")</f>
        <v>---</v>
      </c>
      <c r="G428" s="73" t="str">
        <f>IFERROR(IF(VLOOKUP($D428&amp;"-"&amp;$E428,IF($C$4="TEI0185_REV03",CALC_CONN_TEI0185_REV03!$F:$H),3,0)="--",VLOOKUP($D428&amp;"-"&amp;$E428,IF($C$4="TEI0185_REV03",CALC_CONN_TEI0185_REV03!$F:$H),2,0),VLOOKUP($D428&amp;"-"&amp;$E428,IF($C$4="TEI0185_REV03",CALC_CONN_TEI0185_REV03!$F:$H),3,0)),"---")</f>
        <v>---</v>
      </c>
      <c r="H428" s="73" t="str">
        <f>IFERROR(VLOOKUP(G428,IF($C$4="TEI0185_REV03",CALC_CONN_TEI0185_REV03!$G:$T),14,0),"---")</f>
        <v>---</v>
      </c>
      <c r="I428" s="73" t="str">
        <f>IFERROR(VLOOKUP(G428,IF($C$4="TEI0185_REV03",CALC_CONN_TEI0185_REV03!$H:$X),16,0),"---")</f>
        <v>---</v>
      </c>
      <c r="J428" s="72" t="str">
        <f>IFERROR(VLOOKUP(G428,IF($C$4="TEI0185_REV03",CALC_CONN_TEI0185_REV03!$H:$X),17,0),"---")</f>
        <v>---</v>
      </c>
      <c r="K428" s="78" t="str">
        <f>IFERROR(VLOOKUP($D428&amp;"-"&amp;$E428,IF($C$4="TEI0185_REV03",CALC_CONN_TEI0185_REV03!$F:$K,"???"),6,0),"---")</f>
        <v>---</v>
      </c>
    </row>
    <row r="429" spans="2:11" ht="15" customHeight="1" x14ac:dyDescent="0.25">
      <c r="B429" s="73">
        <f t="shared" si="6"/>
        <v>424</v>
      </c>
      <c r="C429" s="77">
        <f>IFERROR(IF($C$4="TEI0185_REV03",CALC_CONN_TEI0185_REV03!U429,),"---")</f>
        <v>0</v>
      </c>
      <c r="D429" s="73">
        <f>IFERROR(IF($C$4="TEI0185_REV03",CALC_CONN_TEI0185_REV03!D429,),"---")</f>
        <v>0</v>
      </c>
      <c r="E429" s="73">
        <f>IFERROR(IF($C$4="TEI0185_REV03",CALC_CONN_TEI0185_REV03!E429,),"---")</f>
        <v>0</v>
      </c>
      <c r="F429" s="73" t="str">
        <f>IFERROR(IF(VLOOKUP($D429&amp;"-"&amp;$E429,IF($C$4="TEI0185_REV03",CALC_CONN_TEI0185_REV03!$F:$I),4,0)="--","---",IF($C$4="TEI0185_REV03",CALC_CONN_TEI0185_REV03!$G429&amp; " --&gt; " &amp;CALC_CONN_TEI0185_REV03!$I429&amp; " --&gt; ")),"---")</f>
        <v>---</v>
      </c>
      <c r="G429" s="73" t="str">
        <f>IFERROR(IF(VLOOKUP($D429&amp;"-"&amp;$E429,IF($C$4="TEI0185_REV03",CALC_CONN_TEI0185_REV03!$F:$H),3,0)="--",VLOOKUP($D429&amp;"-"&amp;$E429,IF($C$4="TEI0185_REV03",CALC_CONN_TEI0185_REV03!$F:$H),2,0),VLOOKUP($D429&amp;"-"&amp;$E429,IF($C$4="TEI0185_REV03",CALC_CONN_TEI0185_REV03!$F:$H),3,0)),"---")</f>
        <v>---</v>
      </c>
      <c r="H429" s="73" t="str">
        <f>IFERROR(VLOOKUP(G429,IF($C$4="TEI0185_REV03",CALC_CONN_TEI0185_REV03!$G:$T),14,0),"---")</f>
        <v>---</v>
      </c>
      <c r="I429" s="73" t="str">
        <f>IFERROR(VLOOKUP(G429,IF($C$4="TEI0185_REV03",CALC_CONN_TEI0185_REV03!$H:$X),16,0),"---")</f>
        <v>---</v>
      </c>
      <c r="J429" s="72" t="str">
        <f>IFERROR(VLOOKUP(G429,IF($C$4="TEI0185_REV03",CALC_CONN_TEI0185_REV03!$H:$X),17,0),"---")</f>
        <v>---</v>
      </c>
      <c r="K429" s="78" t="str">
        <f>IFERROR(VLOOKUP($D429&amp;"-"&amp;$E429,IF($C$4="TEI0185_REV03",CALC_CONN_TEI0185_REV03!$F:$K,"???"),6,0),"---")</f>
        <v>---</v>
      </c>
    </row>
    <row r="430" spans="2:11" ht="15" customHeight="1" x14ac:dyDescent="0.25">
      <c r="B430" s="73">
        <f t="shared" si="6"/>
        <v>425</v>
      </c>
      <c r="C430" s="77">
        <f>IFERROR(IF($C$4="TEI0185_REV03",CALC_CONN_TEI0185_REV03!U430,),"---")</f>
        <v>0</v>
      </c>
      <c r="D430" s="73">
        <f>IFERROR(IF($C$4="TEI0185_REV03",CALC_CONN_TEI0185_REV03!D430,),"---")</f>
        <v>0</v>
      </c>
      <c r="E430" s="73">
        <f>IFERROR(IF($C$4="TEI0185_REV03",CALC_CONN_TEI0185_REV03!E430,),"---")</f>
        <v>0</v>
      </c>
      <c r="F430" s="73" t="str">
        <f>IFERROR(IF(VLOOKUP($D430&amp;"-"&amp;$E430,IF($C$4="TEI0185_REV03",CALC_CONN_TEI0185_REV03!$F:$I),4,0)="--","---",IF($C$4="TEI0185_REV03",CALC_CONN_TEI0185_REV03!$G430&amp; " --&gt; " &amp;CALC_CONN_TEI0185_REV03!$I430&amp; " --&gt; ")),"---")</f>
        <v>---</v>
      </c>
      <c r="G430" s="73" t="str">
        <f>IFERROR(IF(VLOOKUP($D430&amp;"-"&amp;$E430,IF($C$4="TEI0185_REV03",CALC_CONN_TEI0185_REV03!$F:$H),3,0)="--",VLOOKUP($D430&amp;"-"&amp;$E430,IF($C$4="TEI0185_REV03",CALC_CONN_TEI0185_REV03!$F:$H),2,0),VLOOKUP($D430&amp;"-"&amp;$E430,IF($C$4="TEI0185_REV03",CALC_CONN_TEI0185_REV03!$F:$H),3,0)),"---")</f>
        <v>---</v>
      </c>
      <c r="H430" s="73" t="str">
        <f>IFERROR(VLOOKUP(G430,IF($C$4="TEI0185_REV03",CALC_CONN_TEI0185_REV03!$G:$T),14,0),"---")</f>
        <v>---</v>
      </c>
      <c r="I430" s="73" t="str">
        <f>IFERROR(VLOOKUP(G430,IF($C$4="TEI0185_REV03",CALC_CONN_TEI0185_REV03!$H:$X),16,0),"---")</f>
        <v>---</v>
      </c>
      <c r="J430" s="72" t="str">
        <f>IFERROR(VLOOKUP(G430,IF($C$4="TEI0185_REV03",CALC_CONN_TEI0185_REV03!$H:$X),17,0),"---")</f>
        <v>---</v>
      </c>
      <c r="K430" s="78" t="str">
        <f>IFERROR(VLOOKUP($D430&amp;"-"&amp;$E430,IF($C$4="TEI0185_REV03",CALC_CONN_TEI0185_REV03!$F:$K,"???"),6,0),"---")</f>
        <v>---</v>
      </c>
    </row>
    <row r="431" spans="2:11" ht="15" customHeight="1" x14ac:dyDescent="0.25">
      <c r="B431" s="73">
        <f t="shared" si="6"/>
        <v>426</v>
      </c>
      <c r="C431" s="77">
        <f>IFERROR(IF($C$4="TEI0185_REV03",CALC_CONN_TEI0185_REV03!U431,),"---")</f>
        <v>0</v>
      </c>
      <c r="D431" s="73">
        <f>IFERROR(IF($C$4="TEI0185_REV03",CALC_CONN_TEI0185_REV03!D431,),"---")</f>
        <v>0</v>
      </c>
      <c r="E431" s="73">
        <f>IFERROR(IF($C$4="TEI0185_REV03",CALC_CONN_TEI0185_REV03!E431,),"---")</f>
        <v>0</v>
      </c>
      <c r="F431" s="73" t="str">
        <f>IFERROR(IF(VLOOKUP($D431&amp;"-"&amp;$E431,IF($C$4="TEI0185_REV03",CALC_CONN_TEI0185_REV03!$F:$I),4,0)="--","---",IF($C$4="TEI0185_REV03",CALC_CONN_TEI0185_REV03!$G431&amp; " --&gt; " &amp;CALC_CONN_TEI0185_REV03!$I431&amp; " --&gt; ")),"---")</f>
        <v>---</v>
      </c>
      <c r="G431" s="73" t="str">
        <f>IFERROR(IF(VLOOKUP($D431&amp;"-"&amp;$E431,IF($C$4="TEI0185_REV03",CALC_CONN_TEI0185_REV03!$F:$H),3,0)="--",VLOOKUP($D431&amp;"-"&amp;$E431,IF($C$4="TEI0185_REV03",CALC_CONN_TEI0185_REV03!$F:$H),2,0),VLOOKUP($D431&amp;"-"&amp;$E431,IF($C$4="TEI0185_REV03",CALC_CONN_TEI0185_REV03!$F:$H),3,0)),"---")</f>
        <v>---</v>
      </c>
      <c r="H431" s="73" t="str">
        <f>IFERROR(VLOOKUP(G431,IF($C$4="TEI0185_REV03",CALC_CONN_TEI0185_REV03!$G:$T),14,0),"---")</f>
        <v>---</v>
      </c>
      <c r="I431" s="73" t="str">
        <f>IFERROR(VLOOKUP(G431,IF($C$4="TEI0185_REV03",CALC_CONN_TEI0185_REV03!$H:$X),16,0),"---")</f>
        <v>---</v>
      </c>
      <c r="J431" s="72" t="str">
        <f>IFERROR(VLOOKUP(G431,IF($C$4="TEI0185_REV03",CALC_CONN_TEI0185_REV03!$H:$X),17,0),"---")</f>
        <v>---</v>
      </c>
      <c r="K431" s="78" t="str">
        <f>IFERROR(VLOOKUP($D431&amp;"-"&amp;$E431,IF($C$4="TEI0185_REV03",CALC_CONN_TEI0185_REV03!$F:$K,"???"),6,0),"---")</f>
        <v>---</v>
      </c>
    </row>
    <row r="432" spans="2:11" ht="15" customHeight="1" x14ac:dyDescent="0.25">
      <c r="B432" s="73">
        <f t="shared" si="6"/>
        <v>427</v>
      </c>
      <c r="C432" s="77">
        <f>IFERROR(IF($C$4="TEI0185_REV03",CALC_CONN_TEI0185_REV03!U432,),"---")</f>
        <v>0</v>
      </c>
      <c r="D432" s="73">
        <f>IFERROR(IF($C$4="TEI0185_REV03",CALC_CONN_TEI0185_REV03!D432,),"---")</f>
        <v>0</v>
      </c>
      <c r="E432" s="73">
        <f>IFERROR(IF($C$4="TEI0185_REV03",CALC_CONN_TEI0185_REV03!E432,),"---")</f>
        <v>0</v>
      </c>
      <c r="F432" s="73" t="str">
        <f>IFERROR(IF(VLOOKUP($D432&amp;"-"&amp;$E432,IF($C$4="TEI0185_REV03",CALC_CONN_TEI0185_REV03!$F:$I),4,0)="--","---",IF($C$4="TEI0185_REV03",CALC_CONN_TEI0185_REV03!$G432&amp; " --&gt; " &amp;CALC_CONN_TEI0185_REV03!$I432&amp; " --&gt; ")),"---")</f>
        <v>---</v>
      </c>
      <c r="G432" s="73" t="str">
        <f>IFERROR(IF(VLOOKUP($D432&amp;"-"&amp;$E432,IF($C$4="TEI0185_REV03",CALC_CONN_TEI0185_REV03!$F:$H),3,0)="--",VLOOKUP($D432&amp;"-"&amp;$E432,IF($C$4="TEI0185_REV03",CALC_CONN_TEI0185_REV03!$F:$H),2,0),VLOOKUP($D432&amp;"-"&amp;$E432,IF($C$4="TEI0185_REV03",CALC_CONN_TEI0185_REV03!$F:$H),3,0)),"---")</f>
        <v>---</v>
      </c>
      <c r="H432" s="73" t="str">
        <f>IFERROR(VLOOKUP(G432,IF($C$4="TEI0185_REV03",CALC_CONN_TEI0185_REV03!$G:$T),14,0),"---")</f>
        <v>---</v>
      </c>
      <c r="I432" s="73" t="str">
        <f>IFERROR(VLOOKUP(G432,IF($C$4="TEI0185_REV03",CALC_CONN_TEI0185_REV03!$H:$X),16,0),"---")</f>
        <v>---</v>
      </c>
      <c r="J432" s="72" t="str">
        <f>IFERROR(VLOOKUP(G432,IF($C$4="TEI0185_REV03",CALC_CONN_TEI0185_REV03!$H:$X),17,0),"---")</f>
        <v>---</v>
      </c>
      <c r="K432" s="78" t="str">
        <f>IFERROR(VLOOKUP($D432&amp;"-"&amp;$E432,IF($C$4="TEI0185_REV03",CALC_CONN_TEI0185_REV03!$F:$K,"???"),6,0),"---")</f>
        <v>---</v>
      </c>
    </row>
    <row r="433" spans="2:11" ht="15" customHeight="1" x14ac:dyDescent="0.25">
      <c r="B433" s="73">
        <f t="shared" si="6"/>
        <v>428</v>
      </c>
      <c r="C433" s="77">
        <f>IFERROR(IF($C$4="TEI0185_REV03",CALC_CONN_TEI0185_REV03!U433,),"---")</f>
        <v>0</v>
      </c>
      <c r="D433" s="73">
        <f>IFERROR(IF($C$4="TEI0185_REV03",CALC_CONN_TEI0185_REV03!D433,),"---")</f>
        <v>0</v>
      </c>
      <c r="E433" s="73">
        <f>IFERROR(IF($C$4="TEI0185_REV03",CALC_CONN_TEI0185_REV03!E433,),"---")</f>
        <v>0</v>
      </c>
      <c r="F433" s="73" t="str">
        <f>IFERROR(IF(VLOOKUP($D433&amp;"-"&amp;$E433,IF($C$4="TEI0185_REV03",CALC_CONN_TEI0185_REV03!$F:$I),4,0)="--","---",IF($C$4="TEI0185_REV03",CALC_CONN_TEI0185_REV03!$G433&amp; " --&gt; " &amp;CALC_CONN_TEI0185_REV03!$I433&amp; " --&gt; ")),"---")</f>
        <v>---</v>
      </c>
      <c r="G433" s="73" t="str">
        <f>IFERROR(IF(VLOOKUP($D433&amp;"-"&amp;$E433,IF($C$4="TEI0185_REV03",CALC_CONN_TEI0185_REV03!$F:$H),3,0)="--",VLOOKUP($D433&amp;"-"&amp;$E433,IF($C$4="TEI0185_REV03",CALC_CONN_TEI0185_REV03!$F:$H),2,0),VLOOKUP($D433&amp;"-"&amp;$E433,IF($C$4="TEI0185_REV03",CALC_CONN_TEI0185_REV03!$F:$H),3,0)),"---")</f>
        <v>---</v>
      </c>
      <c r="H433" s="73" t="str">
        <f>IFERROR(VLOOKUP(G433,IF($C$4="TEI0185_REV03",CALC_CONN_TEI0185_REV03!$G:$T),14,0),"---")</f>
        <v>---</v>
      </c>
      <c r="I433" s="73" t="str">
        <f>IFERROR(VLOOKUP(G433,IF($C$4="TEI0185_REV03",CALC_CONN_TEI0185_REV03!$H:$X),16,0),"---")</f>
        <v>---</v>
      </c>
      <c r="J433" s="72" t="str">
        <f>IFERROR(VLOOKUP(G433,IF($C$4="TEI0185_REV03",CALC_CONN_TEI0185_REV03!$H:$X),17,0),"---")</f>
        <v>---</v>
      </c>
      <c r="K433" s="78" t="str">
        <f>IFERROR(VLOOKUP($D433&amp;"-"&amp;$E433,IF($C$4="TEI0185_REV03",CALC_CONN_TEI0185_REV03!$F:$K,"???"),6,0),"---")</f>
        <v>---</v>
      </c>
    </row>
    <row r="434" spans="2:11" ht="15" customHeight="1" x14ac:dyDescent="0.25">
      <c r="B434" s="73">
        <f t="shared" si="6"/>
        <v>429</v>
      </c>
      <c r="C434" s="77">
        <f>IFERROR(IF($C$4="TEI0185_REV03",CALC_CONN_TEI0185_REV03!U434,),"---")</f>
        <v>0</v>
      </c>
      <c r="D434" s="73">
        <f>IFERROR(IF($C$4="TEI0185_REV03",CALC_CONN_TEI0185_REV03!D434,),"---")</f>
        <v>0</v>
      </c>
      <c r="E434" s="73">
        <f>IFERROR(IF($C$4="TEI0185_REV03",CALC_CONN_TEI0185_REV03!E434,),"---")</f>
        <v>0</v>
      </c>
      <c r="F434" s="73" t="str">
        <f>IFERROR(IF(VLOOKUP($D434&amp;"-"&amp;$E434,IF($C$4="TEI0185_REV03",CALC_CONN_TEI0185_REV03!$F:$I),4,0)="--","---",IF($C$4="TEI0185_REV03",CALC_CONN_TEI0185_REV03!$G434&amp; " --&gt; " &amp;CALC_CONN_TEI0185_REV03!$I434&amp; " --&gt; ")),"---")</f>
        <v>---</v>
      </c>
      <c r="G434" s="73" t="str">
        <f>IFERROR(IF(VLOOKUP($D434&amp;"-"&amp;$E434,IF($C$4="TEI0185_REV03",CALC_CONN_TEI0185_REV03!$F:$H),3,0)="--",VLOOKUP($D434&amp;"-"&amp;$E434,IF($C$4="TEI0185_REV03",CALC_CONN_TEI0185_REV03!$F:$H),2,0),VLOOKUP($D434&amp;"-"&amp;$E434,IF($C$4="TEI0185_REV03",CALC_CONN_TEI0185_REV03!$F:$H),3,0)),"---")</f>
        <v>---</v>
      </c>
      <c r="H434" s="73" t="str">
        <f>IFERROR(VLOOKUP(G434,IF($C$4="TEI0185_REV03",CALC_CONN_TEI0185_REV03!$G:$T),14,0),"---")</f>
        <v>---</v>
      </c>
      <c r="I434" s="73" t="str">
        <f>IFERROR(VLOOKUP(G434,IF($C$4="TEI0185_REV03",CALC_CONN_TEI0185_REV03!$H:$X),16,0),"---")</f>
        <v>---</v>
      </c>
      <c r="J434" s="72" t="str">
        <f>IFERROR(VLOOKUP(G434,IF($C$4="TEI0185_REV03",CALC_CONN_TEI0185_REV03!$H:$X),17,0),"---")</f>
        <v>---</v>
      </c>
      <c r="K434" s="78" t="str">
        <f>IFERROR(VLOOKUP($D434&amp;"-"&amp;$E434,IF($C$4="TEI0185_REV03",CALC_CONN_TEI0185_REV03!$F:$K,"???"),6,0),"---")</f>
        <v>---</v>
      </c>
    </row>
    <row r="435" spans="2:11" ht="15" customHeight="1" x14ac:dyDescent="0.25">
      <c r="B435" s="73">
        <f t="shared" si="6"/>
        <v>430</v>
      </c>
      <c r="C435" s="77">
        <f>IFERROR(IF($C$4="TEI0185_REV03",CALC_CONN_TEI0185_REV03!U435,),"---")</f>
        <v>0</v>
      </c>
      <c r="D435" s="73">
        <f>IFERROR(IF($C$4="TEI0185_REV03",CALC_CONN_TEI0185_REV03!D435,),"---")</f>
        <v>0</v>
      </c>
      <c r="E435" s="73">
        <f>IFERROR(IF($C$4="TEI0185_REV03",CALC_CONN_TEI0185_REV03!E435,),"---")</f>
        <v>0</v>
      </c>
      <c r="F435" s="73" t="str">
        <f>IFERROR(IF(VLOOKUP($D435&amp;"-"&amp;$E435,IF($C$4="TEI0185_REV03",CALC_CONN_TEI0185_REV03!$F:$I),4,0)="--","---",IF($C$4="TEI0185_REV03",CALC_CONN_TEI0185_REV03!$G435&amp; " --&gt; " &amp;CALC_CONN_TEI0185_REV03!$I435&amp; " --&gt; ")),"---")</f>
        <v>---</v>
      </c>
      <c r="G435" s="73" t="str">
        <f>IFERROR(IF(VLOOKUP($D435&amp;"-"&amp;$E435,IF($C$4="TEI0185_REV03",CALC_CONN_TEI0185_REV03!$F:$H),3,0)="--",VLOOKUP($D435&amp;"-"&amp;$E435,IF($C$4="TEI0185_REV03",CALC_CONN_TEI0185_REV03!$F:$H),2,0),VLOOKUP($D435&amp;"-"&amp;$E435,IF($C$4="TEI0185_REV03",CALC_CONN_TEI0185_REV03!$F:$H),3,0)),"---")</f>
        <v>---</v>
      </c>
      <c r="H435" s="73" t="str">
        <f>IFERROR(VLOOKUP(G435,IF($C$4="TEI0185_REV03",CALC_CONN_TEI0185_REV03!$G:$T),14,0),"---")</f>
        <v>---</v>
      </c>
      <c r="I435" s="73" t="str">
        <f>IFERROR(VLOOKUP(G435,IF($C$4="TEI0185_REV03",CALC_CONN_TEI0185_REV03!$H:$X),16,0),"---")</f>
        <v>---</v>
      </c>
      <c r="J435" s="72" t="str">
        <f>IFERROR(VLOOKUP(G435,IF($C$4="TEI0185_REV03",CALC_CONN_TEI0185_REV03!$H:$X),17,0),"---")</f>
        <v>---</v>
      </c>
      <c r="K435" s="78" t="str">
        <f>IFERROR(VLOOKUP($D435&amp;"-"&amp;$E435,IF($C$4="TEI0185_REV03",CALC_CONN_TEI0185_REV03!$F:$K,"???"),6,0),"---")</f>
        <v>---</v>
      </c>
    </row>
    <row r="436" spans="2:11" ht="15" customHeight="1" x14ac:dyDescent="0.25">
      <c r="B436" s="73">
        <f t="shared" si="6"/>
        <v>431</v>
      </c>
      <c r="C436" s="77">
        <f>IFERROR(IF($C$4="TEI0185_REV03",CALC_CONN_TEI0185_REV03!U436,),"---")</f>
        <v>0</v>
      </c>
      <c r="D436" s="73">
        <f>IFERROR(IF($C$4="TEI0185_REV03",CALC_CONN_TEI0185_REV03!D436,),"---")</f>
        <v>0</v>
      </c>
      <c r="E436" s="73">
        <f>IFERROR(IF($C$4="TEI0185_REV03",CALC_CONN_TEI0185_REV03!E436,),"---")</f>
        <v>0</v>
      </c>
      <c r="F436" s="73" t="str">
        <f>IFERROR(IF(VLOOKUP($D436&amp;"-"&amp;$E436,IF($C$4="TEI0185_REV03",CALC_CONN_TEI0185_REV03!$F:$I),4,0)="--","---",IF($C$4="TEI0185_REV03",CALC_CONN_TEI0185_REV03!$G436&amp; " --&gt; " &amp;CALC_CONN_TEI0185_REV03!$I436&amp; " --&gt; ")),"---")</f>
        <v>---</v>
      </c>
      <c r="G436" s="73" t="str">
        <f>IFERROR(IF(VLOOKUP($D436&amp;"-"&amp;$E436,IF($C$4="TEI0185_REV03",CALC_CONN_TEI0185_REV03!$F:$H),3,0)="--",VLOOKUP($D436&amp;"-"&amp;$E436,IF($C$4="TEI0185_REV03",CALC_CONN_TEI0185_REV03!$F:$H),2,0),VLOOKUP($D436&amp;"-"&amp;$E436,IF($C$4="TEI0185_REV03",CALC_CONN_TEI0185_REV03!$F:$H),3,0)),"---")</f>
        <v>---</v>
      </c>
      <c r="H436" s="73" t="str">
        <f>IFERROR(VLOOKUP(G436,IF($C$4="TEI0185_REV03",CALC_CONN_TEI0185_REV03!$G:$T),14,0),"---")</f>
        <v>---</v>
      </c>
      <c r="I436" s="73" t="str">
        <f>IFERROR(VLOOKUP(G436,IF($C$4="TEI0185_REV03",CALC_CONN_TEI0185_REV03!$H:$X),16,0),"---")</f>
        <v>---</v>
      </c>
      <c r="J436" s="72" t="str">
        <f>IFERROR(VLOOKUP(G436,IF($C$4="TEI0185_REV03",CALC_CONN_TEI0185_REV03!$H:$X),17,0),"---")</f>
        <v>---</v>
      </c>
      <c r="K436" s="78" t="str">
        <f>IFERROR(VLOOKUP($D436&amp;"-"&amp;$E436,IF($C$4="TEI0185_REV03",CALC_CONN_TEI0185_REV03!$F:$K,"???"),6,0),"---")</f>
        <v>---</v>
      </c>
    </row>
    <row r="437" spans="2:11" ht="15" customHeight="1" x14ac:dyDescent="0.25">
      <c r="B437" s="73">
        <f t="shared" si="6"/>
        <v>432</v>
      </c>
      <c r="C437" s="77">
        <f>IFERROR(IF($C$4="TEI0185_REV03",CALC_CONN_TEI0185_REV03!U437,),"---")</f>
        <v>0</v>
      </c>
      <c r="D437" s="73">
        <f>IFERROR(IF($C$4="TEI0185_REV03",CALC_CONN_TEI0185_REV03!D437,),"---")</f>
        <v>0</v>
      </c>
      <c r="E437" s="73">
        <f>IFERROR(IF($C$4="TEI0185_REV03",CALC_CONN_TEI0185_REV03!E437,),"---")</f>
        <v>0</v>
      </c>
      <c r="F437" s="73" t="str">
        <f>IFERROR(IF(VLOOKUP($D437&amp;"-"&amp;$E437,IF($C$4="TEI0185_REV03",CALC_CONN_TEI0185_REV03!$F:$I),4,0)="--","---",IF($C$4="TEI0185_REV03",CALC_CONN_TEI0185_REV03!$G437&amp; " --&gt; " &amp;CALC_CONN_TEI0185_REV03!$I437&amp; " --&gt; ")),"---")</f>
        <v>---</v>
      </c>
      <c r="G437" s="73" t="str">
        <f>IFERROR(IF(VLOOKUP($D437&amp;"-"&amp;$E437,IF($C$4="TEI0185_REV03",CALC_CONN_TEI0185_REV03!$F:$H),3,0)="--",VLOOKUP($D437&amp;"-"&amp;$E437,IF($C$4="TEI0185_REV03",CALC_CONN_TEI0185_REV03!$F:$H),2,0),VLOOKUP($D437&amp;"-"&amp;$E437,IF($C$4="TEI0185_REV03",CALC_CONN_TEI0185_REV03!$F:$H),3,0)),"---")</f>
        <v>---</v>
      </c>
      <c r="H437" s="73" t="str">
        <f>IFERROR(VLOOKUP(G437,IF($C$4="TEI0185_REV03",CALC_CONN_TEI0185_REV03!$G:$T),14,0),"---")</f>
        <v>---</v>
      </c>
      <c r="I437" s="73" t="str">
        <f>IFERROR(VLOOKUP(G437,IF($C$4="TEI0185_REV03",CALC_CONN_TEI0185_REV03!$H:$X),16,0),"---")</f>
        <v>---</v>
      </c>
      <c r="J437" s="72" t="str">
        <f>IFERROR(VLOOKUP(G437,IF($C$4="TEI0185_REV03",CALC_CONN_TEI0185_REV03!$H:$X),17,0),"---")</f>
        <v>---</v>
      </c>
      <c r="K437" s="78" t="str">
        <f>IFERROR(VLOOKUP($D437&amp;"-"&amp;$E437,IF($C$4="TEI0185_REV03",CALC_CONN_TEI0185_REV03!$F:$K,"???"),6,0),"---")</f>
        <v>---</v>
      </c>
    </row>
    <row r="438" spans="2:11" ht="15" customHeight="1" x14ac:dyDescent="0.25">
      <c r="B438" s="73">
        <f t="shared" si="6"/>
        <v>433</v>
      </c>
      <c r="C438" s="77">
        <f>IFERROR(IF($C$4="TEI0185_REV03",CALC_CONN_TEI0185_REV03!U438,),"---")</f>
        <v>0</v>
      </c>
      <c r="D438" s="73">
        <f>IFERROR(IF($C$4="TEI0185_REV03",CALC_CONN_TEI0185_REV03!D438,),"---")</f>
        <v>0</v>
      </c>
      <c r="E438" s="73">
        <f>IFERROR(IF($C$4="TEI0185_REV03",CALC_CONN_TEI0185_REV03!E438,),"---")</f>
        <v>0</v>
      </c>
      <c r="F438" s="73" t="str">
        <f>IFERROR(IF(VLOOKUP($D438&amp;"-"&amp;$E438,IF($C$4="TEI0185_REV03",CALC_CONN_TEI0185_REV03!$F:$I),4,0)="--","---",IF($C$4="TEI0185_REV03",CALC_CONN_TEI0185_REV03!$G438&amp; " --&gt; " &amp;CALC_CONN_TEI0185_REV03!$I438&amp; " --&gt; ")),"---")</f>
        <v>---</v>
      </c>
      <c r="G438" s="73" t="str">
        <f>IFERROR(IF(VLOOKUP($D438&amp;"-"&amp;$E438,IF($C$4="TEI0185_REV03",CALC_CONN_TEI0185_REV03!$F:$H),3,0)="--",VLOOKUP($D438&amp;"-"&amp;$E438,IF($C$4="TEI0185_REV03",CALC_CONN_TEI0185_REV03!$F:$H),2,0),VLOOKUP($D438&amp;"-"&amp;$E438,IF($C$4="TEI0185_REV03",CALC_CONN_TEI0185_REV03!$F:$H),3,0)),"---")</f>
        <v>---</v>
      </c>
      <c r="H438" s="73" t="str">
        <f>IFERROR(VLOOKUP(G438,IF($C$4="TEI0185_REV03",CALC_CONN_TEI0185_REV03!$G:$T),14,0),"---")</f>
        <v>---</v>
      </c>
      <c r="I438" s="73" t="str">
        <f>IFERROR(VLOOKUP(G438,IF($C$4="TEI0185_REV03",CALC_CONN_TEI0185_REV03!$H:$X),16,0),"---")</f>
        <v>---</v>
      </c>
      <c r="J438" s="72" t="str">
        <f>IFERROR(VLOOKUP(G438,IF($C$4="TEI0185_REV03",CALC_CONN_TEI0185_REV03!$H:$X),17,0),"---")</f>
        <v>---</v>
      </c>
      <c r="K438" s="78" t="str">
        <f>IFERROR(VLOOKUP($D438&amp;"-"&amp;$E438,IF($C$4="TEI0185_REV03",CALC_CONN_TEI0185_REV03!$F:$K,"???"),6,0),"---")</f>
        <v>---</v>
      </c>
    </row>
    <row r="439" spans="2:11" ht="15" customHeight="1" x14ac:dyDescent="0.25">
      <c r="B439" s="73">
        <f t="shared" si="6"/>
        <v>434</v>
      </c>
      <c r="C439" s="77">
        <f>IFERROR(IF($C$4="TEI0185_REV03",CALC_CONN_TEI0185_REV03!U439,),"---")</f>
        <v>0</v>
      </c>
      <c r="D439" s="73">
        <f>IFERROR(IF($C$4="TEI0185_REV03",CALC_CONN_TEI0185_REV03!D439,),"---")</f>
        <v>0</v>
      </c>
      <c r="E439" s="73">
        <f>IFERROR(IF($C$4="TEI0185_REV03",CALC_CONN_TEI0185_REV03!E439,),"---")</f>
        <v>0</v>
      </c>
      <c r="F439" s="73" t="str">
        <f>IFERROR(IF(VLOOKUP($D439&amp;"-"&amp;$E439,IF($C$4="TEI0185_REV03",CALC_CONN_TEI0185_REV03!$F:$I),4,0)="--","---",IF($C$4="TEI0185_REV03",CALC_CONN_TEI0185_REV03!$G439&amp; " --&gt; " &amp;CALC_CONN_TEI0185_REV03!$I439&amp; " --&gt; ")),"---")</f>
        <v>---</v>
      </c>
      <c r="G439" s="73" t="str">
        <f>IFERROR(IF(VLOOKUP($D439&amp;"-"&amp;$E439,IF($C$4="TEI0185_REV03",CALC_CONN_TEI0185_REV03!$F:$H),3,0)="--",VLOOKUP($D439&amp;"-"&amp;$E439,IF($C$4="TEI0185_REV03",CALC_CONN_TEI0185_REV03!$F:$H),2,0),VLOOKUP($D439&amp;"-"&amp;$E439,IF($C$4="TEI0185_REV03",CALC_CONN_TEI0185_REV03!$F:$H),3,0)),"---")</f>
        <v>---</v>
      </c>
      <c r="H439" s="73" t="str">
        <f>IFERROR(VLOOKUP(G439,IF($C$4="TEI0185_REV03",CALC_CONN_TEI0185_REV03!$G:$T),14,0),"---")</f>
        <v>---</v>
      </c>
      <c r="I439" s="73" t="str">
        <f>IFERROR(VLOOKUP(G439,IF($C$4="TEI0185_REV03",CALC_CONN_TEI0185_REV03!$H:$X),16,0),"---")</f>
        <v>---</v>
      </c>
      <c r="J439" s="72" t="str">
        <f>IFERROR(VLOOKUP(G439,IF($C$4="TEI0185_REV03",CALC_CONN_TEI0185_REV03!$H:$X),17,0),"---")</f>
        <v>---</v>
      </c>
      <c r="K439" s="78" t="str">
        <f>IFERROR(VLOOKUP($D439&amp;"-"&amp;$E439,IF($C$4="TEI0185_REV03",CALC_CONN_TEI0185_REV03!$F:$K,"???"),6,0),"---")</f>
        <v>---</v>
      </c>
    </row>
    <row r="440" spans="2:11" ht="15" customHeight="1" x14ac:dyDescent="0.25">
      <c r="B440" s="73">
        <f t="shared" si="6"/>
        <v>435</v>
      </c>
      <c r="C440" s="77">
        <f>IFERROR(IF($C$4="TEI0185_REV03",CALC_CONN_TEI0185_REV03!U440,),"---")</f>
        <v>0</v>
      </c>
      <c r="D440" s="73">
        <f>IFERROR(IF($C$4="TEI0185_REV03",CALC_CONN_TEI0185_REV03!D440,),"---")</f>
        <v>0</v>
      </c>
      <c r="E440" s="73">
        <f>IFERROR(IF($C$4="TEI0185_REV03",CALC_CONN_TEI0185_REV03!E440,),"---")</f>
        <v>0</v>
      </c>
      <c r="F440" s="73" t="str">
        <f>IFERROR(IF(VLOOKUP($D440&amp;"-"&amp;$E440,IF($C$4="TEI0185_REV03",CALC_CONN_TEI0185_REV03!$F:$I),4,0)="--","---",IF($C$4="TEI0185_REV03",CALC_CONN_TEI0185_REV03!$G440&amp; " --&gt; " &amp;CALC_CONN_TEI0185_REV03!$I440&amp; " --&gt; ")),"---")</f>
        <v>---</v>
      </c>
      <c r="G440" s="73" t="str">
        <f>IFERROR(IF(VLOOKUP($D440&amp;"-"&amp;$E440,IF($C$4="TEI0185_REV03",CALC_CONN_TEI0185_REV03!$F:$H),3,0)="--",VLOOKUP($D440&amp;"-"&amp;$E440,IF($C$4="TEI0185_REV03",CALC_CONN_TEI0185_REV03!$F:$H),2,0),VLOOKUP($D440&amp;"-"&amp;$E440,IF($C$4="TEI0185_REV03",CALC_CONN_TEI0185_REV03!$F:$H),3,0)),"---")</f>
        <v>---</v>
      </c>
      <c r="H440" s="73" t="str">
        <f>IFERROR(VLOOKUP(G440,IF($C$4="TEI0185_REV03",CALC_CONN_TEI0185_REV03!$G:$T),14,0),"---")</f>
        <v>---</v>
      </c>
      <c r="I440" s="73" t="str">
        <f>IFERROR(VLOOKUP(G440,IF($C$4="TEI0185_REV03",CALC_CONN_TEI0185_REV03!$H:$X),16,0),"---")</f>
        <v>---</v>
      </c>
      <c r="J440" s="72" t="str">
        <f>IFERROR(VLOOKUP(G440,IF($C$4="TEI0185_REV03",CALC_CONN_TEI0185_REV03!$H:$X),17,0),"---")</f>
        <v>---</v>
      </c>
      <c r="K440" s="78" t="str">
        <f>IFERROR(VLOOKUP($D440&amp;"-"&amp;$E440,IF($C$4="TEI0185_REV03",CALC_CONN_TEI0185_REV03!$F:$K,"???"),6,0),"---")</f>
        <v>---</v>
      </c>
    </row>
    <row r="441" spans="2:11" ht="15" customHeight="1" x14ac:dyDescent="0.25">
      <c r="B441" s="73">
        <f t="shared" si="6"/>
        <v>436</v>
      </c>
      <c r="C441" s="77">
        <f>IFERROR(IF($C$4="TEI0185_REV03",CALC_CONN_TEI0185_REV03!U441,),"---")</f>
        <v>0</v>
      </c>
      <c r="D441" s="73">
        <f>IFERROR(IF($C$4="TEI0185_REV03",CALC_CONN_TEI0185_REV03!D441,),"---")</f>
        <v>0</v>
      </c>
      <c r="E441" s="73">
        <f>IFERROR(IF($C$4="TEI0185_REV03",CALC_CONN_TEI0185_REV03!E441,),"---")</f>
        <v>0</v>
      </c>
      <c r="F441" s="73" t="str">
        <f>IFERROR(IF(VLOOKUP($D441&amp;"-"&amp;$E441,IF($C$4="TEI0185_REV03",CALC_CONN_TEI0185_REV03!$F:$I),4,0)="--","---",IF($C$4="TEI0185_REV03",CALC_CONN_TEI0185_REV03!$G441&amp; " --&gt; " &amp;CALC_CONN_TEI0185_REV03!$I441&amp; " --&gt; ")),"---")</f>
        <v>---</v>
      </c>
      <c r="G441" s="73" t="str">
        <f>IFERROR(IF(VLOOKUP($D441&amp;"-"&amp;$E441,IF($C$4="TEI0185_REV03",CALC_CONN_TEI0185_REV03!$F:$H),3,0)="--",VLOOKUP($D441&amp;"-"&amp;$E441,IF($C$4="TEI0185_REV03",CALC_CONN_TEI0185_REV03!$F:$H),2,0),VLOOKUP($D441&amp;"-"&amp;$E441,IF($C$4="TEI0185_REV03",CALC_CONN_TEI0185_REV03!$F:$H),3,0)),"---")</f>
        <v>---</v>
      </c>
      <c r="H441" s="73" t="str">
        <f>IFERROR(VLOOKUP(G441,IF($C$4="TEI0185_REV03",CALC_CONN_TEI0185_REV03!$G:$T),14,0),"---")</f>
        <v>---</v>
      </c>
      <c r="I441" s="73" t="str">
        <f>IFERROR(VLOOKUP(G441,IF($C$4="TEI0185_REV03",CALC_CONN_TEI0185_REV03!$H:$X),16,0),"---")</f>
        <v>---</v>
      </c>
      <c r="J441" s="72" t="str">
        <f>IFERROR(VLOOKUP(G441,IF($C$4="TEI0185_REV03",CALC_CONN_TEI0185_REV03!$H:$X),17,0),"---")</f>
        <v>---</v>
      </c>
      <c r="K441" s="78" t="str">
        <f>IFERROR(VLOOKUP($D441&amp;"-"&amp;$E441,IF($C$4="TEI0185_REV03",CALC_CONN_TEI0185_REV03!$F:$K,"???"),6,0),"---")</f>
        <v>---</v>
      </c>
    </row>
    <row r="442" spans="2:11" ht="15" customHeight="1" x14ac:dyDescent="0.25">
      <c r="B442" s="73">
        <f t="shared" si="6"/>
        <v>437</v>
      </c>
      <c r="C442" s="77">
        <f>IFERROR(IF($C$4="TEI0185_REV03",CALC_CONN_TEI0185_REV03!U442,),"---")</f>
        <v>0</v>
      </c>
      <c r="D442" s="73">
        <f>IFERROR(IF($C$4="TEI0185_REV03",CALC_CONN_TEI0185_REV03!D442,),"---")</f>
        <v>0</v>
      </c>
      <c r="E442" s="73">
        <f>IFERROR(IF($C$4="TEI0185_REV03",CALC_CONN_TEI0185_REV03!E442,),"---")</f>
        <v>0</v>
      </c>
      <c r="F442" s="73" t="str">
        <f>IFERROR(IF(VLOOKUP($D442&amp;"-"&amp;$E442,IF($C$4="TEI0185_REV03",CALC_CONN_TEI0185_REV03!$F:$I),4,0)="--","---",IF($C$4="TEI0185_REV03",CALC_CONN_TEI0185_REV03!$G442&amp; " --&gt; " &amp;CALC_CONN_TEI0185_REV03!$I442&amp; " --&gt; ")),"---")</f>
        <v>---</v>
      </c>
      <c r="G442" s="73" t="str">
        <f>IFERROR(IF(VLOOKUP($D442&amp;"-"&amp;$E442,IF($C$4="TEI0185_REV03",CALC_CONN_TEI0185_REV03!$F:$H),3,0)="--",VLOOKUP($D442&amp;"-"&amp;$E442,IF($C$4="TEI0185_REV03",CALC_CONN_TEI0185_REV03!$F:$H),2,0),VLOOKUP($D442&amp;"-"&amp;$E442,IF($C$4="TEI0185_REV03",CALC_CONN_TEI0185_REV03!$F:$H),3,0)),"---")</f>
        <v>---</v>
      </c>
      <c r="H442" s="73" t="str">
        <f>IFERROR(VLOOKUP(G442,IF($C$4="TEI0185_REV03",CALC_CONN_TEI0185_REV03!$G:$T),14,0),"---")</f>
        <v>---</v>
      </c>
      <c r="I442" s="73" t="str">
        <f>IFERROR(VLOOKUP(G442,IF($C$4="TEI0185_REV03",CALC_CONN_TEI0185_REV03!$H:$X),16,0),"---")</f>
        <v>---</v>
      </c>
      <c r="J442" s="72" t="str">
        <f>IFERROR(VLOOKUP(G442,IF($C$4="TEI0185_REV03",CALC_CONN_TEI0185_REV03!$H:$X),17,0),"---")</f>
        <v>---</v>
      </c>
      <c r="K442" s="78" t="str">
        <f>IFERROR(VLOOKUP($D442&amp;"-"&amp;$E442,IF($C$4="TEI0185_REV03",CALC_CONN_TEI0185_REV03!$F:$K,"???"),6,0),"---")</f>
        <v>---</v>
      </c>
    </row>
    <row r="443" spans="2:11" ht="15" customHeight="1" x14ac:dyDescent="0.25">
      <c r="B443" s="73">
        <f t="shared" si="6"/>
        <v>438</v>
      </c>
      <c r="C443" s="77">
        <f>IFERROR(IF($C$4="TEI0185_REV03",CALC_CONN_TEI0185_REV03!U443,),"---")</f>
        <v>0</v>
      </c>
      <c r="D443" s="73">
        <f>IFERROR(IF($C$4="TEI0185_REV03",CALC_CONN_TEI0185_REV03!D443,),"---")</f>
        <v>0</v>
      </c>
      <c r="E443" s="73">
        <f>IFERROR(IF($C$4="TEI0185_REV03",CALC_CONN_TEI0185_REV03!E443,),"---")</f>
        <v>0</v>
      </c>
      <c r="F443" s="73" t="str">
        <f>IFERROR(IF(VLOOKUP($D443&amp;"-"&amp;$E443,IF($C$4="TEI0185_REV03",CALC_CONN_TEI0185_REV03!$F:$I),4,0)="--","---",IF($C$4="TEI0185_REV03",CALC_CONN_TEI0185_REV03!$G443&amp; " --&gt; " &amp;CALC_CONN_TEI0185_REV03!$I443&amp; " --&gt; ")),"---")</f>
        <v>---</v>
      </c>
      <c r="G443" s="73" t="str">
        <f>IFERROR(IF(VLOOKUP($D443&amp;"-"&amp;$E443,IF($C$4="TEI0185_REV03",CALC_CONN_TEI0185_REV03!$F:$H),3,0)="--",VLOOKUP($D443&amp;"-"&amp;$E443,IF($C$4="TEI0185_REV03",CALC_CONN_TEI0185_REV03!$F:$H),2,0),VLOOKUP($D443&amp;"-"&amp;$E443,IF($C$4="TEI0185_REV03",CALC_CONN_TEI0185_REV03!$F:$H),3,0)),"---")</f>
        <v>---</v>
      </c>
      <c r="H443" s="73" t="str">
        <f>IFERROR(VLOOKUP(G443,IF($C$4="TEI0185_REV03",CALC_CONN_TEI0185_REV03!$G:$T),14,0),"---")</f>
        <v>---</v>
      </c>
      <c r="I443" s="73" t="str">
        <f>IFERROR(VLOOKUP(G443,IF($C$4="TEI0185_REV03",CALC_CONN_TEI0185_REV03!$H:$X),16,0),"---")</f>
        <v>---</v>
      </c>
      <c r="J443" s="72" t="str">
        <f>IFERROR(VLOOKUP(G443,IF($C$4="TEI0185_REV03",CALC_CONN_TEI0185_REV03!$H:$X),17,0),"---")</f>
        <v>---</v>
      </c>
      <c r="K443" s="78" t="str">
        <f>IFERROR(VLOOKUP($D443&amp;"-"&amp;$E443,IF($C$4="TEI0185_REV03",CALC_CONN_TEI0185_REV03!$F:$K,"???"),6,0),"---")</f>
        <v>---</v>
      </c>
    </row>
    <row r="444" spans="2:11" ht="15" customHeight="1" x14ac:dyDescent="0.25">
      <c r="B444" s="73">
        <f t="shared" si="6"/>
        <v>439</v>
      </c>
      <c r="C444" s="77">
        <f>IFERROR(IF($C$4="TEI0185_REV03",CALC_CONN_TEI0185_REV03!U444,),"---")</f>
        <v>0</v>
      </c>
      <c r="D444" s="73">
        <f>IFERROR(IF($C$4="TEI0185_REV03",CALC_CONN_TEI0185_REV03!D444,),"---")</f>
        <v>0</v>
      </c>
      <c r="E444" s="73">
        <f>IFERROR(IF($C$4="TEI0185_REV03",CALC_CONN_TEI0185_REV03!E444,),"---")</f>
        <v>0</v>
      </c>
      <c r="F444" s="73" t="str">
        <f>IFERROR(IF(VLOOKUP($D444&amp;"-"&amp;$E444,IF($C$4="TEI0185_REV03",CALC_CONN_TEI0185_REV03!$F:$I),4,0)="--","---",IF($C$4="TEI0185_REV03",CALC_CONN_TEI0185_REV03!$G444&amp; " --&gt; " &amp;CALC_CONN_TEI0185_REV03!$I444&amp; " --&gt; ")),"---")</f>
        <v>---</v>
      </c>
      <c r="G444" s="73" t="str">
        <f>IFERROR(IF(VLOOKUP($D444&amp;"-"&amp;$E444,IF($C$4="TEI0185_REV03",CALC_CONN_TEI0185_REV03!$F:$H),3,0)="--",VLOOKUP($D444&amp;"-"&amp;$E444,IF($C$4="TEI0185_REV03",CALC_CONN_TEI0185_REV03!$F:$H),2,0),VLOOKUP($D444&amp;"-"&amp;$E444,IF($C$4="TEI0185_REV03",CALC_CONN_TEI0185_REV03!$F:$H),3,0)),"---")</f>
        <v>---</v>
      </c>
      <c r="H444" s="73" t="str">
        <f>IFERROR(VLOOKUP(G444,IF($C$4="TEI0185_REV03",CALC_CONN_TEI0185_REV03!$G:$T),14,0),"---")</f>
        <v>---</v>
      </c>
      <c r="I444" s="73" t="str">
        <f>IFERROR(VLOOKUP(G444,IF($C$4="TEI0185_REV03",CALC_CONN_TEI0185_REV03!$H:$X),16,0),"---")</f>
        <v>---</v>
      </c>
      <c r="J444" s="72" t="str">
        <f>IFERROR(VLOOKUP(G444,IF($C$4="TEI0185_REV03",CALC_CONN_TEI0185_REV03!$H:$X),17,0),"---")</f>
        <v>---</v>
      </c>
      <c r="K444" s="78" t="str">
        <f>IFERROR(VLOOKUP($D444&amp;"-"&amp;$E444,IF($C$4="TEI0185_REV03",CALC_CONN_TEI0185_REV03!$F:$K,"???"),6,0),"---")</f>
        <v>---</v>
      </c>
    </row>
    <row r="445" spans="2:11" ht="15" customHeight="1" x14ac:dyDescent="0.25">
      <c r="B445" s="73">
        <f t="shared" si="6"/>
        <v>440</v>
      </c>
      <c r="C445" s="77">
        <f>IFERROR(IF($C$4="TEI0185_REV03",CALC_CONN_TEI0185_REV03!U445,),"---")</f>
        <v>0</v>
      </c>
      <c r="D445" s="73">
        <f>IFERROR(IF($C$4="TEI0185_REV03",CALC_CONN_TEI0185_REV03!D445,),"---")</f>
        <v>0</v>
      </c>
      <c r="E445" s="73">
        <f>IFERROR(IF($C$4="TEI0185_REV03",CALC_CONN_TEI0185_REV03!E445,),"---")</f>
        <v>0</v>
      </c>
      <c r="F445" s="73" t="str">
        <f>IFERROR(IF(VLOOKUP($D445&amp;"-"&amp;$E445,IF($C$4="TEI0185_REV03",CALC_CONN_TEI0185_REV03!$F:$I),4,0)="--","---",IF($C$4="TEI0185_REV03",CALC_CONN_TEI0185_REV03!$G445&amp; " --&gt; " &amp;CALC_CONN_TEI0185_REV03!$I445&amp; " --&gt; ")),"---")</f>
        <v>---</v>
      </c>
      <c r="G445" s="73" t="str">
        <f>IFERROR(IF(VLOOKUP($D445&amp;"-"&amp;$E445,IF($C$4="TEI0185_REV03",CALC_CONN_TEI0185_REV03!$F:$H),3,0)="--",VLOOKUP($D445&amp;"-"&amp;$E445,IF($C$4="TEI0185_REV03",CALC_CONN_TEI0185_REV03!$F:$H),2,0),VLOOKUP($D445&amp;"-"&amp;$E445,IF($C$4="TEI0185_REV03",CALC_CONN_TEI0185_REV03!$F:$H),3,0)),"---")</f>
        <v>---</v>
      </c>
      <c r="H445" s="73" t="str">
        <f>IFERROR(VLOOKUP(G445,IF($C$4="TEI0185_REV03",CALC_CONN_TEI0185_REV03!$G:$T),14,0),"---")</f>
        <v>---</v>
      </c>
      <c r="I445" s="73" t="str">
        <f>IFERROR(VLOOKUP(G445,IF($C$4="TEI0185_REV03",CALC_CONN_TEI0185_REV03!$H:$X),16,0),"---")</f>
        <v>---</v>
      </c>
      <c r="J445" s="72" t="str">
        <f>IFERROR(VLOOKUP(G445,IF($C$4="TEI0185_REV03",CALC_CONN_TEI0185_REV03!$H:$X),17,0),"---")</f>
        <v>---</v>
      </c>
      <c r="K445" s="78" t="str">
        <f>IFERROR(VLOOKUP($D445&amp;"-"&amp;$E445,IF($C$4="TEI0185_REV03",CALC_CONN_TEI0185_REV03!$F:$K,"???"),6,0),"---")</f>
        <v>---</v>
      </c>
    </row>
    <row r="446" spans="2:11" ht="15" customHeight="1" x14ac:dyDescent="0.25">
      <c r="B446" s="73">
        <f t="shared" si="6"/>
        <v>441</v>
      </c>
      <c r="C446" s="77">
        <f>IFERROR(IF($C$4="TEI0185_REV03",CALC_CONN_TEI0185_REV03!U446,),"---")</f>
        <v>0</v>
      </c>
      <c r="D446" s="73">
        <f>IFERROR(IF($C$4="TEI0185_REV03",CALC_CONN_TEI0185_REV03!D446,),"---")</f>
        <v>0</v>
      </c>
      <c r="E446" s="73">
        <f>IFERROR(IF($C$4="TEI0185_REV03",CALC_CONN_TEI0185_REV03!E446,),"---")</f>
        <v>0</v>
      </c>
      <c r="F446" s="73" t="str">
        <f>IFERROR(IF(VLOOKUP($D446&amp;"-"&amp;$E446,IF($C$4="TEI0185_REV03",CALC_CONN_TEI0185_REV03!$F:$I),4,0)="--","---",IF($C$4="TEI0185_REV03",CALC_CONN_TEI0185_REV03!$G446&amp; " --&gt; " &amp;CALC_CONN_TEI0185_REV03!$I446&amp; " --&gt; ")),"---")</f>
        <v>---</v>
      </c>
      <c r="G446" s="73" t="str">
        <f>IFERROR(IF(VLOOKUP($D446&amp;"-"&amp;$E446,IF($C$4="TEI0185_REV03",CALC_CONN_TEI0185_REV03!$F:$H),3,0)="--",VLOOKUP($D446&amp;"-"&amp;$E446,IF($C$4="TEI0185_REV03",CALC_CONN_TEI0185_REV03!$F:$H),2,0),VLOOKUP($D446&amp;"-"&amp;$E446,IF($C$4="TEI0185_REV03",CALC_CONN_TEI0185_REV03!$F:$H),3,0)),"---")</f>
        <v>---</v>
      </c>
      <c r="H446" s="73" t="str">
        <f>IFERROR(VLOOKUP(G446,IF($C$4="TEI0185_REV03",CALC_CONN_TEI0185_REV03!$G:$T),14,0),"---")</f>
        <v>---</v>
      </c>
      <c r="I446" s="73" t="str">
        <f>IFERROR(VLOOKUP(G446,IF($C$4="TEI0185_REV03",CALC_CONN_TEI0185_REV03!$H:$X),16,0),"---")</f>
        <v>---</v>
      </c>
      <c r="J446" s="72" t="str">
        <f>IFERROR(VLOOKUP(G446,IF($C$4="TEI0185_REV03",CALC_CONN_TEI0185_REV03!$H:$X),17,0),"---")</f>
        <v>---</v>
      </c>
      <c r="K446" s="78" t="str">
        <f>IFERROR(VLOOKUP($D446&amp;"-"&amp;$E446,IF($C$4="TEI0185_REV03",CALC_CONN_TEI0185_REV03!$F:$K,"???"),6,0),"---")</f>
        <v>---</v>
      </c>
    </row>
    <row r="447" spans="2:11" ht="15" customHeight="1" x14ac:dyDescent="0.25">
      <c r="B447" s="73">
        <f t="shared" si="6"/>
        <v>442</v>
      </c>
      <c r="C447" s="77">
        <f>IFERROR(IF($C$4="TEI0185_REV03",CALC_CONN_TEI0185_REV03!U447,),"---")</f>
        <v>0</v>
      </c>
      <c r="D447" s="73">
        <f>IFERROR(IF($C$4="TEI0185_REV03",CALC_CONN_TEI0185_REV03!D447,),"---")</f>
        <v>0</v>
      </c>
      <c r="E447" s="73">
        <f>IFERROR(IF($C$4="TEI0185_REV03",CALC_CONN_TEI0185_REV03!E447,),"---")</f>
        <v>0</v>
      </c>
      <c r="F447" s="73" t="str">
        <f>IFERROR(IF(VLOOKUP($D447&amp;"-"&amp;$E447,IF($C$4="TEI0185_REV03",CALC_CONN_TEI0185_REV03!$F:$I),4,0)="--","---",IF($C$4="TEI0185_REV03",CALC_CONN_TEI0185_REV03!$G447&amp; " --&gt; " &amp;CALC_CONN_TEI0185_REV03!$I447&amp; " --&gt; ")),"---")</f>
        <v>---</v>
      </c>
      <c r="G447" s="73" t="str">
        <f>IFERROR(IF(VLOOKUP($D447&amp;"-"&amp;$E447,IF($C$4="TEI0185_REV03",CALC_CONN_TEI0185_REV03!$F:$H),3,0)="--",VLOOKUP($D447&amp;"-"&amp;$E447,IF($C$4="TEI0185_REV03",CALC_CONN_TEI0185_REV03!$F:$H),2,0),VLOOKUP($D447&amp;"-"&amp;$E447,IF($C$4="TEI0185_REV03",CALC_CONN_TEI0185_REV03!$F:$H),3,0)),"---")</f>
        <v>---</v>
      </c>
      <c r="H447" s="73" t="str">
        <f>IFERROR(VLOOKUP(G447,IF($C$4="TEI0185_REV03",CALC_CONN_TEI0185_REV03!$G:$T),14,0),"---")</f>
        <v>---</v>
      </c>
      <c r="I447" s="73" t="str">
        <f>IFERROR(VLOOKUP(G447,IF($C$4="TEI0185_REV03",CALC_CONN_TEI0185_REV03!$H:$X),16,0),"---")</f>
        <v>---</v>
      </c>
      <c r="J447" s="72" t="str">
        <f>IFERROR(VLOOKUP(G447,IF($C$4="TEI0185_REV03",CALC_CONN_TEI0185_REV03!$H:$X),17,0),"---")</f>
        <v>---</v>
      </c>
      <c r="K447" s="78" t="str">
        <f>IFERROR(VLOOKUP($D447&amp;"-"&amp;$E447,IF($C$4="TEI0185_REV03",CALC_CONN_TEI0185_REV03!$F:$K,"???"),6,0),"---")</f>
        <v>---</v>
      </c>
    </row>
    <row r="448" spans="2:11" ht="15" customHeight="1" x14ac:dyDescent="0.25">
      <c r="B448" s="73">
        <f t="shared" si="6"/>
        <v>443</v>
      </c>
      <c r="C448" s="77">
        <f>IFERROR(IF($C$4="TEI0185_REV03",CALC_CONN_TEI0185_REV03!U448,),"---")</f>
        <v>0</v>
      </c>
      <c r="D448" s="73">
        <f>IFERROR(IF($C$4="TEI0185_REV03",CALC_CONN_TEI0185_REV03!D448,),"---")</f>
        <v>0</v>
      </c>
      <c r="E448" s="73">
        <f>IFERROR(IF($C$4="TEI0185_REV03",CALC_CONN_TEI0185_REV03!E448,),"---")</f>
        <v>0</v>
      </c>
      <c r="F448" s="73" t="str">
        <f>IFERROR(IF(VLOOKUP($D448&amp;"-"&amp;$E448,IF($C$4="TEI0185_REV03",CALC_CONN_TEI0185_REV03!$F:$I),4,0)="--","---",IF($C$4="TEI0185_REV03",CALC_CONN_TEI0185_REV03!$G448&amp; " --&gt; " &amp;CALC_CONN_TEI0185_REV03!$I448&amp; " --&gt; ")),"---")</f>
        <v>---</v>
      </c>
      <c r="G448" s="73" t="str">
        <f>IFERROR(IF(VLOOKUP($D448&amp;"-"&amp;$E448,IF($C$4="TEI0185_REV03",CALC_CONN_TEI0185_REV03!$F:$H),3,0)="--",VLOOKUP($D448&amp;"-"&amp;$E448,IF($C$4="TEI0185_REV03",CALC_CONN_TEI0185_REV03!$F:$H),2,0),VLOOKUP($D448&amp;"-"&amp;$E448,IF($C$4="TEI0185_REV03",CALC_CONN_TEI0185_REV03!$F:$H),3,0)),"---")</f>
        <v>---</v>
      </c>
      <c r="H448" s="73" t="str">
        <f>IFERROR(VLOOKUP(G448,IF($C$4="TEI0185_REV03",CALC_CONN_TEI0185_REV03!$G:$T),14,0),"---")</f>
        <v>---</v>
      </c>
      <c r="I448" s="73" t="str">
        <f>IFERROR(VLOOKUP(G448,IF($C$4="TEI0185_REV03",CALC_CONN_TEI0185_REV03!$H:$X),16,0),"---")</f>
        <v>---</v>
      </c>
      <c r="J448" s="72" t="str">
        <f>IFERROR(VLOOKUP(G448,IF($C$4="TEI0185_REV03",CALC_CONN_TEI0185_REV03!$H:$X),17,0),"---")</f>
        <v>---</v>
      </c>
      <c r="K448" s="78" t="str">
        <f>IFERROR(VLOOKUP($D448&amp;"-"&amp;$E448,IF($C$4="TEI0185_REV03",CALC_CONN_TEI0185_REV03!$F:$K,"???"),6,0),"---")</f>
        <v>---</v>
      </c>
    </row>
    <row r="449" spans="2:11" ht="15" customHeight="1" x14ac:dyDescent="0.25">
      <c r="B449" s="73">
        <f t="shared" si="6"/>
        <v>444</v>
      </c>
      <c r="C449" s="77">
        <f>IFERROR(IF($C$4="TEI0185_REV03",CALC_CONN_TEI0185_REV03!U449,),"---")</f>
        <v>0</v>
      </c>
      <c r="D449" s="73">
        <f>IFERROR(IF($C$4="TEI0185_REV03",CALC_CONN_TEI0185_REV03!D449,),"---")</f>
        <v>0</v>
      </c>
      <c r="E449" s="73">
        <f>IFERROR(IF($C$4="TEI0185_REV03",CALC_CONN_TEI0185_REV03!E449,),"---")</f>
        <v>0</v>
      </c>
      <c r="F449" s="73" t="str">
        <f>IFERROR(IF(VLOOKUP($D449&amp;"-"&amp;$E449,IF($C$4="TEI0185_REV03",CALC_CONN_TEI0185_REV03!$F:$I),4,0)="--","---",IF($C$4="TEI0185_REV03",CALC_CONN_TEI0185_REV03!$G449&amp; " --&gt; " &amp;CALC_CONN_TEI0185_REV03!$I449&amp; " --&gt; ")),"---")</f>
        <v>---</v>
      </c>
      <c r="G449" s="73" t="str">
        <f>IFERROR(IF(VLOOKUP($D449&amp;"-"&amp;$E449,IF($C$4="TEI0185_REV03",CALC_CONN_TEI0185_REV03!$F:$H),3,0)="--",VLOOKUP($D449&amp;"-"&amp;$E449,IF($C$4="TEI0185_REV03",CALC_CONN_TEI0185_REV03!$F:$H),2,0),VLOOKUP($D449&amp;"-"&amp;$E449,IF($C$4="TEI0185_REV03",CALC_CONN_TEI0185_REV03!$F:$H),3,0)),"---")</f>
        <v>---</v>
      </c>
      <c r="H449" s="73" t="str">
        <f>IFERROR(VLOOKUP(G449,IF($C$4="TEI0185_REV03",CALC_CONN_TEI0185_REV03!$G:$T),14,0),"---")</f>
        <v>---</v>
      </c>
      <c r="I449" s="73" t="str">
        <f>IFERROR(VLOOKUP(G449,IF($C$4="TEI0185_REV03",CALC_CONN_TEI0185_REV03!$H:$X),16,0),"---")</f>
        <v>---</v>
      </c>
      <c r="J449" s="72" t="str">
        <f>IFERROR(VLOOKUP(G449,IF($C$4="TEI0185_REV03",CALC_CONN_TEI0185_REV03!$H:$X),17,0),"---")</f>
        <v>---</v>
      </c>
      <c r="K449" s="78" t="str">
        <f>IFERROR(VLOOKUP($D449&amp;"-"&amp;$E449,IF($C$4="TEI0185_REV03",CALC_CONN_TEI0185_REV03!$F:$K,"???"),6,0),"---")</f>
        <v>---</v>
      </c>
    </row>
    <row r="450" spans="2:11" ht="15" customHeight="1" x14ac:dyDescent="0.25">
      <c r="B450" s="73">
        <f t="shared" si="6"/>
        <v>445</v>
      </c>
      <c r="C450" s="77">
        <f>IFERROR(IF($C$4="TEI0185_REV03",CALC_CONN_TEI0185_REV03!U450,),"---")</f>
        <v>0</v>
      </c>
      <c r="D450" s="73">
        <f>IFERROR(IF($C$4="TEI0185_REV03",CALC_CONN_TEI0185_REV03!D450,),"---")</f>
        <v>0</v>
      </c>
      <c r="E450" s="73">
        <f>IFERROR(IF($C$4="TEI0185_REV03",CALC_CONN_TEI0185_REV03!E450,),"---")</f>
        <v>0</v>
      </c>
      <c r="F450" s="73" t="str">
        <f>IFERROR(IF(VLOOKUP($D450&amp;"-"&amp;$E450,IF($C$4="TEI0185_REV03",CALC_CONN_TEI0185_REV03!$F:$I),4,0)="--","---",IF($C$4="TEI0185_REV03",CALC_CONN_TEI0185_REV03!$G450&amp; " --&gt; " &amp;CALC_CONN_TEI0185_REV03!$I450&amp; " --&gt; ")),"---")</f>
        <v>---</v>
      </c>
      <c r="G450" s="73" t="str">
        <f>IFERROR(IF(VLOOKUP($D450&amp;"-"&amp;$E450,IF($C$4="TEI0185_REV03",CALC_CONN_TEI0185_REV03!$F:$H),3,0)="--",VLOOKUP($D450&amp;"-"&amp;$E450,IF($C$4="TEI0185_REV03",CALC_CONN_TEI0185_REV03!$F:$H),2,0),VLOOKUP($D450&amp;"-"&amp;$E450,IF($C$4="TEI0185_REV03",CALC_CONN_TEI0185_REV03!$F:$H),3,0)),"---")</f>
        <v>---</v>
      </c>
      <c r="H450" s="73" t="str">
        <f>IFERROR(VLOOKUP(G450,IF($C$4="TEI0185_REV03",CALC_CONN_TEI0185_REV03!$G:$T),14,0),"---")</f>
        <v>---</v>
      </c>
      <c r="I450" s="73" t="str">
        <f>IFERROR(VLOOKUP(G450,IF($C$4="TEI0185_REV03",CALC_CONN_TEI0185_REV03!$H:$X),16,0),"---")</f>
        <v>---</v>
      </c>
      <c r="J450" s="72" t="str">
        <f>IFERROR(VLOOKUP(G450,IF($C$4="TEI0185_REV03",CALC_CONN_TEI0185_REV03!$H:$X),17,0),"---")</f>
        <v>---</v>
      </c>
      <c r="K450" s="78" t="str">
        <f>IFERROR(VLOOKUP($D450&amp;"-"&amp;$E450,IF($C$4="TEI0185_REV03",CALC_CONN_TEI0185_REV03!$F:$K,"???"),6,0),"---")</f>
        <v>---</v>
      </c>
    </row>
    <row r="451" spans="2:11" ht="15" customHeight="1" x14ac:dyDescent="0.25">
      <c r="B451" s="73">
        <f t="shared" si="6"/>
        <v>446</v>
      </c>
      <c r="C451" s="77">
        <f>IFERROR(IF($C$4="TEI0185_REV03",CALC_CONN_TEI0185_REV03!U451,),"---")</f>
        <v>0</v>
      </c>
      <c r="D451" s="73">
        <f>IFERROR(IF($C$4="TEI0185_REV03",CALC_CONN_TEI0185_REV03!D451,),"---")</f>
        <v>0</v>
      </c>
      <c r="E451" s="73">
        <f>IFERROR(IF($C$4="TEI0185_REV03",CALC_CONN_TEI0185_REV03!E451,),"---")</f>
        <v>0</v>
      </c>
      <c r="F451" s="73" t="str">
        <f>IFERROR(IF(VLOOKUP($D451&amp;"-"&amp;$E451,IF($C$4="TEI0185_REV03",CALC_CONN_TEI0185_REV03!$F:$I),4,0)="--","---",IF($C$4="TEI0185_REV03",CALC_CONN_TEI0185_REV03!$G451&amp; " --&gt; " &amp;CALC_CONN_TEI0185_REV03!$I451&amp; " --&gt; ")),"---")</f>
        <v>---</v>
      </c>
      <c r="G451" s="73" t="str">
        <f>IFERROR(IF(VLOOKUP($D451&amp;"-"&amp;$E451,IF($C$4="TEI0185_REV03",CALC_CONN_TEI0185_REV03!$F:$H),3,0)="--",VLOOKUP($D451&amp;"-"&amp;$E451,IF($C$4="TEI0185_REV03",CALC_CONN_TEI0185_REV03!$F:$H),2,0),VLOOKUP($D451&amp;"-"&amp;$E451,IF($C$4="TEI0185_REV03",CALC_CONN_TEI0185_REV03!$F:$H),3,0)),"---")</f>
        <v>---</v>
      </c>
      <c r="H451" s="73" t="str">
        <f>IFERROR(VLOOKUP(G451,IF($C$4="TEI0185_REV03",CALC_CONN_TEI0185_REV03!$G:$T),14,0),"---")</f>
        <v>---</v>
      </c>
      <c r="I451" s="73" t="str">
        <f>IFERROR(VLOOKUP(G451,IF($C$4="TEI0185_REV03",CALC_CONN_TEI0185_REV03!$H:$X),16,0),"---")</f>
        <v>---</v>
      </c>
      <c r="J451" s="72" t="str">
        <f>IFERROR(VLOOKUP(G451,IF($C$4="TEI0185_REV03",CALC_CONN_TEI0185_REV03!$H:$X),17,0),"---")</f>
        <v>---</v>
      </c>
      <c r="K451" s="78" t="str">
        <f>IFERROR(VLOOKUP($D451&amp;"-"&amp;$E451,IF($C$4="TEI0185_REV03",CALC_CONN_TEI0185_REV03!$F:$K,"???"),6,0),"---")</f>
        <v>---</v>
      </c>
    </row>
    <row r="452" spans="2:11" ht="15" customHeight="1" x14ac:dyDescent="0.25">
      <c r="B452" s="73">
        <f t="shared" si="6"/>
        <v>447</v>
      </c>
      <c r="C452" s="77">
        <f>IFERROR(IF($C$4="TEI0185_REV03",CALC_CONN_TEI0185_REV03!U452,),"---")</f>
        <v>0</v>
      </c>
      <c r="D452" s="73">
        <f>IFERROR(IF($C$4="TEI0185_REV03",CALC_CONN_TEI0185_REV03!D452,),"---")</f>
        <v>0</v>
      </c>
      <c r="E452" s="73">
        <f>IFERROR(IF($C$4="TEI0185_REV03",CALC_CONN_TEI0185_REV03!E452,),"---")</f>
        <v>0</v>
      </c>
      <c r="F452" s="73" t="str">
        <f>IFERROR(IF(VLOOKUP($D452&amp;"-"&amp;$E452,IF($C$4="TEI0185_REV03",CALC_CONN_TEI0185_REV03!$F:$I),4,0)="--","---",IF($C$4="TEI0185_REV03",CALC_CONN_TEI0185_REV03!$G452&amp; " --&gt; " &amp;CALC_CONN_TEI0185_REV03!$I452&amp; " --&gt; ")),"---")</f>
        <v>---</v>
      </c>
      <c r="G452" s="73" t="str">
        <f>IFERROR(IF(VLOOKUP($D452&amp;"-"&amp;$E452,IF($C$4="TEI0185_REV03",CALC_CONN_TEI0185_REV03!$F:$H),3,0)="--",VLOOKUP($D452&amp;"-"&amp;$E452,IF($C$4="TEI0185_REV03",CALC_CONN_TEI0185_REV03!$F:$H),2,0),VLOOKUP($D452&amp;"-"&amp;$E452,IF($C$4="TEI0185_REV03",CALC_CONN_TEI0185_REV03!$F:$H),3,0)),"---")</f>
        <v>---</v>
      </c>
      <c r="H452" s="73" t="str">
        <f>IFERROR(VLOOKUP(G452,IF($C$4="TEI0185_REV03",CALC_CONN_TEI0185_REV03!$G:$T),14,0),"---")</f>
        <v>---</v>
      </c>
      <c r="I452" s="73" t="str">
        <f>IFERROR(VLOOKUP(G452,IF($C$4="TEI0185_REV03",CALC_CONN_TEI0185_REV03!$H:$X),16,0),"---")</f>
        <v>---</v>
      </c>
      <c r="J452" s="72" t="str">
        <f>IFERROR(VLOOKUP(G452,IF($C$4="TEI0185_REV03",CALC_CONN_TEI0185_REV03!$H:$X),17,0),"---")</f>
        <v>---</v>
      </c>
      <c r="K452" s="78" t="str">
        <f>IFERROR(VLOOKUP($D452&amp;"-"&amp;$E452,IF($C$4="TEI0185_REV03",CALC_CONN_TEI0185_REV03!$F:$K,"???"),6,0),"---")</f>
        <v>---</v>
      </c>
    </row>
    <row r="453" spans="2:11" ht="15" customHeight="1" x14ac:dyDescent="0.25">
      <c r="B453" s="73">
        <f t="shared" si="6"/>
        <v>448</v>
      </c>
      <c r="C453" s="77">
        <f>IFERROR(IF($C$4="TEI0185_REV03",CALC_CONN_TEI0185_REV03!U453,),"---")</f>
        <v>0</v>
      </c>
      <c r="D453" s="73">
        <f>IFERROR(IF($C$4="TEI0185_REV03",CALC_CONN_TEI0185_REV03!D453,),"---")</f>
        <v>0</v>
      </c>
      <c r="E453" s="73">
        <f>IFERROR(IF($C$4="TEI0185_REV03",CALC_CONN_TEI0185_REV03!E453,),"---")</f>
        <v>0</v>
      </c>
      <c r="F453" s="73" t="str">
        <f>IFERROR(IF(VLOOKUP($D453&amp;"-"&amp;$E453,IF($C$4="TEI0185_REV03",CALC_CONN_TEI0185_REV03!$F:$I),4,0)="--","---",IF($C$4="TEI0185_REV03",CALC_CONN_TEI0185_REV03!$G453&amp; " --&gt; " &amp;CALC_CONN_TEI0185_REV03!$I453&amp; " --&gt; ")),"---")</f>
        <v>---</v>
      </c>
      <c r="G453" s="73" t="str">
        <f>IFERROR(IF(VLOOKUP($D453&amp;"-"&amp;$E453,IF($C$4="TEI0185_REV03",CALC_CONN_TEI0185_REV03!$F:$H),3,0)="--",VLOOKUP($D453&amp;"-"&amp;$E453,IF($C$4="TEI0185_REV03",CALC_CONN_TEI0185_REV03!$F:$H),2,0),VLOOKUP($D453&amp;"-"&amp;$E453,IF($C$4="TEI0185_REV03",CALC_CONN_TEI0185_REV03!$F:$H),3,0)),"---")</f>
        <v>---</v>
      </c>
      <c r="H453" s="73" t="str">
        <f>IFERROR(VLOOKUP(G453,IF($C$4="TEI0185_REV03",CALC_CONN_TEI0185_REV03!$G:$T),14,0),"---")</f>
        <v>---</v>
      </c>
      <c r="I453" s="73" t="str">
        <f>IFERROR(VLOOKUP(G453,IF($C$4="TEI0185_REV03",CALC_CONN_TEI0185_REV03!$H:$X),16,0),"---")</f>
        <v>---</v>
      </c>
      <c r="J453" s="72" t="str">
        <f>IFERROR(VLOOKUP(G453,IF($C$4="TEI0185_REV03",CALC_CONN_TEI0185_REV03!$H:$X),17,0),"---")</f>
        <v>---</v>
      </c>
      <c r="K453" s="78" t="str">
        <f>IFERROR(VLOOKUP($D453&amp;"-"&amp;$E453,IF($C$4="TEI0185_REV03",CALC_CONN_TEI0185_REV03!$F:$K,"???"),6,0),"---")</f>
        <v>---</v>
      </c>
    </row>
    <row r="454" spans="2:11" ht="15" customHeight="1" x14ac:dyDescent="0.25">
      <c r="B454" s="73">
        <f t="shared" si="6"/>
        <v>449</v>
      </c>
      <c r="C454" s="77">
        <f>IFERROR(IF($C$4="TEI0185_REV03",CALC_CONN_TEI0185_REV03!U454,),"---")</f>
        <v>0</v>
      </c>
      <c r="D454" s="73">
        <f>IFERROR(IF($C$4="TEI0185_REV03",CALC_CONN_TEI0185_REV03!D454,),"---")</f>
        <v>0</v>
      </c>
      <c r="E454" s="73">
        <f>IFERROR(IF($C$4="TEI0185_REV03",CALC_CONN_TEI0185_REV03!E454,),"---")</f>
        <v>0</v>
      </c>
      <c r="F454" s="73" t="str">
        <f>IFERROR(IF(VLOOKUP($D454&amp;"-"&amp;$E454,IF($C$4="TEI0185_REV03",CALC_CONN_TEI0185_REV03!$F:$I),4,0)="--","---",IF($C$4="TEI0185_REV03",CALC_CONN_TEI0185_REV03!$G454&amp; " --&gt; " &amp;CALC_CONN_TEI0185_REV03!$I454&amp; " --&gt; ")),"---")</f>
        <v>---</v>
      </c>
      <c r="G454" s="73" t="str">
        <f>IFERROR(IF(VLOOKUP($D454&amp;"-"&amp;$E454,IF($C$4="TEI0185_REV03",CALC_CONN_TEI0185_REV03!$F:$H),3,0)="--",VLOOKUP($D454&amp;"-"&amp;$E454,IF($C$4="TEI0185_REV03",CALC_CONN_TEI0185_REV03!$F:$H),2,0),VLOOKUP($D454&amp;"-"&amp;$E454,IF($C$4="TEI0185_REV03",CALC_CONN_TEI0185_REV03!$F:$H),3,0)),"---")</f>
        <v>---</v>
      </c>
      <c r="H454" s="73" t="str">
        <f>IFERROR(VLOOKUP(G454,IF($C$4="TEI0185_REV03",CALC_CONN_TEI0185_REV03!$G:$T),14,0),"---")</f>
        <v>---</v>
      </c>
      <c r="I454" s="73" t="str">
        <f>IFERROR(VLOOKUP(G454,IF($C$4="TEI0185_REV03",CALC_CONN_TEI0185_REV03!$H:$X),16,0),"---")</f>
        <v>---</v>
      </c>
      <c r="J454" s="72" t="str">
        <f>IFERROR(VLOOKUP(G454,IF($C$4="TEI0185_REV03",CALC_CONN_TEI0185_REV03!$H:$X),17,0),"---")</f>
        <v>---</v>
      </c>
      <c r="K454" s="78" t="str">
        <f>IFERROR(VLOOKUP($D454&amp;"-"&amp;$E454,IF($C$4="TEI0185_REV03",CALC_CONN_TEI0185_REV03!$F:$K,"???"),6,0),"---")</f>
        <v>---</v>
      </c>
    </row>
    <row r="455" spans="2:11" ht="15" customHeight="1" x14ac:dyDescent="0.25">
      <c r="B455" s="73">
        <f t="shared" si="6"/>
        <v>450</v>
      </c>
      <c r="C455" s="77">
        <f>IFERROR(IF($C$4="TEI0185_REV03",CALC_CONN_TEI0185_REV03!U455,),"---")</f>
        <v>0</v>
      </c>
      <c r="D455" s="73">
        <f>IFERROR(IF($C$4="TEI0185_REV03",CALC_CONN_TEI0185_REV03!D455,),"---")</f>
        <v>0</v>
      </c>
      <c r="E455" s="73">
        <f>IFERROR(IF($C$4="TEI0185_REV03",CALC_CONN_TEI0185_REV03!E455,),"---")</f>
        <v>0</v>
      </c>
      <c r="F455" s="73" t="str">
        <f>IFERROR(IF(VLOOKUP($D455&amp;"-"&amp;$E455,IF($C$4="TEI0185_REV03",CALC_CONN_TEI0185_REV03!$F:$I),4,0)="--","---",IF($C$4="TEI0185_REV03",CALC_CONN_TEI0185_REV03!$G455&amp; " --&gt; " &amp;CALC_CONN_TEI0185_REV03!$I455&amp; " --&gt; ")),"---")</f>
        <v>---</v>
      </c>
      <c r="G455" s="73" t="str">
        <f>IFERROR(IF(VLOOKUP($D455&amp;"-"&amp;$E455,IF($C$4="TEI0185_REV03",CALC_CONN_TEI0185_REV03!$F:$H),3,0)="--",VLOOKUP($D455&amp;"-"&amp;$E455,IF($C$4="TEI0185_REV03",CALC_CONN_TEI0185_REV03!$F:$H),2,0),VLOOKUP($D455&amp;"-"&amp;$E455,IF($C$4="TEI0185_REV03",CALC_CONN_TEI0185_REV03!$F:$H),3,0)),"---")</f>
        <v>---</v>
      </c>
      <c r="H455" s="73" t="str">
        <f>IFERROR(VLOOKUP(G455,IF($C$4="TEI0185_REV03",CALC_CONN_TEI0185_REV03!$G:$T),14,0),"---")</f>
        <v>---</v>
      </c>
      <c r="I455" s="73" t="str">
        <f>IFERROR(VLOOKUP(G455,IF($C$4="TEI0185_REV03",CALC_CONN_TEI0185_REV03!$H:$X),16,0),"---")</f>
        <v>---</v>
      </c>
      <c r="J455" s="72" t="str">
        <f>IFERROR(VLOOKUP(G455,IF($C$4="TEI0185_REV03",CALC_CONN_TEI0185_REV03!$H:$X),17,0),"---")</f>
        <v>---</v>
      </c>
      <c r="K455" s="78" t="str">
        <f>IFERROR(VLOOKUP($D455&amp;"-"&amp;$E455,IF($C$4="TEI0185_REV03",CALC_CONN_TEI0185_REV03!$F:$K,"???"),6,0),"---")</f>
        <v>---</v>
      </c>
    </row>
    <row r="456" spans="2:11" ht="15" customHeight="1" x14ac:dyDescent="0.25">
      <c r="B456" s="73">
        <f t="shared" ref="B456:B519" si="7">B455+1</f>
        <v>451</v>
      </c>
      <c r="C456" s="77">
        <f>IFERROR(IF($C$4="TEI0185_REV03",CALC_CONN_TEI0185_REV03!U456,),"---")</f>
        <v>0</v>
      </c>
      <c r="D456" s="73">
        <f>IFERROR(IF($C$4="TEI0185_REV03",CALC_CONN_TEI0185_REV03!D456,),"---")</f>
        <v>0</v>
      </c>
      <c r="E456" s="73">
        <f>IFERROR(IF($C$4="TEI0185_REV03",CALC_CONN_TEI0185_REV03!E456,),"---")</f>
        <v>0</v>
      </c>
      <c r="F456" s="73" t="str">
        <f>IFERROR(IF(VLOOKUP($D456&amp;"-"&amp;$E456,IF($C$4="TEI0185_REV03",CALC_CONN_TEI0185_REV03!$F:$I),4,0)="--","---",IF($C$4="TEI0185_REV03",CALC_CONN_TEI0185_REV03!$G456&amp; " --&gt; " &amp;CALC_CONN_TEI0185_REV03!$I456&amp; " --&gt; ")),"---")</f>
        <v>---</v>
      </c>
      <c r="G456" s="73" t="str">
        <f>IFERROR(IF(VLOOKUP($D456&amp;"-"&amp;$E456,IF($C$4="TEI0185_REV03",CALC_CONN_TEI0185_REV03!$F:$H),3,0)="--",VLOOKUP($D456&amp;"-"&amp;$E456,IF($C$4="TEI0185_REV03",CALC_CONN_TEI0185_REV03!$F:$H),2,0),VLOOKUP($D456&amp;"-"&amp;$E456,IF($C$4="TEI0185_REV03",CALC_CONN_TEI0185_REV03!$F:$H),3,0)),"---")</f>
        <v>---</v>
      </c>
      <c r="H456" s="73" t="str">
        <f>IFERROR(VLOOKUP(G456,IF($C$4="TEI0185_REV03",CALC_CONN_TEI0185_REV03!$G:$T),14,0),"---")</f>
        <v>---</v>
      </c>
      <c r="I456" s="73" t="str">
        <f>IFERROR(VLOOKUP(G456,IF($C$4="TEI0185_REV03",CALC_CONN_TEI0185_REV03!$H:$X),16,0),"---")</f>
        <v>---</v>
      </c>
      <c r="J456" s="72" t="str">
        <f>IFERROR(VLOOKUP(G456,IF($C$4="TEI0185_REV03",CALC_CONN_TEI0185_REV03!$H:$X),17,0),"---")</f>
        <v>---</v>
      </c>
      <c r="K456" s="78" t="str">
        <f>IFERROR(VLOOKUP($D456&amp;"-"&amp;$E456,IF($C$4="TEI0185_REV03",CALC_CONN_TEI0185_REV03!$F:$K,"???"),6,0),"---")</f>
        <v>---</v>
      </c>
    </row>
    <row r="457" spans="2:11" ht="15" customHeight="1" x14ac:dyDescent="0.25">
      <c r="B457" s="73">
        <f t="shared" si="7"/>
        <v>452</v>
      </c>
      <c r="C457" s="77">
        <f>IFERROR(IF($C$4="TEI0185_REV03",CALC_CONN_TEI0185_REV03!U457,),"---")</f>
        <v>0</v>
      </c>
      <c r="D457" s="73">
        <f>IFERROR(IF($C$4="TEI0185_REV03",CALC_CONN_TEI0185_REV03!D457,),"---")</f>
        <v>0</v>
      </c>
      <c r="E457" s="73">
        <f>IFERROR(IF($C$4="TEI0185_REV03",CALC_CONN_TEI0185_REV03!E457,),"---")</f>
        <v>0</v>
      </c>
      <c r="F457" s="73" t="str">
        <f>IFERROR(IF(VLOOKUP($D457&amp;"-"&amp;$E457,IF($C$4="TEI0185_REV03",CALC_CONN_TEI0185_REV03!$F:$I),4,0)="--","---",IF($C$4="TEI0185_REV03",CALC_CONN_TEI0185_REV03!$G457&amp; " --&gt; " &amp;CALC_CONN_TEI0185_REV03!$I457&amp; " --&gt; ")),"---")</f>
        <v>---</v>
      </c>
      <c r="G457" s="73" t="str">
        <f>IFERROR(IF(VLOOKUP($D457&amp;"-"&amp;$E457,IF($C$4="TEI0185_REV03",CALC_CONN_TEI0185_REV03!$F:$H),3,0)="--",VLOOKUP($D457&amp;"-"&amp;$E457,IF($C$4="TEI0185_REV03",CALC_CONN_TEI0185_REV03!$F:$H),2,0),VLOOKUP($D457&amp;"-"&amp;$E457,IF($C$4="TEI0185_REV03",CALC_CONN_TEI0185_REV03!$F:$H),3,0)),"---")</f>
        <v>---</v>
      </c>
      <c r="H457" s="73" t="str">
        <f>IFERROR(VLOOKUP(G457,IF($C$4="TEI0185_REV03",CALC_CONN_TEI0185_REV03!$G:$T),14,0),"---")</f>
        <v>---</v>
      </c>
      <c r="I457" s="73" t="str">
        <f>IFERROR(VLOOKUP(G457,IF($C$4="TEI0185_REV03",CALC_CONN_TEI0185_REV03!$H:$X),16,0),"---")</f>
        <v>---</v>
      </c>
      <c r="J457" s="72" t="str">
        <f>IFERROR(VLOOKUP(G457,IF($C$4="TEI0185_REV03",CALC_CONN_TEI0185_REV03!$H:$X),17,0),"---")</f>
        <v>---</v>
      </c>
      <c r="K457" s="78" t="str">
        <f>IFERROR(VLOOKUP($D457&amp;"-"&amp;$E457,IF($C$4="TEI0185_REV03",CALC_CONN_TEI0185_REV03!$F:$K,"???"),6,0),"---")</f>
        <v>---</v>
      </c>
    </row>
    <row r="458" spans="2:11" ht="15" customHeight="1" x14ac:dyDescent="0.25">
      <c r="B458" s="73">
        <f t="shared" si="7"/>
        <v>453</v>
      </c>
      <c r="C458" s="77">
        <f>IFERROR(IF($C$4="TEI0185_REV03",CALC_CONN_TEI0185_REV03!U458,),"---")</f>
        <v>0</v>
      </c>
      <c r="D458" s="73">
        <f>IFERROR(IF($C$4="TEI0185_REV03",CALC_CONN_TEI0185_REV03!D458,),"---")</f>
        <v>0</v>
      </c>
      <c r="E458" s="73">
        <f>IFERROR(IF($C$4="TEI0185_REV03",CALC_CONN_TEI0185_REV03!E458,),"---")</f>
        <v>0</v>
      </c>
      <c r="F458" s="73" t="str">
        <f>IFERROR(IF(VLOOKUP($D458&amp;"-"&amp;$E458,IF($C$4="TEI0185_REV03",CALC_CONN_TEI0185_REV03!$F:$I),4,0)="--","---",IF($C$4="TEI0185_REV03",CALC_CONN_TEI0185_REV03!$G458&amp; " --&gt; " &amp;CALC_CONN_TEI0185_REV03!$I458&amp; " --&gt; ")),"---")</f>
        <v>---</v>
      </c>
      <c r="G458" s="73" t="str">
        <f>IFERROR(IF(VLOOKUP($D458&amp;"-"&amp;$E458,IF($C$4="TEI0185_REV03",CALC_CONN_TEI0185_REV03!$F:$H),3,0)="--",VLOOKUP($D458&amp;"-"&amp;$E458,IF($C$4="TEI0185_REV03",CALC_CONN_TEI0185_REV03!$F:$H),2,0),VLOOKUP($D458&amp;"-"&amp;$E458,IF($C$4="TEI0185_REV03",CALC_CONN_TEI0185_REV03!$F:$H),3,0)),"---")</f>
        <v>---</v>
      </c>
      <c r="H458" s="73" t="str">
        <f>IFERROR(VLOOKUP(G458,IF($C$4="TEI0185_REV03",CALC_CONN_TEI0185_REV03!$G:$T),14,0),"---")</f>
        <v>---</v>
      </c>
      <c r="I458" s="73" t="str">
        <f>IFERROR(VLOOKUP(G458,IF($C$4="TEI0185_REV03",CALC_CONN_TEI0185_REV03!$H:$X),16,0),"---")</f>
        <v>---</v>
      </c>
      <c r="J458" s="72" t="str">
        <f>IFERROR(VLOOKUP(G458,IF($C$4="TEI0185_REV03",CALC_CONN_TEI0185_REV03!$H:$X),17,0),"---")</f>
        <v>---</v>
      </c>
      <c r="K458" s="78" t="str">
        <f>IFERROR(VLOOKUP($D458&amp;"-"&amp;$E458,IF($C$4="TEI0185_REV03",CALC_CONN_TEI0185_REV03!$F:$K,"???"),6,0),"---")</f>
        <v>---</v>
      </c>
    </row>
    <row r="459" spans="2:11" ht="15" customHeight="1" x14ac:dyDescent="0.25">
      <c r="B459" s="73">
        <f t="shared" si="7"/>
        <v>454</v>
      </c>
      <c r="C459" s="77">
        <f>IFERROR(IF($C$4="TEI0185_REV03",CALC_CONN_TEI0185_REV03!U459,),"---")</f>
        <v>0</v>
      </c>
      <c r="D459" s="73">
        <f>IFERROR(IF($C$4="TEI0185_REV03",CALC_CONN_TEI0185_REV03!D459,),"---")</f>
        <v>0</v>
      </c>
      <c r="E459" s="73">
        <f>IFERROR(IF($C$4="TEI0185_REV03",CALC_CONN_TEI0185_REV03!E459,),"---")</f>
        <v>0</v>
      </c>
      <c r="F459" s="73" t="str">
        <f>IFERROR(IF(VLOOKUP($D459&amp;"-"&amp;$E459,IF($C$4="TEI0185_REV03",CALC_CONN_TEI0185_REV03!$F:$I),4,0)="--","---",IF($C$4="TEI0185_REV03",CALC_CONN_TEI0185_REV03!$G459&amp; " --&gt; " &amp;CALC_CONN_TEI0185_REV03!$I459&amp; " --&gt; ")),"---")</f>
        <v>---</v>
      </c>
      <c r="G459" s="73" t="str">
        <f>IFERROR(IF(VLOOKUP($D459&amp;"-"&amp;$E459,IF($C$4="TEI0185_REV03",CALC_CONN_TEI0185_REV03!$F:$H),3,0)="--",VLOOKUP($D459&amp;"-"&amp;$E459,IF($C$4="TEI0185_REV03",CALC_CONN_TEI0185_REV03!$F:$H),2,0),VLOOKUP($D459&amp;"-"&amp;$E459,IF($C$4="TEI0185_REV03",CALC_CONN_TEI0185_REV03!$F:$H),3,0)),"---")</f>
        <v>---</v>
      </c>
      <c r="H459" s="73" t="str">
        <f>IFERROR(VLOOKUP(G459,IF($C$4="TEI0185_REV03",CALC_CONN_TEI0185_REV03!$G:$T),14,0),"---")</f>
        <v>---</v>
      </c>
      <c r="I459" s="73" t="str">
        <f>IFERROR(VLOOKUP(G459,IF($C$4="TEI0185_REV03",CALC_CONN_TEI0185_REV03!$H:$X),16,0),"---")</f>
        <v>---</v>
      </c>
      <c r="J459" s="72" t="str">
        <f>IFERROR(VLOOKUP(G459,IF($C$4="TEI0185_REV03",CALC_CONN_TEI0185_REV03!$H:$X),17,0),"---")</f>
        <v>---</v>
      </c>
      <c r="K459" s="78" t="str">
        <f>IFERROR(VLOOKUP($D459&amp;"-"&amp;$E459,IF($C$4="TEI0185_REV03",CALC_CONN_TEI0185_REV03!$F:$K,"???"),6,0),"---")</f>
        <v>---</v>
      </c>
    </row>
    <row r="460" spans="2:11" ht="15" customHeight="1" x14ac:dyDescent="0.25">
      <c r="B460" s="73">
        <f t="shared" si="7"/>
        <v>455</v>
      </c>
      <c r="C460" s="77">
        <f>IFERROR(IF($C$4="TEI0185_REV03",CALC_CONN_TEI0185_REV03!U460,),"---")</f>
        <v>0</v>
      </c>
      <c r="D460" s="73">
        <f>IFERROR(IF($C$4="TEI0185_REV03",CALC_CONN_TEI0185_REV03!D460,),"---")</f>
        <v>0</v>
      </c>
      <c r="E460" s="73">
        <f>IFERROR(IF($C$4="TEI0185_REV03",CALC_CONN_TEI0185_REV03!E460,),"---")</f>
        <v>0</v>
      </c>
      <c r="F460" s="73" t="str">
        <f>IFERROR(IF(VLOOKUP($D460&amp;"-"&amp;$E460,IF($C$4="TEI0185_REV03",CALC_CONN_TEI0185_REV03!$F:$I),4,0)="--","---",IF($C$4="TEI0185_REV03",CALC_CONN_TEI0185_REV03!$G460&amp; " --&gt; " &amp;CALC_CONN_TEI0185_REV03!$I460&amp; " --&gt; ")),"---")</f>
        <v>---</v>
      </c>
      <c r="G460" s="73" t="str">
        <f>IFERROR(IF(VLOOKUP($D460&amp;"-"&amp;$E460,IF($C$4="TEI0185_REV03",CALC_CONN_TEI0185_REV03!$F:$H),3,0)="--",VLOOKUP($D460&amp;"-"&amp;$E460,IF($C$4="TEI0185_REV03",CALC_CONN_TEI0185_REV03!$F:$H),2,0),VLOOKUP($D460&amp;"-"&amp;$E460,IF($C$4="TEI0185_REV03",CALC_CONN_TEI0185_REV03!$F:$H),3,0)),"---")</f>
        <v>---</v>
      </c>
      <c r="H460" s="73" t="str">
        <f>IFERROR(VLOOKUP(G460,IF($C$4="TEI0185_REV03",CALC_CONN_TEI0185_REV03!$G:$T),14,0),"---")</f>
        <v>---</v>
      </c>
      <c r="I460" s="73" t="str">
        <f>IFERROR(VLOOKUP(G460,IF($C$4="TEI0185_REV03",CALC_CONN_TEI0185_REV03!$H:$X),16,0),"---")</f>
        <v>---</v>
      </c>
      <c r="J460" s="72" t="str">
        <f>IFERROR(VLOOKUP(G460,IF($C$4="TEI0185_REV03",CALC_CONN_TEI0185_REV03!$H:$X),17,0),"---")</f>
        <v>---</v>
      </c>
      <c r="K460" s="78" t="str">
        <f>IFERROR(VLOOKUP($D460&amp;"-"&amp;$E460,IF($C$4="TEI0185_REV03",CALC_CONN_TEI0185_REV03!$F:$K,"???"),6,0),"---")</f>
        <v>---</v>
      </c>
    </row>
    <row r="461" spans="2:11" ht="15" customHeight="1" x14ac:dyDescent="0.25">
      <c r="B461" s="73">
        <f t="shared" si="7"/>
        <v>456</v>
      </c>
      <c r="C461" s="77">
        <f>IFERROR(IF($C$4="TEI0185_REV03",CALC_CONN_TEI0185_REV03!U461,),"---")</f>
        <v>0</v>
      </c>
      <c r="D461" s="73">
        <f>IFERROR(IF($C$4="TEI0185_REV03",CALC_CONN_TEI0185_REV03!D461,),"---")</f>
        <v>0</v>
      </c>
      <c r="E461" s="73">
        <f>IFERROR(IF($C$4="TEI0185_REV03",CALC_CONN_TEI0185_REV03!E461,),"---")</f>
        <v>0</v>
      </c>
      <c r="F461" s="73" t="str">
        <f>IFERROR(IF(VLOOKUP($D461&amp;"-"&amp;$E461,IF($C$4="TEI0185_REV03",CALC_CONN_TEI0185_REV03!$F:$I),4,0)="--","---",IF($C$4="TEI0185_REV03",CALC_CONN_TEI0185_REV03!$G461&amp; " --&gt; " &amp;CALC_CONN_TEI0185_REV03!$I461&amp; " --&gt; ")),"---")</f>
        <v>---</v>
      </c>
      <c r="G461" s="73" t="str">
        <f>IFERROR(IF(VLOOKUP($D461&amp;"-"&amp;$E461,IF($C$4="TEI0185_REV03",CALC_CONN_TEI0185_REV03!$F:$H),3,0)="--",VLOOKUP($D461&amp;"-"&amp;$E461,IF($C$4="TEI0185_REV03",CALC_CONN_TEI0185_REV03!$F:$H),2,0),VLOOKUP($D461&amp;"-"&amp;$E461,IF($C$4="TEI0185_REV03",CALC_CONN_TEI0185_REV03!$F:$H),3,0)),"---")</f>
        <v>---</v>
      </c>
      <c r="H461" s="73" t="str">
        <f>IFERROR(VLOOKUP(G461,IF($C$4="TEI0185_REV03",CALC_CONN_TEI0185_REV03!$G:$T),14,0),"---")</f>
        <v>---</v>
      </c>
      <c r="I461" s="73" t="str">
        <f>IFERROR(VLOOKUP(G461,IF($C$4="TEI0185_REV03",CALC_CONN_TEI0185_REV03!$H:$X),16,0),"---")</f>
        <v>---</v>
      </c>
      <c r="J461" s="72" t="str">
        <f>IFERROR(VLOOKUP(G461,IF($C$4="TEI0185_REV03",CALC_CONN_TEI0185_REV03!$H:$X),17,0),"---")</f>
        <v>---</v>
      </c>
      <c r="K461" s="78" t="str">
        <f>IFERROR(VLOOKUP($D461&amp;"-"&amp;$E461,IF($C$4="TEI0185_REV03",CALC_CONN_TEI0185_REV03!$F:$K,"???"),6,0),"---")</f>
        <v>---</v>
      </c>
    </row>
    <row r="462" spans="2:11" ht="15" customHeight="1" x14ac:dyDescent="0.25">
      <c r="B462" s="73">
        <f t="shared" si="7"/>
        <v>457</v>
      </c>
      <c r="C462" s="77">
        <f>IFERROR(IF($C$4="TEI0185_REV03",CALC_CONN_TEI0185_REV03!U462,),"---")</f>
        <v>0</v>
      </c>
      <c r="D462" s="73">
        <f>IFERROR(IF($C$4="TEI0185_REV03",CALC_CONN_TEI0185_REV03!D462,),"---")</f>
        <v>0</v>
      </c>
      <c r="E462" s="73">
        <f>IFERROR(IF($C$4="TEI0185_REV03",CALC_CONN_TEI0185_REV03!E462,),"---")</f>
        <v>0</v>
      </c>
      <c r="F462" s="73" t="str">
        <f>IFERROR(IF(VLOOKUP($D462&amp;"-"&amp;$E462,IF($C$4="TEI0185_REV03",CALC_CONN_TEI0185_REV03!$F:$I),4,0)="--","---",IF($C$4="TEI0185_REV03",CALC_CONN_TEI0185_REV03!$G462&amp; " --&gt; " &amp;CALC_CONN_TEI0185_REV03!$I462&amp; " --&gt; ")),"---")</f>
        <v>---</v>
      </c>
      <c r="G462" s="73" t="str">
        <f>IFERROR(IF(VLOOKUP($D462&amp;"-"&amp;$E462,IF($C$4="TEI0185_REV03",CALC_CONN_TEI0185_REV03!$F:$H),3,0)="--",VLOOKUP($D462&amp;"-"&amp;$E462,IF($C$4="TEI0185_REV03",CALC_CONN_TEI0185_REV03!$F:$H),2,0),VLOOKUP($D462&amp;"-"&amp;$E462,IF($C$4="TEI0185_REV03",CALC_CONN_TEI0185_REV03!$F:$H),3,0)),"---")</f>
        <v>---</v>
      </c>
      <c r="H462" s="73" t="str">
        <f>IFERROR(VLOOKUP(G462,IF($C$4="TEI0185_REV03",CALC_CONN_TEI0185_REV03!$G:$T),14,0),"---")</f>
        <v>---</v>
      </c>
      <c r="I462" s="73" t="str">
        <f>IFERROR(VLOOKUP(G462,IF($C$4="TEI0185_REV03",CALC_CONN_TEI0185_REV03!$H:$X),16,0),"---")</f>
        <v>---</v>
      </c>
      <c r="J462" s="72" t="str">
        <f>IFERROR(VLOOKUP(G462,IF($C$4="TEI0185_REV03",CALC_CONN_TEI0185_REV03!$H:$X),17,0),"---")</f>
        <v>---</v>
      </c>
      <c r="K462" s="78" t="str">
        <f>IFERROR(VLOOKUP($D462&amp;"-"&amp;$E462,IF($C$4="TEI0185_REV03",CALC_CONN_TEI0185_REV03!$F:$K,"???"),6,0),"---")</f>
        <v>---</v>
      </c>
    </row>
    <row r="463" spans="2:11" ht="15" customHeight="1" x14ac:dyDescent="0.25">
      <c r="B463" s="73">
        <f t="shared" si="7"/>
        <v>458</v>
      </c>
      <c r="C463" s="77">
        <f>IFERROR(IF($C$4="TEI0185_REV03",CALC_CONN_TEI0185_REV03!U463,),"---")</f>
        <v>0</v>
      </c>
      <c r="D463" s="73">
        <f>IFERROR(IF($C$4="TEI0185_REV03",CALC_CONN_TEI0185_REV03!D463,),"---")</f>
        <v>0</v>
      </c>
      <c r="E463" s="73">
        <f>IFERROR(IF($C$4="TEI0185_REV03",CALC_CONN_TEI0185_REV03!E463,),"---")</f>
        <v>0</v>
      </c>
      <c r="F463" s="73" t="str">
        <f>IFERROR(IF(VLOOKUP($D463&amp;"-"&amp;$E463,IF($C$4="TEI0185_REV03",CALC_CONN_TEI0185_REV03!$F:$I),4,0)="--","---",IF($C$4="TEI0185_REV03",CALC_CONN_TEI0185_REV03!$G463&amp; " --&gt; " &amp;CALC_CONN_TEI0185_REV03!$I463&amp; " --&gt; ")),"---")</f>
        <v>---</v>
      </c>
      <c r="G463" s="73" t="str">
        <f>IFERROR(IF(VLOOKUP($D463&amp;"-"&amp;$E463,IF($C$4="TEI0185_REV03",CALC_CONN_TEI0185_REV03!$F:$H),3,0)="--",VLOOKUP($D463&amp;"-"&amp;$E463,IF($C$4="TEI0185_REV03",CALC_CONN_TEI0185_REV03!$F:$H),2,0),VLOOKUP($D463&amp;"-"&amp;$E463,IF($C$4="TEI0185_REV03",CALC_CONN_TEI0185_REV03!$F:$H),3,0)),"---")</f>
        <v>---</v>
      </c>
      <c r="H463" s="73" t="str">
        <f>IFERROR(VLOOKUP(G463,IF($C$4="TEI0185_REV03",CALC_CONN_TEI0185_REV03!$G:$T),14,0),"---")</f>
        <v>---</v>
      </c>
      <c r="I463" s="73" t="str">
        <f>IFERROR(VLOOKUP(G463,IF($C$4="TEI0185_REV03",CALC_CONN_TEI0185_REV03!$H:$X),16,0),"---")</f>
        <v>---</v>
      </c>
      <c r="J463" s="72" t="str">
        <f>IFERROR(VLOOKUP(G463,IF($C$4="TEI0185_REV03",CALC_CONN_TEI0185_REV03!$H:$X),17,0),"---")</f>
        <v>---</v>
      </c>
      <c r="K463" s="78" t="str">
        <f>IFERROR(VLOOKUP($D463&amp;"-"&amp;$E463,IF($C$4="TEI0185_REV03",CALC_CONN_TEI0185_REV03!$F:$K,"???"),6,0),"---")</f>
        <v>---</v>
      </c>
    </row>
    <row r="464" spans="2:11" ht="15" customHeight="1" x14ac:dyDescent="0.25">
      <c r="B464" s="73">
        <f t="shared" si="7"/>
        <v>459</v>
      </c>
      <c r="C464" s="77">
        <f>IFERROR(IF($C$4="TEI0185_REV03",CALC_CONN_TEI0185_REV03!U464,),"---")</f>
        <v>0</v>
      </c>
      <c r="D464" s="73">
        <f>IFERROR(IF($C$4="TEI0185_REV03",CALC_CONN_TEI0185_REV03!D464,),"---")</f>
        <v>0</v>
      </c>
      <c r="E464" s="73">
        <f>IFERROR(IF($C$4="TEI0185_REV03",CALC_CONN_TEI0185_REV03!E464,),"---")</f>
        <v>0</v>
      </c>
      <c r="F464" s="73" t="str">
        <f>IFERROR(IF(VLOOKUP($D464&amp;"-"&amp;$E464,IF($C$4="TEI0185_REV03",CALC_CONN_TEI0185_REV03!$F:$I),4,0)="--","---",IF($C$4="TEI0185_REV03",CALC_CONN_TEI0185_REV03!$G464&amp; " --&gt; " &amp;CALC_CONN_TEI0185_REV03!$I464&amp; " --&gt; ")),"---")</f>
        <v>---</v>
      </c>
      <c r="G464" s="73" t="str">
        <f>IFERROR(IF(VLOOKUP($D464&amp;"-"&amp;$E464,IF($C$4="TEI0185_REV03",CALC_CONN_TEI0185_REV03!$F:$H),3,0)="--",VLOOKUP($D464&amp;"-"&amp;$E464,IF($C$4="TEI0185_REV03",CALC_CONN_TEI0185_REV03!$F:$H),2,0),VLOOKUP($D464&amp;"-"&amp;$E464,IF($C$4="TEI0185_REV03",CALC_CONN_TEI0185_REV03!$F:$H),3,0)),"---")</f>
        <v>---</v>
      </c>
      <c r="H464" s="73" t="str">
        <f>IFERROR(VLOOKUP(G464,IF($C$4="TEI0185_REV03",CALC_CONN_TEI0185_REV03!$G:$T),14,0),"---")</f>
        <v>---</v>
      </c>
      <c r="I464" s="73" t="str">
        <f>IFERROR(VLOOKUP(G464,IF($C$4="TEI0185_REV03",CALC_CONN_TEI0185_REV03!$H:$X),16,0),"---")</f>
        <v>---</v>
      </c>
      <c r="J464" s="72" t="str">
        <f>IFERROR(VLOOKUP(G464,IF($C$4="TEI0185_REV03",CALC_CONN_TEI0185_REV03!$H:$X),17,0),"---")</f>
        <v>---</v>
      </c>
      <c r="K464" s="78" t="str">
        <f>IFERROR(VLOOKUP($D464&amp;"-"&amp;$E464,IF($C$4="TEI0185_REV03",CALC_CONN_TEI0185_REV03!$F:$K,"???"),6,0),"---")</f>
        <v>---</v>
      </c>
    </row>
    <row r="465" spans="2:11" ht="15" customHeight="1" x14ac:dyDescent="0.25">
      <c r="B465" s="73">
        <f t="shared" si="7"/>
        <v>460</v>
      </c>
      <c r="C465" s="77">
        <f>IFERROR(IF($C$4="TEI0185_REV03",CALC_CONN_TEI0185_REV03!U465,),"---")</f>
        <v>0</v>
      </c>
      <c r="D465" s="73">
        <f>IFERROR(IF($C$4="TEI0185_REV03",CALC_CONN_TEI0185_REV03!D465,),"---")</f>
        <v>0</v>
      </c>
      <c r="E465" s="73">
        <f>IFERROR(IF($C$4="TEI0185_REV03",CALC_CONN_TEI0185_REV03!E465,),"---")</f>
        <v>0</v>
      </c>
      <c r="F465" s="73" t="str">
        <f>IFERROR(IF(VLOOKUP($D465&amp;"-"&amp;$E465,IF($C$4="TEI0185_REV03",CALC_CONN_TEI0185_REV03!$F:$I),4,0)="--","---",IF($C$4="TEI0185_REV03",CALC_CONN_TEI0185_REV03!$G465&amp; " --&gt; " &amp;CALC_CONN_TEI0185_REV03!$I465&amp; " --&gt; ")),"---")</f>
        <v>---</v>
      </c>
      <c r="G465" s="73" t="str">
        <f>IFERROR(IF(VLOOKUP($D465&amp;"-"&amp;$E465,IF($C$4="TEI0185_REV03",CALC_CONN_TEI0185_REV03!$F:$H),3,0)="--",VLOOKUP($D465&amp;"-"&amp;$E465,IF($C$4="TEI0185_REV03",CALC_CONN_TEI0185_REV03!$F:$H),2,0),VLOOKUP($D465&amp;"-"&amp;$E465,IF($C$4="TEI0185_REV03",CALC_CONN_TEI0185_REV03!$F:$H),3,0)),"---")</f>
        <v>---</v>
      </c>
      <c r="H465" s="73" t="str">
        <f>IFERROR(VLOOKUP(G465,IF($C$4="TEI0185_REV03",CALC_CONN_TEI0185_REV03!$G:$T),14,0),"---")</f>
        <v>---</v>
      </c>
      <c r="I465" s="73" t="str">
        <f>IFERROR(VLOOKUP(G465,IF($C$4="TEI0185_REV03",CALC_CONN_TEI0185_REV03!$H:$X),16,0),"---")</f>
        <v>---</v>
      </c>
      <c r="J465" s="72" t="str">
        <f>IFERROR(VLOOKUP(G465,IF($C$4="TEI0185_REV03",CALC_CONN_TEI0185_REV03!$H:$X),17,0),"---")</f>
        <v>---</v>
      </c>
      <c r="K465" s="78" t="str">
        <f>IFERROR(VLOOKUP($D465&amp;"-"&amp;$E465,IF($C$4="TEI0185_REV03",CALC_CONN_TEI0185_REV03!$F:$K,"???"),6,0),"---")</f>
        <v>---</v>
      </c>
    </row>
    <row r="466" spans="2:11" ht="15" customHeight="1" x14ac:dyDescent="0.25">
      <c r="B466" s="73">
        <f t="shared" si="7"/>
        <v>461</v>
      </c>
      <c r="C466" s="77">
        <f>IFERROR(IF($C$4="TEI0185_REV03",CALC_CONN_TEI0185_REV03!U466,),"---")</f>
        <v>0</v>
      </c>
      <c r="D466" s="73">
        <f>IFERROR(IF($C$4="TEI0185_REV03",CALC_CONN_TEI0185_REV03!D466,),"---")</f>
        <v>0</v>
      </c>
      <c r="E466" s="73">
        <f>IFERROR(IF($C$4="TEI0185_REV03",CALC_CONN_TEI0185_REV03!E466,),"---")</f>
        <v>0</v>
      </c>
      <c r="F466" s="73" t="str">
        <f>IFERROR(IF(VLOOKUP($D466&amp;"-"&amp;$E466,IF($C$4="TEI0185_REV03",CALC_CONN_TEI0185_REV03!$F:$I),4,0)="--","---",IF($C$4="TEI0185_REV03",CALC_CONN_TEI0185_REV03!$G466&amp; " --&gt; " &amp;CALC_CONN_TEI0185_REV03!$I466&amp; " --&gt; ")),"---")</f>
        <v>---</v>
      </c>
      <c r="G466" s="73" t="str">
        <f>IFERROR(IF(VLOOKUP($D466&amp;"-"&amp;$E466,IF($C$4="TEI0185_REV03",CALC_CONN_TEI0185_REV03!$F:$H),3,0)="--",VLOOKUP($D466&amp;"-"&amp;$E466,IF($C$4="TEI0185_REV03",CALC_CONN_TEI0185_REV03!$F:$H),2,0),VLOOKUP($D466&amp;"-"&amp;$E466,IF($C$4="TEI0185_REV03",CALC_CONN_TEI0185_REV03!$F:$H),3,0)),"---")</f>
        <v>---</v>
      </c>
      <c r="H466" s="73" t="str">
        <f>IFERROR(VLOOKUP(G466,IF($C$4="TEI0185_REV03",CALC_CONN_TEI0185_REV03!$G:$T),14,0),"---")</f>
        <v>---</v>
      </c>
      <c r="I466" s="73" t="str">
        <f>IFERROR(VLOOKUP(G466,IF($C$4="TEI0185_REV03",CALC_CONN_TEI0185_REV03!$H:$X),16,0),"---")</f>
        <v>---</v>
      </c>
      <c r="J466" s="72" t="str">
        <f>IFERROR(VLOOKUP(G466,IF($C$4="TEI0185_REV03",CALC_CONN_TEI0185_REV03!$H:$X),17,0),"---")</f>
        <v>---</v>
      </c>
      <c r="K466" s="78" t="str">
        <f>IFERROR(VLOOKUP($D466&amp;"-"&amp;$E466,IF($C$4="TEI0185_REV03",CALC_CONN_TEI0185_REV03!$F:$K,"???"),6,0),"---")</f>
        <v>---</v>
      </c>
    </row>
    <row r="467" spans="2:11" ht="15" customHeight="1" x14ac:dyDescent="0.25">
      <c r="B467" s="73">
        <f t="shared" si="7"/>
        <v>462</v>
      </c>
      <c r="C467" s="77">
        <f>IFERROR(IF($C$4="TEI0185_REV03",CALC_CONN_TEI0185_REV03!U467,),"---")</f>
        <v>0</v>
      </c>
      <c r="D467" s="73">
        <f>IFERROR(IF($C$4="TEI0185_REV03",CALC_CONN_TEI0185_REV03!D467,),"---")</f>
        <v>0</v>
      </c>
      <c r="E467" s="73">
        <f>IFERROR(IF($C$4="TEI0185_REV03",CALC_CONN_TEI0185_REV03!E467,),"---")</f>
        <v>0</v>
      </c>
      <c r="F467" s="73" t="str">
        <f>IFERROR(IF(VLOOKUP($D467&amp;"-"&amp;$E467,IF($C$4="TEI0185_REV03",CALC_CONN_TEI0185_REV03!$F:$I),4,0)="--","---",IF($C$4="TEI0185_REV03",CALC_CONN_TEI0185_REV03!$G467&amp; " --&gt; " &amp;CALC_CONN_TEI0185_REV03!$I467&amp; " --&gt; ")),"---")</f>
        <v>---</v>
      </c>
      <c r="G467" s="73" t="str">
        <f>IFERROR(IF(VLOOKUP($D467&amp;"-"&amp;$E467,IF($C$4="TEI0185_REV03",CALC_CONN_TEI0185_REV03!$F:$H),3,0)="--",VLOOKUP($D467&amp;"-"&amp;$E467,IF($C$4="TEI0185_REV03",CALC_CONN_TEI0185_REV03!$F:$H),2,0),VLOOKUP($D467&amp;"-"&amp;$E467,IF($C$4="TEI0185_REV03",CALC_CONN_TEI0185_REV03!$F:$H),3,0)),"---")</f>
        <v>---</v>
      </c>
      <c r="H467" s="73" t="str">
        <f>IFERROR(VLOOKUP(G467,IF($C$4="TEI0185_REV03",CALC_CONN_TEI0185_REV03!$G:$T),14,0),"---")</f>
        <v>---</v>
      </c>
      <c r="I467" s="73" t="str">
        <f>IFERROR(VLOOKUP(G467,IF($C$4="TEI0185_REV03",CALC_CONN_TEI0185_REV03!$H:$X),16,0),"---")</f>
        <v>---</v>
      </c>
      <c r="J467" s="72" t="str">
        <f>IFERROR(VLOOKUP(G467,IF($C$4="TEI0185_REV03",CALC_CONN_TEI0185_REV03!$H:$X),17,0),"---")</f>
        <v>---</v>
      </c>
      <c r="K467" s="78" t="str">
        <f>IFERROR(VLOOKUP($D467&amp;"-"&amp;$E467,IF($C$4="TEI0185_REV03",CALC_CONN_TEI0185_REV03!$F:$K,"???"),6,0),"---")</f>
        <v>---</v>
      </c>
    </row>
    <row r="468" spans="2:11" ht="15" customHeight="1" x14ac:dyDescent="0.25">
      <c r="B468" s="73">
        <f t="shared" si="7"/>
        <v>463</v>
      </c>
      <c r="C468" s="77">
        <f>IFERROR(IF($C$4="TEI0185_REV03",CALC_CONN_TEI0185_REV03!U468,),"---")</f>
        <v>0</v>
      </c>
      <c r="D468" s="73">
        <f>IFERROR(IF($C$4="TEI0185_REV03",CALC_CONN_TEI0185_REV03!D468,),"---")</f>
        <v>0</v>
      </c>
      <c r="E468" s="73">
        <f>IFERROR(IF($C$4="TEI0185_REV03",CALC_CONN_TEI0185_REV03!E468,),"---")</f>
        <v>0</v>
      </c>
      <c r="F468" s="73" t="str">
        <f>IFERROR(IF(VLOOKUP($D468&amp;"-"&amp;$E468,IF($C$4="TEI0185_REV03",CALC_CONN_TEI0185_REV03!$F:$I),4,0)="--","---",IF($C$4="TEI0185_REV03",CALC_CONN_TEI0185_REV03!$G468&amp; " --&gt; " &amp;CALC_CONN_TEI0185_REV03!$I468&amp; " --&gt; ")),"---")</f>
        <v>---</v>
      </c>
      <c r="G468" s="73" t="str">
        <f>IFERROR(IF(VLOOKUP($D468&amp;"-"&amp;$E468,IF($C$4="TEI0185_REV03",CALC_CONN_TEI0185_REV03!$F:$H),3,0)="--",VLOOKUP($D468&amp;"-"&amp;$E468,IF($C$4="TEI0185_REV03",CALC_CONN_TEI0185_REV03!$F:$H),2,0),VLOOKUP($D468&amp;"-"&amp;$E468,IF($C$4="TEI0185_REV03",CALC_CONN_TEI0185_REV03!$F:$H),3,0)),"---")</f>
        <v>---</v>
      </c>
      <c r="H468" s="73" t="str">
        <f>IFERROR(VLOOKUP(G468,IF($C$4="TEI0185_REV03",CALC_CONN_TEI0185_REV03!$G:$T),14,0),"---")</f>
        <v>---</v>
      </c>
      <c r="I468" s="73" t="str">
        <f>IFERROR(VLOOKUP(G468,IF($C$4="TEI0185_REV03",CALC_CONN_TEI0185_REV03!$H:$X),16,0),"---")</f>
        <v>---</v>
      </c>
      <c r="J468" s="72" t="str">
        <f>IFERROR(VLOOKUP(G468,IF($C$4="TEI0185_REV03",CALC_CONN_TEI0185_REV03!$H:$X),17,0),"---")</f>
        <v>---</v>
      </c>
      <c r="K468" s="78" t="str">
        <f>IFERROR(VLOOKUP($D468&amp;"-"&amp;$E468,IF($C$4="TEI0185_REV03",CALC_CONN_TEI0185_REV03!$F:$K,"???"),6,0),"---")</f>
        <v>---</v>
      </c>
    </row>
    <row r="469" spans="2:11" ht="15" customHeight="1" x14ac:dyDescent="0.25">
      <c r="B469" s="73">
        <f t="shared" si="7"/>
        <v>464</v>
      </c>
      <c r="C469" s="77">
        <f>IFERROR(IF($C$4="TEI0185_REV03",CALC_CONN_TEI0185_REV03!U469,),"---")</f>
        <v>0</v>
      </c>
      <c r="D469" s="73">
        <f>IFERROR(IF($C$4="TEI0185_REV03",CALC_CONN_TEI0185_REV03!D469,),"---")</f>
        <v>0</v>
      </c>
      <c r="E469" s="73">
        <f>IFERROR(IF($C$4="TEI0185_REV03",CALC_CONN_TEI0185_REV03!E469,),"---")</f>
        <v>0</v>
      </c>
      <c r="F469" s="73" t="str">
        <f>IFERROR(IF(VLOOKUP($D469&amp;"-"&amp;$E469,IF($C$4="TEI0185_REV03",CALC_CONN_TEI0185_REV03!$F:$I),4,0)="--","---",IF($C$4="TEI0185_REV03",CALC_CONN_TEI0185_REV03!$G469&amp; " --&gt; " &amp;CALC_CONN_TEI0185_REV03!$I469&amp; " --&gt; ")),"---")</f>
        <v>---</v>
      </c>
      <c r="G469" s="73" t="str">
        <f>IFERROR(IF(VLOOKUP($D469&amp;"-"&amp;$E469,IF($C$4="TEI0185_REV03",CALC_CONN_TEI0185_REV03!$F:$H),3,0)="--",VLOOKUP($D469&amp;"-"&amp;$E469,IF($C$4="TEI0185_REV03",CALC_CONN_TEI0185_REV03!$F:$H),2,0),VLOOKUP($D469&amp;"-"&amp;$E469,IF($C$4="TEI0185_REV03",CALC_CONN_TEI0185_REV03!$F:$H),3,0)),"---")</f>
        <v>---</v>
      </c>
      <c r="H469" s="73" t="str">
        <f>IFERROR(VLOOKUP(G469,IF($C$4="TEI0185_REV03",CALC_CONN_TEI0185_REV03!$G:$T),14,0),"---")</f>
        <v>---</v>
      </c>
      <c r="I469" s="73" t="str">
        <f>IFERROR(VLOOKUP(G469,IF($C$4="TEI0185_REV03",CALC_CONN_TEI0185_REV03!$H:$X),16,0),"---")</f>
        <v>---</v>
      </c>
      <c r="J469" s="72" t="str">
        <f>IFERROR(VLOOKUP(G469,IF($C$4="TEI0185_REV03",CALC_CONN_TEI0185_REV03!$H:$X),17,0),"---")</f>
        <v>---</v>
      </c>
      <c r="K469" s="78" t="str">
        <f>IFERROR(VLOOKUP($D469&amp;"-"&amp;$E469,IF($C$4="TEI0185_REV03",CALC_CONN_TEI0185_REV03!$F:$K,"???"),6,0),"---")</f>
        <v>---</v>
      </c>
    </row>
    <row r="470" spans="2:11" ht="15" customHeight="1" x14ac:dyDescent="0.25">
      <c r="B470" s="73">
        <f t="shared" si="7"/>
        <v>465</v>
      </c>
      <c r="C470" s="77">
        <f>IFERROR(IF($C$4="TEI0185_REV03",CALC_CONN_TEI0185_REV03!U470,),"---")</f>
        <v>0</v>
      </c>
      <c r="D470" s="73">
        <f>IFERROR(IF($C$4="TEI0185_REV03",CALC_CONN_TEI0185_REV03!D470,),"---")</f>
        <v>0</v>
      </c>
      <c r="E470" s="73">
        <f>IFERROR(IF($C$4="TEI0185_REV03",CALC_CONN_TEI0185_REV03!E470,),"---")</f>
        <v>0</v>
      </c>
      <c r="F470" s="73" t="str">
        <f>IFERROR(IF(VLOOKUP($D470&amp;"-"&amp;$E470,IF($C$4="TEI0185_REV03",CALC_CONN_TEI0185_REV03!$F:$I),4,0)="--","---",IF($C$4="TEI0185_REV03",CALC_CONN_TEI0185_REV03!$G470&amp; " --&gt; " &amp;CALC_CONN_TEI0185_REV03!$I470&amp; " --&gt; ")),"---")</f>
        <v>---</v>
      </c>
      <c r="G470" s="73" t="str">
        <f>IFERROR(IF(VLOOKUP($D470&amp;"-"&amp;$E470,IF($C$4="TEI0185_REV03",CALC_CONN_TEI0185_REV03!$F:$H),3,0)="--",VLOOKUP($D470&amp;"-"&amp;$E470,IF($C$4="TEI0185_REV03",CALC_CONN_TEI0185_REV03!$F:$H),2,0),VLOOKUP($D470&amp;"-"&amp;$E470,IF($C$4="TEI0185_REV03",CALC_CONN_TEI0185_REV03!$F:$H),3,0)),"---")</f>
        <v>---</v>
      </c>
      <c r="H470" s="73" t="str">
        <f>IFERROR(VLOOKUP(G470,IF($C$4="TEI0185_REV03",CALC_CONN_TEI0185_REV03!$G:$T),14,0),"---")</f>
        <v>---</v>
      </c>
      <c r="I470" s="73" t="str">
        <f>IFERROR(VLOOKUP(G470,IF($C$4="TEI0185_REV03",CALC_CONN_TEI0185_REV03!$H:$X),16,0),"---")</f>
        <v>---</v>
      </c>
      <c r="J470" s="72" t="str">
        <f>IFERROR(VLOOKUP(G470,IF($C$4="TEI0185_REV03",CALC_CONN_TEI0185_REV03!$H:$X),17,0),"---")</f>
        <v>---</v>
      </c>
      <c r="K470" s="78" t="str">
        <f>IFERROR(VLOOKUP($D470&amp;"-"&amp;$E470,IF($C$4="TEI0185_REV03",CALC_CONN_TEI0185_REV03!$F:$K,"???"),6,0),"---")</f>
        <v>---</v>
      </c>
    </row>
    <row r="471" spans="2:11" ht="15" customHeight="1" x14ac:dyDescent="0.25">
      <c r="B471" s="73">
        <f t="shared" si="7"/>
        <v>466</v>
      </c>
      <c r="C471" s="77">
        <f>IFERROR(IF($C$4="TEI0185_REV03",CALC_CONN_TEI0185_REV03!U471,),"---")</f>
        <v>0</v>
      </c>
      <c r="D471" s="73">
        <f>IFERROR(IF($C$4="TEI0185_REV03",CALC_CONN_TEI0185_REV03!D471,),"---")</f>
        <v>0</v>
      </c>
      <c r="E471" s="73">
        <f>IFERROR(IF($C$4="TEI0185_REV03",CALC_CONN_TEI0185_REV03!E471,),"---")</f>
        <v>0</v>
      </c>
      <c r="F471" s="73" t="str">
        <f>IFERROR(IF(VLOOKUP($D471&amp;"-"&amp;$E471,IF($C$4="TEI0185_REV03",CALC_CONN_TEI0185_REV03!$F:$I),4,0)="--","---",IF($C$4="TEI0185_REV03",CALC_CONN_TEI0185_REV03!$G471&amp; " --&gt; " &amp;CALC_CONN_TEI0185_REV03!$I471&amp; " --&gt; ")),"---")</f>
        <v>---</v>
      </c>
      <c r="G471" s="73" t="str">
        <f>IFERROR(IF(VLOOKUP($D471&amp;"-"&amp;$E471,IF($C$4="TEI0185_REV03",CALC_CONN_TEI0185_REV03!$F:$H),3,0)="--",VLOOKUP($D471&amp;"-"&amp;$E471,IF($C$4="TEI0185_REV03",CALC_CONN_TEI0185_REV03!$F:$H),2,0),VLOOKUP($D471&amp;"-"&amp;$E471,IF($C$4="TEI0185_REV03",CALC_CONN_TEI0185_REV03!$F:$H),3,0)),"---")</f>
        <v>---</v>
      </c>
      <c r="H471" s="73" t="str">
        <f>IFERROR(VLOOKUP(G471,IF($C$4="TEI0185_REV03",CALC_CONN_TEI0185_REV03!$G:$T),14,0),"---")</f>
        <v>---</v>
      </c>
      <c r="I471" s="73" t="str">
        <f>IFERROR(VLOOKUP(G471,IF($C$4="TEI0185_REV03",CALC_CONN_TEI0185_REV03!$H:$X),16,0),"---")</f>
        <v>---</v>
      </c>
      <c r="J471" s="72" t="str">
        <f>IFERROR(VLOOKUP(G471,IF($C$4="TEI0185_REV03",CALC_CONN_TEI0185_REV03!$H:$X),17,0),"---")</f>
        <v>---</v>
      </c>
      <c r="K471" s="78" t="str">
        <f>IFERROR(VLOOKUP($D471&amp;"-"&amp;$E471,IF($C$4="TEI0185_REV03",CALC_CONN_TEI0185_REV03!$F:$K,"???"),6,0),"---")</f>
        <v>---</v>
      </c>
    </row>
    <row r="472" spans="2:11" ht="15" customHeight="1" x14ac:dyDescent="0.25">
      <c r="B472" s="73">
        <f t="shared" si="7"/>
        <v>467</v>
      </c>
      <c r="C472" s="77">
        <f>IFERROR(IF($C$4="TEI0185_REV03",CALC_CONN_TEI0185_REV03!U472,),"---")</f>
        <v>0</v>
      </c>
      <c r="D472" s="73">
        <f>IFERROR(IF($C$4="TEI0185_REV03",CALC_CONN_TEI0185_REV03!D472,),"---")</f>
        <v>0</v>
      </c>
      <c r="E472" s="73">
        <f>IFERROR(IF($C$4="TEI0185_REV03",CALC_CONN_TEI0185_REV03!E472,),"---")</f>
        <v>0</v>
      </c>
      <c r="F472" s="73" t="str">
        <f>IFERROR(IF(VLOOKUP($D472&amp;"-"&amp;$E472,IF($C$4="TEI0185_REV03",CALC_CONN_TEI0185_REV03!$F:$I),4,0)="--","---",IF($C$4="TEI0185_REV03",CALC_CONN_TEI0185_REV03!$G472&amp; " --&gt; " &amp;CALC_CONN_TEI0185_REV03!$I472&amp; " --&gt; ")),"---")</f>
        <v>---</v>
      </c>
      <c r="G472" s="73" t="str">
        <f>IFERROR(IF(VLOOKUP($D472&amp;"-"&amp;$E472,IF($C$4="TEI0185_REV03",CALC_CONN_TEI0185_REV03!$F:$H),3,0)="--",VLOOKUP($D472&amp;"-"&amp;$E472,IF($C$4="TEI0185_REV03",CALC_CONN_TEI0185_REV03!$F:$H),2,0),VLOOKUP($D472&amp;"-"&amp;$E472,IF($C$4="TEI0185_REV03",CALC_CONN_TEI0185_REV03!$F:$H),3,0)),"---")</f>
        <v>---</v>
      </c>
      <c r="H472" s="73" t="str">
        <f>IFERROR(VLOOKUP(G472,IF($C$4="TEI0185_REV03",CALC_CONN_TEI0185_REV03!$G:$T),14,0),"---")</f>
        <v>---</v>
      </c>
      <c r="I472" s="73" t="str">
        <f>IFERROR(VLOOKUP(G472,IF($C$4="TEI0185_REV03",CALC_CONN_TEI0185_REV03!$H:$X),16,0),"---")</f>
        <v>---</v>
      </c>
      <c r="J472" s="72" t="str">
        <f>IFERROR(VLOOKUP(G472,IF($C$4="TEI0185_REV03",CALC_CONN_TEI0185_REV03!$H:$X),17,0),"---")</f>
        <v>---</v>
      </c>
      <c r="K472" s="78" t="str">
        <f>IFERROR(VLOOKUP($D472&amp;"-"&amp;$E472,IF($C$4="TEI0185_REV03",CALC_CONN_TEI0185_REV03!$F:$K,"???"),6,0),"---")</f>
        <v>---</v>
      </c>
    </row>
    <row r="473" spans="2:11" ht="15" customHeight="1" x14ac:dyDescent="0.25">
      <c r="B473" s="73">
        <f t="shared" si="7"/>
        <v>468</v>
      </c>
      <c r="C473" s="77">
        <f>IFERROR(IF($C$4="TEI0185_REV03",CALC_CONN_TEI0185_REV03!U473,),"---")</f>
        <v>0</v>
      </c>
      <c r="D473" s="73">
        <f>IFERROR(IF($C$4="TEI0185_REV03",CALC_CONN_TEI0185_REV03!D473,),"---")</f>
        <v>0</v>
      </c>
      <c r="E473" s="73">
        <f>IFERROR(IF($C$4="TEI0185_REV03",CALC_CONN_TEI0185_REV03!E473,),"---")</f>
        <v>0</v>
      </c>
      <c r="F473" s="73" t="str">
        <f>IFERROR(IF(VLOOKUP($D473&amp;"-"&amp;$E473,IF($C$4="TEI0185_REV03",CALC_CONN_TEI0185_REV03!$F:$I),4,0)="--","---",IF($C$4="TEI0185_REV03",CALC_CONN_TEI0185_REV03!$G473&amp; " --&gt; " &amp;CALC_CONN_TEI0185_REV03!$I473&amp; " --&gt; ")),"---")</f>
        <v>---</v>
      </c>
      <c r="G473" s="73" t="str">
        <f>IFERROR(IF(VLOOKUP($D473&amp;"-"&amp;$E473,IF($C$4="TEI0185_REV03",CALC_CONN_TEI0185_REV03!$F:$H),3,0)="--",VLOOKUP($D473&amp;"-"&amp;$E473,IF($C$4="TEI0185_REV03",CALC_CONN_TEI0185_REV03!$F:$H),2,0),VLOOKUP($D473&amp;"-"&amp;$E473,IF($C$4="TEI0185_REV03",CALC_CONN_TEI0185_REV03!$F:$H),3,0)),"---")</f>
        <v>---</v>
      </c>
      <c r="H473" s="73" t="str">
        <f>IFERROR(VLOOKUP(G473,IF($C$4="TEI0185_REV03",CALC_CONN_TEI0185_REV03!$G:$T),14,0),"---")</f>
        <v>---</v>
      </c>
      <c r="I473" s="73" t="str">
        <f>IFERROR(VLOOKUP(G473,IF($C$4="TEI0185_REV03",CALC_CONN_TEI0185_REV03!$H:$X),16,0),"---")</f>
        <v>---</v>
      </c>
      <c r="J473" s="72" t="str">
        <f>IFERROR(VLOOKUP(G473,IF($C$4="TEI0185_REV03",CALC_CONN_TEI0185_REV03!$H:$X),17,0),"---")</f>
        <v>---</v>
      </c>
      <c r="K473" s="78" t="str">
        <f>IFERROR(VLOOKUP($D473&amp;"-"&amp;$E473,IF($C$4="TEI0185_REV03",CALC_CONN_TEI0185_REV03!$F:$K,"???"),6,0),"---")</f>
        <v>---</v>
      </c>
    </row>
    <row r="474" spans="2:11" ht="15" customHeight="1" x14ac:dyDescent="0.25">
      <c r="B474" s="73">
        <f t="shared" si="7"/>
        <v>469</v>
      </c>
      <c r="C474" s="77">
        <f>IFERROR(IF($C$4="TEI0185_REV03",CALC_CONN_TEI0185_REV03!U474,),"---")</f>
        <v>0</v>
      </c>
      <c r="D474" s="73">
        <f>IFERROR(IF($C$4="TEI0185_REV03",CALC_CONN_TEI0185_REV03!D474,),"---")</f>
        <v>0</v>
      </c>
      <c r="E474" s="73">
        <f>IFERROR(IF($C$4="TEI0185_REV03",CALC_CONN_TEI0185_REV03!E474,),"---")</f>
        <v>0</v>
      </c>
      <c r="F474" s="73" t="str">
        <f>IFERROR(IF(VLOOKUP($D474&amp;"-"&amp;$E474,IF($C$4="TEI0185_REV03",CALC_CONN_TEI0185_REV03!$F:$I),4,0)="--","---",IF($C$4="TEI0185_REV03",CALC_CONN_TEI0185_REV03!$G474&amp; " --&gt; " &amp;CALC_CONN_TEI0185_REV03!$I474&amp; " --&gt; ")),"---")</f>
        <v>---</v>
      </c>
      <c r="G474" s="73" t="str">
        <f>IFERROR(IF(VLOOKUP($D474&amp;"-"&amp;$E474,IF($C$4="TEI0185_REV03",CALC_CONN_TEI0185_REV03!$F:$H),3,0)="--",VLOOKUP($D474&amp;"-"&amp;$E474,IF($C$4="TEI0185_REV03",CALC_CONN_TEI0185_REV03!$F:$H),2,0),VLOOKUP($D474&amp;"-"&amp;$E474,IF($C$4="TEI0185_REV03",CALC_CONN_TEI0185_REV03!$F:$H),3,0)),"---")</f>
        <v>---</v>
      </c>
      <c r="H474" s="73" t="str">
        <f>IFERROR(VLOOKUP(G474,IF($C$4="TEI0185_REV03",CALC_CONN_TEI0185_REV03!$G:$T),14,0),"---")</f>
        <v>---</v>
      </c>
      <c r="I474" s="73" t="str">
        <f>IFERROR(VLOOKUP(G474,IF($C$4="TEI0185_REV03",CALC_CONN_TEI0185_REV03!$H:$X),16,0),"---")</f>
        <v>---</v>
      </c>
      <c r="J474" s="72" t="str">
        <f>IFERROR(VLOOKUP(G474,IF($C$4="TEI0185_REV03",CALC_CONN_TEI0185_REV03!$H:$X),17,0),"---")</f>
        <v>---</v>
      </c>
      <c r="K474" s="78" t="str">
        <f>IFERROR(VLOOKUP($D474&amp;"-"&amp;$E474,IF($C$4="TEI0185_REV03",CALC_CONN_TEI0185_REV03!$F:$K,"???"),6,0),"---")</f>
        <v>---</v>
      </c>
    </row>
    <row r="475" spans="2:11" ht="15" customHeight="1" x14ac:dyDescent="0.25">
      <c r="B475" s="73">
        <f t="shared" si="7"/>
        <v>470</v>
      </c>
      <c r="C475" s="77">
        <f>IFERROR(IF($C$4="TEI0185_REV03",CALC_CONN_TEI0185_REV03!U475,),"---")</f>
        <v>0</v>
      </c>
      <c r="D475" s="73">
        <f>IFERROR(IF($C$4="TEI0185_REV03",CALC_CONN_TEI0185_REV03!D475,),"---")</f>
        <v>0</v>
      </c>
      <c r="E475" s="73">
        <f>IFERROR(IF($C$4="TEI0185_REV03",CALC_CONN_TEI0185_REV03!E475,),"---")</f>
        <v>0</v>
      </c>
      <c r="F475" s="73" t="str">
        <f>IFERROR(IF(VLOOKUP($D475&amp;"-"&amp;$E475,IF($C$4="TEI0185_REV03",CALC_CONN_TEI0185_REV03!$F:$I),4,0)="--","---",IF($C$4="TEI0185_REV03",CALC_CONN_TEI0185_REV03!$G475&amp; " --&gt; " &amp;CALC_CONN_TEI0185_REV03!$I475&amp; " --&gt; ")),"---")</f>
        <v>---</v>
      </c>
      <c r="G475" s="73" t="str">
        <f>IFERROR(IF(VLOOKUP($D475&amp;"-"&amp;$E475,IF($C$4="TEI0185_REV03",CALC_CONN_TEI0185_REV03!$F:$H),3,0)="--",VLOOKUP($D475&amp;"-"&amp;$E475,IF($C$4="TEI0185_REV03",CALC_CONN_TEI0185_REV03!$F:$H),2,0),VLOOKUP($D475&amp;"-"&amp;$E475,IF($C$4="TEI0185_REV03",CALC_CONN_TEI0185_REV03!$F:$H),3,0)),"---")</f>
        <v>---</v>
      </c>
      <c r="H475" s="73" t="str">
        <f>IFERROR(VLOOKUP(G475,IF($C$4="TEI0185_REV03",CALC_CONN_TEI0185_REV03!$G:$T),14,0),"---")</f>
        <v>---</v>
      </c>
      <c r="I475" s="73" t="str">
        <f>IFERROR(VLOOKUP(G475,IF($C$4="TEI0185_REV03",CALC_CONN_TEI0185_REV03!$H:$X),16,0),"---")</f>
        <v>---</v>
      </c>
      <c r="J475" s="72" t="str">
        <f>IFERROR(VLOOKUP(G475,IF($C$4="TEI0185_REV03",CALC_CONN_TEI0185_REV03!$H:$X),17,0),"---")</f>
        <v>---</v>
      </c>
      <c r="K475" s="78" t="str">
        <f>IFERROR(VLOOKUP($D475&amp;"-"&amp;$E475,IF($C$4="TEI0185_REV03",CALC_CONN_TEI0185_REV03!$F:$K,"???"),6,0),"---")</f>
        <v>---</v>
      </c>
    </row>
    <row r="476" spans="2:11" ht="15" customHeight="1" x14ac:dyDescent="0.25">
      <c r="B476" s="73">
        <f t="shared" si="7"/>
        <v>471</v>
      </c>
      <c r="C476" s="77">
        <f>IFERROR(IF($C$4="TEI0185_REV03",CALC_CONN_TEI0185_REV03!U476,),"---")</f>
        <v>0</v>
      </c>
      <c r="D476" s="73">
        <f>IFERROR(IF($C$4="TEI0185_REV03",CALC_CONN_TEI0185_REV03!D476,),"---")</f>
        <v>0</v>
      </c>
      <c r="E476" s="73">
        <f>IFERROR(IF($C$4="TEI0185_REV03",CALC_CONN_TEI0185_REV03!E476,),"---")</f>
        <v>0</v>
      </c>
      <c r="F476" s="73" t="str">
        <f>IFERROR(IF(VLOOKUP($D476&amp;"-"&amp;$E476,IF($C$4="TEI0185_REV03",CALC_CONN_TEI0185_REV03!$F:$I),4,0)="--","---",IF($C$4="TEI0185_REV03",CALC_CONN_TEI0185_REV03!$G476&amp; " --&gt; " &amp;CALC_CONN_TEI0185_REV03!$I476&amp; " --&gt; ")),"---")</f>
        <v>---</v>
      </c>
      <c r="G476" s="73" t="str">
        <f>IFERROR(IF(VLOOKUP($D476&amp;"-"&amp;$E476,IF($C$4="TEI0185_REV03",CALC_CONN_TEI0185_REV03!$F:$H),3,0)="--",VLOOKUP($D476&amp;"-"&amp;$E476,IF($C$4="TEI0185_REV03",CALC_CONN_TEI0185_REV03!$F:$H),2,0),VLOOKUP($D476&amp;"-"&amp;$E476,IF($C$4="TEI0185_REV03",CALC_CONN_TEI0185_REV03!$F:$H),3,0)),"---")</f>
        <v>---</v>
      </c>
      <c r="H476" s="73" t="str">
        <f>IFERROR(VLOOKUP(G476,IF($C$4="TEI0185_REV03",CALC_CONN_TEI0185_REV03!$G:$T),14,0),"---")</f>
        <v>---</v>
      </c>
      <c r="I476" s="73" t="str">
        <f>IFERROR(VLOOKUP(G476,IF($C$4="TEI0185_REV03",CALC_CONN_TEI0185_REV03!$H:$X),16,0),"---")</f>
        <v>---</v>
      </c>
      <c r="J476" s="72" t="str">
        <f>IFERROR(VLOOKUP(G476,IF($C$4="TEI0185_REV03",CALC_CONN_TEI0185_REV03!$H:$X),17,0),"---")</f>
        <v>---</v>
      </c>
      <c r="K476" s="78" t="str">
        <f>IFERROR(VLOOKUP($D476&amp;"-"&amp;$E476,IF($C$4="TEI0185_REV03",CALC_CONN_TEI0185_REV03!$F:$K,"???"),6,0),"---")</f>
        <v>---</v>
      </c>
    </row>
    <row r="477" spans="2:11" ht="15" customHeight="1" x14ac:dyDescent="0.25">
      <c r="B477" s="73">
        <f t="shared" si="7"/>
        <v>472</v>
      </c>
      <c r="C477" s="77">
        <f>IFERROR(IF($C$4="TEI0185_REV03",CALC_CONN_TEI0185_REV03!U477,),"---")</f>
        <v>0</v>
      </c>
      <c r="D477" s="73">
        <f>IFERROR(IF($C$4="TEI0185_REV03",CALC_CONN_TEI0185_REV03!D477,),"---")</f>
        <v>0</v>
      </c>
      <c r="E477" s="73">
        <f>IFERROR(IF($C$4="TEI0185_REV03",CALC_CONN_TEI0185_REV03!E477,),"---")</f>
        <v>0</v>
      </c>
      <c r="F477" s="73" t="str">
        <f>IFERROR(IF(VLOOKUP($D477&amp;"-"&amp;$E477,IF($C$4="TEI0185_REV03",CALC_CONN_TEI0185_REV03!$F:$I),4,0)="--","---",IF($C$4="TEI0185_REV03",CALC_CONN_TEI0185_REV03!$G477&amp; " --&gt; " &amp;CALC_CONN_TEI0185_REV03!$I477&amp; " --&gt; ")),"---")</f>
        <v>---</v>
      </c>
      <c r="G477" s="73" t="str">
        <f>IFERROR(IF(VLOOKUP($D477&amp;"-"&amp;$E477,IF($C$4="TEI0185_REV03",CALC_CONN_TEI0185_REV03!$F:$H),3,0)="--",VLOOKUP($D477&amp;"-"&amp;$E477,IF($C$4="TEI0185_REV03",CALC_CONN_TEI0185_REV03!$F:$H),2,0),VLOOKUP($D477&amp;"-"&amp;$E477,IF($C$4="TEI0185_REV03",CALC_CONN_TEI0185_REV03!$F:$H),3,0)),"---")</f>
        <v>---</v>
      </c>
      <c r="H477" s="73" t="str">
        <f>IFERROR(VLOOKUP(G477,IF($C$4="TEI0185_REV03",CALC_CONN_TEI0185_REV03!$G:$T),14,0),"---")</f>
        <v>---</v>
      </c>
      <c r="I477" s="73" t="str">
        <f>IFERROR(VLOOKUP(G477,IF($C$4="TEI0185_REV03",CALC_CONN_TEI0185_REV03!$H:$X),16,0),"---")</f>
        <v>---</v>
      </c>
      <c r="J477" s="72" t="str">
        <f>IFERROR(VLOOKUP(G477,IF($C$4="TEI0185_REV03",CALC_CONN_TEI0185_REV03!$H:$X),17,0),"---")</f>
        <v>---</v>
      </c>
      <c r="K477" s="78" t="str">
        <f>IFERROR(VLOOKUP($D477&amp;"-"&amp;$E477,IF($C$4="TEI0185_REV03",CALC_CONN_TEI0185_REV03!$F:$K,"???"),6,0),"---")</f>
        <v>---</v>
      </c>
    </row>
    <row r="478" spans="2:11" ht="15" customHeight="1" x14ac:dyDescent="0.25">
      <c r="B478" s="73">
        <f t="shared" si="7"/>
        <v>473</v>
      </c>
      <c r="C478" s="77">
        <f>IFERROR(IF($C$4="TEI0185_REV03",CALC_CONN_TEI0185_REV03!U478,),"---")</f>
        <v>0</v>
      </c>
      <c r="D478" s="73">
        <f>IFERROR(IF($C$4="TEI0185_REV03",CALC_CONN_TEI0185_REV03!D478,),"---")</f>
        <v>0</v>
      </c>
      <c r="E478" s="73">
        <f>IFERROR(IF($C$4="TEI0185_REV03",CALC_CONN_TEI0185_REV03!E478,),"---")</f>
        <v>0</v>
      </c>
      <c r="F478" s="73" t="str">
        <f>IFERROR(IF(VLOOKUP($D478&amp;"-"&amp;$E478,IF($C$4="TEI0185_REV03",CALC_CONN_TEI0185_REV03!$F:$I),4,0)="--","---",IF($C$4="TEI0185_REV03",CALC_CONN_TEI0185_REV03!$G478&amp; " --&gt; " &amp;CALC_CONN_TEI0185_REV03!$I478&amp; " --&gt; ")),"---")</f>
        <v>---</v>
      </c>
      <c r="G478" s="73" t="str">
        <f>IFERROR(IF(VLOOKUP($D478&amp;"-"&amp;$E478,IF($C$4="TEI0185_REV03",CALC_CONN_TEI0185_REV03!$F:$H),3,0)="--",VLOOKUP($D478&amp;"-"&amp;$E478,IF($C$4="TEI0185_REV03",CALC_CONN_TEI0185_REV03!$F:$H),2,0),VLOOKUP($D478&amp;"-"&amp;$E478,IF($C$4="TEI0185_REV03",CALC_CONN_TEI0185_REV03!$F:$H),3,0)),"---")</f>
        <v>---</v>
      </c>
      <c r="H478" s="73" t="str">
        <f>IFERROR(VLOOKUP(G478,IF($C$4="TEI0185_REV03",CALC_CONN_TEI0185_REV03!$G:$T),14,0),"---")</f>
        <v>---</v>
      </c>
      <c r="I478" s="73" t="str">
        <f>IFERROR(VLOOKUP(G478,IF($C$4="TEI0185_REV03",CALC_CONN_TEI0185_REV03!$H:$X),16,0),"---")</f>
        <v>---</v>
      </c>
      <c r="J478" s="72" t="str">
        <f>IFERROR(VLOOKUP(G478,IF($C$4="TEI0185_REV03",CALC_CONN_TEI0185_REV03!$H:$X),17,0),"---")</f>
        <v>---</v>
      </c>
      <c r="K478" s="78" t="str">
        <f>IFERROR(VLOOKUP($D478&amp;"-"&amp;$E478,IF($C$4="TEI0185_REV03",CALC_CONN_TEI0185_REV03!$F:$K,"???"),6,0),"---")</f>
        <v>---</v>
      </c>
    </row>
    <row r="479" spans="2:11" ht="15" customHeight="1" x14ac:dyDescent="0.25">
      <c r="B479" s="73">
        <f t="shared" si="7"/>
        <v>474</v>
      </c>
      <c r="C479" s="77">
        <f>IFERROR(IF($C$4="TEI0185_REV03",CALC_CONN_TEI0185_REV03!U479,),"---")</f>
        <v>0</v>
      </c>
      <c r="D479" s="73">
        <f>IFERROR(IF($C$4="TEI0185_REV03",CALC_CONN_TEI0185_REV03!D479,),"---")</f>
        <v>0</v>
      </c>
      <c r="E479" s="73">
        <f>IFERROR(IF($C$4="TEI0185_REV03",CALC_CONN_TEI0185_REV03!E479,),"---")</f>
        <v>0</v>
      </c>
      <c r="F479" s="73" t="str">
        <f>IFERROR(IF(VLOOKUP($D479&amp;"-"&amp;$E479,IF($C$4="TEI0185_REV03",CALC_CONN_TEI0185_REV03!$F:$I),4,0)="--","---",IF($C$4="TEI0185_REV03",CALC_CONN_TEI0185_REV03!$G479&amp; " --&gt; " &amp;CALC_CONN_TEI0185_REV03!$I479&amp; " --&gt; ")),"---")</f>
        <v>---</v>
      </c>
      <c r="G479" s="73" t="str">
        <f>IFERROR(IF(VLOOKUP($D479&amp;"-"&amp;$E479,IF($C$4="TEI0185_REV03",CALC_CONN_TEI0185_REV03!$F:$H),3,0)="--",VLOOKUP($D479&amp;"-"&amp;$E479,IF($C$4="TEI0185_REV03",CALC_CONN_TEI0185_REV03!$F:$H),2,0),VLOOKUP($D479&amp;"-"&amp;$E479,IF($C$4="TEI0185_REV03",CALC_CONN_TEI0185_REV03!$F:$H),3,0)),"---")</f>
        <v>---</v>
      </c>
      <c r="H479" s="73" t="str">
        <f>IFERROR(VLOOKUP(G479,IF($C$4="TEI0185_REV03",CALC_CONN_TEI0185_REV03!$G:$T),14,0),"---")</f>
        <v>---</v>
      </c>
      <c r="I479" s="73" t="str">
        <f>IFERROR(VLOOKUP(G479,IF($C$4="TEI0185_REV03",CALC_CONN_TEI0185_REV03!$H:$X),16,0),"---")</f>
        <v>---</v>
      </c>
      <c r="J479" s="72" t="str">
        <f>IFERROR(VLOOKUP(G479,IF($C$4="TEI0185_REV03",CALC_CONN_TEI0185_REV03!$H:$X),17,0),"---")</f>
        <v>---</v>
      </c>
      <c r="K479" s="78" t="str">
        <f>IFERROR(VLOOKUP($D479&amp;"-"&amp;$E479,IF($C$4="TEI0185_REV03",CALC_CONN_TEI0185_REV03!$F:$K,"???"),6,0),"---")</f>
        <v>---</v>
      </c>
    </row>
    <row r="480" spans="2:11" ht="15" customHeight="1" x14ac:dyDescent="0.25">
      <c r="B480" s="73">
        <f t="shared" si="7"/>
        <v>475</v>
      </c>
      <c r="C480" s="77">
        <f>IFERROR(IF($C$4="TEI0185_REV03",CALC_CONN_TEI0185_REV03!U480,),"---")</f>
        <v>0</v>
      </c>
      <c r="D480" s="73">
        <f>IFERROR(IF($C$4="TEI0185_REV03",CALC_CONN_TEI0185_REV03!D480,),"---")</f>
        <v>0</v>
      </c>
      <c r="E480" s="73">
        <f>IFERROR(IF($C$4="TEI0185_REV03",CALC_CONN_TEI0185_REV03!E480,),"---")</f>
        <v>0</v>
      </c>
      <c r="F480" s="73" t="str">
        <f>IFERROR(IF(VLOOKUP($D480&amp;"-"&amp;$E480,IF($C$4="TEI0185_REV03",CALC_CONN_TEI0185_REV03!$F:$I),4,0)="--","---",IF($C$4="TEI0185_REV03",CALC_CONN_TEI0185_REV03!$G480&amp; " --&gt; " &amp;CALC_CONN_TEI0185_REV03!$I480&amp; " --&gt; ")),"---")</f>
        <v>---</v>
      </c>
      <c r="G480" s="73" t="str">
        <f>IFERROR(IF(VLOOKUP($D480&amp;"-"&amp;$E480,IF($C$4="TEI0185_REV03",CALC_CONN_TEI0185_REV03!$F:$H),3,0)="--",VLOOKUP($D480&amp;"-"&amp;$E480,IF($C$4="TEI0185_REV03",CALC_CONN_TEI0185_REV03!$F:$H),2,0),VLOOKUP($D480&amp;"-"&amp;$E480,IF($C$4="TEI0185_REV03",CALC_CONN_TEI0185_REV03!$F:$H),3,0)),"---")</f>
        <v>---</v>
      </c>
      <c r="H480" s="73" t="str">
        <f>IFERROR(VLOOKUP(G480,IF($C$4="TEI0185_REV03",CALC_CONN_TEI0185_REV03!$G:$T),14,0),"---")</f>
        <v>---</v>
      </c>
      <c r="I480" s="73" t="str">
        <f>IFERROR(VLOOKUP(G480,IF($C$4="TEI0185_REV03",CALC_CONN_TEI0185_REV03!$H:$X),16,0),"---")</f>
        <v>---</v>
      </c>
      <c r="J480" s="72" t="str">
        <f>IFERROR(VLOOKUP(G480,IF($C$4="TEI0185_REV03",CALC_CONN_TEI0185_REV03!$H:$X),17,0),"---")</f>
        <v>---</v>
      </c>
      <c r="K480" s="78" t="str">
        <f>IFERROR(VLOOKUP($D480&amp;"-"&amp;$E480,IF($C$4="TEI0185_REV03",CALC_CONN_TEI0185_REV03!$F:$K,"???"),6,0),"---")</f>
        <v>---</v>
      </c>
    </row>
    <row r="481" spans="2:11" ht="15" customHeight="1" x14ac:dyDescent="0.25">
      <c r="B481" s="73">
        <f t="shared" si="7"/>
        <v>476</v>
      </c>
      <c r="C481" s="77">
        <f>IFERROR(IF($C$4="TEI0185_REV03",CALC_CONN_TEI0185_REV03!U481,),"---")</f>
        <v>0</v>
      </c>
      <c r="D481" s="73">
        <f>IFERROR(IF($C$4="TEI0185_REV03",CALC_CONN_TEI0185_REV03!D481,),"---")</f>
        <v>0</v>
      </c>
      <c r="E481" s="73">
        <f>IFERROR(IF($C$4="TEI0185_REV03",CALC_CONN_TEI0185_REV03!E481,),"---")</f>
        <v>0</v>
      </c>
      <c r="F481" s="73" t="str">
        <f>IFERROR(IF(VLOOKUP($D481&amp;"-"&amp;$E481,IF($C$4="TEI0185_REV03",CALC_CONN_TEI0185_REV03!$F:$I),4,0)="--","---",IF($C$4="TEI0185_REV03",CALC_CONN_TEI0185_REV03!$G481&amp; " --&gt; " &amp;CALC_CONN_TEI0185_REV03!$I481&amp; " --&gt; ")),"---")</f>
        <v>---</v>
      </c>
      <c r="G481" s="73" t="str">
        <f>IFERROR(IF(VLOOKUP($D481&amp;"-"&amp;$E481,IF($C$4="TEI0185_REV03",CALC_CONN_TEI0185_REV03!$F:$H),3,0)="--",VLOOKUP($D481&amp;"-"&amp;$E481,IF($C$4="TEI0185_REV03",CALC_CONN_TEI0185_REV03!$F:$H),2,0),VLOOKUP($D481&amp;"-"&amp;$E481,IF($C$4="TEI0185_REV03",CALC_CONN_TEI0185_REV03!$F:$H),3,0)),"---")</f>
        <v>---</v>
      </c>
      <c r="H481" s="73" t="str">
        <f>IFERROR(VLOOKUP(G481,IF($C$4="TEI0185_REV03",CALC_CONN_TEI0185_REV03!$G:$T),14,0),"---")</f>
        <v>---</v>
      </c>
      <c r="I481" s="73" t="str">
        <f>IFERROR(VLOOKUP(G481,IF($C$4="TEI0185_REV03",CALC_CONN_TEI0185_REV03!$H:$X),16,0),"---")</f>
        <v>---</v>
      </c>
      <c r="J481" s="72" t="str">
        <f>IFERROR(VLOOKUP(G481,IF($C$4="TEI0185_REV03",CALC_CONN_TEI0185_REV03!$H:$X),17,0),"---")</f>
        <v>---</v>
      </c>
      <c r="K481" s="78" t="str">
        <f>IFERROR(VLOOKUP($D481&amp;"-"&amp;$E481,IF($C$4="TEI0185_REV03",CALC_CONN_TEI0185_REV03!$F:$K,"???"),6,0),"---")</f>
        <v>---</v>
      </c>
    </row>
    <row r="482" spans="2:11" ht="15" customHeight="1" x14ac:dyDescent="0.25">
      <c r="B482" s="73">
        <f t="shared" si="7"/>
        <v>477</v>
      </c>
      <c r="C482" s="77">
        <f>IFERROR(IF($C$4="TEI0185_REV03",CALC_CONN_TEI0185_REV03!U482,),"---")</f>
        <v>0</v>
      </c>
      <c r="D482" s="73">
        <f>IFERROR(IF($C$4="TEI0185_REV03",CALC_CONN_TEI0185_REV03!D482,),"---")</f>
        <v>0</v>
      </c>
      <c r="E482" s="73">
        <f>IFERROR(IF($C$4="TEI0185_REV03",CALC_CONN_TEI0185_REV03!E482,),"---")</f>
        <v>0</v>
      </c>
      <c r="F482" s="73" t="str">
        <f>IFERROR(IF(VLOOKUP($D482&amp;"-"&amp;$E482,IF($C$4="TEI0185_REV03",CALC_CONN_TEI0185_REV03!$F:$I),4,0)="--","---",IF($C$4="TEI0185_REV03",CALC_CONN_TEI0185_REV03!$G482&amp; " --&gt; " &amp;CALC_CONN_TEI0185_REV03!$I482&amp; " --&gt; ")),"---")</f>
        <v>---</v>
      </c>
      <c r="G482" s="73" t="str">
        <f>IFERROR(IF(VLOOKUP($D482&amp;"-"&amp;$E482,IF($C$4="TEI0185_REV03",CALC_CONN_TEI0185_REV03!$F:$H),3,0)="--",VLOOKUP($D482&amp;"-"&amp;$E482,IF($C$4="TEI0185_REV03",CALC_CONN_TEI0185_REV03!$F:$H),2,0),VLOOKUP($D482&amp;"-"&amp;$E482,IF($C$4="TEI0185_REV03",CALC_CONN_TEI0185_REV03!$F:$H),3,0)),"---")</f>
        <v>---</v>
      </c>
      <c r="H482" s="73" t="str">
        <f>IFERROR(VLOOKUP(G482,IF($C$4="TEI0185_REV03",CALC_CONN_TEI0185_REV03!$G:$T),14,0),"---")</f>
        <v>---</v>
      </c>
      <c r="I482" s="73" t="str">
        <f>IFERROR(VLOOKUP(G482,IF($C$4="TEI0185_REV03",CALC_CONN_TEI0185_REV03!$H:$X),16,0),"---")</f>
        <v>---</v>
      </c>
      <c r="J482" s="72" t="str">
        <f>IFERROR(VLOOKUP(G482,IF($C$4="TEI0185_REV03",CALC_CONN_TEI0185_REV03!$H:$X),17,0),"---")</f>
        <v>---</v>
      </c>
      <c r="K482" s="78" t="str">
        <f>IFERROR(VLOOKUP($D482&amp;"-"&amp;$E482,IF($C$4="TEI0185_REV03",CALC_CONN_TEI0185_REV03!$F:$K,"???"),6,0),"---")</f>
        <v>---</v>
      </c>
    </row>
    <row r="483" spans="2:11" ht="15" customHeight="1" x14ac:dyDescent="0.25">
      <c r="B483" s="73">
        <f t="shared" si="7"/>
        <v>478</v>
      </c>
      <c r="C483" s="77">
        <f>IFERROR(IF($C$4="TEI0185_REV03",CALC_CONN_TEI0185_REV03!U483,),"---")</f>
        <v>0</v>
      </c>
      <c r="D483" s="73">
        <f>IFERROR(IF($C$4="TEI0185_REV03",CALC_CONN_TEI0185_REV03!D483,),"---")</f>
        <v>0</v>
      </c>
      <c r="E483" s="73">
        <f>IFERROR(IF($C$4="TEI0185_REV03",CALC_CONN_TEI0185_REV03!E483,),"---")</f>
        <v>0</v>
      </c>
      <c r="F483" s="73" t="str">
        <f>IFERROR(IF(VLOOKUP($D483&amp;"-"&amp;$E483,IF($C$4="TEI0185_REV03",CALC_CONN_TEI0185_REV03!$F:$I),4,0)="--","---",IF($C$4="TEI0185_REV03",CALC_CONN_TEI0185_REV03!$G483&amp; " --&gt; " &amp;CALC_CONN_TEI0185_REV03!$I483&amp; " --&gt; ")),"---")</f>
        <v>---</v>
      </c>
      <c r="G483" s="73" t="str">
        <f>IFERROR(IF(VLOOKUP($D483&amp;"-"&amp;$E483,IF($C$4="TEI0185_REV03",CALC_CONN_TEI0185_REV03!$F:$H),3,0)="--",VLOOKUP($D483&amp;"-"&amp;$E483,IF($C$4="TEI0185_REV03",CALC_CONN_TEI0185_REV03!$F:$H),2,0),VLOOKUP($D483&amp;"-"&amp;$E483,IF($C$4="TEI0185_REV03",CALC_CONN_TEI0185_REV03!$F:$H),3,0)),"---")</f>
        <v>---</v>
      </c>
      <c r="H483" s="73" t="str">
        <f>IFERROR(VLOOKUP(G483,IF($C$4="TEI0185_REV03",CALC_CONN_TEI0185_REV03!$G:$T),14,0),"---")</f>
        <v>---</v>
      </c>
      <c r="I483" s="73" t="str">
        <f>IFERROR(VLOOKUP(G483,IF($C$4="TEI0185_REV03",CALC_CONN_TEI0185_REV03!$H:$X),16,0),"---")</f>
        <v>---</v>
      </c>
      <c r="J483" s="72" t="str">
        <f>IFERROR(VLOOKUP(G483,IF($C$4="TEI0185_REV03",CALC_CONN_TEI0185_REV03!$H:$X),17,0),"---")</f>
        <v>---</v>
      </c>
      <c r="K483" s="78" t="str">
        <f>IFERROR(VLOOKUP($D483&amp;"-"&amp;$E483,IF($C$4="TEI0185_REV03",CALC_CONN_TEI0185_REV03!$F:$K,"???"),6,0),"---")</f>
        <v>---</v>
      </c>
    </row>
    <row r="484" spans="2:11" ht="15" customHeight="1" x14ac:dyDescent="0.25">
      <c r="B484" s="73">
        <f t="shared" si="7"/>
        <v>479</v>
      </c>
      <c r="C484" s="77">
        <f>IFERROR(IF($C$4="TEI0185_REV03",CALC_CONN_TEI0185_REV03!U484,),"---")</f>
        <v>0</v>
      </c>
      <c r="D484" s="73">
        <f>IFERROR(IF($C$4="TEI0185_REV03",CALC_CONN_TEI0185_REV03!D484,),"---")</f>
        <v>0</v>
      </c>
      <c r="E484" s="73">
        <f>IFERROR(IF($C$4="TEI0185_REV03",CALC_CONN_TEI0185_REV03!E484,),"---")</f>
        <v>0</v>
      </c>
      <c r="F484" s="73" t="str">
        <f>IFERROR(IF(VLOOKUP($D484&amp;"-"&amp;$E484,IF($C$4="TEI0185_REV03",CALC_CONN_TEI0185_REV03!$F:$I),4,0)="--","---",IF($C$4="TEI0185_REV03",CALC_CONN_TEI0185_REV03!$G484&amp; " --&gt; " &amp;CALC_CONN_TEI0185_REV03!$I484&amp; " --&gt; ")),"---")</f>
        <v>---</v>
      </c>
      <c r="G484" s="73" t="str">
        <f>IFERROR(IF(VLOOKUP($D484&amp;"-"&amp;$E484,IF($C$4="TEI0185_REV03",CALC_CONN_TEI0185_REV03!$F:$H),3,0)="--",VLOOKUP($D484&amp;"-"&amp;$E484,IF($C$4="TEI0185_REV03",CALC_CONN_TEI0185_REV03!$F:$H),2,0),VLOOKUP($D484&amp;"-"&amp;$E484,IF($C$4="TEI0185_REV03",CALC_CONN_TEI0185_REV03!$F:$H),3,0)),"---")</f>
        <v>---</v>
      </c>
      <c r="H484" s="73" t="str">
        <f>IFERROR(VLOOKUP(G484,IF($C$4="TEI0185_REV03",CALC_CONN_TEI0185_REV03!$G:$T),14,0),"---")</f>
        <v>---</v>
      </c>
      <c r="I484" s="73" t="str">
        <f>IFERROR(VLOOKUP(G484,IF($C$4="TEI0185_REV03",CALC_CONN_TEI0185_REV03!$H:$X),16,0),"---")</f>
        <v>---</v>
      </c>
      <c r="J484" s="72" t="str">
        <f>IFERROR(VLOOKUP(G484,IF($C$4="TEI0185_REV03",CALC_CONN_TEI0185_REV03!$H:$X),17,0),"---")</f>
        <v>---</v>
      </c>
      <c r="K484" s="78" t="str">
        <f>IFERROR(VLOOKUP($D484&amp;"-"&amp;$E484,IF($C$4="TEI0185_REV03",CALC_CONN_TEI0185_REV03!$F:$K,"???"),6,0),"---")</f>
        <v>---</v>
      </c>
    </row>
    <row r="485" spans="2:11" ht="15" customHeight="1" x14ac:dyDescent="0.25">
      <c r="B485" s="73">
        <f t="shared" si="7"/>
        <v>480</v>
      </c>
      <c r="C485" s="77">
        <f>IFERROR(IF($C$4="TEI0185_REV03",CALC_CONN_TEI0185_REV03!U485,),"---")</f>
        <v>0</v>
      </c>
      <c r="D485" s="73">
        <f>IFERROR(IF($C$4="TEI0185_REV03",CALC_CONN_TEI0185_REV03!D485,),"---")</f>
        <v>0</v>
      </c>
      <c r="E485" s="73">
        <f>IFERROR(IF($C$4="TEI0185_REV03",CALC_CONN_TEI0185_REV03!E485,),"---")</f>
        <v>0</v>
      </c>
      <c r="F485" s="73" t="str">
        <f>IFERROR(IF(VLOOKUP($D485&amp;"-"&amp;$E485,IF($C$4="TEI0185_REV03",CALC_CONN_TEI0185_REV03!$F:$I),4,0)="--","---",IF($C$4="TEI0185_REV03",CALC_CONN_TEI0185_REV03!$G485&amp; " --&gt; " &amp;CALC_CONN_TEI0185_REV03!$I485&amp; " --&gt; ")),"---")</f>
        <v>---</v>
      </c>
      <c r="G485" s="73" t="str">
        <f>IFERROR(IF(VLOOKUP($D485&amp;"-"&amp;$E485,IF($C$4="TEI0185_REV03",CALC_CONN_TEI0185_REV03!$F:$H),3,0)="--",VLOOKUP($D485&amp;"-"&amp;$E485,IF($C$4="TEI0185_REV03",CALC_CONN_TEI0185_REV03!$F:$H),2,0),VLOOKUP($D485&amp;"-"&amp;$E485,IF($C$4="TEI0185_REV03",CALC_CONN_TEI0185_REV03!$F:$H),3,0)),"---")</f>
        <v>---</v>
      </c>
      <c r="H485" s="73" t="str">
        <f>IFERROR(VLOOKUP(G485,IF($C$4="TEI0185_REV03",CALC_CONN_TEI0185_REV03!$G:$T),14,0),"---")</f>
        <v>---</v>
      </c>
      <c r="I485" s="73" t="str">
        <f>IFERROR(VLOOKUP(G485,IF($C$4="TEI0185_REV03",CALC_CONN_TEI0185_REV03!$H:$X),16,0),"---")</f>
        <v>---</v>
      </c>
      <c r="J485" s="72" t="str">
        <f>IFERROR(VLOOKUP(G485,IF($C$4="TEI0185_REV03",CALC_CONN_TEI0185_REV03!$H:$X),17,0),"---")</f>
        <v>---</v>
      </c>
      <c r="K485" s="78" t="str">
        <f>IFERROR(VLOOKUP($D485&amp;"-"&amp;$E485,IF($C$4="TEI0185_REV03",CALC_CONN_TEI0185_REV03!$F:$K,"???"),6,0),"---")</f>
        <v>---</v>
      </c>
    </row>
    <row r="486" spans="2:11" ht="15" customHeight="1" x14ac:dyDescent="0.25">
      <c r="B486" s="73">
        <f t="shared" si="7"/>
        <v>481</v>
      </c>
      <c r="C486" s="77">
        <f>IFERROR(IF($C$4="TEI0185_REV03",CALC_CONN_TEI0185_REV03!U486,),"---")</f>
        <v>0</v>
      </c>
      <c r="D486" s="73">
        <f>IFERROR(IF($C$4="TEI0185_REV03",CALC_CONN_TEI0185_REV03!D486,),"---")</f>
        <v>0</v>
      </c>
      <c r="E486" s="73">
        <f>IFERROR(IF($C$4="TEI0185_REV03",CALC_CONN_TEI0185_REV03!E486,),"---")</f>
        <v>0</v>
      </c>
      <c r="F486" s="73" t="str">
        <f>IFERROR(IF(VLOOKUP($D486&amp;"-"&amp;$E486,IF($C$4="TEI0185_REV03",CALC_CONN_TEI0185_REV03!$F:$I),4,0)="--","---",IF($C$4="TEI0185_REV03",CALC_CONN_TEI0185_REV03!$G486&amp; " --&gt; " &amp;CALC_CONN_TEI0185_REV03!$I486&amp; " --&gt; ")),"---")</f>
        <v>---</v>
      </c>
      <c r="G486" s="73" t="str">
        <f>IFERROR(IF(VLOOKUP($D486&amp;"-"&amp;$E486,IF($C$4="TEI0185_REV03",CALC_CONN_TEI0185_REV03!$F:$H),3,0)="--",VLOOKUP($D486&amp;"-"&amp;$E486,IF($C$4="TEI0185_REV03",CALC_CONN_TEI0185_REV03!$F:$H),2,0),VLOOKUP($D486&amp;"-"&amp;$E486,IF($C$4="TEI0185_REV03",CALC_CONN_TEI0185_REV03!$F:$H),3,0)),"---")</f>
        <v>---</v>
      </c>
      <c r="H486" s="73" t="str">
        <f>IFERROR(VLOOKUP(G486,IF($C$4="TEI0185_REV03",CALC_CONN_TEI0185_REV03!$G:$T),14,0),"---")</f>
        <v>---</v>
      </c>
      <c r="I486" s="73" t="str">
        <f>IFERROR(VLOOKUP(G486,IF($C$4="TEI0185_REV03",CALC_CONN_TEI0185_REV03!$H:$X),16,0),"---")</f>
        <v>---</v>
      </c>
      <c r="J486" s="72" t="str">
        <f>IFERROR(VLOOKUP(G486,IF($C$4="TEI0185_REV03",CALC_CONN_TEI0185_REV03!$H:$X),17,0),"---")</f>
        <v>---</v>
      </c>
      <c r="K486" s="78" t="str">
        <f>IFERROR(VLOOKUP($D486&amp;"-"&amp;$E486,IF($C$4="TEI0185_REV03",CALC_CONN_TEI0185_REV03!$F:$K,"???"),6,0),"---")</f>
        <v>---</v>
      </c>
    </row>
    <row r="487" spans="2:11" ht="15" customHeight="1" x14ac:dyDescent="0.25">
      <c r="B487" s="73">
        <f t="shared" si="7"/>
        <v>482</v>
      </c>
      <c r="C487" s="77">
        <f>IFERROR(IF($C$4="TEI0185_REV03",CALC_CONN_TEI0185_REV03!U487,),"---")</f>
        <v>0</v>
      </c>
      <c r="D487" s="73">
        <f>IFERROR(IF($C$4="TEI0185_REV03",CALC_CONN_TEI0185_REV03!D487,),"---")</f>
        <v>0</v>
      </c>
      <c r="E487" s="73">
        <f>IFERROR(IF($C$4="TEI0185_REV03",CALC_CONN_TEI0185_REV03!E487,),"---")</f>
        <v>0</v>
      </c>
      <c r="F487" s="73" t="str">
        <f>IFERROR(IF(VLOOKUP($D487&amp;"-"&amp;$E487,IF($C$4="TEI0185_REV03",CALC_CONN_TEI0185_REV03!$F:$I),4,0)="--","---",IF($C$4="TEI0185_REV03",CALC_CONN_TEI0185_REV03!$G487&amp; " --&gt; " &amp;CALC_CONN_TEI0185_REV03!$I487&amp; " --&gt; ")),"---")</f>
        <v>---</v>
      </c>
      <c r="G487" s="73" t="str">
        <f>IFERROR(IF(VLOOKUP($D487&amp;"-"&amp;$E487,IF($C$4="TEI0185_REV03",CALC_CONN_TEI0185_REV03!$F:$H),3,0)="--",VLOOKUP($D487&amp;"-"&amp;$E487,IF($C$4="TEI0185_REV03",CALC_CONN_TEI0185_REV03!$F:$H),2,0),VLOOKUP($D487&amp;"-"&amp;$E487,IF($C$4="TEI0185_REV03",CALC_CONN_TEI0185_REV03!$F:$H),3,0)),"---")</f>
        <v>---</v>
      </c>
      <c r="H487" s="73" t="str">
        <f>IFERROR(VLOOKUP(G487,IF($C$4="TEI0185_REV03",CALC_CONN_TEI0185_REV03!$G:$T),14,0),"---")</f>
        <v>---</v>
      </c>
      <c r="I487" s="73" t="str">
        <f>IFERROR(VLOOKUP(G487,IF($C$4="TEI0185_REV03",CALC_CONN_TEI0185_REV03!$H:$X),16,0),"---")</f>
        <v>---</v>
      </c>
      <c r="J487" s="72" t="str">
        <f>IFERROR(VLOOKUP(G487,IF($C$4="TEI0185_REV03",CALC_CONN_TEI0185_REV03!$H:$X),17,0),"---")</f>
        <v>---</v>
      </c>
      <c r="K487" s="78" t="str">
        <f>IFERROR(VLOOKUP($D487&amp;"-"&amp;$E487,IF($C$4="TEI0185_REV03",CALC_CONN_TEI0185_REV03!$F:$K,"???"),6,0),"---")</f>
        <v>---</v>
      </c>
    </row>
    <row r="488" spans="2:11" ht="15" customHeight="1" x14ac:dyDescent="0.25">
      <c r="B488" s="73">
        <f t="shared" si="7"/>
        <v>483</v>
      </c>
      <c r="C488" s="77">
        <f>IFERROR(IF($C$4="TEI0185_REV03",CALC_CONN_TEI0185_REV03!U488,),"---")</f>
        <v>0</v>
      </c>
      <c r="D488" s="73">
        <f>IFERROR(IF($C$4="TEI0185_REV03",CALC_CONN_TEI0185_REV03!D488,),"---")</f>
        <v>0</v>
      </c>
      <c r="E488" s="73">
        <f>IFERROR(IF($C$4="TEI0185_REV03",CALC_CONN_TEI0185_REV03!E488,),"---")</f>
        <v>0</v>
      </c>
      <c r="F488" s="73" t="str">
        <f>IFERROR(IF(VLOOKUP($D488&amp;"-"&amp;$E488,IF($C$4="TEI0185_REV03",CALC_CONN_TEI0185_REV03!$F:$I),4,0)="--","---",IF($C$4="TEI0185_REV03",CALC_CONN_TEI0185_REV03!$G488&amp; " --&gt; " &amp;CALC_CONN_TEI0185_REV03!$I488&amp; " --&gt; ")),"---")</f>
        <v>---</v>
      </c>
      <c r="G488" s="73" t="str">
        <f>IFERROR(IF(VLOOKUP($D488&amp;"-"&amp;$E488,IF($C$4="TEI0185_REV03",CALC_CONN_TEI0185_REV03!$F:$H),3,0)="--",VLOOKUP($D488&amp;"-"&amp;$E488,IF($C$4="TEI0185_REV03",CALC_CONN_TEI0185_REV03!$F:$H),2,0),VLOOKUP($D488&amp;"-"&amp;$E488,IF($C$4="TEI0185_REV03",CALC_CONN_TEI0185_REV03!$F:$H),3,0)),"---")</f>
        <v>---</v>
      </c>
      <c r="H488" s="73" t="str">
        <f>IFERROR(VLOOKUP(G488,IF($C$4="TEI0185_REV03",CALC_CONN_TEI0185_REV03!$G:$T),14,0),"---")</f>
        <v>---</v>
      </c>
      <c r="I488" s="73" t="str">
        <f>IFERROR(VLOOKUP(G488,IF($C$4="TEI0185_REV03",CALC_CONN_TEI0185_REV03!$H:$X),16,0),"---")</f>
        <v>---</v>
      </c>
      <c r="J488" s="72" t="str">
        <f>IFERROR(VLOOKUP(G488,IF($C$4="TEI0185_REV03",CALC_CONN_TEI0185_REV03!$H:$X),17,0),"---")</f>
        <v>---</v>
      </c>
      <c r="K488" s="78" t="str">
        <f>IFERROR(VLOOKUP($D488&amp;"-"&amp;$E488,IF($C$4="TEI0185_REV03",CALC_CONN_TEI0185_REV03!$F:$K,"???"),6,0),"---")</f>
        <v>---</v>
      </c>
    </row>
    <row r="489" spans="2:11" ht="15" customHeight="1" x14ac:dyDescent="0.25">
      <c r="B489" s="73">
        <f t="shared" si="7"/>
        <v>484</v>
      </c>
      <c r="C489" s="77">
        <f>IFERROR(IF($C$4="TEI0185_REV03",CALC_CONN_TEI0185_REV03!U489,),"---")</f>
        <v>0</v>
      </c>
      <c r="D489" s="73">
        <f>IFERROR(IF($C$4="TEI0185_REV03",CALC_CONN_TEI0185_REV03!D489,),"---")</f>
        <v>0</v>
      </c>
      <c r="E489" s="73">
        <f>IFERROR(IF($C$4="TEI0185_REV03",CALC_CONN_TEI0185_REV03!E489,),"---")</f>
        <v>0</v>
      </c>
      <c r="F489" s="73" t="str">
        <f>IFERROR(IF(VLOOKUP($D489&amp;"-"&amp;$E489,IF($C$4="TEI0185_REV03",CALC_CONN_TEI0185_REV03!$F:$I),4,0)="--","---",IF($C$4="TEI0185_REV03",CALC_CONN_TEI0185_REV03!$G489&amp; " --&gt; " &amp;CALC_CONN_TEI0185_REV03!$I489&amp; " --&gt; ")),"---")</f>
        <v>---</v>
      </c>
      <c r="G489" s="73" t="str">
        <f>IFERROR(IF(VLOOKUP($D489&amp;"-"&amp;$E489,IF($C$4="TEI0185_REV03",CALC_CONN_TEI0185_REV03!$F:$H),3,0)="--",VLOOKUP($D489&amp;"-"&amp;$E489,IF($C$4="TEI0185_REV03",CALC_CONN_TEI0185_REV03!$F:$H),2,0),VLOOKUP($D489&amp;"-"&amp;$E489,IF($C$4="TEI0185_REV03",CALC_CONN_TEI0185_REV03!$F:$H),3,0)),"---")</f>
        <v>---</v>
      </c>
      <c r="H489" s="73" t="str">
        <f>IFERROR(VLOOKUP(G489,IF($C$4="TEI0185_REV03",CALC_CONN_TEI0185_REV03!$G:$T),14,0),"---")</f>
        <v>---</v>
      </c>
      <c r="I489" s="73" t="str">
        <f>IFERROR(VLOOKUP(G489,IF($C$4="TEI0185_REV03",CALC_CONN_TEI0185_REV03!$H:$X),16,0),"---")</f>
        <v>---</v>
      </c>
      <c r="J489" s="72" t="str">
        <f>IFERROR(VLOOKUP(G489,IF($C$4="TEI0185_REV03",CALC_CONN_TEI0185_REV03!$H:$X),17,0),"---")</f>
        <v>---</v>
      </c>
      <c r="K489" s="78" t="str">
        <f>IFERROR(VLOOKUP($D489&amp;"-"&amp;$E489,IF($C$4="TEI0185_REV03",CALC_CONN_TEI0185_REV03!$F:$K,"???"),6,0),"---")</f>
        <v>---</v>
      </c>
    </row>
    <row r="490" spans="2:11" ht="15" customHeight="1" x14ac:dyDescent="0.25">
      <c r="B490" s="73">
        <f t="shared" si="7"/>
        <v>485</v>
      </c>
      <c r="C490" s="77">
        <f>IFERROR(IF($C$4="TEI0185_REV03",CALC_CONN_TEI0185_REV03!U490,),"---")</f>
        <v>0</v>
      </c>
      <c r="D490" s="73">
        <f>IFERROR(IF($C$4="TEI0185_REV03",CALC_CONN_TEI0185_REV03!D490,),"---")</f>
        <v>0</v>
      </c>
      <c r="E490" s="73">
        <f>IFERROR(IF($C$4="TEI0185_REV03",CALC_CONN_TEI0185_REV03!E490,),"---")</f>
        <v>0</v>
      </c>
      <c r="F490" s="73" t="str">
        <f>IFERROR(IF(VLOOKUP($D490&amp;"-"&amp;$E490,IF($C$4="TEI0185_REV03",CALC_CONN_TEI0185_REV03!$F:$I),4,0)="--","---",IF($C$4="TEI0185_REV03",CALC_CONN_TEI0185_REV03!$G490&amp; " --&gt; " &amp;CALC_CONN_TEI0185_REV03!$I490&amp; " --&gt; ")),"---")</f>
        <v>---</v>
      </c>
      <c r="G490" s="73" t="str">
        <f>IFERROR(IF(VLOOKUP($D490&amp;"-"&amp;$E490,IF($C$4="TEI0185_REV03",CALC_CONN_TEI0185_REV03!$F:$H),3,0)="--",VLOOKUP($D490&amp;"-"&amp;$E490,IF($C$4="TEI0185_REV03",CALC_CONN_TEI0185_REV03!$F:$H),2,0),VLOOKUP($D490&amp;"-"&amp;$E490,IF($C$4="TEI0185_REV03",CALC_CONN_TEI0185_REV03!$F:$H),3,0)),"---")</f>
        <v>---</v>
      </c>
      <c r="H490" s="73" t="str">
        <f>IFERROR(VLOOKUP(G490,IF($C$4="TEI0185_REV03",CALC_CONN_TEI0185_REV03!$G:$T),14,0),"---")</f>
        <v>---</v>
      </c>
      <c r="I490" s="73" t="str">
        <f>IFERROR(VLOOKUP(G490,IF($C$4="TEI0185_REV03",CALC_CONN_TEI0185_REV03!$H:$X),16,0),"---")</f>
        <v>---</v>
      </c>
      <c r="J490" s="72" t="str">
        <f>IFERROR(VLOOKUP(G490,IF($C$4="TEI0185_REV03",CALC_CONN_TEI0185_REV03!$H:$X),17,0),"---")</f>
        <v>---</v>
      </c>
      <c r="K490" s="78" t="str">
        <f>IFERROR(VLOOKUP($D490&amp;"-"&amp;$E490,IF($C$4="TEI0185_REV03",CALC_CONN_TEI0185_REV03!$F:$K,"???"),6,0),"---")</f>
        <v>---</v>
      </c>
    </row>
    <row r="491" spans="2:11" ht="15" customHeight="1" x14ac:dyDescent="0.25">
      <c r="B491" s="73">
        <f t="shared" si="7"/>
        <v>486</v>
      </c>
      <c r="C491" s="77">
        <f>IFERROR(IF($C$4="TEI0185_REV03",CALC_CONN_TEI0185_REV03!U491,),"---")</f>
        <v>0</v>
      </c>
      <c r="D491" s="73">
        <f>IFERROR(IF($C$4="TEI0185_REV03",CALC_CONN_TEI0185_REV03!D491,),"---")</f>
        <v>0</v>
      </c>
      <c r="E491" s="73">
        <f>IFERROR(IF($C$4="TEI0185_REV03",CALC_CONN_TEI0185_REV03!E491,),"---")</f>
        <v>0</v>
      </c>
      <c r="F491" s="73" t="str">
        <f>IFERROR(IF(VLOOKUP($D491&amp;"-"&amp;$E491,IF($C$4="TEI0185_REV03",CALC_CONN_TEI0185_REV03!$F:$I),4,0)="--","---",IF($C$4="TEI0185_REV03",CALC_CONN_TEI0185_REV03!$G491&amp; " --&gt; " &amp;CALC_CONN_TEI0185_REV03!$I491&amp; " --&gt; ")),"---")</f>
        <v>---</v>
      </c>
      <c r="G491" s="73" t="str">
        <f>IFERROR(IF(VLOOKUP($D491&amp;"-"&amp;$E491,IF($C$4="TEI0185_REV03",CALC_CONN_TEI0185_REV03!$F:$H),3,0)="--",VLOOKUP($D491&amp;"-"&amp;$E491,IF($C$4="TEI0185_REV03",CALC_CONN_TEI0185_REV03!$F:$H),2,0),VLOOKUP($D491&amp;"-"&amp;$E491,IF($C$4="TEI0185_REV03",CALC_CONN_TEI0185_REV03!$F:$H),3,0)),"---")</f>
        <v>---</v>
      </c>
      <c r="H491" s="73" t="str">
        <f>IFERROR(VLOOKUP(G491,IF($C$4="TEI0185_REV03",CALC_CONN_TEI0185_REV03!$G:$T),14,0),"---")</f>
        <v>---</v>
      </c>
      <c r="I491" s="73" t="str">
        <f>IFERROR(VLOOKUP(G491,IF($C$4="TEI0185_REV03",CALC_CONN_TEI0185_REV03!$H:$X),16,0),"---")</f>
        <v>---</v>
      </c>
      <c r="J491" s="72" t="str">
        <f>IFERROR(VLOOKUP(G491,IF($C$4="TEI0185_REV03",CALC_CONN_TEI0185_REV03!$H:$X),17,0),"---")</f>
        <v>---</v>
      </c>
      <c r="K491" s="78" t="str">
        <f>IFERROR(VLOOKUP($D491&amp;"-"&amp;$E491,IF($C$4="TEI0185_REV03",CALC_CONN_TEI0185_REV03!$F:$K,"???"),6,0),"---")</f>
        <v>---</v>
      </c>
    </row>
    <row r="492" spans="2:11" ht="15" customHeight="1" x14ac:dyDescent="0.25">
      <c r="B492" s="73">
        <f t="shared" si="7"/>
        <v>487</v>
      </c>
      <c r="C492" s="77">
        <f>IFERROR(IF($C$4="TEI0185_REV03",CALC_CONN_TEI0185_REV03!U492,),"---")</f>
        <v>0</v>
      </c>
      <c r="D492" s="73">
        <f>IFERROR(IF($C$4="TEI0185_REV03",CALC_CONN_TEI0185_REV03!D492,),"---")</f>
        <v>0</v>
      </c>
      <c r="E492" s="73">
        <f>IFERROR(IF($C$4="TEI0185_REV03",CALC_CONN_TEI0185_REV03!E492,),"---")</f>
        <v>0</v>
      </c>
      <c r="F492" s="73" t="str">
        <f>IFERROR(IF(VLOOKUP($D492&amp;"-"&amp;$E492,IF($C$4="TEI0185_REV03",CALC_CONN_TEI0185_REV03!$F:$I),4,0)="--","---",IF($C$4="TEI0185_REV03",CALC_CONN_TEI0185_REV03!$G492&amp; " --&gt; " &amp;CALC_CONN_TEI0185_REV03!$I492&amp; " --&gt; ")),"---")</f>
        <v>---</v>
      </c>
      <c r="G492" s="73" t="str">
        <f>IFERROR(IF(VLOOKUP($D492&amp;"-"&amp;$E492,IF($C$4="TEI0185_REV03",CALC_CONN_TEI0185_REV03!$F:$H),3,0)="--",VLOOKUP($D492&amp;"-"&amp;$E492,IF($C$4="TEI0185_REV03",CALC_CONN_TEI0185_REV03!$F:$H),2,0),VLOOKUP($D492&amp;"-"&amp;$E492,IF($C$4="TEI0185_REV03",CALC_CONN_TEI0185_REV03!$F:$H),3,0)),"---")</f>
        <v>---</v>
      </c>
      <c r="H492" s="73" t="str">
        <f>IFERROR(VLOOKUP(G492,IF($C$4="TEI0185_REV03",CALC_CONN_TEI0185_REV03!$G:$T),14,0),"---")</f>
        <v>---</v>
      </c>
      <c r="I492" s="73" t="str">
        <f>IFERROR(VLOOKUP(G492,IF($C$4="TEI0185_REV03",CALC_CONN_TEI0185_REV03!$H:$X),16,0),"---")</f>
        <v>---</v>
      </c>
      <c r="J492" s="72" t="str">
        <f>IFERROR(VLOOKUP(G492,IF($C$4="TEI0185_REV03",CALC_CONN_TEI0185_REV03!$H:$X),17,0),"---")</f>
        <v>---</v>
      </c>
      <c r="K492" s="78" t="str">
        <f>IFERROR(VLOOKUP($D492&amp;"-"&amp;$E492,IF($C$4="TEI0185_REV03",CALC_CONN_TEI0185_REV03!$F:$K,"???"),6,0),"---")</f>
        <v>---</v>
      </c>
    </row>
    <row r="493" spans="2:11" ht="15" customHeight="1" x14ac:dyDescent="0.25">
      <c r="B493" s="73">
        <f t="shared" si="7"/>
        <v>488</v>
      </c>
      <c r="C493" s="77">
        <f>IFERROR(IF($C$4="TEI0185_REV03",CALC_CONN_TEI0185_REV03!U493,),"---")</f>
        <v>0</v>
      </c>
      <c r="D493" s="73">
        <f>IFERROR(IF($C$4="TEI0185_REV03",CALC_CONN_TEI0185_REV03!D493,),"---")</f>
        <v>0</v>
      </c>
      <c r="E493" s="73">
        <f>IFERROR(IF($C$4="TEI0185_REV03",CALC_CONN_TEI0185_REV03!E493,),"---")</f>
        <v>0</v>
      </c>
      <c r="F493" s="73" t="str">
        <f>IFERROR(IF(VLOOKUP($D493&amp;"-"&amp;$E493,IF($C$4="TEI0185_REV03",CALC_CONN_TEI0185_REV03!$F:$I),4,0)="--","---",IF($C$4="TEI0185_REV03",CALC_CONN_TEI0185_REV03!$G493&amp; " --&gt; " &amp;CALC_CONN_TEI0185_REV03!$I493&amp; " --&gt; ")),"---")</f>
        <v>---</v>
      </c>
      <c r="G493" s="73" t="str">
        <f>IFERROR(IF(VLOOKUP($D493&amp;"-"&amp;$E493,IF($C$4="TEI0185_REV03",CALC_CONN_TEI0185_REV03!$F:$H),3,0)="--",VLOOKUP($D493&amp;"-"&amp;$E493,IF($C$4="TEI0185_REV03",CALC_CONN_TEI0185_REV03!$F:$H),2,0),VLOOKUP($D493&amp;"-"&amp;$E493,IF($C$4="TEI0185_REV03",CALC_CONN_TEI0185_REV03!$F:$H),3,0)),"---")</f>
        <v>---</v>
      </c>
      <c r="H493" s="73" t="str">
        <f>IFERROR(VLOOKUP(G493,IF($C$4="TEI0185_REV03",CALC_CONN_TEI0185_REV03!$G:$T),14,0),"---")</f>
        <v>---</v>
      </c>
      <c r="I493" s="73" t="str">
        <f>IFERROR(VLOOKUP(G493,IF($C$4="TEI0185_REV03",CALC_CONN_TEI0185_REV03!$H:$X),16,0),"---")</f>
        <v>---</v>
      </c>
      <c r="J493" s="72" t="str">
        <f>IFERROR(VLOOKUP(G493,IF($C$4="TEI0185_REV03",CALC_CONN_TEI0185_REV03!$H:$X),17,0),"---")</f>
        <v>---</v>
      </c>
      <c r="K493" s="78" t="str">
        <f>IFERROR(VLOOKUP($D493&amp;"-"&amp;$E493,IF($C$4="TEI0185_REV03",CALC_CONN_TEI0185_REV03!$F:$K,"???"),6,0),"---")</f>
        <v>---</v>
      </c>
    </row>
    <row r="494" spans="2:11" ht="15" customHeight="1" x14ac:dyDescent="0.25">
      <c r="B494" s="73">
        <f t="shared" si="7"/>
        <v>489</v>
      </c>
      <c r="C494" s="77">
        <f>IFERROR(IF($C$4="TEI0185_REV03",CALC_CONN_TEI0185_REV03!U494,),"---")</f>
        <v>0</v>
      </c>
      <c r="D494" s="73">
        <f>IFERROR(IF($C$4="TEI0185_REV03",CALC_CONN_TEI0185_REV03!D494,),"---")</f>
        <v>0</v>
      </c>
      <c r="E494" s="73">
        <f>IFERROR(IF($C$4="TEI0185_REV03",CALC_CONN_TEI0185_REV03!E494,),"---")</f>
        <v>0</v>
      </c>
      <c r="F494" s="73" t="str">
        <f>IFERROR(IF(VLOOKUP($D494&amp;"-"&amp;$E494,IF($C$4="TEI0185_REV03",CALC_CONN_TEI0185_REV03!$F:$I),4,0)="--","---",IF($C$4="TEI0185_REV03",CALC_CONN_TEI0185_REV03!$G494&amp; " --&gt; " &amp;CALC_CONN_TEI0185_REV03!$I494&amp; " --&gt; ")),"---")</f>
        <v>---</v>
      </c>
      <c r="G494" s="73" t="str">
        <f>IFERROR(IF(VLOOKUP($D494&amp;"-"&amp;$E494,IF($C$4="TEI0185_REV03",CALC_CONN_TEI0185_REV03!$F:$H),3,0)="--",VLOOKUP($D494&amp;"-"&amp;$E494,IF($C$4="TEI0185_REV03",CALC_CONN_TEI0185_REV03!$F:$H),2,0),VLOOKUP($D494&amp;"-"&amp;$E494,IF($C$4="TEI0185_REV03",CALC_CONN_TEI0185_REV03!$F:$H),3,0)),"---")</f>
        <v>---</v>
      </c>
      <c r="H494" s="73" t="str">
        <f>IFERROR(VLOOKUP(G494,IF($C$4="TEI0185_REV03",CALC_CONN_TEI0185_REV03!$G:$T),14,0),"---")</f>
        <v>---</v>
      </c>
      <c r="I494" s="73" t="str">
        <f>IFERROR(VLOOKUP(G494,IF($C$4="TEI0185_REV03",CALC_CONN_TEI0185_REV03!$H:$X),16,0),"---")</f>
        <v>---</v>
      </c>
      <c r="J494" s="72" t="str">
        <f>IFERROR(VLOOKUP(G494,IF($C$4="TEI0185_REV03",CALC_CONN_TEI0185_REV03!$H:$X),17,0),"---")</f>
        <v>---</v>
      </c>
      <c r="K494" s="78" t="str">
        <f>IFERROR(VLOOKUP($D494&amp;"-"&amp;$E494,IF($C$4="TEI0185_REV03",CALC_CONN_TEI0185_REV03!$F:$K,"???"),6,0),"---")</f>
        <v>---</v>
      </c>
    </row>
    <row r="495" spans="2:11" ht="15" customHeight="1" x14ac:dyDescent="0.25">
      <c r="B495" s="73">
        <f t="shared" si="7"/>
        <v>490</v>
      </c>
      <c r="C495" s="77">
        <f>IFERROR(IF($C$4="TEI0185_REV03",CALC_CONN_TEI0185_REV03!U495,),"---")</f>
        <v>0</v>
      </c>
      <c r="D495" s="73">
        <f>IFERROR(IF($C$4="TEI0185_REV03",CALC_CONN_TEI0185_REV03!D495,),"---")</f>
        <v>0</v>
      </c>
      <c r="E495" s="73">
        <f>IFERROR(IF($C$4="TEI0185_REV03",CALC_CONN_TEI0185_REV03!E495,),"---")</f>
        <v>0</v>
      </c>
      <c r="F495" s="73" t="str">
        <f>IFERROR(IF(VLOOKUP($D495&amp;"-"&amp;$E495,IF($C$4="TEI0185_REV03",CALC_CONN_TEI0185_REV03!$F:$I),4,0)="--","---",IF($C$4="TEI0185_REV03",CALC_CONN_TEI0185_REV03!$G495&amp; " --&gt; " &amp;CALC_CONN_TEI0185_REV03!$I495&amp; " --&gt; ")),"---")</f>
        <v>---</v>
      </c>
      <c r="G495" s="73" t="str">
        <f>IFERROR(IF(VLOOKUP($D495&amp;"-"&amp;$E495,IF($C$4="TEI0185_REV03",CALC_CONN_TEI0185_REV03!$F:$H),3,0)="--",VLOOKUP($D495&amp;"-"&amp;$E495,IF($C$4="TEI0185_REV03",CALC_CONN_TEI0185_REV03!$F:$H),2,0),VLOOKUP($D495&amp;"-"&amp;$E495,IF($C$4="TEI0185_REV03",CALC_CONN_TEI0185_REV03!$F:$H),3,0)),"---")</f>
        <v>---</v>
      </c>
      <c r="H495" s="73" t="str">
        <f>IFERROR(VLOOKUP(G495,IF($C$4="TEI0185_REV03",CALC_CONN_TEI0185_REV03!$G:$T),14,0),"---")</f>
        <v>---</v>
      </c>
      <c r="I495" s="73" t="str">
        <f>IFERROR(VLOOKUP(G495,IF($C$4="TEI0185_REV03",CALC_CONN_TEI0185_REV03!$H:$X),16,0),"---")</f>
        <v>---</v>
      </c>
      <c r="J495" s="72" t="str">
        <f>IFERROR(VLOOKUP(G495,IF($C$4="TEI0185_REV03",CALC_CONN_TEI0185_REV03!$H:$X),17,0),"---")</f>
        <v>---</v>
      </c>
      <c r="K495" s="78" t="str">
        <f>IFERROR(VLOOKUP($D495&amp;"-"&amp;$E495,IF($C$4="TEI0185_REV03",CALC_CONN_TEI0185_REV03!$F:$K,"???"),6,0),"---")</f>
        <v>---</v>
      </c>
    </row>
    <row r="496" spans="2:11" ht="15" customHeight="1" x14ac:dyDescent="0.25">
      <c r="B496" s="73">
        <f t="shared" si="7"/>
        <v>491</v>
      </c>
      <c r="C496" s="77">
        <f>IFERROR(IF($C$4="TEI0185_REV03",CALC_CONN_TEI0185_REV03!U496,),"---")</f>
        <v>0</v>
      </c>
      <c r="D496" s="73">
        <f>IFERROR(IF($C$4="TEI0185_REV03",CALC_CONN_TEI0185_REV03!D496,),"---")</f>
        <v>0</v>
      </c>
      <c r="E496" s="73">
        <f>IFERROR(IF($C$4="TEI0185_REV03",CALC_CONN_TEI0185_REV03!E496,),"---")</f>
        <v>0</v>
      </c>
      <c r="F496" s="73" t="str">
        <f>IFERROR(IF(VLOOKUP($D496&amp;"-"&amp;$E496,IF($C$4="TEI0185_REV03",CALC_CONN_TEI0185_REV03!$F:$I),4,0)="--","---",IF($C$4="TEI0185_REV03",CALC_CONN_TEI0185_REV03!$G496&amp; " --&gt; " &amp;CALC_CONN_TEI0185_REV03!$I496&amp; " --&gt; ")),"---")</f>
        <v>---</v>
      </c>
      <c r="G496" s="73" t="str">
        <f>IFERROR(IF(VLOOKUP($D496&amp;"-"&amp;$E496,IF($C$4="TEI0185_REV03",CALC_CONN_TEI0185_REV03!$F:$H),3,0)="--",VLOOKUP($D496&amp;"-"&amp;$E496,IF($C$4="TEI0185_REV03",CALC_CONN_TEI0185_REV03!$F:$H),2,0),VLOOKUP($D496&amp;"-"&amp;$E496,IF($C$4="TEI0185_REV03",CALC_CONN_TEI0185_REV03!$F:$H),3,0)),"---")</f>
        <v>---</v>
      </c>
      <c r="H496" s="73" t="str">
        <f>IFERROR(VLOOKUP(G496,IF($C$4="TEI0185_REV03",CALC_CONN_TEI0185_REV03!$G:$T),14,0),"---")</f>
        <v>---</v>
      </c>
      <c r="I496" s="73" t="str">
        <f>IFERROR(VLOOKUP(G496,IF($C$4="TEI0185_REV03",CALC_CONN_TEI0185_REV03!$H:$X),16,0),"---")</f>
        <v>---</v>
      </c>
      <c r="J496" s="72" t="str">
        <f>IFERROR(VLOOKUP(G496,IF($C$4="TEI0185_REV03",CALC_CONN_TEI0185_REV03!$H:$X),17,0),"---")</f>
        <v>---</v>
      </c>
      <c r="K496" s="78" t="str">
        <f>IFERROR(VLOOKUP($D496&amp;"-"&amp;$E496,IF($C$4="TEI0185_REV03",CALC_CONN_TEI0185_REV03!$F:$K,"???"),6,0),"---")</f>
        <v>---</v>
      </c>
    </row>
    <row r="497" spans="2:11" ht="15" customHeight="1" x14ac:dyDescent="0.25">
      <c r="B497" s="73">
        <f t="shared" si="7"/>
        <v>492</v>
      </c>
      <c r="C497" s="77">
        <f>IFERROR(IF($C$4="TEI0185_REV03",CALC_CONN_TEI0185_REV03!U497,),"---")</f>
        <v>0</v>
      </c>
      <c r="D497" s="73">
        <f>IFERROR(IF($C$4="TEI0185_REV03",CALC_CONN_TEI0185_REV03!D497,),"---")</f>
        <v>0</v>
      </c>
      <c r="E497" s="73">
        <f>IFERROR(IF($C$4="TEI0185_REV03",CALC_CONN_TEI0185_REV03!E497,),"---")</f>
        <v>0</v>
      </c>
      <c r="F497" s="73" t="str">
        <f>IFERROR(IF(VLOOKUP($D497&amp;"-"&amp;$E497,IF($C$4="TEI0185_REV03",CALC_CONN_TEI0185_REV03!$F:$I),4,0)="--","---",IF($C$4="TEI0185_REV03",CALC_CONN_TEI0185_REV03!$G497&amp; " --&gt; " &amp;CALC_CONN_TEI0185_REV03!$I497&amp; " --&gt; ")),"---")</f>
        <v>---</v>
      </c>
      <c r="G497" s="73" t="str">
        <f>IFERROR(IF(VLOOKUP($D497&amp;"-"&amp;$E497,IF($C$4="TEI0185_REV03",CALC_CONN_TEI0185_REV03!$F:$H),3,0)="--",VLOOKUP($D497&amp;"-"&amp;$E497,IF($C$4="TEI0185_REV03",CALC_CONN_TEI0185_REV03!$F:$H),2,0),VLOOKUP($D497&amp;"-"&amp;$E497,IF($C$4="TEI0185_REV03",CALC_CONN_TEI0185_REV03!$F:$H),3,0)),"---")</f>
        <v>---</v>
      </c>
      <c r="H497" s="73" t="str">
        <f>IFERROR(VLOOKUP(G497,IF($C$4="TEI0185_REV03",CALC_CONN_TEI0185_REV03!$G:$T),14,0),"---")</f>
        <v>---</v>
      </c>
      <c r="I497" s="73" t="str">
        <f>IFERROR(VLOOKUP(G497,IF($C$4="TEI0185_REV03",CALC_CONN_TEI0185_REV03!$H:$X),16,0),"---")</f>
        <v>---</v>
      </c>
      <c r="J497" s="72" t="str">
        <f>IFERROR(VLOOKUP(G497,IF($C$4="TEI0185_REV03",CALC_CONN_TEI0185_REV03!$H:$X),17,0),"---")</f>
        <v>---</v>
      </c>
      <c r="K497" s="78" t="str">
        <f>IFERROR(VLOOKUP($D497&amp;"-"&amp;$E497,IF($C$4="TEI0185_REV03",CALC_CONN_TEI0185_REV03!$F:$K,"???"),6,0),"---")</f>
        <v>---</v>
      </c>
    </row>
    <row r="498" spans="2:11" ht="15" customHeight="1" x14ac:dyDescent="0.25">
      <c r="B498" s="73">
        <f t="shared" si="7"/>
        <v>493</v>
      </c>
      <c r="C498" s="77">
        <f>IFERROR(IF($C$4="TEI0185_REV03",CALC_CONN_TEI0185_REV03!U498,),"---")</f>
        <v>0</v>
      </c>
      <c r="D498" s="73">
        <f>IFERROR(IF($C$4="TEI0185_REV03",CALC_CONN_TEI0185_REV03!D498,),"---")</f>
        <v>0</v>
      </c>
      <c r="E498" s="73">
        <f>IFERROR(IF($C$4="TEI0185_REV03",CALC_CONN_TEI0185_REV03!E498,),"---")</f>
        <v>0</v>
      </c>
      <c r="F498" s="73" t="str">
        <f>IFERROR(IF(VLOOKUP($D498&amp;"-"&amp;$E498,IF($C$4="TEI0185_REV03",CALC_CONN_TEI0185_REV03!$F:$I),4,0)="--","---",IF($C$4="TEI0185_REV03",CALC_CONN_TEI0185_REV03!$G498&amp; " --&gt; " &amp;CALC_CONN_TEI0185_REV03!$I498&amp; " --&gt; ")),"---")</f>
        <v>---</v>
      </c>
      <c r="G498" s="73" t="str">
        <f>IFERROR(IF(VLOOKUP($D498&amp;"-"&amp;$E498,IF($C$4="TEI0185_REV03",CALC_CONN_TEI0185_REV03!$F:$H),3,0)="--",VLOOKUP($D498&amp;"-"&amp;$E498,IF($C$4="TEI0185_REV03",CALC_CONN_TEI0185_REV03!$F:$H),2,0),VLOOKUP($D498&amp;"-"&amp;$E498,IF($C$4="TEI0185_REV03",CALC_CONN_TEI0185_REV03!$F:$H),3,0)),"---")</f>
        <v>---</v>
      </c>
      <c r="H498" s="73" t="str">
        <f>IFERROR(VLOOKUP(G498,IF($C$4="TEI0185_REV03",CALC_CONN_TEI0185_REV03!$G:$T),14,0),"---")</f>
        <v>---</v>
      </c>
      <c r="I498" s="73" t="str">
        <f>IFERROR(VLOOKUP(G498,IF($C$4="TEI0185_REV03",CALC_CONN_TEI0185_REV03!$H:$X),16,0),"---")</f>
        <v>---</v>
      </c>
      <c r="J498" s="72" t="str">
        <f>IFERROR(VLOOKUP(G498,IF($C$4="TEI0185_REV03",CALC_CONN_TEI0185_REV03!$H:$X),17,0),"---")</f>
        <v>---</v>
      </c>
      <c r="K498" s="78" t="str">
        <f>IFERROR(VLOOKUP($D498&amp;"-"&amp;$E498,IF($C$4="TEI0185_REV03",CALC_CONN_TEI0185_REV03!$F:$K,"???"),6,0),"---")</f>
        <v>---</v>
      </c>
    </row>
    <row r="499" spans="2:11" ht="15" customHeight="1" x14ac:dyDescent="0.25">
      <c r="B499" s="73">
        <f t="shared" si="7"/>
        <v>494</v>
      </c>
      <c r="C499" s="77">
        <f>IFERROR(IF($C$4="TEI0185_REV03",CALC_CONN_TEI0185_REV03!U499,),"---")</f>
        <v>0</v>
      </c>
      <c r="D499" s="73">
        <f>IFERROR(IF($C$4="TEI0185_REV03",CALC_CONN_TEI0185_REV03!D499,),"---")</f>
        <v>0</v>
      </c>
      <c r="E499" s="73">
        <f>IFERROR(IF($C$4="TEI0185_REV03",CALC_CONN_TEI0185_REV03!E499,),"---")</f>
        <v>0</v>
      </c>
      <c r="F499" s="73" t="str">
        <f>IFERROR(IF(VLOOKUP($D499&amp;"-"&amp;$E499,IF($C$4="TEI0185_REV03",CALC_CONN_TEI0185_REV03!$F:$I),4,0)="--","---",IF($C$4="TEI0185_REV03",CALC_CONN_TEI0185_REV03!$G499&amp; " --&gt; " &amp;CALC_CONN_TEI0185_REV03!$I499&amp; " --&gt; ")),"---")</f>
        <v>---</v>
      </c>
      <c r="G499" s="73" t="str">
        <f>IFERROR(IF(VLOOKUP($D499&amp;"-"&amp;$E499,IF($C$4="TEI0185_REV03",CALC_CONN_TEI0185_REV03!$F:$H),3,0)="--",VLOOKUP($D499&amp;"-"&amp;$E499,IF($C$4="TEI0185_REV03",CALC_CONN_TEI0185_REV03!$F:$H),2,0),VLOOKUP($D499&amp;"-"&amp;$E499,IF($C$4="TEI0185_REV03",CALC_CONN_TEI0185_REV03!$F:$H),3,0)),"---")</f>
        <v>---</v>
      </c>
      <c r="H499" s="73" t="str">
        <f>IFERROR(VLOOKUP(G499,IF($C$4="TEI0185_REV03",CALC_CONN_TEI0185_REV03!$G:$T),14,0),"---")</f>
        <v>---</v>
      </c>
      <c r="I499" s="73" t="str">
        <f>IFERROR(VLOOKUP(G499,IF($C$4="TEI0185_REV03",CALC_CONN_TEI0185_REV03!$H:$X),16,0),"---")</f>
        <v>---</v>
      </c>
      <c r="J499" s="72" t="str">
        <f>IFERROR(VLOOKUP(G499,IF($C$4="TEI0185_REV03",CALC_CONN_TEI0185_REV03!$H:$X),17,0),"---")</f>
        <v>---</v>
      </c>
      <c r="K499" s="78" t="str">
        <f>IFERROR(VLOOKUP($D499&amp;"-"&amp;$E499,IF($C$4="TEI0185_REV03",CALC_CONN_TEI0185_REV03!$F:$K,"???"),6,0),"---")</f>
        <v>---</v>
      </c>
    </row>
    <row r="500" spans="2:11" ht="15" customHeight="1" x14ac:dyDescent="0.25">
      <c r="B500" s="73">
        <f t="shared" si="7"/>
        <v>495</v>
      </c>
      <c r="C500" s="77">
        <f>IFERROR(IF($C$4="TEI0185_REV03",CALC_CONN_TEI0185_REV03!U500,),"---")</f>
        <v>0</v>
      </c>
      <c r="D500" s="73">
        <f>IFERROR(IF($C$4="TEI0185_REV03",CALC_CONN_TEI0185_REV03!D500,),"---")</f>
        <v>0</v>
      </c>
      <c r="E500" s="73">
        <f>IFERROR(IF($C$4="TEI0185_REV03",CALC_CONN_TEI0185_REV03!E500,),"---")</f>
        <v>0</v>
      </c>
      <c r="F500" s="73" t="str">
        <f>IFERROR(IF(VLOOKUP($D500&amp;"-"&amp;$E500,IF($C$4="TEI0185_REV03",CALC_CONN_TEI0185_REV03!$F:$I),4,0)="--","---",IF($C$4="TEI0185_REV03",CALC_CONN_TEI0185_REV03!$G500&amp; " --&gt; " &amp;CALC_CONN_TEI0185_REV03!$I500&amp; " --&gt; ")),"---")</f>
        <v>---</v>
      </c>
      <c r="G500" s="73" t="str">
        <f>IFERROR(IF(VLOOKUP($D500&amp;"-"&amp;$E500,IF($C$4="TEI0185_REV03",CALC_CONN_TEI0185_REV03!$F:$H),3,0)="--",VLOOKUP($D500&amp;"-"&amp;$E500,IF($C$4="TEI0185_REV03",CALC_CONN_TEI0185_REV03!$F:$H),2,0),VLOOKUP($D500&amp;"-"&amp;$E500,IF($C$4="TEI0185_REV03",CALC_CONN_TEI0185_REV03!$F:$H),3,0)),"---")</f>
        <v>---</v>
      </c>
      <c r="H500" s="73" t="str">
        <f>IFERROR(VLOOKUP(G500,IF($C$4="TEI0185_REV03",CALC_CONN_TEI0185_REV03!$G:$T),14,0),"---")</f>
        <v>---</v>
      </c>
      <c r="I500" s="73" t="str">
        <f>IFERROR(VLOOKUP(G500,IF($C$4="TEI0185_REV03",CALC_CONN_TEI0185_REV03!$H:$X),16,0),"---")</f>
        <v>---</v>
      </c>
      <c r="J500" s="72" t="str">
        <f>IFERROR(VLOOKUP(G500,IF($C$4="TEI0185_REV03",CALC_CONN_TEI0185_REV03!$H:$X),17,0),"---")</f>
        <v>---</v>
      </c>
      <c r="K500" s="78" t="str">
        <f>IFERROR(VLOOKUP($D500&amp;"-"&amp;$E500,IF($C$4="TEI0185_REV03",CALC_CONN_TEI0185_REV03!$F:$K,"???"),6,0),"---")</f>
        <v>---</v>
      </c>
    </row>
    <row r="501" spans="2:11" ht="15" customHeight="1" x14ac:dyDescent="0.25">
      <c r="B501" s="73">
        <f t="shared" si="7"/>
        <v>496</v>
      </c>
      <c r="C501" s="77">
        <f>IFERROR(IF($C$4="TEI0185_REV03",CALC_CONN_TEI0185_REV03!U501,),"---")</f>
        <v>0</v>
      </c>
      <c r="D501" s="73">
        <f>IFERROR(IF($C$4="TEI0185_REV03",CALC_CONN_TEI0185_REV03!D501,),"---")</f>
        <v>0</v>
      </c>
      <c r="E501" s="73">
        <f>IFERROR(IF($C$4="TEI0185_REV03",CALC_CONN_TEI0185_REV03!E501,),"---")</f>
        <v>0</v>
      </c>
      <c r="F501" s="73" t="str">
        <f>IFERROR(IF(VLOOKUP($D501&amp;"-"&amp;$E501,IF($C$4="TEI0185_REV03",CALC_CONN_TEI0185_REV03!$F:$I),4,0)="--","---",IF($C$4="TEI0185_REV03",CALC_CONN_TEI0185_REV03!$G501&amp; " --&gt; " &amp;CALC_CONN_TEI0185_REV03!$I501&amp; " --&gt; ")),"---")</f>
        <v>---</v>
      </c>
      <c r="G501" s="73" t="str">
        <f>IFERROR(IF(VLOOKUP($D501&amp;"-"&amp;$E501,IF($C$4="TEI0185_REV03",CALC_CONN_TEI0185_REV03!$F:$H),3,0)="--",VLOOKUP($D501&amp;"-"&amp;$E501,IF($C$4="TEI0185_REV03",CALC_CONN_TEI0185_REV03!$F:$H),2,0),VLOOKUP($D501&amp;"-"&amp;$E501,IF($C$4="TEI0185_REV03",CALC_CONN_TEI0185_REV03!$F:$H),3,0)),"---")</f>
        <v>---</v>
      </c>
      <c r="H501" s="73" t="str">
        <f>IFERROR(VLOOKUP(G501,IF($C$4="TEI0185_REV03",CALC_CONN_TEI0185_REV03!$G:$T),14,0),"---")</f>
        <v>---</v>
      </c>
      <c r="I501" s="73" t="str">
        <f>IFERROR(VLOOKUP(G501,IF($C$4="TEI0185_REV03",CALC_CONN_TEI0185_REV03!$H:$X),16,0),"---")</f>
        <v>---</v>
      </c>
      <c r="J501" s="72" t="str">
        <f>IFERROR(VLOOKUP(G501,IF($C$4="TEI0185_REV03",CALC_CONN_TEI0185_REV03!$H:$X),17,0),"---")</f>
        <v>---</v>
      </c>
      <c r="K501" s="78" t="str">
        <f>IFERROR(VLOOKUP($D501&amp;"-"&amp;$E501,IF($C$4="TEI0185_REV03",CALC_CONN_TEI0185_REV03!$F:$K,"???"),6,0),"---")</f>
        <v>---</v>
      </c>
    </row>
    <row r="502" spans="2:11" ht="15" customHeight="1" x14ac:dyDescent="0.25">
      <c r="B502" s="73">
        <f t="shared" si="7"/>
        <v>497</v>
      </c>
      <c r="C502" s="77">
        <f>IFERROR(IF($C$4="TEI0185_REV03",CALC_CONN_TEI0185_REV03!U502,),"---")</f>
        <v>0</v>
      </c>
      <c r="D502" s="73">
        <f>IFERROR(IF($C$4="TEI0185_REV03",CALC_CONN_TEI0185_REV03!D502,),"---")</f>
        <v>0</v>
      </c>
      <c r="E502" s="73">
        <f>IFERROR(IF($C$4="TEI0185_REV03",CALC_CONN_TEI0185_REV03!E502,),"---")</f>
        <v>0</v>
      </c>
      <c r="F502" s="73" t="str">
        <f>IFERROR(IF(VLOOKUP($D502&amp;"-"&amp;$E502,IF($C$4="TEI0185_REV03",CALC_CONN_TEI0185_REV03!$F:$I),4,0)="--","---",IF($C$4="TEI0185_REV03",CALC_CONN_TEI0185_REV03!$G502&amp; " --&gt; " &amp;CALC_CONN_TEI0185_REV03!$I502&amp; " --&gt; ")),"---")</f>
        <v>---</v>
      </c>
      <c r="G502" s="73" t="str">
        <f>IFERROR(IF(VLOOKUP($D502&amp;"-"&amp;$E502,IF($C$4="TEI0185_REV03",CALC_CONN_TEI0185_REV03!$F:$H),3,0)="--",VLOOKUP($D502&amp;"-"&amp;$E502,IF($C$4="TEI0185_REV03",CALC_CONN_TEI0185_REV03!$F:$H),2,0),VLOOKUP($D502&amp;"-"&amp;$E502,IF($C$4="TEI0185_REV03",CALC_CONN_TEI0185_REV03!$F:$H),3,0)),"---")</f>
        <v>---</v>
      </c>
      <c r="H502" s="73" t="str">
        <f>IFERROR(VLOOKUP(G502,IF($C$4="TEI0185_REV03",CALC_CONN_TEI0185_REV03!$G:$T),14,0),"---")</f>
        <v>---</v>
      </c>
      <c r="I502" s="73" t="str">
        <f>IFERROR(VLOOKUP(G502,IF($C$4="TEI0185_REV03",CALC_CONN_TEI0185_REV03!$H:$X),16,0),"---")</f>
        <v>---</v>
      </c>
      <c r="J502" s="72" t="str">
        <f>IFERROR(VLOOKUP(G502,IF($C$4="TEI0185_REV03",CALC_CONN_TEI0185_REV03!$H:$X),17,0),"---")</f>
        <v>---</v>
      </c>
      <c r="K502" s="78" t="str">
        <f>IFERROR(VLOOKUP($D502&amp;"-"&amp;$E502,IF($C$4="TEI0185_REV03",CALC_CONN_TEI0185_REV03!$F:$K,"???"),6,0),"---")</f>
        <v>---</v>
      </c>
    </row>
    <row r="503" spans="2:11" ht="15" customHeight="1" x14ac:dyDescent="0.25">
      <c r="B503" s="73">
        <f t="shared" si="7"/>
        <v>498</v>
      </c>
      <c r="C503" s="77">
        <f>IFERROR(IF($C$4="TEI0185_REV03",CALC_CONN_TEI0185_REV03!U503,),"---")</f>
        <v>0</v>
      </c>
      <c r="D503" s="73">
        <f>IFERROR(IF($C$4="TEI0185_REV03",CALC_CONN_TEI0185_REV03!D503,),"---")</f>
        <v>0</v>
      </c>
      <c r="E503" s="73">
        <f>IFERROR(IF($C$4="TEI0185_REV03",CALC_CONN_TEI0185_REV03!E503,),"---")</f>
        <v>0</v>
      </c>
      <c r="F503" s="73" t="str">
        <f>IFERROR(IF(VLOOKUP($D503&amp;"-"&amp;$E503,IF($C$4="TEI0185_REV03",CALC_CONN_TEI0185_REV03!$F:$I),4,0)="--","---",IF($C$4="TEI0185_REV03",CALC_CONN_TEI0185_REV03!$G503&amp; " --&gt; " &amp;CALC_CONN_TEI0185_REV03!$I503&amp; " --&gt; ")),"---")</f>
        <v>---</v>
      </c>
      <c r="G503" s="73" t="str">
        <f>IFERROR(IF(VLOOKUP($D503&amp;"-"&amp;$E503,IF($C$4="TEI0185_REV03",CALC_CONN_TEI0185_REV03!$F:$H),3,0)="--",VLOOKUP($D503&amp;"-"&amp;$E503,IF($C$4="TEI0185_REV03",CALC_CONN_TEI0185_REV03!$F:$H),2,0),VLOOKUP($D503&amp;"-"&amp;$E503,IF($C$4="TEI0185_REV03",CALC_CONN_TEI0185_REV03!$F:$H),3,0)),"---")</f>
        <v>---</v>
      </c>
      <c r="H503" s="73" t="str">
        <f>IFERROR(VLOOKUP(G503,IF($C$4="TEI0185_REV03",CALC_CONN_TEI0185_REV03!$G:$T),14,0),"---")</f>
        <v>---</v>
      </c>
      <c r="I503" s="73" t="str">
        <f>IFERROR(VLOOKUP(G503,IF($C$4="TEI0185_REV03",CALC_CONN_TEI0185_REV03!$H:$X),16,0),"---")</f>
        <v>---</v>
      </c>
      <c r="J503" s="72" t="str">
        <f>IFERROR(VLOOKUP(G503,IF($C$4="TEI0185_REV03",CALC_CONN_TEI0185_REV03!$H:$X),17,0),"---")</f>
        <v>---</v>
      </c>
      <c r="K503" s="78" t="str">
        <f>IFERROR(VLOOKUP($D503&amp;"-"&amp;$E503,IF($C$4="TEI0185_REV03",CALC_CONN_TEI0185_REV03!$F:$K,"???"),6,0),"---")</f>
        <v>---</v>
      </c>
    </row>
    <row r="504" spans="2:11" ht="15" customHeight="1" x14ac:dyDescent="0.25">
      <c r="B504" s="73">
        <f t="shared" si="7"/>
        <v>499</v>
      </c>
      <c r="C504" s="77">
        <f>IFERROR(IF($C$4="TEI0185_REV03",CALC_CONN_TEI0185_REV03!U504,),"---")</f>
        <v>0</v>
      </c>
      <c r="D504" s="73">
        <f>IFERROR(IF($C$4="TEI0185_REV03",CALC_CONN_TEI0185_REV03!D504,),"---")</f>
        <v>0</v>
      </c>
      <c r="E504" s="73">
        <f>IFERROR(IF($C$4="TEI0185_REV03",CALC_CONN_TEI0185_REV03!E504,),"---")</f>
        <v>0</v>
      </c>
      <c r="F504" s="73" t="str">
        <f>IFERROR(IF(VLOOKUP($D504&amp;"-"&amp;$E504,IF($C$4="TEI0185_REV03",CALC_CONN_TEI0185_REV03!$F:$I),4,0)="--","---",IF($C$4="TEI0185_REV03",CALC_CONN_TEI0185_REV03!$G504&amp; " --&gt; " &amp;CALC_CONN_TEI0185_REV03!$I504&amp; " --&gt; ")),"---")</f>
        <v>---</v>
      </c>
      <c r="G504" s="73" t="str">
        <f>IFERROR(IF(VLOOKUP($D504&amp;"-"&amp;$E504,IF($C$4="TEI0185_REV03",CALC_CONN_TEI0185_REV03!$F:$H),3,0)="--",VLOOKUP($D504&amp;"-"&amp;$E504,IF($C$4="TEI0185_REV03",CALC_CONN_TEI0185_REV03!$F:$H),2,0),VLOOKUP($D504&amp;"-"&amp;$E504,IF($C$4="TEI0185_REV03",CALC_CONN_TEI0185_REV03!$F:$H),3,0)),"---")</f>
        <v>---</v>
      </c>
      <c r="H504" s="73" t="str">
        <f>IFERROR(VLOOKUP(G504,IF($C$4="TEI0185_REV03",CALC_CONN_TEI0185_REV03!$G:$T),14,0),"---")</f>
        <v>---</v>
      </c>
      <c r="I504" s="73" t="str">
        <f>IFERROR(VLOOKUP(G504,IF($C$4="TEI0185_REV03",CALC_CONN_TEI0185_REV03!$H:$X),16,0),"---")</f>
        <v>---</v>
      </c>
      <c r="J504" s="72" t="str">
        <f>IFERROR(VLOOKUP(G504,IF($C$4="TEI0185_REV03",CALC_CONN_TEI0185_REV03!$H:$X),17,0),"---")</f>
        <v>---</v>
      </c>
      <c r="K504" s="78" t="str">
        <f>IFERROR(VLOOKUP($D504&amp;"-"&amp;$E504,IF($C$4="TEI0185_REV03",CALC_CONN_TEI0185_REV03!$F:$K,"???"),6,0),"---")</f>
        <v>---</v>
      </c>
    </row>
    <row r="505" spans="2:11" ht="15" customHeight="1" x14ac:dyDescent="0.25">
      <c r="B505" s="73">
        <f t="shared" si="7"/>
        <v>500</v>
      </c>
      <c r="C505" s="77">
        <f>IFERROR(IF($C$4="TEI0185_REV03",CALC_CONN_TEI0185_REV03!U505,),"---")</f>
        <v>0</v>
      </c>
      <c r="D505" s="73">
        <f>IFERROR(IF($C$4="TEI0185_REV03",CALC_CONN_TEI0185_REV03!D505,),"---")</f>
        <v>0</v>
      </c>
      <c r="E505" s="73">
        <f>IFERROR(IF($C$4="TEI0185_REV03",CALC_CONN_TEI0185_REV03!E505,),"---")</f>
        <v>0</v>
      </c>
      <c r="F505" s="73" t="str">
        <f>IFERROR(IF(VLOOKUP($D505&amp;"-"&amp;$E505,IF($C$4="TEI0185_REV03",CALC_CONN_TEI0185_REV03!$F:$I),4,0)="--","---",IF($C$4="TEI0185_REV03",CALC_CONN_TEI0185_REV03!$G505&amp; " --&gt; " &amp;CALC_CONN_TEI0185_REV03!$I505&amp; " --&gt; ")),"---")</f>
        <v>---</v>
      </c>
      <c r="G505" s="73" t="str">
        <f>IFERROR(IF(VLOOKUP($D505&amp;"-"&amp;$E505,IF($C$4="TEI0185_REV03",CALC_CONN_TEI0185_REV03!$F:$H),3,0)="--",VLOOKUP($D505&amp;"-"&amp;$E505,IF($C$4="TEI0185_REV03",CALC_CONN_TEI0185_REV03!$F:$H),2,0),VLOOKUP($D505&amp;"-"&amp;$E505,IF($C$4="TEI0185_REV03",CALC_CONN_TEI0185_REV03!$F:$H),3,0)),"---")</f>
        <v>---</v>
      </c>
      <c r="H505" s="73" t="str">
        <f>IFERROR(VLOOKUP(G505,IF($C$4="TEI0185_REV03",CALC_CONN_TEI0185_REV03!$G:$T),14,0),"---")</f>
        <v>---</v>
      </c>
      <c r="I505" s="73" t="str">
        <f>IFERROR(VLOOKUP(G505,IF($C$4="TEI0185_REV03",CALC_CONN_TEI0185_REV03!$H:$X),16,0),"---")</f>
        <v>---</v>
      </c>
      <c r="J505" s="72" t="str">
        <f>IFERROR(VLOOKUP(G505,IF($C$4="TEI0185_REV03",CALC_CONN_TEI0185_REV03!$H:$X),17,0),"---")</f>
        <v>---</v>
      </c>
      <c r="K505" s="78" t="str">
        <f>IFERROR(VLOOKUP($D505&amp;"-"&amp;$E505,IF($C$4="TEI0185_REV03",CALC_CONN_TEI0185_REV03!$F:$K,"???"),6,0),"---")</f>
        <v>---</v>
      </c>
    </row>
    <row r="506" spans="2:11" ht="15" customHeight="1" x14ac:dyDescent="0.25">
      <c r="B506" s="73">
        <f t="shared" si="7"/>
        <v>501</v>
      </c>
      <c r="C506" s="77">
        <f>IFERROR(IF($C$4="TEI0185_REV03",CALC_CONN_TEI0185_REV03!U506,),"---")</f>
        <v>0</v>
      </c>
      <c r="D506" s="73">
        <f>IFERROR(IF($C$4="TEI0185_REV03",CALC_CONN_TEI0185_REV03!D506,),"---")</f>
        <v>0</v>
      </c>
      <c r="E506" s="73">
        <f>IFERROR(IF($C$4="TEI0185_REV03",CALC_CONN_TEI0185_REV03!E506,),"---")</f>
        <v>0</v>
      </c>
      <c r="F506" s="73" t="str">
        <f>IFERROR(IF(VLOOKUP($D506&amp;"-"&amp;$E506,IF($C$4="TEI0185_REV03",CALC_CONN_TEI0185_REV03!$F:$I),4,0)="--","---",IF($C$4="TEI0185_REV03",CALC_CONN_TEI0185_REV03!$G506&amp; " --&gt; " &amp;CALC_CONN_TEI0185_REV03!$I506&amp; " --&gt; ")),"---")</f>
        <v>---</v>
      </c>
      <c r="G506" s="73" t="str">
        <f>IFERROR(IF(VLOOKUP($D506&amp;"-"&amp;$E506,IF($C$4="TEI0185_REV03",CALC_CONN_TEI0185_REV03!$F:$H),3,0)="--",VLOOKUP($D506&amp;"-"&amp;$E506,IF($C$4="TEI0185_REV03",CALC_CONN_TEI0185_REV03!$F:$H),2,0),VLOOKUP($D506&amp;"-"&amp;$E506,IF($C$4="TEI0185_REV03",CALC_CONN_TEI0185_REV03!$F:$H),3,0)),"---")</f>
        <v>---</v>
      </c>
      <c r="H506" s="73" t="str">
        <f>IFERROR(VLOOKUP(G506,IF($C$4="TEI0185_REV03",CALC_CONN_TEI0185_REV03!$G:$T),14,0),"---")</f>
        <v>---</v>
      </c>
      <c r="I506" s="73" t="str">
        <f>IFERROR(VLOOKUP(G506,IF($C$4="TEI0185_REV03",CALC_CONN_TEI0185_REV03!$H:$X),16,0),"---")</f>
        <v>---</v>
      </c>
      <c r="J506" s="72" t="str">
        <f>IFERROR(VLOOKUP(G506,IF($C$4="TEI0185_REV03",CALC_CONN_TEI0185_REV03!$H:$X),17,0),"---")</f>
        <v>---</v>
      </c>
      <c r="K506" s="78" t="str">
        <f>IFERROR(VLOOKUP($D506&amp;"-"&amp;$E506,IF($C$4="TEI0185_REV03",CALC_CONN_TEI0185_REV03!$F:$K,"???"),6,0),"---")</f>
        <v>---</v>
      </c>
    </row>
    <row r="507" spans="2:11" ht="15" customHeight="1" x14ac:dyDescent="0.25">
      <c r="B507" s="73">
        <f t="shared" si="7"/>
        <v>502</v>
      </c>
      <c r="C507" s="77">
        <f>IFERROR(IF($C$4="TEI0185_REV03",CALC_CONN_TEI0185_REV03!U507,),"---")</f>
        <v>0</v>
      </c>
      <c r="D507" s="73">
        <f>IFERROR(IF($C$4="TEI0185_REV03",CALC_CONN_TEI0185_REV03!D507,),"---")</f>
        <v>0</v>
      </c>
      <c r="E507" s="73">
        <f>IFERROR(IF($C$4="TEI0185_REV03",CALC_CONN_TEI0185_REV03!E507,),"---")</f>
        <v>0</v>
      </c>
      <c r="F507" s="73" t="str">
        <f>IFERROR(IF(VLOOKUP($D507&amp;"-"&amp;$E507,IF($C$4="TEI0185_REV03",CALC_CONN_TEI0185_REV03!$F:$I),4,0)="--","---",IF($C$4="TEI0185_REV03",CALC_CONN_TEI0185_REV03!$G507&amp; " --&gt; " &amp;CALC_CONN_TEI0185_REV03!$I507&amp; " --&gt; ")),"---")</f>
        <v>---</v>
      </c>
      <c r="G507" s="73" t="str">
        <f>IFERROR(IF(VLOOKUP($D507&amp;"-"&amp;$E507,IF($C$4="TEI0185_REV03",CALC_CONN_TEI0185_REV03!$F:$H),3,0)="--",VLOOKUP($D507&amp;"-"&amp;$E507,IF($C$4="TEI0185_REV03",CALC_CONN_TEI0185_REV03!$F:$H),2,0),VLOOKUP($D507&amp;"-"&amp;$E507,IF($C$4="TEI0185_REV03",CALC_CONN_TEI0185_REV03!$F:$H),3,0)),"---")</f>
        <v>---</v>
      </c>
      <c r="H507" s="73" t="str">
        <f>IFERROR(VLOOKUP(G507,IF($C$4="TEI0185_REV03",CALC_CONN_TEI0185_REV03!$G:$T),14,0),"---")</f>
        <v>---</v>
      </c>
      <c r="I507" s="73" t="str">
        <f>IFERROR(VLOOKUP(G507,IF($C$4="TEI0185_REV03",CALC_CONN_TEI0185_REV03!$H:$X),16,0),"---")</f>
        <v>---</v>
      </c>
      <c r="J507" s="72" t="str">
        <f>IFERROR(VLOOKUP(G507,IF($C$4="TEI0185_REV03",CALC_CONN_TEI0185_REV03!$H:$X),17,0),"---")</f>
        <v>---</v>
      </c>
      <c r="K507" s="78" t="str">
        <f>IFERROR(VLOOKUP($D507&amp;"-"&amp;$E507,IF($C$4="TEI0185_REV03",CALC_CONN_TEI0185_REV03!$F:$K,"???"),6,0),"---")</f>
        <v>---</v>
      </c>
    </row>
    <row r="508" spans="2:11" ht="15" customHeight="1" x14ac:dyDescent="0.25">
      <c r="B508" s="73">
        <f t="shared" si="7"/>
        <v>503</v>
      </c>
      <c r="C508" s="77">
        <f>IFERROR(IF($C$4="TEI0185_REV03",CALC_CONN_TEI0185_REV03!U508,),"---")</f>
        <v>0</v>
      </c>
      <c r="D508" s="73">
        <f>IFERROR(IF($C$4="TEI0185_REV03",CALC_CONN_TEI0185_REV03!D508,),"---")</f>
        <v>0</v>
      </c>
      <c r="E508" s="73">
        <f>IFERROR(IF($C$4="TEI0185_REV03",CALC_CONN_TEI0185_REV03!E508,),"---")</f>
        <v>0</v>
      </c>
      <c r="F508" s="73" t="str">
        <f>IFERROR(IF(VLOOKUP($D508&amp;"-"&amp;$E508,IF($C$4="TEI0185_REV03",CALC_CONN_TEI0185_REV03!$F:$I),4,0)="--","---",IF($C$4="TEI0185_REV03",CALC_CONN_TEI0185_REV03!$G508&amp; " --&gt; " &amp;CALC_CONN_TEI0185_REV03!$I508&amp; " --&gt; ")),"---")</f>
        <v>---</v>
      </c>
      <c r="G508" s="73" t="str">
        <f>IFERROR(IF(VLOOKUP($D508&amp;"-"&amp;$E508,IF($C$4="TEI0185_REV03",CALC_CONN_TEI0185_REV03!$F:$H),3,0)="--",VLOOKUP($D508&amp;"-"&amp;$E508,IF($C$4="TEI0185_REV03",CALC_CONN_TEI0185_REV03!$F:$H),2,0),VLOOKUP($D508&amp;"-"&amp;$E508,IF($C$4="TEI0185_REV03",CALC_CONN_TEI0185_REV03!$F:$H),3,0)),"---")</f>
        <v>---</v>
      </c>
      <c r="H508" s="73" t="str">
        <f>IFERROR(VLOOKUP(G508,IF($C$4="TEI0185_REV03",CALC_CONN_TEI0185_REV03!$G:$T),14,0),"---")</f>
        <v>---</v>
      </c>
      <c r="I508" s="73" t="str">
        <f>IFERROR(VLOOKUP(G508,IF($C$4="TEI0185_REV03",CALC_CONN_TEI0185_REV03!$H:$X),16,0),"---")</f>
        <v>---</v>
      </c>
      <c r="J508" s="72" t="str">
        <f>IFERROR(VLOOKUP(G508,IF($C$4="TEI0185_REV03",CALC_CONN_TEI0185_REV03!$H:$X),17,0),"---")</f>
        <v>---</v>
      </c>
      <c r="K508" s="78" t="str">
        <f>IFERROR(VLOOKUP($D508&amp;"-"&amp;$E508,IF($C$4="TEI0185_REV03",CALC_CONN_TEI0185_REV03!$F:$K,"???"),6,0),"---")</f>
        <v>---</v>
      </c>
    </row>
    <row r="509" spans="2:11" ht="15" customHeight="1" x14ac:dyDescent="0.25">
      <c r="B509" s="73">
        <f t="shared" si="7"/>
        <v>504</v>
      </c>
      <c r="C509" s="77">
        <f>IFERROR(IF($C$4="TEI0185_REV03",CALC_CONN_TEI0185_REV03!U509,),"---")</f>
        <v>0</v>
      </c>
      <c r="D509" s="73">
        <f>IFERROR(IF($C$4="TEI0185_REV03",CALC_CONN_TEI0185_REV03!D509,),"---")</f>
        <v>0</v>
      </c>
      <c r="E509" s="73">
        <f>IFERROR(IF($C$4="TEI0185_REV03",CALC_CONN_TEI0185_REV03!E509,),"---")</f>
        <v>0</v>
      </c>
      <c r="F509" s="73" t="str">
        <f>IFERROR(IF(VLOOKUP($D509&amp;"-"&amp;$E509,IF($C$4="TEI0185_REV03",CALC_CONN_TEI0185_REV03!$F:$I),4,0)="--","---",IF($C$4="TEI0185_REV03",CALC_CONN_TEI0185_REV03!$G509&amp; " --&gt; " &amp;CALC_CONN_TEI0185_REV03!$I509&amp; " --&gt; ")),"---")</f>
        <v>---</v>
      </c>
      <c r="G509" s="73" t="str">
        <f>IFERROR(IF(VLOOKUP($D509&amp;"-"&amp;$E509,IF($C$4="TEI0185_REV03",CALC_CONN_TEI0185_REV03!$F:$H),3,0)="--",VLOOKUP($D509&amp;"-"&amp;$E509,IF($C$4="TEI0185_REV03",CALC_CONN_TEI0185_REV03!$F:$H),2,0),VLOOKUP($D509&amp;"-"&amp;$E509,IF($C$4="TEI0185_REV03",CALC_CONN_TEI0185_REV03!$F:$H),3,0)),"---")</f>
        <v>---</v>
      </c>
      <c r="H509" s="73" t="str">
        <f>IFERROR(VLOOKUP(G509,IF($C$4="TEI0185_REV03",CALC_CONN_TEI0185_REV03!$G:$T),14,0),"---")</f>
        <v>---</v>
      </c>
      <c r="I509" s="73" t="str">
        <f>IFERROR(VLOOKUP(G509,IF($C$4="TEI0185_REV03",CALC_CONN_TEI0185_REV03!$H:$X),16,0),"---")</f>
        <v>---</v>
      </c>
      <c r="J509" s="72" t="str">
        <f>IFERROR(VLOOKUP(G509,IF($C$4="TEI0185_REV03",CALC_CONN_TEI0185_REV03!$H:$X),17,0),"---")</f>
        <v>---</v>
      </c>
      <c r="K509" s="78" t="str">
        <f>IFERROR(VLOOKUP($D509&amp;"-"&amp;$E509,IF($C$4="TEI0185_REV03",CALC_CONN_TEI0185_REV03!$F:$K,"???"),6,0),"---")</f>
        <v>---</v>
      </c>
    </row>
    <row r="510" spans="2:11" ht="15" customHeight="1" x14ac:dyDescent="0.25">
      <c r="B510" s="73">
        <f t="shared" si="7"/>
        <v>505</v>
      </c>
      <c r="C510" s="77">
        <f>IFERROR(IF($C$4="TEI0185_REV03",CALC_CONN_TEI0185_REV03!U510,),"---")</f>
        <v>0</v>
      </c>
      <c r="D510" s="73">
        <f>IFERROR(IF($C$4="TEI0185_REV03",CALC_CONN_TEI0185_REV03!D510,),"---")</f>
        <v>0</v>
      </c>
      <c r="E510" s="73">
        <f>IFERROR(IF($C$4="TEI0185_REV03",CALC_CONN_TEI0185_REV03!E510,),"---")</f>
        <v>0</v>
      </c>
      <c r="F510" s="73" t="str">
        <f>IFERROR(IF(VLOOKUP($D510&amp;"-"&amp;$E510,IF($C$4="TEI0185_REV03",CALC_CONN_TEI0185_REV03!$F:$I),4,0)="--","---",IF($C$4="TEI0185_REV03",CALC_CONN_TEI0185_REV03!$G510&amp; " --&gt; " &amp;CALC_CONN_TEI0185_REV03!$I510&amp; " --&gt; ")),"---")</f>
        <v>---</v>
      </c>
      <c r="G510" s="73" t="str">
        <f>IFERROR(IF(VLOOKUP($D510&amp;"-"&amp;$E510,IF($C$4="TEI0185_REV03",CALC_CONN_TEI0185_REV03!$F:$H),3,0)="--",VLOOKUP($D510&amp;"-"&amp;$E510,IF($C$4="TEI0185_REV03",CALC_CONN_TEI0185_REV03!$F:$H),2,0),VLOOKUP($D510&amp;"-"&amp;$E510,IF($C$4="TEI0185_REV03",CALC_CONN_TEI0185_REV03!$F:$H),3,0)),"---")</f>
        <v>---</v>
      </c>
      <c r="H510" s="73" t="str">
        <f>IFERROR(VLOOKUP(G510,IF($C$4="TEI0185_REV03",CALC_CONN_TEI0185_REV03!$G:$T),14,0),"---")</f>
        <v>---</v>
      </c>
      <c r="I510" s="73" t="str">
        <f>IFERROR(VLOOKUP(G510,IF($C$4="TEI0185_REV03",CALC_CONN_TEI0185_REV03!$H:$X),16,0),"---")</f>
        <v>---</v>
      </c>
      <c r="J510" s="72" t="str">
        <f>IFERROR(VLOOKUP(G510,IF($C$4="TEI0185_REV03",CALC_CONN_TEI0185_REV03!$H:$X),17,0),"---")</f>
        <v>---</v>
      </c>
      <c r="K510" s="78" t="str">
        <f>IFERROR(VLOOKUP($D510&amp;"-"&amp;$E510,IF($C$4="TEI0185_REV03",CALC_CONN_TEI0185_REV03!$F:$K,"???"),6,0),"---")</f>
        <v>---</v>
      </c>
    </row>
    <row r="511" spans="2:11" ht="15" customHeight="1" x14ac:dyDescent="0.25">
      <c r="B511" s="73">
        <f t="shared" si="7"/>
        <v>506</v>
      </c>
      <c r="C511" s="77">
        <f>IFERROR(IF($C$4="TEI0185_REV03",CALC_CONN_TEI0185_REV03!U511,),"---")</f>
        <v>0</v>
      </c>
      <c r="D511" s="73">
        <f>IFERROR(IF($C$4="TEI0185_REV03",CALC_CONN_TEI0185_REV03!D511,),"---")</f>
        <v>0</v>
      </c>
      <c r="E511" s="73">
        <f>IFERROR(IF($C$4="TEI0185_REV03",CALC_CONN_TEI0185_REV03!E511,),"---")</f>
        <v>0</v>
      </c>
      <c r="F511" s="73" t="str">
        <f>IFERROR(IF(VLOOKUP($D511&amp;"-"&amp;$E511,IF($C$4="TEI0185_REV03",CALC_CONN_TEI0185_REV03!$F:$I),4,0)="--","---",IF($C$4="TEI0185_REV03",CALC_CONN_TEI0185_REV03!$G511&amp; " --&gt; " &amp;CALC_CONN_TEI0185_REV03!$I511&amp; " --&gt; ")),"---")</f>
        <v>---</v>
      </c>
      <c r="G511" s="73" t="str">
        <f>IFERROR(IF(VLOOKUP($D511&amp;"-"&amp;$E511,IF($C$4="TEI0185_REV03",CALC_CONN_TEI0185_REV03!$F:$H),3,0)="--",VLOOKUP($D511&amp;"-"&amp;$E511,IF($C$4="TEI0185_REV03",CALC_CONN_TEI0185_REV03!$F:$H),2,0),VLOOKUP($D511&amp;"-"&amp;$E511,IF($C$4="TEI0185_REV03",CALC_CONN_TEI0185_REV03!$F:$H),3,0)),"---")</f>
        <v>---</v>
      </c>
      <c r="H511" s="73" t="str">
        <f>IFERROR(VLOOKUP(G511,IF($C$4="TEI0185_REV03",CALC_CONN_TEI0185_REV03!$G:$T),14,0),"---")</f>
        <v>---</v>
      </c>
      <c r="I511" s="73" t="str">
        <f>IFERROR(VLOOKUP(G511,IF($C$4="TEI0185_REV03",CALC_CONN_TEI0185_REV03!$H:$X),16,0),"---")</f>
        <v>---</v>
      </c>
      <c r="J511" s="72" t="str">
        <f>IFERROR(VLOOKUP(G511,IF($C$4="TEI0185_REV03",CALC_CONN_TEI0185_REV03!$H:$X),17,0),"---")</f>
        <v>---</v>
      </c>
      <c r="K511" s="78" t="str">
        <f>IFERROR(VLOOKUP($D511&amp;"-"&amp;$E511,IF($C$4="TEI0185_REV03",CALC_CONN_TEI0185_REV03!$F:$K,"???"),6,0),"---")</f>
        <v>---</v>
      </c>
    </row>
    <row r="512" spans="2:11" ht="15" customHeight="1" x14ac:dyDescent="0.25">
      <c r="B512" s="73">
        <f t="shared" si="7"/>
        <v>507</v>
      </c>
      <c r="C512" s="77">
        <f>IFERROR(IF($C$4="TEI0185_REV03",CALC_CONN_TEI0185_REV03!U512,),"---")</f>
        <v>0</v>
      </c>
      <c r="D512" s="73">
        <f>IFERROR(IF($C$4="TEI0185_REV03",CALC_CONN_TEI0185_REV03!D512,),"---")</f>
        <v>0</v>
      </c>
      <c r="E512" s="73">
        <f>IFERROR(IF($C$4="TEI0185_REV03",CALC_CONN_TEI0185_REV03!E512,),"---")</f>
        <v>0</v>
      </c>
      <c r="F512" s="73" t="str">
        <f>IFERROR(IF(VLOOKUP($D512&amp;"-"&amp;$E512,IF($C$4="TEI0185_REV03",CALC_CONN_TEI0185_REV03!$F:$I),4,0)="--","---",IF($C$4="TEI0185_REV03",CALC_CONN_TEI0185_REV03!$G512&amp; " --&gt; " &amp;CALC_CONN_TEI0185_REV03!$I512&amp; " --&gt; ")),"---")</f>
        <v>---</v>
      </c>
      <c r="G512" s="73" t="str">
        <f>IFERROR(IF(VLOOKUP($D512&amp;"-"&amp;$E512,IF($C$4="TEI0185_REV03",CALC_CONN_TEI0185_REV03!$F:$H),3,0)="--",VLOOKUP($D512&amp;"-"&amp;$E512,IF($C$4="TEI0185_REV03",CALC_CONN_TEI0185_REV03!$F:$H),2,0),VLOOKUP($D512&amp;"-"&amp;$E512,IF($C$4="TEI0185_REV03",CALC_CONN_TEI0185_REV03!$F:$H),3,0)),"---")</f>
        <v>---</v>
      </c>
      <c r="H512" s="73" t="str">
        <f>IFERROR(VLOOKUP(G512,IF($C$4="TEI0185_REV03",CALC_CONN_TEI0185_REV03!$G:$T),14,0),"---")</f>
        <v>---</v>
      </c>
      <c r="I512" s="73" t="str">
        <f>IFERROR(VLOOKUP(G512,IF($C$4="TEI0185_REV03",CALC_CONN_TEI0185_REV03!$H:$X),16,0),"---")</f>
        <v>---</v>
      </c>
      <c r="J512" s="72" t="str">
        <f>IFERROR(VLOOKUP(G512,IF($C$4="TEI0185_REV03",CALC_CONN_TEI0185_REV03!$H:$X),17,0),"---")</f>
        <v>---</v>
      </c>
      <c r="K512" s="78" t="str">
        <f>IFERROR(VLOOKUP($D512&amp;"-"&amp;$E512,IF($C$4="TEI0185_REV03",CALC_CONN_TEI0185_REV03!$F:$K,"???"),6,0),"---")</f>
        <v>---</v>
      </c>
    </row>
    <row r="513" spans="2:11" ht="15" customHeight="1" x14ac:dyDescent="0.25">
      <c r="B513" s="73">
        <f t="shared" si="7"/>
        <v>508</v>
      </c>
      <c r="C513" s="77">
        <f>IFERROR(IF($C$4="TEI0185_REV03",CALC_CONN_TEI0185_REV03!U513,),"---")</f>
        <v>0</v>
      </c>
      <c r="D513" s="73">
        <f>IFERROR(IF($C$4="TEI0185_REV03",CALC_CONN_TEI0185_REV03!D513,),"---")</f>
        <v>0</v>
      </c>
      <c r="E513" s="73">
        <f>IFERROR(IF($C$4="TEI0185_REV03",CALC_CONN_TEI0185_REV03!E513,),"---")</f>
        <v>0</v>
      </c>
      <c r="F513" s="73" t="str">
        <f>IFERROR(IF(VLOOKUP($D513&amp;"-"&amp;$E513,IF($C$4="TEI0185_REV03",CALC_CONN_TEI0185_REV03!$F:$I),4,0)="--","---",IF($C$4="TEI0185_REV03",CALC_CONN_TEI0185_REV03!$G513&amp; " --&gt; " &amp;CALC_CONN_TEI0185_REV03!$I513&amp; " --&gt; ")),"---")</f>
        <v>---</v>
      </c>
      <c r="G513" s="73" t="str">
        <f>IFERROR(IF(VLOOKUP($D513&amp;"-"&amp;$E513,IF($C$4="TEI0185_REV03",CALC_CONN_TEI0185_REV03!$F:$H),3,0)="--",VLOOKUP($D513&amp;"-"&amp;$E513,IF($C$4="TEI0185_REV03",CALC_CONN_TEI0185_REV03!$F:$H),2,0),VLOOKUP($D513&amp;"-"&amp;$E513,IF($C$4="TEI0185_REV03",CALC_CONN_TEI0185_REV03!$F:$H),3,0)),"---")</f>
        <v>---</v>
      </c>
      <c r="H513" s="73" t="str">
        <f>IFERROR(VLOOKUP(G513,IF($C$4="TEI0185_REV03",CALC_CONN_TEI0185_REV03!$G:$T),14,0),"---")</f>
        <v>---</v>
      </c>
      <c r="I513" s="73" t="str">
        <f>IFERROR(VLOOKUP(G513,IF($C$4="TEI0185_REV03",CALC_CONN_TEI0185_REV03!$H:$X),16,0),"---")</f>
        <v>---</v>
      </c>
      <c r="J513" s="72" t="str">
        <f>IFERROR(VLOOKUP(G513,IF($C$4="TEI0185_REV03",CALC_CONN_TEI0185_REV03!$H:$X),17,0),"---")</f>
        <v>---</v>
      </c>
      <c r="K513" s="78" t="str">
        <f>IFERROR(VLOOKUP($D513&amp;"-"&amp;$E513,IF($C$4="TEI0185_REV03",CALC_CONN_TEI0185_REV03!$F:$K,"???"),6,0),"---")</f>
        <v>---</v>
      </c>
    </row>
    <row r="514" spans="2:11" ht="15" customHeight="1" x14ac:dyDescent="0.25">
      <c r="B514" s="73">
        <f t="shared" si="7"/>
        <v>509</v>
      </c>
      <c r="C514" s="77">
        <f>IFERROR(IF($C$4="TEI0185_REV03",CALC_CONN_TEI0185_REV03!U514,),"---")</f>
        <v>0</v>
      </c>
      <c r="D514" s="73">
        <f>IFERROR(IF($C$4="TEI0185_REV03",CALC_CONN_TEI0185_REV03!D514,),"---")</f>
        <v>0</v>
      </c>
      <c r="E514" s="73">
        <f>IFERROR(IF($C$4="TEI0185_REV03",CALC_CONN_TEI0185_REV03!E514,),"---")</f>
        <v>0</v>
      </c>
      <c r="F514" s="73" t="str">
        <f>IFERROR(IF(VLOOKUP($D514&amp;"-"&amp;$E514,IF($C$4="TEI0185_REV03",CALC_CONN_TEI0185_REV03!$F:$I),4,0)="--","---",IF($C$4="TEI0185_REV03",CALC_CONN_TEI0185_REV03!$G514&amp; " --&gt; " &amp;CALC_CONN_TEI0185_REV03!$I514&amp; " --&gt; ")),"---")</f>
        <v>---</v>
      </c>
      <c r="G514" s="73" t="str">
        <f>IFERROR(IF(VLOOKUP($D514&amp;"-"&amp;$E514,IF($C$4="TEI0185_REV03",CALC_CONN_TEI0185_REV03!$F:$H),3,0)="--",VLOOKUP($D514&amp;"-"&amp;$E514,IF($C$4="TEI0185_REV03",CALC_CONN_TEI0185_REV03!$F:$H),2,0),VLOOKUP($D514&amp;"-"&amp;$E514,IF($C$4="TEI0185_REV03",CALC_CONN_TEI0185_REV03!$F:$H),3,0)),"---")</f>
        <v>---</v>
      </c>
      <c r="H514" s="73" t="str">
        <f>IFERROR(VLOOKUP(G514,IF($C$4="TEI0185_REV03",CALC_CONN_TEI0185_REV03!$G:$T),14,0),"---")</f>
        <v>---</v>
      </c>
      <c r="I514" s="73" t="str">
        <f>IFERROR(VLOOKUP(G514,IF($C$4="TEI0185_REV03",CALC_CONN_TEI0185_REV03!$H:$X),16,0),"---")</f>
        <v>---</v>
      </c>
      <c r="J514" s="72" t="str">
        <f>IFERROR(VLOOKUP(G514,IF($C$4="TEI0185_REV03",CALC_CONN_TEI0185_REV03!$H:$X),17,0),"---")</f>
        <v>---</v>
      </c>
      <c r="K514" s="78" t="str">
        <f>IFERROR(VLOOKUP($D514&amp;"-"&amp;$E514,IF($C$4="TEI0185_REV03",CALC_CONN_TEI0185_REV03!$F:$K,"???"),6,0),"---")</f>
        <v>---</v>
      </c>
    </row>
    <row r="515" spans="2:11" ht="15" customHeight="1" x14ac:dyDescent="0.25">
      <c r="B515" s="73">
        <f t="shared" si="7"/>
        <v>510</v>
      </c>
      <c r="C515" s="77">
        <f>IFERROR(IF($C$4="TEI0185_REV03",CALC_CONN_TEI0185_REV03!U515,),"---")</f>
        <v>0</v>
      </c>
      <c r="D515" s="73">
        <f>IFERROR(IF($C$4="TEI0185_REV03",CALC_CONN_TEI0185_REV03!D515,),"---")</f>
        <v>0</v>
      </c>
      <c r="E515" s="73">
        <f>IFERROR(IF($C$4="TEI0185_REV03",CALC_CONN_TEI0185_REV03!E515,),"---")</f>
        <v>0</v>
      </c>
      <c r="F515" s="73" t="str">
        <f>IFERROR(IF(VLOOKUP($D515&amp;"-"&amp;$E515,IF($C$4="TEI0185_REV03",CALC_CONN_TEI0185_REV03!$F:$I),4,0)="--","---",IF($C$4="TEI0185_REV03",CALC_CONN_TEI0185_REV03!$G515&amp; " --&gt; " &amp;CALC_CONN_TEI0185_REV03!$I515&amp; " --&gt; ")),"---")</f>
        <v>---</v>
      </c>
      <c r="G515" s="73" t="str">
        <f>IFERROR(IF(VLOOKUP($D515&amp;"-"&amp;$E515,IF($C$4="TEI0185_REV03",CALC_CONN_TEI0185_REV03!$F:$H),3,0)="--",VLOOKUP($D515&amp;"-"&amp;$E515,IF($C$4="TEI0185_REV03",CALC_CONN_TEI0185_REV03!$F:$H),2,0),VLOOKUP($D515&amp;"-"&amp;$E515,IF($C$4="TEI0185_REV03",CALC_CONN_TEI0185_REV03!$F:$H),3,0)),"---")</f>
        <v>---</v>
      </c>
      <c r="H515" s="73" t="str">
        <f>IFERROR(VLOOKUP(G515,IF($C$4="TEI0185_REV03",CALC_CONN_TEI0185_REV03!$G:$T),14,0),"---")</f>
        <v>---</v>
      </c>
      <c r="I515" s="73" t="str">
        <f>IFERROR(VLOOKUP(G515,IF($C$4="TEI0185_REV03",CALC_CONN_TEI0185_REV03!$H:$X),16,0),"---")</f>
        <v>---</v>
      </c>
      <c r="J515" s="72" t="str">
        <f>IFERROR(VLOOKUP(G515,IF($C$4="TEI0185_REV03",CALC_CONN_TEI0185_REV03!$H:$X),17,0),"---")</f>
        <v>---</v>
      </c>
      <c r="K515" s="78" t="str">
        <f>IFERROR(VLOOKUP($D515&amp;"-"&amp;$E515,IF($C$4="TEI0185_REV03",CALC_CONN_TEI0185_REV03!$F:$K,"???"),6,0),"---")</f>
        <v>---</v>
      </c>
    </row>
    <row r="516" spans="2:11" ht="15" customHeight="1" x14ac:dyDescent="0.25">
      <c r="B516" s="73">
        <f t="shared" si="7"/>
        <v>511</v>
      </c>
      <c r="C516" s="77">
        <f>IFERROR(IF($C$4="TEI0185_REV03",CALC_CONN_TEI0185_REV03!U516,),"---")</f>
        <v>0</v>
      </c>
      <c r="D516" s="73">
        <f>IFERROR(IF($C$4="TEI0185_REV03",CALC_CONN_TEI0185_REV03!D516,),"---")</f>
        <v>0</v>
      </c>
      <c r="E516" s="73">
        <f>IFERROR(IF($C$4="TEI0185_REV03",CALC_CONN_TEI0185_REV03!E516,),"---")</f>
        <v>0</v>
      </c>
      <c r="F516" s="73" t="str">
        <f>IFERROR(IF(VLOOKUP($D516&amp;"-"&amp;$E516,IF($C$4="TEI0185_REV03",CALC_CONN_TEI0185_REV03!$F:$I),4,0)="--","---",IF($C$4="TEI0185_REV03",CALC_CONN_TEI0185_REV03!$G516&amp; " --&gt; " &amp;CALC_CONN_TEI0185_REV03!$I516&amp; " --&gt; ")),"---")</f>
        <v>---</v>
      </c>
      <c r="G516" s="73" t="str">
        <f>IFERROR(IF(VLOOKUP($D516&amp;"-"&amp;$E516,IF($C$4="TEI0185_REV03",CALC_CONN_TEI0185_REV03!$F:$H),3,0)="--",VLOOKUP($D516&amp;"-"&amp;$E516,IF($C$4="TEI0185_REV03",CALC_CONN_TEI0185_REV03!$F:$H),2,0),VLOOKUP($D516&amp;"-"&amp;$E516,IF($C$4="TEI0185_REV03",CALC_CONN_TEI0185_REV03!$F:$H),3,0)),"---")</f>
        <v>---</v>
      </c>
      <c r="H516" s="73" t="str">
        <f>IFERROR(VLOOKUP(G516,IF($C$4="TEI0185_REV03",CALC_CONN_TEI0185_REV03!$G:$T),14,0),"---")</f>
        <v>---</v>
      </c>
      <c r="I516" s="73" t="str">
        <f>IFERROR(VLOOKUP(G516,IF($C$4="TEI0185_REV03",CALC_CONN_TEI0185_REV03!$H:$X),16,0),"---")</f>
        <v>---</v>
      </c>
      <c r="J516" s="72" t="str">
        <f>IFERROR(VLOOKUP(G516,IF($C$4="TEI0185_REV03",CALC_CONN_TEI0185_REV03!$H:$X),17,0),"---")</f>
        <v>---</v>
      </c>
      <c r="K516" s="78" t="str">
        <f>IFERROR(VLOOKUP($D516&amp;"-"&amp;$E516,IF($C$4="TEI0185_REV03",CALC_CONN_TEI0185_REV03!$F:$K,"???"),6,0),"---")</f>
        <v>---</v>
      </c>
    </row>
    <row r="517" spans="2:11" ht="15" customHeight="1" x14ac:dyDescent="0.25">
      <c r="B517" s="73">
        <f t="shared" si="7"/>
        <v>512</v>
      </c>
      <c r="C517" s="77">
        <f>IFERROR(IF($C$4="TEI0185_REV03",CALC_CONN_TEI0185_REV03!U517,),"---")</f>
        <v>0</v>
      </c>
      <c r="D517" s="73">
        <f>IFERROR(IF($C$4="TEI0185_REV03",CALC_CONN_TEI0185_REV03!D517,),"---")</f>
        <v>0</v>
      </c>
      <c r="E517" s="73">
        <f>IFERROR(IF($C$4="TEI0185_REV03",CALC_CONN_TEI0185_REV03!E517,),"---")</f>
        <v>0</v>
      </c>
      <c r="F517" s="73" t="str">
        <f>IFERROR(IF(VLOOKUP($D517&amp;"-"&amp;$E517,IF($C$4="TEI0185_REV03",CALC_CONN_TEI0185_REV03!$F:$I),4,0)="--","---",IF($C$4="TEI0185_REV03",CALC_CONN_TEI0185_REV03!$G517&amp; " --&gt; " &amp;CALC_CONN_TEI0185_REV03!$I517&amp; " --&gt; ")),"---")</f>
        <v>---</v>
      </c>
      <c r="G517" s="73" t="str">
        <f>IFERROR(IF(VLOOKUP($D517&amp;"-"&amp;$E517,IF($C$4="TEI0185_REV03",CALC_CONN_TEI0185_REV03!$F:$H),3,0)="--",VLOOKUP($D517&amp;"-"&amp;$E517,IF($C$4="TEI0185_REV03",CALC_CONN_TEI0185_REV03!$F:$H),2,0),VLOOKUP($D517&amp;"-"&amp;$E517,IF($C$4="TEI0185_REV03",CALC_CONN_TEI0185_REV03!$F:$H),3,0)),"---")</f>
        <v>---</v>
      </c>
      <c r="H517" s="73" t="str">
        <f>IFERROR(VLOOKUP(G517,IF($C$4="TEI0185_REV03",CALC_CONN_TEI0185_REV03!$G:$T),14,0),"---")</f>
        <v>---</v>
      </c>
      <c r="I517" s="73" t="str">
        <f>IFERROR(VLOOKUP(G517,IF($C$4="TEI0185_REV03",CALC_CONN_TEI0185_REV03!$H:$X),16,0),"---")</f>
        <v>---</v>
      </c>
      <c r="J517" s="72" t="str">
        <f>IFERROR(VLOOKUP(G517,IF($C$4="TEI0185_REV03",CALC_CONN_TEI0185_REV03!$H:$X),17,0),"---")</f>
        <v>---</v>
      </c>
      <c r="K517" s="78" t="str">
        <f>IFERROR(VLOOKUP($D517&amp;"-"&amp;$E517,IF($C$4="TEI0185_REV03",CALC_CONN_TEI0185_REV03!$F:$K,"???"),6,0),"---")</f>
        <v>---</v>
      </c>
    </row>
    <row r="518" spans="2:11" ht="15" customHeight="1" x14ac:dyDescent="0.25">
      <c r="B518" s="73">
        <f t="shared" si="7"/>
        <v>513</v>
      </c>
      <c r="C518" s="77">
        <f>IFERROR(IF($C$4="TEI0185_REV03",CALC_CONN_TEI0185_REV03!U518,),"---")</f>
        <v>0</v>
      </c>
      <c r="D518" s="73">
        <f>IFERROR(IF($C$4="TEI0185_REV03",CALC_CONN_TEI0185_REV03!D518,),"---")</f>
        <v>0</v>
      </c>
      <c r="E518" s="73">
        <f>IFERROR(IF($C$4="TEI0185_REV03",CALC_CONN_TEI0185_REV03!E518,),"---")</f>
        <v>0</v>
      </c>
      <c r="F518" s="73" t="str">
        <f>IFERROR(IF(VLOOKUP($D518&amp;"-"&amp;$E518,IF($C$4="TEI0185_REV03",CALC_CONN_TEI0185_REV03!$F:$I),4,0)="--","---",IF($C$4="TEI0185_REV03",CALC_CONN_TEI0185_REV03!$G518&amp; " --&gt; " &amp;CALC_CONN_TEI0185_REV03!$I518&amp; " --&gt; ")),"---")</f>
        <v>---</v>
      </c>
      <c r="G518" s="73" t="str">
        <f>IFERROR(IF(VLOOKUP($D518&amp;"-"&amp;$E518,IF($C$4="TEI0185_REV03",CALC_CONN_TEI0185_REV03!$F:$H),3,0)="--",VLOOKUP($D518&amp;"-"&amp;$E518,IF($C$4="TEI0185_REV03",CALC_CONN_TEI0185_REV03!$F:$H),2,0),VLOOKUP($D518&amp;"-"&amp;$E518,IF($C$4="TEI0185_REV03",CALC_CONN_TEI0185_REV03!$F:$H),3,0)),"---")</f>
        <v>---</v>
      </c>
      <c r="H518" s="73" t="str">
        <f>IFERROR(VLOOKUP(G518,IF($C$4="TEI0185_REV03",CALC_CONN_TEI0185_REV03!$G:$T),14,0),"---")</f>
        <v>---</v>
      </c>
      <c r="I518" s="73" t="str">
        <f>IFERROR(VLOOKUP(G518,IF($C$4="TEI0185_REV03",CALC_CONN_TEI0185_REV03!$H:$X),16,0),"---")</f>
        <v>---</v>
      </c>
      <c r="J518" s="72" t="str">
        <f>IFERROR(VLOOKUP(G518,IF($C$4="TEI0185_REV03",CALC_CONN_TEI0185_REV03!$H:$X),17,0),"---")</f>
        <v>---</v>
      </c>
      <c r="K518" s="78" t="str">
        <f>IFERROR(VLOOKUP($D518&amp;"-"&amp;$E518,IF($C$4="TEI0185_REV03",CALC_CONN_TEI0185_REV03!$F:$K,"???"),6,0),"---")</f>
        <v>---</v>
      </c>
    </row>
    <row r="519" spans="2:11" ht="15" customHeight="1" x14ac:dyDescent="0.25">
      <c r="B519" s="73">
        <f t="shared" si="7"/>
        <v>514</v>
      </c>
      <c r="C519" s="77">
        <f>IFERROR(IF($C$4="TEI0185_REV03",CALC_CONN_TEI0185_REV03!U519,),"---")</f>
        <v>0</v>
      </c>
      <c r="D519" s="73">
        <f>IFERROR(IF($C$4="TEI0185_REV03",CALC_CONN_TEI0185_REV03!D519,),"---")</f>
        <v>0</v>
      </c>
      <c r="E519" s="73">
        <f>IFERROR(IF($C$4="TEI0185_REV03",CALC_CONN_TEI0185_REV03!E519,),"---")</f>
        <v>0</v>
      </c>
      <c r="F519" s="73" t="str">
        <f>IFERROR(IF(VLOOKUP($D519&amp;"-"&amp;$E519,IF($C$4="TEI0185_REV03",CALC_CONN_TEI0185_REV03!$F:$I),4,0)="--","---",IF($C$4="TEI0185_REV03",CALC_CONN_TEI0185_REV03!$G519&amp; " --&gt; " &amp;CALC_CONN_TEI0185_REV03!$I519&amp; " --&gt; ")),"---")</f>
        <v>---</v>
      </c>
      <c r="G519" s="73" t="str">
        <f>IFERROR(IF(VLOOKUP($D519&amp;"-"&amp;$E519,IF($C$4="TEI0185_REV03",CALC_CONN_TEI0185_REV03!$F:$H),3,0)="--",VLOOKUP($D519&amp;"-"&amp;$E519,IF($C$4="TEI0185_REV03",CALC_CONN_TEI0185_REV03!$F:$H),2,0),VLOOKUP($D519&amp;"-"&amp;$E519,IF($C$4="TEI0185_REV03",CALC_CONN_TEI0185_REV03!$F:$H),3,0)),"---")</f>
        <v>---</v>
      </c>
      <c r="H519" s="73" t="str">
        <f>IFERROR(VLOOKUP(G519,IF($C$4="TEI0185_REV03",CALC_CONN_TEI0185_REV03!$G:$T),14,0),"---")</f>
        <v>---</v>
      </c>
      <c r="I519" s="73" t="str">
        <f>IFERROR(VLOOKUP(G519,IF($C$4="TEI0185_REV03",CALC_CONN_TEI0185_REV03!$H:$X),16,0),"---")</f>
        <v>---</v>
      </c>
      <c r="J519" s="72" t="str">
        <f>IFERROR(VLOOKUP(G519,IF($C$4="TEI0185_REV03",CALC_CONN_TEI0185_REV03!$H:$X),17,0),"---")</f>
        <v>---</v>
      </c>
      <c r="K519" s="78" t="str">
        <f>IFERROR(VLOOKUP($D519&amp;"-"&amp;$E519,IF($C$4="TEI0185_REV03",CALC_CONN_TEI0185_REV03!$F:$K,"???"),6,0),"---")</f>
        <v>---</v>
      </c>
    </row>
    <row r="520" spans="2:11" ht="15" customHeight="1" x14ac:dyDescent="0.25">
      <c r="B520" s="73">
        <f t="shared" ref="B520:B583" si="8">B519+1</f>
        <v>515</v>
      </c>
      <c r="C520" s="77">
        <f>IFERROR(IF($C$4="TEI0185_REV03",CALC_CONN_TEI0185_REV03!U520,),"---")</f>
        <v>0</v>
      </c>
      <c r="D520" s="73">
        <f>IFERROR(IF($C$4="TEI0185_REV03",CALC_CONN_TEI0185_REV03!D520,),"---")</f>
        <v>0</v>
      </c>
      <c r="E520" s="73">
        <f>IFERROR(IF($C$4="TEI0185_REV03",CALC_CONN_TEI0185_REV03!E520,),"---")</f>
        <v>0</v>
      </c>
      <c r="F520" s="73" t="str">
        <f>IFERROR(IF(VLOOKUP($D520&amp;"-"&amp;$E520,IF($C$4="TEI0185_REV03",CALC_CONN_TEI0185_REV03!$F:$I),4,0)="--","---",IF($C$4="TEI0185_REV03",CALC_CONN_TEI0185_REV03!$G520&amp; " --&gt; " &amp;CALC_CONN_TEI0185_REV03!$I520&amp; " --&gt; ")),"---")</f>
        <v>---</v>
      </c>
      <c r="G520" s="73" t="str">
        <f>IFERROR(IF(VLOOKUP($D520&amp;"-"&amp;$E520,IF($C$4="TEI0185_REV03",CALC_CONN_TEI0185_REV03!$F:$H),3,0)="--",VLOOKUP($D520&amp;"-"&amp;$E520,IF($C$4="TEI0185_REV03",CALC_CONN_TEI0185_REV03!$F:$H),2,0),VLOOKUP($D520&amp;"-"&amp;$E520,IF($C$4="TEI0185_REV03",CALC_CONN_TEI0185_REV03!$F:$H),3,0)),"---")</f>
        <v>---</v>
      </c>
      <c r="H520" s="73" t="str">
        <f>IFERROR(VLOOKUP(G520,IF($C$4="TEI0185_REV03",CALC_CONN_TEI0185_REV03!$G:$T),14,0),"---")</f>
        <v>---</v>
      </c>
      <c r="I520" s="73" t="str">
        <f>IFERROR(VLOOKUP(G520,IF($C$4="TEI0185_REV03",CALC_CONN_TEI0185_REV03!$H:$X),16,0),"---")</f>
        <v>---</v>
      </c>
      <c r="J520" s="72" t="str">
        <f>IFERROR(VLOOKUP(G520,IF($C$4="TEI0185_REV03",CALC_CONN_TEI0185_REV03!$H:$X),17,0),"---")</f>
        <v>---</v>
      </c>
      <c r="K520" s="78" t="str">
        <f>IFERROR(VLOOKUP($D520&amp;"-"&amp;$E520,IF($C$4="TEI0185_REV03",CALC_CONN_TEI0185_REV03!$F:$K,"???"),6,0),"---")</f>
        <v>---</v>
      </c>
    </row>
    <row r="521" spans="2:11" ht="15" customHeight="1" x14ac:dyDescent="0.25">
      <c r="B521" s="73">
        <f t="shared" si="8"/>
        <v>516</v>
      </c>
      <c r="C521" s="77">
        <f>IFERROR(IF($C$4="TEI0185_REV03",CALC_CONN_TEI0185_REV03!U521,),"---")</f>
        <v>0</v>
      </c>
      <c r="D521" s="73">
        <f>IFERROR(IF($C$4="TEI0185_REV03",CALC_CONN_TEI0185_REV03!D521,),"---")</f>
        <v>0</v>
      </c>
      <c r="E521" s="73">
        <f>IFERROR(IF($C$4="TEI0185_REV03",CALC_CONN_TEI0185_REV03!E521,),"---")</f>
        <v>0</v>
      </c>
      <c r="F521" s="73" t="str">
        <f>IFERROR(IF(VLOOKUP($D521&amp;"-"&amp;$E521,IF($C$4="TEI0185_REV03",CALC_CONN_TEI0185_REV03!$F:$I),4,0)="--","---",IF($C$4="TEI0185_REV03",CALC_CONN_TEI0185_REV03!$G521&amp; " --&gt; " &amp;CALC_CONN_TEI0185_REV03!$I521&amp; " --&gt; ")),"---")</f>
        <v>---</v>
      </c>
      <c r="G521" s="73" t="str">
        <f>IFERROR(IF(VLOOKUP($D521&amp;"-"&amp;$E521,IF($C$4="TEI0185_REV03",CALC_CONN_TEI0185_REV03!$F:$H),3,0)="--",VLOOKUP($D521&amp;"-"&amp;$E521,IF($C$4="TEI0185_REV03",CALC_CONN_TEI0185_REV03!$F:$H),2,0),VLOOKUP($D521&amp;"-"&amp;$E521,IF($C$4="TEI0185_REV03",CALC_CONN_TEI0185_REV03!$F:$H),3,0)),"---")</f>
        <v>---</v>
      </c>
      <c r="H521" s="73" t="str">
        <f>IFERROR(VLOOKUP(G521,IF($C$4="TEI0185_REV03",CALC_CONN_TEI0185_REV03!$G:$T),14,0),"---")</f>
        <v>---</v>
      </c>
      <c r="I521" s="73" t="str">
        <f>IFERROR(VLOOKUP(G521,IF($C$4="TEI0185_REV03",CALC_CONN_TEI0185_REV03!$H:$X),16,0),"---")</f>
        <v>---</v>
      </c>
      <c r="J521" s="72" t="str">
        <f>IFERROR(VLOOKUP(G521,IF($C$4="TEI0185_REV03",CALC_CONN_TEI0185_REV03!$H:$X),17,0),"---")</f>
        <v>---</v>
      </c>
      <c r="K521" s="78" t="str">
        <f>IFERROR(VLOOKUP($D521&amp;"-"&amp;$E521,IF($C$4="TEI0185_REV03",CALC_CONN_TEI0185_REV03!$F:$K,"???"),6,0),"---")</f>
        <v>---</v>
      </c>
    </row>
    <row r="522" spans="2:11" ht="15" customHeight="1" x14ac:dyDescent="0.25">
      <c r="B522" s="73">
        <f t="shared" si="8"/>
        <v>517</v>
      </c>
      <c r="C522" s="77">
        <f>IFERROR(IF($C$4="TEI0185_REV03",CALC_CONN_TEI0185_REV03!U522,),"---")</f>
        <v>0</v>
      </c>
      <c r="D522" s="73">
        <f>IFERROR(IF($C$4="TEI0185_REV03",CALC_CONN_TEI0185_REV03!D522,),"---")</f>
        <v>0</v>
      </c>
      <c r="E522" s="73">
        <f>IFERROR(IF($C$4="TEI0185_REV03",CALC_CONN_TEI0185_REV03!E522,),"---")</f>
        <v>0</v>
      </c>
      <c r="F522" s="73" t="str">
        <f>IFERROR(IF(VLOOKUP($D522&amp;"-"&amp;$E522,IF($C$4="TEI0185_REV03",CALC_CONN_TEI0185_REV03!$F:$I),4,0)="--","---",IF($C$4="TEI0185_REV03",CALC_CONN_TEI0185_REV03!$G522&amp; " --&gt; " &amp;CALC_CONN_TEI0185_REV03!$I522&amp; " --&gt; ")),"---")</f>
        <v>---</v>
      </c>
      <c r="G522" s="73" t="str">
        <f>IFERROR(IF(VLOOKUP($D522&amp;"-"&amp;$E522,IF($C$4="TEI0185_REV03",CALC_CONN_TEI0185_REV03!$F:$H),3,0)="--",VLOOKUP($D522&amp;"-"&amp;$E522,IF($C$4="TEI0185_REV03",CALC_CONN_TEI0185_REV03!$F:$H),2,0),VLOOKUP($D522&amp;"-"&amp;$E522,IF($C$4="TEI0185_REV03",CALC_CONN_TEI0185_REV03!$F:$H),3,0)),"---")</f>
        <v>---</v>
      </c>
      <c r="H522" s="73" t="str">
        <f>IFERROR(VLOOKUP(G522,IF($C$4="TEI0185_REV03",CALC_CONN_TEI0185_REV03!$G:$T),14,0),"---")</f>
        <v>---</v>
      </c>
      <c r="I522" s="73" t="str">
        <f>IFERROR(VLOOKUP(G522,IF($C$4="TEI0185_REV03",CALC_CONN_TEI0185_REV03!$H:$X),16,0),"---")</f>
        <v>---</v>
      </c>
      <c r="J522" s="72" t="str">
        <f>IFERROR(VLOOKUP(G522,IF($C$4="TEI0185_REV03",CALC_CONN_TEI0185_REV03!$H:$X),17,0),"---")</f>
        <v>---</v>
      </c>
      <c r="K522" s="78" t="str">
        <f>IFERROR(VLOOKUP($D522&amp;"-"&amp;$E522,IF($C$4="TEI0185_REV03",CALC_CONN_TEI0185_REV03!$F:$K,"???"),6,0),"---")</f>
        <v>---</v>
      </c>
    </row>
    <row r="523" spans="2:11" ht="15" customHeight="1" x14ac:dyDescent="0.25">
      <c r="B523" s="73">
        <f t="shared" si="8"/>
        <v>518</v>
      </c>
      <c r="C523" s="77">
        <f>IFERROR(IF($C$4="TEI0185_REV03",CALC_CONN_TEI0185_REV03!U523,),"---")</f>
        <v>0</v>
      </c>
      <c r="D523" s="73">
        <f>IFERROR(IF($C$4="TEI0185_REV03",CALC_CONN_TEI0185_REV03!D523,),"---")</f>
        <v>0</v>
      </c>
      <c r="E523" s="73">
        <f>IFERROR(IF($C$4="TEI0185_REV03",CALC_CONN_TEI0185_REV03!E523,),"---")</f>
        <v>0</v>
      </c>
      <c r="F523" s="73" t="str">
        <f>IFERROR(IF(VLOOKUP($D523&amp;"-"&amp;$E523,IF($C$4="TEI0185_REV03",CALC_CONN_TEI0185_REV03!$F:$I),4,0)="--","---",IF($C$4="TEI0185_REV03",CALC_CONN_TEI0185_REV03!$G523&amp; " --&gt; " &amp;CALC_CONN_TEI0185_REV03!$I523&amp; " --&gt; ")),"---")</f>
        <v>---</v>
      </c>
      <c r="G523" s="73" t="str">
        <f>IFERROR(IF(VLOOKUP($D523&amp;"-"&amp;$E523,IF($C$4="TEI0185_REV03",CALC_CONN_TEI0185_REV03!$F:$H),3,0)="--",VLOOKUP($D523&amp;"-"&amp;$E523,IF($C$4="TEI0185_REV03",CALC_CONN_TEI0185_REV03!$F:$H),2,0),VLOOKUP($D523&amp;"-"&amp;$E523,IF($C$4="TEI0185_REV03",CALC_CONN_TEI0185_REV03!$F:$H),3,0)),"---")</f>
        <v>---</v>
      </c>
      <c r="H523" s="73" t="str">
        <f>IFERROR(VLOOKUP(G523,IF($C$4="TEI0185_REV03",CALC_CONN_TEI0185_REV03!$G:$T),14,0),"---")</f>
        <v>---</v>
      </c>
      <c r="I523" s="73" t="str">
        <f>IFERROR(VLOOKUP(G523,IF($C$4="TEI0185_REV03",CALC_CONN_TEI0185_REV03!$H:$X),16,0),"---")</f>
        <v>---</v>
      </c>
      <c r="J523" s="72" t="str">
        <f>IFERROR(VLOOKUP(G523,IF($C$4="TEI0185_REV03",CALC_CONN_TEI0185_REV03!$H:$X),17,0),"---")</f>
        <v>---</v>
      </c>
      <c r="K523" s="78" t="str">
        <f>IFERROR(VLOOKUP($D523&amp;"-"&amp;$E523,IF($C$4="TEI0185_REV03",CALC_CONN_TEI0185_REV03!$F:$K,"???"),6,0),"---")</f>
        <v>---</v>
      </c>
    </row>
    <row r="524" spans="2:11" ht="15" customHeight="1" x14ac:dyDescent="0.25">
      <c r="B524" s="73">
        <f t="shared" si="8"/>
        <v>519</v>
      </c>
      <c r="C524" s="77">
        <f>IFERROR(IF($C$4="TEI0185_REV03",CALC_CONN_TEI0185_REV03!U524,),"---")</f>
        <v>0</v>
      </c>
      <c r="D524" s="73">
        <f>IFERROR(IF($C$4="TEI0185_REV03",CALC_CONN_TEI0185_REV03!D524,),"---")</f>
        <v>0</v>
      </c>
      <c r="E524" s="73">
        <f>IFERROR(IF($C$4="TEI0185_REV03",CALC_CONN_TEI0185_REV03!E524,),"---")</f>
        <v>0</v>
      </c>
      <c r="F524" s="73" t="str">
        <f>IFERROR(IF(VLOOKUP($D524&amp;"-"&amp;$E524,IF($C$4="TEI0185_REV03",CALC_CONN_TEI0185_REV03!$F:$I),4,0)="--","---",IF($C$4="TEI0185_REV03",CALC_CONN_TEI0185_REV03!$G524&amp; " --&gt; " &amp;CALC_CONN_TEI0185_REV03!$I524&amp; " --&gt; ")),"---")</f>
        <v>---</v>
      </c>
      <c r="G524" s="73" t="str">
        <f>IFERROR(IF(VLOOKUP($D524&amp;"-"&amp;$E524,IF($C$4="TEI0185_REV03",CALC_CONN_TEI0185_REV03!$F:$H),3,0)="--",VLOOKUP($D524&amp;"-"&amp;$E524,IF($C$4="TEI0185_REV03",CALC_CONN_TEI0185_REV03!$F:$H),2,0),VLOOKUP($D524&amp;"-"&amp;$E524,IF($C$4="TEI0185_REV03",CALC_CONN_TEI0185_REV03!$F:$H),3,0)),"---")</f>
        <v>---</v>
      </c>
      <c r="H524" s="73" t="str">
        <f>IFERROR(VLOOKUP(G524,IF($C$4="TEI0185_REV03",CALC_CONN_TEI0185_REV03!$G:$T),14,0),"---")</f>
        <v>---</v>
      </c>
      <c r="I524" s="73" t="str">
        <f>IFERROR(VLOOKUP(G524,IF($C$4="TEI0185_REV03",CALC_CONN_TEI0185_REV03!$H:$X),16,0),"---")</f>
        <v>---</v>
      </c>
      <c r="J524" s="72" t="str">
        <f>IFERROR(VLOOKUP(G524,IF($C$4="TEI0185_REV03",CALC_CONN_TEI0185_REV03!$H:$X),17,0),"---")</f>
        <v>---</v>
      </c>
      <c r="K524" s="78" t="str">
        <f>IFERROR(VLOOKUP($D524&amp;"-"&amp;$E524,IF($C$4="TEI0185_REV03",CALC_CONN_TEI0185_REV03!$F:$K,"???"),6,0),"---")</f>
        <v>---</v>
      </c>
    </row>
    <row r="525" spans="2:11" ht="15" customHeight="1" x14ac:dyDescent="0.25">
      <c r="B525" s="73">
        <f t="shared" si="8"/>
        <v>520</v>
      </c>
      <c r="C525" s="77">
        <f>IFERROR(IF($C$4="TEI0185_REV03",CALC_CONN_TEI0185_REV03!U525,),"---")</f>
        <v>0</v>
      </c>
      <c r="D525" s="73">
        <f>IFERROR(IF($C$4="TEI0185_REV03",CALC_CONN_TEI0185_REV03!D525,),"---")</f>
        <v>0</v>
      </c>
      <c r="E525" s="73">
        <f>IFERROR(IF($C$4="TEI0185_REV03",CALC_CONN_TEI0185_REV03!E525,),"---")</f>
        <v>0</v>
      </c>
      <c r="F525" s="73" t="str">
        <f>IFERROR(IF(VLOOKUP($D525&amp;"-"&amp;$E525,IF($C$4="TEI0185_REV03",CALC_CONN_TEI0185_REV03!$F:$I),4,0)="--","---",IF($C$4="TEI0185_REV03",CALC_CONN_TEI0185_REV03!$G525&amp; " --&gt; " &amp;CALC_CONN_TEI0185_REV03!$I525&amp; " --&gt; ")),"---")</f>
        <v>---</v>
      </c>
      <c r="G525" s="73" t="str">
        <f>IFERROR(IF(VLOOKUP($D525&amp;"-"&amp;$E525,IF($C$4="TEI0185_REV03",CALC_CONN_TEI0185_REV03!$F:$H),3,0)="--",VLOOKUP($D525&amp;"-"&amp;$E525,IF($C$4="TEI0185_REV03",CALC_CONN_TEI0185_REV03!$F:$H),2,0),VLOOKUP($D525&amp;"-"&amp;$E525,IF($C$4="TEI0185_REV03",CALC_CONN_TEI0185_REV03!$F:$H),3,0)),"---")</f>
        <v>---</v>
      </c>
      <c r="H525" s="73" t="str">
        <f>IFERROR(VLOOKUP(G525,IF($C$4="TEI0185_REV03",CALC_CONN_TEI0185_REV03!$G:$T),14,0),"---")</f>
        <v>---</v>
      </c>
      <c r="I525" s="73" t="str">
        <f>IFERROR(VLOOKUP(G525,IF($C$4="TEI0185_REV03",CALC_CONN_TEI0185_REV03!$H:$X),16,0),"---")</f>
        <v>---</v>
      </c>
      <c r="J525" s="72" t="str">
        <f>IFERROR(VLOOKUP(G525,IF($C$4="TEI0185_REV03",CALC_CONN_TEI0185_REV03!$H:$X),17,0),"---")</f>
        <v>---</v>
      </c>
      <c r="K525" s="78" t="str">
        <f>IFERROR(VLOOKUP($D525&amp;"-"&amp;$E525,IF($C$4="TEI0185_REV03",CALC_CONN_TEI0185_REV03!$F:$K,"???"),6,0),"---")</f>
        <v>---</v>
      </c>
    </row>
    <row r="526" spans="2:11" ht="15" customHeight="1" x14ac:dyDescent="0.25">
      <c r="B526" s="73">
        <f t="shared" si="8"/>
        <v>521</v>
      </c>
      <c r="C526" s="77">
        <f>IFERROR(IF($C$4="TEI0185_REV03",CALC_CONN_TEI0185_REV03!U526,),"---")</f>
        <v>0</v>
      </c>
      <c r="D526" s="73">
        <f>IFERROR(IF($C$4="TEI0185_REV03",CALC_CONN_TEI0185_REV03!D526,),"---")</f>
        <v>0</v>
      </c>
      <c r="E526" s="73">
        <f>IFERROR(IF($C$4="TEI0185_REV03",CALC_CONN_TEI0185_REV03!E526,),"---")</f>
        <v>0</v>
      </c>
      <c r="F526" s="73" t="str">
        <f>IFERROR(IF(VLOOKUP($D526&amp;"-"&amp;$E526,IF($C$4="TEI0185_REV03",CALC_CONN_TEI0185_REV03!$F:$I),4,0)="--","---",IF($C$4="TEI0185_REV03",CALC_CONN_TEI0185_REV03!$G526&amp; " --&gt; " &amp;CALC_CONN_TEI0185_REV03!$I526&amp; " --&gt; ")),"---")</f>
        <v>---</v>
      </c>
      <c r="G526" s="73" t="str">
        <f>IFERROR(IF(VLOOKUP($D526&amp;"-"&amp;$E526,IF($C$4="TEI0185_REV03",CALC_CONN_TEI0185_REV03!$F:$H),3,0)="--",VLOOKUP($D526&amp;"-"&amp;$E526,IF($C$4="TEI0185_REV03",CALC_CONN_TEI0185_REV03!$F:$H),2,0),VLOOKUP($D526&amp;"-"&amp;$E526,IF($C$4="TEI0185_REV03",CALC_CONN_TEI0185_REV03!$F:$H),3,0)),"---")</f>
        <v>---</v>
      </c>
      <c r="H526" s="73" t="str">
        <f>IFERROR(VLOOKUP(G526,IF($C$4="TEI0185_REV03",CALC_CONN_TEI0185_REV03!$G:$T),14,0),"---")</f>
        <v>---</v>
      </c>
      <c r="I526" s="73" t="str">
        <f>IFERROR(VLOOKUP(G526,IF($C$4="TEI0185_REV03",CALC_CONN_TEI0185_REV03!$H:$X),16,0),"---")</f>
        <v>---</v>
      </c>
      <c r="J526" s="72" t="str">
        <f>IFERROR(VLOOKUP(G526,IF($C$4="TEI0185_REV03",CALC_CONN_TEI0185_REV03!$H:$X),17,0),"---")</f>
        <v>---</v>
      </c>
      <c r="K526" s="78" t="str">
        <f>IFERROR(VLOOKUP($D526&amp;"-"&amp;$E526,IF($C$4="TEI0185_REV03",CALC_CONN_TEI0185_REV03!$F:$K,"???"),6,0),"---")</f>
        <v>---</v>
      </c>
    </row>
    <row r="527" spans="2:11" ht="15" customHeight="1" x14ac:dyDescent="0.25">
      <c r="B527" s="73">
        <f t="shared" si="8"/>
        <v>522</v>
      </c>
      <c r="C527" s="77">
        <f>IFERROR(IF($C$4="TEI0185_REV03",CALC_CONN_TEI0185_REV03!U527,),"---")</f>
        <v>0</v>
      </c>
      <c r="D527" s="73">
        <f>IFERROR(IF($C$4="TEI0185_REV03",CALC_CONN_TEI0185_REV03!D527,),"---")</f>
        <v>0</v>
      </c>
      <c r="E527" s="73">
        <f>IFERROR(IF($C$4="TEI0185_REV03",CALC_CONN_TEI0185_REV03!E527,),"---")</f>
        <v>0</v>
      </c>
      <c r="F527" s="73" t="str">
        <f>IFERROR(IF(VLOOKUP($D527&amp;"-"&amp;$E527,IF($C$4="TEI0185_REV03",CALC_CONN_TEI0185_REV03!$F:$I),4,0)="--","---",IF($C$4="TEI0185_REV03",CALC_CONN_TEI0185_REV03!$G527&amp; " --&gt; " &amp;CALC_CONN_TEI0185_REV03!$I527&amp; " --&gt; ")),"---")</f>
        <v>---</v>
      </c>
      <c r="G527" s="73" t="str">
        <f>IFERROR(IF(VLOOKUP($D527&amp;"-"&amp;$E527,IF($C$4="TEI0185_REV03",CALC_CONN_TEI0185_REV03!$F:$H),3,0)="--",VLOOKUP($D527&amp;"-"&amp;$E527,IF($C$4="TEI0185_REV03",CALC_CONN_TEI0185_REV03!$F:$H),2,0),VLOOKUP($D527&amp;"-"&amp;$E527,IF($C$4="TEI0185_REV03",CALC_CONN_TEI0185_REV03!$F:$H),3,0)),"---")</f>
        <v>---</v>
      </c>
      <c r="H527" s="73" t="str">
        <f>IFERROR(VLOOKUP(G527,IF($C$4="TEI0185_REV03",CALC_CONN_TEI0185_REV03!$G:$T),14,0),"---")</f>
        <v>---</v>
      </c>
      <c r="I527" s="73" t="str">
        <f>IFERROR(VLOOKUP(G527,IF($C$4="TEI0185_REV03",CALC_CONN_TEI0185_REV03!$H:$X),16,0),"---")</f>
        <v>---</v>
      </c>
      <c r="J527" s="72" t="str">
        <f>IFERROR(VLOOKUP(G527,IF($C$4="TEI0185_REV03",CALC_CONN_TEI0185_REV03!$H:$X),17,0),"---")</f>
        <v>---</v>
      </c>
      <c r="K527" s="78" t="str">
        <f>IFERROR(VLOOKUP($D527&amp;"-"&amp;$E527,IF($C$4="TEI0185_REV03",CALC_CONN_TEI0185_REV03!$F:$K,"???"),6,0),"---")</f>
        <v>---</v>
      </c>
    </row>
    <row r="528" spans="2:11" ht="15" customHeight="1" x14ac:dyDescent="0.25">
      <c r="B528" s="73">
        <f t="shared" si="8"/>
        <v>523</v>
      </c>
      <c r="C528" s="77">
        <f>IFERROR(IF($C$4="TEI0185_REV03",CALC_CONN_TEI0185_REV03!U528,),"---")</f>
        <v>0</v>
      </c>
      <c r="D528" s="73">
        <f>IFERROR(IF($C$4="TEI0185_REV03",CALC_CONN_TEI0185_REV03!D528,),"---")</f>
        <v>0</v>
      </c>
      <c r="E528" s="73">
        <f>IFERROR(IF($C$4="TEI0185_REV03",CALC_CONN_TEI0185_REV03!E528,),"---")</f>
        <v>0</v>
      </c>
      <c r="F528" s="73" t="str">
        <f>IFERROR(IF(VLOOKUP($D528&amp;"-"&amp;$E528,IF($C$4="TEI0185_REV03",CALC_CONN_TEI0185_REV03!$F:$I),4,0)="--","---",IF($C$4="TEI0185_REV03",CALC_CONN_TEI0185_REV03!$G528&amp; " --&gt; " &amp;CALC_CONN_TEI0185_REV03!$I528&amp; " --&gt; ")),"---")</f>
        <v>---</v>
      </c>
      <c r="G528" s="73" t="str">
        <f>IFERROR(IF(VLOOKUP($D528&amp;"-"&amp;$E528,IF($C$4="TEI0185_REV03",CALC_CONN_TEI0185_REV03!$F:$H),3,0)="--",VLOOKUP($D528&amp;"-"&amp;$E528,IF($C$4="TEI0185_REV03",CALC_CONN_TEI0185_REV03!$F:$H),2,0),VLOOKUP($D528&amp;"-"&amp;$E528,IF($C$4="TEI0185_REV03",CALC_CONN_TEI0185_REV03!$F:$H),3,0)),"---")</f>
        <v>---</v>
      </c>
      <c r="H528" s="73" t="str">
        <f>IFERROR(VLOOKUP(G528,IF($C$4="TEI0185_REV03",CALC_CONN_TEI0185_REV03!$G:$T),14,0),"---")</f>
        <v>---</v>
      </c>
      <c r="I528" s="73" t="str">
        <f>IFERROR(VLOOKUP(G528,IF($C$4="TEI0185_REV03",CALC_CONN_TEI0185_REV03!$H:$X),16,0),"---")</f>
        <v>---</v>
      </c>
      <c r="J528" s="72" t="str">
        <f>IFERROR(VLOOKUP(G528,IF($C$4="TEI0185_REV03",CALC_CONN_TEI0185_REV03!$H:$X),17,0),"---")</f>
        <v>---</v>
      </c>
      <c r="K528" s="78" t="str">
        <f>IFERROR(VLOOKUP($D528&amp;"-"&amp;$E528,IF($C$4="TEI0185_REV03",CALC_CONN_TEI0185_REV03!$F:$K,"???"),6,0),"---")</f>
        <v>---</v>
      </c>
    </row>
    <row r="529" spans="2:11" ht="15" customHeight="1" x14ac:dyDescent="0.25">
      <c r="B529" s="73">
        <f t="shared" si="8"/>
        <v>524</v>
      </c>
      <c r="C529" s="77">
        <f>IFERROR(IF($C$4="TEI0185_REV03",CALC_CONN_TEI0185_REV03!U529,),"---")</f>
        <v>0</v>
      </c>
      <c r="D529" s="73">
        <f>IFERROR(IF($C$4="TEI0185_REV03",CALC_CONN_TEI0185_REV03!D529,),"---")</f>
        <v>0</v>
      </c>
      <c r="E529" s="73">
        <f>IFERROR(IF($C$4="TEI0185_REV03",CALC_CONN_TEI0185_REV03!E529,),"---")</f>
        <v>0</v>
      </c>
      <c r="F529" s="73" t="str">
        <f>IFERROR(IF(VLOOKUP($D529&amp;"-"&amp;$E529,IF($C$4="TEI0185_REV03",CALC_CONN_TEI0185_REV03!$F:$I),4,0)="--","---",IF($C$4="TEI0185_REV03",CALC_CONN_TEI0185_REV03!$G529&amp; " --&gt; " &amp;CALC_CONN_TEI0185_REV03!$I529&amp; " --&gt; ")),"---")</f>
        <v>---</v>
      </c>
      <c r="G529" s="73" t="str">
        <f>IFERROR(IF(VLOOKUP($D529&amp;"-"&amp;$E529,IF($C$4="TEI0185_REV03",CALC_CONN_TEI0185_REV03!$F:$H),3,0)="--",VLOOKUP($D529&amp;"-"&amp;$E529,IF($C$4="TEI0185_REV03",CALC_CONN_TEI0185_REV03!$F:$H),2,0),VLOOKUP($D529&amp;"-"&amp;$E529,IF($C$4="TEI0185_REV03",CALC_CONN_TEI0185_REV03!$F:$H),3,0)),"---")</f>
        <v>---</v>
      </c>
      <c r="H529" s="73" t="str">
        <f>IFERROR(VLOOKUP(G529,IF($C$4="TEI0185_REV03",CALC_CONN_TEI0185_REV03!$G:$T),14,0),"---")</f>
        <v>---</v>
      </c>
      <c r="I529" s="73" t="str">
        <f>IFERROR(VLOOKUP(G529,IF($C$4="TEI0185_REV03",CALC_CONN_TEI0185_REV03!$H:$X),16,0),"---")</f>
        <v>---</v>
      </c>
      <c r="J529" s="72" t="str">
        <f>IFERROR(VLOOKUP(G529,IF($C$4="TEI0185_REV03",CALC_CONN_TEI0185_REV03!$H:$X),17,0),"---")</f>
        <v>---</v>
      </c>
      <c r="K529" s="78" t="str">
        <f>IFERROR(VLOOKUP($D529&amp;"-"&amp;$E529,IF($C$4="TEI0185_REV03",CALC_CONN_TEI0185_REV03!$F:$K,"???"),6,0),"---")</f>
        <v>---</v>
      </c>
    </row>
    <row r="530" spans="2:11" ht="15" customHeight="1" x14ac:dyDescent="0.25">
      <c r="B530" s="73">
        <f t="shared" si="8"/>
        <v>525</v>
      </c>
      <c r="C530" s="77">
        <f>IFERROR(IF($C$4="TEI0185_REV03",CALC_CONN_TEI0185_REV03!U530,),"---")</f>
        <v>0</v>
      </c>
      <c r="D530" s="73">
        <f>IFERROR(IF($C$4="TEI0185_REV03",CALC_CONN_TEI0185_REV03!D530,),"---")</f>
        <v>0</v>
      </c>
      <c r="E530" s="73">
        <f>IFERROR(IF($C$4="TEI0185_REV03",CALC_CONN_TEI0185_REV03!E530,),"---")</f>
        <v>0</v>
      </c>
      <c r="F530" s="73" t="str">
        <f>IFERROR(IF(VLOOKUP($D530&amp;"-"&amp;$E530,IF($C$4="TEI0185_REV03",CALC_CONN_TEI0185_REV03!$F:$I),4,0)="--","---",IF($C$4="TEI0185_REV03",CALC_CONN_TEI0185_REV03!$G530&amp; " --&gt; " &amp;CALC_CONN_TEI0185_REV03!$I530&amp; " --&gt; ")),"---")</f>
        <v>---</v>
      </c>
      <c r="G530" s="73" t="str">
        <f>IFERROR(IF(VLOOKUP($D530&amp;"-"&amp;$E530,IF($C$4="TEI0185_REV03",CALC_CONN_TEI0185_REV03!$F:$H),3,0)="--",VLOOKUP($D530&amp;"-"&amp;$E530,IF($C$4="TEI0185_REV03",CALC_CONN_TEI0185_REV03!$F:$H),2,0),VLOOKUP($D530&amp;"-"&amp;$E530,IF($C$4="TEI0185_REV03",CALC_CONN_TEI0185_REV03!$F:$H),3,0)),"---")</f>
        <v>---</v>
      </c>
      <c r="H530" s="73" t="str">
        <f>IFERROR(VLOOKUP(G530,IF($C$4="TEI0185_REV03",CALC_CONN_TEI0185_REV03!$G:$T),14,0),"---")</f>
        <v>---</v>
      </c>
      <c r="I530" s="73" t="str">
        <f>IFERROR(VLOOKUP(G530,IF($C$4="TEI0185_REV03",CALC_CONN_TEI0185_REV03!$H:$X),16,0),"---")</f>
        <v>---</v>
      </c>
      <c r="J530" s="72" t="str">
        <f>IFERROR(VLOOKUP(G530,IF($C$4="TEI0185_REV03",CALC_CONN_TEI0185_REV03!$H:$X),17,0),"---")</f>
        <v>---</v>
      </c>
      <c r="K530" s="78" t="str">
        <f>IFERROR(VLOOKUP($D530&amp;"-"&amp;$E530,IF($C$4="TEI0185_REV03",CALC_CONN_TEI0185_REV03!$F:$K,"???"),6,0),"---")</f>
        <v>---</v>
      </c>
    </row>
    <row r="531" spans="2:11" ht="15" customHeight="1" x14ac:dyDescent="0.25">
      <c r="B531" s="73">
        <f t="shared" si="8"/>
        <v>526</v>
      </c>
      <c r="C531" s="77">
        <f>IFERROR(IF($C$4="TEI0185_REV03",CALC_CONN_TEI0185_REV03!U531,),"---")</f>
        <v>0</v>
      </c>
      <c r="D531" s="73">
        <f>IFERROR(IF($C$4="TEI0185_REV03",CALC_CONN_TEI0185_REV03!D531,),"---")</f>
        <v>0</v>
      </c>
      <c r="E531" s="73">
        <f>IFERROR(IF($C$4="TEI0185_REV03",CALC_CONN_TEI0185_REV03!E531,),"---")</f>
        <v>0</v>
      </c>
      <c r="F531" s="73" t="str">
        <f>IFERROR(IF(VLOOKUP($D531&amp;"-"&amp;$E531,IF($C$4="TEI0185_REV03",CALC_CONN_TEI0185_REV03!$F:$I),4,0)="--","---",IF($C$4="TEI0185_REV03",CALC_CONN_TEI0185_REV03!$G531&amp; " --&gt; " &amp;CALC_CONN_TEI0185_REV03!$I531&amp; " --&gt; ")),"---")</f>
        <v>---</v>
      </c>
      <c r="G531" s="73" t="str">
        <f>IFERROR(IF(VLOOKUP($D531&amp;"-"&amp;$E531,IF($C$4="TEI0185_REV03",CALC_CONN_TEI0185_REV03!$F:$H),3,0)="--",VLOOKUP($D531&amp;"-"&amp;$E531,IF($C$4="TEI0185_REV03",CALC_CONN_TEI0185_REV03!$F:$H),2,0),VLOOKUP($D531&amp;"-"&amp;$E531,IF($C$4="TEI0185_REV03",CALC_CONN_TEI0185_REV03!$F:$H),3,0)),"---")</f>
        <v>---</v>
      </c>
      <c r="H531" s="73" t="str">
        <f>IFERROR(VLOOKUP(G531,IF($C$4="TEI0185_REV03",CALC_CONN_TEI0185_REV03!$G:$T),14,0),"---")</f>
        <v>---</v>
      </c>
      <c r="I531" s="73" t="str">
        <f>IFERROR(VLOOKUP(G531,IF($C$4="TEI0185_REV03",CALC_CONN_TEI0185_REV03!$H:$X),16,0),"---")</f>
        <v>---</v>
      </c>
      <c r="J531" s="72" t="str">
        <f>IFERROR(VLOOKUP(G531,IF($C$4="TEI0185_REV03",CALC_CONN_TEI0185_REV03!$H:$X),17,0),"---")</f>
        <v>---</v>
      </c>
      <c r="K531" s="78" t="str">
        <f>IFERROR(VLOOKUP($D531&amp;"-"&amp;$E531,IF($C$4="TEI0185_REV03",CALC_CONN_TEI0185_REV03!$F:$K,"???"),6,0),"---")</f>
        <v>---</v>
      </c>
    </row>
    <row r="532" spans="2:11" ht="15" customHeight="1" x14ac:dyDescent="0.25">
      <c r="B532" s="73">
        <f t="shared" si="8"/>
        <v>527</v>
      </c>
      <c r="C532" s="77">
        <f>IFERROR(IF($C$4="TEI0185_REV03",CALC_CONN_TEI0185_REV03!U532,),"---")</f>
        <v>0</v>
      </c>
      <c r="D532" s="73">
        <f>IFERROR(IF($C$4="TEI0185_REV03",CALC_CONN_TEI0185_REV03!D532,),"---")</f>
        <v>0</v>
      </c>
      <c r="E532" s="73">
        <f>IFERROR(IF($C$4="TEI0185_REV03",CALC_CONN_TEI0185_REV03!E532,),"---")</f>
        <v>0</v>
      </c>
      <c r="F532" s="73" t="str">
        <f>IFERROR(IF(VLOOKUP($D532&amp;"-"&amp;$E532,IF($C$4="TEI0185_REV03",CALC_CONN_TEI0185_REV03!$F:$I),4,0)="--","---",IF($C$4="TEI0185_REV03",CALC_CONN_TEI0185_REV03!$G532&amp; " --&gt; " &amp;CALC_CONN_TEI0185_REV03!$I532&amp; " --&gt; ")),"---")</f>
        <v>---</v>
      </c>
      <c r="G532" s="73" t="str">
        <f>IFERROR(IF(VLOOKUP($D532&amp;"-"&amp;$E532,IF($C$4="TEI0185_REV03",CALC_CONN_TEI0185_REV03!$F:$H),3,0)="--",VLOOKUP($D532&amp;"-"&amp;$E532,IF($C$4="TEI0185_REV03",CALC_CONN_TEI0185_REV03!$F:$H),2,0),VLOOKUP($D532&amp;"-"&amp;$E532,IF($C$4="TEI0185_REV03",CALC_CONN_TEI0185_REV03!$F:$H),3,0)),"---")</f>
        <v>---</v>
      </c>
      <c r="H532" s="73" t="str">
        <f>IFERROR(VLOOKUP(G532,IF($C$4="TEI0185_REV03",CALC_CONN_TEI0185_REV03!$G:$T),14,0),"---")</f>
        <v>---</v>
      </c>
      <c r="I532" s="73" t="str">
        <f>IFERROR(VLOOKUP(G532,IF($C$4="TEI0185_REV03",CALC_CONN_TEI0185_REV03!$H:$X),16,0),"---")</f>
        <v>---</v>
      </c>
      <c r="J532" s="72" t="str">
        <f>IFERROR(VLOOKUP(G532,IF($C$4="TEI0185_REV03",CALC_CONN_TEI0185_REV03!$H:$X),17,0),"---")</f>
        <v>---</v>
      </c>
      <c r="K532" s="78" t="str">
        <f>IFERROR(VLOOKUP($D532&amp;"-"&amp;$E532,IF($C$4="TEI0185_REV03",CALC_CONN_TEI0185_REV03!$F:$K,"???"),6,0),"---")</f>
        <v>---</v>
      </c>
    </row>
    <row r="533" spans="2:11" ht="15" customHeight="1" x14ac:dyDescent="0.25">
      <c r="B533" s="73">
        <f t="shared" si="8"/>
        <v>528</v>
      </c>
      <c r="C533" s="77">
        <f>IFERROR(IF($C$4="TEI0185_REV03",CALC_CONN_TEI0185_REV03!U533,),"---")</f>
        <v>0</v>
      </c>
      <c r="D533" s="73">
        <f>IFERROR(IF($C$4="TEI0185_REV03",CALC_CONN_TEI0185_REV03!D533,),"---")</f>
        <v>0</v>
      </c>
      <c r="E533" s="73">
        <f>IFERROR(IF($C$4="TEI0185_REV03",CALC_CONN_TEI0185_REV03!E533,),"---")</f>
        <v>0</v>
      </c>
      <c r="F533" s="73" t="str">
        <f>IFERROR(IF(VLOOKUP($D533&amp;"-"&amp;$E533,IF($C$4="TEI0185_REV03",CALC_CONN_TEI0185_REV03!$F:$I),4,0)="--","---",IF($C$4="TEI0185_REV03",CALC_CONN_TEI0185_REV03!$G533&amp; " --&gt; " &amp;CALC_CONN_TEI0185_REV03!$I533&amp; " --&gt; ")),"---")</f>
        <v>---</v>
      </c>
      <c r="G533" s="73" t="str">
        <f>IFERROR(IF(VLOOKUP($D533&amp;"-"&amp;$E533,IF($C$4="TEI0185_REV03",CALC_CONN_TEI0185_REV03!$F:$H),3,0)="--",VLOOKUP($D533&amp;"-"&amp;$E533,IF($C$4="TEI0185_REV03",CALC_CONN_TEI0185_REV03!$F:$H),2,0),VLOOKUP($D533&amp;"-"&amp;$E533,IF($C$4="TEI0185_REV03",CALC_CONN_TEI0185_REV03!$F:$H),3,0)),"---")</f>
        <v>---</v>
      </c>
      <c r="H533" s="73" t="str">
        <f>IFERROR(VLOOKUP(G533,IF($C$4="TEI0185_REV03",CALC_CONN_TEI0185_REV03!$G:$T),14,0),"---")</f>
        <v>---</v>
      </c>
      <c r="I533" s="73" t="str">
        <f>IFERROR(VLOOKUP(G533,IF($C$4="TEI0185_REV03",CALC_CONN_TEI0185_REV03!$H:$X),16,0),"---")</f>
        <v>---</v>
      </c>
      <c r="J533" s="72" t="str">
        <f>IFERROR(VLOOKUP(G533,IF($C$4="TEI0185_REV03",CALC_CONN_TEI0185_REV03!$H:$X),17,0),"---")</f>
        <v>---</v>
      </c>
      <c r="K533" s="78" t="str">
        <f>IFERROR(VLOOKUP($D533&amp;"-"&amp;$E533,IF($C$4="TEI0185_REV03",CALC_CONN_TEI0185_REV03!$F:$K,"???"),6,0),"---")</f>
        <v>---</v>
      </c>
    </row>
    <row r="534" spans="2:11" ht="15" customHeight="1" x14ac:dyDescent="0.25">
      <c r="B534" s="73">
        <f t="shared" si="8"/>
        <v>529</v>
      </c>
      <c r="C534" s="77">
        <f>IFERROR(IF($C$4="TEI0185_REV03",CALC_CONN_TEI0185_REV03!U534,),"---")</f>
        <v>0</v>
      </c>
      <c r="D534" s="73">
        <f>IFERROR(IF($C$4="TEI0185_REV03",CALC_CONN_TEI0185_REV03!D534,),"---")</f>
        <v>0</v>
      </c>
      <c r="E534" s="73">
        <f>IFERROR(IF($C$4="TEI0185_REV03",CALC_CONN_TEI0185_REV03!E534,),"---")</f>
        <v>0</v>
      </c>
      <c r="F534" s="73" t="str">
        <f>IFERROR(IF(VLOOKUP($D534&amp;"-"&amp;$E534,IF($C$4="TEI0185_REV03",CALC_CONN_TEI0185_REV03!$F:$I),4,0)="--","---",IF($C$4="TEI0185_REV03",CALC_CONN_TEI0185_REV03!$G534&amp; " --&gt; " &amp;CALC_CONN_TEI0185_REV03!$I534&amp; " --&gt; ")),"---")</f>
        <v>---</v>
      </c>
      <c r="G534" s="73" t="str">
        <f>IFERROR(IF(VLOOKUP($D534&amp;"-"&amp;$E534,IF($C$4="TEI0185_REV03",CALC_CONN_TEI0185_REV03!$F:$H),3,0)="--",VLOOKUP($D534&amp;"-"&amp;$E534,IF($C$4="TEI0185_REV03",CALC_CONN_TEI0185_REV03!$F:$H),2,0),VLOOKUP($D534&amp;"-"&amp;$E534,IF($C$4="TEI0185_REV03",CALC_CONN_TEI0185_REV03!$F:$H),3,0)),"---")</f>
        <v>---</v>
      </c>
      <c r="H534" s="73" t="str">
        <f>IFERROR(VLOOKUP(G534,IF($C$4="TEI0185_REV03",CALC_CONN_TEI0185_REV03!$G:$T),14,0),"---")</f>
        <v>---</v>
      </c>
      <c r="I534" s="73" t="str">
        <f>IFERROR(VLOOKUP(G534,IF($C$4="TEI0185_REV03",CALC_CONN_TEI0185_REV03!$H:$X),16,0),"---")</f>
        <v>---</v>
      </c>
      <c r="J534" s="72" t="str">
        <f>IFERROR(VLOOKUP(G534,IF($C$4="TEI0185_REV03",CALC_CONN_TEI0185_REV03!$H:$X),17,0),"---")</f>
        <v>---</v>
      </c>
      <c r="K534" s="78" t="str">
        <f>IFERROR(VLOOKUP($D534&amp;"-"&amp;$E534,IF($C$4="TEI0185_REV03",CALC_CONN_TEI0185_REV03!$F:$K,"???"),6,0),"---")</f>
        <v>---</v>
      </c>
    </row>
    <row r="535" spans="2:11" ht="15" customHeight="1" x14ac:dyDescent="0.25">
      <c r="B535" s="73">
        <f t="shared" si="8"/>
        <v>530</v>
      </c>
      <c r="C535" s="77">
        <f>IFERROR(IF($C$4="TEI0185_REV03",CALC_CONN_TEI0185_REV03!U535,),"---")</f>
        <v>0</v>
      </c>
      <c r="D535" s="73">
        <f>IFERROR(IF($C$4="TEI0185_REV03",CALC_CONN_TEI0185_REV03!D535,),"---")</f>
        <v>0</v>
      </c>
      <c r="E535" s="73">
        <f>IFERROR(IF($C$4="TEI0185_REV03",CALC_CONN_TEI0185_REV03!E535,),"---")</f>
        <v>0</v>
      </c>
      <c r="F535" s="73" t="str">
        <f>IFERROR(IF(VLOOKUP($D535&amp;"-"&amp;$E535,IF($C$4="TEI0185_REV03",CALC_CONN_TEI0185_REV03!$F:$I),4,0)="--","---",IF($C$4="TEI0185_REV03",CALC_CONN_TEI0185_REV03!$G535&amp; " --&gt; " &amp;CALC_CONN_TEI0185_REV03!$I535&amp; " --&gt; ")),"---")</f>
        <v>---</v>
      </c>
      <c r="G535" s="73" t="str">
        <f>IFERROR(IF(VLOOKUP($D535&amp;"-"&amp;$E535,IF($C$4="TEI0185_REV03",CALC_CONN_TEI0185_REV03!$F:$H),3,0)="--",VLOOKUP($D535&amp;"-"&amp;$E535,IF($C$4="TEI0185_REV03",CALC_CONN_TEI0185_REV03!$F:$H),2,0),VLOOKUP($D535&amp;"-"&amp;$E535,IF($C$4="TEI0185_REV03",CALC_CONN_TEI0185_REV03!$F:$H),3,0)),"---")</f>
        <v>---</v>
      </c>
      <c r="H535" s="73" t="str">
        <f>IFERROR(VLOOKUP(G535,IF($C$4="TEI0185_REV03",CALC_CONN_TEI0185_REV03!$G:$T),14,0),"---")</f>
        <v>---</v>
      </c>
      <c r="I535" s="73" t="str">
        <f>IFERROR(VLOOKUP(G535,IF($C$4="TEI0185_REV03",CALC_CONN_TEI0185_REV03!$H:$X),16,0),"---")</f>
        <v>---</v>
      </c>
      <c r="J535" s="72" t="str">
        <f>IFERROR(VLOOKUP(G535,IF($C$4="TEI0185_REV03",CALC_CONN_TEI0185_REV03!$H:$X),17,0),"---")</f>
        <v>---</v>
      </c>
      <c r="K535" s="78" t="str">
        <f>IFERROR(VLOOKUP($D535&amp;"-"&amp;$E535,IF($C$4="TEI0185_REV03",CALC_CONN_TEI0185_REV03!$F:$K,"???"),6,0),"---")</f>
        <v>---</v>
      </c>
    </row>
    <row r="536" spans="2:11" ht="15" customHeight="1" x14ac:dyDescent="0.25">
      <c r="B536" s="73">
        <f t="shared" si="8"/>
        <v>531</v>
      </c>
      <c r="C536" s="77">
        <f>IFERROR(IF($C$4="TEI0185_REV03",CALC_CONN_TEI0185_REV03!U536,),"---")</f>
        <v>0</v>
      </c>
      <c r="D536" s="73">
        <f>IFERROR(IF($C$4="TEI0185_REV03",CALC_CONN_TEI0185_REV03!D536,),"---")</f>
        <v>0</v>
      </c>
      <c r="E536" s="73">
        <f>IFERROR(IF($C$4="TEI0185_REV03",CALC_CONN_TEI0185_REV03!E536,),"---")</f>
        <v>0</v>
      </c>
      <c r="F536" s="73" t="str">
        <f>IFERROR(IF(VLOOKUP($D536&amp;"-"&amp;$E536,IF($C$4="TEI0185_REV03",CALC_CONN_TEI0185_REV03!$F:$I),4,0)="--","---",IF($C$4="TEI0185_REV03",CALC_CONN_TEI0185_REV03!$G536&amp; " --&gt; " &amp;CALC_CONN_TEI0185_REV03!$I536&amp; " --&gt; ")),"---")</f>
        <v>---</v>
      </c>
      <c r="G536" s="73" t="str">
        <f>IFERROR(IF(VLOOKUP($D536&amp;"-"&amp;$E536,IF($C$4="TEI0185_REV03",CALC_CONN_TEI0185_REV03!$F:$H),3,0)="--",VLOOKUP($D536&amp;"-"&amp;$E536,IF($C$4="TEI0185_REV03",CALC_CONN_TEI0185_REV03!$F:$H),2,0),VLOOKUP($D536&amp;"-"&amp;$E536,IF($C$4="TEI0185_REV03",CALC_CONN_TEI0185_REV03!$F:$H),3,0)),"---")</f>
        <v>---</v>
      </c>
      <c r="H536" s="73" t="str">
        <f>IFERROR(VLOOKUP(G536,IF($C$4="TEI0185_REV03",CALC_CONN_TEI0185_REV03!$G:$T),14,0),"---")</f>
        <v>---</v>
      </c>
      <c r="I536" s="73" t="str">
        <f>IFERROR(VLOOKUP(G536,IF($C$4="TEI0185_REV03",CALC_CONN_TEI0185_REV03!$H:$X),16,0),"---")</f>
        <v>---</v>
      </c>
      <c r="J536" s="72" t="str">
        <f>IFERROR(VLOOKUP(G536,IF($C$4="TEI0185_REV03",CALC_CONN_TEI0185_REV03!$H:$X),17,0),"---")</f>
        <v>---</v>
      </c>
      <c r="K536" s="78" t="str">
        <f>IFERROR(VLOOKUP($D536&amp;"-"&amp;$E536,IF($C$4="TEI0185_REV03",CALC_CONN_TEI0185_REV03!$F:$K,"???"),6,0),"---")</f>
        <v>---</v>
      </c>
    </row>
    <row r="537" spans="2:11" ht="15" customHeight="1" x14ac:dyDescent="0.25">
      <c r="B537" s="73">
        <f t="shared" si="8"/>
        <v>532</v>
      </c>
      <c r="C537" s="77">
        <f>IFERROR(IF($C$4="TEI0185_REV03",CALC_CONN_TEI0185_REV03!U537,),"---")</f>
        <v>0</v>
      </c>
      <c r="D537" s="73">
        <f>IFERROR(IF($C$4="TEI0185_REV03",CALC_CONN_TEI0185_REV03!D537,),"---")</f>
        <v>0</v>
      </c>
      <c r="E537" s="73">
        <f>IFERROR(IF($C$4="TEI0185_REV03",CALC_CONN_TEI0185_REV03!E537,),"---")</f>
        <v>0</v>
      </c>
      <c r="F537" s="73" t="str">
        <f>IFERROR(IF(VLOOKUP($D537&amp;"-"&amp;$E537,IF($C$4="TEI0185_REV03",CALC_CONN_TEI0185_REV03!$F:$I),4,0)="--","---",IF($C$4="TEI0185_REV03",CALC_CONN_TEI0185_REV03!$G537&amp; " --&gt; " &amp;CALC_CONN_TEI0185_REV03!$I537&amp; " --&gt; ")),"---")</f>
        <v>---</v>
      </c>
      <c r="G537" s="73" t="str">
        <f>IFERROR(IF(VLOOKUP($D537&amp;"-"&amp;$E537,IF($C$4="TEI0185_REV03",CALC_CONN_TEI0185_REV03!$F:$H),3,0)="--",VLOOKUP($D537&amp;"-"&amp;$E537,IF($C$4="TEI0185_REV03",CALC_CONN_TEI0185_REV03!$F:$H),2,0),VLOOKUP($D537&amp;"-"&amp;$E537,IF($C$4="TEI0185_REV03",CALC_CONN_TEI0185_REV03!$F:$H),3,0)),"---")</f>
        <v>---</v>
      </c>
      <c r="H537" s="73" t="str">
        <f>IFERROR(VLOOKUP(G537,IF($C$4="TEI0185_REV03",CALC_CONN_TEI0185_REV03!$G:$T),14,0),"---")</f>
        <v>---</v>
      </c>
      <c r="I537" s="73" t="str">
        <f>IFERROR(VLOOKUP(G537,IF($C$4="TEI0185_REV03",CALC_CONN_TEI0185_REV03!$H:$X),16,0),"---")</f>
        <v>---</v>
      </c>
      <c r="J537" s="72" t="str">
        <f>IFERROR(VLOOKUP(G537,IF($C$4="TEI0185_REV03",CALC_CONN_TEI0185_REV03!$H:$X),17,0),"---")</f>
        <v>---</v>
      </c>
      <c r="K537" s="78" t="str">
        <f>IFERROR(VLOOKUP($D537&amp;"-"&amp;$E537,IF($C$4="TEI0185_REV03",CALC_CONN_TEI0185_REV03!$F:$K,"???"),6,0),"---")</f>
        <v>---</v>
      </c>
    </row>
    <row r="538" spans="2:11" ht="15" customHeight="1" x14ac:dyDescent="0.25">
      <c r="B538" s="73">
        <f t="shared" si="8"/>
        <v>533</v>
      </c>
      <c r="C538" s="77">
        <f>IFERROR(IF($C$4="TEI0185_REV03",CALC_CONN_TEI0185_REV03!U538,),"---")</f>
        <v>0</v>
      </c>
      <c r="D538" s="73">
        <f>IFERROR(IF($C$4="TEI0185_REV03",CALC_CONN_TEI0185_REV03!D538,),"---")</f>
        <v>0</v>
      </c>
      <c r="E538" s="73">
        <f>IFERROR(IF($C$4="TEI0185_REV03",CALC_CONN_TEI0185_REV03!E538,),"---")</f>
        <v>0</v>
      </c>
      <c r="F538" s="73" t="str">
        <f>IFERROR(IF(VLOOKUP($D538&amp;"-"&amp;$E538,IF($C$4="TEI0185_REV03",CALC_CONN_TEI0185_REV03!$F:$I),4,0)="--","---",IF($C$4="TEI0185_REV03",CALC_CONN_TEI0185_REV03!$G538&amp; " --&gt; " &amp;CALC_CONN_TEI0185_REV03!$I538&amp; " --&gt; ")),"---")</f>
        <v>---</v>
      </c>
      <c r="G538" s="73" t="str">
        <f>IFERROR(IF(VLOOKUP($D538&amp;"-"&amp;$E538,IF($C$4="TEI0185_REV03",CALC_CONN_TEI0185_REV03!$F:$H),3,0)="--",VLOOKUP($D538&amp;"-"&amp;$E538,IF($C$4="TEI0185_REV03",CALC_CONN_TEI0185_REV03!$F:$H),2,0),VLOOKUP($D538&amp;"-"&amp;$E538,IF($C$4="TEI0185_REV03",CALC_CONN_TEI0185_REV03!$F:$H),3,0)),"---")</f>
        <v>---</v>
      </c>
      <c r="H538" s="73" t="str">
        <f>IFERROR(VLOOKUP(G538,IF($C$4="TEI0185_REV03",CALC_CONN_TEI0185_REV03!$G:$T),14,0),"---")</f>
        <v>---</v>
      </c>
      <c r="I538" s="73" t="str">
        <f>IFERROR(VLOOKUP(G538,IF($C$4="TEI0185_REV03",CALC_CONN_TEI0185_REV03!$H:$X),16,0),"---")</f>
        <v>---</v>
      </c>
      <c r="J538" s="72" t="str">
        <f>IFERROR(VLOOKUP(G538,IF($C$4="TEI0185_REV03",CALC_CONN_TEI0185_REV03!$H:$X),17,0),"---")</f>
        <v>---</v>
      </c>
      <c r="K538" s="78" t="str">
        <f>IFERROR(VLOOKUP($D538&amp;"-"&amp;$E538,IF($C$4="TEI0185_REV03",CALC_CONN_TEI0185_REV03!$F:$K,"???"),6,0),"---")</f>
        <v>---</v>
      </c>
    </row>
    <row r="539" spans="2:11" ht="15" customHeight="1" x14ac:dyDescent="0.25">
      <c r="B539" s="73">
        <f t="shared" si="8"/>
        <v>534</v>
      </c>
      <c r="C539" s="77">
        <f>IFERROR(IF($C$4="TEI0185_REV03",CALC_CONN_TEI0185_REV03!U539,),"---")</f>
        <v>0</v>
      </c>
      <c r="D539" s="73">
        <f>IFERROR(IF($C$4="TEI0185_REV03",CALC_CONN_TEI0185_REV03!D539,),"---")</f>
        <v>0</v>
      </c>
      <c r="E539" s="73">
        <f>IFERROR(IF($C$4="TEI0185_REV03",CALC_CONN_TEI0185_REV03!E539,),"---")</f>
        <v>0</v>
      </c>
      <c r="F539" s="73" t="str">
        <f>IFERROR(IF(VLOOKUP($D539&amp;"-"&amp;$E539,IF($C$4="TEI0185_REV03",CALC_CONN_TEI0185_REV03!$F:$I),4,0)="--","---",IF($C$4="TEI0185_REV03",CALC_CONN_TEI0185_REV03!$G539&amp; " --&gt; " &amp;CALC_CONN_TEI0185_REV03!$I539&amp; " --&gt; ")),"---")</f>
        <v>---</v>
      </c>
      <c r="G539" s="73" t="str">
        <f>IFERROR(IF(VLOOKUP($D539&amp;"-"&amp;$E539,IF($C$4="TEI0185_REV03",CALC_CONN_TEI0185_REV03!$F:$H),3,0)="--",VLOOKUP($D539&amp;"-"&amp;$E539,IF($C$4="TEI0185_REV03",CALC_CONN_TEI0185_REV03!$F:$H),2,0),VLOOKUP($D539&amp;"-"&amp;$E539,IF($C$4="TEI0185_REV03",CALC_CONN_TEI0185_REV03!$F:$H),3,0)),"---")</f>
        <v>---</v>
      </c>
      <c r="H539" s="73" t="str">
        <f>IFERROR(VLOOKUP(G539,IF($C$4="TEI0185_REV03",CALC_CONN_TEI0185_REV03!$G:$T),14,0),"---")</f>
        <v>---</v>
      </c>
      <c r="I539" s="73" t="str">
        <f>IFERROR(VLOOKUP(G539,IF($C$4="TEI0185_REV03",CALC_CONN_TEI0185_REV03!$H:$X),16,0),"---")</f>
        <v>---</v>
      </c>
      <c r="J539" s="72" t="str">
        <f>IFERROR(VLOOKUP(G539,IF($C$4="TEI0185_REV03",CALC_CONN_TEI0185_REV03!$H:$X),17,0),"---")</f>
        <v>---</v>
      </c>
      <c r="K539" s="78" t="str">
        <f>IFERROR(VLOOKUP($D539&amp;"-"&amp;$E539,IF($C$4="TEI0185_REV03",CALC_CONN_TEI0185_REV03!$F:$K,"???"),6,0),"---")</f>
        <v>---</v>
      </c>
    </row>
    <row r="540" spans="2:11" ht="15" customHeight="1" x14ac:dyDescent="0.25">
      <c r="B540" s="73">
        <f t="shared" si="8"/>
        <v>535</v>
      </c>
      <c r="C540" s="77">
        <f>IFERROR(IF($C$4="TEI0185_REV03",CALC_CONN_TEI0185_REV03!U540,),"---")</f>
        <v>0</v>
      </c>
      <c r="D540" s="73">
        <f>IFERROR(IF($C$4="TEI0185_REV03",CALC_CONN_TEI0185_REV03!D540,),"---")</f>
        <v>0</v>
      </c>
      <c r="E540" s="73">
        <f>IFERROR(IF($C$4="TEI0185_REV03",CALC_CONN_TEI0185_REV03!E540,),"---")</f>
        <v>0</v>
      </c>
      <c r="F540" s="73" t="str">
        <f>IFERROR(IF(VLOOKUP($D540&amp;"-"&amp;$E540,IF($C$4="TEI0185_REV03",CALC_CONN_TEI0185_REV03!$F:$I),4,0)="--","---",IF($C$4="TEI0185_REV03",CALC_CONN_TEI0185_REV03!$G540&amp; " --&gt; " &amp;CALC_CONN_TEI0185_REV03!$I540&amp; " --&gt; ")),"---")</f>
        <v>---</v>
      </c>
      <c r="G540" s="73" t="str">
        <f>IFERROR(IF(VLOOKUP($D540&amp;"-"&amp;$E540,IF($C$4="TEI0185_REV03",CALC_CONN_TEI0185_REV03!$F:$H),3,0)="--",VLOOKUP($D540&amp;"-"&amp;$E540,IF($C$4="TEI0185_REV03",CALC_CONN_TEI0185_REV03!$F:$H),2,0),VLOOKUP($D540&amp;"-"&amp;$E540,IF($C$4="TEI0185_REV03",CALC_CONN_TEI0185_REV03!$F:$H),3,0)),"---")</f>
        <v>---</v>
      </c>
      <c r="H540" s="73" t="str">
        <f>IFERROR(VLOOKUP(G540,IF($C$4="TEI0185_REV03",CALC_CONN_TEI0185_REV03!$G:$T),14,0),"---")</f>
        <v>---</v>
      </c>
      <c r="I540" s="73" t="str">
        <f>IFERROR(VLOOKUP(G540,IF($C$4="TEI0185_REV03",CALC_CONN_TEI0185_REV03!$H:$X),16,0),"---")</f>
        <v>---</v>
      </c>
      <c r="J540" s="72" t="str">
        <f>IFERROR(VLOOKUP(G540,IF($C$4="TEI0185_REV03",CALC_CONN_TEI0185_REV03!$H:$X),17,0),"---")</f>
        <v>---</v>
      </c>
      <c r="K540" s="78" t="str">
        <f>IFERROR(VLOOKUP($D540&amp;"-"&amp;$E540,IF($C$4="TEI0185_REV03",CALC_CONN_TEI0185_REV03!$F:$K,"???"),6,0),"---")</f>
        <v>---</v>
      </c>
    </row>
    <row r="541" spans="2:11" ht="15" customHeight="1" x14ac:dyDescent="0.25">
      <c r="B541" s="73">
        <f t="shared" si="8"/>
        <v>536</v>
      </c>
      <c r="C541" s="77">
        <f>IFERROR(IF($C$4="TEI0185_REV03",CALC_CONN_TEI0185_REV03!U541,),"---")</f>
        <v>0</v>
      </c>
      <c r="D541" s="73">
        <f>IFERROR(IF($C$4="TEI0185_REV03",CALC_CONN_TEI0185_REV03!D541,),"---")</f>
        <v>0</v>
      </c>
      <c r="E541" s="73">
        <f>IFERROR(IF($C$4="TEI0185_REV03",CALC_CONN_TEI0185_REV03!E541,),"---")</f>
        <v>0</v>
      </c>
      <c r="F541" s="73" t="str">
        <f>IFERROR(IF(VLOOKUP($D541&amp;"-"&amp;$E541,IF($C$4="TEI0185_REV03",CALC_CONN_TEI0185_REV03!$F:$I),4,0)="--","---",IF($C$4="TEI0185_REV03",CALC_CONN_TEI0185_REV03!$G541&amp; " --&gt; " &amp;CALC_CONN_TEI0185_REV03!$I541&amp; " --&gt; ")),"---")</f>
        <v>---</v>
      </c>
      <c r="G541" s="73" t="str">
        <f>IFERROR(IF(VLOOKUP($D541&amp;"-"&amp;$E541,IF($C$4="TEI0185_REV03",CALC_CONN_TEI0185_REV03!$F:$H),3,0)="--",VLOOKUP($D541&amp;"-"&amp;$E541,IF($C$4="TEI0185_REV03",CALC_CONN_TEI0185_REV03!$F:$H),2,0),VLOOKUP($D541&amp;"-"&amp;$E541,IF($C$4="TEI0185_REV03",CALC_CONN_TEI0185_REV03!$F:$H),3,0)),"---")</f>
        <v>---</v>
      </c>
      <c r="H541" s="73" t="str">
        <f>IFERROR(VLOOKUP(G541,IF($C$4="TEI0185_REV03",CALC_CONN_TEI0185_REV03!$G:$T),14,0),"---")</f>
        <v>---</v>
      </c>
      <c r="I541" s="73" t="str">
        <f>IFERROR(VLOOKUP(G541,IF($C$4="TEI0185_REV03",CALC_CONN_TEI0185_REV03!$H:$X),16,0),"---")</f>
        <v>---</v>
      </c>
      <c r="J541" s="72" t="str">
        <f>IFERROR(VLOOKUP(G541,IF($C$4="TEI0185_REV03",CALC_CONN_TEI0185_REV03!$H:$X),17,0),"---")</f>
        <v>---</v>
      </c>
      <c r="K541" s="78" t="str">
        <f>IFERROR(VLOOKUP($D541&amp;"-"&amp;$E541,IF($C$4="TEI0185_REV03",CALC_CONN_TEI0185_REV03!$F:$K,"???"),6,0),"---")</f>
        <v>---</v>
      </c>
    </row>
    <row r="542" spans="2:11" ht="15" customHeight="1" x14ac:dyDescent="0.25">
      <c r="B542" s="73">
        <f t="shared" si="8"/>
        <v>537</v>
      </c>
      <c r="C542" s="77">
        <f>IFERROR(IF($C$4="TEI0185_REV03",CALC_CONN_TEI0185_REV03!U542,),"---")</f>
        <v>0</v>
      </c>
      <c r="D542" s="73">
        <f>IFERROR(IF($C$4="TEI0185_REV03",CALC_CONN_TEI0185_REV03!D542,),"---")</f>
        <v>0</v>
      </c>
      <c r="E542" s="73">
        <f>IFERROR(IF($C$4="TEI0185_REV03",CALC_CONN_TEI0185_REV03!E542,),"---")</f>
        <v>0</v>
      </c>
      <c r="F542" s="73" t="str">
        <f>IFERROR(IF(VLOOKUP($D542&amp;"-"&amp;$E542,IF($C$4="TEI0185_REV03",CALC_CONN_TEI0185_REV03!$F:$I),4,0)="--","---",IF($C$4="TEI0185_REV03",CALC_CONN_TEI0185_REV03!$G542&amp; " --&gt; " &amp;CALC_CONN_TEI0185_REV03!$I542&amp; " --&gt; ")),"---")</f>
        <v>---</v>
      </c>
      <c r="G542" s="73" t="str">
        <f>IFERROR(IF(VLOOKUP($D542&amp;"-"&amp;$E542,IF($C$4="TEI0185_REV03",CALC_CONN_TEI0185_REV03!$F:$H),3,0)="--",VLOOKUP($D542&amp;"-"&amp;$E542,IF($C$4="TEI0185_REV03",CALC_CONN_TEI0185_REV03!$F:$H),2,0),VLOOKUP($D542&amp;"-"&amp;$E542,IF($C$4="TEI0185_REV03",CALC_CONN_TEI0185_REV03!$F:$H),3,0)),"---")</f>
        <v>---</v>
      </c>
      <c r="H542" s="73" t="str">
        <f>IFERROR(VLOOKUP(G542,IF($C$4="TEI0185_REV03",CALC_CONN_TEI0185_REV03!$G:$T),14,0),"---")</f>
        <v>---</v>
      </c>
      <c r="I542" s="73" t="str">
        <f>IFERROR(VLOOKUP(G542,IF($C$4="TEI0185_REV03",CALC_CONN_TEI0185_REV03!$H:$X),16,0),"---")</f>
        <v>---</v>
      </c>
      <c r="J542" s="72" t="str">
        <f>IFERROR(VLOOKUP(G542,IF($C$4="TEI0185_REV03",CALC_CONN_TEI0185_REV03!$H:$X),17,0),"---")</f>
        <v>---</v>
      </c>
      <c r="K542" s="78" t="str">
        <f>IFERROR(VLOOKUP($D542&amp;"-"&amp;$E542,IF($C$4="TEI0185_REV03",CALC_CONN_TEI0185_REV03!$F:$K,"???"),6,0),"---")</f>
        <v>---</v>
      </c>
    </row>
    <row r="543" spans="2:11" ht="15" customHeight="1" x14ac:dyDescent="0.25">
      <c r="B543" s="73">
        <f t="shared" si="8"/>
        <v>538</v>
      </c>
      <c r="C543" s="77">
        <f>IFERROR(IF($C$4="TEI0185_REV03",CALC_CONN_TEI0185_REV03!U543,),"---")</f>
        <v>0</v>
      </c>
      <c r="D543" s="73">
        <f>IFERROR(IF($C$4="TEI0185_REV03",CALC_CONN_TEI0185_REV03!D543,),"---")</f>
        <v>0</v>
      </c>
      <c r="E543" s="73">
        <f>IFERROR(IF($C$4="TEI0185_REV03",CALC_CONN_TEI0185_REV03!E543,),"---")</f>
        <v>0</v>
      </c>
      <c r="F543" s="73" t="str">
        <f>IFERROR(IF(VLOOKUP($D543&amp;"-"&amp;$E543,IF($C$4="TEI0185_REV03",CALC_CONN_TEI0185_REV03!$F:$I),4,0)="--","---",IF($C$4="TEI0185_REV03",CALC_CONN_TEI0185_REV03!$G543&amp; " --&gt; " &amp;CALC_CONN_TEI0185_REV03!$I543&amp; " --&gt; ")),"---")</f>
        <v>---</v>
      </c>
      <c r="G543" s="73" t="str">
        <f>IFERROR(IF(VLOOKUP($D543&amp;"-"&amp;$E543,IF($C$4="TEI0185_REV03",CALC_CONN_TEI0185_REV03!$F:$H),3,0)="--",VLOOKUP($D543&amp;"-"&amp;$E543,IF($C$4="TEI0185_REV03",CALC_CONN_TEI0185_REV03!$F:$H),2,0),VLOOKUP($D543&amp;"-"&amp;$E543,IF($C$4="TEI0185_REV03",CALC_CONN_TEI0185_REV03!$F:$H),3,0)),"---")</f>
        <v>---</v>
      </c>
      <c r="H543" s="73" t="str">
        <f>IFERROR(VLOOKUP(G543,IF($C$4="TEI0185_REV03",CALC_CONN_TEI0185_REV03!$G:$T),14,0),"---")</f>
        <v>---</v>
      </c>
      <c r="I543" s="73" t="str">
        <f>IFERROR(VLOOKUP(G543,IF($C$4="TEI0185_REV03",CALC_CONN_TEI0185_REV03!$H:$X),16,0),"---")</f>
        <v>---</v>
      </c>
      <c r="J543" s="72" t="str">
        <f>IFERROR(VLOOKUP(G543,IF($C$4="TEI0185_REV03",CALC_CONN_TEI0185_REV03!$H:$X),17,0),"---")</f>
        <v>---</v>
      </c>
      <c r="K543" s="78" t="str">
        <f>IFERROR(VLOOKUP($D543&amp;"-"&amp;$E543,IF($C$4="TEI0185_REV03",CALC_CONN_TEI0185_REV03!$F:$K,"???"),6,0),"---")</f>
        <v>---</v>
      </c>
    </row>
    <row r="544" spans="2:11" ht="15" customHeight="1" x14ac:dyDescent="0.25">
      <c r="B544" s="73">
        <f t="shared" si="8"/>
        <v>539</v>
      </c>
      <c r="C544" s="77">
        <f>IFERROR(IF($C$4="TEI0185_REV03",CALC_CONN_TEI0185_REV03!U544,),"---")</f>
        <v>0</v>
      </c>
      <c r="D544" s="73">
        <f>IFERROR(IF($C$4="TEI0185_REV03",CALC_CONN_TEI0185_REV03!D544,),"---")</f>
        <v>0</v>
      </c>
      <c r="E544" s="73">
        <f>IFERROR(IF($C$4="TEI0185_REV03",CALC_CONN_TEI0185_REV03!E544,),"---")</f>
        <v>0</v>
      </c>
      <c r="F544" s="73" t="str">
        <f>IFERROR(IF(VLOOKUP($D544&amp;"-"&amp;$E544,IF($C$4="TEI0185_REV03",CALC_CONN_TEI0185_REV03!$F:$I),4,0)="--","---",IF($C$4="TEI0185_REV03",CALC_CONN_TEI0185_REV03!$G544&amp; " --&gt; " &amp;CALC_CONN_TEI0185_REV03!$I544&amp; " --&gt; ")),"---")</f>
        <v>---</v>
      </c>
      <c r="G544" s="73" t="str">
        <f>IFERROR(IF(VLOOKUP($D544&amp;"-"&amp;$E544,IF($C$4="TEI0185_REV03",CALC_CONN_TEI0185_REV03!$F:$H),3,0)="--",VLOOKUP($D544&amp;"-"&amp;$E544,IF($C$4="TEI0185_REV03",CALC_CONN_TEI0185_REV03!$F:$H),2,0),VLOOKUP($D544&amp;"-"&amp;$E544,IF($C$4="TEI0185_REV03",CALC_CONN_TEI0185_REV03!$F:$H),3,0)),"---")</f>
        <v>---</v>
      </c>
      <c r="H544" s="73" t="str">
        <f>IFERROR(VLOOKUP(G544,IF($C$4="TEI0185_REV03",CALC_CONN_TEI0185_REV03!$G:$T),14,0),"---")</f>
        <v>---</v>
      </c>
      <c r="I544" s="73" t="str">
        <f>IFERROR(VLOOKUP(G544,IF($C$4="TEI0185_REV03",CALC_CONN_TEI0185_REV03!$H:$X),16,0),"---")</f>
        <v>---</v>
      </c>
      <c r="J544" s="72" t="str">
        <f>IFERROR(VLOOKUP(G544,IF($C$4="TEI0185_REV03",CALC_CONN_TEI0185_REV03!$H:$X),17,0),"---")</f>
        <v>---</v>
      </c>
      <c r="K544" s="78" t="str">
        <f>IFERROR(VLOOKUP($D544&amp;"-"&amp;$E544,IF($C$4="TEI0185_REV03",CALC_CONN_TEI0185_REV03!$F:$K,"???"),6,0),"---")</f>
        <v>---</v>
      </c>
    </row>
    <row r="545" spans="2:11" ht="15" customHeight="1" x14ac:dyDescent="0.25">
      <c r="B545" s="73">
        <f t="shared" si="8"/>
        <v>540</v>
      </c>
      <c r="C545" s="77">
        <f>IFERROR(IF($C$4="TEI0185_REV03",CALC_CONN_TEI0185_REV03!U545,),"---")</f>
        <v>0</v>
      </c>
      <c r="D545" s="73">
        <f>IFERROR(IF($C$4="TEI0185_REV03",CALC_CONN_TEI0185_REV03!D545,),"---")</f>
        <v>0</v>
      </c>
      <c r="E545" s="73">
        <f>IFERROR(IF($C$4="TEI0185_REV03",CALC_CONN_TEI0185_REV03!E545,),"---")</f>
        <v>0</v>
      </c>
      <c r="F545" s="73" t="str">
        <f>IFERROR(IF(VLOOKUP($D545&amp;"-"&amp;$E545,IF($C$4="TEI0185_REV03",CALC_CONN_TEI0185_REV03!$F:$I),4,0)="--","---",IF($C$4="TEI0185_REV03",CALC_CONN_TEI0185_REV03!$G545&amp; " --&gt; " &amp;CALC_CONN_TEI0185_REV03!$I545&amp; " --&gt; ")),"---")</f>
        <v>---</v>
      </c>
      <c r="G545" s="73" t="str">
        <f>IFERROR(IF(VLOOKUP($D545&amp;"-"&amp;$E545,IF($C$4="TEI0185_REV03",CALC_CONN_TEI0185_REV03!$F:$H),3,0)="--",VLOOKUP($D545&amp;"-"&amp;$E545,IF($C$4="TEI0185_REV03",CALC_CONN_TEI0185_REV03!$F:$H),2,0),VLOOKUP($D545&amp;"-"&amp;$E545,IF($C$4="TEI0185_REV03",CALC_CONN_TEI0185_REV03!$F:$H),3,0)),"---")</f>
        <v>---</v>
      </c>
      <c r="H545" s="73" t="str">
        <f>IFERROR(VLOOKUP(G545,IF($C$4="TEI0185_REV03",CALC_CONN_TEI0185_REV03!$G:$T),14,0),"---")</f>
        <v>---</v>
      </c>
      <c r="I545" s="73" t="str">
        <f>IFERROR(VLOOKUP(G545,IF($C$4="TEI0185_REV03",CALC_CONN_TEI0185_REV03!$H:$X),16,0),"---")</f>
        <v>---</v>
      </c>
      <c r="J545" s="72" t="str">
        <f>IFERROR(VLOOKUP(G545,IF($C$4="TEI0185_REV03",CALC_CONN_TEI0185_REV03!$H:$X),17,0),"---")</f>
        <v>---</v>
      </c>
      <c r="K545" s="78" t="str">
        <f>IFERROR(VLOOKUP($D545&amp;"-"&amp;$E545,IF($C$4="TEI0185_REV03",CALC_CONN_TEI0185_REV03!$F:$K,"???"),6,0),"---")</f>
        <v>---</v>
      </c>
    </row>
    <row r="546" spans="2:11" ht="15" customHeight="1" x14ac:dyDescent="0.25">
      <c r="B546" s="73">
        <f t="shared" si="8"/>
        <v>541</v>
      </c>
      <c r="C546" s="77">
        <f>IFERROR(IF($C$4="TEI0185_REV03",CALC_CONN_TEI0185_REV03!U546,),"---")</f>
        <v>0</v>
      </c>
      <c r="D546" s="73">
        <f>IFERROR(IF($C$4="TEI0185_REV03",CALC_CONN_TEI0185_REV03!D546,),"---")</f>
        <v>0</v>
      </c>
      <c r="E546" s="73">
        <f>IFERROR(IF($C$4="TEI0185_REV03",CALC_CONN_TEI0185_REV03!E546,),"---")</f>
        <v>0</v>
      </c>
      <c r="F546" s="73" t="str">
        <f>IFERROR(IF(VLOOKUP($D546&amp;"-"&amp;$E546,IF($C$4="TEI0185_REV03",CALC_CONN_TEI0185_REV03!$F:$I),4,0)="--","---",IF($C$4="TEI0185_REV03",CALC_CONN_TEI0185_REV03!$G546&amp; " --&gt; " &amp;CALC_CONN_TEI0185_REV03!$I546&amp; " --&gt; ")),"---")</f>
        <v>---</v>
      </c>
      <c r="G546" s="73" t="str">
        <f>IFERROR(IF(VLOOKUP($D546&amp;"-"&amp;$E546,IF($C$4="TEI0185_REV03",CALC_CONN_TEI0185_REV03!$F:$H),3,0)="--",VLOOKUP($D546&amp;"-"&amp;$E546,IF($C$4="TEI0185_REV03",CALC_CONN_TEI0185_REV03!$F:$H),2,0),VLOOKUP($D546&amp;"-"&amp;$E546,IF($C$4="TEI0185_REV03",CALC_CONN_TEI0185_REV03!$F:$H),3,0)),"---")</f>
        <v>---</v>
      </c>
      <c r="H546" s="73" t="str">
        <f>IFERROR(VLOOKUP(G546,IF($C$4="TEI0185_REV03",CALC_CONN_TEI0185_REV03!$G:$T),14,0),"---")</f>
        <v>---</v>
      </c>
      <c r="I546" s="73" t="str">
        <f>IFERROR(VLOOKUP(G546,IF($C$4="TEI0185_REV03",CALC_CONN_TEI0185_REV03!$H:$X),16,0),"---")</f>
        <v>---</v>
      </c>
      <c r="J546" s="72" t="str">
        <f>IFERROR(VLOOKUP(G546,IF($C$4="TEI0185_REV03",CALC_CONN_TEI0185_REV03!$H:$X),17,0),"---")</f>
        <v>---</v>
      </c>
      <c r="K546" s="78" t="str">
        <f>IFERROR(VLOOKUP($D546&amp;"-"&amp;$E546,IF($C$4="TEI0185_REV03",CALC_CONN_TEI0185_REV03!$F:$K,"???"),6,0),"---")</f>
        <v>---</v>
      </c>
    </row>
    <row r="547" spans="2:11" ht="15" customHeight="1" x14ac:dyDescent="0.25">
      <c r="B547" s="73">
        <f t="shared" si="8"/>
        <v>542</v>
      </c>
      <c r="C547" s="77">
        <f>IFERROR(IF($C$4="TEI0185_REV03",CALC_CONN_TEI0185_REV03!U547,),"---")</f>
        <v>0</v>
      </c>
      <c r="D547" s="73">
        <f>IFERROR(IF($C$4="TEI0185_REV03",CALC_CONN_TEI0185_REV03!D547,),"---")</f>
        <v>0</v>
      </c>
      <c r="E547" s="73">
        <f>IFERROR(IF($C$4="TEI0185_REV03",CALC_CONN_TEI0185_REV03!E547,),"---")</f>
        <v>0</v>
      </c>
      <c r="F547" s="73" t="str">
        <f>IFERROR(IF(VLOOKUP($D547&amp;"-"&amp;$E547,IF($C$4="TEI0185_REV03",CALC_CONN_TEI0185_REV03!$F:$I),4,0)="--","---",IF($C$4="TEI0185_REV03",CALC_CONN_TEI0185_REV03!$G547&amp; " --&gt; " &amp;CALC_CONN_TEI0185_REV03!$I547&amp; " --&gt; ")),"---")</f>
        <v>---</v>
      </c>
      <c r="G547" s="73" t="str">
        <f>IFERROR(IF(VLOOKUP($D547&amp;"-"&amp;$E547,IF($C$4="TEI0185_REV03",CALC_CONN_TEI0185_REV03!$F:$H),3,0)="--",VLOOKUP($D547&amp;"-"&amp;$E547,IF($C$4="TEI0185_REV03",CALC_CONN_TEI0185_REV03!$F:$H),2,0),VLOOKUP($D547&amp;"-"&amp;$E547,IF($C$4="TEI0185_REV03",CALC_CONN_TEI0185_REV03!$F:$H),3,0)),"---")</f>
        <v>---</v>
      </c>
      <c r="H547" s="73" t="str">
        <f>IFERROR(VLOOKUP(G547,IF($C$4="TEI0185_REV03",CALC_CONN_TEI0185_REV03!$G:$T),14,0),"---")</f>
        <v>---</v>
      </c>
      <c r="I547" s="73" t="str">
        <f>IFERROR(VLOOKUP(G547,IF($C$4="TEI0185_REV03",CALC_CONN_TEI0185_REV03!$H:$X),16,0),"---")</f>
        <v>---</v>
      </c>
      <c r="J547" s="72" t="str">
        <f>IFERROR(VLOOKUP(G547,IF($C$4="TEI0185_REV03",CALC_CONN_TEI0185_REV03!$H:$X),17,0),"---")</f>
        <v>---</v>
      </c>
      <c r="K547" s="78" t="str">
        <f>IFERROR(VLOOKUP($D547&amp;"-"&amp;$E547,IF($C$4="TEI0185_REV03",CALC_CONN_TEI0185_REV03!$F:$K,"???"),6,0),"---")</f>
        <v>---</v>
      </c>
    </row>
    <row r="548" spans="2:11" ht="15" customHeight="1" x14ac:dyDescent="0.25">
      <c r="B548" s="73">
        <f t="shared" si="8"/>
        <v>543</v>
      </c>
      <c r="C548" s="77">
        <f>IFERROR(IF($C$4="TEI0185_REV03",CALC_CONN_TEI0185_REV03!U548,),"---")</f>
        <v>0</v>
      </c>
      <c r="D548" s="73">
        <f>IFERROR(IF($C$4="TEI0185_REV03",CALC_CONN_TEI0185_REV03!D548,),"---")</f>
        <v>0</v>
      </c>
      <c r="E548" s="73">
        <f>IFERROR(IF($C$4="TEI0185_REV03",CALC_CONN_TEI0185_REV03!E548,),"---")</f>
        <v>0</v>
      </c>
      <c r="F548" s="73" t="str">
        <f>IFERROR(IF(VLOOKUP($D548&amp;"-"&amp;$E548,IF($C$4="TEI0185_REV03",CALC_CONN_TEI0185_REV03!$F:$I),4,0)="--","---",IF($C$4="TEI0185_REV03",CALC_CONN_TEI0185_REV03!$G548&amp; " --&gt; " &amp;CALC_CONN_TEI0185_REV03!$I548&amp; " --&gt; ")),"---")</f>
        <v>---</v>
      </c>
      <c r="G548" s="73" t="str">
        <f>IFERROR(IF(VLOOKUP($D548&amp;"-"&amp;$E548,IF($C$4="TEI0185_REV03",CALC_CONN_TEI0185_REV03!$F:$H),3,0)="--",VLOOKUP($D548&amp;"-"&amp;$E548,IF($C$4="TEI0185_REV03",CALC_CONN_TEI0185_REV03!$F:$H),2,0),VLOOKUP($D548&amp;"-"&amp;$E548,IF($C$4="TEI0185_REV03",CALC_CONN_TEI0185_REV03!$F:$H),3,0)),"---")</f>
        <v>---</v>
      </c>
      <c r="H548" s="73" t="str">
        <f>IFERROR(VLOOKUP(G548,IF($C$4="TEI0185_REV03",CALC_CONN_TEI0185_REV03!$G:$T),14,0),"---")</f>
        <v>---</v>
      </c>
      <c r="I548" s="73" t="str">
        <f>IFERROR(VLOOKUP(G548,IF($C$4="TEI0185_REV03",CALC_CONN_TEI0185_REV03!$H:$X),16,0),"---")</f>
        <v>---</v>
      </c>
      <c r="J548" s="72" t="str">
        <f>IFERROR(VLOOKUP(G548,IF($C$4="TEI0185_REV03",CALC_CONN_TEI0185_REV03!$H:$X),17,0),"---")</f>
        <v>---</v>
      </c>
      <c r="K548" s="78" t="str">
        <f>IFERROR(VLOOKUP($D548&amp;"-"&amp;$E548,IF($C$4="TEI0185_REV03",CALC_CONN_TEI0185_REV03!$F:$K,"???"),6,0),"---")</f>
        <v>---</v>
      </c>
    </row>
    <row r="549" spans="2:11" ht="15" customHeight="1" x14ac:dyDescent="0.25">
      <c r="B549" s="73">
        <f t="shared" si="8"/>
        <v>544</v>
      </c>
      <c r="C549" s="77">
        <f>IFERROR(IF($C$4="TEI0185_REV03",CALC_CONN_TEI0185_REV03!U549,),"---")</f>
        <v>0</v>
      </c>
      <c r="D549" s="73">
        <f>IFERROR(IF($C$4="TEI0185_REV03",CALC_CONN_TEI0185_REV03!D549,),"---")</f>
        <v>0</v>
      </c>
      <c r="E549" s="73">
        <f>IFERROR(IF($C$4="TEI0185_REV03",CALC_CONN_TEI0185_REV03!E549,),"---")</f>
        <v>0</v>
      </c>
      <c r="F549" s="73" t="str">
        <f>IFERROR(IF(VLOOKUP($D549&amp;"-"&amp;$E549,IF($C$4="TEI0185_REV03",CALC_CONN_TEI0185_REV03!$F:$I),4,0)="--","---",IF($C$4="TEI0185_REV03",CALC_CONN_TEI0185_REV03!$G549&amp; " --&gt; " &amp;CALC_CONN_TEI0185_REV03!$I549&amp; " --&gt; ")),"---")</f>
        <v>---</v>
      </c>
      <c r="G549" s="73" t="str">
        <f>IFERROR(IF(VLOOKUP($D549&amp;"-"&amp;$E549,IF($C$4="TEI0185_REV03",CALC_CONN_TEI0185_REV03!$F:$H),3,0)="--",VLOOKUP($D549&amp;"-"&amp;$E549,IF($C$4="TEI0185_REV03",CALC_CONN_TEI0185_REV03!$F:$H),2,0),VLOOKUP($D549&amp;"-"&amp;$E549,IF($C$4="TEI0185_REV03",CALC_CONN_TEI0185_REV03!$F:$H),3,0)),"---")</f>
        <v>---</v>
      </c>
      <c r="H549" s="73" t="str">
        <f>IFERROR(VLOOKUP(G549,IF($C$4="TEI0185_REV03",CALC_CONN_TEI0185_REV03!$G:$T),14,0),"---")</f>
        <v>---</v>
      </c>
      <c r="I549" s="73" t="str">
        <f>IFERROR(VLOOKUP(G549,IF($C$4="TEI0185_REV03",CALC_CONN_TEI0185_REV03!$H:$X),16,0),"---")</f>
        <v>---</v>
      </c>
      <c r="J549" s="72" t="str">
        <f>IFERROR(VLOOKUP(G549,IF($C$4="TEI0185_REV03",CALC_CONN_TEI0185_REV03!$H:$X),17,0),"---")</f>
        <v>---</v>
      </c>
      <c r="K549" s="78" t="str">
        <f>IFERROR(VLOOKUP($D549&amp;"-"&amp;$E549,IF($C$4="TEI0185_REV03",CALC_CONN_TEI0185_REV03!$F:$K,"???"),6,0),"---")</f>
        <v>---</v>
      </c>
    </row>
    <row r="550" spans="2:11" ht="15" customHeight="1" x14ac:dyDescent="0.25">
      <c r="B550" s="73">
        <f t="shared" si="8"/>
        <v>545</v>
      </c>
      <c r="C550" s="77">
        <f>IFERROR(IF($C$4="TEI0185_REV03",CALC_CONN_TEI0185_REV03!U550,),"---")</f>
        <v>0</v>
      </c>
      <c r="D550" s="73">
        <f>IFERROR(IF($C$4="TEI0185_REV03",CALC_CONN_TEI0185_REV03!D550,),"---")</f>
        <v>0</v>
      </c>
      <c r="E550" s="73">
        <f>IFERROR(IF($C$4="TEI0185_REV03",CALC_CONN_TEI0185_REV03!E550,),"---")</f>
        <v>0</v>
      </c>
      <c r="F550" s="73" t="str">
        <f>IFERROR(IF(VLOOKUP($D550&amp;"-"&amp;$E550,IF($C$4="TEI0185_REV03",CALC_CONN_TEI0185_REV03!$F:$I),4,0)="--","---",IF($C$4="TEI0185_REV03",CALC_CONN_TEI0185_REV03!$G550&amp; " --&gt; " &amp;CALC_CONN_TEI0185_REV03!$I550&amp; " --&gt; ")),"---")</f>
        <v>---</v>
      </c>
      <c r="G550" s="73" t="str">
        <f>IFERROR(IF(VLOOKUP($D550&amp;"-"&amp;$E550,IF($C$4="TEI0185_REV03",CALC_CONN_TEI0185_REV03!$F:$H),3,0)="--",VLOOKUP($D550&amp;"-"&amp;$E550,IF($C$4="TEI0185_REV03",CALC_CONN_TEI0185_REV03!$F:$H),2,0),VLOOKUP($D550&amp;"-"&amp;$E550,IF($C$4="TEI0185_REV03",CALC_CONN_TEI0185_REV03!$F:$H),3,0)),"---")</f>
        <v>---</v>
      </c>
      <c r="H550" s="73" t="str">
        <f>IFERROR(VLOOKUP(G550,IF($C$4="TEI0185_REV03",CALC_CONN_TEI0185_REV03!$G:$T),14,0),"---")</f>
        <v>---</v>
      </c>
      <c r="I550" s="73" t="str">
        <f>IFERROR(VLOOKUP(G550,IF($C$4="TEI0185_REV03",CALC_CONN_TEI0185_REV03!$H:$X),16,0),"---")</f>
        <v>---</v>
      </c>
      <c r="J550" s="72" t="str">
        <f>IFERROR(VLOOKUP(G550,IF($C$4="TEI0185_REV03",CALC_CONN_TEI0185_REV03!$H:$X),17,0),"---")</f>
        <v>---</v>
      </c>
      <c r="K550" s="78" t="str">
        <f>IFERROR(VLOOKUP($D550&amp;"-"&amp;$E550,IF($C$4="TEI0185_REV03",CALC_CONN_TEI0185_REV03!$F:$K,"???"),6,0),"---")</f>
        <v>---</v>
      </c>
    </row>
    <row r="551" spans="2:11" ht="15" customHeight="1" x14ac:dyDescent="0.25">
      <c r="B551" s="73">
        <f t="shared" si="8"/>
        <v>546</v>
      </c>
      <c r="C551" s="77">
        <f>IFERROR(IF($C$4="TEI0185_REV03",CALC_CONN_TEI0185_REV03!U551,),"---")</f>
        <v>0</v>
      </c>
      <c r="D551" s="73">
        <f>IFERROR(IF($C$4="TEI0185_REV03",CALC_CONN_TEI0185_REV03!D551,),"---")</f>
        <v>0</v>
      </c>
      <c r="E551" s="73">
        <f>IFERROR(IF($C$4="TEI0185_REV03",CALC_CONN_TEI0185_REV03!E551,),"---")</f>
        <v>0</v>
      </c>
      <c r="F551" s="73" t="str">
        <f>IFERROR(IF(VLOOKUP($D551&amp;"-"&amp;$E551,IF($C$4="TEI0185_REV03",CALC_CONN_TEI0185_REV03!$F:$I),4,0)="--","---",IF($C$4="TEI0185_REV03",CALC_CONN_TEI0185_REV03!$G551&amp; " --&gt; " &amp;CALC_CONN_TEI0185_REV03!$I551&amp; " --&gt; ")),"---")</f>
        <v>---</v>
      </c>
      <c r="G551" s="73" t="str">
        <f>IFERROR(IF(VLOOKUP($D551&amp;"-"&amp;$E551,IF($C$4="TEI0185_REV03",CALC_CONN_TEI0185_REV03!$F:$H),3,0)="--",VLOOKUP($D551&amp;"-"&amp;$E551,IF($C$4="TEI0185_REV03",CALC_CONN_TEI0185_REV03!$F:$H),2,0),VLOOKUP($D551&amp;"-"&amp;$E551,IF($C$4="TEI0185_REV03",CALC_CONN_TEI0185_REV03!$F:$H),3,0)),"---")</f>
        <v>---</v>
      </c>
      <c r="H551" s="73" t="str">
        <f>IFERROR(VLOOKUP(G551,IF($C$4="TEI0185_REV03",CALC_CONN_TEI0185_REV03!$G:$T),14,0),"---")</f>
        <v>---</v>
      </c>
      <c r="I551" s="73" t="str">
        <f>IFERROR(VLOOKUP(G551,IF($C$4="TEI0185_REV03",CALC_CONN_TEI0185_REV03!$H:$X),16,0),"---")</f>
        <v>---</v>
      </c>
      <c r="J551" s="72" t="str">
        <f>IFERROR(VLOOKUP(G551,IF($C$4="TEI0185_REV03",CALC_CONN_TEI0185_REV03!$H:$X),17,0),"---")</f>
        <v>---</v>
      </c>
      <c r="K551" s="78" t="str">
        <f>IFERROR(VLOOKUP($D551&amp;"-"&amp;$E551,IF($C$4="TEI0185_REV03",CALC_CONN_TEI0185_REV03!$F:$K,"???"),6,0),"---")</f>
        <v>---</v>
      </c>
    </row>
    <row r="552" spans="2:11" ht="15" customHeight="1" x14ac:dyDescent="0.25">
      <c r="B552" s="73">
        <f t="shared" si="8"/>
        <v>547</v>
      </c>
      <c r="C552" s="77">
        <f>IFERROR(IF($C$4="TEI0185_REV03",CALC_CONN_TEI0185_REV03!U552,),"---")</f>
        <v>0</v>
      </c>
      <c r="D552" s="73">
        <f>IFERROR(IF($C$4="TEI0185_REV03",CALC_CONN_TEI0185_REV03!D552,),"---")</f>
        <v>0</v>
      </c>
      <c r="E552" s="73">
        <f>IFERROR(IF($C$4="TEI0185_REV03",CALC_CONN_TEI0185_REV03!E552,),"---")</f>
        <v>0</v>
      </c>
      <c r="F552" s="73" t="str">
        <f>IFERROR(IF(VLOOKUP($D552&amp;"-"&amp;$E552,IF($C$4="TEI0185_REV03",CALC_CONN_TEI0185_REV03!$F:$I),4,0)="--","---",IF($C$4="TEI0185_REV03",CALC_CONN_TEI0185_REV03!$G552&amp; " --&gt; " &amp;CALC_CONN_TEI0185_REV03!$I552&amp; " --&gt; ")),"---")</f>
        <v>---</v>
      </c>
      <c r="G552" s="73" t="str">
        <f>IFERROR(IF(VLOOKUP($D552&amp;"-"&amp;$E552,IF($C$4="TEI0185_REV03",CALC_CONN_TEI0185_REV03!$F:$H),3,0)="--",VLOOKUP($D552&amp;"-"&amp;$E552,IF($C$4="TEI0185_REV03",CALC_CONN_TEI0185_REV03!$F:$H),2,0),VLOOKUP($D552&amp;"-"&amp;$E552,IF($C$4="TEI0185_REV03",CALC_CONN_TEI0185_REV03!$F:$H),3,0)),"---")</f>
        <v>---</v>
      </c>
      <c r="H552" s="73" t="str">
        <f>IFERROR(VLOOKUP(G552,IF($C$4="TEI0185_REV03",CALC_CONN_TEI0185_REV03!$G:$T),14,0),"---")</f>
        <v>---</v>
      </c>
      <c r="I552" s="73" t="str">
        <f>IFERROR(VLOOKUP(G552,IF($C$4="TEI0185_REV03",CALC_CONN_TEI0185_REV03!$H:$X),16,0),"---")</f>
        <v>---</v>
      </c>
      <c r="J552" s="72" t="str">
        <f>IFERROR(VLOOKUP(G552,IF($C$4="TEI0185_REV03",CALC_CONN_TEI0185_REV03!$H:$X),17,0),"---")</f>
        <v>---</v>
      </c>
      <c r="K552" s="78" t="str">
        <f>IFERROR(VLOOKUP($D552&amp;"-"&amp;$E552,IF($C$4="TEI0185_REV03",CALC_CONN_TEI0185_REV03!$F:$K,"???"),6,0),"---")</f>
        <v>---</v>
      </c>
    </row>
    <row r="553" spans="2:11" ht="15" customHeight="1" x14ac:dyDescent="0.25">
      <c r="B553" s="73">
        <f t="shared" si="8"/>
        <v>548</v>
      </c>
      <c r="C553" s="77">
        <f>IFERROR(IF($C$4="TEI0185_REV03",CALC_CONN_TEI0185_REV03!U553,),"---")</f>
        <v>0</v>
      </c>
      <c r="D553" s="73">
        <f>IFERROR(IF($C$4="TEI0185_REV03",CALC_CONN_TEI0185_REV03!D553,),"---")</f>
        <v>0</v>
      </c>
      <c r="E553" s="73">
        <f>IFERROR(IF($C$4="TEI0185_REV03",CALC_CONN_TEI0185_REV03!E553,),"---")</f>
        <v>0</v>
      </c>
      <c r="F553" s="73" t="str">
        <f>IFERROR(IF(VLOOKUP($D553&amp;"-"&amp;$E553,IF($C$4="TEI0185_REV03",CALC_CONN_TEI0185_REV03!$F:$I),4,0)="--","---",IF($C$4="TEI0185_REV03",CALC_CONN_TEI0185_REV03!$G553&amp; " --&gt; " &amp;CALC_CONN_TEI0185_REV03!$I553&amp; " --&gt; ")),"---")</f>
        <v>---</v>
      </c>
      <c r="G553" s="73" t="str">
        <f>IFERROR(IF(VLOOKUP($D553&amp;"-"&amp;$E553,IF($C$4="TEI0185_REV03",CALC_CONN_TEI0185_REV03!$F:$H),3,0)="--",VLOOKUP($D553&amp;"-"&amp;$E553,IF($C$4="TEI0185_REV03",CALC_CONN_TEI0185_REV03!$F:$H),2,0),VLOOKUP($D553&amp;"-"&amp;$E553,IF($C$4="TEI0185_REV03",CALC_CONN_TEI0185_REV03!$F:$H),3,0)),"---")</f>
        <v>---</v>
      </c>
      <c r="H553" s="73" t="str">
        <f>IFERROR(VLOOKUP(G553,IF($C$4="TEI0185_REV03",CALC_CONN_TEI0185_REV03!$G:$T),14,0),"---")</f>
        <v>---</v>
      </c>
      <c r="I553" s="73" t="str">
        <f>IFERROR(VLOOKUP(G553,IF($C$4="TEI0185_REV03",CALC_CONN_TEI0185_REV03!$H:$X),16,0),"---")</f>
        <v>---</v>
      </c>
      <c r="J553" s="72" t="str">
        <f>IFERROR(VLOOKUP(G553,IF($C$4="TEI0185_REV03",CALC_CONN_TEI0185_REV03!$H:$X),17,0),"---")</f>
        <v>---</v>
      </c>
      <c r="K553" s="78" t="str">
        <f>IFERROR(VLOOKUP($D553&amp;"-"&amp;$E553,IF($C$4="TEI0185_REV03",CALC_CONN_TEI0185_REV03!$F:$K,"???"),6,0),"---")</f>
        <v>---</v>
      </c>
    </row>
    <row r="554" spans="2:11" ht="15" customHeight="1" x14ac:dyDescent="0.25">
      <c r="B554" s="73">
        <f t="shared" si="8"/>
        <v>549</v>
      </c>
      <c r="C554" s="77">
        <f>IFERROR(IF($C$4="TEI0185_REV03",CALC_CONN_TEI0185_REV03!U554,),"---")</f>
        <v>0</v>
      </c>
      <c r="D554" s="73">
        <f>IFERROR(IF($C$4="TEI0185_REV03",CALC_CONN_TEI0185_REV03!D554,),"---")</f>
        <v>0</v>
      </c>
      <c r="E554" s="73">
        <f>IFERROR(IF($C$4="TEI0185_REV03",CALC_CONN_TEI0185_REV03!E554,),"---")</f>
        <v>0</v>
      </c>
      <c r="F554" s="73" t="str">
        <f>IFERROR(IF(VLOOKUP($D554&amp;"-"&amp;$E554,IF($C$4="TEI0185_REV03",CALC_CONN_TEI0185_REV03!$F:$I),4,0)="--","---",IF($C$4="TEI0185_REV03",CALC_CONN_TEI0185_REV03!$G554&amp; " --&gt; " &amp;CALC_CONN_TEI0185_REV03!$I554&amp; " --&gt; ")),"---")</f>
        <v>---</v>
      </c>
      <c r="G554" s="73" t="str">
        <f>IFERROR(IF(VLOOKUP($D554&amp;"-"&amp;$E554,IF($C$4="TEI0185_REV03",CALC_CONN_TEI0185_REV03!$F:$H),3,0)="--",VLOOKUP($D554&amp;"-"&amp;$E554,IF($C$4="TEI0185_REV03",CALC_CONN_TEI0185_REV03!$F:$H),2,0),VLOOKUP($D554&amp;"-"&amp;$E554,IF($C$4="TEI0185_REV03",CALC_CONN_TEI0185_REV03!$F:$H),3,0)),"---")</f>
        <v>---</v>
      </c>
      <c r="H554" s="73" t="str">
        <f>IFERROR(VLOOKUP(G554,IF($C$4="TEI0185_REV03",CALC_CONN_TEI0185_REV03!$G:$T),14,0),"---")</f>
        <v>---</v>
      </c>
      <c r="I554" s="73" t="str">
        <f>IFERROR(VLOOKUP(G554,IF($C$4="TEI0185_REV03",CALC_CONN_TEI0185_REV03!$H:$X),16,0),"---")</f>
        <v>---</v>
      </c>
      <c r="J554" s="72" t="str">
        <f>IFERROR(VLOOKUP(G554,IF($C$4="TEI0185_REV03",CALC_CONN_TEI0185_REV03!$H:$X),17,0),"---")</f>
        <v>---</v>
      </c>
      <c r="K554" s="78" t="str">
        <f>IFERROR(VLOOKUP($D554&amp;"-"&amp;$E554,IF($C$4="TEI0185_REV03",CALC_CONN_TEI0185_REV03!$F:$K,"???"),6,0),"---")</f>
        <v>---</v>
      </c>
    </row>
    <row r="555" spans="2:11" ht="15" customHeight="1" x14ac:dyDescent="0.25">
      <c r="B555" s="73">
        <f t="shared" si="8"/>
        <v>550</v>
      </c>
      <c r="C555" s="77">
        <f>IFERROR(IF($C$4="TEI0185_REV03",CALC_CONN_TEI0185_REV03!U555,),"---")</f>
        <v>0</v>
      </c>
      <c r="D555" s="73">
        <f>IFERROR(IF($C$4="TEI0185_REV03",CALC_CONN_TEI0185_REV03!D555,),"---")</f>
        <v>0</v>
      </c>
      <c r="E555" s="73">
        <f>IFERROR(IF($C$4="TEI0185_REV03",CALC_CONN_TEI0185_REV03!E555,),"---")</f>
        <v>0</v>
      </c>
      <c r="F555" s="73" t="str">
        <f>IFERROR(IF(VLOOKUP($D555&amp;"-"&amp;$E555,IF($C$4="TEI0185_REV03",CALC_CONN_TEI0185_REV03!$F:$I),4,0)="--","---",IF($C$4="TEI0185_REV03",CALC_CONN_TEI0185_REV03!$G555&amp; " --&gt; " &amp;CALC_CONN_TEI0185_REV03!$I555&amp; " --&gt; ")),"---")</f>
        <v>---</v>
      </c>
      <c r="G555" s="73" t="str">
        <f>IFERROR(IF(VLOOKUP($D555&amp;"-"&amp;$E555,IF($C$4="TEI0185_REV03",CALC_CONN_TEI0185_REV03!$F:$H),3,0)="--",VLOOKUP($D555&amp;"-"&amp;$E555,IF($C$4="TEI0185_REV03",CALC_CONN_TEI0185_REV03!$F:$H),2,0),VLOOKUP($D555&amp;"-"&amp;$E555,IF($C$4="TEI0185_REV03",CALC_CONN_TEI0185_REV03!$F:$H),3,0)),"---")</f>
        <v>---</v>
      </c>
      <c r="H555" s="73" t="str">
        <f>IFERROR(VLOOKUP(G555,IF($C$4="TEI0185_REV03",CALC_CONN_TEI0185_REV03!$G:$T),14,0),"---")</f>
        <v>---</v>
      </c>
      <c r="I555" s="73" t="str">
        <f>IFERROR(VLOOKUP(G555,IF($C$4="TEI0185_REV03",CALC_CONN_TEI0185_REV03!$H:$X),16,0),"---")</f>
        <v>---</v>
      </c>
      <c r="J555" s="72" t="str">
        <f>IFERROR(VLOOKUP(G555,IF($C$4="TEI0185_REV03",CALC_CONN_TEI0185_REV03!$H:$X),17,0),"---")</f>
        <v>---</v>
      </c>
      <c r="K555" s="78" t="str">
        <f>IFERROR(VLOOKUP($D555&amp;"-"&amp;$E555,IF($C$4="TEI0185_REV03",CALC_CONN_TEI0185_REV03!$F:$K,"???"),6,0),"---")</f>
        <v>---</v>
      </c>
    </row>
    <row r="556" spans="2:11" ht="15" customHeight="1" x14ac:dyDescent="0.25">
      <c r="B556" s="73">
        <f t="shared" si="8"/>
        <v>551</v>
      </c>
      <c r="C556" s="77">
        <f>IFERROR(IF($C$4="TEI0185_REV03",CALC_CONN_TEI0185_REV03!U556,),"---")</f>
        <v>0</v>
      </c>
      <c r="D556" s="73">
        <f>IFERROR(IF($C$4="TEI0185_REV03",CALC_CONN_TEI0185_REV03!D556,),"---")</f>
        <v>0</v>
      </c>
      <c r="E556" s="73">
        <f>IFERROR(IF($C$4="TEI0185_REV03",CALC_CONN_TEI0185_REV03!E556,),"---")</f>
        <v>0</v>
      </c>
      <c r="F556" s="73" t="str">
        <f>IFERROR(IF(VLOOKUP($D556&amp;"-"&amp;$E556,IF($C$4="TEI0185_REV03",CALC_CONN_TEI0185_REV03!$F:$I),4,0)="--","---",IF($C$4="TEI0185_REV03",CALC_CONN_TEI0185_REV03!$G556&amp; " --&gt; " &amp;CALC_CONN_TEI0185_REV03!$I556&amp; " --&gt; ")),"---")</f>
        <v>---</v>
      </c>
      <c r="G556" s="73" t="str">
        <f>IFERROR(IF(VLOOKUP($D556&amp;"-"&amp;$E556,IF($C$4="TEI0185_REV03",CALC_CONN_TEI0185_REV03!$F:$H),3,0)="--",VLOOKUP($D556&amp;"-"&amp;$E556,IF($C$4="TEI0185_REV03",CALC_CONN_TEI0185_REV03!$F:$H),2,0),VLOOKUP($D556&amp;"-"&amp;$E556,IF($C$4="TEI0185_REV03",CALC_CONN_TEI0185_REV03!$F:$H),3,0)),"---")</f>
        <v>---</v>
      </c>
      <c r="H556" s="73" t="str">
        <f>IFERROR(VLOOKUP(G556,IF($C$4="TEI0185_REV03",CALC_CONN_TEI0185_REV03!$G:$T),14,0),"---")</f>
        <v>---</v>
      </c>
      <c r="I556" s="73" t="str">
        <f>IFERROR(VLOOKUP(G556,IF($C$4="TEI0185_REV03",CALC_CONN_TEI0185_REV03!$H:$X),16,0),"---")</f>
        <v>---</v>
      </c>
      <c r="J556" s="72" t="str">
        <f>IFERROR(VLOOKUP(G556,IF($C$4="TEI0185_REV03",CALC_CONN_TEI0185_REV03!$H:$X),17,0),"---")</f>
        <v>---</v>
      </c>
      <c r="K556" s="78" t="str">
        <f>IFERROR(VLOOKUP($D556&amp;"-"&amp;$E556,IF($C$4="TEI0185_REV03",CALC_CONN_TEI0185_REV03!$F:$K,"???"),6,0),"---")</f>
        <v>---</v>
      </c>
    </row>
    <row r="557" spans="2:11" ht="15" customHeight="1" x14ac:dyDescent="0.25">
      <c r="B557" s="73">
        <f t="shared" si="8"/>
        <v>552</v>
      </c>
      <c r="C557" s="77">
        <f>IFERROR(IF($C$4="TEI0185_REV03",CALC_CONN_TEI0185_REV03!U557,),"---")</f>
        <v>0</v>
      </c>
      <c r="D557" s="73">
        <f>IFERROR(IF($C$4="TEI0185_REV03",CALC_CONN_TEI0185_REV03!D557,),"---")</f>
        <v>0</v>
      </c>
      <c r="E557" s="73">
        <f>IFERROR(IF($C$4="TEI0185_REV03",CALC_CONN_TEI0185_REV03!E557,),"---")</f>
        <v>0</v>
      </c>
      <c r="F557" s="73" t="str">
        <f>IFERROR(IF(VLOOKUP($D557&amp;"-"&amp;$E557,IF($C$4="TEI0185_REV03",CALC_CONN_TEI0185_REV03!$F:$I),4,0)="--","---",IF($C$4="TEI0185_REV03",CALC_CONN_TEI0185_REV03!$G557&amp; " --&gt; " &amp;CALC_CONN_TEI0185_REV03!$I557&amp; " --&gt; ")),"---")</f>
        <v>---</v>
      </c>
      <c r="G557" s="73" t="str">
        <f>IFERROR(IF(VLOOKUP($D557&amp;"-"&amp;$E557,IF($C$4="TEI0185_REV03",CALC_CONN_TEI0185_REV03!$F:$H),3,0)="--",VLOOKUP($D557&amp;"-"&amp;$E557,IF($C$4="TEI0185_REV03",CALC_CONN_TEI0185_REV03!$F:$H),2,0),VLOOKUP($D557&amp;"-"&amp;$E557,IF($C$4="TEI0185_REV03",CALC_CONN_TEI0185_REV03!$F:$H),3,0)),"---")</f>
        <v>---</v>
      </c>
      <c r="H557" s="73" t="str">
        <f>IFERROR(VLOOKUP(G557,IF($C$4="TEI0185_REV03",CALC_CONN_TEI0185_REV03!$G:$T),14,0),"---")</f>
        <v>---</v>
      </c>
      <c r="I557" s="73" t="str">
        <f>IFERROR(VLOOKUP(G557,IF($C$4="TEI0185_REV03",CALC_CONN_TEI0185_REV03!$H:$X),16,0),"---")</f>
        <v>---</v>
      </c>
      <c r="J557" s="72" t="str">
        <f>IFERROR(VLOOKUP(G557,IF($C$4="TEI0185_REV03",CALC_CONN_TEI0185_REV03!$H:$X),17,0),"---")</f>
        <v>---</v>
      </c>
      <c r="K557" s="78" t="str">
        <f>IFERROR(VLOOKUP($D557&amp;"-"&amp;$E557,IF($C$4="TEI0185_REV03",CALC_CONN_TEI0185_REV03!$F:$K,"???"),6,0),"---")</f>
        <v>---</v>
      </c>
    </row>
    <row r="558" spans="2:11" ht="15" customHeight="1" x14ac:dyDescent="0.25">
      <c r="B558" s="73">
        <f t="shared" si="8"/>
        <v>553</v>
      </c>
      <c r="C558" s="77">
        <f>IFERROR(IF($C$4="TEI0185_REV03",CALC_CONN_TEI0185_REV03!U558,),"---")</f>
        <v>0</v>
      </c>
      <c r="D558" s="73">
        <f>IFERROR(IF($C$4="TEI0185_REV03",CALC_CONN_TEI0185_REV03!D558,),"---")</f>
        <v>0</v>
      </c>
      <c r="E558" s="73">
        <f>IFERROR(IF($C$4="TEI0185_REV03",CALC_CONN_TEI0185_REV03!E558,),"---")</f>
        <v>0</v>
      </c>
      <c r="F558" s="73" t="str">
        <f>IFERROR(IF(VLOOKUP($D558&amp;"-"&amp;$E558,IF($C$4="TEI0185_REV03",CALC_CONN_TEI0185_REV03!$F:$I),4,0)="--","---",IF($C$4="TEI0185_REV03",CALC_CONN_TEI0185_REV03!$G558&amp; " --&gt; " &amp;CALC_CONN_TEI0185_REV03!$I558&amp; " --&gt; ")),"---")</f>
        <v>---</v>
      </c>
      <c r="G558" s="73" t="str">
        <f>IFERROR(IF(VLOOKUP($D558&amp;"-"&amp;$E558,IF($C$4="TEI0185_REV03",CALC_CONN_TEI0185_REV03!$F:$H),3,0)="--",VLOOKUP($D558&amp;"-"&amp;$E558,IF($C$4="TEI0185_REV03",CALC_CONN_TEI0185_REV03!$F:$H),2,0),VLOOKUP($D558&amp;"-"&amp;$E558,IF($C$4="TEI0185_REV03",CALC_CONN_TEI0185_REV03!$F:$H),3,0)),"---")</f>
        <v>---</v>
      </c>
      <c r="H558" s="73" t="str">
        <f>IFERROR(VLOOKUP(G558,IF($C$4="TEI0185_REV03",CALC_CONN_TEI0185_REV03!$G:$T),14,0),"---")</f>
        <v>---</v>
      </c>
      <c r="I558" s="73" t="str">
        <f>IFERROR(VLOOKUP(G558,IF($C$4="TEI0185_REV03",CALC_CONN_TEI0185_REV03!$H:$X),16,0),"---")</f>
        <v>---</v>
      </c>
      <c r="J558" s="72" t="str">
        <f>IFERROR(VLOOKUP(G558,IF($C$4="TEI0185_REV03",CALC_CONN_TEI0185_REV03!$H:$X),17,0),"---")</f>
        <v>---</v>
      </c>
      <c r="K558" s="78" t="str">
        <f>IFERROR(VLOOKUP($D558&amp;"-"&amp;$E558,IF($C$4="TEI0185_REV03",CALC_CONN_TEI0185_REV03!$F:$K,"???"),6,0),"---")</f>
        <v>---</v>
      </c>
    </row>
    <row r="559" spans="2:11" ht="15" customHeight="1" x14ac:dyDescent="0.25">
      <c r="B559" s="73">
        <f t="shared" si="8"/>
        <v>554</v>
      </c>
      <c r="C559" s="77">
        <f>IFERROR(IF($C$4="TEI0185_REV03",CALC_CONN_TEI0185_REV03!U559,),"---")</f>
        <v>0</v>
      </c>
      <c r="D559" s="73">
        <f>IFERROR(IF($C$4="TEI0185_REV03",CALC_CONN_TEI0185_REV03!D559,),"---")</f>
        <v>0</v>
      </c>
      <c r="E559" s="73">
        <f>IFERROR(IF($C$4="TEI0185_REV03",CALC_CONN_TEI0185_REV03!E559,),"---")</f>
        <v>0</v>
      </c>
      <c r="F559" s="73" t="str">
        <f>IFERROR(IF(VLOOKUP($D559&amp;"-"&amp;$E559,IF($C$4="TEI0185_REV03",CALC_CONN_TEI0185_REV03!$F:$I),4,0)="--","---",IF($C$4="TEI0185_REV03",CALC_CONN_TEI0185_REV03!$G559&amp; " --&gt; " &amp;CALC_CONN_TEI0185_REV03!$I559&amp; " --&gt; ")),"---")</f>
        <v>---</v>
      </c>
      <c r="G559" s="73" t="str">
        <f>IFERROR(IF(VLOOKUP($D559&amp;"-"&amp;$E559,IF($C$4="TEI0185_REV03",CALC_CONN_TEI0185_REV03!$F:$H),3,0)="--",VLOOKUP($D559&amp;"-"&amp;$E559,IF($C$4="TEI0185_REV03",CALC_CONN_TEI0185_REV03!$F:$H),2,0),VLOOKUP($D559&amp;"-"&amp;$E559,IF($C$4="TEI0185_REV03",CALC_CONN_TEI0185_REV03!$F:$H),3,0)),"---")</f>
        <v>---</v>
      </c>
      <c r="H559" s="73" t="str">
        <f>IFERROR(VLOOKUP(G559,IF($C$4="TEI0185_REV03",CALC_CONN_TEI0185_REV03!$G:$T),14,0),"---")</f>
        <v>---</v>
      </c>
      <c r="I559" s="73" t="str">
        <f>IFERROR(VLOOKUP(G559,IF($C$4="TEI0185_REV03",CALC_CONN_TEI0185_REV03!$H:$X),16,0),"---")</f>
        <v>---</v>
      </c>
      <c r="J559" s="72" t="str">
        <f>IFERROR(VLOOKUP(G559,IF($C$4="TEI0185_REV03",CALC_CONN_TEI0185_REV03!$H:$X),17,0),"---")</f>
        <v>---</v>
      </c>
      <c r="K559" s="78" t="str">
        <f>IFERROR(VLOOKUP($D559&amp;"-"&amp;$E559,IF($C$4="TEI0185_REV03",CALC_CONN_TEI0185_REV03!$F:$K,"???"),6,0),"---")</f>
        <v>---</v>
      </c>
    </row>
    <row r="560" spans="2:11" ht="15" customHeight="1" x14ac:dyDescent="0.25">
      <c r="B560" s="73">
        <f t="shared" si="8"/>
        <v>555</v>
      </c>
      <c r="C560" s="77">
        <f>IFERROR(IF($C$4="TEI0185_REV03",CALC_CONN_TEI0185_REV03!U560,),"---")</f>
        <v>0</v>
      </c>
      <c r="D560" s="73">
        <f>IFERROR(IF($C$4="TEI0185_REV03",CALC_CONN_TEI0185_REV03!D560,),"---")</f>
        <v>0</v>
      </c>
      <c r="E560" s="73">
        <f>IFERROR(IF($C$4="TEI0185_REV03",CALC_CONN_TEI0185_REV03!E560,),"---")</f>
        <v>0</v>
      </c>
      <c r="F560" s="73" t="str">
        <f>IFERROR(IF(VLOOKUP($D560&amp;"-"&amp;$E560,IF($C$4="TEI0185_REV03",CALC_CONN_TEI0185_REV03!$F:$I),4,0)="--","---",IF($C$4="TEI0185_REV03",CALC_CONN_TEI0185_REV03!$G560&amp; " --&gt; " &amp;CALC_CONN_TEI0185_REV03!$I560&amp; " --&gt; ")),"---")</f>
        <v>---</v>
      </c>
      <c r="G560" s="73" t="str">
        <f>IFERROR(IF(VLOOKUP($D560&amp;"-"&amp;$E560,IF($C$4="TEI0185_REV03",CALC_CONN_TEI0185_REV03!$F:$H),3,0)="--",VLOOKUP($D560&amp;"-"&amp;$E560,IF($C$4="TEI0185_REV03",CALC_CONN_TEI0185_REV03!$F:$H),2,0),VLOOKUP($D560&amp;"-"&amp;$E560,IF($C$4="TEI0185_REV03",CALC_CONN_TEI0185_REV03!$F:$H),3,0)),"---")</f>
        <v>---</v>
      </c>
      <c r="H560" s="73" t="str">
        <f>IFERROR(VLOOKUP(G560,IF($C$4="TEI0185_REV03",CALC_CONN_TEI0185_REV03!$G:$T),14,0),"---")</f>
        <v>---</v>
      </c>
      <c r="I560" s="73" t="str">
        <f>IFERROR(VLOOKUP(G560,IF($C$4="TEI0185_REV03",CALC_CONN_TEI0185_REV03!$H:$X),16,0),"---")</f>
        <v>---</v>
      </c>
      <c r="J560" s="72" t="str">
        <f>IFERROR(VLOOKUP(G560,IF($C$4="TEI0185_REV03",CALC_CONN_TEI0185_REV03!$H:$X),17,0),"---")</f>
        <v>---</v>
      </c>
      <c r="K560" s="78" t="str">
        <f>IFERROR(VLOOKUP($D560&amp;"-"&amp;$E560,IF($C$4="TEI0185_REV03",CALC_CONN_TEI0185_REV03!$F:$K,"???"),6,0),"---")</f>
        <v>---</v>
      </c>
    </row>
    <row r="561" spans="2:11" ht="15" customHeight="1" x14ac:dyDescent="0.25">
      <c r="B561" s="73">
        <f t="shared" si="8"/>
        <v>556</v>
      </c>
      <c r="C561" s="77">
        <f>IFERROR(IF($C$4="TEI0185_REV03",CALC_CONN_TEI0185_REV03!U561,),"---")</f>
        <v>0</v>
      </c>
      <c r="D561" s="73">
        <f>IFERROR(IF($C$4="TEI0185_REV03",CALC_CONN_TEI0185_REV03!D561,),"---")</f>
        <v>0</v>
      </c>
      <c r="E561" s="73">
        <f>IFERROR(IF($C$4="TEI0185_REV03",CALC_CONN_TEI0185_REV03!E561,),"---")</f>
        <v>0</v>
      </c>
      <c r="F561" s="73" t="str">
        <f>IFERROR(IF(VLOOKUP($D561&amp;"-"&amp;$E561,IF($C$4="TEI0185_REV03",CALC_CONN_TEI0185_REV03!$F:$I),4,0)="--","---",IF($C$4="TEI0185_REV03",CALC_CONN_TEI0185_REV03!$G561&amp; " --&gt; " &amp;CALC_CONN_TEI0185_REV03!$I561&amp; " --&gt; ")),"---")</f>
        <v>---</v>
      </c>
      <c r="G561" s="73" t="str">
        <f>IFERROR(IF(VLOOKUP($D561&amp;"-"&amp;$E561,IF($C$4="TEI0185_REV03",CALC_CONN_TEI0185_REV03!$F:$H),3,0)="--",VLOOKUP($D561&amp;"-"&amp;$E561,IF($C$4="TEI0185_REV03",CALC_CONN_TEI0185_REV03!$F:$H),2,0),VLOOKUP($D561&amp;"-"&amp;$E561,IF($C$4="TEI0185_REV03",CALC_CONN_TEI0185_REV03!$F:$H),3,0)),"---")</f>
        <v>---</v>
      </c>
      <c r="H561" s="73" t="str">
        <f>IFERROR(VLOOKUP(G561,IF($C$4="TEI0185_REV03",CALC_CONN_TEI0185_REV03!$G:$T),14,0),"---")</f>
        <v>---</v>
      </c>
      <c r="I561" s="73" t="str">
        <f>IFERROR(VLOOKUP(G561,IF($C$4="TEI0185_REV03",CALC_CONN_TEI0185_REV03!$H:$X),16,0),"---")</f>
        <v>---</v>
      </c>
      <c r="J561" s="72" t="str">
        <f>IFERROR(VLOOKUP(G561,IF($C$4="TEI0185_REV03",CALC_CONN_TEI0185_REV03!$H:$X),17,0),"---")</f>
        <v>---</v>
      </c>
      <c r="K561" s="78" t="str">
        <f>IFERROR(VLOOKUP($D561&amp;"-"&amp;$E561,IF($C$4="TEI0185_REV03",CALC_CONN_TEI0185_REV03!$F:$K,"???"),6,0),"---")</f>
        <v>---</v>
      </c>
    </row>
    <row r="562" spans="2:11" ht="15" customHeight="1" x14ac:dyDescent="0.25">
      <c r="B562" s="73">
        <f t="shared" si="8"/>
        <v>557</v>
      </c>
      <c r="C562" s="77">
        <f>IFERROR(IF($C$4="TEI0185_REV03",CALC_CONN_TEI0185_REV03!U562,),"---")</f>
        <v>0</v>
      </c>
      <c r="D562" s="73">
        <f>IFERROR(IF($C$4="TEI0185_REV03",CALC_CONN_TEI0185_REV03!D562,),"---")</f>
        <v>0</v>
      </c>
      <c r="E562" s="73">
        <f>IFERROR(IF($C$4="TEI0185_REV03",CALC_CONN_TEI0185_REV03!E562,),"---")</f>
        <v>0</v>
      </c>
      <c r="F562" s="73" t="str">
        <f>IFERROR(IF(VLOOKUP($D562&amp;"-"&amp;$E562,IF($C$4="TEI0185_REV03",CALC_CONN_TEI0185_REV03!$F:$I),4,0)="--","---",IF($C$4="TEI0185_REV03",CALC_CONN_TEI0185_REV03!$G562&amp; " --&gt; " &amp;CALC_CONN_TEI0185_REV03!$I562&amp; " --&gt; ")),"---")</f>
        <v>---</v>
      </c>
      <c r="G562" s="73" t="str">
        <f>IFERROR(IF(VLOOKUP($D562&amp;"-"&amp;$E562,IF($C$4="TEI0185_REV03",CALC_CONN_TEI0185_REV03!$F:$H),3,0)="--",VLOOKUP($D562&amp;"-"&amp;$E562,IF($C$4="TEI0185_REV03",CALC_CONN_TEI0185_REV03!$F:$H),2,0),VLOOKUP($D562&amp;"-"&amp;$E562,IF($C$4="TEI0185_REV03",CALC_CONN_TEI0185_REV03!$F:$H),3,0)),"---")</f>
        <v>---</v>
      </c>
      <c r="H562" s="73" t="str">
        <f>IFERROR(VLOOKUP(G562,IF($C$4="TEI0185_REV03",CALC_CONN_TEI0185_REV03!$G:$T),14,0),"---")</f>
        <v>---</v>
      </c>
      <c r="I562" s="73" t="str">
        <f>IFERROR(VLOOKUP(G562,IF($C$4="TEI0185_REV03",CALC_CONN_TEI0185_REV03!$H:$X),16,0),"---")</f>
        <v>---</v>
      </c>
      <c r="J562" s="72" t="str">
        <f>IFERROR(VLOOKUP(G562,IF($C$4="TEI0185_REV03",CALC_CONN_TEI0185_REV03!$H:$X),17,0),"---")</f>
        <v>---</v>
      </c>
      <c r="K562" s="78" t="str">
        <f>IFERROR(VLOOKUP($D562&amp;"-"&amp;$E562,IF($C$4="TEI0185_REV03",CALC_CONN_TEI0185_REV03!$F:$K,"???"),6,0),"---")</f>
        <v>---</v>
      </c>
    </row>
    <row r="563" spans="2:11" ht="15" customHeight="1" x14ac:dyDescent="0.25">
      <c r="B563" s="73">
        <f t="shared" si="8"/>
        <v>558</v>
      </c>
      <c r="C563" s="77">
        <f>IFERROR(IF($C$4="TEI0185_REV03",CALC_CONN_TEI0185_REV03!U563,),"---")</f>
        <v>0</v>
      </c>
      <c r="D563" s="73">
        <f>IFERROR(IF($C$4="TEI0185_REV03",CALC_CONN_TEI0185_REV03!D563,),"---")</f>
        <v>0</v>
      </c>
      <c r="E563" s="73">
        <f>IFERROR(IF($C$4="TEI0185_REV03",CALC_CONN_TEI0185_REV03!E563,),"---")</f>
        <v>0</v>
      </c>
      <c r="F563" s="73" t="str">
        <f>IFERROR(IF(VLOOKUP($D563&amp;"-"&amp;$E563,IF($C$4="TEI0185_REV03",CALC_CONN_TEI0185_REV03!$F:$I),4,0)="--","---",IF($C$4="TEI0185_REV03",CALC_CONN_TEI0185_REV03!$G563&amp; " --&gt; " &amp;CALC_CONN_TEI0185_REV03!$I563&amp; " --&gt; ")),"---")</f>
        <v>---</v>
      </c>
      <c r="G563" s="73" t="str">
        <f>IFERROR(IF(VLOOKUP($D563&amp;"-"&amp;$E563,IF($C$4="TEI0185_REV03",CALC_CONN_TEI0185_REV03!$F:$H),3,0)="--",VLOOKUP($D563&amp;"-"&amp;$E563,IF($C$4="TEI0185_REV03",CALC_CONN_TEI0185_REV03!$F:$H),2,0),VLOOKUP($D563&amp;"-"&amp;$E563,IF($C$4="TEI0185_REV03",CALC_CONN_TEI0185_REV03!$F:$H),3,0)),"---")</f>
        <v>---</v>
      </c>
      <c r="H563" s="73" t="str">
        <f>IFERROR(VLOOKUP(G563,IF($C$4="TEI0185_REV03",CALC_CONN_TEI0185_REV03!$G:$T),14,0),"---")</f>
        <v>---</v>
      </c>
      <c r="I563" s="73" t="str">
        <f>IFERROR(VLOOKUP(G563,IF($C$4="TEI0185_REV03",CALC_CONN_TEI0185_REV03!$H:$X),16,0),"---")</f>
        <v>---</v>
      </c>
      <c r="J563" s="72" t="str">
        <f>IFERROR(VLOOKUP(G563,IF($C$4="TEI0185_REV03",CALC_CONN_TEI0185_REV03!$H:$X),17,0),"---")</f>
        <v>---</v>
      </c>
      <c r="K563" s="78" t="str">
        <f>IFERROR(VLOOKUP($D563&amp;"-"&amp;$E563,IF($C$4="TEI0185_REV03",CALC_CONN_TEI0185_REV03!$F:$K,"???"),6,0),"---")</f>
        <v>---</v>
      </c>
    </row>
    <row r="564" spans="2:11" ht="15" customHeight="1" x14ac:dyDescent="0.25">
      <c r="B564" s="73">
        <f t="shared" si="8"/>
        <v>559</v>
      </c>
      <c r="C564" s="77">
        <f>IFERROR(IF($C$4="TEI0185_REV03",CALC_CONN_TEI0185_REV03!U564,),"---")</f>
        <v>0</v>
      </c>
      <c r="D564" s="73">
        <f>IFERROR(IF($C$4="TEI0185_REV03",CALC_CONN_TEI0185_REV03!D564,),"---")</f>
        <v>0</v>
      </c>
      <c r="E564" s="73">
        <f>IFERROR(IF($C$4="TEI0185_REV03",CALC_CONN_TEI0185_REV03!E564,),"---")</f>
        <v>0</v>
      </c>
      <c r="F564" s="73" t="str">
        <f>IFERROR(IF(VLOOKUP($D564&amp;"-"&amp;$E564,IF($C$4="TEI0185_REV03",CALC_CONN_TEI0185_REV03!$F:$I),4,0)="--","---",IF($C$4="TEI0185_REV03",CALC_CONN_TEI0185_REV03!$G564&amp; " --&gt; " &amp;CALC_CONN_TEI0185_REV03!$I564&amp; " --&gt; ")),"---")</f>
        <v>---</v>
      </c>
      <c r="G564" s="73" t="str">
        <f>IFERROR(IF(VLOOKUP($D564&amp;"-"&amp;$E564,IF($C$4="TEI0185_REV03",CALC_CONN_TEI0185_REV03!$F:$H),3,0)="--",VLOOKUP($D564&amp;"-"&amp;$E564,IF($C$4="TEI0185_REV03",CALC_CONN_TEI0185_REV03!$F:$H),2,0),VLOOKUP($D564&amp;"-"&amp;$E564,IF($C$4="TEI0185_REV03",CALC_CONN_TEI0185_REV03!$F:$H),3,0)),"---")</f>
        <v>---</v>
      </c>
      <c r="H564" s="73" t="str">
        <f>IFERROR(VLOOKUP(G564,IF($C$4="TEI0185_REV03",CALC_CONN_TEI0185_REV03!$G:$T),14,0),"---")</f>
        <v>---</v>
      </c>
      <c r="I564" s="73" t="str">
        <f>IFERROR(VLOOKUP(G564,IF($C$4="TEI0185_REV03",CALC_CONN_TEI0185_REV03!$H:$X),16,0),"---")</f>
        <v>---</v>
      </c>
      <c r="J564" s="72" t="str">
        <f>IFERROR(VLOOKUP(G564,IF($C$4="TEI0185_REV03",CALC_CONN_TEI0185_REV03!$H:$X),17,0),"---")</f>
        <v>---</v>
      </c>
      <c r="K564" s="78" t="str">
        <f>IFERROR(VLOOKUP($D564&amp;"-"&amp;$E564,IF($C$4="TEI0185_REV03",CALC_CONN_TEI0185_REV03!$F:$K,"???"),6,0),"---")</f>
        <v>---</v>
      </c>
    </row>
    <row r="565" spans="2:11" ht="15" customHeight="1" x14ac:dyDescent="0.25">
      <c r="B565" s="73">
        <f t="shared" si="8"/>
        <v>560</v>
      </c>
      <c r="C565" s="77">
        <f>IFERROR(IF($C$4="TEI0185_REV03",CALC_CONN_TEI0185_REV03!U565,),"---")</f>
        <v>0</v>
      </c>
      <c r="D565" s="73">
        <f>IFERROR(IF($C$4="TEI0185_REV03",CALC_CONN_TEI0185_REV03!D565,),"---")</f>
        <v>0</v>
      </c>
      <c r="E565" s="73">
        <f>IFERROR(IF($C$4="TEI0185_REV03",CALC_CONN_TEI0185_REV03!E565,),"---")</f>
        <v>0</v>
      </c>
      <c r="F565" s="73" t="str">
        <f>IFERROR(IF(VLOOKUP($D565&amp;"-"&amp;$E565,IF($C$4="TEI0185_REV03",CALC_CONN_TEI0185_REV03!$F:$I),4,0)="--","---",IF($C$4="TEI0185_REV03",CALC_CONN_TEI0185_REV03!$G565&amp; " --&gt; " &amp;CALC_CONN_TEI0185_REV03!$I565&amp; " --&gt; ")),"---")</f>
        <v>---</v>
      </c>
      <c r="G565" s="73" t="str">
        <f>IFERROR(IF(VLOOKUP($D565&amp;"-"&amp;$E565,IF($C$4="TEI0185_REV03",CALC_CONN_TEI0185_REV03!$F:$H),3,0)="--",VLOOKUP($D565&amp;"-"&amp;$E565,IF($C$4="TEI0185_REV03",CALC_CONN_TEI0185_REV03!$F:$H),2,0),VLOOKUP($D565&amp;"-"&amp;$E565,IF($C$4="TEI0185_REV03",CALC_CONN_TEI0185_REV03!$F:$H),3,0)),"---")</f>
        <v>---</v>
      </c>
      <c r="H565" s="73" t="str">
        <f>IFERROR(VLOOKUP(G565,IF($C$4="TEI0185_REV03",CALC_CONN_TEI0185_REV03!$G:$T),14,0),"---")</f>
        <v>---</v>
      </c>
      <c r="I565" s="73" t="str">
        <f>IFERROR(VLOOKUP(G565,IF($C$4="TEI0185_REV03",CALC_CONN_TEI0185_REV03!$H:$X),16,0),"---")</f>
        <v>---</v>
      </c>
      <c r="J565" s="72" t="str">
        <f>IFERROR(VLOOKUP(G565,IF($C$4="TEI0185_REV03",CALC_CONN_TEI0185_REV03!$H:$X),17,0),"---")</f>
        <v>---</v>
      </c>
      <c r="K565" s="78" t="str">
        <f>IFERROR(VLOOKUP($D565&amp;"-"&amp;$E565,IF($C$4="TEI0185_REV03",CALC_CONN_TEI0185_REV03!$F:$K,"???"),6,0),"---")</f>
        <v>---</v>
      </c>
    </row>
    <row r="566" spans="2:11" ht="15" customHeight="1" x14ac:dyDescent="0.25">
      <c r="B566" s="73">
        <f t="shared" si="8"/>
        <v>561</v>
      </c>
      <c r="C566" s="77">
        <f>IFERROR(IF($C$4="TEI0185_REV03",CALC_CONN_TEI0185_REV03!U566,),"---")</f>
        <v>0</v>
      </c>
      <c r="D566" s="73">
        <f>IFERROR(IF($C$4="TEI0185_REV03",CALC_CONN_TEI0185_REV03!D566,),"---")</f>
        <v>0</v>
      </c>
      <c r="E566" s="73">
        <f>IFERROR(IF($C$4="TEI0185_REV03",CALC_CONN_TEI0185_REV03!E566,),"---")</f>
        <v>0</v>
      </c>
      <c r="F566" s="73" t="str">
        <f>IFERROR(IF(VLOOKUP($D566&amp;"-"&amp;$E566,IF($C$4="TEI0185_REV03",CALC_CONN_TEI0185_REV03!$F:$I),4,0)="--","---",IF($C$4="TEI0185_REV03",CALC_CONN_TEI0185_REV03!$G566&amp; " --&gt; " &amp;CALC_CONN_TEI0185_REV03!$I566&amp; " --&gt; ")),"---")</f>
        <v>---</v>
      </c>
      <c r="G566" s="73" t="str">
        <f>IFERROR(IF(VLOOKUP($D566&amp;"-"&amp;$E566,IF($C$4="TEI0185_REV03",CALC_CONN_TEI0185_REV03!$F:$H),3,0)="--",VLOOKUP($D566&amp;"-"&amp;$E566,IF($C$4="TEI0185_REV03",CALC_CONN_TEI0185_REV03!$F:$H),2,0),VLOOKUP($D566&amp;"-"&amp;$E566,IF($C$4="TEI0185_REV03",CALC_CONN_TEI0185_REV03!$F:$H),3,0)),"---")</f>
        <v>---</v>
      </c>
      <c r="H566" s="73" t="str">
        <f>IFERROR(VLOOKUP(G566,IF($C$4="TEI0185_REV03",CALC_CONN_TEI0185_REV03!$G:$T),14,0),"---")</f>
        <v>---</v>
      </c>
      <c r="I566" s="73" t="str">
        <f>IFERROR(VLOOKUP(G566,IF($C$4="TEI0185_REV03",CALC_CONN_TEI0185_REV03!$H:$X),16,0),"---")</f>
        <v>---</v>
      </c>
      <c r="J566" s="72" t="str">
        <f>IFERROR(VLOOKUP(G566,IF($C$4="TEI0185_REV03",CALC_CONN_TEI0185_REV03!$H:$X),17,0),"---")</f>
        <v>---</v>
      </c>
      <c r="K566" s="78" t="str">
        <f>IFERROR(VLOOKUP($D566&amp;"-"&amp;$E566,IF($C$4="TEI0185_REV03",CALC_CONN_TEI0185_REV03!$F:$K,"???"),6,0),"---")</f>
        <v>---</v>
      </c>
    </row>
    <row r="567" spans="2:11" ht="15" customHeight="1" x14ac:dyDescent="0.25">
      <c r="B567" s="73">
        <f t="shared" si="8"/>
        <v>562</v>
      </c>
      <c r="C567" s="77">
        <f>IFERROR(IF($C$4="TEI0185_REV03",CALC_CONN_TEI0185_REV03!U567,),"---")</f>
        <v>0</v>
      </c>
      <c r="D567" s="73">
        <f>IFERROR(IF($C$4="TEI0185_REV03",CALC_CONN_TEI0185_REV03!D567,),"---")</f>
        <v>0</v>
      </c>
      <c r="E567" s="73">
        <f>IFERROR(IF($C$4="TEI0185_REV03",CALC_CONN_TEI0185_REV03!E567,),"---")</f>
        <v>0</v>
      </c>
      <c r="F567" s="73" t="str">
        <f>IFERROR(IF(VLOOKUP($D567&amp;"-"&amp;$E567,IF($C$4="TEI0185_REV03",CALC_CONN_TEI0185_REV03!$F:$I),4,0)="--","---",IF($C$4="TEI0185_REV03",CALC_CONN_TEI0185_REV03!$G567&amp; " --&gt; " &amp;CALC_CONN_TEI0185_REV03!$I567&amp; " --&gt; ")),"---")</f>
        <v>---</v>
      </c>
      <c r="G567" s="73" t="str">
        <f>IFERROR(IF(VLOOKUP($D567&amp;"-"&amp;$E567,IF($C$4="TEI0185_REV03",CALC_CONN_TEI0185_REV03!$F:$H),3,0)="--",VLOOKUP($D567&amp;"-"&amp;$E567,IF($C$4="TEI0185_REV03",CALC_CONN_TEI0185_REV03!$F:$H),2,0),VLOOKUP($D567&amp;"-"&amp;$E567,IF($C$4="TEI0185_REV03",CALC_CONN_TEI0185_REV03!$F:$H),3,0)),"---")</f>
        <v>---</v>
      </c>
      <c r="H567" s="73" t="str">
        <f>IFERROR(VLOOKUP(G567,IF($C$4="TEI0185_REV03",CALC_CONN_TEI0185_REV03!$G:$T),14,0),"---")</f>
        <v>---</v>
      </c>
      <c r="I567" s="73" t="str">
        <f>IFERROR(VLOOKUP(G567,IF($C$4="TEI0185_REV03",CALC_CONN_TEI0185_REV03!$H:$X),16,0),"---")</f>
        <v>---</v>
      </c>
      <c r="J567" s="72" t="str">
        <f>IFERROR(VLOOKUP(G567,IF($C$4="TEI0185_REV03",CALC_CONN_TEI0185_REV03!$H:$X),17,0),"---")</f>
        <v>---</v>
      </c>
      <c r="K567" s="78" t="str">
        <f>IFERROR(VLOOKUP($D567&amp;"-"&amp;$E567,IF($C$4="TEI0185_REV03",CALC_CONN_TEI0185_REV03!$F:$K,"???"),6,0),"---")</f>
        <v>---</v>
      </c>
    </row>
    <row r="568" spans="2:11" ht="15" customHeight="1" x14ac:dyDescent="0.25">
      <c r="B568" s="73">
        <f t="shared" si="8"/>
        <v>563</v>
      </c>
      <c r="C568" s="77">
        <f>IFERROR(IF($C$4="TEI0185_REV03",CALC_CONN_TEI0185_REV03!U568,),"---")</f>
        <v>0</v>
      </c>
      <c r="D568" s="73">
        <f>IFERROR(IF($C$4="TEI0185_REV03",CALC_CONN_TEI0185_REV03!D568,),"---")</f>
        <v>0</v>
      </c>
      <c r="E568" s="73">
        <f>IFERROR(IF($C$4="TEI0185_REV03",CALC_CONN_TEI0185_REV03!E568,),"---")</f>
        <v>0</v>
      </c>
      <c r="F568" s="73" t="str">
        <f>IFERROR(IF(VLOOKUP($D568&amp;"-"&amp;$E568,IF($C$4="TEI0185_REV03",CALC_CONN_TEI0185_REV03!$F:$I),4,0)="--","---",IF($C$4="TEI0185_REV03",CALC_CONN_TEI0185_REV03!$G568&amp; " --&gt; " &amp;CALC_CONN_TEI0185_REV03!$I568&amp; " --&gt; ")),"---")</f>
        <v>---</v>
      </c>
      <c r="G568" s="73" t="str">
        <f>IFERROR(IF(VLOOKUP($D568&amp;"-"&amp;$E568,IF($C$4="TEI0185_REV03",CALC_CONN_TEI0185_REV03!$F:$H),3,0)="--",VLOOKUP($D568&amp;"-"&amp;$E568,IF($C$4="TEI0185_REV03",CALC_CONN_TEI0185_REV03!$F:$H),2,0),VLOOKUP($D568&amp;"-"&amp;$E568,IF($C$4="TEI0185_REV03",CALC_CONN_TEI0185_REV03!$F:$H),3,0)),"---")</f>
        <v>---</v>
      </c>
      <c r="H568" s="73" t="str">
        <f>IFERROR(VLOOKUP(G568,IF($C$4="TEI0185_REV03",CALC_CONN_TEI0185_REV03!$G:$T),14,0),"---")</f>
        <v>---</v>
      </c>
      <c r="I568" s="73" t="str">
        <f>IFERROR(VLOOKUP(G568,IF($C$4="TEI0185_REV03",CALC_CONN_TEI0185_REV03!$H:$X),16,0),"---")</f>
        <v>---</v>
      </c>
      <c r="J568" s="72" t="str">
        <f>IFERROR(VLOOKUP(G568,IF($C$4="TEI0185_REV03",CALC_CONN_TEI0185_REV03!$H:$X),17,0),"---")</f>
        <v>---</v>
      </c>
      <c r="K568" s="78" t="str">
        <f>IFERROR(VLOOKUP($D568&amp;"-"&amp;$E568,IF($C$4="TEI0185_REV03",CALC_CONN_TEI0185_REV03!$F:$K,"???"),6,0),"---")</f>
        <v>---</v>
      </c>
    </row>
    <row r="569" spans="2:11" ht="15" customHeight="1" x14ac:dyDescent="0.25">
      <c r="B569" s="73">
        <f t="shared" si="8"/>
        <v>564</v>
      </c>
      <c r="C569" s="77">
        <f>IFERROR(IF($C$4="TEI0185_REV03",CALC_CONN_TEI0185_REV03!U569,),"---")</f>
        <v>0</v>
      </c>
      <c r="D569" s="73">
        <f>IFERROR(IF($C$4="TEI0185_REV03",CALC_CONN_TEI0185_REV03!D569,),"---")</f>
        <v>0</v>
      </c>
      <c r="E569" s="73">
        <f>IFERROR(IF($C$4="TEI0185_REV03",CALC_CONN_TEI0185_REV03!E569,),"---")</f>
        <v>0</v>
      </c>
      <c r="F569" s="73" t="str">
        <f>IFERROR(IF(VLOOKUP($D569&amp;"-"&amp;$E569,IF($C$4="TEI0185_REV03",CALC_CONN_TEI0185_REV03!$F:$I),4,0)="--","---",IF($C$4="TEI0185_REV03",CALC_CONN_TEI0185_REV03!$G569&amp; " --&gt; " &amp;CALC_CONN_TEI0185_REV03!$I569&amp; " --&gt; ")),"---")</f>
        <v>---</v>
      </c>
      <c r="G569" s="73" t="str">
        <f>IFERROR(IF(VLOOKUP($D569&amp;"-"&amp;$E569,IF($C$4="TEI0185_REV03",CALC_CONN_TEI0185_REV03!$F:$H),3,0)="--",VLOOKUP($D569&amp;"-"&amp;$E569,IF($C$4="TEI0185_REV03",CALC_CONN_TEI0185_REV03!$F:$H),2,0),VLOOKUP($D569&amp;"-"&amp;$E569,IF($C$4="TEI0185_REV03",CALC_CONN_TEI0185_REV03!$F:$H),3,0)),"---")</f>
        <v>---</v>
      </c>
      <c r="H569" s="73" t="str">
        <f>IFERROR(VLOOKUP(G569,IF($C$4="TEI0185_REV03",CALC_CONN_TEI0185_REV03!$G:$T),14,0),"---")</f>
        <v>---</v>
      </c>
      <c r="I569" s="73" t="str">
        <f>IFERROR(VLOOKUP(G569,IF($C$4="TEI0185_REV03",CALC_CONN_TEI0185_REV03!$H:$X),16,0),"---")</f>
        <v>---</v>
      </c>
      <c r="J569" s="72" t="str">
        <f>IFERROR(VLOOKUP(G569,IF($C$4="TEI0185_REV03",CALC_CONN_TEI0185_REV03!$H:$X),17,0),"---")</f>
        <v>---</v>
      </c>
      <c r="K569" s="78" t="str">
        <f>IFERROR(VLOOKUP($D569&amp;"-"&amp;$E569,IF($C$4="TEI0185_REV03",CALC_CONN_TEI0185_REV03!$F:$K,"???"),6,0),"---")</f>
        <v>---</v>
      </c>
    </row>
    <row r="570" spans="2:11" ht="15" customHeight="1" x14ac:dyDescent="0.25">
      <c r="B570" s="73">
        <f t="shared" si="8"/>
        <v>565</v>
      </c>
      <c r="C570" s="77">
        <f>IFERROR(IF($C$4="TEI0185_REV03",CALC_CONN_TEI0185_REV03!U570,),"---")</f>
        <v>0</v>
      </c>
      <c r="D570" s="73">
        <f>IFERROR(IF($C$4="TEI0185_REV03",CALC_CONN_TEI0185_REV03!D570,),"---")</f>
        <v>0</v>
      </c>
      <c r="E570" s="73">
        <f>IFERROR(IF($C$4="TEI0185_REV03",CALC_CONN_TEI0185_REV03!E570,),"---")</f>
        <v>0</v>
      </c>
      <c r="F570" s="73" t="str">
        <f>IFERROR(IF(VLOOKUP($D570&amp;"-"&amp;$E570,IF($C$4="TEI0185_REV03",CALC_CONN_TEI0185_REV03!$F:$I),4,0)="--","---",IF($C$4="TEI0185_REV03",CALC_CONN_TEI0185_REV03!$G570&amp; " --&gt; " &amp;CALC_CONN_TEI0185_REV03!$I570&amp; " --&gt; ")),"---")</f>
        <v>---</v>
      </c>
      <c r="G570" s="73" t="str">
        <f>IFERROR(IF(VLOOKUP($D570&amp;"-"&amp;$E570,IF($C$4="TEI0185_REV03",CALC_CONN_TEI0185_REV03!$F:$H),3,0)="--",VLOOKUP($D570&amp;"-"&amp;$E570,IF($C$4="TEI0185_REV03",CALC_CONN_TEI0185_REV03!$F:$H),2,0),VLOOKUP($D570&amp;"-"&amp;$E570,IF($C$4="TEI0185_REV03",CALC_CONN_TEI0185_REV03!$F:$H),3,0)),"---")</f>
        <v>---</v>
      </c>
      <c r="H570" s="73" t="str">
        <f>IFERROR(VLOOKUP(G570,IF($C$4="TEI0185_REV03",CALC_CONN_TEI0185_REV03!$G:$T),14,0),"---")</f>
        <v>---</v>
      </c>
      <c r="I570" s="73" t="str">
        <f>IFERROR(VLOOKUP(G570,IF($C$4="TEI0185_REV03",CALC_CONN_TEI0185_REV03!$H:$X),16,0),"---")</f>
        <v>---</v>
      </c>
      <c r="J570" s="72" t="str">
        <f>IFERROR(VLOOKUP(G570,IF($C$4="TEI0185_REV03",CALC_CONN_TEI0185_REV03!$H:$X),17,0),"---")</f>
        <v>---</v>
      </c>
      <c r="K570" s="78" t="str">
        <f>IFERROR(VLOOKUP($D570&amp;"-"&amp;$E570,IF($C$4="TEI0185_REV03",CALC_CONN_TEI0185_REV03!$F:$K,"???"),6,0),"---")</f>
        <v>---</v>
      </c>
    </row>
    <row r="571" spans="2:11" ht="15" customHeight="1" x14ac:dyDescent="0.25">
      <c r="B571" s="73">
        <f t="shared" si="8"/>
        <v>566</v>
      </c>
      <c r="C571" s="77">
        <f>IFERROR(IF($C$4="TEI0185_REV03",CALC_CONN_TEI0185_REV03!U571,),"---")</f>
        <v>0</v>
      </c>
      <c r="D571" s="73">
        <f>IFERROR(IF($C$4="TEI0185_REV03",CALC_CONN_TEI0185_REV03!D571,),"---")</f>
        <v>0</v>
      </c>
      <c r="E571" s="73">
        <f>IFERROR(IF($C$4="TEI0185_REV03",CALC_CONN_TEI0185_REV03!E571,),"---")</f>
        <v>0</v>
      </c>
      <c r="F571" s="73" t="str">
        <f>IFERROR(IF(VLOOKUP($D571&amp;"-"&amp;$E571,IF($C$4="TEI0185_REV03",CALC_CONN_TEI0185_REV03!$F:$I),4,0)="--","---",IF($C$4="TEI0185_REV03",CALC_CONN_TEI0185_REV03!$G571&amp; " --&gt; " &amp;CALC_CONN_TEI0185_REV03!$I571&amp; " --&gt; ")),"---")</f>
        <v>---</v>
      </c>
      <c r="G571" s="73" t="str">
        <f>IFERROR(IF(VLOOKUP($D571&amp;"-"&amp;$E571,IF($C$4="TEI0185_REV03",CALC_CONN_TEI0185_REV03!$F:$H),3,0)="--",VLOOKUP($D571&amp;"-"&amp;$E571,IF($C$4="TEI0185_REV03",CALC_CONN_TEI0185_REV03!$F:$H),2,0),VLOOKUP($D571&amp;"-"&amp;$E571,IF($C$4="TEI0185_REV03",CALC_CONN_TEI0185_REV03!$F:$H),3,0)),"---")</f>
        <v>---</v>
      </c>
      <c r="H571" s="73" t="str">
        <f>IFERROR(VLOOKUP(G571,IF($C$4="TEI0185_REV03",CALC_CONN_TEI0185_REV03!$G:$T),14,0),"---")</f>
        <v>---</v>
      </c>
      <c r="I571" s="73" t="str">
        <f>IFERROR(VLOOKUP(G571,IF($C$4="TEI0185_REV03",CALC_CONN_TEI0185_REV03!$H:$X),16,0),"---")</f>
        <v>---</v>
      </c>
      <c r="J571" s="72" t="str">
        <f>IFERROR(VLOOKUP(G571,IF($C$4="TEI0185_REV03",CALC_CONN_TEI0185_REV03!$H:$X),17,0),"---")</f>
        <v>---</v>
      </c>
      <c r="K571" s="78" t="str">
        <f>IFERROR(VLOOKUP($D571&amp;"-"&amp;$E571,IF($C$4="TEI0185_REV03",CALC_CONN_TEI0185_REV03!$F:$K,"???"),6,0),"---")</f>
        <v>---</v>
      </c>
    </row>
    <row r="572" spans="2:11" ht="15" customHeight="1" x14ac:dyDescent="0.25">
      <c r="B572" s="73">
        <f t="shared" si="8"/>
        <v>567</v>
      </c>
      <c r="C572" s="77">
        <f>IFERROR(IF($C$4="TEI0185_REV03",CALC_CONN_TEI0185_REV03!U572,),"---")</f>
        <v>0</v>
      </c>
      <c r="D572" s="73">
        <f>IFERROR(IF($C$4="TEI0185_REV03",CALC_CONN_TEI0185_REV03!D572,),"---")</f>
        <v>0</v>
      </c>
      <c r="E572" s="73">
        <f>IFERROR(IF($C$4="TEI0185_REV03",CALC_CONN_TEI0185_REV03!E572,),"---")</f>
        <v>0</v>
      </c>
      <c r="F572" s="73" t="str">
        <f>IFERROR(IF(VLOOKUP($D572&amp;"-"&amp;$E572,IF($C$4="TEI0185_REV03",CALC_CONN_TEI0185_REV03!$F:$I),4,0)="--","---",IF($C$4="TEI0185_REV03",CALC_CONN_TEI0185_REV03!$G572&amp; " --&gt; " &amp;CALC_CONN_TEI0185_REV03!$I572&amp; " --&gt; ")),"---")</f>
        <v>---</v>
      </c>
      <c r="G572" s="73" t="str">
        <f>IFERROR(IF(VLOOKUP($D572&amp;"-"&amp;$E572,IF($C$4="TEI0185_REV03",CALC_CONN_TEI0185_REV03!$F:$H),3,0)="--",VLOOKUP($D572&amp;"-"&amp;$E572,IF($C$4="TEI0185_REV03",CALC_CONN_TEI0185_REV03!$F:$H),2,0),VLOOKUP($D572&amp;"-"&amp;$E572,IF($C$4="TEI0185_REV03",CALC_CONN_TEI0185_REV03!$F:$H),3,0)),"---")</f>
        <v>---</v>
      </c>
      <c r="H572" s="73" t="str">
        <f>IFERROR(VLOOKUP(G572,IF($C$4="TEI0185_REV03",CALC_CONN_TEI0185_REV03!$G:$T),14,0),"---")</f>
        <v>---</v>
      </c>
      <c r="I572" s="73" t="str">
        <f>IFERROR(VLOOKUP(G572,IF($C$4="TEI0185_REV03",CALC_CONN_TEI0185_REV03!$H:$X),16,0),"---")</f>
        <v>---</v>
      </c>
      <c r="J572" s="72" t="str">
        <f>IFERROR(VLOOKUP(G572,IF($C$4="TEI0185_REV03",CALC_CONN_TEI0185_REV03!$H:$X),17,0),"---")</f>
        <v>---</v>
      </c>
      <c r="K572" s="78" t="str">
        <f>IFERROR(VLOOKUP($D572&amp;"-"&amp;$E572,IF($C$4="TEI0185_REV03",CALC_CONN_TEI0185_REV03!$F:$K,"???"),6,0),"---")</f>
        <v>---</v>
      </c>
    </row>
    <row r="573" spans="2:11" ht="15" customHeight="1" x14ac:dyDescent="0.25">
      <c r="B573" s="73">
        <f t="shared" si="8"/>
        <v>568</v>
      </c>
      <c r="C573" s="77">
        <f>IFERROR(IF($C$4="TEI0185_REV03",CALC_CONN_TEI0185_REV03!U573,),"---")</f>
        <v>0</v>
      </c>
      <c r="D573" s="73">
        <f>IFERROR(IF($C$4="TEI0185_REV03",CALC_CONN_TEI0185_REV03!D573,),"---")</f>
        <v>0</v>
      </c>
      <c r="E573" s="73">
        <f>IFERROR(IF($C$4="TEI0185_REV03",CALC_CONN_TEI0185_REV03!E573,),"---")</f>
        <v>0</v>
      </c>
      <c r="F573" s="73" t="str">
        <f>IFERROR(IF(VLOOKUP($D573&amp;"-"&amp;$E573,IF($C$4="TEI0185_REV03",CALC_CONN_TEI0185_REV03!$F:$I),4,0)="--","---",IF($C$4="TEI0185_REV03",CALC_CONN_TEI0185_REV03!$G573&amp; " --&gt; " &amp;CALC_CONN_TEI0185_REV03!$I573&amp; " --&gt; ")),"---")</f>
        <v>---</v>
      </c>
      <c r="G573" s="73" t="str">
        <f>IFERROR(IF(VLOOKUP($D573&amp;"-"&amp;$E573,IF($C$4="TEI0185_REV03",CALC_CONN_TEI0185_REV03!$F:$H),3,0)="--",VLOOKUP($D573&amp;"-"&amp;$E573,IF($C$4="TEI0185_REV03",CALC_CONN_TEI0185_REV03!$F:$H),2,0),VLOOKUP($D573&amp;"-"&amp;$E573,IF($C$4="TEI0185_REV03",CALC_CONN_TEI0185_REV03!$F:$H),3,0)),"---")</f>
        <v>---</v>
      </c>
      <c r="H573" s="73" t="str">
        <f>IFERROR(VLOOKUP(G573,IF($C$4="TEI0185_REV03",CALC_CONN_TEI0185_REV03!$G:$T),14,0),"---")</f>
        <v>---</v>
      </c>
      <c r="I573" s="73" t="str">
        <f>IFERROR(VLOOKUP(G573,IF($C$4="TEI0185_REV03",CALC_CONN_TEI0185_REV03!$H:$X),16,0),"---")</f>
        <v>---</v>
      </c>
      <c r="J573" s="72" t="str">
        <f>IFERROR(VLOOKUP(G573,IF($C$4="TEI0185_REV03",CALC_CONN_TEI0185_REV03!$H:$X),17,0),"---")</f>
        <v>---</v>
      </c>
      <c r="K573" s="78" t="str">
        <f>IFERROR(VLOOKUP($D573&amp;"-"&amp;$E573,IF($C$4="TEI0185_REV03",CALC_CONN_TEI0185_REV03!$F:$K,"???"),6,0),"---")</f>
        <v>---</v>
      </c>
    </row>
    <row r="574" spans="2:11" ht="15" customHeight="1" x14ac:dyDescent="0.25">
      <c r="B574" s="73">
        <f t="shared" si="8"/>
        <v>569</v>
      </c>
      <c r="C574" s="77">
        <f>IFERROR(IF($C$4="TEI0185_REV03",CALC_CONN_TEI0185_REV03!U574,),"---")</f>
        <v>0</v>
      </c>
      <c r="D574" s="73">
        <f>IFERROR(IF($C$4="TEI0185_REV03",CALC_CONN_TEI0185_REV03!D574,),"---")</f>
        <v>0</v>
      </c>
      <c r="E574" s="73">
        <f>IFERROR(IF($C$4="TEI0185_REV03",CALC_CONN_TEI0185_REV03!E574,),"---")</f>
        <v>0</v>
      </c>
      <c r="F574" s="73" t="str">
        <f>IFERROR(IF(VLOOKUP($D574&amp;"-"&amp;$E574,IF($C$4="TEI0185_REV03",CALC_CONN_TEI0185_REV03!$F:$I),4,0)="--","---",IF($C$4="TEI0185_REV03",CALC_CONN_TEI0185_REV03!$G574&amp; " --&gt; " &amp;CALC_CONN_TEI0185_REV03!$I574&amp; " --&gt; ")),"---")</f>
        <v>---</v>
      </c>
      <c r="G574" s="73" t="str">
        <f>IFERROR(IF(VLOOKUP($D574&amp;"-"&amp;$E574,IF($C$4="TEI0185_REV03",CALC_CONN_TEI0185_REV03!$F:$H),3,0)="--",VLOOKUP($D574&amp;"-"&amp;$E574,IF($C$4="TEI0185_REV03",CALC_CONN_TEI0185_REV03!$F:$H),2,0),VLOOKUP($D574&amp;"-"&amp;$E574,IF($C$4="TEI0185_REV03",CALC_CONN_TEI0185_REV03!$F:$H),3,0)),"---")</f>
        <v>---</v>
      </c>
      <c r="H574" s="73" t="str">
        <f>IFERROR(VLOOKUP(G574,IF($C$4="TEI0185_REV03",CALC_CONN_TEI0185_REV03!$G:$T),14,0),"---")</f>
        <v>---</v>
      </c>
      <c r="I574" s="73" t="str">
        <f>IFERROR(VLOOKUP(G574,IF($C$4="TEI0185_REV03",CALC_CONN_TEI0185_REV03!$H:$X),16,0),"---")</f>
        <v>---</v>
      </c>
      <c r="J574" s="72" t="str">
        <f>IFERROR(VLOOKUP(G574,IF($C$4="TEI0185_REV03",CALC_CONN_TEI0185_REV03!$H:$X),17,0),"---")</f>
        <v>---</v>
      </c>
      <c r="K574" s="78" t="str">
        <f>IFERROR(VLOOKUP($D574&amp;"-"&amp;$E574,IF($C$4="TEI0185_REV03",CALC_CONN_TEI0185_REV03!$F:$K,"???"),6,0),"---")</f>
        <v>---</v>
      </c>
    </row>
    <row r="575" spans="2:11" ht="15" customHeight="1" x14ac:dyDescent="0.25">
      <c r="B575" s="73">
        <f t="shared" si="8"/>
        <v>570</v>
      </c>
      <c r="C575" s="77">
        <f>IFERROR(IF($C$4="TEI0185_REV03",CALC_CONN_TEI0185_REV03!U575,),"---")</f>
        <v>0</v>
      </c>
      <c r="D575" s="73">
        <f>IFERROR(IF($C$4="TEI0185_REV03",CALC_CONN_TEI0185_REV03!D575,),"---")</f>
        <v>0</v>
      </c>
      <c r="E575" s="73">
        <f>IFERROR(IF($C$4="TEI0185_REV03",CALC_CONN_TEI0185_REV03!E575,),"---")</f>
        <v>0</v>
      </c>
      <c r="F575" s="73" t="str">
        <f>IFERROR(IF(VLOOKUP($D575&amp;"-"&amp;$E575,IF($C$4="TEI0185_REV03",CALC_CONN_TEI0185_REV03!$F:$I),4,0)="--","---",IF($C$4="TEI0185_REV03",CALC_CONN_TEI0185_REV03!$G575&amp; " --&gt; " &amp;CALC_CONN_TEI0185_REV03!$I575&amp; " --&gt; ")),"---")</f>
        <v>---</v>
      </c>
      <c r="G575" s="73" t="str">
        <f>IFERROR(IF(VLOOKUP($D575&amp;"-"&amp;$E575,IF($C$4="TEI0185_REV03",CALC_CONN_TEI0185_REV03!$F:$H),3,0)="--",VLOOKUP($D575&amp;"-"&amp;$E575,IF($C$4="TEI0185_REV03",CALC_CONN_TEI0185_REV03!$F:$H),2,0),VLOOKUP($D575&amp;"-"&amp;$E575,IF($C$4="TEI0185_REV03",CALC_CONN_TEI0185_REV03!$F:$H),3,0)),"---")</f>
        <v>---</v>
      </c>
      <c r="H575" s="73" t="str">
        <f>IFERROR(VLOOKUP(G575,IF($C$4="TEI0185_REV03",CALC_CONN_TEI0185_REV03!$G:$T),14,0),"---")</f>
        <v>---</v>
      </c>
      <c r="I575" s="73" t="str">
        <f>IFERROR(VLOOKUP(G575,IF($C$4="TEI0185_REV03",CALC_CONN_TEI0185_REV03!$H:$X),16,0),"---")</f>
        <v>---</v>
      </c>
      <c r="J575" s="72" t="str">
        <f>IFERROR(VLOOKUP(G575,IF($C$4="TEI0185_REV03",CALC_CONN_TEI0185_REV03!$H:$X),17,0),"---")</f>
        <v>---</v>
      </c>
      <c r="K575" s="78" t="str">
        <f>IFERROR(VLOOKUP($D575&amp;"-"&amp;$E575,IF($C$4="TEI0185_REV03",CALC_CONN_TEI0185_REV03!$F:$K,"???"),6,0),"---")</f>
        <v>---</v>
      </c>
    </row>
    <row r="576" spans="2:11" ht="15" customHeight="1" x14ac:dyDescent="0.25">
      <c r="B576" s="73">
        <f t="shared" si="8"/>
        <v>571</v>
      </c>
      <c r="C576" s="77">
        <f>IFERROR(IF($C$4="TEI0185_REV03",CALC_CONN_TEI0185_REV03!U576,),"---")</f>
        <v>0</v>
      </c>
      <c r="D576" s="73">
        <f>IFERROR(IF($C$4="TEI0185_REV03",CALC_CONN_TEI0185_REV03!D576,),"---")</f>
        <v>0</v>
      </c>
      <c r="E576" s="73">
        <f>IFERROR(IF($C$4="TEI0185_REV03",CALC_CONN_TEI0185_REV03!E576,),"---")</f>
        <v>0</v>
      </c>
      <c r="F576" s="73" t="str">
        <f>IFERROR(IF(VLOOKUP($D576&amp;"-"&amp;$E576,IF($C$4="TEI0185_REV03",CALC_CONN_TEI0185_REV03!$F:$I),4,0)="--","---",IF($C$4="TEI0185_REV03",CALC_CONN_TEI0185_REV03!$G576&amp; " --&gt; " &amp;CALC_CONN_TEI0185_REV03!$I576&amp; " --&gt; ")),"---")</f>
        <v>---</v>
      </c>
      <c r="G576" s="73" t="str">
        <f>IFERROR(IF(VLOOKUP($D576&amp;"-"&amp;$E576,IF($C$4="TEI0185_REV03",CALC_CONN_TEI0185_REV03!$F:$H),3,0)="--",VLOOKUP($D576&amp;"-"&amp;$E576,IF($C$4="TEI0185_REV03",CALC_CONN_TEI0185_REV03!$F:$H),2,0),VLOOKUP($D576&amp;"-"&amp;$E576,IF($C$4="TEI0185_REV03",CALC_CONN_TEI0185_REV03!$F:$H),3,0)),"---")</f>
        <v>---</v>
      </c>
      <c r="H576" s="73" t="str">
        <f>IFERROR(VLOOKUP(G576,IF($C$4="TEI0185_REV03",CALC_CONN_TEI0185_REV03!$G:$T),14,0),"---")</f>
        <v>---</v>
      </c>
      <c r="I576" s="73" t="str">
        <f>IFERROR(VLOOKUP(G576,IF($C$4="TEI0185_REV03",CALC_CONN_TEI0185_REV03!$H:$X),16,0),"---")</f>
        <v>---</v>
      </c>
      <c r="J576" s="72" t="str">
        <f>IFERROR(VLOOKUP(G576,IF($C$4="TEI0185_REV03",CALC_CONN_TEI0185_REV03!$H:$X),17,0),"---")</f>
        <v>---</v>
      </c>
      <c r="K576" s="78" t="str">
        <f>IFERROR(VLOOKUP($D576&amp;"-"&amp;$E576,IF($C$4="TEI0185_REV03",CALC_CONN_TEI0185_REV03!$F:$K,"???"),6,0),"---")</f>
        <v>---</v>
      </c>
    </row>
    <row r="577" spans="2:11" ht="15" customHeight="1" x14ac:dyDescent="0.25">
      <c r="B577" s="73">
        <f t="shared" si="8"/>
        <v>572</v>
      </c>
      <c r="C577" s="77">
        <f>IFERROR(IF($C$4="TEI0185_REV03",CALC_CONN_TEI0185_REV03!U577,),"---")</f>
        <v>0</v>
      </c>
      <c r="D577" s="73">
        <f>IFERROR(IF($C$4="TEI0185_REV03",CALC_CONN_TEI0185_REV03!D577,),"---")</f>
        <v>0</v>
      </c>
      <c r="E577" s="73">
        <f>IFERROR(IF($C$4="TEI0185_REV03",CALC_CONN_TEI0185_REV03!E577,),"---")</f>
        <v>0</v>
      </c>
      <c r="F577" s="73" t="str">
        <f>IFERROR(IF(VLOOKUP($D577&amp;"-"&amp;$E577,IF($C$4="TEI0185_REV03",CALC_CONN_TEI0185_REV03!$F:$I),4,0)="--","---",IF($C$4="TEI0185_REV03",CALC_CONN_TEI0185_REV03!$G577&amp; " --&gt; " &amp;CALC_CONN_TEI0185_REV03!$I577&amp; " --&gt; ")),"---")</f>
        <v>---</v>
      </c>
      <c r="G577" s="73" t="str">
        <f>IFERROR(IF(VLOOKUP($D577&amp;"-"&amp;$E577,IF($C$4="TEI0185_REV03",CALC_CONN_TEI0185_REV03!$F:$H),3,0)="--",VLOOKUP($D577&amp;"-"&amp;$E577,IF($C$4="TEI0185_REV03",CALC_CONN_TEI0185_REV03!$F:$H),2,0),VLOOKUP($D577&amp;"-"&amp;$E577,IF($C$4="TEI0185_REV03",CALC_CONN_TEI0185_REV03!$F:$H),3,0)),"---")</f>
        <v>---</v>
      </c>
      <c r="H577" s="73" t="str">
        <f>IFERROR(VLOOKUP(G577,IF($C$4="TEI0185_REV03",CALC_CONN_TEI0185_REV03!$G:$T),14,0),"---")</f>
        <v>---</v>
      </c>
      <c r="I577" s="73" t="str">
        <f>IFERROR(VLOOKUP(G577,IF($C$4="TEI0185_REV03",CALC_CONN_TEI0185_REV03!$H:$X),16,0),"---")</f>
        <v>---</v>
      </c>
      <c r="J577" s="72" t="str">
        <f>IFERROR(VLOOKUP(G577,IF($C$4="TEI0185_REV03",CALC_CONN_TEI0185_REV03!$H:$X),17,0),"---")</f>
        <v>---</v>
      </c>
      <c r="K577" s="78" t="str">
        <f>IFERROR(VLOOKUP($D577&amp;"-"&amp;$E577,IF($C$4="TEI0185_REV03",CALC_CONN_TEI0185_REV03!$F:$K,"???"),6,0),"---")</f>
        <v>---</v>
      </c>
    </row>
    <row r="578" spans="2:11" ht="15" customHeight="1" x14ac:dyDescent="0.25">
      <c r="B578" s="73">
        <f t="shared" si="8"/>
        <v>573</v>
      </c>
      <c r="C578" s="77">
        <f>IFERROR(IF($C$4="TEI0185_REV03",CALC_CONN_TEI0185_REV03!U578,),"---")</f>
        <v>0</v>
      </c>
      <c r="D578" s="73">
        <f>IFERROR(IF($C$4="TEI0185_REV03",CALC_CONN_TEI0185_REV03!D578,),"---")</f>
        <v>0</v>
      </c>
      <c r="E578" s="73">
        <f>IFERROR(IF($C$4="TEI0185_REV03",CALC_CONN_TEI0185_REV03!E578,),"---")</f>
        <v>0</v>
      </c>
      <c r="F578" s="73" t="str">
        <f>IFERROR(IF(VLOOKUP($D578&amp;"-"&amp;$E578,IF($C$4="TEI0185_REV03",CALC_CONN_TEI0185_REV03!$F:$I),4,0)="--","---",IF($C$4="TEI0185_REV03",CALC_CONN_TEI0185_REV03!$G578&amp; " --&gt; " &amp;CALC_CONN_TEI0185_REV03!$I578&amp; " --&gt; ")),"---")</f>
        <v>---</v>
      </c>
      <c r="G578" s="73" t="str">
        <f>IFERROR(IF(VLOOKUP($D578&amp;"-"&amp;$E578,IF($C$4="TEI0185_REV03",CALC_CONN_TEI0185_REV03!$F:$H),3,0)="--",VLOOKUP($D578&amp;"-"&amp;$E578,IF($C$4="TEI0185_REV03",CALC_CONN_TEI0185_REV03!$F:$H),2,0),VLOOKUP($D578&amp;"-"&amp;$E578,IF($C$4="TEI0185_REV03",CALC_CONN_TEI0185_REV03!$F:$H),3,0)),"---")</f>
        <v>---</v>
      </c>
      <c r="H578" s="73" t="str">
        <f>IFERROR(VLOOKUP(G578,IF($C$4="TEI0185_REV03",CALC_CONN_TEI0185_REV03!$G:$T),14,0),"---")</f>
        <v>---</v>
      </c>
      <c r="I578" s="73" t="str">
        <f>IFERROR(VLOOKUP(G578,IF($C$4="TEI0185_REV03",CALC_CONN_TEI0185_REV03!$H:$X),16,0),"---")</f>
        <v>---</v>
      </c>
      <c r="J578" s="72" t="str">
        <f>IFERROR(VLOOKUP(G578,IF($C$4="TEI0185_REV03",CALC_CONN_TEI0185_REV03!$H:$X),17,0),"---")</f>
        <v>---</v>
      </c>
      <c r="K578" s="78" t="str">
        <f>IFERROR(VLOOKUP($D578&amp;"-"&amp;$E578,IF($C$4="TEI0185_REV03",CALC_CONN_TEI0185_REV03!$F:$K,"???"),6,0),"---")</f>
        <v>---</v>
      </c>
    </row>
    <row r="579" spans="2:11" ht="15" customHeight="1" x14ac:dyDescent="0.25">
      <c r="B579" s="73">
        <f t="shared" si="8"/>
        <v>574</v>
      </c>
      <c r="C579" s="77">
        <f>IFERROR(IF($C$4="TEI0185_REV03",CALC_CONN_TEI0185_REV03!U579,),"---")</f>
        <v>0</v>
      </c>
      <c r="D579" s="73">
        <f>IFERROR(IF($C$4="TEI0185_REV03",CALC_CONN_TEI0185_REV03!D579,),"---")</f>
        <v>0</v>
      </c>
      <c r="E579" s="73">
        <f>IFERROR(IF($C$4="TEI0185_REV03",CALC_CONN_TEI0185_REV03!E579,),"---")</f>
        <v>0</v>
      </c>
      <c r="F579" s="73" t="str">
        <f>IFERROR(IF(VLOOKUP($D579&amp;"-"&amp;$E579,IF($C$4="TEI0185_REV03",CALC_CONN_TEI0185_REV03!$F:$I),4,0)="--","---",IF($C$4="TEI0185_REV03",CALC_CONN_TEI0185_REV03!$G579&amp; " --&gt; " &amp;CALC_CONN_TEI0185_REV03!$I579&amp; " --&gt; ")),"---")</f>
        <v>---</v>
      </c>
      <c r="G579" s="73" t="str">
        <f>IFERROR(IF(VLOOKUP($D579&amp;"-"&amp;$E579,IF($C$4="TEI0185_REV03",CALC_CONN_TEI0185_REV03!$F:$H),3,0)="--",VLOOKUP($D579&amp;"-"&amp;$E579,IF($C$4="TEI0185_REV03",CALC_CONN_TEI0185_REV03!$F:$H),2,0),VLOOKUP($D579&amp;"-"&amp;$E579,IF($C$4="TEI0185_REV03",CALC_CONN_TEI0185_REV03!$F:$H),3,0)),"---")</f>
        <v>---</v>
      </c>
      <c r="H579" s="73" t="str">
        <f>IFERROR(VLOOKUP(G579,IF($C$4="TEI0185_REV03",CALC_CONN_TEI0185_REV03!$G:$T),14,0),"---")</f>
        <v>---</v>
      </c>
      <c r="I579" s="73" t="str">
        <f>IFERROR(VLOOKUP(G579,IF($C$4="TEI0185_REV03",CALC_CONN_TEI0185_REV03!$H:$X),16,0),"---")</f>
        <v>---</v>
      </c>
      <c r="J579" s="72" t="str">
        <f>IFERROR(VLOOKUP(G579,IF($C$4="TEI0185_REV03",CALC_CONN_TEI0185_REV03!$H:$X),17,0),"---")</f>
        <v>---</v>
      </c>
      <c r="K579" s="78" t="str">
        <f>IFERROR(VLOOKUP($D579&amp;"-"&amp;$E579,IF($C$4="TEI0185_REV03",CALC_CONN_TEI0185_REV03!$F:$K,"???"),6,0),"---")</f>
        <v>---</v>
      </c>
    </row>
    <row r="580" spans="2:11" ht="15" customHeight="1" x14ac:dyDescent="0.25">
      <c r="B580" s="73">
        <f t="shared" si="8"/>
        <v>575</v>
      </c>
      <c r="C580" s="77">
        <f>IFERROR(IF($C$4="TEI0185_REV03",CALC_CONN_TEI0185_REV03!U580,),"---")</f>
        <v>0</v>
      </c>
      <c r="D580" s="73">
        <f>IFERROR(IF($C$4="TEI0185_REV03",CALC_CONN_TEI0185_REV03!D580,),"---")</f>
        <v>0</v>
      </c>
      <c r="E580" s="73">
        <f>IFERROR(IF($C$4="TEI0185_REV03",CALC_CONN_TEI0185_REV03!E580,),"---")</f>
        <v>0</v>
      </c>
      <c r="F580" s="73" t="str">
        <f>IFERROR(IF(VLOOKUP($D580&amp;"-"&amp;$E580,IF($C$4="TEI0185_REV03",CALC_CONN_TEI0185_REV03!$F:$I),4,0)="--","---",IF($C$4="TEI0185_REV03",CALC_CONN_TEI0185_REV03!$G580&amp; " --&gt; " &amp;CALC_CONN_TEI0185_REV03!$I580&amp; " --&gt; ")),"---")</f>
        <v>---</v>
      </c>
      <c r="G580" s="73" t="str">
        <f>IFERROR(IF(VLOOKUP($D580&amp;"-"&amp;$E580,IF($C$4="TEI0185_REV03",CALC_CONN_TEI0185_REV03!$F:$H),3,0)="--",VLOOKUP($D580&amp;"-"&amp;$E580,IF($C$4="TEI0185_REV03",CALC_CONN_TEI0185_REV03!$F:$H),2,0),VLOOKUP($D580&amp;"-"&amp;$E580,IF($C$4="TEI0185_REV03",CALC_CONN_TEI0185_REV03!$F:$H),3,0)),"---")</f>
        <v>---</v>
      </c>
      <c r="H580" s="73" t="str">
        <f>IFERROR(VLOOKUP(G580,IF($C$4="TEI0185_REV03",CALC_CONN_TEI0185_REV03!$G:$T),14,0),"---")</f>
        <v>---</v>
      </c>
      <c r="I580" s="73" t="str">
        <f>IFERROR(VLOOKUP(G580,IF($C$4="TEI0185_REV03",CALC_CONN_TEI0185_REV03!$H:$X),16,0),"---")</f>
        <v>---</v>
      </c>
      <c r="J580" s="72" t="str">
        <f>IFERROR(VLOOKUP(G580,IF($C$4="TEI0185_REV03",CALC_CONN_TEI0185_REV03!$H:$X),17,0),"---")</f>
        <v>---</v>
      </c>
      <c r="K580" s="78" t="str">
        <f>IFERROR(VLOOKUP($D580&amp;"-"&amp;$E580,IF($C$4="TEI0185_REV03",CALC_CONN_TEI0185_REV03!$F:$K,"???"),6,0),"---")</f>
        <v>---</v>
      </c>
    </row>
    <row r="581" spans="2:11" ht="15" customHeight="1" x14ac:dyDescent="0.25">
      <c r="B581" s="73">
        <f t="shared" si="8"/>
        <v>576</v>
      </c>
      <c r="C581" s="77">
        <f>IFERROR(IF($C$4="TEI0185_REV03",CALC_CONN_TEI0185_REV03!U581,),"---")</f>
        <v>0</v>
      </c>
      <c r="D581" s="73">
        <f>IFERROR(IF($C$4="TEI0185_REV03",CALC_CONN_TEI0185_REV03!D581,),"---")</f>
        <v>0</v>
      </c>
      <c r="E581" s="73">
        <f>IFERROR(IF($C$4="TEI0185_REV03",CALC_CONN_TEI0185_REV03!E581,),"---")</f>
        <v>0</v>
      </c>
      <c r="F581" s="73" t="str">
        <f>IFERROR(IF(VLOOKUP($D581&amp;"-"&amp;$E581,IF($C$4="TEI0185_REV03",CALC_CONN_TEI0185_REV03!$F:$I),4,0)="--","---",IF($C$4="TEI0185_REV03",CALC_CONN_TEI0185_REV03!$G581&amp; " --&gt; " &amp;CALC_CONN_TEI0185_REV03!$I581&amp; " --&gt; ")),"---")</f>
        <v>---</v>
      </c>
      <c r="G581" s="73" t="str">
        <f>IFERROR(IF(VLOOKUP($D581&amp;"-"&amp;$E581,IF($C$4="TEI0185_REV03",CALC_CONN_TEI0185_REV03!$F:$H),3,0)="--",VLOOKUP($D581&amp;"-"&amp;$E581,IF($C$4="TEI0185_REV03",CALC_CONN_TEI0185_REV03!$F:$H),2,0),VLOOKUP($D581&amp;"-"&amp;$E581,IF($C$4="TEI0185_REV03",CALC_CONN_TEI0185_REV03!$F:$H),3,0)),"---")</f>
        <v>---</v>
      </c>
      <c r="H581" s="73" t="str">
        <f>IFERROR(VLOOKUP(G581,IF($C$4="TEI0185_REV03",CALC_CONN_TEI0185_REV03!$G:$T),14,0),"---")</f>
        <v>---</v>
      </c>
      <c r="I581" s="73" t="str">
        <f>IFERROR(VLOOKUP(G581,IF($C$4="TEI0185_REV03",CALC_CONN_TEI0185_REV03!$H:$X),16,0),"---")</f>
        <v>---</v>
      </c>
      <c r="J581" s="72" t="str">
        <f>IFERROR(VLOOKUP(G581,IF($C$4="TEI0185_REV03",CALC_CONN_TEI0185_REV03!$H:$X),17,0),"---")</f>
        <v>---</v>
      </c>
      <c r="K581" s="78" t="str">
        <f>IFERROR(VLOOKUP($D581&amp;"-"&amp;$E581,IF($C$4="TEI0185_REV03",CALC_CONN_TEI0185_REV03!$F:$K,"???"),6,0),"---")</f>
        <v>---</v>
      </c>
    </row>
    <row r="582" spans="2:11" ht="15" customHeight="1" x14ac:dyDescent="0.25">
      <c r="B582" s="73">
        <f t="shared" si="8"/>
        <v>577</v>
      </c>
      <c r="C582" s="77">
        <f>IFERROR(IF($C$4="TEI0185_REV03",CALC_CONN_TEI0185_REV03!U582,),"---")</f>
        <v>0</v>
      </c>
      <c r="D582" s="73">
        <f>IFERROR(IF($C$4="TEI0185_REV03",CALC_CONN_TEI0185_REV03!D582,),"---")</f>
        <v>0</v>
      </c>
      <c r="E582" s="73">
        <f>IFERROR(IF($C$4="TEI0185_REV03",CALC_CONN_TEI0185_REV03!E582,),"---")</f>
        <v>0</v>
      </c>
      <c r="F582" s="73" t="str">
        <f>IFERROR(IF(VLOOKUP($D582&amp;"-"&amp;$E582,IF($C$4="TEI0185_REV03",CALC_CONN_TEI0185_REV03!$F:$I),4,0)="--","---",IF($C$4="TEI0185_REV03",CALC_CONN_TEI0185_REV03!$G582&amp; " --&gt; " &amp;CALC_CONN_TEI0185_REV03!$I582&amp; " --&gt; ")),"---")</f>
        <v>---</v>
      </c>
      <c r="G582" s="73" t="str">
        <f>IFERROR(IF(VLOOKUP($D582&amp;"-"&amp;$E582,IF($C$4="TEI0185_REV03",CALC_CONN_TEI0185_REV03!$F:$H),3,0)="--",VLOOKUP($D582&amp;"-"&amp;$E582,IF($C$4="TEI0185_REV03",CALC_CONN_TEI0185_REV03!$F:$H),2,0),VLOOKUP($D582&amp;"-"&amp;$E582,IF($C$4="TEI0185_REV03",CALC_CONN_TEI0185_REV03!$F:$H),3,0)),"---")</f>
        <v>---</v>
      </c>
      <c r="H582" s="73" t="str">
        <f>IFERROR(VLOOKUP(G582,IF($C$4="TEI0185_REV03",CALC_CONN_TEI0185_REV03!$G:$T),14,0),"---")</f>
        <v>---</v>
      </c>
      <c r="I582" s="73" t="str">
        <f>IFERROR(VLOOKUP(G582,IF($C$4="TEI0185_REV03",CALC_CONN_TEI0185_REV03!$H:$X),16,0),"---")</f>
        <v>---</v>
      </c>
      <c r="J582" s="72" t="str">
        <f>IFERROR(VLOOKUP(G582,IF($C$4="TEI0185_REV03",CALC_CONN_TEI0185_REV03!$H:$X),17,0),"---")</f>
        <v>---</v>
      </c>
      <c r="K582" s="78" t="str">
        <f>IFERROR(VLOOKUP($D582&amp;"-"&amp;$E582,IF($C$4="TEI0185_REV03",CALC_CONN_TEI0185_REV03!$F:$K,"???"),6,0),"---")</f>
        <v>---</v>
      </c>
    </row>
    <row r="583" spans="2:11" ht="15" customHeight="1" x14ac:dyDescent="0.25">
      <c r="B583" s="73">
        <f t="shared" si="8"/>
        <v>578</v>
      </c>
      <c r="C583" s="77">
        <f>IFERROR(IF($C$4="TEI0185_REV03",CALC_CONN_TEI0185_REV03!U583,),"---")</f>
        <v>0</v>
      </c>
      <c r="D583" s="73">
        <f>IFERROR(IF($C$4="TEI0185_REV03",CALC_CONN_TEI0185_REV03!D583,),"---")</f>
        <v>0</v>
      </c>
      <c r="E583" s="73">
        <f>IFERROR(IF($C$4="TEI0185_REV03",CALC_CONN_TEI0185_REV03!E583,),"---")</f>
        <v>0</v>
      </c>
      <c r="F583" s="73" t="str">
        <f>IFERROR(IF(VLOOKUP($D583&amp;"-"&amp;$E583,IF($C$4="TEI0185_REV03",CALC_CONN_TEI0185_REV03!$F:$I),4,0)="--","---",IF($C$4="TEI0185_REV03",CALC_CONN_TEI0185_REV03!$G583&amp; " --&gt; " &amp;CALC_CONN_TEI0185_REV03!$I583&amp; " --&gt; ")),"---")</f>
        <v>---</v>
      </c>
      <c r="G583" s="73" t="str">
        <f>IFERROR(IF(VLOOKUP($D583&amp;"-"&amp;$E583,IF($C$4="TEI0185_REV03",CALC_CONN_TEI0185_REV03!$F:$H),3,0)="--",VLOOKUP($D583&amp;"-"&amp;$E583,IF($C$4="TEI0185_REV03",CALC_CONN_TEI0185_REV03!$F:$H),2,0),VLOOKUP($D583&amp;"-"&amp;$E583,IF($C$4="TEI0185_REV03",CALC_CONN_TEI0185_REV03!$F:$H),3,0)),"---")</f>
        <v>---</v>
      </c>
      <c r="H583" s="73" t="str">
        <f>IFERROR(VLOOKUP(G583,IF($C$4="TEI0185_REV03",CALC_CONN_TEI0185_REV03!$G:$T),14,0),"---")</f>
        <v>---</v>
      </c>
      <c r="I583" s="73" t="str">
        <f>IFERROR(VLOOKUP(G583,IF($C$4="TEI0185_REV03",CALC_CONN_TEI0185_REV03!$H:$X),16,0),"---")</f>
        <v>---</v>
      </c>
      <c r="J583" s="72" t="str">
        <f>IFERROR(VLOOKUP(G583,IF($C$4="TEI0185_REV03",CALC_CONN_TEI0185_REV03!$H:$X),17,0),"---")</f>
        <v>---</v>
      </c>
      <c r="K583" s="78" t="str">
        <f>IFERROR(VLOOKUP($D583&amp;"-"&amp;$E583,IF($C$4="TEI0185_REV03",CALC_CONN_TEI0185_REV03!$F:$K,"???"),6,0),"---")</f>
        <v>---</v>
      </c>
    </row>
    <row r="584" spans="2:11" ht="15" customHeight="1" x14ac:dyDescent="0.25">
      <c r="B584" s="73">
        <f t="shared" ref="B584:B647" si="9">B583+1</f>
        <v>579</v>
      </c>
      <c r="C584" s="77">
        <f>IFERROR(IF($C$4="TEI0185_REV03",CALC_CONN_TEI0185_REV03!U584,),"---")</f>
        <v>0</v>
      </c>
      <c r="D584" s="73">
        <f>IFERROR(IF($C$4="TEI0185_REV03",CALC_CONN_TEI0185_REV03!D584,),"---")</f>
        <v>0</v>
      </c>
      <c r="E584" s="73">
        <f>IFERROR(IF($C$4="TEI0185_REV03",CALC_CONN_TEI0185_REV03!E584,),"---")</f>
        <v>0</v>
      </c>
      <c r="F584" s="73" t="str">
        <f>IFERROR(IF(VLOOKUP($D584&amp;"-"&amp;$E584,IF($C$4="TEI0185_REV03",CALC_CONN_TEI0185_REV03!$F:$I),4,0)="--","---",IF($C$4="TEI0185_REV03",CALC_CONN_TEI0185_REV03!$G584&amp; " --&gt; " &amp;CALC_CONN_TEI0185_REV03!$I584&amp; " --&gt; ")),"---")</f>
        <v>---</v>
      </c>
      <c r="G584" s="73" t="str">
        <f>IFERROR(IF(VLOOKUP($D584&amp;"-"&amp;$E584,IF($C$4="TEI0185_REV03",CALC_CONN_TEI0185_REV03!$F:$H),3,0)="--",VLOOKUP($D584&amp;"-"&amp;$E584,IF($C$4="TEI0185_REV03",CALC_CONN_TEI0185_REV03!$F:$H),2,0),VLOOKUP($D584&amp;"-"&amp;$E584,IF($C$4="TEI0185_REV03",CALC_CONN_TEI0185_REV03!$F:$H),3,0)),"---")</f>
        <v>---</v>
      </c>
      <c r="H584" s="73" t="str">
        <f>IFERROR(VLOOKUP(G584,IF($C$4="TEI0185_REV03",CALC_CONN_TEI0185_REV03!$G:$T),14,0),"---")</f>
        <v>---</v>
      </c>
      <c r="I584" s="73" t="str">
        <f>IFERROR(VLOOKUP(G584,IF($C$4="TEI0185_REV03",CALC_CONN_TEI0185_REV03!$H:$X),16,0),"---")</f>
        <v>---</v>
      </c>
      <c r="J584" s="72" t="str">
        <f>IFERROR(VLOOKUP(G584,IF($C$4="TEI0185_REV03",CALC_CONN_TEI0185_REV03!$H:$X),17,0),"---")</f>
        <v>---</v>
      </c>
      <c r="K584" s="78" t="str">
        <f>IFERROR(VLOOKUP($D584&amp;"-"&amp;$E584,IF($C$4="TEI0185_REV03",CALC_CONN_TEI0185_REV03!$F:$K,"???"),6,0),"---")</f>
        <v>---</v>
      </c>
    </row>
    <row r="585" spans="2:11" ht="15" customHeight="1" x14ac:dyDescent="0.25">
      <c r="B585" s="73">
        <f t="shared" si="9"/>
        <v>580</v>
      </c>
      <c r="C585" s="77">
        <f>IFERROR(IF($C$4="TEI0185_REV03",CALC_CONN_TEI0185_REV03!U585,),"---")</f>
        <v>0</v>
      </c>
      <c r="D585" s="73">
        <f>IFERROR(IF($C$4="TEI0185_REV03",CALC_CONN_TEI0185_REV03!D585,),"---")</f>
        <v>0</v>
      </c>
      <c r="E585" s="73">
        <f>IFERROR(IF($C$4="TEI0185_REV03",CALC_CONN_TEI0185_REV03!E585,),"---")</f>
        <v>0</v>
      </c>
      <c r="F585" s="73" t="str">
        <f>IFERROR(IF(VLOOKUP($D585&amp;"-"&amp;$E585,IF($C$4="TEI0185_REV03",CALC_CONN_TEI0185_REV03!$F:$I),4,0)="--","---",IF($C$4="TEI0185_REV03",CALC_CONN_TEI0185_REV03!$G585&amp; " --&gt; " &amp;CALC_CONN_TEI0185_REV03!$I585&amp; " --&gt; ")),"---")</f>
        <v>---</v>
      </c>
      <c r="G585" s="73" t="str">
        <f>IFERROR(IF(VLOOKUP($D585&amp;"-"&amp;$E585,IF($C$4="TEI0185_REV03",CALC_CONN_TEI0185_REV03!$F:$H),3,0)="--",VLOOKUP($D585&amp;"-"&amp;$E585,IF($C$4="TEI0185_REV03",CALC_CONN_TEI0185_REV03!$F:$H),2,0),VLOOKUP($D585&amp;"-"&amp;$E585,IF($C$4="TEI0185_REV03",CALC_CONN_TEI0185_REV03!$F:$H),3,0)),"---")</f>
        <v>---</v>
      </c>
      <c r="H585" s="73" t="str">
        <f>IFERROR(VLOOKUP(G585,IF($C$4="TEI0185_REV03",CALC_CONN_TEI0185_REV03!$G:$T),14,0),"---")</f>
        <v>---</v>
      </c>
      <c r="I585" s="73" t="str">
        <f>IFERROR(VLOOKUP(G585,IF($C$4="TEI0185_REV03",CALC_CONN_TEI0185_REV03!$H:$X),16,0),"---")</f>
        <v>---</v>
      </c>
      <c r="J585" s="72" t="str">
        <f>IFERROR(VLOOKUP(G585,IF($C$4="TEI0185_REV03",CALC_CONN_TEI0185_REV03!$H:$X),17,0),"---")</f>
        <v>---</v>
      </c>
      <c r="K585" s="78" t="str">
        <f>IFERROR(VLOOKUP($D585&amp;"-"&amp;$E585,IF($C$4="TEI0185_REV03",CALC_CONN_TEI0185_REV03!$F:$K,"???"),6,0),"---")</f>
        <v>---</v>
      </c>
    </row>
    <row r="586" spans="2:11" ht="15" customHeight="1" x14ac:dyDescent="0.25">
      <c r="B586" s="73">
        <f t="shared" si="9"/>
        <v>581</v>
      </c>
      <c r="C586" s="77">
        <f>IFERROR(IF($C$4="TEI0185_REV03",CALC_CONN_TEI0185_REV03!U586,),"---")</f>
        <v>0</v>
      </c>
      <c r="D586" s="73">
        <f>IFERROR(IF($C$4="TEI0185_REV03",CALC_CONN_TEI0185_REV03!D586,),"---")</f>
        <v>0</v>
      </c>
      <c r="E586" s="73">
        <f>IFERROR(IF($C$4="TEI0185_REV03",CALC_CONN_TEI0185_REV03!E586,),"---")</f>
        <v>0</v>
      </c>
      <c r="F586" s="73" t="str">
        <f>IFERROR(IF(VLOOKUP($D586&amp;"-"&amp;$E586,IF($C$4="TEI0185_REV03",CALC_CONN_TEI0185_REV03!$F:$I),4,0)="--","---",IF($C$4="TEI0185_REV03",CALC_CONN_TEI0185_REV03!$G586&amp; " --&gt; " &amp;CALC_CONN_TEI0185_REV03!$I586&amp; " --&gt; ")),"---")</f>
        <v>---</v>
      </c>
      <c r="G586" s="73" t="str">
        <f>IFERROR(IF(VLOOKUP($D586&amp;"-"&amp;$E586,IF($C$4="TEI0185_REV03",CALC_CONN_TEI0185_REV03!$F:$H),3,0)="--",VLOOKUP($D586&amp;"-"&amp;$E586,IF($C$4="TEI0185_REV03",CALC_CONN_TEI0185_REV03!$F:$H),2,0),VLOOKUP($D586&amp;"-"&amp;$E586,IF($C$4="TEI0185_REV03",CALC_CONN_TEI0185_REV03!$F:$H),3,0)),"---")</f>
        <v>---</v>
      </c>
      <c r="H586" s="73" t="str">
        <f>IFERROR(VLOOKUP(G586,IF($C$4="TEI0185_REV03",CALC_CONN_TEI0185_REV03!$G:$T),14,0),"---")</f>
        <v>---</v>
      </c>
      <c r="I586" s="73" t="str">
        <f>IFERROR(VLOOKUP(G586,IF($C$4="TEI0185_REV03",CALC_CONN_TEI0185_REV03!$H:$X),16,0),"---")</f>
        <v>---</v>
      </c>
      <c r="J586" s="72" t="str">
        <f>IFERROR(VLOOKUP(G586,IF($C$4="TEI0185_REV03",CALC_CONN_TEI0185_REV03!$H:$X),17,0),"---")</f>
        <v>---</v>
      </c>
      <c r="K586" s="78" t="str">
        <f>IFERROR(VLOOKUP($D586&amp;"-"&amp;$E586,IF($C$4="TEI0185_REV03",CALC_CONN_TEI0185_REV03!$F:$K,"???"),6,0),"---")</f>
        <v>---</v>
      </c>
    </row>
    <row r="587" spans="2:11" ht="15" customHeight="1" x14ac:dyDescent="0.25">
      <c r="B587" s="73">
        <f t="shared" si="9"/>
        <v>582</v>
      </c>
      <c r="C587" s="77">
        <f>IFERROR(IF($C$4="TEI0185_REV03",CALC_CONN_TEI0185_REV03!U587,),"---")</f>
        <v>0</v>
      </c>
      <c r="D587" s="73">
        <f>IFERROR(IF($C$4="TEI0185_REV03",CALC_CONN_TEI0185_REV03!D587,),"---")</f>
        <v>0</v>
      </c>
      <c r="E587" s="73">
        <f>IFERROR(IF($C$4="TEI0185_REV03",CALC_CONN_TEI0185_REV03!E587,),"---")</f>
        <v>0</v>
      </c>
      <c r="F587" s="73" t="str">
        <f>IFERROR(IF(VLOOKUP($D587&amp;"-"&amp;$E587,IF($C$4="TEI0185_REV03",CALC_CONN_TEI0185_REV03!$F:$I),4,0)="--","---",IF($C$4="TEI0185_REV03",CALC_CONN_TEI0185_REV03!$G587&amp; " --&gt; " &amp;CALC_CONN_TEI0185_REV03!$I587&amp; " --&gt; ")),"---")</f>
        <v>---</v>
      </c>
      <c r="G587" s="73" t="str">
        <f>IFERROR(IF(VLOOKUP($D587&amp;"-"&amp;$E587,IF($C$4="TEI0185_REV03",CALC_CONN_TEI0185_REV03!$F:$H),3,0)="--",VLOOKUP($D587&amp;"-"&amp;$E587,IF($C$4="TEI0185_REV03",CALC_CONN_TEI0185_REV03!$F:$H),2,0),VLOOKUP($D587&amp;"-"&amp;$E587,IF($C$4="TEI0185_REV03",CALC_CONN_TEI0185_REV03!$F:$H),3,0)),"---")</f>
        <v>---</v>
      </c>
      <c r="H587" s="73" t="str">
        <f>IFERROR(VLOOKUP(G587,IF($C$4="TEI0185_REV03",CALC_CONN_TEI0185_REV03!$G:$T),14,0),"---")</f>
        <v>---</v>
      </c>
      <c r="I587" s="73" t="str">
        <f>IFERROR(VLOOKUP(G587,IF($C$4="TEI0185_REV03",CALC_CONN_TEI0185_REV03!$H:$X),16,0),"---")</f>
        <v>---</v>
      </c>
      <c r="J587" s="72" t="str">
        <f>IFERROR(VLOOKUP(G587,IF($C$4="TEI0185_REV03",CALC_CONN_TEI0185_REV03!$H:$X),17,0),"---")</f>
        <v>---</v>
      </c>
      <c r="K587" s="78" t="str">
        <f>IFERROR(VLOOKUP($D587&amp;"-"&amp;$E587,IF($C$4="TEI0185_REV03",CALC_CONN_TEI0185_REV03!$F:$K,"???"),6,0),"---")</f>
        <v>---</v>
      </c>
    </row>
    <row r="588" spans="2:11" ht="15" customHeight="1" x14ac:dyDescent="0.25">
      <c r="B588" s="73">
        <f t="shared" si="9"/>
        <v>583</v>
      </c>
      <c r="C588" s="77">
        <f>IFERROR(IF($C$4="TEI0185_REV03",CALC_CONN_TEI0185_REV03!U588,),"---")</f>
        <v>0</v>
      </c>
      <c r="D588" s="73">
        <f>IFERROR(IF($C$4="TEI0185_REV03",CALC_CONN_TEI0185_REV03!D588,),"---")</f>
        <v>0</v>
      </c>
      <c r="E588" s="73">
        <f>IFERROR(IF($C$4="TEI0185_REV03",CALC_CONN_TEI0185_REV03!E588,),"---")</f>
        <v>0</v>
      </c>
      <c r="F588" s="73" t="str">
        <f>IFERROR(IF(VLOOKUP($D588&amp;"-"&amp;$E588,IF($C$4="TEI0185_REV03",CALC_CONN_TEI0185_REV03!$F:$I),4,0)="--","---",IF($C$4="TEI0185_REV03",CALC_CONN_TEI0185_REV03!$G588&amp; " --&gt; " &amp;CALC_CONN_TEI0185_REV03!$I588&amp; " --&gt; ")),"---")</f>
        <v>---</v>
      </c>
      <c r="G588" s="73" t="str">
        <f>IFERROR(IF(VLOOKUP($D588&amp;"-"&amp;$E588,IF($C$4="TEI0185_REV03",CALC_CONN_TEI0185_REV03!$F:$H),3,0)="--",VLOOKUP($D588&amp;"-"&amp;$E588,IF($C$4="TEI0185_REV03",CALC_CONN_TEI0185_REV03!$F:$H),2,0),VLOOKUP($D588&amp;"-"&amp;$E588,IF($C$4="TEI0185_REV03",CALC_CONN_TEI0185_REV03!$F:$H),3,0)),"---")</f>
        <v>---</v>
      </c>
      <c r="H588" s="73" t="str">
        <f>IFERROR(VLOOKUP(G588,IF($C$4="TEI0185_REV03",CALC_CONN_TEI0185_REV03!$G:$T),14,0),"---")</f>
        <v>---</v>
      </c>
      <c r="I588" s="73" t="str">
        <f>IFERROR(VLOOKUP(G588,IF($C$4="TEI0185_REV03",CALC_CONN_TEI0185_REV03!$H:$X),16,0),"---")</f>
        <v>---</v>
      </c>
      <c r="J588" s="72" t="str">
        <f>IFERROR(VLOOKUP(G588,IF($C$4="TEI0185_REV03",CALC_CONN_TEI0185_REV03!$H:$X),17,0),"---")</f>
        <v>---</v>
      </c>
      <c r="K588" s="78" t="str">
        <f>IFERROR(VLOOKUP($D588&amp;"-"&amp;$E588,IF($C$4="TEI0185_REV03",CALC_CONN_TEI0185_REV03!$F:$K,"???"),6,0),"---")</f>
        <v>---</v>
      </c>
    </row>
    <row r="589" spans="2:11" ht="15" customHeight="1" x14ac:dyDescent="0.25">
      <c r="B589" s="73">
        <f t="shared" si="9"/>
        <v>584</v>
      </c>
      <c r="C589" s="77">
        <f>IFERROR(IF($C$4="TEI0185_REV03",CALC_CONN_TEI0185_REV03!U589,),"---")</f>
        <v>0</v>
      </c>
      <c r="D589" s="73">
        <f>IFERROR(IF($C$4="TEI0185_REV03",CALC_CONN_TEI0185_REV03!D589,),"---")</f>
        <v>0</v>
      </c>
      <c r="E589" s="73">
        <f>IFERROR(IF($C$4="TEI0185_REV03",CALC_CONN_TEI0185_REV03!E589,),"---")</f>
        <v>0</v>
      </c>
      <c r="F589" s="73" t="str">
        <f>IFERROR(IF(VLOOKUP($D589&amp;"-"&amp;$E589,IF($C$4="TEI0185_REV03",CALC_CONN_TEI0185_REV03!$F:$I),4,0)="--","---",IF($C$4="TEI0185_REV03",CALC_CONN_TEI0185_REV03!$G589&amp; " --&gt; " &amp;CALC_CONN_TEI0185_REV03!$I589&amp; " --&gt; ")),"---")</f>
        <v>---</v>
      </c>
      <c r="G589" s="73" t="str">
        <f>IFERROR(IF(VLOOKUP($D589&amp;"-"&amp;$E589,IF($C$4="TEI0185_REV03",CALC_CONN_TEI0185_REV03!$F:$H),3,0)="--",VLOOKUP($D589&amp;"-"&amp;$E589,IF($C$4="TEI0185_REV03",CALC_CONN_TEI0185_REV03!$F:$H),2,0),VLOOKUP($D589&amp;"-"&amp;$E589,IF($C$4="TEI0185_REV03",CALC_CONN_TEI0185_REV03!$F:$H),3,0)),"---")</f>
        <v>---</v>
      </c>
      <c r="H589" s="73" t="str">
        <f>IFERROR(VLOOKUP(G589,IF($C$4="TEI0185_REV03",CALC_CONN_TEI0185_REV03!$G:$T),14,0),"---")</f>
        <v>---</v>
      </c>
      <c r="I589" s="73" t="str">
        <f>IFERROR(VLOOKUP(G589,IF($C$4="TEI0185_REV03",CALC_CONN_TEI0185_REV03!$H:$X),16,0),"---")</f>
        <v>---</v>
      </c>
      <c r="J589" s="72" t="str">
        <f>IFERROR(VLOOKUP(G589,IF($C$4="TEI0185_REV03",CALC_CONN_TEI0185_REV03!$H:$X),17,0),"---")</f>
        <v>---</v>
      </c>
      <c r="K589" s="78" t="str">
        <f>IFERROR(VLOOKUP($D589&amp;"-"&amp;$E589,IF($C$4="TEI0185_REV03",CALC_CONN_TEI0185_REV03!$F:$K,"???"),6,0),"---")</f>
        <v>---</v>
      </c>
    </row>
    <row r="590" spans="2:11" ht="15" customHeight="1" x14ac:dyDescent="0.25">
      <c r="B590" s="73">
        <f t="shared" si="9"/>
        <v>585</v>
      </c>
      <c r="C590" s="77">
        <f>IFERROR(IF($C$4="TEI0185_REV03",CALC_CONN_TEI0185_REV03!U590,),"---")</f>
        <v>0</v>
      </c>
      <c r="D590" s="73">
        <f>IFERROR(IF($C$4="TEI0185_REV03",CALC_CONN_TEI0185_REV03!D590,),"---")</f>
        <v>0</v>
      </c>
      <c r="E590" s="73">
        <f>IFERROR(IF($C$4="TEI0185_REV03",CALC_CONN_TEI0185_REV03!E590,),"---")</f>
        <v>0</v>
      </c>
      <c r="F590" s="73" t="str">
        <f>IFERROR(IF(VLOOKUP($D590&amp;"-"&amp;$E590,IF($C$4="TEI0185_REV03",CALC_CONN_TEI0185_REV03!$F:$I),4,0)="--","---",IF($C$4="TEI0185_REV03",CALC_CONN_TEI0185_REV03!$G590&amp; " --&gt; " &amp;CALC_CONN_TEI0185_REV03!$I590&amp; " --&gt; ")),"---")</f>
        <v>---</v>
      </c>
      <c r="G590" s="73" t="str">
        <f>IFERROR(IF(VLOOKUP($D590&amp;"-"&amp;$E590,IF($C$4="TEI0185_REV03",CALC_CONN_TEI0185_REV03!$F:$H),3,0)="--",VLOOKUP($D590&amp;"-"&amp;$E590,IF($C$4="TEI0185_REV03",CALC_CONN_TEI0185_REV03!$F:$H),2,0),VLOOKUP($D590&amp;"-"&amp;$E590,IF($C$4="TEI0185_REV03",CALC_CONN_TEI0185_REV03!$F:$H),3,0)),"---")</f>
        <v>---</v>
      </c>
      <c r="H590" s="73" t="str">
        <f>IFERROR(VLOOKUP(G590,IF($C$4="TEI0185_REV03",CALC_CONN_TEI0185_REV03!$G:$T),14,0),"---")</f>
        <v>---</v>
      </c>
      <c r="I590" s="73" t="str">
        <f>IFERROR(VLOOKUP(G590,IF($C$4="TEI0185_REV03",CALC_CONN_TEI0185_REV03!$H:$X),16,0),"---")</f>
        <v>---</v>
      </c>
      <c r="J590" s="72" t="str">
        <f>IFERROR(VLOOKUP(G590,IF($C$4="TEI0185_REV03",CALC_CONN_TEI0185_REV03!$H:$X),17,0),"---")</f>
        <v>---</v>
      </c>
      <c r="K590" s="78" t="str">
        <f>IFERROR(VLOOKUP($D590&amp;"-"&amp;$E590,IF($C$4="TEI0185_REV03",CALC_CONN_TEI0185_REV03!$F:$K,"???"),6,0),"---")</f>
        <v>---</v>
      </c>
    </row>
    <row r="591" spans="2:11" ht="15" customHeight="1" x14ac:dyDescent="0.25">
      <c r="B591" s="73">
        <f t="shared" si="9"/>
        <v>586</v>
      </c>
      <c r="C591" s="77">
        <f>IFERROR(IF($C$4="TEI0185_REV03",CALC_CONN_TEI0185_REV03!U591,),"---")</f>
        <v>0</v>
      </c>
      <c r="D591" s="73">
        <f>IFERROR(IF($C$4="TEI0185_REV03",CALC_CONN_TEI0185_REV03!D591,),"---")</f>
        <v>0</v>
      </c>
      <c r="E591" s="73">
        <f>IFERROR(IF($C$4="TEI0185_REV03",CALC_CONN_TEI0185_REV03!E591,),"---")</f>
        <v>0</v>
      </c>
      <c r="F591" s="73" t="str">
        <f>IFERROR(IF(VLOOKUP($D591&amp;"-"&amp;$E591,IF($C$4="TEI0185_REV03",CALC_CONN_TEI0185_REV03!$F:$I),4,0)="--","---",IF($C$4="TEI0185_REV03",CALC_CONN_TEI0185_REV03!$G591&amp; " --&gt; " &amp;CALC_CONN_TEI0185_REV03!$I591&amp; " --&gt; ")),"---")</f>
        <v>---</v>
      </c>
      <c r="G591" s="73" t="str">
        <f>IFERROR(IF(VLOOKUP($D591&amp;"-"&amp;$E591,IF($C$4="TEI0185_REV03",CALC_CONN_TEI0185_REV03!$F:$H),3,0)="--",VLOOKUP($D591&amp;"-"&amp;$E591,IF($C$4="TEI0185_REV03",CALC_CONN_TEI0185_REV03!$F:$H),2,0),VLOOKUP($D591&amp;"-"&amp;$E591,IF($C$4="TEI0185_REV03",CALC_CONN_TEI0185_REV03!$F:$H),3,0)),"---")</f>
        <v>---</v>
      </c>
      <c r="H591" s="73" t="str">
        <f>IFERROR(VLOOKUP(G591,IF($C$4="TEI0185_REV03",CALC_CONN_TEI0185_REV03!$G:$T),14,0),"---")</f>
        <v>---</v>
      </c>
      <c r="I591" s="73" t="str">
        <f>IFERROR(VLOOKUP(G591,IF($C$4="TEI0185_REV03",CALC_CONN_TEI0185_REV03!$H:$X),16,0),"---")</f>
        <v>---</v>
      </c>
      <c r="J591" s="72" t="str">
        <f>IFERROR(VLOOKUP(G591,IF($C$4="TEI0185_REV03",CALC_CONN_TEI0185_REV03!$H:$X),17,0),"---")</f>
        <v>---</v>
      </c>
      <c r="K591" s="78" t="str">
        <f>IFERROR(VLOOKUP($D591&amp;"-"&amp;$E591,IF($C$4="TEI0185_REV03",CALC_CONN_TEI0185_REV03!$F:$K,"???"),6,0),"---")</f>
        <v>---</v>
      </c>
    </row>
    <row r="592" spans="2:11" ht="15" customHeight="1" x14ac:dyDescent="0.25">
      <c r="B592" s="73">
        <f t="shared" si="9"/>
        <v>587</v>
      </c>
      <c r="C592" s="77">
        <f>IFERROR(IF($C$4="TEI0185_REV03",CALC_CONN_TEI0185_REV03!U592,),"---")</f>
        <v>0</v>
      </c>
      <c r="D592" s="73">
        <f>IFERROR(IF($C$4="TEI0185_REV03",CALC_CONN_TEI0185_REV03!D592,),"---")</f>
        <v>0</v>
      </c>
      <c r="E592" s="73">
        <f>IFERROR(IF($C$4="TEI0185_REV03",CALC_CONN_TEI0185_REV03!E592,),"---")</f>
        <v>0</v>
      </c>
      <c r="F592" s="73" t="str">
        <f>IFERROR(IF(VLOOKUP($D592&amp;"-"&amp;$E592,IF($C$4="TEI0185_REV03",CALC_CONN_TEI0185_REV03!$F:$I),4,0)="--","---",IF($C$4="TEI0185_REV03",CALC_CONN_TEI0185_REV03!$G592&amp; " --&gt; " &amp;CALC_CONN_TEI0185_REV03!$I592&amp; " --&gt; ")),"---")</f>
        <v>---</v>
      </c>
      <c r="G592" s="73" t="str">
        <f>IFERROR(IF(VLOOKUP($D592&amp;"-"&amp;$E592,IF($C$4="TEI0185_REV03",CALC_CONN_TEI0185_REV03!$F:$H),3,0)="--",VLOOKUP($D592&amp;"-"&amp;$E592,IF($C$4="TEI0185_REV03",CALC_CONN_TEI0185_REV03!$F:$H),2,0),VLOOKUP($D592&amp;"-"&amp;$E592,IF($C$4="TEI0185_REV03",CALC_CONN_TEI0185_REV03!$F:$H),3,0)),"---")</f>
        <v>---</v>
      </c>
      <c r="H592" s="73" t="str">
        <f>IFERROR(VLOOKUP(G592,IF($C$4="TEI0185_REV03",CALC_CONN_TEI0185_REV03!$G:$T),14,0),"---")</f>
        <v>---</v>
      </c>
      <c r="I592" s="73" t="str">
        <f>IFERROR(VLOOKUP(G592,IF($C$4="TEI0185_REV03",CALC_CONN_TEI0185_REV03!$H:$X),16,0),"---")</f>
        <v>---</v>
      </c>
      <c r="J592" s="72" t="str">
        <f>IFERROR(VLOOKUP(G592,IF($C$4="TEI0185_REV03",CALC_CONN_TEI0185_REV03!$H:$X),17,0),"---")</f>
        <v>---</v>
      </c>
      <c r="K592" s="78" t="str">
        <f>IFERROR(VLOOKUP($D592&amp;"-"&amp;$E592,IF($C$4="TEI0185_REV03",CALC_CONN_TEI0185_REV03!$F:$K,"???"),6,0),"---")</f>
        <v>---</v>
      </c>
    </row>
    <row r="593" spans="2:11" ht="15" customHeight="1" x14ac:dyDescent="0.25">
      <c r="B593" s="73">
        <f t="shared" si="9"/>
        <v>588</v>
      </c>
      <c r="C593" s="77">
        <f>IFERROR(IF($C$4="TEI0185_REV03",CALC_CONN_TEI0185_REV03!U593,),"---")</f>
        <v>0</v>
      </c>
      <c r="D593" s="73">
        <f>IFERROR(IF($C$4="TEI0185_REV03",CALC_CONN_TEI0185_REV03!D593,),"---")</f>
        <v>0</v>
      </c>
      <c r="E593" s="73">
        <f>IFERROR(IF($C$4="TEI0185_REV03",CALC_CONN_TEI0185_REV03!E593,),"---")</f>
        <v>0</v>
      </c>
      <c r="F593" s="73" t="str">
        <f>IFERROR(IF(VLOOKUP($D593&amp;"-"&amp;$E593,IF($C$4="TEI0185_REV03",CALC_CONN_TEI0185_REV03!$F:$I),4,0)="--","---",IF($C$4="TEI0185_REV03",CALC_CONN_TEI0185_REV03!$G593&amp; " --&gt; " &amp;CALC_CONN_TEI0185_REV03!$I593&amp; " --&gt; ")),"---")</f>
        <v>---</v>
      </c>
      <c r="G593" s="73" t="str">
        <f>IFERROR(IF(VLOOKUP($D593&amp;"-"&amp;$E593,IF($C$4="TEI0185_REV03",CALC_CONN_TEI0185_REV03!$F:$H),3,0)="--",VLOOKUP($D593&amp;"-"&amp;$E593,IF($C$4="TEI0185_REV03",CALC_CONN_TEI0185_REV03!$F:$H),2,0),VLOOKUP($D593&amp;"-"&amp;$E593,IF($C$4="TEI0185_REV03",CALC_CONN_TEI0185_REV03!$F:$H),3,0)),"---")</f>
        <v>---</v>
      </c>
      <c r="H593" s="73" t="str">
        <f>IFERROR(VLOOKUP(G593,IF($C$4="TEI0185_REV03",CALC_CONN_TEI0185_REV03!$G:$T),14,0),"---")</f>
        <v>---</v>
      </c>
      <c r="I593" s="73" t="str">
        <f>IFERROR(VLOOKUP(G593,IF($C$4="TEI0185_REV03",CALC_CONN_TEI0185_REV03!$H:$X),16,0),"---")</f>
        <v>---</v>
      </c>
      <c r="J593" s="72" t="str">
        <f>IFERROR(VLOOKUP(G593,IF($C$4="TEI0185_REV03",CALC_CONN_TEI0185_REV03!$H:$X),17,0),"---")</f>
        <v>---</v>
      </c>
      <c r="K593" s="78" t="str">
        <f>IFERROR(VLOOKUP($D593&amp;"-"&amp;$E593,IF($C$4="TEI0185_REV03",CALC_CONN_TEI0185_REV03!$F:$K,"???"),6,0),"---")</f>
        <v>---</v>
      </c>
    </row>
    <row r="594" spans="2:11" ht="15" customHeight="1" x14ac:dyDescent="0.25">
      <c r="B594" s="73">
        <f t="shared" si="9"/>
        <v>589</v>
      </c>
      <c r="C594" s="77">
        <f>IFERROR(IF($C$4="TEI0185_REV03",CALC_CONN_TEI0185_REV03!U594,),"---")</f>
        <v>0</v>
      </c>
      <c r="D594" s="73">
        <f>IFERROR(IF($C$4="TEI0185_REV03",CALC_CONN_TEI0185_REV03!D594,),"---")</f>
        <v>0</v>
      </c>
      <c r="E594" s="73">
        <f>IFERROR(IF($C$4="TEI0185_REV03",CALC_CONN_TEI0185_REV03!E594,),"---")</f>
        <v>0</v>
      </c>
      <c r="F594" s="73" t="str">
        <f>IFERROR(IF(VLOOKUP($D594&amp;"-"&amp;$E594,IF($C$4="TEI0185_REV03",CALC_CONN_TEI0185_REV03!$F:$I),4,0)="--","---",IF($C$4="TEI0185_REV03",CALC_CONN_TEI0185_REV03!$G594&amp; " --&gt; " &amp;CALC_CONN_TEI0185_REV03!$I594&amp; " --&gt; ")),"---")</f>
        <v>---</v>
      </c>
      <c r="G594" s="73" t="str">
        <f>IFERROR(IF(VLOOKUP($D594&amp;"-"&amp;$E594,IF($C$4="TEI0185_REV03",CALC_CONN_TEI0185_REV03!$F:$H),3,0)="--",VLOOKUP($D594&amp;"-"&amp;$E594,IF($C$4="TEI0185_REV03",CALC_CONN_TEI0185_REV03!$F:$H),2,0),VLOOKUP($D594&amp;"-"&amp;$E594,IF($C$4="TEI0185_REV03",CALC_CONN_TEI0185_REV03!$F:$H),3,0)),"---")</f>
        <v>---</v>
      </c>
      <c r="H594" s="73" t="str">
        <f>IFERROR(VLOOKUP(G594,IF($C$4="TEI0185_REV03",CALC_CONN_TEI0185_REV03!$G:$T),14,0),"---")</f>
        <v>---</v>
      </c>
      <c r="I594" s="73" t="str">
        <f>IFERROR(VLOOKUP(G594,IF($C$4="TEI0185_REV03",CALC_CONN_TEI0185_REV03!$H:$X),16,0),"---")</f>
        <v>---</v>
      </c>
      <c r="J594" s="72" t="str">
        <f>IFERROR(VLOOKUP(G594,IF($C$4="TEI0185_REV03",CALC_CONN_TEI0185_REV03!$H:$X),17,0),"---")</f>
        <v>---</v>
      </c>
      <c r="K594" s="78" t="str">
        <f>IFERROR(VLOOKUP($D594&amp;"-"&amp;$E594,IF($C$4="TEI0185_REV03",CALC_CONN_TEI0185_REV03!$F:$K,"???"),6,0),"---")</f>
        <v>---</v>
      </c>
    </row>
    <row r="595" spans="2:11" ht="15" customHeight="1" x14ac:dyDescent="0.25">
      <c r="B595" s="73">
        <f t="shared" si="9"/>
        <v>590</v>
      </c>
      <c r="C595" s="77">
        <f>IFERROR(IF($C$4="TEI0185_REV03",CALC_CONN_TEI0185_REV03!U595,),"---")</f>
        <v>0</v>
      </c>
      <c r="D595" s="73">
        <f>IFERROR(IF($C$4="TEI0185_REV03",CALC_CONN_TEI0185_REV03!D595,),"---")</f>
        <v>0</v>
      </c>
      <c r="E595" s="73">
        <f>IFERROR(IF($C$4="TEI0185_REV03",CALC_CONN_TEI0185_REV03!E595,),"---")</f>
        <v>0</v>
      </c>
      <c r="F595" s="73" t="str">
        <f>IFERROR(IF(VLOOKUP($D595&amp;"-"&amp;$E595,IF($C$4="TEI0185_REV03",CALC_CONN_TEI0185_REV03!$F:$I),4,0)="--","---",IF($C$4="TEI0185_REV03",CALC_CONN_TEI0185_REV03!$G595&amp; " --&gt; " &amp;CALC_CONN_TEI0185_REV03!$I595&amp; " --&gt; ")),"---")</f>
        <v>---</v>
      </c>
      <c r="G595" s="73" t="str">
        <f>IFERROR(IF(VLOOKUP($D595&amp;"-"&amp;$E595,IF($C$4="TEI0185_REV03",CALC_CONN_TEI0185_REV03!$F:$H),3,0)="--",VLOOKUP($D595&amp;"-"&amp;$E595,IF($C$4="TEI0185_REV03",CALC_CONN_TEI0185_REV03!$F:$H),2,0),VLOOKUP($D595&amp;"-"&amp;$E595,IF($C$4="TEI0185_REV03",CALC_CONN_TEI0185_REV03!$F:$H),3,0)),"---")</f>
        <v>---</v>
      </c>
      <c r="H595" s="73" t="str">
        <f>IFERROR(VLOOKUP(G595,IF($C$4="TEI0185_REV03",CALC_CONN_TEI0185_REV03!$G:$T),14,0),"---")</f>
        <v>---</v>
      </c>
      <c r="I595" s="73" t="str">
        <f>IFERROR(VLOOKUP(G595,IF($C$4="TEI0185_REV03",CALC_CONN_TEI0185_REV03!$H:$X),16,0),"---")</f>
        <v>---</v>
      </c>
      <c r="J595" s="72" t="str">
        <f>IFERROR(VLOOKUP(G595,IF($C$4="TEI0185_REV03",CALC_CONN_TEI0185_REV03!$H:$X),17,0),"---")</f>
        <v>---</v>
      </c>
      <c r="K595" s="78" t="str">
        <f>IFERROR(VLOOKUP($D595&amp;"-"&amp;$E595,IF($C$4="TEI0185_REV03",CALC_CONN_TEI0185_REV03!$F:$K,"???"),6,0),"---")</f>
        <v>---</v>
      </c>
    </row>
    <row r="596" spans="2:11" ht="15" customHeight="1" x14ac:dyDescent="0.25">
      <c r="B596" s="73">
        <f t="shared" si="9"/>
        <v>591</v>
      </c>
      <c r="C596" s="77">
        <f>IFERROR(IF($C$4="TEI0185_REV03",CALC_CONN_TEI0185_REV03!U596,),"---")</f>
        <v>0</v>
      </c>
      <c r="D596" s="73">
        <f>IFERROR(IF($C$4="TEI0185_REV03",CALC_CONN_TEI0185_REV03!D596,),"---")</f>
        <v>0</v>
      </c>
      <c r="E596" s="73">
        <f>IFERROR(IF($C$4="TEI0185_REV03",CALC_CONN_TEI0185_REV03!E596,),"---")</f>
        <v>0</v>
      </c>
      <c r="F596" s="73" t="str">
        <f>IFERROR(IF(VLOOKUP($D596&amp;"-"&amp;$E596,IF($C$4="TEI0185_REV03",CALC_CONN_TEI0185_REV03!$F:$I),4,0)="--","---",IF($C$4="TEI0185_REV03",CALC_CONN_TEI0185_REV03!$G596&amp; " --&gt; " &amp;CALC_CONN_TEI0185_REV03!$I596&amp; " --&gt; ")),"---")</f>
        <v>---</v>
      </c>
      <c r="G596" s="73" t="str">
        <f>IFERROR(IF(VLOOKUP($D596&amp;"-"&amp;$E596,IF($C$4="TEI0185_REV03",CALC_CONN_TEI0185_REV03!$F:$H),3,0)="--",VLOOKUP($D596&amp;"-"&amp;$E596,IF($C$4="TEI0185_REV03",CALC_CONN_TEI0185_REV03!$F:$H),2,0),VLOOKUP($D596&amp;"-"&amp;$E596,IF($C$4="TEI0185_REV03",CALC_CONN_TEI0185_REV03!$F:$H),3,0)),"---")</f>
        <v>---</v>
      </c>
      <c r="H596" s="73" t="str">
        <f>IFERROR(VLOOKUP(G596,IF($C$4="TEI0185_REV03",CALC_CONN_TEI0185_REV03!$G:$T),14,0),"---")</f>
        <v>---</v>
      </c>
      <c r="I596" s="73" t="str">
        <f>IFERROR(VLOOKUP(G596,IF($C$4="TEI0185_REV03",CALC_CONN_TEI0185_REV03!$H:$X),16,0),"---")</f>
        <v>---</v>
      </c>
      <c r="J596" s="72" t="str">
        <f>IFERROR(VLOOKUP(G596,IF($C$4="TEI0185_REV03",CALC_CONN_TEI0185_REV03!$H:$X),17,0),"---")</f>
        <v>---</v>
      </c>
      <c r="K596" s="78" t="str">
        <f>IFERROR(VLOOKUP($D596&amp;"-"&amp;$E596,IF($C$4="TEI0185_REV03",CALC_CONN_TEI0185_REV03!$F:$K,"???"),6,0),"---")</f>
        <v>---</v>
      </c>
    </row>
    <row r="597" spans="2:11" ht="15" customHeight="1" x14ac:dyDescent="0.25">
      <c r="B597" s="73">
        <f t="shared" si="9"/>
        <v>592</v>
      </c>
      <c r="C597" s="77">
        <f>IFERROR(IF($C$4="TEI0185_REV03",CALC_CONN_TEI0185_REV03!U597,),"---")</f>
        <v>0</v>
      </c>
      <c r="D597" s="73">
        <f>IFERROR(IF($C$4="TEI0185_REV03",CALC_CONN_TEI0185_REV03!D597,),"---")</f>
        <v>0</v>
      </c>
      <c r="E597" s="73">
        <f>IFERROR(IF($C$4="TEI0185_REV03",CALC_CONN_TEI0185_REV03!E597,),"---")</f>
        <v>0</v>
      </c>
      <c r="F597" s="73" t="str">
        <f>IFERROR(IF(VLOOKUP($D597&amp;"-"&amp;$E597,IF($C$4="TEI0185_REV03",CALC_CONN_TEI0185_REV03!$F:$I),4,0)="--","---",IF($C$4="TEI0185_REV03",CALC_CONN_TEI0185_REV03!$G597&amp; " --&gt; " &amp;CALC_CONN_TEI0185_REV03!$I597&amp; " --&gt; ")),"---")</f>
        <v>---</v>
      </c>
      <c r="G597" s="73" t="str">
        <f>IFERROR(IF(VLOOKUP($D597&amp;"-"&amp;$E597,IF($C$4="TEI0185_REV03",CALC_CONN_TEI0185_REV03!$F:$H),3,0)="--",VLOOKUP($D597&amp;"-"&amp;$E597,IF($C$4="TEI0185_REV03",CALC_CONN_TEI0185_REV03!$F:$H),2,0),VLOOKUP($D597&amp;"-"&amp;$E597,IF($C$4="TEI0185_REV03",CALC_CONN_TEI0185_REV03!$F:$H),3,0)),"---")</f>
        <v>---</v>
      </c>
      <c r="H597" s="73" t="str">
        <f>IFERROR(VLOOKUP(G597,IF($C$4="TEI0185_REV03",CALC_CONN_TEI0185_REV03!$G:$T),14,0),"---")</f>
        <v>---</v>
      </c>
      <c r="I597" s="73" t="str">
        <f>IFERROR(VLOOKUP(G597,IF($C$4="TEI0185_REV03",CALC_CONN_TEI0185_REV03!$H:$X),16,0),"---")</f>
        <v>---</v>
      </c>
      <c r="J597" s="72" t="str">
        <f>IFERROR(VLOOKUP(G597,IF($C$4="TEI0185_REV03",CALC_CONN_TEI0185_REV03!$H:$X),17,0),"---")</f>
        <v>---</v>
      </c>
      <c r="K597" s="78" t="str">
        <f>IFERROR(VLOOKUP($D597&amp;"-"&amp;$E597,IF($C$4="TEI0185_REV03",CALC_CONN_TEI0185_REV03!$F:$K,"???"),6,0),"---")</f>
        <v>---</v>
      </c>
    </row>
    <row r="598" spans="2:11" ht="15" customHeight="1" x14ac:dyDescent="0.25">
      <c r="B598" s="73">
        <f t="shared" si="9"/>
        <v>593</v>
      </c>
      <c r="C598" s="77">
        <f>IFERROR(IF($C$4="TEI0185_REV03",CALC_CONN_TEI0185_REV03!U598,),"---")</f>
        <v>0</v>
      </c>
      <c r="D598" s="73">
        <f>IFERROR(IF($C$4="TEI0185_REV03",CALC_CONN_TEI0185_REV03!D598,),"---")</f>
        <v>0</v>
      </c>
      <c r="E598" s="73">
        <f>IFERROR(IF($C$4="TEI0185_REV03",CALC_CONN_TEI0185_REV03!E598,),"---")</f>
        <v>0</v>
      </c>
      <c r="F598" s="73" t="str">
        <f>IFERROR(IF(VLOOKUP($D598&amp;"-"&amp;$E598,IF($C$4="TEI0185_REV03",CALC_CONN_TEI0185_REV03!$F:$I),4,0)="--","---",IF($C$4="TEI0185_REV03",CALC_CONN_TEI0185_REV03!$G598&amp; " --&gt; " &amp;CALC_CONN_TEI0185_REV03!$I598&amp; " --&gt; ")),"---")</f>
        <v>---</v>
      </c>
      <c r="G598" s="73" t="str">
        <f>IFERROR(IF(VLOOKUP($D598&amp;"-"&amp;$E598,IF($C$4="TEI0185_REV03",CALC_CONN_TEI0185_REV03!$F:$H),3,0)="--",VLOOKUP($D598&amp;"-"&amp;$E598,IF($C$4="TEI0185_REV03",CALC_CONN_TEI0185_REV03!$F:$H),2,0),VLOOKUP($D598&amp;"-"&amp;$E598,IF($C$4="TEI0185_REV03",CALC_CONN_TEI0185_REV03!$F:$H),3,0)),"---")</f>
        <v>---</v>
      </c>
      <c r="H598" s="73" t="str">
        <f>IFERROR(VLOOKUP(G598,IF($C$4="TEI0185_REV03",CALC_CONN_TEI0185_REV03!$G:$T),14,0),"---")</f>
        <v>---</v>
      </c>
      <c r="I598" s="73" t="str">
        <f>IFERROR(VLOOKUP(G598,IF($C$4="TEI0185_REV03",CALC_CONN_TEI0185_REV03!$H:$X),16,0),"---")</f>
        <v>---</v>
      </c>
      <c r="J598" s="72" t="str">
        <f>IFERROR(VLOOKUP(G598,IF($C$4="TEI0185_REV03",CALC_CONN_TEI0185_REV03!$H:$X),17,0),"---")</f>
        <v>---</v>
      </c>
      <c r="K598" s="78" t="str">
        <f>IFERROR(VLOOKUP($D598&amp;"-"&amp;$E598,IF($C$4="TEI0185_REV03",CALC_CONN_TEI0185_REV03!$F:$K,"???"),6,0),"---")</f>
        <v>---</v>
      </c>
    </row>
    <row r="599" spans="2:11" ht="15" customHeight="1" x14ac:dyDescent="0.25">
      <c r="B599" s="73">
        <f t="shared" si="9"/>
        <v>594</v>
      </c>
      <c r="C599" s="77">
        <f>IFERROR(IF($C$4="TEI0185_REV03",CALC_CONN_TEI0185_REV03!U599,),"---")</f>
        <v>0</v>
      </c>
      <c r="D599" s="73">
        <f>IFERROR(IF($C$4="TEI0185_REV03",CALC_CONN_TEI0185_REV03!D599,),"---")</f>
        <v>0</v>
      </c>
      <c r="E599" s="73">
        <f>IFERROR(IF($C$4="TEI0185_REV03",CALC_CONN_TEI0185_REV03!E599,),"---")</f>
        <v>0</v>
      </c>
      <c r="F599" s="73" t="str">
        <f>IFERROR(IF(VLOOKUP($D599&amp;"-"&amp;$E599,IF($C$4="TEI0185_REV03",CALC_CONN_TEI0185_REV03!$F:$I),4,0)="--","---",IF($C$4="TEI0185_REV03",CALC_CONN_TEI0185_REV03!$G599&amp; " --&gt; " &amp;CALC_CONN_TEI0185_REV03!$I599&amp; " --&gt; ")),"---")</f>
        <v>---</v>
      </c>
      <c r="G599" s="73" t="str">
        <f>IFERROR(IF(VLOOKUP($D599&amp;"-"&amp;$E599,IF($C$4="TEI0185_REV03",CALC_CONN_TEI0185_REV03!$F:$H),3,0)="--",VLOOKUP($D599&amp;"-"&amp;$E599,IF($C$4="TEI0185_REV03",CALC_CONN_TEI0185_REV03!$F:$H),2,0),VLOOKUP($D599&amp;"-"&amp;$E599,IF($C$4="TEI0185_REV03",CALC_CONN_TEI0185_REV03!$F:$H),3,0)),"---")</f>
        <v>---</v>
      </c>
      <c r="H599" s="73" t="str">
        <f>IFERROR(VLOOKUP(G599,IF($C$4="TEI0185_REV03",CALC_CONN_TEI0185_REV03!$G:$T),14,0),"---")</f>
        <v>---</v>
      </c>
      <c r="I599" s="73" t="str">
        <f>IFERROR(VLOOKUP(G599,IF($C$4="TEI0185_REV03",CALC_CONN_TEI0185_REV03!$H:$X),16,0),"---")</f>
        <v>---</v>
      </c>
      <c r="J599" s="72" t="str">
        <f>IFERROR(VLOOKUP(G599,IF($C$4="TEI0185_REV03",CALC_CONN_TEI0185_REV03!$H:$X),17,0),"---")</f>
        <v>---</v>
      </c>
      <c r="K599" s="78" t="str">
        <f>IFERROR(VLOOKUP($D599&amp;"-"&amp;$E599,IF($C$4="TEI0185_REV03",CALC_CONN_TEI0185_REV03!$F:$K,"???"),6,0),"---")</f>
        <v>---</v>
      </c>
    </row>
    <row r="600" spans="2:11" ht="15" customHeight="1" x14ac:dyDescent="0.25">
      <c r="B600" s="73">
        <f t="shared" si="9"/>
        <v>595</v>
      </c>
      <c r="C600" s="77">
        <f>IFERROR(IF($C$4="TEI0185_REV03",CALC_CONN_TEI0185_REV03!U600,),"---")</f>
        <v>0</v>
      </c>
      <c r="D600" s="73">
        <f>IFERROR(IF($C$4="TEI0185_REV03",CALC_CONN_TEI0185_REV03!D600,),"---")</f>
        <v>0</v>
      </c>
      <c r="E600" s="73">
        <f>IFERROR(IF($C$4="TEI0185_REV03",CALC_CONN_TEI0185_REV03!E600,),"---")</f>
        <v>0</v>
      </c>
      <c r="F600" s="73" t="str">
        <f>IFERROR(IF(VLOOKUP($D600&amp;"-"&amp;$E600,IF($C$4="TEI0185_REV03",CALC_CONN_TEI0185_REV03!$F:$I),4,0)="--","---",IF($C$4="TEI0185_REV03",CALC_CONN_TEI0185_REV03!$G600&amp; " --&gt; " &amp;CALC_CONN_TEI0185_REV03!$I600&amp; " --&gt; ")),"---")</f>
        <v>---</v>
      </c>
      <c r="G600" s="73" t="str">
        <f>IFERROR(IF(VLOOKUP($D600&amp;"-"&amp;$E600,IF($C$4="TEI0185_REV03",CALC_CONN_TEI0185_REV03!$F:$H),3,0)="--",VLOOKUP($D600&amp;"-"&amp;$E600,IF($C$4="TEI0185_REV03",CALC_CONN_TEI0185_REV03!$F:$H),2,0),VLOOKUP($D600&amp;"-"&amp;$E600,IF($C$4="TEI0185_REV03",CALC_CONN_TEI0185_REV03!$F:$H),3,0)),"---")</f>
        <v>---</v>
      </c>
      <c r="H600" s="73" t="str">
        <f>IFERROR(VLOOKUP(G600,IF($C$4="TEI0185_REV03",CALC_CONN_TEI0185_REV03!$G:$T),14,0),"---")</f>
        <v>---</v>
      </c>
      <c r="I600" s="73" t="str">
        <f>IFERROR(VLOOKUP(G600,IF($C$4="TEI0185_REV03",CALC_CONN_TEI0185_REV03!$H:$X),16,0),"---")</f>
        <v>---</v>
      </c>
      <c r="J600" s="72" t="str">
        <f>IFERROR(VLOOKUP(G600,IF($C$4="TEI0185_REV03",CALC_CONN_TEI0185_REV03!$H:$X),17,0),"---")</f>
        <v>---</v>
      </c>
      <c r="K600" s="78" t="str">
        <f>IFERROR(VLOOKUP($D600&amp;"-"&amp;$E600,IF($C$4="TEI0185_REV03",CALC_CONN_TEI0185_REV03!$F:$K,"???"),6,0),"---")</f>
        <v>---</v>
      </c>
    </row>
    <row r="601" spans="2:11" ht="15" customHeight="1" x14ac:dyDescent="0.25">
      <c r="B601" s="73">
        <f t="shared" si="9"/>
        <v>596</v>
      </c>
      <c r="C601" s="77">
        <f>IFERROR(IF($C$4="TEI0185_REV03",CALC_CONN_TEI0185_REV03!U601,),"---")</f>
        <v>0</v>
      </c>
      <c r="D601" s="73">
        <f>IFERROR(IF($C$4="TEI0185_REV03",CALC_CONN_TEI0185_REV03!D601,),"---")</f>
        <v>0</v>
      </c>
      <c r="E601" s="73">
        <f>IFERROR(IF($C$4="TEI0185_REV03",CALC_CONN_TEI0185_REV03!E601,),"---")</f>
        <v>0</v>
      </c>
      <c r="F601" s="73" t="str">
        <f>IFERROR(IF(VLOOKUP($D601&amp;"-"&amp;$E601,IF($C$4="TEI0185_REV03",CALC_CONN_TEI0185_REV03!$F:$I),4,0)="--","---",IF($C$4="TEI0185_REV03",CALC_CONN_TEI0185_REV03!$G601&amp; " --&gt; " &amp;CALC_CONN_TEI0185_REV03!$I601&amp; " --&gt; ")),"---")</f>
        <v>---</v>
      </c>
      <c r="G601" s="73" t="str">
        <f>IFERROR(IF(VLOOKUP($D601&amp;"-"&amp;$E601,IF($C$4="TEI0185_REV03",CALC_CONN_TEI0185_REV03!$F:$H),3,0)="--",VLOOKUP($D601&amp;"-"&amp;$E601,IF($C$4="TEI0185_REV03",CALC_CONN_TEI0185_REV03!$F:$H),2,0),VLOOKUP($D601&amp;"-"&amp;$E601,IF($C$4="TEI0185_REV03",CALC_CONN_TEI0185_REV03!$F:$H),3,0)),"---")</f>
        <v>---</v>
      </c>
      <c r="H601" s="73" t="str">
        <f>IFERROR(VLOOKUP(G601,IF($C$4="TEI0185_REV03",CALC_CONN_TEI0185_REV03!$G:$T),14,0),"---")</f>
        <v>---</v>
      </c>
      <c r="I601" s="73" t="str">
        <f>IFERROR(VLOOKUP(G601,IF($C$4="TEI0185_REV03",CALC_CONN_TEI0185_REV03!$H:$X),16,0),"---")</f>
        <v>---</v>
      </c>
      <c r="J601" s="72" t="str">
        <f>IFERROR(VLOOKUP(G601,IF($C$4="TEI0185_REV03",CALC_CONN_TEI0185_REV03!$H:$X),17,0),"---")</f>
        <v>---</v>
      </c>
      <c r="K601" s="78" t="str">
        <f>IFERROR(VLOOKUP($D601&amp;"-"&amp;$E601,IF($C$4="TEI0185_REV03",CALC_CONN_TEI0185_REV03!$F:$K,"???"),6,0),"---")</f>
        <v>---</v>
      </c>
    </row>
    <row r="602" spans="2:11" ht="15" customHeight="1" x14ac:dyDescent="0.25">
      <c r="B602" s="73">
        <f t="shared" si="9"/>
        <v>597</v>
      </c>
      <c r="C602" s="77">
        <f>IFERROR(IF($C$4="TEI0185_REV03",CALC_CONN_TEI0185_REV03!U602,),"---")</f>
        <v>0</v>
      </c>
      <c r="D602" s="73">
        <f>IFERROR(IF($C$4="TEI0185_REV03",CALC_CONN_TEI0185_REV03!D602,),"---")</f>
        <v>0</v>
      </c>
      <c r="E602" s="73">
        <f>IFERROR(IF($C$4="TEI0185_REV03",CALC_CONN_TEI0185_REV03!E602,),"---")</f>
        <v>0</v>
      </c>
      <c r="F602" s="73" t="str">
        <f>IFERROR(IF(VLOOKUP($D602&amp;"-"&amp;$E602,IF($C$4="TEI0185_REV03",CALC_CONN_TEI0185_REV03!$F:$I),4,0)="--","---",IF($C$4="TEI0185_REV03",CALC_CONN_TEI0185_REV03!$G602&amp; " --&gt; " &amp;CALC_CONN_TEI0185_REV03!$I602&amp; " --&gt; ")),"---")</f>
        <v>---</v>
      </c>
      <c r="G602" s="73" t="str">
        <f>IFERROR(IF(VLOOKUP($D602&amp;"-"&amp;$E602,IF($C$4="TEI0185_REV03",CALC_CONN_TEI0185_REV03!$F:$H),3,0)="--",VLOOKUP($D602&amp;"-"&amp;$E602,IF($C$4="TEI0185_REV03",CALC_CONN_TEI0185_REV03!$F:$H),2,0),VLOOKUP($D602&amp;"-"&amp;$E602,IF($C$4="TEI0185_REV03",CALC_CONN_TEI0185_REV03!$F:$H),3,0)),"---")</f>
        <v>---</v>
      </c>
      <c r="H602" s="73" t="str">
        <f>IFERROR(VLOOKUP(G602,IF($C$4="TEI0185_REV03",CALC_CONN_TEI0185_REV03!$G:$T),14,0),"---")</f>
        <v>---</v>
      </c>
      <c r="I602" s="73" t="str">
        <f>IFERROR(VLOOKUP(G602,IF($C$4="TEI0185_REV03",CALC_CONN_TEI0185_REV03!$H:$X),16,0),"---")</f>
        <v>---</v>
      </c>
      <c r="J602" s="72" t="str">
        <f>IFERROR(VLOOKUP(G602,IF($C$4="TEI0185_REV03",CALC_CONN_TEI0185_REV03!$H:$X),17,0),"---")</f>
        <v>---</v>
      </c>
      <c r="K602" s="78" t="str">
        <f>IFERROR(VLOOKUP($D602&amp;"-"&amp;$E602,IF($C$4="TEI0185_REV03",CALC_CONN_TEI0185_REV03!$F:$K,"???"),6,0),"---")</f>
        <v>---</v>
      </c>
    </row>
    <row r="603" spans="2:11" ht="15" customHeight="1" x14ac:dyDescent="0.25">
      <c r="B603" s="73">
        <f t="shared" si="9"/>
        <v>598</v>
      </c>
      <c r="C603" s="77">
        <f>IFERROR(IF($C$4="TEI0185_REV03",CALC_CONN_TEI0185_REV03!U603,),"---")</f>
        <v>0</v>
      </c>
      <c r="D603" s="73">
        <f>IFERROR(IF($C$4="TEI0185_REV03",CALC_CONN_TEI0185_REV03!D603,),"---")</f>
        <v>0</v>
      </c>
      <c r="E603" s="73">
        <f>IFERROR(IF($C$4="TEI0185_REV03",CALC_CONN_TEI0185_REV03!E603,),"---")</f>
        <v>0</v>
      </c>
      <c r="F603" s="73" t="str">
        <f>IFERROR(IF(VLOOKUP($D603&amp;"-"&amp;$E603,IF($C$4="TEI0185_REV03",CALC_CONN_TEI0185_REV03!$F:$I),4,0)="--","---",IF($C$4="TEI0185_REV03",CALC_CONN_TEI0185_REV03!$G603&amp; " --&gt; " &amp;CALC_CONN_TEI0185_REV03!$I603&amp; " --&gt; ")),"---")</f>
        <v>---</v>
      </c>
      <c r="G603" s="73" t="str">
        <f>IFERROR(IF(VLOOKUP($D603&amp;"-"&amp;$E603,IF($C$4="TEI0185_REV03",CALC_CONN_TEI0185_REV03!$F:$H),3,0)="--",VLOOKUP($D603&amp;"-"&amp;$E603,IF($C$4="TEI0185_REV03",CALC_CONN_TEI0185_REV03!$F:$H),2,0),VLOOKUP($D603&amp;"-"&amp;$E603,IF($C$4="TEI0185_REV03",CALC_CONN_TEI0185_REV03!$F:$H),3,0)),"---")</f>
        <v>---</v>
      </c>
      <c r="H603" s="73" t="str">
        <f>IFERROR(VLOOKUP(G603,IF($C$4="TEI0185_REV03",CALC_CONN_TEI0185_REV03!$G:$T),14,0),"---")</f>
        <v>---</v>
      </c>
      <c r="I603" s="73" t="str">
        <f>IFERROR(VLOOKUP(G603,IF($C$4="TEI0185_REV03",CALC_CONN_TEI0185_REV03!$H:$X),16,0),"---")</f>
        <v>---</v>
      </c>
      <c r="J603" s="72" t="str">
        <f>IFERROR(VLOOKUP(G603,IF($C$4="TEI0185_REV03",CALC_CONN_TEI0185_REV03!$H:$X),17,0),"---")</f>
        <v>---</v>
      </c>
      <c r="K603" s="78" t="str">
        <f>IFERROR(VLOOKUP($D603&amp;"-"&amp;$E603,IF($C$4="TEI0185_REV03",CALC_CONN_TEI0185_REV03!$F:$K,"???"),6,0),"---")</f>
        <v>---</v>
      </c>
    </row>
    <row r="604" spans="2:11" ht="15" customHeight="1" x14ac:dyDescent="0.25">
      <c r="B604" s="73">
        <f t="shared" si="9"/>
        <v>599</v>
      </c>
      <c r="C604" s="77">
        <f>IFERROR(IF($C$4="TEI0185_REV03",CALC_CONN_TEI0185_REV03!U604,),"---")</f>
        <v>0</v>
      </c>
      <c r="D604" s="73">
        <f>IFERROR(IF($C$4="TEI0185_REV03",CALC_CONN_TEI0185_REV03!D604,),"---")</f>
        <v>0</v>
      </c>
      <c r="E604" s="73">
        <f>IFERROR(IF($C$4="TEI0185_REV03",CALC_CONN_TEI0185_REV03!E604,),"---")</f>
        <v>0</v>
      </c>
      <c r="F604" s="73" t="str">
        <f>IFERROR(IF(VLOOKUP($D604&amp;"-"&amp;$E604,IF($C$4="TEI0185_REV03",CALC_CONN_TEI0185_REV03!$F:$I),4,0)="--","---",IF($C$4="TEI0185_REV03",CALC_CONN_TEI0185_REV03!$G604&amp; " --&gt; " &amp;CALC_CONN_TEI0185_REV03!$I604&amp; " --&gt; ")),"---")</f>
        <v>---</v>
      </c>
      <c r="G604" s="73" t="str">
        <f>IFERROR(IF(VLOOKUP($D604&amp;"-"&amp;$E604,IF($C$4="TEI0185_REV03",CALC_CONN_TEI0185_REV03!$F:$H),3,0)="--",VLOOKUP($D604&amp;"-"&amp;$E604,IF($C$4="TEI0185_REV03",CALC_CONN_TEI0185_REV03!$F:$H),2,0),VLOOKUP($D604&amp;"-"&amp;$E604,IF($C$4="TEI0185_REV03",CALC_CONN_TEI0185_REV03!$F:$H),3,0)),"---")</f>
        <v>---</v>
      </c>
      <c r="H604" s="73" t="str">
        <f>IFERROR(VLOOKUP(G604,IF($C$4="TEI0185_REV03",CALC_CONN_TEI0185_REV03!$G:$T),14,0),"---")</f>
        <v>---</v>
      </c>
      <c r="I604" s="73" t="str">
        <f>IFERROR(VLOOKUP(G604,IF($C$4="TEI0185_REV03",CALC_CONN_TEI0185_REV03!$H:$X),16,0),"---")</f>
        <v>---</v>
      </c>
      <c r="J604" s="72" t="str">
        <f>IFERROR(VLOOKUP(G604,IF($C$4="TEI0185_REV03",CALC_CONN_TEI0185_REV03!$H:$X),17,0),"---")</f>
        <v>---</v>
      </c>
      <c r="K604" s="78" t="str">
        <f>IFERROR(VLOOKUP($D604&amp;"-"&amp;$E604,IF($C$4="TEI0185_REV03",CALC_CONN_TEI0185_REV03!$F:$K,"???"),6,0),"---")</f>
        <v>---</v>
      </c>
    </row>
    <row r="605" spans="2:11" ht="15" customHeight="1" x14ac:dyDescent="0.25">
      <c r="B605" s="73">
        <f t="shared" si="9"/>
        <v>600</v>
      </c>
      <c r="C605" s="77">
        <f>IFERROR(IF($C$4="TEI0185_REV03",CALC_CONN_TEI0185_REV03!U605,),"---")</f>
        <v>0</v>
      </c>
      <c r="D605" s="73">
        <f>IFERROR(IF($C$4="TEI0185_REV03",CALC_CONN_TEI0185_REV03!D605,),"---")</f>
        <v>0</v>
      </c>
      <c r="E605" s="73">
        <f>IFERROR(IF($C$4="TEI0185_REV03",CALC_CONN_TEI0185_REV03!E605,),"---")</f>
        <v>0</v>
      </c>
      <c r="F605" s="73" t="str">
        <f>IFERROR(IF(VLOOKUP($D605&amp;"-"&amp;$E605,IF($C$4="TEI0185_REV03",CALC_CONN_TEI0185_REV03!$F:$I),4,0)="--","---",IF($C$4="TEI0185_REV03",CALC_CONN_TEI0185_REV03!$G605&amp; " --&gt; " &amp;CALC_CONN_TEI0185_REV03!$I605&amp; " --&gt; ")),"---")</f>
        <v>---</v>
      </c>
      <c r="G605" s="73" t="str">
        <f>IFERROR(IF(VLOOKUP($D605&amp;"-"&amp;$E605,IF($C$4="TEI0185_REV03",CALC_CONN_TEI0185_REV03!$F:$H),3,0)="--",VLOOKUP($D605&amp;"-"&amp;$E605,IF($C$4="TEI0185_REV03",CALC_CONN_TEI0185_REV03!$F:$H),2,0),VLOOKUP($D605&amp;"-"&amp;$E605,IF($C$4="TEI0185_REV03",CALC_CONN_TEI0185_REV03!$F:$H),3,0)),"---")</f>
        <v>---</v>
      </c>
      <c r="H605" s="73" t="str">
        <f>IFERROR(VLOOKUP(G605,IF($C$4="TEI0185_REV03",CALC_CONN_TEI0185_REV03!$G:$T),14,0),"---")</f>
        <v>---</v>
      </c>
      <c r="I605" s="73" t="str">
        <f>IFERROR(VLOOKUP(G605,IF($C$4="TEI0185_REV03",CALC_CONN_TEI0185_REV03!$H:$X),16,0),"---")</f>
        <v>---</v>
      </c>
      <c r="J605" s="72" t="str">
        <f>IFERROR(VLOOKUP(G605,IF($C$4="TEI0185_REV03",CALC_CONN_TEI0185_REV03!$H:$X),17,0),"---")</f>
        <v>---</v>
      </c>
      <c r="K605" s="78" t="str">
        <f>IFERROR(VLOOKUP($D605&amp;"-"&amp;$E605,IF($C$4="TEI0185_REV03",CALC_CONN_TEI0185_REV03!$F:$K,"???"),6,0),"---")</f>
        <v>---</v>
      </c>
    </row>
    <row r="606" spans="2:11" ht="15" customHeight="1" x14ac:dyDescent="0.25">
      <c r="B606" s="73">
        <f t="shared" si="9"/>
        <v>601</v>
      </c>
      <c r="C606" s="77">
        <f>IFERROR(IF($C$4="TEI0185_REV03",CALC_CONN_TEI0185_REV03!U606,),"---")</f>
        <v>0</v>
      </c>
      <c r="D606" s="73">
        <f>IFERROR(IF($C$4="TEI0185_REV03",CALC_CONN_TEI0185_REV03!D606,),"---")</f>
        <v>0</v>
      </c>
      <c r="E606" s="73">
        <f>IFERROR(IF($C$4="TEI0185_REV03",CALC_CONN_TEI0185_REV03!E606,),"---")</f>
        <v>0</v>
      </c>
      <c r="F606" s="73" t="str">
        <f>IFERROR(IF(VLOOKUP($D606&amp;"-"&amp;$E606,IF($C$4="TEI0185_REV03",CALC_CONN_TEI0185_REV03!$F:$I),4,0)="--","---",IF($C$4="TEI0185_REV03",CALC_CONN_TEI0185_REV03!$G606&amp; " --&gt; " &amp;CALC_CONN_TEI0185_REV03!$I606&amp; " --&gt; ")),"---")</f>
        <v>---</v>
      </c>
      <c r="G606" s="73" t="str">
        <f>IFERROR(IF(VLOOKUP($D606&amp;"-"&amp;$E606,IF($C$4="TEI0185_REV03",CALC_CONN_TEI0185_REV03!$F:$H),3,0)="--",VLOOKUP($D606&amp;"-"&amp;$E606,IF($C$4="TEI0185_REV03",CALC_CONN_TEI0185_REV03!$F:$H),2,0),VLOOKUP($D606&amp;"-"&amp;$E606,IF($C$4="TEI0185_REV03",CALC_CONN_TEI0185_REV03!$F:$H),3,0)),"---")</f>
        <v>---</v>
      </c>
      <c r="H606" s="73" t="str">
        <f>IFERROR(VLOOKUP(G606,IF($C$4="TEI0185_REV03",CALC_CONN_TEI0185_REV03!$G:$T),14,0),"---")</f>
        <v>---</v>
      </c>
      <c r="I606" s="73" t="str">
        <f>IFERROR(VLOOKUP(G606,IF($C$4="TEI0185_REV03",CALC_CONN_TEI0185_REV03!$H:$X),16,0),"---")</f>
        <v>---</v>
      </c>
      <c r="J606" s="72" t="str">
        <f>IFERROR(VLOOKUP(G606,IF($C$4="TEI0185_REV03",CALC_CONN_TEI0185_REV03!$H:$X),17,0),"---")</f>
        <v>---</v>
      </c>
      <c r="K606" s="78" t="str">
        <f>IFERROR(VLOOKUP($D606&amp;"-"&amp;$E606,IF($C$4="TEI0185_REV03",CALC_CONN_TEI0185_REV03!$F:$K,"???"),6,0),"---")</f>
        <v>---</v>
      </c>
    </row>
    <row r="607" spans="2:11" ht="15" customHeight="1" x14ac:dyDescent="0.25">
      <c r="B607" s="73">
        <f t="shared" si="9"/>
        <v>602</v>
      </c>
      <c r="C607" s="77">
        <f>IFERROR(IF($C$4="TEI0185_REV03",CALC_CONN_TEI0185_REV03!U607,),"---")</f>
        <v>0</v>
      </c>
      <c r="D607" s="73">
        <f>IFERROR(IF($C$4="TEI0185_REV03",CALC_CONN_TEI0185_REV03!D607,),"---")</f>
        <v>0</v>
      </c>
      <c r="E607" s="73">
        <f>IFERROR(IF($C$4="TEI0185_REV03",CALC_CONN_TEI0185_REV03!E607,),"---")</f>
        <v>0</v>
      </c>
      <c r="F607" s="73" t="str">
        <f>IFERROR(IF(VLOOKUP($D607&amp;"-"&amp;$E607,IF($C$4="TEI0185_REV03",CALC_CONN_TEI0185_REV03!$F:$I),4,0)="--","---",IF($C$4="TEI0185_REV03",CALC_CONN_TEI0185_REV03!$G607&amp; " --&gt; " &amp;CALC_CONN_TEI0185_REV03!$I607&amp; " --&gt; ")),"---")</f>
        <v>---</v>
      </c>
      <c r="G607" s="73" t="str">
        <f>IFERROR(IF(VLOOKUP($D607&amp;"-"&amp;$E607,IF($C$4="TEI0185_REV03",CALC_CONN_TEI0185_REV03!$F:$H),3,0)="--",VLOOKUP($D607&amp;"-"&amp;$E607,IF($C$4="TEI0185_REV03",CALC_CONN_TEI0185_REV03!$F:$H),2,0),VLOOKUP($D607&amp;"-"&amp;$E607,IF($C$4="TEI0185_REV03",CALC_CONN_TEI0185_REV03!$F:$H),3,0)),"---")</f>
        <v>---</v>
      </c>
      <c r="H607" s="73" t="str">
        <f>IFERROR(VLOOKUP(G607,IF($C$4="TEI0185_REV03",CALC_CONN_TEI0185_REV03!$G:$T),14,0),"---")</f>
        <v>---</v>
      </c>
      <c r="I607" s="73" t="str">
        <f>IFERROR(VLOOKUP(G607,IF($C$4="TEI0185_REV03",CALC_CONN_TEI0185_REV03!$H:$X),16,0),"---")</f>
        <v>---</v>
      </c>
      <c r="J607" s="72" t="str">
        <f>IFERROR(VLOOKUP(G607,IF($C$4="TEI0185_REV03",CALC_CONN_TEI0185_REV03!$H:$X),17,0),"---")</f>
        <v>---</v>
      </c>
      <c r="K607" s="78" t="str">
        <f>IFERROR(VLOOKUP($D607&amp;"-"&amp;$E607,IF($C$4="TEI0185_REV03",CALC_CONN_TEI0185_REV03!$F:$K,"???"),6,0),"---")</f>
        <v>---</v>
      </c>
    </row>
    <row r="608" spans="2:11" ht="15" customHeight="1" x14ac:dyDescent="0.25">
      <c r="B608" s="73">
        <f t="shared" si="9"/>
        <v>603</v>
      </c>
      <c r="C608" s="77">
        <f>IFERROR(IF($C$4="TEI0185_REV03",CALC_CONN_TEI0185_REV03!U608,),"---")</f>
        <v>0</v>
      </c>
      <c r="D608" s="73">
        <f>IFERROR(IF($C$4="TEI0185_REV03",CALC_CONN_TEI0185_REV03!D608,),"---")</f>
        <v>0</v>
      </c>
      <c r="E608" s="73">
        <f>IFERROR(IF($C$4="TEI0185_REV03",CALC_CONN_TEI0185_REV03!E608,),"---")</f>
        <v>0</v>
      </c>
      <c r="F608" s="73" t="str">
        <f>IFERROR(IF(VLOOKUP($D608&amp;"-"&amp;$E608,IF($C$4="TEI0185_REV03",CALC_CONN_TEI0185_REV03!$F:$I),4,0)="--","---",IF($C$4="TEI0185_REV03",CALC_CONN_TEI0185_REV03!$G608&amp; " --&gt; " &amp;CALC_CONN_TEI0185_REV03!$I608&amp; " --&gt; ")),"---")</f>
        <v>---</v>
      </c>
      <c r="G608" s="73" t="str">
        <f>IFERROR(IF(VLOOKUP($D608&amp;"-"&amp;$E608,IF($C$4="TEI0185_REV03",CALC_CONN_TEI0185_REV03!$F:$H),3,0)="--",VLOOKUP($D608&amp;"-"&amp;$E608,IF($C$4="TEI0185_REV03",CALC_CONN_TEI0185_REV03!$F:$H),2,0),VLOOKUP($D608&amp;"-"&amp;$E608,IF($C$4="TEI0185_REV03",CALC_CONN_TEI0185_REV03!$F:$H),3,0)),"---")</f>
        <v>---</v>
      </c>
      <c r="H608" s="73" t="str">
        <f>IFERROR(VLOOKUP(G608,IF($C$4="TEI0185_REV03",CALC_CONN_TEI0185_REV03!$G:$T),14,0),"---")</f>
        <v>---</v>
      </c>
      <c r="I608" s="73" t="str">
        <f>IFERROR(VLOOKUP(G608,IF($C$4="TEI0185_REV03",CALC_CONN_TEI0185_REV03!$H:$X),16,0),"---")</f>
        <v>---</v>
      </c>
      <c r="J608" s="72" t="str">
        <f>IFERROR(VLOOKUP(G608,IF($C$4="TEI0185_REV03",CALC_CONN_TEI0185_REV03!$H:$X),17,0),"---")</f>
        <v>---</v>
      </c>
      <c r="K608" s="78" t="str">
        <f>IFERROR(VLOOKUP($D608&amp;"-"&amp;$E608,IF($C$4="TEI0185_REV03",CALC_CONN_TEI0185_REV03!$F:$K,"???"),6,0),"---")</f>
        <v>---</v>
      </c>
    </row>
    <row r="609" spans="2:11" ht="15" customHeight="1" x14ac:dyDescent="0.25">
      <c r="B609" s="73">
        <f t="shared" si="9"/>
        <v>604</v>
      </c>
      <c r="C609" s="77">
        <f>IFERROR(IF($C$4="TEI0185_REV03",CALC_CONN_TEI0185_REV03!U609,),"---")</f>
        <v>0</v>
      </c>
      <c r="D609" s="73">
        <f>IFERROR(IF($C$4="TEI0185_REV03",CALC_CONN_TEI0185_REV03!D609,),"---")</f>
        <v>0</v>
      </c>
      <c r="E609" s="73">
        <f>IFERROR(IF($C$4="TEI0185_REV03",CALC_CONN_TEI0185_REV03!E609,),"---")</f>
        <v>0</v>
      </c>
      <c r="F609" s="73" t="str">
        <f>IFERROR(IF(VLOOKUP($D609&amp;"-"&amp;$E609,IF($C$4="TEI0185_REV03",CALC_CONN_TEI0185_REV03!$F:$I),4,0)="--","---",IF($C$4="TEI0185_REV03",CALC_CONN_TEI0185_REV03!$G609&amp; " --&gt; " &amp;CALC_CONN_TEI0185_REV03!$I609&amp; " --&gt; ")),"---")</f>
        <v>---</v>
      </c>
      <c r="G609" s="73" t="str">
        <f>IFERROR(IF(VLOOKUP($D609&amp;"-"&amp;$E609,IF($C$4="TEI0185_REV03",CALC_CONN_TEI0185_REV03!$F:$H),3,0)="--",VLOOKUP($D609&amp;"-"&amp;$E609,IF($C$4="TEI0185_REV03",CALC_CONN_TEI0185_REV03!$F:$H),2,0),VLOOKUP($D609&amp;"-"&amp;$E609,IF($C$4="TEI0185_REV03",CALC_CONN_TEI0185_REV03!$F:$H),3,0)),"---")</f>
        <v>---</v>
      </c>
      <c r="H609" s="73" t="str">
        <f>IFERROR(VLOOKUP(G609,IF($C$4="TEI0185_REV03",CALC_CONN_TEI0185_REV03!$G:$T),14,0),"---")</f>
        <v>---</v>
      </c>
      <c r="I609" s="73" t="str">
        <f>IFERROR(VLOOKUP(G609,IF($C$4="TEI0185_REV03",CALC_CONN_TEI0185_REV03!$H:$X),16,0),"---")</f>
        <v>---</v>
      </c>
      <c r="J609" s="72" t="str">
        <f>IFERROR(VLOOKUP(G609,IF($C$4="TEI0185_REV03",CALC_CONN_TEI0185_REV03!$H:$X),17,0),"---")</f>
        <v>---</v>
      </c>
      <c r="K609" s="78" t="str">
        <f>IFERROR(VLOOKUP($D609&amp;"-"&amp;$E609,IF($C$4="TEI0185_REV03",CALC_CONN_TEI0185_REV03!$F:$K,"???"),6,0),"---")</f>
        <v>---</v>
      </c>
    </row>
    <row r="610" spans="2:11" ht="15" customHeight="1" x14ac:dyDescent="0.25">
      <c r="B610" s="73">
        <f t="shared" si="9"/>
        <v>605</v>
      </c>
      <c r="C610" s="77">
        <f>IFERROR(IF($C$4="TEI0185_REV03",CALC_CONN_TEI0185_REV03!U610,),"---")</f>
        <v>0</v>
      </c>
      <c r="D610" s="73">
        <f>IFERROR(IF($C$4="TEI0185_REV03",CALC_CONN_TEI0185_REV03!D610,),"---")</f>
        <v>0</v>
      </c>
      <c r="E610" s="73">
        <f>IFERROR(IF($C$4="TEI0185_REV03",CALC_CONN_TEI0185_REV03!E610,),"---")</f>
        <v>0</v>
      </c>
      <c r="F610" s="73" t="str">
        <f>IFERROR(IF(VLOOKUP($D610&amp;"-"&amp;$E610,IF($C$4="TEI0185_REV03",CALC_CONN_TEI0185_REV03!$F:$I),4,0)="--","---",IF($C$4="TEI0185_REV03",CALC_CONN_TEI0185_REV03!$G610&amp; " --&gt; " &amp;CALC_CONN_TEI0185_REV03!$I610&amp; " --&gt; ")),"---")</f>
        <v>---</v>
      </c>
      <c r="G610" s="73" t="str">
        <f>IFERROR(IF(VLOOKUP($D610&amp;"-"&amp;$E610,IF($C$4="TEI0185_REV03",CALC_CONN_TEI0185_REV03!$F:$H),3,0)="--",VLOOKUP($D610&amp;"-"&amp;$E610,IF($C$4="TEI0185_REV03",CALC_CONN_TEI0185_REV03!$F:$H),2,0),VLOOKUP($D610&amp;"-"&amp;$E610,IF($C$4="TEI0185_REV03",CALC_CONN_TEI0185_REV03!$F:$H),3,0)),"---")</f>
        <v>---</v>
      </c>
      <c r="H610" s="73" t="str">
        <f>IFERROR(VLOOKUP(G610,IF($C$4="TEI0185_REV03",CALC_CONN_TEI0185_REV03!$G:$T),14,0),"---")</f>
        <v>---</v>
      </c>
      <c r="I610" s="73" t="str">
        <f>IFERROR(VLOOKUP(G610,IF($C$4="TEI0185_REV03",CALC_CONN_TEI0185_REV03!$H:$X),16,0),"---")</f>
        <v>---</v>
      </c>
      <c r="J610" s="72" t="str">
        <f>IFERROR(VLOOKUP(G610,IF($C$4="TEI0185_REV03",CALC_CONN_TEI0185_REV03!$H:$X),17,0),"---")</f>
        <v>---</v>
      </c>
      <c r="K610" s="78" t="str">
        <f>IFERROR(VLOOKUP($D610&amp;"-"&amp;$E610,IF($C$4="TEI0185_REV03",CALC_CONN_TEI0185_REV03!$F:$K,"???"),6,0),"---")</f>
        <v>---</v>
      </c>
    </row>
    <row r="611" spans="2:11" ht="15" customHeight="1" x14ac:dyDescent="0.25">
      <c r="B611" s="73">
        <f t="shared" si="9"/>
        <v>606</v>
      </c>
      <c r="C611" s="77">
        <f>IFERROR(IF($C$4="TEI0185_REV03",CALC_CONN_TEI0185_REV03!U611,),"---")</f>
        <v>0</v>
      </c>
      <c r="D611" s="73">
        <f>IFERROR(IF($C$4="TEI0185_REV03",CALC_CONN_TEI0185_REV03!D611,),"---")</f>
        <v>0</v>
      </c>
      <c r="E611" s="73">
        <f>IFERROR(IF($C$4="TEI0185_REV03",CALC_CONN_TEI0185_REV03!E611,),"---")</f>
        <v>0</v>
      </c>
      <c r="F611" s="73" t="str">
        <f>IFERROR(IF(VLOOKUP($D611&amp;"-"&amp;$E611,IF($C$4="TEI0185_REV03",CALC_CONN_TEI0185_REV03!$F:$I),4,0)="--","---",IF($C$4="TEI0185_REV03",CALC_CONN_TEI0185_REV03!$G611&amp; " --&gt; " &amp;CALC_CONN_TEI0185_REV03!$I611&amp; " --&gt; ")),"---")</f>
        <v>---</v>
      </c>
      <c r="G611" s="73" t="str">
        <f>IFERROR(IF(VLOOKUP($D611&amp;"-"&amp;$E611,IF($C$4="TEI0185_REV03",CALC_CONN_TEI0185_REV03!$F:$H),3,0)="--",VLOOKUP($D611&amp;"-"&amp;$E611,IF($C$4="TEI0185_REV03",CALC_CONN_TEI0185_REV03!$F:$H),2,0),VLOOKUP($D611&amp;"-"&amp;$E611,IF($C$4="TEI0185_REV03",CALC_CONN_TEI0185_REV03!$F:$H),3,0)),"---")</f>
        <v>---</v>
      </c>
      <c r="H611" s="73" t="str">
        <f>IFERROR(VLOOKUP(G611,IF($C$4="TEI0185_REV03",CALC_CONN_TEI0185_REV03!$G:$T),14,0),"---")</f>
        <v>---</v>
      </c>
      <c r="I611" s="73" t="str">
        <f>IFERROR(VLOOKUP(G611,IF($C$4="TEI0185_REV03",CALC_CONN_TEI0185_REV03!$H:$X),16,0),"---")</f>
        <v>---</v>
      </c>
      <c r="J611" s="72" t="str">
        <f>IFERROR(VLOOKUP(G611,IF($C$4="TEI0185_REV03",CALC_CONN_TEI0185_REV03!$H:$X),17,0),"---")</f>
        <v>---</v>
      </c>
      <c r="K611" s="78" t="str">
        <f>IFERROR(VLOOKUP($D611&amp;"-"&amp;$E611,IF($C$4="TEI0185_REV03",CALC_CONN_TEI0185_REV03!$F:$K,"???"),6,0),"---")</f>
        <v>---</v>
      </c>
    </row>
    <row r="612" spans="2:11" ht="15" customHeight="1" x14ac:dyDescent="0.25">
      <c r="B612" s="73">
        <f t="shared" si="9"/>
        <v>607</v>
      </c>
      <c r="C612" s="77">
        <f>IFERROR(IF($C$4="TEI0185_REV03",CALC_CONN_TEI0185_REV03!U612,),"---")</f>
        <v>0</v>
      </c>
      <c r="D612" s="73">
        <f>IFERROR(IF($C$4="TEI0185_REV03",CALC_CONN_TEI0185_REV03!D612,),"---")</f>
        <v>0</v>
      </c>
      <c r="E612" s="73">
        <f>IFERROR(IF($C$4="TEI0185_REV03",CALC_CONN_TEI0185_REV03!E612,),"---")</f>
        <v>0</v>
      </c>
      <c r="F612" s="73" t="str">
        <f>IFERROR(IF(VLOOKUP($D612&amp;"-"&amp;$E612,IF($C$4="TEI0185_REV03",CALC_CONN_TEI0185_REV03!$F:$I),4,0)="--","---",IF($C$4="TEI0185_REV03",CALC_CONN_TEI0185_REV03!$G612&amp; " --&gt; " &amp;CALC_CONN_TEI0185_REV03!$I612&amp; " --&gt; ")),"---")</f>
        <v>---</v>
      </c>
      <c r="G612" s="73" t="str">
        <f>IFERROR(IF(VLOOKUP($D612&amp;"-"&amp;$E612,IF($C$4="TEI0185_REV03",CALC_CONN_TEI0185_REV03!$F:$H),3,0)="--",VLOOKUP($D612&amp;"-"&amp;$E612,IF($C$4="TEI0185_REV03",CALC_CONN_TEI0185_REV03!$F:$H),2,0),VLOOKUP($D612&amp;"-"&amp;$E612,IF($C$4="TEI0185_REV03",CALC_CONN_TEI0185_REV03!$F:$H),3,0)),"---")</f>
        <v>---</v>
      </c>
      <c r="H612" s="73" t="str">
        <f>IFERROR(VLOOKUP(G612,IF($C$4="TEI0185_REV03",CALC_CONN_TEI0185_REV03!$G:$T),14,0),"---")</f>
        <v>---</v>
      </c>
      <c r="I612" s="73" t="str">
        <f>IFERROR(VLOOKUP(G612,IF($C$4="TEI0185_REV03",CALC_CONN_TEI0185_REV03!$H:$X),16,0),"---")</f>
        <v>---</v>
      </c>
      <c r="J612" s="72" t="str">
        <f>IFERROR(VLOOKUP(G612,IF($C$4="TEI0185_REV03",CALC_CONN_TEI0185_REV03!$H:$X),17,0),"---")</f>
        <v>---</v>
      </c>
      <c r="K612" s="78" t="str">
        <f>IFERROR(VLOOKUP($D612&amp;"-"&amp;$E612,IF($C$4="TEI0185_REV03",CALC_CONN_TEI0185_REV03!$F:$K,"???"),6,0),"---")</f>
        <v>---</v>
      </c>
    </row>
    <row r="613" spans="2:11" ht="15" customHeight="1" x14ac:dyDescent="0.25">
      <c r="B613" s="73">
        <f t="shared" si="9"/>
        <v>608</v>
      </c>
      <c r="C613" s="77">
        <f>IFERROR(IF($C$4="TEI0185_REV03",CALC_CONN_TEI0185_REV03!U613,),"---")</f>
        <v>0</v>
      </c>
      <c r="D613" s="73">
        <f>IFERROR(IF($C$4="TEI0185_REV03",CALC_CONN_TEI0185_REV03!D613,),"---")</f>
        <v>0</v>
      </c>
      <c r="E613" s="73">
        <f>IFERROR(IF($C$4="TEI0185_REV03",CALC_CONN_TEI0185_REV03!E613,),"---")</f>
        <v>0</v>
      </c>
      <c r="F613" s="73" t="str">
        <f>IFERROR(IF(VLOOKUP($D613&amp;"-"&amp;$E613,IF($C$4="TEI0185_REV03",CALC_CONN_TEI0185_REV03!$F:$I),4,0)="--","---",IF($C$4="TEI0185_REV03",CALC_CONN_TEI0185_REV03!$G613&amp; " --&gt; " &amp;CALC_CONN_TEI0185_REV03!$I613&amp; " --&gt; ")),"---")</f>
        <v>---</v>
      </c>
      <c r="G613" s="73" t="str">
        <f>IFERROR(IF(VLOOKUP($D613&amp;"-"&amp;$E613,IF($C$4="TEI0185_REV03",CALC_CONN_TEI0185_REV03!$F:$H),3,0)="--",VLOOKUP($D613&amp;"-"&amp;$E613,IF($C$4="TEI0185_REV03",CALC_CONN_TEI0185_REV03!$F:$H),2,0),VLOOKUP($D613&amp;"-"&amp;$E613,IF($C$4="TEI0185_REV03",CALC_CONN_TEI0185_REV03!$F:$H),3,0)),"---")</f>
        <v>---</v>
      </c>
      <c r="H613" s="73" t="str">
        <f>IFERROR(VLOOKUP(G613,IF($C$4="TEI0185_REV03",CALC_CONN_TEI0185_REV03!$G:$T),14,0),"---")</f>
        <v>---</v>
      </c>
      <c r="I613" s="73" t="str">
        <f>IFERROR(VLOOKUP(G613,IF($C$4="TEI0185_REV03",CALC_CONN_TEI0185_REV03!$H:$X),16,0),"---")</f>
        <v>---</v>
      </c>
      <c r="J613" s="72" t="str">
        <f>IFERROR(VLOOKUP(G613,IF($C$4="TEI0185_REV03",CALC_CONN_TEI0185_REV03!$H:$X),17,0),"---")</f>
        <v>---</v>
      </c>
      <c r="K613" s="78" t="str">
        <f>IFERROR(VLOOKUP($D613&amp;"-"&amp;$E613,IF($C$4="TEI0185_REV03",CALC_CONN_TEI0185_REV03!$F:$K,"???"),6,0),"---")</f>
        <v>---</v>
      </c>
    </row>
    <row r="614" spans="2:11" ht="15" customHeight="1" x14ac:dyDescent="0.25">
      <c r="B614" s="73">
        <f t="shared" si="9"/>
        <v>609</v>
      </c>
      <c r="C614" s="77">
        <f>IFERROR(IF($C$4="TEI0185_REV03",CALC_CONN_TEI0185_REV03!U614,),"---")</f>
        <v>0</v>
      </c>
      <c r="D614" s="73">
        <f>IFERROR(IF($C$4="TEI0185_REV03",CALC_CONN_TEI0185_REV03!D614,),"---")</f>
        <v>0</v>
      </c>
      <c r="E614" s="73">
        <f>IFERROR(IF($C$4="TEI0185_REV03",CALC_CONN_TEI0185_REV03!E614,),"---")</f>
        <v>0</v>
      </c>
      <c r="F614" s="73" t="str">
        <f>IFERROR(IF(VLOOKUP($D614&amp;"-"&amp;$E614,IF($C$4="TEI0185_REV03",CALC_CONN_TEI0185_REV03!$F:$I),4,0)="--","---",IF($C$4="TEI0185_REV03",CALC_CONN_TEI0185_REV03!$G614&amp; " --&gt; " &amp;CALC_CONN_TEI0185_REV03!$I614&amp; " --&gt; ")),"---")</f>
        <v>---</v>
      </c>
      <c r="G614" s="73" t="str">
        <f>IFERROR(IF(VLOOKUP($D614&amp;"-"&amp;$E614,IF($C$4="TEI0185_REV03",CALC_CONN_TEI0185_REV03!$F:$H),3,0)="--",VLOOKUP($D614&amp;"-"&amp;$E614,IF($C$4="TEI0185_REV03",CALC_CONN_TEI0185_REV03!$F:$H),2,0),VLOOKUP($D614&amp;"-"&amp;$E614,IF($C$4="TEI0185_REV03",CALC_CONN_TEI0185_REV03!$F:$H),3,0)),"---")</f>
        <v>---</v>
      </c>
      <c r="H614" s="73" t="str">
        <f>IFERROR(VLOOKUP(G614,IF($C$4="TEI0185_REV03",CALC_CONN_TEI0185_REV03!$G:$T),14,0),"---")</f>
        <v>---</v>
      </c>
      <c r="I614" s="73" t="str">
        <f>IFERROR(VLOOKUP(G614,IF($C$4="TEI0185_REV03",CALC_CONN_TEI0185_REV03!$H:$X),16,0),"---")</f>
        <v>---</v>
      </c>
      <c r="J614" s="72" t="str">
        <f>IFERROR(VLOOKUP(G614,IF($C$4="TEI0185_REV03",CALC_CONN_TEI0185_REV03!$H:$X),17,0),"---")</f>
        <v>---</v>
      </c>
      <c r="K614" s="78" t="str">
        <f>IFERROR(VLOOKUP($D614&amp;"-"&amp;$E614,IF($C$4="TEI0185_REV03",CALC_CONN_TEI0185_REV03!$F:$K,"???"),6,0),"---")</f>
        <v>---</v>
      </c>
    </row>
    <row r="615" spans="2:11" ht="15" customHeight="1" x14ac:dyDescent="0.25">
      <c r="B615" s="73">
        <f t="shared" si="9"/>
        <v>610</v>
      </c>
      <c r="C615" s="77">
        <f>IFERROR(IF($C$4="TEI0185_REV03",CALC_CONN_TEI0185_REV03!U615,),"---")</f>
        <v>0</v>
      </c>
      <c r="D615" s="73">
        <f>IFERROR(IF($C$4="TEI0185_REV03",CALC_CONN_TEI0185_REV03!D615,),"---")</f>
        <v>0</v>
      </c>
      <c r="E615" s="73">
        <f>IFERROR(IF($C$4="TEI0185_REV03",CALC_CONN_TEI0185_REV03!E615,),"---")</f>
        <v>0</v>
      </c>
      <c r="F615" s="73" t="str">
        <f>IFERROR(IF(VLOOKUP($D615&amp;"-"&amp;$E615,IF($C$4="TEI0185_REV03",CALC_CONN_TEI0185_REV03!$F:$I),4,0)="--","---",IF($C$4="TEI0185_REV03",CALC_CONN_TEI0185_REV03!$G615&amp; " --&gt; " &amp;CALC_CONN_TEI0185_REV03!$I615&amp; " --&gt; ")),"---")</f>
        <v>---</v>
      </c>
      <c r="G615" s="73" t="str">
        <f>IFERROR(IF(VLOOKUP($D615&amp;"-"&amp;$E615,IF($C$4="TEI0185_REV03",CALC_CONN_TEI0185_REV03!$F:$H),3,0)="--",VLOOKUP($D615&amp;"-"&amp;$E615,IF($C$4="TEI0185_REV03",CALC_CONN_TEI0185_REV03!$F:$H),2,0),VLOOKUP($D615&amp;"-"&amp;$E615,IF($C$4="TEI0185_REV03",CALC_CONN_TEI0185_REV03!$F:$H),3,0)),"---")</f>
        <v>---</v>
      </c>
      <c r="H615" s="73" t="str">
        <f>IFERROR(VLOOKUP(G615,IF($C$4="TEI0185_REV03",CALC_CONN_TEI0185_REV03!$G:$T),14,0),"---")</f>
        <v>---</v>
      </c>
      <c r="I615" s="73" t="str">
        <f>IFERROR(VLOOKUP(G615,IF($C$4="TEI0185_REV03",CALC_CONN_TEI0185_REV03!$H:$X),16,0),"---")</f>
        <v>---</v>
      </c>
      <c r="J615" s="72" t="str">
        <f>IFERROR(VLOOKUP(G615,IF($C$4="TEI0185_REV03",CALC_CONN_TEI0185_REV03!$H:$X),17,0),"---")</f>
        <v>---</v>
      </c>
      <c r="K615" s="78" t="str">
        <f>IFERROR(VLOOKUP($D615&amp;"-"&amp;$E615,IF($C$4="TEI0185_REV03",CALC_CONN_TEI0185_REV03!$F:$K,"???"),6,0),"---")</f>
        <v>---</v>
      </c>
    </row>
    <row r="616" spans="2:11" ht="15" customHeight="1" x14ac:dyDescent="0.25">
      <c r="B616" s="73">
        <f t="shared" si="9"/>
        <v>611</v>
      </c>
      <c r="C616" s="77">
        <f>IFERROR(IF($C$4="TEI0185_REV03",CALC_CONN_TEI0185_REV03!U616,),"---")</f>
        <v>0</v>
      </c>
      <c r="D616" s="73">
        <f>IFERROR(IF($C$4="TEI0185_REV03",CALC_CONN_TEI0185_REV03!D616,),"---")</f>
        <v>0</v>
      </c>
      <c r="E616" s="73">
        <f>IFERROR(IF($C$4="TEI0185_REV03",CALC_CONN_TEI0185_REV03!E616,),"---")</f>
        <v>0</v>
      </c>
      <c r="F616" s="73" t="str">
        <f>IFERROR(IF(VLOOKUP($D616&amp;"-"&amp;$E616,IF($C$4="TEI0185_REV03",CALC_CONN_TEI0185_REV03!$F:$I),4,0)="--","---",IF($C$4="TEI0185_REV03",CALC_CONN_TEI0185_REV03!$G616&amp; " --&gt; " &amp;CALC_CONN_TEI0185_REV03!$I616&amp; " --&gt; ")),"---")</f>
        <v>---</v>
      </c>
      <c r="G616" s="73" t="str">
        <f>IFERROR(IF(VLOOKUP($D616&amp;"-"&amp;$E616,IF($C$4="TEI0185_REV03",CALC_CONN_TEI0185_REV03!$F:$H),3,0)="--",VLOOKUP($D616&amp;"-"&amp;$E616,IF($C$4="TEI0185_REV03",CALC_CONN_TEI0185_REV03!$F:$H),2,0),VLOOKUP($D616&amp;"-"&amp;$E616,IF($C$4="TEI0185_REV03",CALC_CONN_TEI0185_REV03!$F:$H),3,0)),"---")</f>
        <v>---</v>
      </c>
      <c r="H616" s="73" t="str">
        <f>IFERROR(VLOOKUP(G616,IF($C$4="TEI0185_REV03",CALC_CONN_TEI0185_REV03!$G:$T),14,0),"---")</f>
        <v>---</v>
      </c>
      <c r="I616" s="73" t="str">
        <f>IFERROR(VLOOKUP(G616,IF($C$4="TEI0185_REV03",CALC_CONN_TEI0185_REV03!$H:$X),16,0),"---")</f>
        <v>---</v>
      </c>
      <c r="J616" s="72" t="str">
        <f>IFERROR(VLOOKUP(G616,IF($C$4="TEI0185_REV03",CALC_CONN_TEI0185_REV03!$H:$X),17,0),"---")</f>
        <v>---</v>
      </c>
      <c r="K616" s="78" t="str">
        <f>IFERROR(VLOOKUP($D616&amp;"-"&amp;$E616,IF($C$4="TEI0185_REV03",CALC_CONN_TEI0185_REV03!$F:$K,"???"),6,0),"---")</f>
        <v>---</v>
      </c>
    </row>
    <row r="617" spans="2:11" ht="15" customHeight="1" x14ac:dyDescent="0.25">
      <c r="B617" s="73">
        <f t="shared" si="9"/>
        <v>612</v>
      </c>
      <c r="C617" s="77">
        <f>IFERROR(IF($C$4="TEI0185_REV03",CALC_CONN_TEI0185_REV03!U617,),"---")</f>
        <v>0</v>
      </c>
      <c r="D617" s="73">
        <f>IFERROR(IF($C$4="TEI0185_REV03",CALC_CONN_TEI0185_REV03!D617,),"---")</f>
        <v>0</v>
      </c>
      <c r="E617" s="73">
        <f>IFERROR(IF($C$4="TEI0185_REV03",CALC_CONN_TEI0185_REV03!E617,),"---")</f>
        <v>0</v>
      </c>
      <c r="F617" s="73" t="str">
        <f>IFERROR(IF(VLOOKUP($D617&amp;"-"&amp;$E617,IF($C$4="TEI0185_REV03",CALC_CONN_TEI0185_REV03!$F:$I),4,0)="--","---",IF($C$4="TEI0185_REV03",CALC_CONN_TEI0185_REV03!$G617&amp; " --&gt; " &amp;CALC_CONN_TEI0185_REV03!$I617&amp; " --&gt; ")),"---")</f>
        <v>---</v>
      </c>
      <c r="G617" s="73" t="str">
        <f>IFERROR(IF(VLOOKUP($D617&amp;"-"&amp;$E617,IF($C$4="TEI0185_REV03",CALC_CONN_TEI0185_REV03!$F:$H),3,0)="--",VLOOKUP($D617&amp;"-"&amp;$E617,IF($C$4="TEI0185_REV03",CALC_CONN_TEI0185_REV03!$F:$H),2,0),VLOOKUP($D617&amp;"-"&amp;$E617,IF($C$4="TEI0185_REV03",CALC_CONN_TEI0185_REV03!$F:$H),3,0)),"---")</f>
        <v>---</v>
      </c>
      <c r="H617" s="73" t="str">
        <f>IFERROR(VLOOKUP(G617,IF($C$4="TEI0185_REV03",CALC_CONN_TEI0185_REV03!$G:$T),14,0),"---")</f>
        <v>---</v>
      </c>
      <c r="I617" s="73" t="str">
        <f>IFERROR(VLOOKUP(G617,IF($C$4="TEI0185_REV03",CALC_CONN_TEI0185_REV03!$H:$X),16,0),"---")</f>
        <v>---</v>
      </c>
      <c r="J617" s="72" t="str">
        <f>IFERROR(VLOOKUP(G617,IF($C$4="TEI0185_REV03",CALC_CONN_TEI0185_REV03!$H:$X),17,0),"---")</f>
        <v>---</v>
      </c>
      <c r="K617" s="78" t="str">
        <f>IFERROR(VLOOKUP($D617&amp;"-"&amp;$E617,IF($C$4="TEI0185_REV03",CALC_CONN_TEI0185_REV03!$F:$K,"???"),6,0),"---")</f>
        <v>---</v>
      </c>
    </row>
    <row r="618" spans="2:11" ht="15" customHeight="1" x14ac:dyDescent="0.25">
      <c r="B618" s="73">
        <f t="shared" si="9"/>
        <v>613</v>
      </c>
      <c r="C618" s="77">
        <f>IFERROR(IF($C$4="TEI0185_REV03",CALC_CONN_TEI0185_REV03!U618,),"---")</f>
        <v>0</v>
      </c>
      <c r="D618" s="73">
        <f>IFERROR(IF($C$4="TEI0185_REV03",CALC_CONN_TEI0185_REV03!D618,),"---")</f>
        <v>0</v>
      </c>
      <c r="E618" s="73">
        <f>IFERROR(IF($C$4="TEI0185_REV03",CALC_CONN_TEI0185_REV03!E618,),"---")</f>
        <v>0</v>
      </c>
      <c r="F618" s="73" t="str">
        <f>IFERROR(IF(VLOOKUP($D618&amp;"-"&amp;$E618,IF($C$4="TEI0185_REV03",CALC_CONN_TEI0185_REV03!$F:$I),4,0)="--","---",IF($C$4="TEI0185_REV03",CALC_CONN_TEI0185_REV03!$G618&amp; " --&gt; " &amp;CALC_CONN_TEI0185_REV03!$I618&amp; " --&gt; ")),"---")</f>
        <v>---</v>
      </c>
      <c r="G618" s="73" t="str">
        <f>IFERROR(IF(VLOOKUP($D618&amp;"-"&amp;$E618,IF($C$4="TEI0185_REV03",CALC_CONN_TEI0185_REV03!$F:$H),3,0)="--",VLOOKUP($D618&amp;"-"&amp;$E618,IF($C$4="TEI0185_REV03",CALC_CONN_TEI0185_REV03!$F:$H),2,0),VLOOKUP($D618&amp;"-"&amp;$E618,IF($C$4="TEI0185_REV03",CALC_CONN_TEI0185_REV03!$F:$H),3,0)),"---")</f>
        <v>---</v>
      </c>
      <c r="H618" s="73" t="str">
        <f>IFERROR(VLOOKUP(G618,IF($C$4="TEI0185_REV03",CALC_CONN_TEI0185_REV03!$G:$T),14,0),"---")</f>
        <v>---</v>
      </c>
      <c r="I618" s="73" t="str">
        <f>IFERROR(VLOOKUP(G618,IF($C$4="TEI0185_REV03",CALC_CONN_TEI0185_REV03!$H:$X),16,0),"---")</f>
        <v>---</v>
      </c>
      <c r="J618" s="72" t="str">
        <f>IFERROR(VLOOKUP(G618,IF($C$4="TEI0185_REV03",CALC_CONN_TEI0185_REV03!$H:$X),17,0),"---")</f>
        <v>---</v>
      </c>
      <c r="K618" s="78" t="str">
        <f>IFERROR(VLOOKUP($D618&amp;"-"&amp;$E618,IF($C$4="TEI0185_REV03",CALC_CONN_TEI0185_REV03!$F:$K,"???"),6,0),"---")</f>
        <v>---</v>
      </c>
    </row>
    <row r="619" spans="2:11" ht="15" customHeight="1" x14ac:dyDescent="0.25">
      <c r="B619" s="73">
        <f t="shared" si="9"/>
        <v>614</v>
      </c>
      <c r="C619" s="77">
        <f>IFERROR(IF($C$4="TEI0185_REV03",CALC_CONN_TEI0185_REV03!U619,),"---")</f>
        <v>0</v>
      </c>
      <c r="D619" s="73">
        <f>IFERROR(IF($C$4="TEI0185_REV03",CALC_CONN_TEI0185_REV03!D619,),"---")</f>
        <v>0</v>
      </c>
      <c r="E619" s="73">
        <f>IFERROR(IF($C$4="TEI0185_REV03",CALC_CONN_TEI0185_REV03!E619,),"---")</f>
        <v>0</v>
      </c>
      <c r="F619" s="73" t="str">
        <f>IFERROR(IF(VLOOKUP($D619&amp;"-"&amp;$E619,IF($C$4="TEI0185_REV03",CALC_CONN_TEI0185_REV03!$F:$I),4,0)="--","---",IF($C$4="TEI0185_REV03",CALC_CONN_TEI0185_REV03!$G619&amp; " --&gt; " &amp;CALC_CONN_TEI0185_REV03!$I619&amp; " --&gt; ")),"---")</f>
        <v>---</v>
      </c>
      <c r="G619" s="73" t="str">
        <f>IFERROR(IF(VLOOKUP($D619&amp;"-"&amp;$E619,IF($C$4="TEI0185_REV03",CALC_CONN_TEI0185_REV03!$F:$H),3,0)="--",VLOOKUP($D619&amp;"-"&amp;$E619,IF($C$4="TEI0185_REV03",CALC_CONN_TEI0185_REV03!$F:$H),2,0),VLOOKUP($D619&amp;"-"&amp;$E619,IF($C$4="TEI0185_REV03",CALC_CONN_TEI0185_REV03!$F:$H),3,0)),"---")</f>
        <v>---</v>
      </c>
      <c r="H619" s="73" t="str">
        <f>IFERROR(VLOOKUP(G619,IF($C$4="TEI0185_REV03",CALC_CONN_TEI0185_REV03!$G:$T),14,0),"---")</f>
        <v>---</v>
      </c>
      <c r="I619" s="73" t="str">
        <f>IFERROR(VLOOKUP(G619,IF($C$4="TEI0185_REV03",CALC_CONN_TEI0185_REV03!$H:$X),16,0),"---")</f>
        <v>---</v>
      </c>
      <c r="J619" s="72" t="str">
        <f>IFERROR(VLOOKUP(G619,IF($C$4="TEI0185_REV03",CALC_CONN_TEI0185_REV03!$H:$X),17,0),"---")</f>
        <v>---</v>
      </c>
      <c r="K619" s="78" t="str">
        <f>IFERROR(VLOOKUP($D619&amp;"-"&amp;$E619,IF($C$4="TEI0185_REV03",CALC_CONN_TEI0185_REV03!$F:$K,"???"),6,0),"---")</f>
        <v>---</v>
      </c>
    </row>
    <row r="620" spans="2:11" ht="15" customHeight="1" x14ac:dyDescent="0.25">
      <c r="B620" s="73">
        <f t="shared" si="9"/>
        <v>615</v>
      </c>
      <c r="C620" s="77">
        <f>IFERROR(IF($C$4="TEI0185_REV03",CALC_CONN_TEI0185_REV03!U620,),"---")</f>
        <v>0</v>
      </c>
      <c r="D620" s="73">
        <f>IFERROR(IF($C$4="TEI0185_REV03",CALC_CONN_TEI0185_REV03!D620,),"---")</f>
        <v>0</v>
      </c>
      <c r="E620" s="73">
        <f>IFERROR(IF($C$4="TEI0185_REV03",CALC_CONN_TEI0185_REV03!E620,),"---")</f>
        <v>0</v>
      </c>
      <c r="F620" s="73" t="str">
        <f>IFERROR(IF(VLOOKUP($D620&amp;"-"&amp;$E620,IF($C$4="TEI0185_REV03",CALC_CONN_TEI0185_REV03!$F:$I),4,0)="--","---",IF($C$4="TEI0185_REV03",CALC_CONN_TEI0185_REV03!$G620&amp; " --&gt; " &amp;CALC_CONN_TEI0185_REV03!$I620&amp; " --&gt; ")),"---")</f>
        <v>---</v>
      </c>
      <c r="G620" s="73" t="str">
        <f>IFERROR(IF(VLOOKUP($D620&amp;"-"&amp;$E620,IF($C$4="TEI0185_REV03",CALC_CONN_TEI0185_REV03!$F:$H),3,0)="--",VLOOKUP($D620&amp;"-"&amp;$E620,IF($C$4="TEI0185_REV03",CALC_CONN_TEI0185_REV03!$F:$H),2,0),VLOOKUP($D620&amp;"-"&amp;$E620,IF($C$4="TEI0185_REV03",CALC_CONN_TEI0185_REV03!$F:$H),3,0)),"---")</f>
        <v>---</v>
      </c>
      <c r="H620" s="73" t="str">
        <f>IFERROR(VLOOKUP(G620,IF($C$4="TEI0185_REV03",CALC_CONN_TEI0185_REV03!$G:$T),14,0),"---")</f>
        <v>---</v>
      </c>
      <c r="I620" s="73" t="str">
        <f>IFERROR(VLOOKUP(G620,IF($C$4="TEI0185_REV03",CALC_CONN_TEI0185_REV03!$H:$X),16,0),"---")</f>
        <v>---</v>
      </c>
      <c r="J620" s="72" t="str">
        <f>IFERROR(VLOOKUP(G620,IF($C$4="TEI0185_REV03",CALC_CONN_TEI0185_REV03!$H:$X),17,0),"---")</f>
        <v>---</v>
      </c>
      <c r="K620" s="78" t="str">
        <f>IFERROR(VLOOKUP($D620&amp;"-"&amp;$E620,IF($C$4="TEI0185_REV03",CALC_CONN_TEI0185_REV03!$F:$K,"???"),6,0),"---")</f>
        <v>---</v>
      </c>
    </row>
    <row r="621" spans="2:11" ht="15" customHeight="1" x14ac:dyDescent="0.25">
      <c r="B621" s="73">
        <f t="shared" si="9"/>
        <v>616</v>
      </c>
      <c r="C621" s="77">
        <f>IFERROR(IF($C$4="TEI0185_REV03",CALC_CONN_TEI0185_REV03!U621,),"---")</f>
        <v>0</v>
      </c>
      <c r="D621" s="73">
        <f>IFERROR(IF($C$4="TEI0185_REV03",CALC_CONN_TEI0185_REV03!D621,),"---")</f>
        <v>0</v>
      </c>
      <c r="E621" s="73">
        <f>IFERROR(IF($C$4="TEI0185_REV03",CALC_CONN_TEI0185_REV03!E621,),"---")</f>
        <v>0</v>
      </c>
      <c r="F621" s="73" t="str">
        <f>IFERROR(IF(VLOOKUP($D621&amp;"-"&amp;$E621,IF($C$4="TEI0185_REV03",CALC_CONN_TEI0185_REV03!$F:$I),4,0)="--","---",IF($C$4="TEI0185_REV03",CALC_CONN_TEI0185_REV03!$G621&amp; " --&gt; " &amp;CALC_CONN_TEI0185_REV03!$I621&amp; " --&gt; ")),"---")</f>
        <v>---</v>
      </c>
      <c r="G621" s="73" t="str">
        <f>IFERROR(IF(VLOOKUP($D621&amp;"-"&amp;$E621,IF($C$4="TEI0185_REV03",CALC_CONN_TEI0185_REV03!$F:$H),3,0)="--",VLOOKUP($D621&amp;"-"&amp;$E621,IF($C$4="TEI0185_REV03",CALC_CONN_TEI0185_REV03!$F:$H),2,0),VLOOKUP($D621&amp;"-"&amp;$E621,IF($C$4="TEI0185_REV03",CALC_CONN_TEI0185_REV03!$F:$H),3,0)),"---")</f>
        <v>---</v>
      </c>
      <c r="H621" s="73" t="str">
        <f>IFERROR(VLOOKUP(G621,IF($C$4="TEI0185_REV03",CALC_CONN_TEI0185_REV03!$G:$T),14,0),"---")</f>
        <v>---</v>
      </c>
      <c r="I621" s="73" t="str">
        <f>IFERROR(VLOOKUP(G621,IF($C$4="TEI0185_REV03",CALC_CONN_TEI0185_REV03!$H:$X),16,0),"---")</f>
        <v>---</v>
      </c>
      <c r="J621" s="72" t="str">
        <f>IFERROR(VLOOKUP(G621,IF($C$4="TEI0185_REV03",CALC_CONN_TEI0185_REV03!$H:$X),17,0),"---")</f>
        <v>---</v>
      </c>
      <c r="K621" s="78" t="str">
        <f>IFERROR(VLOOKUP($D621&amp;"-"&amp;$E621,IF($C$4="TEI0185_REV03",CALC_CONN_TEI0185_REV03!$F:$K,"???"),6,0),"---")</f>
        <v>---</v>
      </c>
    </row>
    <row r="622" spans="2:11" ht="15" customHeight="1" x14ac:dyDescent="0.25">
      <c r="B622" s="73">
        <f t="shared" si="9"/>
        <v>617</v>
      </c>
      <c r="C622" s="77">
        <f>IFERROR(IF($C$4="TEI0185_REV03",CALC_CONN_TEI0185_REV03!U622,),"---")</f>
        <v>0</v>
      </c>
      <c r="D622" s="73">
        <f>IFERROR(IF($C$4="TEI0185_REV03",CALC_CONN_TEI0185_REV03!D622,),"---")</f>
        <v>0</v>
      </c>
      <c r="E622" s="73">
        <f>IFERROR(IF($C$4="TEI0185_REV03",CALC_CONN_TEI0185_REV03!E622,),"---")</f>
        <v>0</v>
      </c>
      <c r="F622" s="73" t="str">
        <f>IFERROR(IF(VLOOKUP($D622&amp;"-"&amp;$E622,IF($C$4="TEI0185_REV03",CALC_CONN_TEI0185_REV03!$F:$I),4,0)="--","---",IF($C$4="TEI0185_REV03",CALC_CONN_TEI0185_REV03!$G622&amp; " --&gt; " &amp;CALC_CONN_TEI0185_REV03!$I622&amp; " --&gt; ")),"---")</f>
        <v>---</v>
      </c>
      <c r="G622" s="73" t="str">
        <f>IFERROR(IF(VLOOKUP($D622&amp;"-"&amp;$E622,IF($C$4="TEI0185_REV03",CALC_CONN_TEI0185_REV03!$F:$H),3,0)="--",VLOOKUP($D622&amp;"-"&amp;$E622,IF($C$4="TEI0185_REV03",CALC_CONN_TEI0185_REV03!$F:$H),2,0),VLOOKUP($D622&amp;"-"&amp;$E622,IF($C$4="TEI0185_REV03",CALC_CONN_TEI0185_REV03!$F:$H),3,0)),"---")</f>
        <v>---</v>
      </c>
      <c r="H622" s="73" t="str">
        <f>IFERROR(VLOOKUP(G622,IF($C$4="TEI0185_REV03",CALC_CONN_TEI0185_REV03!$G:$T),14,0),"---")</f>
        <v>---</v>
      </c>
      <c r="I622" s="73" t="str">
        <f>IFERROR(VLOOKUP(G622,IF($C$4="TEI0185_REV03",CALC_CONN_TEI0185_REV03!$H:$X),16,0),"---")</f>
        <v>---</v>
      </c>
      <c r="J622" s="72" t="str">
        <f>IFERROR(VLOOKUP(G622,IF($C$4="TEI0185_REV03",CALC_CONN_TEI0185_REV03!$H:$X),17,0),"---")</f>
        <v>---</v>
      </c>
      <c r="K622" s="78" t="str">
        <f>IFERROR(VLOOKUP($D622&amp;"-"&amp;$E622,IF($C$4="TEI0185_REV03",CALC_CONN_TEI0185_REV03!$F:$K,"???"),6,0),"---")</f>
        <v>---</v>
      </c>
    </row>
    <row r="623" spans="2:11" ht="15" customHeight="1" x14ac:dyDescent="0.25">
      <c r="B623" s="73">
        <f t="shared" si="9"/>
        <v>618</v>
      </c>
      <c r="C623" s="77">
        <f>IFERROR(IF($C$4="TEI0185_REV03",CALC_CONN_TEI0185_REV03!U623,),"---")</f>
        <v>0</v>
      </c>
      <c r="D623" s="73">
        <f>IFERROR(IF($C$4="TEI0185_REV03",CALC_CONN_TEI0185_REV03!D623,),"---")</f>
        <v>0</v>
      </c>
      <c r="E623" s="73">
        <f>IFERROR(IF($C$4="TEI0185_REV03",CALC_CONN_TEI0185_REV03!E623,),"---")</f>
        <v>0</v>
      </c>
      <c r="F623" s="73" t="str">
        <f>IFERROR(IF(VLOOKUP($D623&amp;"-"&amp;$E623,IF($C$4="TEI0185_REV03",CALC_CONN_TEI0185_REV03!$F:$I),4,0)="--","---",IF($C$4="TEI0185_REV03",CALC_CONN_TEI0185_REV03!$G623&amp; " --&gt; " &amp;CALC_CONN_TEI0185_REV03!$I623&amp; " --&gt; ")),"---")</f>
        <v>---</v>
      </c>
      <c r="G623" s="73" t="str">
        <f>IFERROR(IF(VLOOKUP($D623&amp;"-"&amp;$E623,IF($C$4="TEI0185_REV03",CALC_CONN_TEI0185_REV03!$F:$H),3,0)="--",VLOOKUP($D623&amp;"-"&amp;$E623,IF($C$4="TEI0185_REV03",CALC_CONN_TEI0185_REV03!$F:$H),2,0),VLOOKUP($D623&amp;"-"&amp;$E623,IF($C$4="TEI0185_REV03",CALC_CONN_TEI0185_REV03!$F:$H),3,0)),"---")</f>
        <v>---</v>
      </c>
      <c r="H623" s="73" t="str">
        <f>IFERROR(VLOOKUP(G623,IF($C$4="TEI0185_REV03",CALC_CONN_TEI0185_REV03!$G:$T),14,0),"---")</f>
        <v>---</v>
      </c>
      <c r="I623" s="73" t="str">
        <f>IFERROR(VLOOKUP(G623,IF($C$4="TEI0185_REV03",CALC_CONN_TEI0185_REV03!$H:$X),16,0),"---")</f>
        <v>---</v>
      </c>
      <c r="J623" s="72" t="str">
        <f>IFERROR(VLOOKUP(G623,IF($C$4="TEI0185_REV03",CALC_CONN_TEI0185_REV03!$H:$X),17,0),"---")</f>
        <v>---</v>
      </c>
      <c r="K623" s="78" t="str">
        <f>IFERROR(VLOOKUP($D623&amp;"-"&amp;$E623,IF($C$4="TEI0185_REV03",CALC_CONN_TEI0185_REV03!$F:$K,"???"),6,0),"---")</f>
        <v>---</v>
      </c>
    </row>
    <row r="624" spans="2:11" ht="15" customHeight="1" x14ac:dyDescent="0.25">
      <c r="B624" s="73">
        <f t="shared" si="9"/>
        <v>619</v>
      </c>
      <c r="C624" s="77">
        <f>IFERROR(IF($C$4="TEI0185_REV03",CALC_CONN_TEI0185_REV03!U624,),"---")</f>
        <v>0</v>
      </c>
      <c r="D624" s="73">
        <f>IFERROR(IF($C$4="TEI0185_REV03",CALC_CONN_TEI0185_REV03!D624,),"---")</f>
        <v>0</v>
      </c>
      <c r="E624" s="73">
        <f>IFERROR(IF($C$4="TEI0185_REV03",CALC_CONN_TEI0185_REV03!E624,),"---")</f>
        <v>0</v>
      </c>
      <c r="F624" s="73" t="str">
        <f>IFERROR(IF(VLOOKUP($D624&amp;"-"&amp;$E624,IF($C$4="TEI0185_REV03",CALC_CONN_TEI0185_REV03!$F:$I),4,0)="--","---",IF($C$4="TEI0185_REV03",CALC_CONN_TEI0185_REV03!$G624&amp; " --&gt; " &amp;CALC_CONN_TEI0185_REV03!$I624&amp; " --&gt; ")),"---")</f>
        <v>---</v>
      </c>
      <c r="G624" s="73" t="str">
        <f>IFERROR(IF(VLOOKUP($D624&amp;"-"&amp;$E624,IF($C$4="TEI0185_REV03",CALC_CONN_TEI0185_REV03!$F:$H),3,0)="--",VLOOKUP($D624&amp;"-"&amp;$E624,IF($C$4="TEI0185_REV03",CALC_CONN_TEI0185_REV03!$F:$H),2,0),VLOOKUP($D624&amp;"-"&amp;$E624,IF($C$4="TEI0185_REV03",CALC_CONN_TEI0185_REV03!$F:$H),3,0)),"---")</f>
        <v>---</v>
      </c>
      <c r="H624" s="73" t="str">
        <f>IFERROR(VLOOKUP(G624,IF($C$4="TEI0185_REV03",CALC_CONN_TEI0185_REV03!$G:$T),14,0),"---")</f>
        <v>---</v>
      </c>
      <c r="I624" s="73" t="str">
        <f>IFERROR(VLOOKUP(G624,IF($C$4="TEI0185_REV03",CALC_CONN_TEI0185_REV03!$H:$X),16,0),"---")</f>
        <v>---</v>
      </c>
      <c r="J624" s="72" t="str">
        <f>IFERROR(VLOOKUP(G624,IF($C$4="TEI0185_REV03",CALC_CONN_TEI0185_REV03!$H:$X),17,0),"---")</f>
        <v>---</v>
      </c>
      <c r="K624" s="78" t="str">
        <f>IFERROR(VLOOKUP($D624&amp;"-"&amp;$E624,IF($C$4="TEI0185_REV03",CALC_CONN_TEI0185_REV03!$F:$K,"???"),6,0),"---")</f>
        <v>---</v>
      </c>
    </row>
    <row r="625" spans="2:11" ht="15" customHeight="1" x14ac:dyDescent="0.25">
      <c r="B625" s="73">
        <f t="shared" si="9"/>
        <v>620</v>
      </c>
      <c r="C625" s="77">
        <f>IFERROR(IF($C$4="TEI0185_REV03",CALC_CONN_TEI0185_REV03!U625,),"---")</f>
        <v>0</v>
      </c>
      <c r="D625" s="73">
        <f>IFERROR(IF($C$4="TEI0185_REV03",CALC_CONN_TEI0185_REV03!D625,),"---")</f>
        <v>0</v>
      </c>
      <c r="E625" s="73">
        <f>IFERROR(IF($C$4="TEI0185_REV03",CALC_CONN_TEI0185_REV03!E625,),"---")</f>
        <v>0</v>
      </c>
      <c r="F625" s="73" t="str">
        <f>IFERROR(IF(VLOOKUP($D625&amp;"-"&amp;$E625,IF($C$4="TEI0185_REV03",CALC_CONN_TEI0185_REV03!$F:$I),4,0)="--","---",IF($C$4="TEI0185_REV03",CALC_CONN_TEI0185_REV03!$G625&amp; " --&gt; " &amp;CALC_CONN_TEI0185_REV03!$I625&amp; " --&gt; ")),"---")</f>
        <v>---</v>
      </c>
      <c r="G625" s="73" t="str">
        <f>IFERROR(IF(VLOOKUP($D625&amp;"-"&amp;$E625,IF($C$4="TEI0185_REV03",CALC_CONN_TEI0185_REV03!$F:$H),3,0)="--",VLOOKUP($D625&amp;"-"&amp;$E625,IF($C$4="TEI0185_REV03",CALC_CONN_TEI0185_REV03!$F:$H),2,0),VLOOKUP($D625&amp;"-"&amp;$E625,IF($C$4="TEI0185_REV03",CALC_CONN_TEI0185_REV03!$F:$H),3,0)),"---")</f>
        <v>---</v>
      </c>
      <c r="H625" s="73" t="str">
        <f>IFERROR(VLOOKUP(G625,IF($C$4="TEI0185_REV03",CALC_CONN_TEI0185_REV03!$G:$T),14,0),"---")</f>
        <v>---</v>
      </c>
      <c r="I625" s="73" t="str">
        <f>IFERROR(VLOOKUP(G625,IF($C$4="TEI0185_REV03",CALC_CONN_TEI0185_REV03!$H:$X),16,0),"---")</f>
        <v>---</v>
      </c>
      <c r="J625" s="72" t="str">
        <f>IFERROR(VLOOKUP(G625,IF($C$4="TEI0185_REV03",CALC_CONN_TEI0185_REV03!$H:$X),17,0),"---")</f>
        <v>---</v>
      </c>
      <c r="K625" s="78" t="str">
        <f>IFERROR(VLOOKUP($D625&amp;"-"&amp;$E625,IF($C$4="TEI0185_REV03",CALC_CONN_TEI0185_REV03!$F:$K,"???"),6,0),"---")</f>
        <v>---</v>
      </c>
    </row>
    <row r="626" spans="2:11" ht="15" customHeight="1" x14ac:dyDescent="0.25">
      <c r="B626" s="73">
        <f t="shared" si="9"/>
        <v>621</v>
      </c>
      <c r="C626" s="77">
        <f>IFERROR(IF($C$4="TEI0185_REV03",CALC_CONN_TEI0185_REV03!U626,),"---")</f>
        <v>0</v>
      </c>
      <c r="D626" s="73">
        <f>IFERROR(IF($C$4="TEI0185_REV03",CALC_CONN_TEI0185_REV03!D626,),"---")</f>
        <v>0</v>
      </c>
      <c r="E626" s="73">
        <f>IFERROR(IF($C$4="TEI0185_REV03",CALC_CONN_TEI0185_REV03!E626,),"---")</f>
        <v>0</v>
      </c>
      <c r="F626" s="73" t="str">
        <f>IFERROR(IF(VLOOKUP($D626&amp;"-"&amp;$E626,IF($C$4="TEI0185_REV03",CALC_CONN_TEI0185_REV03!$F:$I),4,0)="--","---",IF($C$4="TEI0185_REV03",CALC_CONN_TEI0185_REV03!$G626&amp; " --&gt; " &amp;CALC_CONN_TEI0185_REV03!$I626&amp; " --&gt; ")),"---")</f>
        <v>---</v>
      </c>
      <c r="G626" s="73" t="str">
        <f>IFERROR(IF(VLOOKUP($D626&amp;"-"&amp;$E626,IF($C$4="TEI0185_REV03",CALC_CONN_TEI0185_REV03!$F:$H),3,0)="--",VLOOKUP($D626&amp;"-"&amp;$E626,IF($C$4="TEI0185_REV03",CALC_CONN_TEI0185_REV03!$F:$H),2,0),VLOOKUP($D626&amp;"-"&amp;$E626,IF($C$4="TEI0185_REV03",CALC_CONN_TEI0185_REV03!$F:$H),3,0)),"---")</f>
        <v>---</v>
      </c>
      <c r="H626" s="73" t="str">
        <f>IFERROR(VLOOKUP(G626,IF($C$4="TEI0185_REV03",CALC_CONN_TEI0185_REV03!$G:$T),14,0),"---")</f>
        <v>---</v>
      </c>
      <c r="I626" s="73" t="str">
        <f>IFERROR(VLOOKUP(G626,IF($C$4="TEI0185_REV03",CALC_CONN_TEI0185_REV03!$H:$X),16,0),"---")</f>
        <v>---</v>
      </c>
      <c r="J626" s="72" t="str">
        <f>IFERROR(VLOOKUP(G626,IF($C$4="TEI0185_REV03",CALC_CONN_TEI0185_REV03!$H:$X),17,0),"---")</f>
        <v>---</v>
      </c>
      <c r="K626" s="78" t="str">
        <f>IFERROR(VLOOKUP($D626&amp;"-"&amp;$E626,IF($C$4="TEI0185_REV03",CALC_CONN_TEI0185_REV03!$F:$K,"???"),6,0),"---")</f>
        <v>---</v>
      </c>
    </row>
    <row r="627" spans="2:11" ht="15" customHeight="1" x14ac:dyDescent="0.25">
      <c r="B627" s="73">
        <f t="shared" si="9"/>
        <v>622</v>
      </c>
      <c r="C627" s="77">
        <f>IFERROR(IF($C$4="TEI0185_REV03",CALC_CONN_TEI0185_REV03!U627,),"---")</f>
        <v>0</v>
      </c>
      <c r="D627" s="73">
        <f>IFERROR(IF($C$4="TEI0185_REV03",CALC_CONN_TEI0185_REV03!D627,),"---")</f>
        <v>0</v>
      </c>
      <c r="E627" s="73">
        <f>IFERROR(IF($C$4="TEI0185_REV03",CALC_CONN_TEI0185_REV03!E627,),"---")</f>
        <v>0</v>
      </c>
      <c r="F627" s="73" t="str">
        <f>IFERROR(IF(VLOOKUP($D627&amp;"-"&amp;$E627,IF($C$4="TEI0185_REV03",CALC_CONN_TEI0185_REV03!$F:$I),4,0)="--","---",IF($C$4="TEI0185_REV03",CALC_CONN_TEI0185_REV03!$G627&amp; " --&gt; " &amp;CALC_CONN_TEI0185_REV03!$I627&amp; " --&gt; ")),"---")</f>
        <v>---</v>
      </c>
      <c r="G627" s="73" t="str">
        <f>IFERROR(IF(VLOOKUP($D627&amp;"-"&amp;$E627,IF($C$4="TEI0185_REV03",CALC_CONN_TEI0185_REV03!$F:$H),3,0)="--",VLOOKUP($D627&amp;"-"&amp;$E627,IF($C$4="TEI0185_REV03",CALC_CONN_TEI0185_REV03!$F:$H),2,0),VLOOKUP($D627&amp;"-"&amp;$E627,IF($C$4="TEI0185_REV03",CALC_CONN_TEI0185_REV03!$F:$H),3,0)),"---")</f>
        <v>---</v>
      </c>
      <c r="H627" s="73" t="str">
        <f>IFERROR(VLOOKUP(G627,IF($C$4="TEI0185_REV03",CALC_CONN_TEI0185_REV03!$G:$T),14,0),"---")</f>
        <v>---</v>
      </c>
      <c r="I627" s="73" t="str">
        <f>IFERROR(VLOOKUP(G627,IF($C$4="TEI0185_REV03",CALC_CONN_TEI0185_REV03!$H:$X),16,0),"---")</f>
        <v>---</v>
      </c>
      <c r="J627" s="72" t="str">
        <f>IFERROR(VLOOKUP(G627,IF($C$4="TEI0185_REV03",CALC_CONN_TEI0185_REV03!$H:$X),17,0),"---")</f>
        <v>---</v>
      </c>
      <c r="K627" s="78" t="str">
        <f>IFERROR(VLOOKUP($D627&amp;"-"&amp;$E627,IF($C$4="TEI0185_REV03",CALC_CONN_TEI0185_REV03!$F:$K,"???"),6,0),"---")</f>
        <v>---</v>
      </c>
    </row>
    <row r="628" spans="2:11" ht="15" customHeight="1" x14ac:dyDescent="0.25">
      <c r="B628" s="73">
        <f t="shared" si="9"/>
        <v>623</v>
      </c>
      <c r="C628" s="77">
        <f>IFERROR(IF($C$4="TEI0185_REV03",CALC_CONN_TEI0185_REV03!U628,),"---")</f>
        <v>0</v>
      </c>
      <c r="D628" s="73">
        <f>IFERROR(IF($C$4="TEI0185_REV03",CALC_CONN_TEI0185_REV03!D628,),"---")</f>
        <v>0</v>
      </c>
      <c r="E628" s="73">
        <f>IFERROR(IF($C$4="TEI0185_REV03",CALC_CONN_TEI0185_REV03!E628,),"---")</f>
        <v>0</v>
      </c>
      <c r="F628" s="73" t="str">
        <f>IFERROR(IF(VLOOKUP($D628&amp;"-"&amp;$E628,IF($C$4="TEI0185_REV03",CALC_CONN_TEI0185_REV03!$F:$I),4,0)="--","---",IF($C$4="TEI0185_REV03",CALC_CONN_TEI0185_REV03!$G628&amp; " --&gt; " &amp;CALC_CONN_TEI0185_REV03!$I628&amp; " --&gt; ")),"---")</f>
        <v>---</v>
      </c>
      <c r="G628" s="73" t="str">
        <f>IFERROR(IF(VLOOKUP($D628&amp;"-"&amp;$E628,IF($C$4="TEI0185_REV03",CALC_CONN_TEI0185_REV03!$F:$H),3,0)="--",VLOOKUP($D628&amp;"-"&amp;$E628,IF($C$4="TEI0185_REV03",CALC_CONN_TEI0185_REV03!$F:$H),2,0),VLOOKUP($D628&amp;"-"&amp;$E628,IF($C$4="TEI0185_REV03",CALC_CONN_TEI0185_REV03!$F:$H),3,0)),"---")</f>
        <v>---</v>
      </c>
      <c r="H628" s="73" t="str">
        <f>IFERROR(VLOOKUP(G628,IF($C$4="TEI0185_REV03",CALC_CONN_TEI0185_REV03!$G:$T),14,0),"---")</f>
        <v>---</v>
      </c>
      <c r="I628" s="73" t="str">
        <f>IFERROR(VLOOKUP(G628,IF($C$4="TEI0185_REV03",CALC_CONN_TEI0185_REV03!$H:$X),16,0),"---")</f>
        <v>---</v>
      </c>
      <c r="J628" s="72" t="str">
        <f>IFERROR(VLOOKUP(G628,IF($C$4="TEI0185_REV03",CALC_CONN_TEI0185_REV03!$H:$X),17,0),"---")</f>
        <v>---</v>
      </c>
      <c r="K628" s="78" t="str">
        <f>IFERROR(VLOOKUP($D628&amp;"-"&amp;$E628,IF($C$4="TEI0185_REV03",CALC_CONN_TEI0185_REV03!$F:$K,"???"),6,0),"---")</f>
        <v>---</v>
      </c>
    </row>
    <row r="629" spans="2:11" ht="15" customHeight="1" x14ac:dyDescent="0.25">
      <c r="B629" s="73">
        <f t="shared" si="9"/>
        <v>624</v>
      </c>
      <c r="C629" s="77">
        <f>IFERROR(IF($C$4="TEI0185_REV03",CALC_CONN_TEI0185_REV03!U629,),"---")</f>
        <v>0</v>
      </c>
      <c r="D629" s="73">
        <f>IFERROR(IF($C$4="TEI0185_REV03",CALC_CONN_TEI0185_REV03!D629,),"---")</f>
        <v>0</v>
      </c>
      <c r="E629" s="73">
        <f>IFERROR(IF($C$4="TEI0185_REV03",CALC_CONN_TEI0185_REV03!E629,),"---")</f>
        <v>0</v>
      </c>
      <c r="F629" s="73" t="str">
        <f>IFERROR(IF(VLOOKUP($D629&amp;"-"&amp;$E629,IF($C$4="TEI0185_REV03",CALC_CONN_TEI0185_REV03!$F:$I),4,0)="--","---",IF($C$4="TEI0185_REV03",CALC_CONN_TEI0185_REV03!$G629&amp; " --&gt; " &amp;CALC_CONN_TEI0185_REV03!$I629&amp; " --&gt; ")),"---")</f>
        <v>---</v>
      </c>
      <c r="G629" s="73" t="str">
        <f>IFERROR(IF(VLOOKUP($D629&amp;"-"&amp;$E629,IF($C$4="TEI0185_REV03",CALC_CONN_TEI0185_REV03!$F:$H),3,0)="--",VLOOKUP($D629&amp;"-"&amp;$E629,IF($C$4="TEI0185_REV03",CALC_CONN_TEI0185_REV03!$F:$H),2,0),VLOOKUP($D629&amp;"-"&amp;$E629,IF($C$4="TEI0185_REV03",CALC_CONN_TEI0185_REV03!$F:$H),3,0)),"---")</f>
        <v>---</v>
      </c>
      <c r="H629" s="73" t="str">
        <f>IFERROR(VLOOKUP(G629,IF($C$4="TEI0185_REV03",CALC_CONN_TEI0185_REV03!$G:$T),14,0),"---")</f>
        <v>---</v>
      </c>
      <c r="I629" s="73" t="str">
        <f>IFERROR(VLOOKUP(G629,IF($C$4="TEI0185_REV03",CALC_CONN_TEI0185_REV03!$H:$X),16,0),"---")</f>
        <v>---</v>
      </c>
      <c r="J629" s="72" t="str">
        <f>IFERROR(VLOOKUP(G629,IF($C$4="TEI0185_REV03",CALC_CONN_TEI0185_REV03!$H:$X),17,0),"---")</f>
        <v>---</v>
      </c>
      <c r="K629" s="78" t="str">
        <f>IFERROR(VLOOKUP($D629&amp;"-"&amp;$E629,IF($C$4="TEI0185_REV03",CALC_CONN_TEI0185_REV03!$F:$K,"???"),6,0),"---")</f>
        <v>---</v>
      </c>
    </row>
    <row r="630" spans="2:11" ht="15" customHeight="1" x14ac:dyDescent="0.25">
      <c r="B630" s="73">
        <f t="shared" si="9"/>
        <v>625</v>
      </c>
      <c r="C630" s="77">
        <f>IFERROR(IF($C$4="TEI0185_REV03",CALC_CONN_TEI0185_REV03!U630,),"---")</f>
        <v>0</v>
      </c>
      <c r="D630" s="73">
        <f>IFERROR(IF($C$4="TEI0185_REV03",CALC_CONN_TEI0185_REV03!D630,),"---")</f>
        <v>0</v>
      </c>
      <c r="E630" s="73">
        <f>IFERROR(IF($C$4="TEI0185_REV03",CALC_CONN_TEI0185_REV03!E630,),"---")</f>
        <v>0</v>
      </c>
      <c r="F630" s="73" t="str">
        <f>IFERROR(IF(VLOOKUP($D630&amp;"-"&amp;$E630,IF($C$4="TEI0185_REV03",CALC_CONN_TEI0185_REV03!$F:$I),4,0)="--","---",IF($C$4="TEI0185_REV03",CALC_CONN_TEI0185_REV03!$G630&amp; " --&gt; " &amp;CALC_CONN_TEI0185_REV03!$I630&amp; " --&gt; ")),"---")</f>
        <v>---</v>
      </c>
      <c r="G630" s="73" t="str">
        <f>IFERROR(IF(VLOOKUP($D630&amp;"-"&amp;$E630,IF($C$4="TEI0185_REV03",CALC_CONN_TEI0185_REV03!$F:$H),3,0)="--",VLOOKUP($D630&amp;"-"&amp;$E630,IF($C$4="TEI0185_REV03",CALC_CONN_TEI0185_REV03!$F:$H),2,0),VLOOKUP($D630&amp;"-"&amp;$E630,IF($C$4="TEI0185_REV03",CALC_CONN_TEI0185_REV03!$F:$H),3,0)),"---")</f>
        <v>---</v>
      </c>
      <c r="H630" s="73" t="str">
        <f>IFERROR(VLOOKUP(G630,IF($C$4="TEI0185_REV03",CALC_CONN_TEI0185_REV03!$G:$T),14,0),"---")</f>
        <v>---</v>
      </c>
      <c r="I630" s="73" t="str">
        <f>IFERROR(VLOOKUP(G630,IF($C$4="TEI0185_REV03",CALC_CONN_TEI0185_REV03!$H:$X),16,0),"---")</f>
        <v>---</v>
      </c>
      <c r="J630" s="72" t="str">
        <f>IFERROR(VLOOKUP(G630,IF($C$4="TEI0185_REV03",CALC_CONN_TEI0185_REV03!$H:$X),17,0),"---")</f>
        <v>---</v>
      </c>
      <c r="K630" s="78" t="str">
        <f>IFERROR(VLOOKUP($D630&amp;"-"&amp;$E630,IF($C$4="TEI0185_REV03",CALC_CONN_TEI0185_REV03!$F:$K,"???"),6,0),"---")</f>
        <v>---</v>
      </c>
    </row>
    <row r="631" spans="2:11" ht="15" customHeight="1" x14ac:dyDescent="0.25">
      <c r="B631" s="73">
        <f t="shared" si="9"/>
        <v>626</v>
      </c>
      <c r="C631" s="77">
        <f>IFERROR(IF($C$4="TEI0185_REV03",CALC_CONN_TEI0185_REV03!U631,),"---")</f>
        <v>0</v>
      </c>
      <c r="D631" s="73">
        <f>IFERROR(IF($C$4="TEI0185_REV03",CALC_CONN_TEI0185_REV03!D631,),"---")</f>
        <v>0</v>
      </c>
      <c r="E631" s="73">
        <f>IFERROR(IF($C$4="TEI0185_REV03",CALC_CONN_TEI0185_REV03!E631,),"---")</f>
        <v>0</v>
      </c>
      <c r="F631" s="73" t="str">
        <f>IFERROR(IF(VLOOKUP($D631&amp;"-"&amp;$E631,IF($C$4="TEI0185_REV03",CALC_CONN_TEI0185_REV03!$F:$I),4,0)="--","---",IF($C$4="TEI0185_REV03",CALC_CONN_TEI0185_REV03!$G631&amp; " --&gt; " &amp;CALC_CONN_TEI0185_REV03!$I631&amp; " --&gt; ")),"---")</f>
        <v>---</v>
      </c>
      <c r="G631" s="73" t="str">
        <f>IFERROR(IF(VLOOKUP($D631&amp;"-"&amp;$E631,IF($C$4="TEI0185_REV03",CALC_CONN_TEI0185_REV03!$F:$H),3,0)="--",VLOOKUP($D631&amp;"-"&amp;$E631,IF($C$4="TEI0185_REV03",CALC_CONN_TEI0185_REV03!$F:$H),2,0),VLOOKUP($D631&amp;"-"&amp;$E631,IF($C$4="TEI0185_REV03",CALC_CONN_TEI0185_REV03!$F:$H),3,0)),"---")</f>
        <v>---</v>
      </c>
      <c r="H631" s="73" t="str">
        <f>IFERROR(VLOOKUP(G631,IF($C$4="TEI0185_REV03",CALC_CONN_TEI0185_REV03!$G:$T),14,0),"---")</f>
        <v>---</v>
      </c>
      <c r="I631" s="73" t="str">
        <f>IFERROR(VLOOKUP(G631,IF($C$4="TEI0185_REV03",CALC_CONN_TEI0185_REV03!$H:$X),16,0),"---")</f>
        <v>---</v>
      </c>
      <c r="J631" s="72" t="str">
        <f>IFERROR(VLOOKUP(G631,IF($C$4="TEI0185_REV03",CALC_CONN_TEI0185_REV03!$H:$X),17,0),"---")</f>
        <v>---</v>
      </c>
      <c r="K631" s="78" t="str">
        <f>IFERROR(VLOOKUP($D631&amp;"-"&amp;$E631,IF($C$4="TEI0185_REV03",CALC_CONN_TEI0185_REV03!$F:$K,"???"),6,0),"---")</f>
        <v>---</v>
      </c>
    </row>
    <row r="632" spans="2:11" ht="15" customHeight="1" x14ac:dyDescent="0.25">
      <c r="B632" s="73">
        <f t="shared" si="9"/>
        <v>627</v>
      </c>
      <c r="C632" s="77">
        <f>IFERROR(IF($C$4="TEI0185_REV03",CALC_CONN_TEI0185_REV03!U632,),"---")</f>
        <v>0</v>
      </c>
      <c r="D632" s="73">
        <f>IFERROR(IF($C$4="TEI0185_REV03",CALC_CONN_TEI0185_REV03!D632,),"---")</f>
        <v>0</v>
      </c>
      <c r="E632" s="73">
        <f>IFERROR(IF($C$4="TEI0185_REV03",CALC_CONN_TEI0185_REV03!E632,),"---")</f>
        <v>0</v>
      </c>
      <c r="F632" s="73" t="str">
        <f>IFERROR(IF(VLOOKUP($D632&amp;"-"&amp;$E632,IF($C$4="TEI0185_REV03",CALC_CONN_TEI0185_REV03!$F:$I),4,0)="--","---",IF($C$4="TEI0185_REV03",CALC_CONN_TEI0185_REV03!$G632&amp; " --&gt; " &amp;CALC_CONN_TEI0185_REV03!$I632&amp; " --&gt; ")),"---")</f>
        <v>---</v>
      </c>
      <c r="G632" s="73" t="str">
        <f>IFERROR(IF(VLOOKUP($D632&amp;"-"&amp;$E632,IF($C$4="TEI0185_REV03",CALC_CONN_TEI0185_REV03!$F:$H),3,0)="--",VLOOKUP($D632&amp;"-"&amp;$E632,IF($C$4="TEI0185_REV03",CALC_CONN_TEI0185_REV03!$F:$H),2,0),VLOOKUP($D632&amp;"-"&amp;$E632,IF($C$4="TEI0185_REV03",CALC_CONN_TEI0185_REV03!$F:$H),3,0)),"---")</f>
        <v>---</v>
      </c>
      <c r="H632" s="73" t="str">
        <f>IFERROR(VLOOKUP(G632,IF($C$4="TEI0185_REV03",CALC_CONN_TEI0185_REV03!$G:$T),14,0),"---")</f>
        <v>---</v>
      </c>
      <c r="I632" s="73" t="str">
        <f>IFERROR(VLOOKUP(G632,IF($C$4="TEI0185_REV03",CALC_CONN_TEI0185_REV03!$H:$X),16,0),"---")</f>
        <v>---</v>
      </c>
      <c r="J632" s="72" t="str">
        <f>IFERROR(VLOOKUP(G632,IF($C$4="TEI0185_REV03",CALC_CONN_TEI0185_REV03!$H:$X),17,0),"---")</f>
        <v>---</v>
      </c>
      <c r="K632" s="78" t="str">
        <f>IFERROR(VLOOKUP($D632&amp;"-"&amp;$E632,IF($C$4="TEI0185_REV03",CALC_CONN_TEI0185_REV03!$F:$K,"???"),6,0),"---")</f>
        <v>---</v>
      </c>
    </row>
    <row r="633" spans="2:11" ht="15" customHeight="1" x14ac:dyDescent="0.25">
      <c r="B633" s="73">
        <f t="shared" si="9"/>
        <v>628</v>
      </c>
      <c r="C633" s="77">
        <f>IFERROR(IF($C$4="TEI0185_REV03",CALC_CONN_TEI0185_REV03!U633,),"---")</f>
        <v>0</v>
      </c>
      <c r="D633" s="73">
        <f>IFERROR(IF($C$4="TEI0185_REV03",CALC_CONN_TEI0185_REV03!D633,),"---")</f>
        <v>0</v>
      </c>
      <c r="E633" s="73">
        <f>IFERROR(IF($C$4="TEI0185_REV03",CALC_CONN_TEI0185_REV03!E633,),"---")</f>
        <v>0</v>
      </c>
      <c r="F633" s="73" t="str">
        <f>IFERROR(IF(VLOOKUP($D633&amp;"-"&amp;$E633,IF($C$4="TEI0185_REV03",CALC_CONN_TEI0185_REV03!$F:$I),4,0)="--","---",IF($C$4="TEI0185_REV03",CALC_CONN_TEI0185_REV03!$G633&amp; " --&gt; " &amp;CALC_CONN_TEI0185_REV03!$I633&amp; " --&gt; ")),"---")</f>
        <v>---</v>
      </c>
      <c r="G633" s="73" t="str">
        <f>IFERROR(IF(VLOOKUP($D633&amp;"-"&amp;$E633,IF($C$4="TEI0185_REV03",CALC_CONN_TEI0185_REV03!$F:$H),3,0)="--",VLOOKUP($D633&amp;"-"&amp;$E633,IF($C$4="TEI0185_REV03",CALC_CONN_TEI0185_REV03!$F:$H),2,0),VLOOKUP($D633&amp;"-"&amp;$E633,IF($C$4="TEI0185_REV03",CALC_CONN_TEI0185_REV03!$F:$H),3,0)),"---")</f>
        <v>---</v>
      </c>
      <c r="H633" s="73" t="str">
        <f>IFERROR(VLOOKUP(G633,IF($C$4="TEI0185_REV03",CALC_CONN_TEI0185_REV03!$G:$T),14,0),"---")</f>
        <v>---</v>
      </c>
      <c r="I633" s="73" t="str">
        <f>IFERROR(VLOOKUP(G633,IF($C$4="TEI0185_REV03",CALC_CONN_TEI0185_REV03!$H:$X),16,0),"---")</f>
        <v>---</v>
      </c>
      <c r="J633" s="72" t="str">
        <f>IFERROR(VLOOKUP(G633,IF($C$4="TEI0185_REV03",CALC_CONN_TEI0185_REV03!$H:$X),17,0),"---")</f>
        <v>---</v>
      </c>
      <c r="K633" s="78" t="str">
        <f>IFERROR(VLOOKUP($D633&amp;"-"&amp;$E633,IF($C$4="TEI0185_REV03",CALC_CONN_TEI0185_REV03!$F:$K,"???"),6,0),"---")</f>
        <v>---</v>
      </c>
    </row>
    <row r="634" spans="2:11" ht="15" customHeight="1" x14ac:dyDescent="0.25">
      <c r="B634" s="73">
        <f t="shared" si="9"/>
        <v>629</v>
      </c>
      <c r="C634" s="77">
        <f>IFERROR(IF($C$4="TEI0185_REV03",CALC_CONN_TEI0185_REV03!U634,),"---")</f>
        <v>0</v>
      </c>
      <c r="D634" s="73">
        <f>IFERROR(IF($C$4="TEI0185_REV03",CALC_CONN_TEI0185_REV03!D634,),"---")</f>
        <v>0</v>
      </c>
      <c r="E634" s="73">
        <f>IFERROR(IF($C$4="TEI0185_REV03",CALC_CONN_TEI0185_REV03!E634,),"---")</f>
        <v>0</v>
      </c>
      <c r="F634" s="73" t="str">
        <f>IFERROR(IF(VLOOKUP($D634&amp;"-"&amp;$E634,IF($C$4="TEI0185_REV03",CALC_CONN_TEI0185_REV03!$F:$I),4,0)="--","---",IF($C$4="TEI0185_REV03",CALC_CONN_TEI0185_REV03!$G634&amp; " --&gt; " &amp;CALC_CONN_TEI0185_REV03!$I634&amp; " --&gt; ")),"---")</f>
        <v>---</v>
      </c>
      <c r="G634" s="73" t="str">
        <f>IFERROR(IF(VLOOKUP($D634&amp;"-"&amp;$E634,IF($C$4="TEI0185_REV03",CALC_CONN_TEI0185_REV03!$F:$H),3,0)="--",VLOOKUP($D634&amp;"-"&amp;$E634,IF($C$4="TEI0185_REV03",CALC_CONN_TEI0185_REV03!$F:$H),2,0),VLOOKUP($D634&amp;"-"&amp;$E634,IF($C$4="TEI0185_REV03",CALC_CONN_TEI0185_REV03!$F:$H),3,0)),"---")</f>
        <v>---</v>
      </c>
      <c r="H634" s="73" t="str">
        <f>IFERROR(VLOOKUP(G634,IF($C$4="TEI0185_REV03",CALC_CONN_TEI0185_REV03!$G:$T),14,0),"---")</f>
        <v>---</v>
      </c>
      <c r="I634" s="73" t="str">
        <f>IFERROR(VLOOKUP(G634,IF($C$4="TEI0185_REV03",CALC_CONN_TEI0185_REV03!$H:$X),16,0),"---")</f>
        <v>---</v>
      </c>
      <c r="J634" s="72" t="str">
        <f>IFERROR(VLOOKUP(G634,IF($C$4="TEI0185_REV03",CALC_CONN_TEI0185_REV03!$H:$X),17,0),"---")</f>
        <v>---</v>
      </c>
      <c r="K634" s="78" t="str">
        <f>IFERROR(VLOOKUP($D634&amp;"-"&amp;$E634,IF($C$4="TEI0185_REV03",CALC_CONN_TEI0185_REV03!$F:$K,"???"),6,0),"---")</f>
        <v>---</v>
      </c>
    </row>
    <row r="635" spans="2:11" ht="15" customHeight="1" x14ac:dyDescent="0.25">
      <c r="B635" s="73">
        <f t="shared" si="9"/>
        <v>630</v>
      </c>
      <c r="C635" s="77">
        <f>IFERROR(IF($C$4="TEI0185_REV03",CALC_CONN_TEI0185_REV03!U635,),"---")</f>
        <v>0</v>
      </c>
      <c r="D635" s="73">
        <f>IFERROR(IF($C$4="TEI0185_REV03",CALC_CONN_TEI0185_REV03!D635,),"---")</f>
        <v>0</v>
      </c>
      <c r="E635" s="73">
        <f>IFERROR(IF($C$4="TEI0185_REV03",CALC_CONN_TEI0185_REV03!E635,),"---")</f>
        <v>0</v>
      </c>
      <c r="F635" s="73" t="str">
        <f>IFERROR(IF(VLOOKUP($D635&amp;"-"&amp;$E635,IF($C$4="TEI0185_REV03",CALC_CONN_TEI0185_REV03!$F:$I),4,0)="--","---",IF($C$4="TEI0185_REV03",CALC_CONN_TEI0185_REV03!$G635&amp; " --&gt; " &amp;CALC_CONN_TEI0185_REV03!$I635&amp; " --&gt; ")),"---")</f>
        <v>---</v>
      </c>
      <c r="G635" s="73" t="str">
        <f>IFERROR(IF(VLOOKUP($D635&amp;"-"&amp;$E635,IF($C$4="TEI0185_REV03",CALC_CONN_TEI0185_REV03!$F:$H),3,0)="--",VLOOKUP($D635&amp;"-"&amp;$E635,IF($C$4="TEI0185_REV03",CALC_CONN_TEI0185_REV03!$F:$H),2,0),VLOOKUP($D635&amp;"-"&amp;$E635,IF($C$4="TEI0185_REV03",CALC_CONN_TEI0185_REV03!$F:$H),3,0)),"---")</f>
        <v>---</v>
      </c>
      <c r="H635" s="73" t="str">
        <f>IFERROR(VLOOKUP(G635,IF($C$4="TEI0185_REV03",CALC_CONN_TEI0185_REV03!$G:$T),14,0),"---")</f>
        <v>---</v>
      </c>
      <c r="I635" s="73" t="str">
        <f>IFERROR(VLOOKUP(G635,IF($C$4="TEI0185_REV03",CALC_CONN_TEI0185_REV03!$H:$X),16,0),"---")</f>
        <v>---</v>
      </c>
      <c r="J635" s="72" t="str">
        <f>IFERROR(VLOOKUP(G635,IF($C$4="TEI0185_REV03",CALC_CONN_TEI0185_REV03!$H:$X),17,0),"---")</f>
        <v>---</v>
      </c>
      <c r="K635" s="78" t="str">
        <f>IFERROR(VLOOKUP($D635&amp;"-"&amp;$E635,IF($C$4="TEI0185_REV03",CALC_CONN_TEI0185_REV03!$F:$K,"???"),6,0),"---")</f>
        <v>---</v>
      </c>
    </row>
    <row r="636" spans="2:11" ht="15" customHeight="1" x14ac:dyDescent="0.25">
      <c r="B636" s="73">
        <f t="shared" si="9"/>
        <v>631</v>
      </c>
      <c r="C636" s="77">
        <f>IFERROR(IF($C$4="TEI0185_REV03",CALC_CONN_TEI0185_REV03!U636,),"---")</f>
        <v>0</v>
      </c>
      <c r="D636" s="73">
        <f>IFERROR(IF($C$4="TEI0185_REV03",CALC_CONN_TEI0185_REV03!D636,),"---")</f>
        <v>0</v>
      </c>
      <c r="E636" s="73">
        <f>IFERROR(IF($C$4="TEI0185_REV03",CALC_CONN_TEI0185_REV03!E636,),"---")</f>
        <v>0</v>
      </c>
      <c r="F636" s="73" t="str">
        <f>IFERROR(IF(VLOOKUP($D636&amp;"-"&amp;$E636,IF($C$4="TEI0185_REV03",CALC_CONN_TEI0185_REV03!$F:$I),4,0)="--","---",IF($C$4="TEI0185_REV03",CALC_CONN_TEI0185_REV03!$G636&amp; " --&gt; " &amp;CALC_CONN_TEI0185_REV03!$I636&amp; " --&gt; ")),"---")</f>
        <v>---</v>
      </c>
      <c r="G636" s="73" t="str">
        <f>IFERROR(IF(VLOOKUP($D636&amp;"-"&amp;$E636,IF($C$4="TEI0185_REV03",CALC_CONN_TEI0185_REV03!$F:$H),3,0)="--",VLOOKUP($D636&amp;"-"&amp;$E636,IF($C$4="TEI0185_REV03",CALC_CONN_TEI0185_REV03!$F:$H),2,0),VLOOKUP($D636&amp;"-"&amp;$E636,IF($C$4="TEI0185_REV03",CALC_CONN_TEI0185_REV03!$F:$H),3,0)),"---")</f>
        <v>---</v>
      </c>
      <c r="H636" s="73" t="str">
        <f>IFERROR(VLOOKUP(G636,IF($C$4="TEI0185_REV03",CALC_CONN_TEI0185_REV03!$G:$T),14,0),"---")</f>
        <v>---</v>
      </c>
      <c r="I636" s="73" t="str">
        <f>IFERROR(VLOOKUP(G636,IF($C$4="TEI0185_REV03",CALC_CONN_TEI0185_REV03!$H:$X),16,0),"---")</f>
        <v>---</v>
      </c>
      <c r="J636" s="72" t="str">
        <f>IFERROR(VLOOKUP(G636,IF($C$4="TEI0185_REV03",CALC_CONN_TEI0185_REV03!$H:$X),17,0),"---")</f>
        <v>---</v>
      </c>
      <c r="K636" s="78" t="str">
        <f>IFERROR(VLOOKUP($D636&amp;"-"&amp;$E636,IF($C$4="TEI0185_REV03",CALC_CONN_TEI0185_REV03!$F:$K,"???"),6,0),"---")</f>
        <v>---</v>
      </c>
    </row>
    <row r="637" spans="2:11" ht="15" customHeight="1" x14ac:dyDescent="0.25">
      <c r="B637" s="73">
        <f t="shared" si="9"/>
        <v>632</v>
      </c>
      <c r="C637" s="77">
        <f>IFERROR(IF($C$4="TEI0185_REV03",CALC_CONN_TEI0185_REV03!U637,),"---")</f>
        <v>0</v>
      </c>
      <c r="D637" s="73">
        <f>IFERROR(IF($C$4="TEI0185_REV03",CALC_CONN_TEI0185_REV03!D637,),"---")</f>
        <v>0</v>
      </c>
      <c r="E637" s="73">
        <f>IFERROR(IF($C$4="TEI0185_REV03",CALC_CONN_TEI0185_REV03!E637,),"---")</f>
        <v>0</v>
      </c>
      <c r="F637" s="73" t="str">
        <f>IFERROR(IF(VLOOKUP($D637&amp;"-"&amp;$E637,IF($C$4="TEI0185_REV03",CALC_CONN_TEI0185_REV03!$F:$I),4,0)="--","---",IF($C$4="TEI0185_REV03",CALC_CONN_TEI0185_REV03!$G637&amp; " --&gt; " &amp;CALC_CONN_TEI0185_REV03!$I637&amp; " --&gt; ")),"---")</f>
        <v>---</v>
      </c>
      <c r="G637" s="73" t="str">
        <f>IFERROR(IF(VLOOKUP($D637&amp;"-"&amp;$E637,IF($C$4="TEI0185_REV03",CALC_CONN_TEI0185_REV03!$F:$H),3,0)="--",VLOOKUP($D637&amp;"-"&amp;$E637,IF($C$4="TEI0185_REV03",CALC_CONN_TEI0185_REV03!$F:$H),2,0),VLOOKUP($D637&amp;"-"&amp;$E637,IF($C$4="TEI0185_REV03",CALC_CONN_TEI0185_REV03!$F:$H),3,0)),"---")</f>
        <v>---</v>
      </c>
      <c r="H637" s="73" t="str">
        <f>IFERROR(VLOOKUP(G637,IF($C$4="TEI0185_REV03",CALC_CONN_TEI0185_REV03!$G:$T),14,0),"---")</f>
        <v>---</v>
      </c>
      <c r="I637" s="73" t="str">
        <f>IFERROR(VLOOKUP(G637,IF($C$4="TEI0185_REV03",CALC_CONN_TEI0185_REV03!$H:$X),16,0),"---")</f>
        <v>---</v>
      </c>
      <c r="J637" s="72" t="str">
        <f>IFERROR(VLOOKUP(G637,IF($C$4="TEI0185_REV03",CALC_CONN_TEI0185_REV03!$H:$X),17,0),"---")</f>
        <v>---</v>
      </c>
      <c r="K637" s="78" t="str">
        <f>IFERROR(VLOOKUP($D637&amp;"-"&amp;$E637,IF($C$4="TEI0185_REV03",CALC_CONN_TEI0185_REV03!$F:$K,"???"),6,0),"---")</f>
        <v>---</v>
      </c>
    </row>
    <row r="638" spans="2:11" ht="15" customHeight="1" x14ac:dyDescent="0.25">
      <c r="B638" s="73">
        <f t="shared" si="9"/>
        <v>633</v>
      </c>
      <c r="C638" s="77">
        <f>IFERROR(IF($C$4="TEI0185_REV03",CALC_CONN_TEI0185_REV03!U638,),"---")</f>
        <v>0</v>
      </c>
      <c r="D638" s="73">
        <f>IFERROR(IF($C$4="TEI0185_REV03",CALC_CONN_TEI0185_REV03!D638,),"---")</f>
        <v>0</v>
      </c>
      <c r="E638" s="73">
        <f>IFERROR(IF($C$4="TEI0185_REV03",CALC_CONN_TEI0185_REV03!E638,),"---")</f>
        <v>0</v>
      </c>
      <c r="F638" s="73" t="str">
        <f>IFERROR(IF(VLOOKUP($D638&amp;"-"&amp;$E638,IF($C$4="TEI0185_REV03",CALC_CONN_TEI0185_REV03!$F:$I),4,0)="--","---",IF($C$4="TEI0185_REV03",CALC_CONN_TEI0185_REV03!$G638&amp; " --&gt; " &amp;CALC_CONN_TEI0185_REV03!$I638&amp; " --&gt; ")),"---")</f>
        <v>---</v>
      </c>
      <c r="G638" s="73" t="str">
        <f>IFERROR(IF(VLOOKUP($D638&amp;"-"&amp;$E638,IF($C$4="TEI0185_REV03",CALC_CONN_TEI0185_REV03!$F:$H),3,0)="--",VLOOKUP($D638&amp;"-"&amp;$E638,IF($C$4="TEI0185_REV03",CALC_CONN_TEI0185_REV03!$F:$H),2,0),VLOOKUP($D638&amp;"-"&amp;$E638,IF($C$4="TEI0185_REV03",CALC_CONN_TEI0185_REV03!$F:$H),3,0)),"---")</f>
        <v>---</v>
      </c>
      <c r="H638" s="73" t="str">
        <f>IFERROR(VLOOKUP(G638,IF($C$4="TEI0185_REV03",CALC_CONN_TEI0185_REV03!$G:$T),14,0),"---")</f>
        <v>---</v>
      </c>
      <c r="I638" s="73" t="str">
        <f>IFERROR(VLOOKUP(G638,IF($C$4="TEI0185_REV03",CALC_CONN_TEI0185_REV03!$H:$X),16,0),"---")</f>
        <v>---</v>
      </c>
      <c r="J638" s="72" t="str">
        <f>IFERROR(VLOOKUP(G638,IF($C$4="TEI0185_REV03",CALC_CONN_TEI0185_REV03!$H:$X),17,0),"---")</f>
        <v>---</v>
      </c>
      <c r="K638" s="78" t="str">
        <f>IFERROR(VLOOKUP($D638&amp;"-"&amp;$E638,IF($C$4="TEI0185_REV03",CALC_CONN_TEI0185_REV03!$F:$K,"???"),6,0),"---")</f>
        <v>---</v>
      </c>
    </row>
    <row r="639" spans="2:11" ht="15" customHeight="1" x14ac:dyDescent="0.25">
      <c r="B639" s="73">
        <f t="shared" si="9"/>
        <v>634</v>
      </c>
      <c r="C639" s="77">
        <f>IFERROR(IF($C$4="TEI0185_REV03",CALC_CONN_TEI0185_REV03!U639,),"---")</f>
        <v>0</v>
      </c>
      <c r="D639" s="73">
        <f>IFERROR(IF($C$4="TEI0185_REV03",CALC_CONN_TEI0185_REV03!D639,),"---")</f>
        <v>0</v>
      </c>
      <c r="E639" s="73">
        <f>IFERROR(IF($C$4="TEI0185_REV03",CALC_CONN_TEI0185_REV03!E639,),"---")</f>
        <v>0</v>
      </c>
      <c r="F639" s="73" t="str">
        <f>IFERROR(IF(VLOOKUP($D639&amp;"-"&amp;$E639,IF($C$4="TEI0185_REV03",CALC_CONN_TEI0185_REV03!$F:$I),4,0)="--","---",IF($C$4="TEI0185_REV03",CALC_CONN_TEI0185_REV03!$G639&amp; " --&gt; " &amp;CALC_CONN_TEI0185_REV03!$I639&amp; " --&gt; ")),"---")</f>
        <v>---</v>
      </c>
      <c r="G639" s="73" t="str">
        <f>IFERROR(IF(VLOOKUP($D639&amp;"-"&amp;$E639,IF($C$4="TEI0185_REV03",CALC_CONN_TEI0185_REV03!$F:$H),3,0)="--",VLOOKUP($D639&amp;"-"&amp;$E639,IF($C$4="TEI0185_REV03",CALC_CONN_TEI0185_REV03!$F:$H),2,0),VLOOKUP($D639&amp;"-"&amp;$E639,IF($C$4="TEI0185_REV03",CALC_CONN_TEI0185_REV03!$F:$H),3,0)),"---")</f>
        <v>---</v>
      </c>
      <c r="H639" s="73" t="str">
        <f>IFERROR(VLOOKUP(G639,IF($C$4="TEI0185_REV03",CALC_CONN_TEI0185_REV03!$G:$T),14,0),"---")</f>
        <v>---</v>
      </c>
      <c r="I639" s="73" t="str">
        <f>IFERROR(VLOOKUP(G639,IF($C$4="TEI0185_REV03",CALC_CONN_TEI0185_REV03!$H:$X),16,0),"---")</f>
        <v>---</v>
      </c>
      <c r="J639" s="72" t="str">
        <f>IFERROR(VLOOKUP(G639,IF($C$4="TEI0185_REV03",CALC_CONN_TEI0185_REV03!$H:$X),17,0),"---")</f>
        <v>---</v>
      </c>
      <c r="K639" s="78" t="str">
        <f>IFERROR(VLOOKUP($D639&amp;"-"&amp;$E639,IF($C$4="TEI0185_REV03",CALC_CONN_TEI0185_REV03!$F:$K,"???"),6,0),"---")</f>
        <v>---</v>
      </c>
    </row>
    <row r="640" spans="2:11" ht="15" customHeight="1" x14ac:dyDescent="0.25">
      <c r="B640" s="73">
        <f t="shared" si="9"/>
        <v>635</v>
      </c>
      <c r="C640" s="77">
        <f>IFERROR(IF($C$4="TEI0185_REV03",CALC_CONN_TEI0185_REV03!U640,),"---")</f>
        <v>0</v>
      </c>
      <c r="D640" s="73">
        <f>IFERROR(IF($C$4="TEI0185_REV03",CALC_CONN_TEI0185_REV03!D640,),"---")</f>
        <v>0</v>
      </c>
      <c r="E640" s="73">
        <f>IFERROR(IF($C$4="TEI0185_REV03",CALC_CONN_TEI0185_REV03!E640,),"---")</f>
        <v>0</v>
      </c>
      <c r="F640" s="73" t="str">
        <f>IFERROR(IF(VLOOKUP($D640&amp;"-"&amp;$E640,IF($C$4="TEI0185_REV03",CALC_CONN_TEI0185_REV03!$F:$I),4,0)="--","---",IF($C$4="TEI0185_REV03",CALC_CONN_TEI0185_REV03!$G640&amp; " --&gt; " &amp;CALC_CONN_TEI0185_REV03!$I640&amp; " --&gt; ")),"---")</f>
        <v>---</v>
      </c>
      <c r="G640" s="73" t="str">
        <f>IFERROR(IF(VLOOKUP($D640&amp;"-"&amp;$E640,IF($C$4="TEI0185_REV03",CALC_CONN_TEI0185_REV03!$F:$H),3,0)="--",VLOOKUP($D640&amp;"-"&amp;$E640,IF($C$4="TEI0185_REV03",CALC_CONN_TEI0185_REV03!$F:$H),2,0),VLOOKUP($D640&amp;"-"&amp;$E640,IF($C$4="TEI0185_REV03",CALC_CONN_TEI0185_REV03!$F:$H),3,0)),"---")</f>
        <v>---</v>
      </c>
      <c r="H640" s="73" t="str">
        <f>IFERROR(VLOOKUP(G640,IF($C$4="TEI0185_REV03",CALC_CONN_TEI0185_REV03!$G:$T),14,0),"---")</f>
        <v>---</v>
      </c>
      <c r="I640" s="73" t="str">
        <f>IFERROR(VLOOKUP(G640,IF($C$4="TEI0185_REV03",CALC_CONN_TEI0185_REV03!$H:$X),16,0),"---")</f>
        <v>---</v>
      </c>
      <c r="J640" s="72" t="str">
        <f>IFERROR(VLOOKUP(G640,IF($C$4="TEI0185_REV03",CALC_CONN_TEI0185_REV03!$H:$X),17,0),"---")</f>
        <v>---</v>
      </c>
      <c r="K640" s="78" t="str">
        <f>IFERROR(VLOOKUP($D640&amp;"-"&amp;$E640,IF($C$4="TEI0185_REV03",CALC_CONN_TEI0185_REV03!$F:$K,"???"),6,0),"---")</f>
        <v>---</v>
      </c>
    </row>
    <row r="641" spans="2:11" ht="15" customHeight="1" x14ac:dyDescent="0.25">
      <c r="B641" s="73">
        <f t="shared" si="9"/>
        <v>636</v>
      </c>
      <c r="C641" s="77">
        <f>IFERROR(IF($C$4="TEI0185_REV03",CALC_CONN_TEI0185_REV03!U641,),"---")</f>
        <v>0</v>
      </c>
      <c r="D641" s="73">
        <f>IFERROR(IF($C$4="TEI0185_REV03",CALC_CONN_TEI0185_REV03!D641,),"---")</f>
        <v>0</v>
      </c>
      <c r="E641" s="73">
        <f>IFERROR(IF($C$4="TEI0185_REV03",CALC_CONN_TEI0185_REV03!E641,),"---")</f>
        <v>0</v>
      </c>
      <c r="F641" s="73" t="str">
        <f>IFERROR(IF(VLOOKUP($D641&amp;"-"&amp;$E641,IF($C$4="TEI0185_REV03",CALC_CONN_TEI0185_REV03!$F:$I),4,0)="--","---",IF($C$4="TEI0185_REV03",CALC_CONN_TEI0185_REV03!$G641&amp; " --&gt; " &amp;CALC_CONN_TEI0185_REV03!$I641&amp; " --&gt; ")),"---")</f>
        <v>---</v>
      </c>
      <c r="G641" s="73" t="str">
        <f>IFERROR(IF(VLOOKUP($D641&amp;"-"&amp;$E641,IF($C$4="TEI0185_REV03",CALC_CONN_TEI0185_REV03!$F:$H),3,0)="--",VLOOKUP($D641&amp;"-"&amp;$E641,IF($C$4="TEI0185_REV03",CALC_CONN_TEI0185_REV03!$F:$H),2,0),VLOOKUP($D641&amp;"-"&amp;$E641,IF($C$4="TEI0185_REV03",CALC_CONN_TEI0185_REV03!$F:$H),3,0)),"---")</f>
        <v>---</v>
      </c>
      <c r="H641" s="73" t="str">
        <f>IFERROR(VLOOKUP(G641,IF($C$4="TEI0185_REV03",CALC_CONN_TEI0185_REV03!$G:$T),14,0),"---")</f>
        <v>---</v>
      </c>
      <c r="I641" s="73" t="str">
        <f>IFERROR(VLOOKUP(G641,IF($C$4="TEI0185_REV03",CALC_CONN_TEI0185_REV03!$H:$X),16,0),"---")</f>
        <v>---</v>
      </c>
      <c r="J641" s="72" t="str">
        <f>IFERROR(VLOOKUP(G641,IF($C$4="TEI0185_REV03",CALC_CONN_TEI0185_REV03!$H:$X),17,0),"---")</f>
        <v>---</v>
      </c>
      <c r="K641" s="78" t="str">
        <f>IFERROR(VLOOKUP($D641&amp;"-"&amp;$E641,IF($C$4="TEI0185_REV03",CALC_CONN_TEI0185_REV03!$F:$K,"???"),6,0),"---")</f>
        <v>---</v>
      </c>
    </row>
    <row r="642" spans="2:11" ht="15" customHeight="1" x14ac:dyDescent="0.25">
      <c r="B642" s="73">
        <f t="shared" si="9"/>
        <v>637</v>
      </c>
      <c r="C642" s="77">
        <f>IFERROR(IF($C$4="TEI0185_REV03",CALC_CONN_TEI0185_REV03!U642,),"---")</f>
        <v>0</v>
      </c>
      <c r="D642" s="73">
        <f>IFERROR(IF($C$4="TEI0185_REV03",CALC_CONN_TEI0185_REV03!D642,),"---")</f>
        <v>0</v>
      </c>
      <c r="E642" s="73">
        <f>IFERROR(IF($C$4="TEI0185_REV03",CALC_CONN_TEI0185_REV03!E642,),"---")</f>
        <v>0</v>
      </c>
      <c r="F642" s="73" t="str">
        <f>IFERROR(IF(VLOOKUP($D642&amp;"-"&amp;$E642,IF($C$4="TEI0185_REV03",CALC_CONN_TEI0185_REV03!$F:$I),4,0)="--","---",IF($C$4="TEI0185_REV03",CALC_CONN_TEI0185_REV03!$G642&amp; " --&gt; " &amp;CALC_CONN_TEI0185_REV03!$I642&amp; " --&gt; ")),"---")</f>
        <v>---</v>
      </c>
      <c r="G642" s="73" t="str">
        <f>IFERROR(IF(VLOOKUP($D642&amp;"-"&amp;$E642,IF($C$4="TEI0185_REV03",CALC_CONN_TEI0185_REV03!$F:$H),3,0)="--",VLOOKUP($D642&amp;"-"&amp;$E642,IF($C$4="TEI0185_REV03",CALC_CONN_TEI0185_REV03!$F:$H),2,0),VLOOKUP($D642&amp;"-"&amp;$E642,IF($C$4="TEI0185_REV03",CALC_CONN_TEI0185_REV03!$F:$H),3,0)),"---")</f>
        <v>---</v>
      </c>
      <c r="H642" s="73" t="str">
        <f>IFERROR(VLOOKUP(G642,IF($C$4="TEI0185_REV03",CALC_CONN_TEI0185_REV03!$G:$T),14,0),"---")</f>
        <v>---</v>
      </c>
      <c r="I642" s="73" t="str">
        <f>IFERROR(VLOOKUP(G642,IF($C$4="TEI0185_REV03",CALC_CONN_TEI0185_REV03!$H:$X),16,0),"---")</f>
        <v>---</v>
      </c>
      <c r="J642" s="72" t="str">
        <f>IFERROR(VLOOKUP(G642,IF($C$4="TEI0185_REV03",CALC_CONN_TEI0185_REV03!$H:$X),17,0),"---")</f>
        <v>---</v>
      </c>
      <c r="K642" s="78" t="str">
        <f>IFERROR(VLOOKUP($D642&amp;"-"&amp;$E642,IF($C$4="TEI0185_REV03",CALC_CONN_TEI0185_REV03!$F:$K,"???"),6,0),"---")</f>
        <v>---</v>
      </c>
    </row>
    <row r="643" spans="2:11" ht="15" customHeight="1" x14ac:dyDescent="0.25">
      <c r="B643" s="73">
        <f t="shared" si="9"/>
        <v>638</v>
      </c>
      <c r="C643" s="77">
        <f>IFERROR(IF($C$4="TEI0185_REV03",CALC_CONN_TEI0185_REV03!U643,),"---")</f>
        <v>0</v>
      </c>
      <c r="D643" s="73">
        <f>IFERROR(IF($C$4="TEI0185_REV03",CALC_CONN_TEI0185_REV03!D643,),"---")</f>
        <v>0</v>
      </c>
      <c r="E643" s="73">
        <f>IFERROR(IF($C$4="TEI0185_REV03",CALC_CONN_TEI0185_REV03!E643,),"---")</f>
        <v>0</v>
      </c>
      <c r="F643" s="73" t="str">
        <f>IFERROR(IF(VLOOKUP($D643&amp;"-"&amp;$E643,IF($C$4="TEI0185_REV03",CALC_CONN_TEI0185_REV03!$F:$I),4,0)="--","---",IF($C$4="TEI0185_REV03",CALC_CONN_TEI0185_REV03!$G643&amp; " --&gt; " &amp;CALC_CONN_TEI0185_REV03!$I643&amp; " --&gt; ")),"---")</f>
        <v>---</v>
      </c>
      <c r="G643" s="73" t="str">
        <f>IFERROR(IF(VLOOKUP($D643&amp;"-"&amp;$E643,IF($C$4="TEI0185_REV03",CALC_CONN_TEI0185_REV03!$F:$H),3,0)="--",VLOOKUP($D643&amp;"-"&amp;$E643,IF($C$4="TEI0185_REV03",CALC_CONN_TEI0185_REV03!$F:$H),2,0),VLOOKUP($D643&amp;"-"&amp;$E643,IF($C$4="TEI0185_REV03",CALC_CONN_TEI0185_REV03!$F:$H),3,0)),"---")</f>
        <v>---</v>
      </c>
      <c r="H643" s="73" t="str">
        <f>IFERROR(VLOOKUP(G643,IF($C$4="TEI0185_REV03",CALC_CONN_TEI0185_REV03!$G:$T),14,0),"---")</f>
        <v>---</v>
      </c>
      <c r="I643" s="73" t="str">
        <f>IFERROR(VLOOKUP(G643,IF($C$4="TEI0185_REV03",CALC_CONN_TEI0185_REV03!$H:$X),16,0),"---")</f>
        <v>---</v>
      </c>
      <c r="J643" s="72" t="str">
        <f>IFERROR(VLOOKUP(G643,IF($C$4="TEI0185_REV03",CALC_CONN_TEI0185_REV03!$H:$X),17,0),"---")</f>
        <v>---</v>
      </c>
      <c r="K643" s="78" t="str">
        <f>IFERROR(VLOOKUP($D643&amp;"-"&amp;$E643,IF($C$4="TEI0185_REV03",CALC_CONN_TEI0185_REV03!$F:$K,"???"),6,0),"---")</f>
        <v>---</v>
      </c>
    </row>
    <row r="644" spans="2:11" ht="15" customHeight="1" x14ac:dyDescent="0.25">
      <c r="B644" s="73">
        <f t="shared" si="9"/>
        <v>639</v>
      </c>
      <c r="C644" s="77">
        <f>IFERROR(IF($C$4="TEI0185_REV03",CALC_CONN_TEI0185_REV03!U644,),"---")</f>
        <v>0</v>
      </c>
      <c r="D644" s="73">
        <f>IFERROR(IF($C$4="TEI0185_REV03",CALC_CONN_TEI0185_REV03!D644,),"---")</f>
        <v>0</v>
      </c>
      <c r="E644" s="73">
        <f>IFERROR(IF($C$4="TEI0185_REV03",CALC_CONN_TEI0185_REV03!E644,),"---")</f>
        <v>0</v>
      </c>
      <c r="F644" s="73" t="str">
        <f>IFERROR(IF(VLOOKUP($D644&amp;"-"&amp;$E644,IF($C$4="TEI0185_REV03",CALC_CONN_TEI0185_REV03!$F:$I),4,0)="--","---",IF($C$4="TEI0185_REV03",CALC_CONN_TEI0185_REV03!$G644&amp; " --&gt; " &amp;CALC_CONN_TEI0185_REV03!$I644&amp; " --&gt; ")),"---")</f>
        <v>---</v>
      </c>
      <c r="G644" s="73" t="str">
        <f>IFERROR(IF(VLOOKUP($D644&amp;"-"&amp;$E644,IF($C$4="TEI0185_REV03",CALC_CONN_TEI0185_REV03!$F:$H),3,0)="--",VLOOKUP($D644&amp;"-"&amp;$E644,IF($C$4="TEI0185_REV03",CALC_CONN_TEI0185_REV03!$F:$H),2,0),VLOOKUP($D644&amp;"-"&amp;$E644,IF($C$4="TEI0185_REV03",CALC_CONN_TEI0185_REV03!$F:$H),3,0)),"---")</f>
        <v>---</v>
      </c>
      <c r="H644" s="73" t="str">
        <f>IFERROR(VLOOKUP(G644,IF($C$4="TEI0185_REV03",CALC_CONN_TEI0185_REV03!$G:$T),14,0),"---")</f>
        <v>---</v>
      </c>
      <c r="I644" s="73" t="str">
        <f>IFERROR(VLOOKUP(G644,IF($C$4="TEI0185_REV03",CALC_CONN_TEI0185_REV03!$H:$X),16,0),"---")</f>
        <v>---</v>
      </c>
      <c r="J644" s="72" t="str">
        <f>IFERROR(VLOOKUP(G644,IF($C$4="TEI0185_REV03",CALC_CONN_TEI0185_REV03!$H:$X),17,0),"---")</f>
        <v>---</v>
      </c>
      <c r="K644" s="78" t="str">
        <f>IFERROR(VLOOKUP($D644&amp;"-"&amp;$E644,IF($C$4="TEI0185_REV03",CALC_CONN_TEI0185_REV03!$F:$K,"???"),6,0),"---")</f>
        <v>---</v>
      </c>
    </row>
    <row r="645" spans="2:11" ht="15" customHeight="1" x14ac:dyDescent="0.25">
      <c r="B645" s="73">
        <f t="shared" si="9"/>
        <v>640</v>
      </c>
      <c r="C645" s="77">
        <f>IFERROR(IF($C$4="TEI0185_REV03",CALC_CONN_TEI0185_REV03!U645,),"---")</f>
        <v>0</v>
      </c>
      <c r="D645" s="73">
        <f>IFERROR(IF($C$4="TEI0185_REV03",CALC_CONN_TEI0185_REV03!D645,),"---")</f>
        <v>0</v>
      </c>
      <c r="E645" s="73">
        <f>IFERROR(IF($C$4="TEI0185_REV03",CALC_CONN_TEI0185_REV03!E645,),"---")</f>
        <v>0</v>
      </c>
      <c r="F645" s="73" t="str">
        <f>IFERROR(IF(VLOOKUP($D645&amp;"-"&amp;$E645,IF($C$4="TEI0185_REV03",CALC_CONN_TEI0185_REV03!$F:$I),4,0)="--","---",IF($C$4="TEI0185_REV03",CALC_CONN_TEI0185_REV03!$G645&amp; " --&gt; " &amp;CALC_CONN_TEI0185_REV03!$I645&amp; " --&gt; ")),"---")</f>
        <v>---</v>
      </c>
      <c r="G645" s="73" t="str">
        <f>IFERROR(IF(VLOOKUP($D645&amp;"-"&amp;$E645,IF($C$4="TEI0185_REV03",CALC_CONN_TEI0185_REV03!$F:$H),3,0)="--",VLOOKUP($D645&amp;"-"&amp;$E645,IF($C$4="TEI0185_REV03",CALC_CONN_TEI0185_REV03!$F:$H),2,0),VLOOKUP($D645&amp;"-"&amp;$E645,IF($C$4="TEI0185_REV03",CALC_CONN_TEI0185_REV03!$F:$H),3,0)),"---")</f>
        <v>---</v>
      </c>
      <c r="H645" s="73" t="str">
        <f>IFERROR(VLOOKUP(G645,IF($C$4="TEI0185_REV03",CALC_CONN_TEI0185_REV03!$G:$T),14,0),"---")</f>
        <v>---</v>
      </c>
      <c r="I645" s="73" t="str">
        <f>IFERROR(VLOOKUP(G645,IF($C$4="TEI0185_REV03",CALC_CONN_TEI0185_REV03!$H:$X),16,0),"---")</f>
        <v>---</v>
      </c>
      <c r="J645" s="72" t="str">
        <f>IFERROR(VLOOKUP(G645,IF($C$4="TEI0185_REV03",CALC_CONN_TEI0185_REV03!$H:$X),17,0),"---")</f>
        <v>---</v>
      </c>
      <c r="K645" s="78" t="str">
        <f>IFERROR(VLOOKUP($D645&amp;"-"&amp;$E645,IF($C$4="TEI0185_REV03",CALC_CONN_TEI0185_REV03!$F:$K,"???"),6,0),"---")</f>
        <v>---</v>
      </c>
    </row>
    <row r="646" spans="2:11" ht="15" customHeight="1" x14ac:dyDescent="0.25">
      <c r="B646" s="73">
        <f t="shared" si="9"/>
        <v>641</v>
      </c>
      <c r="C646" s="77">
        <f>IFERROR(IF($C$4="TEI0185_REV03",CALC_CONN_TEI0185_REV03!U646,),"---")</f>
        <v>0</v>
      </c>
      <c r="D646" s="73">
        <f>IFERROR(IF($C$4="TEI0185_REV03",CALC_CONN_TEI0185_REV03!D646,),"---")</f>
        <v>0</v>
      </c>
      <c r="E646" s="73">
        <f>IFERROR(IF($C$4="TEI0185_REV03",CALC_CONN_TEI0185_REV03!E646,),"---")</f>
        <v>0</v>
      </c>
      <c r="F646" s="73" t="str">
        <f>IFERROR(IF(VLOOKUP($D646&amp;"-"&amp;$E646,IF($C$4="TEI0185_REV03",CALC_CONN_TEI0185_REV03!$F:$I),4,0)="--","---",IF($C$4="TEI0185_REV03",CALC_CONN_TEI0185_REV03!$G646&amp; " --&gt; " &amp;CALC_CONN_TEI0185_REV03!$I646&amp; " --&gt; ")),"---")</f>
        <v>---</v>
      </c>
      <c r="G646" s="73" t="str">
        <f>IFERROR(IF(VLOOKUP($D646&amp;"-"&amp;$E646,IF($C$4="TEI0185_REV03",CALC_CONN_TEI0185_REV03!$F:$H),3,0)="--",VLOOKUP($D646&amp;"-"&amp;$E646,IF($C$4="TEI0185_REV03",CALC_CONN_TEI0185_REV03!$F:$H),2,0),VLOOKUP($D646&amp;"-"&amp;$E646,IF($C$4="TEI0185_REV03",CALC_CONN_TEI0185_REV03!$F:$H),3,0)),"---")</f>
        <v>---</v>
      </c>
      <c r="H646" s="73" t="str">
        <f>IFERROR(VLOOKUP(G646,IF($C$4="TEI0185_REV03",CALC_CONN_TEI0185_REV03!$G:$T),14,0),"---")</f>
        <v>---</v>
      </c>
      <c r="I646" s="73" t="str">
        <f>IFERROR(VLOOKUP(G646,IF($C$4="TEI0185_REV03",CALC_CONN_TEI0185_REV03!$H:$X),16,0),"---")</f>
        <v>---</v>
      </c>
      <c r="J646" s="72" t="str">
        <f>IFERROR(VLOOKUP(G646,IF($C$4="TEI0185_REV03",CALC_CONN_TEI0185_REV03!$H:$X),17,0),"---")</f>
        <v>---</v>
      </c>
      <c r="K646" s="78" t="str">
        <f>IFERROR(VLOOKUP($D646&amp;"-"&amp;$E646,IF($C$4="TEI0185_REV03",CALC_CONN_TEI0185_REV03!$F:$K,"???"),6,0),"---")</f>
        <v>---</v>
      </c>
    </row>
    <row r="647" spans="2:11" ht="15" customHeight="1" x14ac:dyDescent="0.25">
      <c r="B647" s="73">
        <f t="shared" si="9"/>
        <v>642</v>
      </c>
      <c r="C647" s="77">
        <f>IFERROR(IF($C$4="TEI0185_REV03",CALC_CONN_TEI0185_REV03!U647,),"---")</f>
        <v>0</v>
      </c>
      <c r="D647" s="73">
        <f>IFERROR(IF($C$4="TEI0185_REV03",CALC_CONN_TEI0185_REV03!D647,),"---")</f>
        <v>0</v>
      </c>
      <c r="E647" s="73">
        <f>IFERROR(IF($C$4="TEI0185_REV03",CALC_CONN_TEI0185_REV03!E647,),"---")</f>
        <v>0</v>
      </c>
      <c r="F647" s="73" t="str">
        <f>IFERROR(IF(VLOOKUP($D647&amp;"-"&amp;$E647,IF($C$4="TEI0185_REV03",CALC_CONN_TEI0185_REV03!$F:$I),4,0)="--","---",IF($C$4="TEI0185_REV03",CALC_CONN_TEI0185_REV03!$G647&amp; " --&gt; " &amp;CALC_CONN_TEI0185_REV03!$I647&amp; " --&gt; ")),"---")</f>
        <v>---</v>
      </c>
      <c r="G647" s="73" t="str">
        <f>IFERROR(IF(VLOOKUP($D647&amp;"-"&amp;$E647,IF($C$4="TEI0185_REV03",CALC_CONN_TEI0185_REV03!$F:$H),3,0)="--",VLOOKUP($D647&amp;"-"&amp;$E647,IF($C$4="TEI0185_REV03",CALC_CONN_TEI0185_REV03!$F:$H),2,0),VLOOKUP($D647&amp;"-"&amp;$E647,IF($C$4="TEI0185_REV03",CALC_CONN_TEI0185_REV03!$F:$H),3,0)),"---")</f>
        <v>---</v>
      </c>
      <c r="H647" s="73" t="str">
        <f>IFERROR(VLOOKUP(G647,IF($C$4="TEI0185_REV03",CALC_CONN_TEI0185_REV03!$G:$T),14,0),"---")</f>
        <v>---</v>
      </c>
      <c r="I647" s="73" t="str">
        <f>IFERROR(VLOOKUP(G647,IF($C$4="TEI0185_REV03",CALC_CONN_TEI0185_REV03!$H:$X),16,0),"---")</f>
        <v>---</v>
      </c>
      <c r="J647" s="72" t="str">
        <f>IFERROR(VLOOKUP(G647,IF($C$4="TEI0185_REV03",CALC_CONN_TEI0185_REV03!$H:$X),17,0),"---")</f>
        <v>---</v>
      </c>
      <c r="K647" s="78" t="str">
        <f>IFERROR(VLOOKUP($D647&amp;"-"&amp;$E647,IF($C$4="TEI0185_REV03",CALC_CONN_TEI0185_REV03!$F:$K,"???"),6,0),"---")</f>
        <v>---</v>
      </c>
    </row>
    <row r="648" spans="2:11" ht="15" customHeight="1" x14ac:dyDescent="0.25">
      <c r="B648" s="73">
        <f t="shared" ref="B648:B711" si="10">B647+1</f>
        <v>643</v>
      </c>
      <c r="C648" s="77">
        <f>IFERROR(IF($C$4="TEI0185_REV03",CALC_CONN_TEI0185_REV03!U648,),"---")</f>
        <v>0</v>
      </c>
      <c r="D648" s="73">
        <f>IFERROR(IF($C$4="TEI0185_REV03",CALC_CONN_TEI0185_REV03!D648,),"---")</f>
        <v>0</v>
      </c>
      <c r="E648" s="73">
        <f>IFERROR(IF($C$4="TEI0185_REV03",CALC_CONN_TEI0185_REV03!E648,),"---")</f>
        <v>0</v>
      </c>
      <c r="F648" s="73" t="str">
        <f>IFERROR(IF(VLOOKUP($D648&amp;"-"&amp;$E648,IF($C$4="TEI0185_REV03",CALC_CONN_TEI0185_REV03!$F:$I),4,0)="--","---",IF($C$4="TEI0185_REV03",CALC_CONN_TEI0185_REV03!$G648&amp; " --&gt; " &amp;CALC_CONN_TEI0185_REV03!$I648&amp; " --&gt; ")),"---")</f>
        <v>---</v>
      </c>
      <c r="G648" s="73" t="str">
        <f>IFERROR(IF(VLOOKUP($D648&amp;"-"&amp;$E648,IF($C$4="TEI0185_REV03",CALC_CONN_TEI0185_REV03!$F:$H),3,0)="--",VLOOKUP($D648&amp;"-"&amp;$E648,IF($C$4="TEI0185_REV03",CALC_CONN_TEI0185_REV03!$F:$H),2,0),VLOOKUP($D648&amp;"-"&amp;$E648,IF($C$4="TEI0185_REV03",CALC_CONN_TEI0185_REV03!$F:$H),3,0)),"---")</f>
        <v>---</v>
      </c>
      <c r="H648" s="73" t="str">
        <f>IFERROR(VLOOKUP(G648,IF($C$4="TEI0185_REV03",CALC_CONN_TEI0185_REV03!$G:$T),14,0),"---")</f>
        <v>---</v>
      </c>
      <c r="I648" s="73" t="str">
        <f>IFERROR(VLOOKUP(G648,IF($C$4="TEI0185_REV03",CALC_CONN_TEI0185_REV03!$H:$X),16,0),"---")</f>
        <v>---</v>
      </c>
      <c r="J648" s="72" t="str">
        <f>IFERROR(VLOOKUP(G648,IF($C$4="TEI0185_REV03",CALC_CONN_TEI0185_REV03!$H:$X),17,0),"---")</f>
        <v>---</v>
      </c>
      <c r="K648" s="78" t="str">
        <f>IFERROR(VLOOKUP($D648&amp;"-"&amp;$E648,IF($C$4="TEI0185_REV03",CALC_CONN_TEI0185_REV03!$F:$K,"???"),6,0),"---")</f>
        <v>---</v>
      </c>
    </row>
    <row r="649" spans="2:11" ht="15" customHeight="1" x14ac:dyDescent="0.25">
      <c r="B649" s="73">
        <f t="shared" si="10"/>
        <v>644</v>
      </c>
      <c r="C649" s="77">
        <f>IFERROR(IF($C$4="TEI0185_REV03",CALC_CONN_TEI0185_REV03!U649,),"---")</f>
        <v>0</v>
      </c>
      <c r="D649" s="73">
        <f>IFERROR(IF($C$4="TEI0185_REV03",CALC_CONN_TEI0185_REV03!D649,),"---")</f>
        <v>0</v>
      </c>
      <c r="E649" s="73">
        <f>IFERROR(IF($C$4="TEI0185_REV03",CALC_CONN_TEI0185_REV03!E649,),"---")</f>
        <v>0</v>
      </c>
      <c r="F649" s="73" t="str">
        <f>IFERROR(IF(VLOOKUP($D649&amp;"-"&amp;$E649,IF($C$4="TEI0185_REV03",CALC_CONN_TEI0185_REV03!$F:$I),4,0)="--","---",IF($C$4="TEI0185_REV03",CALC_CONN_TEI0185_REV03!$G649&amp; " --&gt; " &amp;CALC_CONN_TEI0185_REV03!$I649&amp; " --&gt; ")),"---")</f>
        <v>---</v>
      </c>
      <c r="G649" s="73" t="str">
        <f>IFERROR(IF(VLOOKUP($D649&amp;"-"&amp;$E649,IF($C$4="TEI0185_REV03",CALC_CONN_TEI0185_REV03!$F:$H),3,0)="--",VLOOKUP($D649&amp;"-"&amp;$E649,IF($C$4="TEI0185_REV03",CALC_CONN_TEI0185_REV03!$F:$H),2,0),VLOOKUP($D649&amp;"-"&amp;$E649,IF($C$4="TEI0185_REV03",CALC_CONN_TEI0185_REV03!$F:$H),3,0)),"---")</f>
        <v>---</v>
      </c>
      <c r="H649" s="73" t="str">
        <f>IFERROR(VLOOKUP(G649,IF($C$4="TEI0185_REV03",CALC_CONN_TEI0185_REV03!$G:$T),14,0),"---")</f>
        <v>---</v>
      </c>
      <c r="I649" s="73" t="str">
        <f>IFERROR(VLOOKUP(G649,IF($C$4="TEI0185_REV03",CALC_CONN_TEI0185_REV03!$H:$X),16,0),"---")</f>
        <v>---</v>
      </c>
      <c r="J649" s="72" t="str">
        <f>IFERROR(VLOOKUP(G649,IF($C$4="TEI0185_REV03",CALC_CONN_TEI0185_REV03!$H:$X),17,0),"---")</f>
        <v>---</v>
      </c>
      <c r="K649" s="78" t="str">
        <f>IFERROR(VLOOKUP($D649&amp;"-"&amp;$E649,IF($C$4="TEI0185_REV03",CALC_CONN_TEI0185_REV03!$F:$K,"???"),6,0),"---")</f>
        <v>---</v>
      </c>
    </row>
    <row r="650" spans="2:11" ht="15" customHeight="1" x14ac:dyDescent="0.25">
      <c r="B650" s="73">
        <f t="shared" si="10"/>
        <v>645</v>
      </c>
      <c r="C650" s="77">
        <f>IFERROR(IF($C$4="TEI0185_REV03",CALC_CONN_TEI0185_REV03!U650,),"---")</f>
        <v>0</v>
      </c>
      <c r="D650" s="73">
        <f>IFERROR(IF($C$4="TEI0185_REV03",CALC_CONN_TEI0185_REV03!D650,),"---")</f>
        <v>0</v>
      </c>
      <c r="E650" s="73">
        <f>IFERROR(IF($C$4="TEI0185_REV03",CALC_CONN_TEI0185_REV03!E650,),"---")</f>
        <v>0</v>
      </c>
      <c r="F650" s="73" t="str">
        <f>IFERROR(IF(VLOOKUP($D650&amp;"-"&amp;$E650,IF($C$4="TEI0185_REV03",CALC_CONN_TEI0185_REV03!$F:$I),4,0)="--","---",IF($C$4="TEI0185_REV03",CALC_CONN_TEI0185_REV03!$G650&amp; " --&gt; " &amp;CALC_CONN_TEI0185_REV03!$I650&amp; " --&gt; ")),"---")</f>
        <v>---</v>
      </c>
      <c r="G650" s="73" t="str">
        <f>IFERROR(IF(VLOOKUP($D650&amp;"-"&amp;$E650,IF($C$4="TEI0185_REV03",CALC_CONN_TEI0185_REV03!$F:$H),3,0)="--",VLOOKUP($D650&amp;"-"&amp;$E650,IF($C$4="TEI0185_REV03",CALC_CONN_TEI0185_REV03!$F:$H),2,0),VLOOKUP($D650&amp;"-"&amp;$E650,IF($C$4="TEI0185_REV03",CALC_CONN_TEI0185_REV03!$F:$H),3,0)),"---")</f>
        <v>---</v>
      </c>
      <c r="H650" s="73" t="str">
        <f>IFERROR(VLOOKUP(G650,IF($C$4="TEI0185_REV03",CALC_CONN_TEI0185_REV03!$G:$T),14,0),"---")</f>
        <v>---</v>
      </c>
      <c r="I650" s="73" t="str">
        <f>IFERROR(VLOOKUP(G650,IF($C$4="TEI0185_REV03",CALC_CONN_TEI0185_REV03!$H:$X),16,0),"---")</f>
        <v>---</v>
      </c>
      <c r="J650" s="72" t="str">
        <f>IFERROR(VLOOKUP(G650,IF($C$4="TEI0185_REV03",CALC_CONN_TEI0185_REV03!$H:$X),17,0),"---")</f>
        <v>---</v>
      </c>
      <c r="K650" s="78" t="str">
        <f>IFERROR(VLOOKUP($D650&amp;"-"&amp;$E650,IF($C$4="TEI0185_REV03",CALC_CONN_TEI0185_REV03!$F:$K,"???"),6,0),"---")</f>
        <v>---</v>
      </c>
    </row>
    <row r="651" spans="2:11" ht="15" customHeight="1" x14ac:dyDescent="0.25">
      <c r="B651" s="73">
        <f t="shared" si="10"/>
        <v>646</v>
      </c>
      <c r="C651" s="77">
        <f>IFERROR(IF($C$4="TEI0185_REV03",CALC_CONN_TEI0185_REV03!U651,),"---")</f>
        <v>0</v>
      </c>
      <c r="D651" s="73">
        <f>IFERROR(IF($C$4="TEI0185_REV03",CALC_CONN_TEI0185_REV03!D651,),"---")</f>
        <v>0</v>
      </c>
      <c r="E651" s="73">
        <f>IFERROR(IF($C$4="TEI0185_REV03",CALC_CONN_TEI0185_REV03!E651,),"---")</f>
        <v>0</v>
      </c>
      <c r="F651" s="73" t="str">
        <f>IFERROR(IF(VLOOKUP($D651&amp;"-"&amp;$E651,IF($C$4="TEI0185_REV03",CALC_CONN_TEI0185_REV03!$F:$I),4,0)="--","---",IF($C$4="TEI0185_REV03",CALC_CONN_TEI0185_REV03!$G651&amp; " --&gt; " &amp;CALC_CONN_TEI0185_REV03!$I651&amp; " --&gt; ")),"---")</f>
        <v>---</v>
      </c>
      <c r="G651" s="73" t="str">
        <f>IFERROR(IF(VLOOKUP($D651&amp;"-"&amp;$E651,IF($C$4="TEI0185_REV03",CALC_CONN_TEI0185_REV03!$F:$H),3,0)="--",VLOOKUP($D651&amp;"-"&amp;$E651,IF($C$4="TEI0185_REV03",CALC_CONN_TEI0185_REV03!$F:$H),2,0),VLOOKUP($D651&amp;"-"&amp;$E651,IF($C$4="TEI0185_REV03",CALC_CONN_TEI0185_REV03!$F:$H),3,0)),"---")</f>
        <v>---</v>
      </c>
      <c r="H651" s="73" t="str">
        <f>IFERROR(VLOOKUP(G651,IF($C$4="TEI0185_REV03",CALC_CONN_TEI0185_REV03!$G:$T),14,0),"---")</f>
        <v>---</v>
      </c>
      <c r="I651" s="73" t="str">
        <f>IFERROR(VLOOKUP(G651,IF($C$4="TEI0185_REV03",CALC_CONN_TEI0185_REV03!$H:$X),16,0),"---")</f>
        <v>---</v>
      </c>
      <c r="J651" s="72" t="str">
        <f>IFERROR(VLOOKUP(G651,IF($C$4="TEI0185_REV03",CALC_CONN_TEI0185_REV03!$H:$X),17,0),"---")</f>
        <v>---</v>
      </c>
      <c r="K651" s="78" t="str">
        <f>IFERROR(VLOOKUP($D651&amp;"-"&amp;$E651,IF($C$4="TEI0185_REV03",CALC_CONN_TEI0185_REV03!$F:$K,"???"),6,0),"---")</f>
        <v>---</v>
      </c>
    </row>
    <row r="652" spans="2:11" ht="15" customHeight="1" x14ac:dyDescent="0.25">
      <c r="B652" s="73">
        <f t="shared" si="10"/>
        <v>647</v>
      </c>
      <c r="C652" s="77">
        <f>IFERROR(IF($C$4="TEI0185_REV03",CALC_CONN_TEI0185_REV03!U652,),"---")</f>
        <v>0</v>
      </c>
      <c r="D652" s="73">
        <f>IFERROR(IF($C$4="TEI0185_REV03",CALC_CONN_TEI0185_REV03!D652,),"---")</f>
        <v>0</v>
      </c>
      <c r="E652" s="73">
        <f>IFERROR(IF($C$4="TEI0185_REV03",CALC_CONN_TEI0185_REV03!E652,),"---")</f>
        <v>0</v>
      </c>
      <c r="F652" s="73" t="str">
        <f>IFERROR(IF(VLOOKUP($D652&amp;"-"&amp;$E652,IF($C$4="TEI0185_REV03",CALC_CONN_TEI0185_REV03!$F:$I),4,0)="--","---",IF($C$4="TEI0185_REV03",CALC_CONN_TEI0185_REV03!$G652&amp; " --&gt; " &amp;CALC_CONN_TEI0185_REV03!$I652&amp; " --&gt; ")),"---")</f>
        <v>---</v>
      </c>
      <c r="G652" s="73" t="str">
        <f>IFERROR(IF(VLOOKUP($D652&amp;"-"&amp;$E652,IF($C$4="TEI0185_REV03",CALC_CONN_TEI0185_REV03!$F:$H),3,0)="--",VLOOKUP($D652&amp;"-"&amp;$E652,IF($C$4="TEI0185_REV03",CALC_CONN_TEI0185_REV03!$F:$H),2,0),VLOOKUP($D652&amp;"-"&amp;$E652,IF($C$4="TEI0185_REV03",CALC_CONN_TEI0185_REV03!$F:$H),3,0)),"---")</f>
        <v>---</v>
      </c>
      <c r="H652" s="73" t="str">
        <f>IFERROR(VLOOKUP(G652,IF($C$4="TEI0185_REV03",CALC_CONN_TEI0185_REV03!$G:$T),14,0),"---")</f>
        <v>---</v>
      </c>
      <c r="I652" s="73" t="str">
        <f>IFERROR(VLOOKUP(G652,IF($C$4="TEI0185_REV03",CALC_CONN_TEI0185_REV03!$H:$X),16,0),"---")</f>
        <v>---</v>
      </c>
      <c r="J652" s="72" t="str">
        <f>IFERROR(VLOOKUP(G652,IF($C$4="TEI0185_REV03",CALC_CONN_TEI0185_REV03!$H:$X),17,0),"---")</f>
        <v>---</v>
      </c>
      <c r="K652" s="78" t="str">
        <f>IFERROR(VLOOKUP($D652&amp;"-"&amp;$E652,IF($C$4="TEI0185_REV03",CALC_CONN_TEI0185_REV03!$F:$K,"???"),6,0),"---")</f>
        <v>---</v>
      </c>
    </row>
    <row r="653" spans="2:11" ht="15" customHeight="1" x14ac:dyDescent="0.25">
      <c r="B653" s="73">
        <f t="shared" si="10"/>
        <v>648</v>
      </c>
      <c r="C653" s="77">
        <f>IFERROR(IF($C$4="TEI0185_REV03",CALC_CONN_TEI0185_REV03!U653,),"---")</f>
        <v>0</v>
      </c>
      <c r="D653" s="73">
        <f>IFERROR(IF($C$4="TEI0185_REV03",CALC_CONN_TEI0185_REV03!D653,),"---")</f>
        <v>0</v>
      </c>
      <c r="E653" s="73">
        <f>IFERROR(IF($C$4="TEI0185_REV03",CALC_CONN_TEI0185_REV03!E653,),"---")</f>
        <v>0</v>
      </c>
      <c r="F653" s="73" t="str">
        <f>IFERROR(IF(VLOOKUP($D653&amp;"-"&amp;$E653,IF($C$4="TEI0185_REV03",CALC_CONN_TEI0185_REV03!$F:$I),4,0)="--","---",IF($C$4="TEI0185_REV03",CALC_CONN_TEI0185_REV03!$G653&amp; " --&gt; " &amp;CALC_CONN_TEI0185_REV03!$I653&amp; " --&gt; ")),"---")</f>
        <v>---</v>
      </c>
      <c r="G653" s="73" t="str">
        <f>IFERROR(IF(VLOOKUP($D653&amp;"-"&amp;$E653,IF($C$4="TEI0185_REV03",CALC_CONN_TEI0185_REV03!$F:$H),3,0)="--",VLOOKUP($D653&amp;"-"&amp;$E653,IF($C$4="TEI0185_REV03",CALC_CONN_TEI0185_REV03!$F:$H),2,0),VLOOKUP($D653&amp;"-"&amp;$E653,IF($C$4="TEI0185_REV03",CALC_CONN_TEI0185_REV03!$F:$H),3,0)),"---")</f>
        <v>---</v>
      </c>
      <c r="H653" s="73" t="str">
        <f>IFERROR(VLOOKUP(G653,IF($C$4="TEI0185_REV03",CALC_CONN_TEI0185_REV03!$G:$T),14,0),"---")</f>
        <v>---</v>
      </c>
      <c r="I653" s="73" t="str">
        <f>IFERROR(VLOOKUP(G653,IF($C$4="TEI0185_REV03",CALC_CONN_TEI0185_REV03!$H:$X),16,0),"---")</f>
        <v>---</v>
      </c>
      <c r="J653" s="72" t="str">
        <f>IFERROR(VLOOKUP(G653,IF($C$4="TEI0185_REV03",CALC_CONN_TEI0185_REV03!$H:$X),17,0),"---")</f>
        <v>---</v>
      </c>
      <c r="K653" s="78" t="str">
        <f>IFERROR(VLOOKUP($D653&amp;"-"&amp;$E653,IF($C$4="TEI0185_REV03",CALC_CONN_TEI0185_REV03!$F:$K,"???"),6,0),"---")</f>
        <v>---</v>
      </c>
    </row>
    <row r="654" spans="2:11" ht="15" customHeight="1" x14ac:dyDescent="0.25">
      <c r="B654" s="73">
        <f t="shared" si="10"/>
        <v>649</v>
      </c>
      <c r="C654" s="77">
        <f>IFERROR(IF($C$4="TEI0185_REV03",CALC_CONN_TEI0185_REV03!U654,),"---")</f>
        <v>0</v>
      </c>
      <c r="D654" s="73">
        <f>IFERROR(IF($C$4="TEI0185_REV03",CALC_CONN_TEI0185_REV03!D654,),"---")</f>
        <v>0</v>
      </c>
      <c r="E654" s="73">
        <f>IFERROR(IF($C$4="TEI0185_REV03",CALC_CONN_TEI0185_REV03!E654,),"---")</f>
        <v>0</v>
      </c>
      <c r="F654" s="73" t="str">
        <f>IFERROR(IF(VLOOKUP($D654&amp;"-"&amp;$E654,IF($C$4="TEI0185_REV03",CALC_CONN_TEI0185_REV03!$F:$I),4,0)="--","---",IF($C$4="TEI0185_REV03",CALC_CONN_TEI0185_REV03!$G654&amp; " --&gt; " &amp;CALC_CONN_TEI0185_REV03!$I654&amp; " --&gt; ")),"---")</f>
        <v>---</v>
      </c>
      <c r="G654" s="73" t="str">
        <f>IFERROR(IF(VLOOKUP($D654&amp;"-"&amp;$E654,IF($C$4="TEI0185_REV03",CALC_CONN_TEI0185_REV03!$F:$H),3,0)="--",VLOOKUP($D654&amp;"-"&amp;$E654,IF($C$4="TEI0185_REV03",CALC_CONN_TEI0185_REV03!$F:$H),2,0),VLOOKUP($D654&amp;"-"&amp;$E654,IF($C$4="TEI0185_REV03",CALC_CONN_TEI0185_REV03!$F:$H),3,0)),"---")</f>
        <v>---</v>
      </c>
      <c r="H654" s="73" t="str">
        <f>IFERROR(VLOOKUP(G654,IF($C$4="TEI0185_REV03",CALC_CONN_TEI0185_REV03!$G:$T),14,0),"---")</f>
        <v>---</v>
      </c>
      <c r="I654" s="73" t="str">
        <f>IFERROR(VLOOKUP(G654,IF($C$4="TEI0185_REV03",CALC_CONN_TEI0185_REV03!$H:$X),16,0),"---")</f>
        <v>---</v>
      </c>
      <c r="J654" s="72" t="str">
        <f>IFERROR(VLOOKUP(G654,IF($C$4="TEI0185_REV03",CALC_CONN_TEI0185_REV03!$H:$X),17,0),"---")</f>
        <v>---</v>
      </c>
      <c r="K654" s="78" t="str">
        <f>IFERROR(VLOOKUP($D654&amp;"-"&amp;$E654,IF($C$4="TEI0185_REV03",CALC_CONN_TEI0185_REV03!$F:$K,"???"),6,0),"---")</f>
        <v>---</v>
      </c>
    </row>
    <row r="655" spans="2:11" ht="15" customHeight="1" x14ac:dyDescent="0.25">
      <c r="B655" s="73">
        <f t="shared" si="10"/>
        <v>650</v>
      </c>
      <c r="C655" s="77">
        <f>IFERROR(IF($C$4="TEI0185_REV03",CALC_CONN_TEI0185_REV03!U655,),"---")</f>
        <v>0</v>
      </c>
      <c r="D655" s="73">
        <f>IFERROR(IF($C$4="TEI0185_REV03",CALC_CONN_TEI0185_REV03!D655,),"---")</f>
        <v>0</v>
      </c>
      <c r="E655" s="73">
        <f>IFERROR(IF($C$4="TEI0185_REV03",CALC_CONN_TEI0185_REV03!E655,),"---")</f>
        <v>0</v>
      </c>
      <c r="F655" s="73" t="str">
        <f>IFERROR(IF(VLOOKUP($D655&amp;"-"&amp;$E655,IF($C$4="TEI0185_REV03",CALC_CONN_TEI0185_REV03!$F:$I),4,0)="--","---",IF($C$4="TEI0185_REV03",CALC_CONN_TEI0185_REV03!$G655&amp; " --&gt; " &amp;CALC_CONN_TEI0185_REV03!$I655&amp; " --&gt; ")),"---")</f>
        <v>---</v>
      </c>
      <c r="G655" s="73" t="str">
        <f>IFERROR(IF(VLOOKUP($D655&amp;"-"&amp;$E655,IF($C$4="TEI0185_REV03",CALC_CONN_TEI0185_REV03!$F:$H),3,0)="--",VLOOKUP($D655&amp;"-"&amp;$E655,IF($C$4="TEI0185_REV03",CALC_CONN_TEI0185_REV03!$F:$H),2,0),VLOOKUP($D655&amp;"-"&amp;$E655,IF($C$4="TEI0185_REV03",CALC_CONN_TEI0185_REV03!$F:$H),3,0)),"---")</f>
        <v>---</v>
      </c>
      <c r="H655" s="73" t="str">
        <f>IFERROR(VLOOKUP(G655,IF($C$4="TEI0185_REV03",CALC_CONN_TEI0185_REV03!$G:$T),14,0),"---")</f>
        <v>---</v>
      </c>
      <c r="I655" s="73" t="str">
        <f>IFERROR(VLOOKUP(G655,IF($C$4="TEI0185_REV03",CALC_CONN_TEI0185_REV03!$H:$X),16,0),"---")</f>
        <v>---</v>
      </c>
      <c r="J655" s="72" t="str">
        <f>IFERROR(VLOOKUP(G655,IF($C$4="TEI0185_REV03",CALC_CONN_TEI0185_REV03!$H:$X),17,0),"---")</f>
        <v>---</v>
      </c>
      <c r="K655" s="78" t="str">
        <f>IFERROR(VLOOKUP($D655&amp;"-"&amp;$E655,IF($C$4="TEI0185_REV03",CALC_CONN_TEI0185_REV03!$F:$K,"???"),6,0),"---")</f>
        <v>---</v>
      </c>
    </row>
    <row r="656" spans="2:11" ht="15" customHeight="1" x14ac:dyDescent="0.25">
      <c r="B656" s="73">
        <f t="shared" si="10"/>
        <v>651</v>
      </c>
      <c r="C656" s="77">
        <f>IFERROR(IF($C$4="TEI0185_REV03",CALC_CONN_TEI0185_REV03!U656,),"---")</f>
        <v>0</v>
      </c>
      <c r="D656" s="73">
        <f>IFERROR(IF($C$4="TEI0185_REV03",CALC_CONN_TEI0185_REV03!D656,),"---")</f>
        <v>0</v>
      </c>
      <c r="E656" s="73">
        <f>IFERROR(IF($C$4="TEI0185_REV03",CALC_CONN_TEI0185_REV03!E656,),"---")</f>
        <v>0</v>
      </c>
      <c r="F656" s="73" t="str">
        <f>IFERROR(IF(VLOOKUP($D656&amp;"-"&amp;$E656,IF($C$4="TEI0185_REV03",CALC_CONN_TEI0185_REV03!$F:$I),4,0)="--","---",IF($C$4="TEI0185_REV03",CALC_CONN_TEI0185_REV03!$G656&amp; " --&gt; " &amp;CALC_CONN_TEI0185_REV03!$I656&amp; " --&gt; ")),"---")</f>
        <v>---</v>
      </c>
      <c r="G656" s="73" t="str">
        <f>IFERROR(IF(VLOOKUP($D656&amp;"-"&amp;$E656,IF($C$4="TEI0185_REV03",CALC_CONN_TEI0185_REV03!$F:$H),3,0)="--",VLOOKUP($D656&amp;"-"&amp;$E656,IF($C$4="TEI0185_REV03",CALC_CONN_TEI0185_REV03!$F:$H),2,0),VLOOKUP($D656&amp;"-"&amp;$E656,IF($C$4="TEI0185_REV03",CALC_CONN_TEI0185_REV03!$F:$H),3,0)),"---")</f>
        <v>---</v>
      </c>
      <c r="H656" s="73" t="str">
        <f>IFERROR(VLOOKUP(G656,IF($C$4="TEI0185_REV03",CALC_CONN_TEI0185_REV03!$G:$T),14,0),"---")</f>
        <v>---</v>
      </c>
      <c r="I656" s="73" t="str">
        <f>IFERROR(VLOOKUP(G656,IF($C$4="TEI0185_REV03",CALC_CONN_TEI0185_REV03!$H:$X),16,0),"---")</f>
        <v>---</v>
      </c>
      <c r="J656" s="72" t="str">
        <f>IFERROR(VLOOKUP(G656,IF($C$4="TEI0185_REV03",CALC_CONN_TEI0185_REV03!$H:$X),17,0),"---")</f>
        <v>---</v>
      </c>
      <c r="K656" s="78" t="str">
        <f>IFERROR(VLOOKUP($D656&amp;"-"&amp;$E656,IF($C$4="TEI0185_REV03",CALC_CONN_TEI0185_REV03!$F:$K,"???"),6,0),"---")</f>
        <v>---</v>
      </c>
    </row>
    <row r="657" spans="2:11" ht="15" customHeight="1" x14ac:dyDescent="0.25">
      <c r="B657" s="73">
        <f t="shared" si="10"/>
        <v>652</v>
      </c>
      <c r="C657" s="77">
        <f>IFERROR(IF($C$4="TEI0185_REV03",CALC_CONN_TEI0185_REV03!U657,),"---")</f>
        <v>0</v>
      </c>
      <c r="D657" s="73">
        <f>IFERROR(IF($C$4="TEI0185_REV03",CALC_CONN_TEI0185_REV03!D657,),"---")</f>
        <v>0</v>
      </c>
      <c r="E657" s="73">
        <f>IFERROR(IF($C$4="TEI0185_REV03",CALC_CONN_TEI0185_REV03!E657,),"---")</f>
        <v>0</v>
      </c>
      <c r="F657" s="73" t="str">
        <f>IFERROR(IF(VLOOKUP($D657&amp;"-"&amp;$E657,IF($C$4="TEI0185_REV03",CALC_CONN_TEI0185_REV03!$F:$I),4,0)="--","---",IF($C$4="TEI0185_REV03",CALC_CONN_TEI0185_REV03!$G657&amp; " --&gt; " &amp;CALC_CONN_TEI0185_REV03!$I657&amp; " --&gt; ")),"---")</f>
        <v>---</v>
      </c>
      <c r="G657" s="73" t="str">
        <f>IFERROR(IF(VLOOKUP($D657&amp;"-"&amp;$E657,IF($C$4="TEI0185_REV03",CALC_CONN_TEI0185_REV03!$F:$H),3,0)="--",VLOOKUP($D657&amp;"-"&amp;$E657,IF($C$4="TEI0185_REV03",CALC_CONN_TEI0185_REV03!$F:$H),2,0),VLOOKUP($D657&amp;"-"&amp;$E657,IF($C$4="TEI0185_REV03",CALC_CONN_TEI0185_REV03!$F:$H),3,0)),"---")</f>
        <v>---</v>
      </c>
      <c r="H657" s="73" t="str">
        <f>IFERROR(VLOOKUP(G657,IF($C$4="TEI0185_REV03",CALC_CONN_TEI0185_REV03!$G:$T),14,0),"---")</f>
        <v>---</v>
      </c>
      <c r="I657" s="73" t="str">
        <f>IFERROR(VLOOKUP(G657,IF($C$4="TEI0185_REV03",CALC_CONN_TEI0185_REV03!$H:$X),16,0),"---")</f>
        <v>---</v>
      </c>
      <c r="J657" s="72" t="str">
        <f>IFERROR(VLOOKUP(G657,IF($C$4="TEI0185_REV03",CALC_CONN_TEI0185_REV03!$H:$X),17,0),"---")</f>
        <v>---</v>
      </c>
      <c r="K657" s="78" t="str">
        <f>IFERROR(VLOOKUP($D657&amp;"-"&amp;$E657,IF($C$4="TEI0185_REV03",CALC_CONN_TEI0185_REV03!$F:$K,"???"),6,0),"---")</f>
        <v>---</v>
      </c>
    </row>
    <row r="658" spans="2:11" ht="15" customHeight="1" x14ac:dyDescent="0.25">
      <c r="B658" s="73">
        <f t="shared" si="10"/>
        <v>653</v>
      </c>
      <c r="C658" s="77">
        <f>IFERROR(IF($C$4="TEI0185_REV03",CALC_CONN_TEI0185_REV03!U658,),"---")</f>
        <v>0</v>
      </c>
      <c r="D658" s="73">
        <f>IFERROR(IF($C$4="TEI0185_REV03",CALC_CONN_TEI0185_REV03!D658,),"---")</f>
        <v>0</v>
      </c>
      <c r="E658" s="73">
        <f>IFERROR(IF($C$4="TEI0185_REV03",CALC_CONN_TEI0185_REV03!E658,),"---")</f>
        <v>0</v>
      </c>
      <c r="F658" s="73" t="str">
        <f>IFERROR(IF(VLOOKUP($D658&amp;"-"&amp;$E658,IF($C$4="TEI0185_REV03",CALC_CONN_TEI0185_REV03!$F:$I),4,0)="--","---",IF($C$4="TEI0185_REV03",CALC_CONN_TEI0185_REV03!$G658&amp; " --&gt; " &amp;CALC_CONN_TEI0185_REV03!$I658&amp; " --&gt; ")),"---")</f>
        <v>---</v>
      </c>
      <c r="G658" s="73" t="str">
        <f>IFERROR(IF(VLOOKUP($D658&amp;"-"&amp;$E658,IF($C$4="TEI0185_REV03",CALC_CONN_TEI0185_REV03!$F:$H),3,0)="--",VLOOKUP($D658&amp;"-"&amp;$E658,IF($C$4="TEI0185_REV03",CALC_CONN_TEI0185_REV03!$F:$H),2,0),VLOOKUP($D658&amp;"-"&amp;$E658,IF($C$4="TEI0185_REV03",CALC_CONN_TEI0185_REV03!$F:$H),3,0)),"---")</f>
        <v>---</v>
      </c>
      <c r="H658" s="73" t="str">
        <f>IFERROR(VLOOKUP(G658,IF($C$4="TEI0185_REV03",CALC_CONN_TEI0185_REV03!$G:$T),14,0),"---")</f>
        <v>---</v>
      </c>
      <c r="I658" s="73" t="str">
        <f>IFERROR(VLOOKUP(G658,IF($C$4="TEI0185_REV03",CALC_CONN_TEI0185_REV03!$H:$X),16,0),"---")</f>
        <v>---</v>
      </c>
      <c r="J658" s="72" t="str">
        <f>IFERROR(VLOOKUP(G658,IF($C$4="TEI0185_REV03",CALC_CONN_TEI0185_REV03!$H:$X),17,0),"---")</f>
        <v>---</v>
      </c>
      <c r="K658" s="78" t="str">
        <f>IFERROR(VLOOKUP($D658&amp;"-"&amp;$E658,IF($C$4="TEI0185_REV03",CALC_CONN_TEI0185_REV03!$F:$K,"???"),6,0),"---")</f>
        <v>---</v>
      </c>
    </row>
    <row r="659" spans="2:11" ht="15" customHeight="1" x14ac:dyDescent="0.25">
      <c r="B659" s="73">
        <f t="shared" si="10"/>
        <v>654</v>
      </c>
      <c r="C659" s="77">
        <f>IFERROR(IF($C$4="TEI0185_REV03",CALC_CONN_TEI0185_REV03!U659,),"---")</f>
        <v>0</v>
      </c>
      <c r="D659" s="73">
        <f>IFERROR(IF($C$4="TEI0185_REV03",CALC_CONN_TEI0185_REV03!D659,),"---")</f>
        <v>0</v>
      </c>
      <c r="E659" s="73">
        <f>IFERROR(IF($C$4="TEI0185_REV03",CALC_CONN_TEI0185_REV03!E659,),"---")</f>
        <v>0</v>
      </c>
      <c r="F659" s="73" t="str">
        <f>IFERROR(IF(VLOOKUP($D659&amp;"-"&amp;$E659,IF($C$4="TEI0185_REV03",CALC_CONN_TEI0185_REV03!$F:$I),4,0)="--","---",IF($C$4="TEI0185_REV03",CALC_CONN_TEI0185_REV03!$G659&amp; " --&gt; " &amp;CALC_CONN_TEI0185_REV03!$I659&amp; " --&gt; ")),"---")</f>
        <v>---</v>
      </c>
      <c r="G659" s="73" t="str">
        <f>IFERROR(IF(VLOOKUP($D659&amp;"-"&amp;$E659,IF($C$4="TEI0185_REV03",CALC_CONN_TEI0185_REV03!$F:$H),3,0)="--",VLOOKUP($D659&amp;"-"&amp;$E659,IF($C$4="TEI0185_REV03",CALC_CONN_TEI0185_REV03!$F:$H),2,0),VLOOKUP($D659&amp;"-"&amp;$E659,IF($C$4="TEI0185_REV03",CALC_CONN_TEI0185_REV03!$F:$H),3,0)),"---")</f>
        <v>---</v>
      </c>
      <c r="H659" s="73" t="str">
        <f>IFERROR(VLOOKUP(G659,IF($C$4="TEI0185_REV03",CALC_CONN_TEI0185_REV03!$G:$T),14,0),"---")</f>
        <v>---</v>
      </c>
      <c r="I659" s="73" t="str">
        <f>IFERROR(VLOOKUP(G659,IF($C$4="TEI0185_REV03",CALC_CONN_TEI0185_REV03!$H:$X),16,0),"---")</f>
        <v>---</v>
      </c>
      <c r="J659" s="72" t="str">
        <f>IFERROR(VLOOKUP(G659,IF($C$4="TEI0185_REV03",CALC_CONN_TEI0185_REV03!$H:$X),17,0),"---")</f>
        <v>---</v>
      </c>
      <c r="K659" s="78" t="str">
        <f>IFERROR(VLOOKUP($D659&amp;"-"&amp;$E659,IF($C$4="TEI0185_REV03",CALC_CONN_TEI0185_REV03!$F:$K,"???"),6,0),"---")</f>
        <v>---</v>
      </c>
    </row>
    <row r="660" spans="2:11" ht="15" customHeight="1" x14ac:dyDescent="0.25">
      <c r="B660" s="73">
        <f t="shared" si="10"/>
        <v>655</v>
      </c>
      <c r="C660" s="77">
        <f>IFERROR(IF($C$4="TEI0185_REV03",CALC_CONN_TEI0185_REV03!U660,),"---")</f>
        <v>0</v>
      </c>
      <c r="D660" s="73">
        <f>IFERROR(IF($C$4="TEI0185_REV03",CALC_CONN_TEI0185_REV03!D660,),"---")</f>
        <v>0</v>
      </c>
      <c r="E660" s="73">
        <f>IFERROR(IF($C$4="TEI0185_REV03",CALC_CONN_TEI0185_REV03!E660,),"---")</f>
        <v>0</v>
      </c>
      <c r="F660" s="73" t="str">
        <f>IFERROR(IF(VLOOKUP($D660&amp;"-"&amp;$E660,IF($C$4="TEI0185_REV03",CALC_CONN_TEI0185_REV03!$F:$I),4,0)="--","---",IF($C$4="TEI0185_REV03",CALC_CONN_TEI0185_REV03!$G660&amp; " --&gt; " &amp;CALC_CONN_TEI0185_REV03!$I660&amp; " --&gt; ")),"---")</f>
        <v>---</v>
      </c>
      <c r="G660" s="73" t="str">
        <f>IFERROR(IF(VLOOKUP($D660&amp;"-"&amp;$E660,IF($C$4="TEI0185_REV03",CALC_CONN_TEI0185_REV03!$F:$H),3,0)="--",VLOOKUP($D660&amp;"-"&amp;$E660,IF($C$4="TEI0185_REV03",CALC_CONN_TEI0185_REV03!$F:$H),2,0),VLOOKUP($D660&amp;"-"&amp;$E660,IF($C$4="TEI0185_REV03",CALC_CONN_TEI0185_REV03!$F:$H),3,0)),"---")</f>
        <v>---</v>
      </c>
      <c r="H660" s="73" t="str">
        <f>IFERROR(VLOOKUP(G660,IF($C$4="TEI0185_REV03",CALC_CONN_TEI0185_REV03!$G:$T),14,0),"---")</f>
        <v>---</v>
      </c>
      <c r="I660" s="73" t="str">
        <f>IFERROR(VLOOKUP(G660,IF($C$4="TEI0185_REV03",CALC_CONN_TEI0185_REV03!$H:$X),16,0),"---")</f>
        <v>---</v>
      </c>
      <c r="J660" s="72" t="str">
        <f>IFERROR(VLOOKUP(G660,IF($C$4="TEI0185_REV03",CALC_CONN_TEI0185_REV03!$H:$X),17,0),"---")</f>
        <v>---</v>
      </c>
      <c r="K660" s="78" t="str">
        <f>IFERROR(VLOOKUP($D660&amp;"-"&amp;$E660,IF($C$4="TEI0185_REV03",CALC_CONN_TEI0185_REV03!$F:$K,"???"),6,0),"---")</f>
        <v>---</v>
      </c>
    </row>
    <row r="661" spans="2:11" ht="15" customHeight="1" x14ac:dyDescent="0.25">
      <c r="B661" s="73">
        <f t="shared" si="10"/>
        <v>656</v>
      </c>
      <c r="C661" s="77">
        <f>IFERROR(IF($C$4="TEI0185_REV03",CALC_CONN_TEI0185_REV03!U661,),"---")</f>
        <v>0</v>
      </c>
      <c r="D661" s="73">
        <f>IFERROR(IF($C$4="TEI0185_REV03",CALC_CONN_TEI0185_REV03!D661,),"---")</f>
        <v>0</v>
      </c>
      <c r="E661" s="73">
        <f>IFERROR(IF($C$4="TEI0185_REV03",CALC_CONN_TEI0185_REV03!E661,),"---")</f>
        <v>0</v>
      </c>
      <c r="F661" s="73" t="str">
        <f>IFERROR(IF(VLOOKUP($D661&amp;"-"&amp;$E661,IF($C$4="TEI0185_REV03",CALC_CONN_TEI0185_REV03!$F:$I),4,0)="--","---",IF($C$4="TEI0185_REV03",CALC_CONN_TEI0185_REV03!$G661&amp; " --&gt; " &amp;CALC_CONN_TEI0185_REV03!$I661&amp; " --&gt; ")),"---")</f>
        <v>---</v>
      </c>
      <c r="G661" s="73" t="str">
        <f>IFERROR(IF(VLOOKUP($D661&amp;"-"&amp;$E661,IF($C$4="TEI0185_REV03",CALC_CONN_TEI0185_REV03!$F:$H),3,0)="--",VLOOKUP($D661&amp;"-"&amp;$E661,IF($C$4="TEI0185_REV03",CALC_CONN_TEI0185_REV03!$F:$H),2,0),VLOOKUP($D661&amp;"-"&amp;$E661,IF($C$4="TEI0185_REV03",CALC_CONN_TEI0185_REV03!$F:$H),3,0)),"---")</f>
        <v>---</v>
      </c>
      <c r="H661" s="73" t="str">
        <f>IFERROR(VLOOKUP(G661,IF($C$4="TEI0185_REV03",CALC_CONN_TEI0185_REV03!$G:$T),14,0),"---")</f>
        <v>---</v>
      </c>
      <c r="I661" s="73" t="str">
        <f>IFERROR(VLOOKUP(G661,IF($C$4="TEI0185_REV03",CALC_CONN_TEI0185_REV03!$H:$X),16,0),"---")</f>
        <v>---</v>
      </c>
      <c r="J661" s="72" t="str">
        <f>IFERROR(VLOOKUP(G661,IF($C$4="TEI0185_REV03",CALC_CONN_TEI0185_REV03!$H:$X),17,0),"---")</f>
        <v>---</v>
      </c>
      <c r="K661" s="78" t="str">
        <f>IFERROR(VLOOKUP($D661&amp;"-"&amp;$E661,IF($C$4="TEI0185_REV03",CALC_CONN_TEI0185_REV03!$F:$K,"???"),6,0),"---")</f>
        <v>---</v>
      </c>
    </row>
    <row r="662" spans="2:11" ht="15" customHeight="1" x14ac:dyDescent="0.25">
      <c r="B662" s="73">
        <f t="shared" si="10"/>
        <v>657</v>
      </c>
      <c r="C662" s="77">
        <f>IFERROR(IF($C$4="TEI0185_REV03",CALC_CONN_TEI0185_REV03!U662,),"---")</f>
        <v>0</v>
      </c>
      <c r="D662" s="73">
        <f>IFERROR(IF($C$4="TEI0185_REV03",CALC_CONN_TEI0185_REV03!D662,),"---")</f>
        <v>0</v>
      </c>
      <c r="E662" s="73">
        <f>IFERROR(IF($C$4="TEI0185_REV03",CALC_CONN_TEI0185_REV03!E662,),"---")</f>
        <v>0</v>
      </c>
      <c r="F662" s="73" t="str">
        <f>IFERROR(IF(VLOOKUP($D662&amp;"-"&amp;$E662,IF($C$4="TEI0185_REV03",CALC_CONN_TEI0185_REV03!$F:$I),4,0)="--","---",IF($C$4="TEI0185_REV03",CALC_CONN_TEI0185_REV03!$G662&amp; " --&gt; " &amp;CALC_CONN_TEI0185_REV03!$I662&amp; " --&gt; ")),"---")</f>
        <v>---</v>
      </c>
      <c r="G662" s="73" t="str">
        <f>IFERROR(IF(VLOOKUP($D662&amp;"-"&amp;$E662,IF($C$4="TEI0185_REV03",CALC_CONN_TEI0185_REV03!$F:$H),3,0)="--",VLOOKUP($D662&amp;"-"&amp;$E662,IF($C$4="TEI0185_REV03",CALC_CONN_TEI0185_REV03!$F:$H),2,0),VLOOKUP($D662&amp;"-"&amp;$E662,IF($C$4="TEI0185_REV03",CALC_CONN_TEI0185_REV03!$F:$H),3,0)),"---")</f>
        <v>---</v>
      </c>
      <c r="H662" s="73" t="str">
        <f>IFERROR(VLOOKUP(G662,IF($C$4="TEI0185_REV03",CALC_CONN_TEI0185_REV03!$G:$T),14,0),"---")</f>
        <v>---</v>
      </c>
      <c r="I662" s="73" t="str">
        <f>IFERROR(VLOOKUP(G662,IF($C$4="TEI0185_REV03",CALC_CONN_TEI0185_REV03!$H:$X),16,0),"---")</f>
        <v>---</v>
      </c>
      <c r="J662" s="72" t="str">
        <f>IFERROR(VLOOKUP(G662,IF($C$4="TEI0185_REV03",CALC_CONN_TEI0185_REV03!$H:$X),17,0),"---")</f>
        <v>---</v>
      </c>
      <c r="K662" s="78" t="str">
        <f>IFERROR(VLOOKUP($D662&amp;"-"&amp;$E662,IF($C$4="TEI0185_REV03",CALC_CONN_TEI0185_REV03!$F:$K,"???"),6,0),"---")</f>
        <v>---</v>
      </c>
    </row>
    <row r="663" spans="2:11" ht="15" customHeight="1" x14ac:dyDescent="0.25">
      <c r="B663" s="73">
        <f t="shared" si="10"/>
        <v>658</v>
      </c>
      <c r="C663" s="77">
        <f>IFERROR(IF($C$4="TEI0185_REV03",CALC_CONN_TEI0185_REV03!U663,),"---")</f>
        <v>0</v>
      </c>
      <c r="D663" s="73">
        <f>IFERROR(IF($C$4="TEI0185_REV03",CALC_CONN_TEI0185_REV03!D663,),"---")</f>
        <v>0</v>
      </c>
      <c r="E663" s="73">
        <f>IFERROR(IF($C$4="TEI0185_REV03",CALC_CONN_TEI0185_REV03!E663,),"---")</f>
        <v>0</v>
      </c>
      <c r="F663" s="73" t="str">
        <f>IFERROR(IF(VLOOKUP($D663&amp;"-"&amp;$E663,IF($C$4="TEI0185_REV03",CALC_CONN_TEI0185_REV03!$F:$I),4,0)="--","---",IF($C$4="TEI0185_REV03",CALC_CONN_TEI0185_REV03!$G663&amp; " --&gt; " &amp;CALC_CONN_TEI0185_REV03!$I663&amp; " --&gt; ")),"---")</f>
        <v>---</v>
      </c>
      <c r="G663" s="73" t="str">
        <f>IFERROR(IF(VLOOKUP($D663&amp;"-"&amp;$E663,IF($C$4="TEI0185_REV03",CALC_CONN_TEI0185_REV03!$F:$H),3,0)="--",VLOOKUP($D663&amp;"-"&amp;$E663,IF($C$4="TEI0185_REV03",CALC_CONN_TEI0185_REV03!$F:$H),2,0),VLOOKUP($D663&amp;"-"&amp;$E663,IF($C$4="TEI0185_REV03",CALC_CONN_TEI0185_REV03!$F:$H),3,0)),"---")</f>
        <v>---</v>
      </c>
      <c r="H663" s="73" t="str">
        <f>IFERROR(VLOOKUP(G663,IF($C$4="TEI0185_REV03",CALC_CONN_TEI0185_REV03!$G:$T),14,0),"---")</f>
        <v>---</v>
      </c>
      <c r="I663" s="73" t="str">
        <f>IFERROR(VLOOKUP(G663,IF($C$4="TEI0185_REV03",CALC_CONN_TEI0185_REV03!$H:$X),16,0),"---")</f>
        <v>---</v>
      </c>
      <c r="J663" s="72" t="str">
        <f>IFERROR(VLOOKUP(G663,IF($C$4="TEI0185_REV03",CALC_CONN_TEI0185_REV03!$H:$X),17,0),"---")</f>
        <v>---</v>
      </c>
      <c r="K663" s="78" t="str">
        <f>IFERROR(VLOOKUP($D663&amp;"-"&amp;$E663,IF($C$4="TEI0185_REV03",CALC_CONN_TEI0185_REV03!$F:$K,"???"),6,0),"---")</f>
        <v>---</v>
      </c>
    </row>
    <row r="664" spans="2:11" ht="15" customHeight="1" x14ac:dyDescent="0.25">
      <c r="B664" s="73">
        <f t="shared" si="10"/>
        <v>659</v>
      </c>
      <c r="C664" s="77">
        <f>IFERROR(IF($C$4="TEI0185_REV03",CALC_CONN_TEI0185_REV03!U664,),"---")</f>
        <v>0</v>
      </c>
      <c r="D664" s="73">
        <f>IFERROR(IF($C$4="TEI0185_REV03",CALC_CONN_TEI0185_REV03!D664,),"---")</f>
        <v>0</v>
      </c>
      <c r="E664" s="73">
        <f>IFERROR(IF($C$4="TEI0185_REV03",CALC_CONN_TEI0185_REV03!E664,),"---")</f>
        <v>0</v>
      </c>
      <c r="F664" s="73" t="str">
        <f>IFERROR(IF(VLOOKUP($D664&amp;"-"&amp;$E664,IF($C$4="TEI0185_REV03",CALC_CONN_TEI0185_REV03!$F:$I),4,0)="--","---",IF($C$4="TEI0185_REV03",CALC_CONN_TEI0185_REV03!$G664&amp; " --&gt; " &amp;CALC_CONN_TEI0185_REV03!$I664&amp; " --&gt; ")),"---")</f>
        <v>---</v>
      </c>
      <c r="G664" s="73" t="str">
        <f>IFERROR(IF(VLOOKUP($D664&amp;"-"&amp;$E664,IF($C$4="TEI0185_REV03",CALC_CONN_TEI0185_REV03!$F:$H),3,0)="--",VLOOKUP($D664&amp;"-"&amp;$E664,IF($C$4="TEI0185_REV03",CALC_CONN_TEI0185_REV03!$F:$H),2,0),VLOOKUP($D664&amp;"-"&amp;$E664,IF($C$4="TEI0185_REV03",CALC_CONN_TEI0185_REV03!$F:$H),3,0)),"---")</f>
        <v>---</v>
      </c>
      <c r="H664" s="73" t="str">
        <f>IFERROR(VLOOKUP(G664,IF($C$4="TEI0185_REV03",CALC_CONN_TEI0185_REV03!$G:$T),14,0),"---")</f>
        <v>---</v>
      </c>
      <c r="I664" s="73" t="str">
        <f>IFERROR(VLOOKUP(G664,IF($C$4="TEI0185_REV03",CALC_CONN_TEI0185_REV03!$H:$X),16,0),"---")</f>
        <v>---</v>
      </c>
      <c r="J664" s="72" t="str">
        <f>IFERROR(VLOOKUP(G664,IF($C$4="TEI0185_REV03",CALC_CONN_TEI0185_REV03!$H:$X),17,0),"---")</f>
        <v>---</v>
      </c>
      <c r="K664" s="78" t="str">
        <f>IFERROR(VLOOKUP($D664&amp;"-"&amp;$E664,IF($C$4="TEI0185_REV03",CALC_CONN_TEI0185_REV03!$F:$K,"???"),6,0),"---")</f>
        <v>---</v>
      </c>
    </row>
    <row r="665" spans="2:11" ht="15" customHeight="1" x14ac:dyDescent="0.25">
      <c r="B665" s="73">
        <f t="shared" si="10"/>
        <v>660</v>
      </c>
      <c r="C665" s="77">
        <f>IFERROR(IF($C$4="TEI0185_REV03",CALC_CONN_TEI0185_REV03!U665,),"---")</f>
        <v>0</v>
      </c>
      <c r="D665" s="73">
        <f>IFERROR(IF($C$4="TEI0185_REV03",CALC_CONN_TEI0185_REV03!D665,),"---")</f>
        <v>0</v>
      </c>
      <c r="E665" s="73">
        <f>IFERROR(IF($C$4="TEI0185_REV03",CALC_CONN_TEI0185_REV03!E665,),"---")</f>
        <v>0</v>
      </c>
      <c r="F665" s="73" t="str">
        <f>IFERROR(IF(VLOOKUP($D665&amp;"-"&amp;$E665,IF($C$4="TEI0185_REV03",CALC_CONN_TEI0185_REV03!$F:$I),4,0)="--","---",IF($C$4="TEI0185_REV03",CALC_CONN_TEI0185_REV03!$G665&amp; " --&gt; " &amp;CALC_CONN_TEI0185_REV03!$I665&amp; " --&gt; ")),"---")</f>
        <v>---</v>
      </c>
      <c r="G665" s="73" t="str">
        <f>IFERROR(IF(VLOOKUP($D665&amp;"-"&amp;$E665,IF($C$4="TEI0185_REV03",CALC_CONN_TEI0185_REV03!$F:$H),3,0)="--",VLOOKUP($D665&amp;"-"&amp;$E665,IF($C$4="TEI0185_REV03",CALC_CONN_TEI0185_REV03!$F:$H),2,0),VLOOKUP($D665&amp;"-"&amp;$E665,IF($C$4="TEI0185_REV03",CALC_CONN_TEI0185_REV03!$F:$H),3,0)),"---")</f>
        <v>---</v>
      </c>
      <c r="H665" s="73" t="str">
        <f>IFERROR(VLOOKUP(G665,IF($C$4="TEI0185_REV03",CALC_CONN_TEI0185_REV03!$G:$T),14,0),"---")</f>
        <v>---</v>
      </c>
      <c r="I665" s="73" t="str">
        <f>IFERROR(VLOOKUP(G665,IF($C$4="TEI0185_REV03",CALC_CONN_TEI0185_REV03!$H:$X),16,0),"---")</f>
        <v>---</v>
      </c>
      <c r="J665" s="72" t="str">
        <f>IFERROR(VLOOKUP(G665,IF($C$4="TEI0185_REV03",CALC_CONN_TEI0185_REV03!$H:$X),17,0),"---")</f>
        <v>---</v>
      </c>
      <c r="K665" s="78" t="str">
        <f>IFERROR(VLOOKUP($D665&amp;"-"&amp;$E665,IF($C$4="TEI0185_REV03",CALC_CONN_TEI0185_REV03!$F:$K,"???"),6,0),"---")</f>
        <v>---</v>
      </c>
    </row>
    <row r="666" spans="2:11" ht="15" customHeight="1" x14ac:dyDescent="0.25">
      <c r="B666" s="73">
        <f t="shared" si="10"/>
        <v>661</v>
      </c>
      <c r="C666" s="77">
        <f>IFERROR(IF($C$4="TEI0185_REV03",CALC_CONN_TEI0185_REV03!U666,),"---")</f>
        <v>0</v>
      </c>
      <c r="D666" s="73">
        <f>IFERROR(IF($C$4="TEI0185_REV03",CALC_CONN_TEI0185_REV03!D666,),"---")</f>
        <v>0</v>
      </c>
      <c r="E666" s="73">
        <f>IFERROR(IF($C$4="TEI0185_REV03",CALC_CONN_TEI0185_REV03!E666,),"---")</f>
        <v>0</v>
      </c>
      <c r="F666" s="73" t="str">
        <f>IFERROR(IF(VLOOKUP($D666&amp;"-"&amp;$E666,IF($C$4="TEI0185_REV03",CALC_CONN_TEI0185_REV03!$F:$I),4,0)="--","---",IF($C$4="TEI0185_REV03",CALC_CONN_TEI0185_REV03!$G666&amp; " --&gt; " &amp;CALC_CONN_TEI0185_REV03!$I666&amp; " --&gt; ")),"---")</f>
        <v>---</v>
      </c>
      <c r="G666" s="73" t="str">
        <f>IFERROR(IF(VLOOKUP($D666&amp;"-"&amp;$E666,IF($C$4="TEI0185_REV03",CALC_CONN_TEI0185_REV03!$F:$H),3,0)="--",VLOOKUP($D666&amp;"-"&amp;$E666,IF($C$4="TEI0185_REV03",CALC_CONN_TEI0185_REV03!$F:$H),2,0),VLOOKUP($D666&amp;"-"&amp;$E666,IF($C$4="TEI0185_REV03",CALC_CONN_TEI0185_REV03!$F:$H),3,0)),"---")</f>
        <v>---</v>
      </c>
      <c r="H666" s="73" t="str">
        <f>IFERROR(VLOOKUP(G666,IF($C$4="TEI0185_REV03",CALC_CONN_TEI0185_REV03!$G:$T),14,0),"---")</f>
        <v>---</v>
      </c>
      <c r="I666" s="73" t="str">
        <f>IFERROR(VLOOKUP(G666,IF($C$4="TEI0185_REV03",CALC_CONN_TEI0185_REV03!$H:$X),16,0),"---")</f>
        <v>---</v>
      </c>
      <c r="J666" s="72" t="str">
        <f>IFERROR(VLOOKUP(G666,IF($C$4="TEI0185_REV03",CALC_CONN_TEI0185_REV03!$H:$X),17,0),"---")</f>
        <v>---</v>
      </c>
      <c r="K666" s="78" t="str">
        <f>IFERROR(VLOOKUP($D666&amp;"-"&amp;$E666,IF($C$4="TEI0185_REV03",CALC_CONN_TEI0185_REV03!$F:$K,"???"),6,0),"---")</f>
        <v>---</v>
      </c>
    </row>
    <row r="667" spans="2:11" ht="15" customHeight="1" x14ac:dyDescent="0.25">
      <c r="B667" s="73">
        <f t="shared" si="10"/>
        <v>662</v>
      </c>
      <c r="C667" s="77">
        <f>IFERROR(IF($C$4="TEI0185_REV03",CALC_CONN_TEI0185_REV03!U667,),"---")</f>
        <v>0</v>
      </c>
      <c r="D667" s="73">
        <f>IFERROR(IF($C$4="TEI0185_REV03",CALC_CONN_TEI0185_REV03!D667,),"---")</f>
        <v>0</v>
      </c>
      <c r="E667" s="73">
        <f>IFERROR(IF($C$4="TEI0185_REV03",CALC_CONN_TEI0185_REV03!E667,),"---")</f>
        <v>0</v>
      </c>
      <c r="F667" s="73" t="str">
        <f>IFERROR(IF(VLOOKUP($D667&amp;"-"&amp;$E667,IF($C$4="TEI0185_REV03",CALC_CONN_TEI0185_REV03!$F:$I),4,0)="--","---",IF($C$4="TEI0185_REV03",CALC_CONN_TEI0185_REV03!$G667&amp; " --&gt; " &amp;CALC_CONN_TEI0185_REV03!$I667&amp; " --&gt; ")),"---")</f>
        <v>---</v>
      </c>
      <c r="G667" s="73" t="str">
        <f>IFERROR(IF(VLOOKUP($D667&amp;"-"&amp;$E667,IF($C$4="TEI0185_REV03",CALC_CONN_TEI0185_REV03!$F:$H),3,0)="--",VLOOKUP($D667&amp;"-"&amp;$E667,IF($C$4="TEI0185_REV03",CALC_CONN_TEI0185_REV03!$F:$H),2,0),VLOOKUP($D667&amp;"-"&amp;$E667,IF($C$4="TEI0185_REV03",CALC_CONN_TEI0185_REV03!$F:$H),3,0)),"---")</f>
        <v>---</v>
      </c>
      <c r="H667" s="73" t="str">
        <f>IFERROR(VLOOKUP(G667,IF($C$4="TEI0185_REV03",CALC_CONN_TEI0185_REV03!$G:$T),14,0),"---")</f>
        <v>---</v>
      </c>
      <c r="I667" s="73" t="str">
        <f>IFERROR(VLOOKUP(G667,IF($C$4="TEI0185_REV03",CALC_CONN_TEI0185_REV03!$H:$X),16,0),"---")</f>
        <v>---</v>
      </c>
      <c r="J667" s="72" t="str">
        <f>IFERROR(VLOOKUP(G667,IF($C$4="TEI0185_REV03",CALC_CONN_TEI0185_REV03!$H:$X),17,0),"---")</f>
        <v>---</v>
      </c>
      <c r="K667" s="78" t="str">
        <f>IFERROR(VLOOKUP($D667&amp;"-"&amp;$E667,IF($C$4="TEI0185_REV03",CALC_CONN_TEI0185_REV03!$F:$K,"???"),6,0),"---")</f>
        <v>---</v>
      </c>
    </row>
    <row r="668" spans="2:11" ht="15" customHeight="1" x14ac:dyDescent="0.25">
      <c r="B668" s="73">
        <f t="shared" si="10"/>
        <v>663</v>
      </c>
      <c r="C668" s="77">
        <f>IFERROR(IF($C$4="TEI0185_REV03",CALC_CONN_TEI0185_REV03!U668,),"---")</f>
        <v>0</v>
      </c>
      <c r="D668" s="73">
        <f>IFERROR(IF($C$4="TEI0185_REV03",CALC_CONN_TEI0185_REV03!D668,),"---")</f>
        <v>0</v>
      </c>
      <c r="E668" s="73">
        <f>IFERROR(IF($C$4="TEI0185_REV03",CALC_CONN_TEI0185_REV03!E668,),"---")</f>
        <v>0</v>
      </c>
      <c r="F668" s="73" t="str">
        <f>IFERROR(IF(VLOOKUP($D668&amp;"-"&amp;$E668,IF($C$4="TEI0185_REV03",CALC_CONN_TEI0185_REV03!$F:$I),4,0)="--","---",IF($C$4="TEI0185_REV03",CALC_CONN_TEI0185_REV03!$G668&amp; " --&gt; " &amp;CALC_CONN_TEI0185_REV03!$I668&amp; " --&gt; ")),"---")</f>
        <v>---</v>
      </c>
      <c r="G668" s="73" t="str">
        <f>IFERROR(IF(VLOOKUP($D668&amp;"-"&amp;$E668,IF($C$4="TEI0185_REV03",CALC_CONN_TEI0185_REV03!$F:$H),3,0)="--",VLOOKUP($D668&amp;"-"&amp;$E668,IF($C$4="TEI0185_REV03",CALC_CONN_TEI0185_REV03!$F:$H),2,0),VLOOKUP($D668&amp;"-"&amp;$E668,IF($C$4="TEI0185_REV03",CALC_CONN_TEI0185_REV03!$F:$H),3,0)),"---")</f>
        <v>---</v>
      </c>
      <c r="H668" s="73" t="str">
        <f>IFERROR(VLOOKUP(G668,IF($C$4="TEI0185_REV03",CALC_CONN_TEI0185_REV03!$G:$T),14,0),"---")</f>
        <v>---</v>
      </c>
      <c r="I668" s="73" t="str">
        <f>IFERROR(VLOOKUP(G668,IF($C$4="TEI0185_REV03",CALC_CONN_TEI0185_REV03!$H:$X),16,0),"---")</f>
        <v>---</v>
      </c>
      <c r="J668" s="72" t="str">
        <f>IFERROR(VLOOKUP(G668,IF($C$4="TEI0185_REV03",CALC_CONN_TEI0185_REV03!$H:$X),17,0),"---")</f>
        <v>---</v>
      </c>
      <c r="K668" s="78" t="str">
        <f>IFERROR(VLOOKUP($D668&amp;"-"&amp;$E668,IF($C$4="TEI0185_REV03",CALC_CONN_TEI0185_REV03!$F:$K,"???"),6,0),"---")</f>
        <v>---</v>
      </c>
    </row>
    <row r="669" spans="2:11" ht="15" customHeight="1" x14ac:dyDescent="0.25">
      <c r="B669" s="73">
        <f t="shared" si="10"/>
        <v>664</v>
      </c>
      <c r="C669" s="77">
        <f>IFERROR(IF($C$4="TEI0185_REV03",CALC_CONN_TEI0185_REV03!U669,),"---")</f>
        <v>0</v>
      </c>
      <c r="D669" s="73">
        <f>IFERROR(IF($C$4="TEI0185_REV03",CALC_CONN_TEI0185_REV03!D669,),"---")</f>
        <v>0</v>
      </c>
      <c r="E669" s="73">
        <f>IFERROR(IF($C$4="TEI0185_REV03",CALC_CONN_TEI0185_REV03!E669,),"---")</f>
        <v>0</v>
      </c>
      <c r="F669" s="73" t="str">
        <f>IFERROR(IF(VLOOKUP($D669&amp;"-"&amp;$E669,IF($C$4="TEI0185_REV03",CALC_CONN_TEI0185_REV03!$F:$I),4,0)="--","---",IF($C$4="TEI0185_REV03",CALC_CONN_TEI0185_REV03!$G669&amp; " --&gt; " &amp;CALC_CONN_TEI0185_REV03!$I669&amp; " --&gt; ")),"---")</f>
        <v>---</v>
      </c>
      <c r="G669" s="73" t="str">
        <f>IFERROR(IF(VLOOKUP($D669&amp;"-"&amp;$E669,IF($C$4="TEI0185_REV03",CALC_CONN_TEI0185_REV03!$F:$H),3,0)="--",VLOOKUP($D669&amp;"-"&amp;$E669,IF($C$4="TEI0185_REV03",CALC_CONN_TEI0185_REV03!$F:$H),2,0),VLOOKUP($D669&amp;"-"&amp;$E669,IF($C$4="TEI0185_REV03",CALC_CONN_TEI0185_REV03!$F:$H),3,0)),"---")</f>
        <v>---</v>
      </c>
      <c r="H669" s="73" t="str">
        <f>IFERROR(VLOOKUP(G669,IF($C$4="TEI0185_REV03",CALC_CONN_TEI0185_REV03!$G:$T),14,0),"---")</f>
        <v>---</v>
      </c>
      <c r="I669" s="73" t="str">
        <f>IFERROR(VLOOKUP(G669,IF($C$4="TEI0185_REV03",CALC_CONN_TEI0185_REV03!$H:$X),16,0),"---")</f>
        <v>---</v>
      </c>
      <c r="J669" s="72" t="str">
        <f>IFERROR(VLOOKUP(G669,IF($C$4="TEI0185_REV03",CALC_CONN_TEI0185_REV03!$H:$X),17,0),"---")</f>
        <v>---</v>
      </c>
      <c r="K669" s="78" t="str">
        <f>IFERROR(VLOOKUP($D669&amp;"-"&amp;$E669,IF($C$4="TEI0185_REV03",CALC_CONN_TEI0185_REV03!$F:$K,"???"),6,0),"---")</f>
        <v>---</v>
      </c>
    </row>
    <row r="670" spans="2:11" ht="15" customHeight="1" x14ac:dyDescent="0.25">
      <c r="B670" s="73">
        <f t="shared" si="10"/>
        <v>665</v>
      </c>
      <c r="C670" s="77">
        <f>IFERROR(IF($C$4="TEI0185_REV03",CALC_CONN_TEI0185_REV03!U670,),"---")</f>
        <v>0</v>
      </c>
      <c r="D670" s="73">
        <f>IFERROR(IF($C$4="TEI0185_REV03",CALC_CONN_TEI0185_REV03!D670,),"---")</f>
        <v>0</v>
      </c>
      <c r="E670" s="73">
        <f>IFERROR(IF($C$4="TEI0185_REV03",CALC_CONN_TEI0185_REV03!E670,),"---")</f>
        <v>0</v>
      </c>
      <c r="F670" s="73" t="str">
        <f>IFERROR(IF(VLOOKUP($D670&amp;"-"&amp;$E670,IF($C$4="TEI0185_REV03",CALC_CONN_TEI0185_REV03!$F:$I),4,0)="--","---",IF($C$4="TEI0185_REV03",CALC_CONN_TEI0185_REV03!$G670&amp; " --&gt; " &amp;CALC_CONN_TEI0185_REV03!$I670&amp; " --&gt; ")),"---")</f>
        <v>---</v>
      </c>
      <c r="G670" s="73" t="str">
        <f>IFERROR(IF(VLOOKUP($D670&amp;"-"&amp;$E670,IF($C$4="TEI0185_REV03",CALC_CONN_TEI0185_REV03!$F:$H),3,0)="--",VLOOKUP($D670&amp;"-"&amp;$E670,IF($C$4="TEI0185_REV03",CALC_CONN_TEI0185_REV03!$F:$H),2,0),VLOOKUP($D670&amp;"-"&amp;$E670,IF($C$4="TEI0185_REV03",CALC_CONN_TEI0185_REV03!$F:$H),3,0)),"---")</f>
        <v>---</v>
      </c>
      <c r="H670" s="73" t="str">
        <f>IFERROR(VLOOKUP(G670,IF($C$4="TEI0185_REV03",CALC_CONN_TEI0185_REV03!$G:$T),14,0),"---")</f>
        <v>---</v>
      </c>
      <c r="I670" s="73" t="str">
        <f>IFERROR(VLOOKUP(G670,IF($C$4="TEI0185_REV03",CALC_CONN_TEI0185_REV03!$H:$X),16,0),"---")</f>
        <v>---</v>
      </c>
      <c r="J670" s="72" t="str">
        <f>IFERROR(VLOOKUP(G670,IF($C$4="TEI0185_REV03",CALC_CONN_TEI0185_REV03!$H:$X),17,0),"---")</f>
        <v>---</v>
      </c>
      <c r="K670" s="78" t="str">
        <f>IFERROR(VLOOKUP($D670&amp;"-"&amp;$E670,IF($C$4="TEI0185_REV03",CALC_CONN_TEI0185_REV03!$F:$K,"???"),6,0),"---")</f>
        <v>---</v>
      </c>
    </row>
    <row r="671" spans="2:11" ht="15" customHeight="1" x14ac:dyDescent="0.25">
      <c r="B671" s="73">
        <f t="shared" si="10"/>
        <v>666</v>
      </c>
      <c r="C671" s="77">
        <f>IFERROR(IF($C$4="TEI0185_REV03",CALC_CONN_TEI0185_REV03!U671,),"---")</f>
        <v>0</v>
      </c>
      <c r="D671" s="73">
        <f>IFERROR(IF($C$4="TEI0185_REV03",CALC_CONN_TEI0185_REV03!D671,),"---")</f>
        <v>0</v>
      </c>
      <c r="E671" s="73">
        <f>IFERROR(IF($C$4="TEI0185_REV03",CALC_CONN_TEI0185_REV03!E671,),"---")</f>
        <v>0</v>
      </c>
      <c r="F671" s="73" t="str">
        <f>IFERROR(IF(VLOOKUP($D671&amp;"-"&amp;$E671,IF($C$4="TEI0185_REV03",CALC_CONN_TEI0185_REV03!$F:$I),4,0)="--","---",IF($C$4="TEI0185_REV03",CALC_CONN_TEI0185_REV03!$G671&amp; " --&gt; " &amp;CALC_CONN_TEI0185_REV03!$I671&amp; " --&gt; ")),"---")</f>
        <v>---</v>
      </c>
      <c r="G671" s="73" t="str">
        <f>IFERROR(IF(VLOOKUP($D671&amp;"-"&amp;$E671,IF($C$4="TEI0185_REV03",CALC_CONN_TEI0185_REV03!$F:$H),3,0)="--",VLOOKUP($D671&amp;"-"&amp;$E671,IF($C$4="TEI0185_REV03",CALC_CONN_TEI0185_REV03!$F:$H),2,0),VLOOKUP($D671&amp;"-"&amp;$E671,IF($C$4="TEI0185_REV03",CALC_CONN_TEI0185_REV03!$F:$H),3,0)),"---")</f>
        <v>---</v>
      </c>
      <c r="H671" s="73" t="str">
        <f>IFERROR(VLOOKUP(G671,IF($C$4="TEI0185_REV03",CALC_CONN_TEI0185_REV03!$G:$T),14,0),"---")</f>
        <v>---</v>
      </c>
      <c r="I671" s="73" t="str">
        <f>IFERROR(VLOOKUP(G671,IF($C$4="TEI0185_REV03",CALC_CONN_TEI0185_REV03!$H:$X),16,0),"---")</f>
        <v>---</v>
      </c>
      <c r="J671" s="72" t="str">
        <f>IFERROR(VLOOKUP(G671,IF($C$4="TEI0185_REV03",CALC_CONN_TEI0185_REV03!$H:$X),17,0),"---")</f>
        <v>---</v>
      </c>
      <c r="K671" s="78" t="str">
        <f>IFERROR(VLOOKUP($D671&amp;"-"&amp;$E671,IF($C$4="TEI0185_REV03",CALC_CONN_TEI0185_REV03!$F:$K,"???"),6,0),"---")</f>
        <v>---</v>
      </c>
    </row>
    <row r="672" spans="2:11" ht="15" customHeight="1" x14ac:dyDescent="0.25">
      <c r="B672" s="73">
        <f t="shared" si="10"/>
        <v>667</v>
      </c>
      <c r="C672" s="77">
        <f>IFERROR(IF($C$4="TEI0185_REV03",CALC_CONN_TEI0185_REV03!U672,),"---")</f>
        <v>0</v>
      </c>
      <c r="D672" s="73">
        <f>IFERROR(IF($C$4="TEI0185_REV03",CALC_CONN_TEI0185_REV03!D672,),"---")</f>
        <v>0</v>
      </c>
      <c r="E672" s="73">
        <f>IFERROR(IF($C$4="TEI0185_REV03",CALC_CONN_TEI0185_REV03!E672,),"---")</f>
        <v>0</v>
      </c>
      <c r="F672" s="73" t="str">
        <f>IFERROR(IF(VLOOKUP($D672&amp;"-"&amp;$E672,IF($C$4="TEI0185_REV03",CALC_CONN_TEI0185_REV03!$F:$I),4,0)="--","---",IF($C$4="TEI0185_REV03",CALC_CONN_TEI0185_REV03!$G672&amp; " --&gt; " &amp;CALC_CONN_TEI0185_REV03!$I672&amp; " --&gt; ")),"---")</f>
        <v>---</v>
      </c>
      <c r="G672" s="73" t="str">
        <f>IFERROR(IF(VLOOKUP($D672&amp;"-"&amp;$E672,IF($C$4="TEI0185_REV03",CALC_CONN_TEI0185_REV03!$F:$H),3,0)="--",VLOOKUP($D672&amp;"-"&amp;$E672,IF($C$4="TEI0185_REV03",CALC_CONN_TEI0185_REV03!$F:$H),2,0),VLOOKUP($D672&amp;"-"&amp;$E672,IF($C$4="TEI0185_REV03",CALC_CONN_TEI0185_REV03!$F:$H),3,0)),"---")</f>
        <v>---</v>
      </c>
      <c r="H672" s="73" t="str">
        <f>IFERROR(VLOOKUP(G672,IF($C$4="TEI0185_REV03",CALC_CONN_TEI0185_REV03!$G:$T),14,0),"---")</f>
        <v>---</v>
      </c>
      <c r="I672" s="73" t="str">
        <f>IFERROR(VLOOKUP(G672,IF($C$4="TEI0185_REV03",CALC_CONN_TEI0185_REV03!$H:$X),16,0),"---")</f>
        <v>---</v>
      </c>
      <c r="J672" s="72" t="str">
        <f>IFERROR(VLOOKUP(G672,IF($C$4="TEI0185_REV03",CALC_CONN_TEI0185_REV03!$H:$X),17,0),"---")</f>
        <v>---</v>
      </c>
      <c r="K672" s="78" t="str">
        <f>IFERROR(VLOOKUP($D672&amp;"-"&amp;$E672,IF($C$4="TEI0185_REV03",CALC_CONN_TEI0185_REV03!$F:$K,"???"),6,0),"---")</f>
        <v>---</v>
      </c>
    </row>
    <row r="673" spans="2:11" ht="15" customHeight="1" x14ac:dyDescent="0.25">
      <c r="B673" s="73">
        <f t="shared" si="10"/>
        <v>668</v>
      </c>
      <c r="C673" s="77">
        <f>IFERROR(IF($C$4="TEI0185_REV03",CALC_CONN_TEI0185_REV03!U673,),"---")</f>
        <v>0</v>
      </c>
      <c r="D673" s="73">
        <f>IFERROR(IF($C$4="TEI0185_REV03",CALC_CONN_TEI0185_REV03!D673,),"---")</f>
        <v>0</v>
      </c>
      <c r="E673" s="73">
        <f>IFERROR(IF($C$4="TEI0185_REV03",CALC_CONN_TEI0185_REV03!E673,),"---")</f>
        <v>0</v>
      </c>
      <c r="F673" s="73" t="str">
        <f>IFERROR(IF(VLOOKUP($D673&amp;"-"&amp;$E673,IF($C$4="TEI0185_REV03",CALC_CONN_TEI0185_REV03!$F:$I),4,0)="--","---",IF($C$4="TEI0185_REV03",CALC_CONN_TEI0185_REV03!$G673&amp; " --&gt; " &amp;CALC_CONN_TEI0185_REV03!$I673&amp; " --&gt; ")),"---")</f>
        <v>---</v>
      </c>
      <c r="G673" s="73" t="str">
        <f>IFERROR(IF(VLOOKUP($D673&amp;"-"&amp;$E673,IF($C$4="TEI0185_REV03",CALC_CONN_TEI0185_REV03!$F:$H),3,0)="--",VLOOKUP($D673&amp;"-"&amp;$E673,IF($C$4="TEI0185_REV03",CALC_CONN_TEI0185_REV03!$F:$H),2,0),VLOOKUP($D673&amp;"-"&amp;$E673,IF($C$4="TEI0185_REV03",CALC_CONN_TEI0185_REV03!$F:$H),3,0)),"---")</f>
        <v>---</v>
      </c>
      <c r="H673" s="73" t="str">
        <f>IFERROR(VLOOKUP(G673,IF($C$4="TEI0185_REV03",CALC_CONN_TEI0185_REV03!$G:$T),14,0),"---")</f>
        <v>---</v>
      </c>
      <c r="I673" s="73" t="str">
        <f>IFERROR(VLOOKUP(G673,IF($C$4="TEI0185_REV03",CALC_CONN_TEI0185_REV03!$H:$X),16,0),"---")</f>
        <v>---</v>
      </c>
      <c r="J673" s="72" t="str">
        <f>IFERROR(VLOOKUP(G673,IF($C$4="TEI0185_REV03",CALC_CONN_TEI0185_REV03!$H:$X),17,0),"---")</f>
        <v>---</v>
      </c>
      <c r="K673" s="78" t="str">
        <f>IFERROR(VLOOKUP($D673&amp;"-"&amp;$E673,IF($C$4="TEI0185_REV03",CALC_CONN_TEI0185_REV03!$F:$K,"???"),6,0),"---")</f>
        <v>---</v>
      </c>
    </row>
    <row r="674" spans="2:11" ht="15" customHeight="1" x14ac:dyDescent="0.25">
      <c r="B674" s="73">
        <f t="shared" si="10"/>
        <v>669</v>
      </c>
      <c r="C674" s="77">
        <f>IFERROR(IF($C$4="TEI0185_REV03",CALC_CONN_TEI0185_REV03!U674,),"---")</f>
        <v>0</v>
      </c>
      <c r="D674" s="73">
        <f>IFERROR(IF($C$4="TEI0185_REV03",CALC_CONN_TEI0185_REV03!D674,),"---")</f>
        <v>0</v>
      </c>
      <c r="E674" s="73">
        <f>IFERROR(IF($C$4="TEI0185_REV03",CALC_CONN_TEI0185_REV03!E674,),"---")</f>
        <v>0</v>
      </c>
      <c r="F674" s="73" t="str">
        <f>IFERROR(IF(VLOOKUP($D674&amp;"-"&amp;$E674,IF($C$4="TEI0185_REV03",CALC_CONN_TEI0185_REV03!$F:$I),4,0)="--","---",IF($C$4="TEI0185_REV03",CALC_CONN_TEI0185_REV03!$G674&amp; " --&gt; " &amp;CALC_CONN_TEI0185_REV03!$I674&amp; " --&gt; ")),"---")</f>
        <v>---</v>
      </c>
      <c r="G674" s="73" t="str">
        <f>IFERROR(IF(VLOOKUP($D674&amp;"-"&amp;$E674,IF($C$4="TEI0185_REV03",CALC_CONN_TEI0185_REV03!$F:$H),3,0)="--",VLOOKUP($D674&amp;"-"&amp;$E674,IF($C$4="TEI0185_REV03",CALC_CONN_TEI0185_REV03!$F:$H),2,0),VLOOKUP($D674&amp;"-"&amp;$E674,IF($C$4="TEI0185_REV03",CALC_CONN_TEI0185_REV03!$F:$H),3,0)),"---")</f>
        <v>---</v>
      </c>
      <c r="H674" s="73" t="str">
        <f>IFERROR(VLOOKUP(G674,IF($C$4="TEI0185_REV03",CALC_CONN_TEI0185_REV03!$G:$T),14,0),"---")</f>
        <v>---</v>
      </c>
      <c r="I674" s="73" t="str">
        <f>IFERROR(VLOOKUP(G674,IF($C$4="TEI0185_REV03",CALC_CONN_TEI0185_REV03!$H:$X),16,0),"---")</f>
        <v>---</v>
      </c>
      <c r="J674" s="72" t="str">
        <f>IFERROR(VLOOKUP(G674,IF($C$4="TEI0185_REV03",CALC_CONN_TEI0185_REV03!$H:$X),17,0),"---")</f>
        <v>---</v>
      </c>
      <c r="K674" s="78" t="str">
        <f>IFERROR(VLOOKUP($D674&amp;"-"&amp;$E674,IF($C$4="TEI0185_REV03",CALC_CONN_TEI0185_REV03!$F:$K,"???"),6,0),"---")</f>
        <v>---</v>
      </c>
    </row>
    <row r="675" spans="2:11" ht="15" customHeight="1" x14ac:dyDescent="0.25">
      <c r="B675" s="73">
        <f t="shared" si="10"/>
        <v>670</v>
      </c>
      <c r="C675" s="77">
        <f>IFERROR(IF($C$4="TEI0185_REV03",CALC_CONN_TEI0185_REV03!U675,),"---")</f>
        <v>0</v>
      </c>
      <c r="D675" s="73">
        <f>IFERROR(IF($C$4="TEI0185_REV03",CALC_CONN_TEI0185_REV03!D675,),"---")</f>
        <v>0</v>
      </c>
      <c r="E675" s="73">
        <f>IFERROR(IF($C$4="TEI0185_REV03",CALC_CONN_TEI0185_REV03!E675,),"---")</f>
        <v>0</v>
      </c>
      <c r="F675" s="73" t="str">
        <f>IFERROR(IF(VLOOKUP($D675&amp;"-"&amp;$E675,IF($C$4="TEI0185_REV03",CALC_CONN_TEI0185_REV03!$F:$I),4,0)="--","---",IF($C$4="TEI0185_REV03",CALC_CONN_TEI0185_REV03!$G675&amp; " --&gt; " &amp;CALC_CONN_TEI0185_REV03!$I675&amp; " --&gt; ")),"---")</f>
        <v>---</v>
      </c>
      <c r="G675" s="73" t="str">
        <f>IFERROR(IF(VLOOKUP($D675&amp;"-"&amp;$E675,IF($C$4="TEI0185_REV03",CALC_CONN_TEI0185_REV03!$F:$H),3,0)="--",VLOOKUP($D675&amp;"-"&amp;$E675,IF($C$4="TEI0185_REV03",CALC_CONN_TEI0185_REV03!$F:$H),2,0),VLOOKUP($D675&amp;"-"&amp;$E675,IF($C$4="TEI0185_REV03",CALC_CONN_TEI0185_REV03!$F:$H),3,0)),"---")</f>
        <v>---</v>
      </c>
      <c r="H675" s="73" t="str">
        <f>IFERROR(VLOOKUP(G675,IF($C$4="TEI0185_REV03",CALC_CONN_TEI0185_REV03!$G:$T),14,0),"---")</f>
        <v>---</v>
      </c>
      <c r="I675" s="73" t="str">
        <f>IFERROR(VLOOKUP(G675,IF($C$4="TEI0185_REV03",CALC_CONN_TEI0185_REV03!$H:$X),16,0),"---")</f>
        <v>---</v>
      </c>
      <c r="J675" s="72" t="str">
        <f>IFERROR(VLOOKUP(G675,IF($C$4="TEI0185_REV03",CALC_CONN_TEI0185_REV03!$H:$X),17,0),"---")</f>
        <v>---</v>
      </c>
      <c r="K675" s="78" t="str">
        <f>IFERROR(VLOOKUP($D675&amp;"-"&amp;$E675,IF($C$4="TEI0185_REV03",CALC_CONN_TEI0185_REV03!$F:$K,"???"),6,0),"---")</f>
        <v>---</v>
      </c>
    </row>
    <row r="676" spans="2:11" ht="15" customHeight="1" x14ac:dyDescent="0.25">
      <c r="B676" s="73">
        <f t="shared" si="10"/>
        <v>671</v>
      </c>
      <c r="C676" s="77">
        <f>IFERROR(IF($C$4="TEI0185_REV03",CALC_CONN_TEI0185_REV03!U676,),"---")</f>
        <v>0</v>
      </c>
      <c r="D676" s="73">
        <f>IFERROR(IF($C$4="TEI0185_REV03",CALC_CONN_TEI0185_REV03!D676,),"---")</f>
        <v>0</v>
      </c>
      <c r="E676" s="73">
        <f>IFERROR(IF($C$4="TEI0185_REV03",CALC_CONN_TEI0185_REV03!E676,),"---")</f>
        <v>0</v>
      </c>
      <c r="F676" s="73" t="str">
        <f>IFERROR(IF(VLOOKUP($D676&amp;"-"&amp;$E676,IF($C$4="TEI0185_REV03",CALC_CONN_TEI0185_REV03!$F:$I),4,0)="--","---",IF($C$4="TEI0185_REV03",CALC_CONN_TEI0185_REV03!$G676&amp; " --&gt; " &amp;CALC_CONN_TEI0185_REV03!$I676&amp; " --&gt; ")),"---")</f>
        <v>---</v>
      </c>
      <c r="G676" s="73" t="str">
        <f>IFERROR(IF(VLOOKUP($D676&amp;"-"&amp;$E676,IF($C$4="TEI0185_REV03",CALC_CONN_TEI0185_REV03!$F:$H),3,0)="--",VLOOKUP($D676&amp;"-"&amp;$E676,IF($C$4="TEI0185_REV03",CALC_CONN_TEI0185_REV03!$F:$H),2,0),VLOOKUP($D676&amp;"-"&amp;$E676,IF($C$4="TEI0185_REV03",CALC_CONN_TEI0185_REV03!$F:$H),3,0)),"---")</f>
        <v>---</v>
      </c>
      <c r="H676" s="73" t="str">
        <f>IFERROR(VLOOKUP(G676,IF($C$4="TEI0185_REV03",CALC_CONN_TEI0185_REV03!$G:$T),14,0),"---")</f>
        <v>---</v>
      </c>
      <c r="I676" s="73" t="str">
        <f>IFERROR(VLOOKUP(G676,IF($C$4="TEI0185_REV03",CALC_CONN_TEI0185_REV03!$H:$X),16,0),"---")</f>
        <v>---</v>
      </c>
      <c r="J676" s="72" t="str">
        <f>IFERROR(VLOOKUP(G676,IF($C$4="TEI0185_REV03",CALC_CONN_TEI0185_REV03!$H:$X),17,0),"---")</f>
        <v>---</v>
      </c>
      <c r="K676" s="78" t="str">
        <f>IFERROR(VLOOKUP($D676&amp;"-"&amp;$E676,IF($C$4="TEI0185_REV03",CALC_CONN_TEI0185_REV03!$F:$K,"???"),6,0),"---")</f>
        <v>---</v>
      </c>
    </row>
    <row r="677" spans="2:11" ht="15" customHeight="1" x14ac:dyDescent="0.25">
      <c r="B677" s="73">
        <f t="shared" si="10"/>
        <v>672</v>
      </c>
      <c r="C677" s="77">
        <f>IFERROR(IF($C$4="TEI0185_REV03",CALC_CONN_TEI0185_REV03!U677,),"---")</f>
        <v>0</v>
      </c>
      <c r="D677" s="73">
        <f>IFERROR(IF($C$4="TEI0185_REV03",CALC_CONN_TEI0185_REV03!D677,),"---")</f>
        <v>0</v>
      </c>
      <c r="E677" s="73">
        <f>IFERROR(IF($C$4="TEI0185_REV03",CALC_CONN_TEI0185_REV03!E677,),"---")</f>
        <v>0</v>
      </c>
      <c r="F677" s="73" t="str">
        <f>IFERROR(IF(VLOOKUP($D677&amp;"-"&amp;$E677,IF($C$4="TEI0185_REV03",CALC_CONN_TEI0185_REV03!$F:$I),4,0)="--","---",IF($C$4="TEI0185_REV03",CALC_CONN_TEI0185_REV03!$G677&amp; " --&gt; " &amp;CALC_CONN_TEI0185_REV03!$I677&amp; " --&gt; ")),"---")</f>
        <v>---</v>
      </c>
      <c r="G677" s="73" t="str">
        <f>IFERROR(IF(VLOOKUP($D677&amp;"-"&amp;$E677,IF($C$4="TEI0185_REV03",CALC_CONN_TEI0185_REV03!$F:$H),3,0)="--",VLOOKUP($D677&amp;"-"&amp;$E677,IF($C$4="TEI0185_REV03",CALC_CONN_TEI0185_REV03!$F:$H),2,0),VLOOKUP($D677&amp;"-"&amp;$E677,IF($C$4="TEI0185_REV03",CALC_CONN_TEI0185_REV03!$F:$H),3,0)),"---")</f>
        <v>---</v>
      </c>
      <c r="H677" s="73" t="str">
        <f>IFERROR(VLOOKUP(G677,IF($C$4="TEI0185_REV03",CALC_CONN_TEI0185_REV03!$G:$T),14,0),"---")</f>
        <v>---</v>
      </c>
      <c r="I677" s="73" t="str">
        <f>IFERROR(VLOOKUP(G677,IF($C$4="TEI0185_REV03",CALC_CONN_TEI0185_REV03!$H:$X),16,0),"---")</f>
        <v>---</v>
      </c>
      <c r="J677" s="72" t="str">
        <f>IFERROR(VLOOKUP(G677,IF($C$4="TEI0185_REV03",CALC_CONN_TEI0185_REV03!$H:$X),17,0),"---")</f>
        <v>---</v>
      </c>
      <c r="K677" s="78" t="str">
        <f>IFERROR(VLOOKUP($D677&amp;"-"&amp;$E677,IF($C$4="TEI0185_REV03",CALC_CONN_TEI0185_REV03!$F:$K,"???"),6,0),"---")</f>
        <v>---</v>
      </c>
    </row>
    <row r="678" spans="2:11" ht="15" customHeight="1" x14ac:dyDescent="0.25">
      <c r="B678" s="73">
        <f t="shared" si="10"/>
        <v>673</v>
      </c>
      <c r="C678" s="77">
        <f>IFERROR(IF($C$4="TEI0185_REV03",CALC_CONN_TEI0185_REV03!U678,),"---")</f>
        <v>0</v>
      </c>
      <c r="D678" s="73">
        <f>IFERROR(IF($C$4="TEI0185_REV03",CALC_CONN_TEI0185_REV03!D678,),"---")</f>
        <v>0</v>
      </c>
      <c r="E678" s="73">
        <f>IFERROR(IF($C$4="TEI0185_REV03",CALC_CONN_TEI0185_REV03!E678,),"---")</f>
        <v>0</v>
      </c>
      <c r="F678" s="73" t="str">
        <f>IFERROR(IF(VLOOKUP($D678&amp;"-"&amp;$E678,IF($C$4="TEI0185_REV03",CALC_CONN_TEI0185_REV03!$F:$I),4,0)="--","---",IF($C$4="TEI0185_REV03",CALC_CONN_TEI0185_REV03!$G678&amp; " --&gt; " &amp;CALC_CONN_TEI0185_REV03!$I678&amp; " --&gt; ")),"---")</f>
        <v>---</v>
      </c>
      <c r="G678" s="73" t="str">
        <f>IFERROR(IF(VLOOKUP($D678&amp;"-"&amp;$E678,IF($C$4="TEI0185_REV03",CALC_CONN_TEI0185_REV03!$F:$H),3,0)="--",VLOOKUP($D678&amp;"-"&amp;$E678,IF($C$4="TEI0185_REV03",CALC_CONN_TEI0185_REV03!$F:$H),2,0),VLOOKUP($D678&amp;"-"&amp;$E678,IF($C$4="TEI0185_REV03",CALC_CONN_TEI0185_REV03!$F:$H),3,0)),"---")</f>
        <v>---</v>
      </c>
      <c r="H678" s="73" t="str">
        <f>IFERROR(VLOOKUP(G678,IF($C$4="TEI0185_REV03",CALC_CONN_TEI0185_REV03!$G:$T),14,0),"---")</f>
        <v>---</v>
      </c>
      <c r="I678" s="73" t="str">
        <f>IFERROR(VLOOKUP(G678,IF($C$4="TEI0185_REV03",CALC_CONN_TEI0185_REV03!$H:$X),16,0),"---")</f>
        <v>---</v>
      </c>
      <c r="J678" s="72" t="str">
        <f>IFERROR(VLOOKUP(G678,IF($C$4="TEI0185_REV03",CALC_CONN_TEI0185_REV03!$H:$X),17,0),"---")</f>
        <v>---</v>
      </c>
      <c r="K678" s="78" t="str">
        <f>IFERROR(VLOOKUP($D678&amp;"-"&amp;$E678,IF($C$4="TEI0185_REV03",CALC_CONN_TEI0185_REV03!$F:$K,"???"),6,0),"---")</f>
        <v>---</v>
      </c>
    </row>
    <row r="679" spans="2:11" ht="15" customHeight="1" x14ac:dyDescent="0.25">
      <c r="B679" s="73">
        <f t="shared" si="10"/>
        <v>674</v>
      </c>
      <c r="C679" s="77">
        <f>IFERROR(IF($C$4="TEI0185_REV03",CALC_CONN_TEI0185_REV03!U679,),"---")</f>
        <v>0</v>
      </c>
      <c r="D679" s="73">
        <f>IFERROR(IF($C$4="TEI0185_REV03",CALC_CONN_TEI0185_REV03!D679,),"---")</f>
        <v>0</v>
      </c>
      <c r="E679" s="73">
        <f>IFERROR(IF($C$4="TEI0185_REV03",CALC_CONN_TEI0185_REV03!E679,),"---")</f>
        <v>0</v>
      </c>
      <c r="F679" s="73" t="str">
        <f>IFERROR(IF(VLOOKUP($D679&amp;"-"&amp;$E679,IF($C$4="TEI0185_REV03",CALC_CONN_TEI0185_REV03!$F:$I),4,0)="--","---",IF($C$4="TEI0185_REV03",CALC_CONN_TEI0185_REV03!$G679&amp; " --&gt; " &amp;CALC_CONN_TEI0185_REV03!$I679&amp; " --&gt; ")),"---")</f>
        <v>---</v>
      </c>
      <c r="G679" s="73" t="str">
        <f>IFERROR(IF(VLOOKUP($D679&amp;"-"&amp;$E679,IF($C$4="TEI0185_REV03",CALC_CONN_TEI0185_REV03!$F:$H),3,0)="--",VLOOKUP($D679&amp;"-"&amp;$E679,IF($C$4="TEI0185_REV03",CALC_CONN_TEI0185_REV03!$F:$H),2,0),VLOOKUP($D679&amp;"-"&amp;$E679,IF($C$4="TEI0185_REV03",CALC_CONN_TEI0185_REV03!$F:$H),3,0)),"---")</f>
        <v>---</v>
      </c>
      <c r="H679" s="73" t="str">
        <f>IFERROR(VLOOKUP(G679,IF($C$4="TEI0185_REV03",CALC_CONN_TEI0185_REV03!$G:$T),14,0),"---")</f>
        <v>---</v>
      </c>
      <c r="I679" s="73" t="str">
        <f>IFERROR(VLOOKUP(G679,IF($C$4="TEI0185_REV03",CALC_CONN_TEI0185_REV03!$H:$X),16,0),"---")</f>
        <v>---</v>
      </c>
      <c r="J679" s="72" t="str">
        <f>IFERROR(VLOOKUP(G679,IF($C$4="TEI0185_REV03",CALC_CONN_TEI0185_REV03!$H:$X),17,0),"---")</f>
        <v>---</v>
      </c>
      <c r="K679" s="78" t="str">
        <f>IFERROR(VLOOKUP($D679&amp;"-"&amp;$E679,IF($C$4="TEI0185_REV03",CALC_CONN_TEI0185_REV03!$F:$K,"???"),6,0),"---")</f>
        <v>---</v>
      </c>
    </row>
    <row r="680" spans="2:11" ht="15" customHeight="1" x14ac:dyDescent="0.25">
      <c r="B680" s="73">
        <f t="shared" si="10"/>
        <v>675</v>
      </c>
      <c r="C680" s="77">
        <f>IFERROR(IF($C$4="TEI0185_REV03",CALC_CONN_TEI0185_REV03!U680,),"---")</f>
        <v>0</v>
      </c>
      <c r="D680" s="73">
        <f>IFERROR(IF($C$4="TEI0185_REV03",CALC_CONN_TEI0185_REV03!D680,),"---")</f>
        <v>0</v>
      </c>
      <c r="E680" s="73">
        <f>IFERROR(IF($C$4="TEI0185_REV03",CALC_CONN_TEI0185_REV03!E680,),"---")</f>
        <v>0</v>
      </c>
      <c r="F680" s="73" t="str">
        <f>IFERROR(IF(VLOOKUP($D680&amp;"-"&amp;$E680,IF($C$4="TEI0185_REV03",CALC_CONN_TEI0185_REV03!$F:$I),4,0)="--","---",IF($C$4="TEI0185_REV03",CALC_CONN_TEI0185_REV03!$G680&amp; " --&gt; " &amp;CALC_CONN_TEI0185_REV03!$I680&amp; " --&gt; ")),"---")</f>
        <v>---</v>
      </c>
      <c r="G680" s="73" t="str">
        <f>IFERROR(IF(VLOOKUP($D680&amp;"-"&amp;$E680,IF($C$4="TEI0185_REV03",CALC_CONN_TEI0185_REV03!$F:$H),3,0)="--",VLOOKUP($D680&amp;"-"&amp;$E680,IF($C$4="TEI0185_REV03",CALC_CONN_TEI0185_REV03!$F:$H),2,0),VLOOKUP($D680&amp;"-"&amp;$E680,IF($C$4="TEI0185_REV03",CALC_CONN_TEI0185_REV03!$F:$H),3,0)),"---")</f>
        <v>---</v>
      </c>
      <c r="H680" s="73" t="str">
        <f>IFERROR(VLOOKUP(G680,IF($C$4="TEI0185_REV03",CALC_CONN_TEI0185_REV03!$G:$T),14,0),"---")</f>
        <v>---</v>
      </c>
      <c r="I680" s="73" t="str">
        <f>IFERROR(VLOOKUP(G680,IF($C$4="TEI0185_REV03",CALC_CONN_TEI0185_REV03!$H:$X),16,0),"---")</f>
        <v>---</v>
      </c>
      <c r="J680" s="72" t="str">
        <f>IFERROR(VLOOKUP(G680,IF($C$4="TEI0185_REV03",CALC_CONN_TEI0185_REV03!$H:$X),17,0),"---")</f>
        <v>---</v>
      </c>
      <c r="K680" s="78" t="str">
        <f>IFERROR(VLOOKUP($D680&amp;"-"&amp;$E680,IF($C$4="TEI0185_REV03",CALC_CONN_TEI0185_REV03!$F:$K,"???"),6,0),"---")</f>
        <v>---</v>
      </c>
    </row>
    <row r="681" spans="2:11" ht="15" customHeight="1" x14ac:dyDescent="0.25">
      <c r="B681" s="73">
        <f t="shared" si="10"/>
        <v>676</v>
      </c>
      <c r="C681" s="77">
        <f>IFERROR(IF($C$4="TEI0185_REV03",CALC_CONN_TEI0185_REV03!U681,),"---")</f>
        <v>0</v>
      </c>
      <c r="D681" s="73">
        <f>IFERROR(IF($C$4="TEI0185_REV03",CALC_CONN_TEI0185_REV03!D681,),"---")</f>
        <v>0</v>
      </c>
      <c r="E681" s="73">
        <f>IFERROR(IF($C$4="TEI0185_REV03",CALC_CONN_TEI0185_REV03!E681,),"---")</f>
        <v>0</v>
      </c>
      <c r="F681" s="73" t="str">
        <f>IFERROR(IF(VLOOKUP($D681&amp;"-"&amp;$E681,IF($C$4="TEI0185_REV03",CALC_CONN_TEI0185_REV03!$F:$I),4,0)="--","---",IF($C$4="TEI0185_REV03",CALC_CONN_TEI0185_REV03!$G681&amp; " --&gt; " &amp;CALC_CONN_TEI0185_REV03!$I681&amp; " --&gt; ")),"---")</f>
        <v>---</v>
      </c>
      <c r="G681" s="73" t="str">
        <f>IFERROR(IF(VLOOKUP($D681&amp;"-"&amp;$E681,IF($C$4="TEI0185_REV03",CALC_CONN_TEI0185_REV03!$F:$H),3,0)="--",VLOOKUP($D681&amp;"-"&amp;$E681,IF($C$4="TEI0185_REV03",CALC_CONN_TEI0185_REV03!$F:$H),2,0),VLOOKUP($D681&amp;"-"&amp;$E681,IF($C$4="TEI0185_REV03",CALC_CONN_TEI0185_REV03!$F:$H),3,0)),"---")</f>
        <v>---</v>
      </c>
      <c r="H681" s="73" t="str">
        <f>IFERROR(VLOOKUP(G681,IF($C$4="TEI0185_REV03",CALC_CONN_TEI0185_REV03!$G:$T),14,0),"---")</f>
        <v>---</v>
      </c>
      <c r="I681" s="73" t="str">
        <f>IFERROR(VLOOKUP(G681,IF($C$4="TEI0185_REV03",CALC_CONN_TEI0185_REV03!$H:$X),16,0),"---")</f>
        <v>---</v>
      </c>
      <c r="J681" s="72" t="str">
        <f>IFERROR(VLOOKUP(G681,IF($C$4="TEI0185_REV03",CALC_CONN_TEI0185_REV03!$H:$X),17,0),"---")</f>
        <v>---</v>
      </c>
      <c r="K681" s="78" t="str">
        <f>IFERROR(VLOOKUP($D681&amp;"-"&amp;$E681,IF($C$4="TEI0185_REV03",CALC_CONN_TEI0185_REV03!$F:$K,"???"),6,0),"---")</f>
        <v>---</v>
      </c>
    </row>
    <row r="682" spans="2:11" ht="15" customHeight="1" x14ac:dyDescent="0.25">
      <c r="B682" s="73">
        <f t="shared" si="10"/>
        <v>677</v>
      </c>
      <c r="C682" s="77">
        <f>IFERROR(IF($C$4="TEI0185_REV03",CALC_CONN_TEI0185_REV03!U682,),"---")</f>
        <v>0</v>
      </c>
      <c r="D682" s="73">
        <f>IFERROR(IF($C$4="TEI0185_REV03",CALC_CONN_TEI0185_REV03!D682,),"---")</f>
        <v>0</v>
      </c>
      <c r="E682" s="73">
        <f>IFERROR(IF($C$4="TEI0185_REV03",CALC_CONN_TEI0185_REV03!E682,),"---")</f>
        <v>0</v>
      </c>
      <c r="F682" s="73" t="str">
        <f>IFERROR(IF(VLOOKUP($D682&amp;"-"&amp;$E682,IF($C$4="TEI0185_REV03",CALC_CONN_TEI0185_REV03!$F:$I),4,0)="--","---",IF($C$4="TEI0185_REV03",CALC_CONN_TEI0185_REV03!$G682&amp; " --&gt; " &amp;CALC_CONN_TEI0185_REV03!$I682&amp; " --&gt; ")),"---")</f>
        <v>---</v>
      </c>
      <c r="G682" s="73" t="str">
        <f>IFERROR(IF(VLOOKUP($D682&amp;"-"&amp;$E682,IF($C$4="TEI0185_REV03",CALC_CONN_TEI0185_REV03!$F:$H),3,0)="--",VLOOKUP($D682&amp;"-"&amp;$E682,IF($C$4="TEI0185_REV03",CALC_CONN_TEI0185_REV03!$F:$H),2,0),VLOOKUP($D682&amp;"-"&amp;$E682,IF($C$4="TEI0185_REV03",CALC_CONN_TEI0185_REV03!$F:$H),3,0)),"---")</f>
        <v>---</v>
      </c>
      <c r="H682" s="73" t="str">
        <f>IFERROR(VLOOKUP(G682,IF($C$4="TEI0185_REV03",CALC_CONN_TEI0185_REV03!$G:$T),14,0),"---")</f>
        <v>---</v>
      </c>
      <c r="I682" s="73" t="str">
        <f>IFERROR(VLOOKUP(G682,IF($C$4="TEI0185_REV03",CALC_CONN_TEI0185_REV03!$H:$X),16,0),"---")</f>
        <v>---</v>
      </c>
      <c r="J682" s="72" t="str">
        <f>IFERROR(VLOOKUP(G682,IF($C$4="TEI0185_REV03",CALC_CONN_TEI0185_REV03!$H:$X),17,0),"---")</f>
        <v>---</v>
      </c>
      <c r="K682" s="78" t="str">
        <f>IFERROR(VLOOKUP($D682&amp;"-"&amp;$E682,IF($C$4="TEI0185_REV03",CALC_CONN_TEI0185_REV03!$F:$K,"???"),6,0),"---")</f>
        <v>---</v>
      </c>
    </row>
    <row r="683" spans="2:11" ht="15" customHeight="1" x14ac:dyDescent="0.25">
      <c r="B683" s="73">
        <f t="shared" si="10"/>
        <v>678</v>
      </c>
      <c r="C683" s="77">
        <f>IFERROR(IF($C$4="TEI0185_REV03",CALC_CONN_TEI0185_REV03!U683,),"---")</f>
        <v>0</v>
      </c>
      <c r="D683" s="73">
        <f>IFERROR(IF($C$4="TEI0185_REV03",CALC_CONN_TEI0185_REV03!D683,),"---")</f>
        <v>0</v>
      </c>
      <c r="E683" s="73">
        <f>IFERROR(IF($C$4="TEI0185_REV03",CALC_CONN_TEI0185_REV03!E683,),"---")</f>
        <v>0</v>
      </c>
      <c r="F683" s="73" t="str">
        <f>IFERROR(IF(VLOOKUP($D683&amp;"-"&amp;$E683,IF($C$4="TEI0185_REV03",CALC_CONN_TEI0185_REV03!$F:$I),4,0)="--","---",IF($C$4="TEI0185_REV03",CALC_CONN_TEI0185_REV03!$G683&amp; " --&gt; " &amp;CALC_CONN_TEI0185_REV03!$I683&amp; " --&gt; ")),"---")</f>
        <v>---</v>
      </c>
      <c r="G683" s="73" t="str">
        <f>IFERROR(IF(VLOOKUP($D683&amp;"-"&amp;$E683,IF($C$4="TEI0185_REV03",CALC_CONN_TEI0185_REV03!$F:$H),3,0)="--",VLOOKUP($D683&amp;"-"&amp;$E683,IF($C$4="TEI0185_REV03",CALC_CONN_TEI0185_REV03!$F:$H),2,0),VLOOKUP($D683&amp;"-"&amp;$E683,IF($C$4="TEI0185_REV03",CALC_CONN_TEI0185_REV03!$F:$H),3,0)),"---")</f>
        <v>---</v>
      </c>
      <c r="H683" s="73" t="str">
        <f>IFERROR(VLOOKUP(G683,IF($C$4="TEI0185_REV03",CALC_CONN_TEI0185_REV03!$G:$T),14,0),"---")</f>
        <v>---</v>
      </c>
      <c r="I683" s="73" t="str">
        <f>IFERROR(VLOOKUP(G683,IF($C$4="TEI0185_REV03",CALC_CONN_TEI0185_REV03!$H:$X),16,0),"---")</f>
        <v>---</v>
      </c>
      <c r="J683" s="72" t="str">
        <f>IFERROR(VLOOKUP(G683,IF($C$4="TEI0185_REV03",CALC_CONN_TEI0185_REV03!$H:$X),17,0),"---")</f>
        <v>---</v>
      </c>
      <c r="K683" s="78" t="str">
        <f>IFERROR(VLOOKUP($D683&amp;"-"&amp;$E683,IF($C$4="TEI0185_REV03",CALC_CONN_TEI0185_REV03!$F:$K,"???"),6,0),"---")</f>
        <v>---</v>
      </c>
    </row>
    <row r="684" spans="2:11" ht="15" customHeight="1" x14ac:dyDescent="0.25">
      <c r="B684" s="73">
        <f t="shared" si="10"/>
        <v>679</v>
      </c>
      <c r="C684" s="77">
        <f>IFERROR(IF($C$4="TEI0185_REV03",CALC_CONN_TEI0185_REV03!U684,),"---")</f>
        <v>0</v>
      </c>
      <c r="D684" s="73">
        <f>IFERROR(IF($C$4="TEI0185_REV03",CALC_CONN_TEI0185_REV03!D684,),"---")</f>
        <v>0</v>
      </c>
      <c r="E684" s="73">
        <f>IFERROR(IF($C$4="TEI0185_REV03",CALC_CONN_TEI0185_REV03!E684,),"---")</f>
        <v>0</v>
      </c>
      <c r="F684" s="73" t="str">
        <f>IFERROR(IF(VLOOKUP($D684&amp;"-"&amp;$E684,IF($C$4="TEI0185_REV03",CALC_CONN_TEI0185_REV03!$F:$I),4,0)="--","---",IF($C$4="TEI0185_REV03",CALC_CONN_TEI0185_REV03!$G684&amp; " --&gt; " &amp;CALC_CONN_TEI0185_REV03!$I684&amp; " --&gt; ")),"---")</f>
        <v>---</v>
      </c>
      <c r="G684" s="73" t="str">
        <f>IFERROR(IF(VLOOKUP($D684&amp;"-"&amp;$E684,IF($C$4="TEI0185_REV03",CALC_CONN_TEI0185_REV03!$F:$H),3,0)="--",VLOOKUP($D684&amp;"-"&amp;$E684,IF($C$4="TEI0185_REV03",CALC_CONN_TEI0185_REV03!$F:$H),2,0),VLOOKUP($D684&amp;"-"&amp;$E684,IF($C$4="TEI0185_REV03",CALC_CONN_TEI0185_REV03!$F:$H),3,0)),"---")</f>
        <v>---</v>
      </c>
      <c r="H684" s="73" t="str">
        <f>IFERROR(VLOOKUP(G684,IF($C$4="TEI0185_REV03",CALC_CONN_TEI0185_REV03!$G:$T),14,0),"---")</f>
        <v>---</v>
      </c>
      <c r="I684" s="73" t="str">
        <f>IFERROR(VLOOKUP(G684,IF($C$4="TEI0185_REV03",CALC_CONN_TEI0185_REV03!$H:$X),16,0),"---")</f>
        <v>---</v>
      </c>
      <c r="J684" s="72" t="str">
        <f>IFERROR(VLOOKUP(G684,IF($C$4="TEI0185_REV03",CALC_CONN_TEI0185_REV03!$H:$X),17,0),"---")</f>
        <v>---</v>
      </c>
      <c r="K684" s="78" t="str">
        <f>IFERROR(VLOOKUP($D684&amp;"-"&amp;$E684,IF($C$4="TEI0185_REV03",CALC_CONN_TEI0185_REV03!$F:$K,"???"),6,0),"---")</f>
        <v>---</v>
      </c>
    </row>
    <row r="685" spans="2:11" ht="15" customHeight="1" x14ac:dyDescent="0.25">
      <c r="B685" s="73">
        <f t="shared" si="10"/>
        <v>680</v>
      </c>
      <c r="C685" s="77">
        <f>IFERROR(IF($C$4="TEI0185_REV03",CALC_CONN_TEI0185_REV03!U685,),"---")</f>
        <v>0</v>
      </c>
      <c r="D685" s="73">
        <f>IFERROR(IF($C$4="TEI0185_REV03",CALC_CONN_TEI0185_REV03!D685,),"---")</f>
        <v>0</v>
      </c>
      <c r="E685" s="73">
        <f>IFERROR(IF($C$4="TEI0185_REV03",CALC_CONN_TEI0185_REV03!E685,),"---")</f>
        <v>0</v>
      </c>
      <c r="F685" s="73" t="str">
        <f>IFERROR(IF(VLOOKUP($D685&amp;"-"&amp;$E685,IF($C$4="TEI0185_REV03",CALC_CONN_TEI0185_REV03!$F:$I),4,0)="--","---",IF($C$4="TEI0185_REV03",CALC_CONN_TEI0185_REV03!$G685&amp; " --&gt; " &amp;CALC_CONN_TEI0185_REV03!$I685&amp; " --&gt; ")),"---")</f>
        <v>---</v>
      </c>
      <c r="G685" s="73" t="str">
        <f>IFERROR(IF(VLOOKUP($D685&amp;"-"&amp;$E685,IF($C$4="TEI0185_REV03",CALC_CONN_TEI0185_REV03!$F:$H),3,0)="--",VLOOKUP($D685&amp;"-"&amp;$E685,IF($C$4="TEI0185_REV03",CALC_CONN_TEI0185_REV03!$F:$H),2,0),VLOOKUP($D685&amp;"-"&amp;$E685,IF($C$4="TEI0185_REV03",CALC_CONN_TEI0185_REV03!$F:$H),3,0)),"---")</f>
        <v>---</v>
      </c>
      <c r="H685" s="73" t="str">
        <f>IFERROR(VLOOKUP(G685,IF($C$4="TEI0185_REV03",CALC_CONN_TEI0185_REV03!$G:$T),14,0),"---")</f>
        <v>---</v>
      </c>
      <c r="I685" s="73" t="str">
        <f>IFERROR(VLOOKUP(G685,IF($C$4="TEI0185_REV03",CALC_CONN_TEI0185_REV03!$H:$X),16,0),"---")</f>
        <v>---</v>
      </c>
      <c r="J685" s="72" t="str">
        <f>IFERROR(VLOOKUP(G685,IF($C$4="TEI0185_REV03",CALC_CONN_TEI0185_REV03!$H:$X),17,0),"---")</f>
        <v>---</v>
      </c>
      <c r="K685" s="78" t="str">
        <f>IFERROR(VLOOKUP($D685&amp;"-"&amp;$E685,IF($C$4="TEI0185_REV03",CALC_CONN_TEI0185_REV03!$F:$K,"???"),6,0),"---")</f>
        <v>---</v>
      </c>
    </row>
    <row r="686" spans="2:11" ht="15" customHeight="1" x14ac:dyDescent="0.25">
      <c r="B686" s="73">
        <f t="shared" si="10"/>
        <v>681</v>
      </c>
      <c r="C686" s="77">
        <f>IFERROR(IF($C$4="TEI0185_REV03",CALC_CONN_TEI0185_REV03!U686,),"---")</f>
        <v>0</v>
      </c>
      <c r="D686" s="73">
        <f>IFERROR(IF($C$4="TEI0185_REV03",CALC_CONN_TEI0185_REV03!D686,),"---")</f>
        <v>0</v>
      </c>
      <c r="E686" s="73">
        <f>IFERROR(IF($C$4="TEI0185_REV03",CALC_CONN_TEI0185_REV03!E686,),"---")</f>
        <v>0</v>
      </c>
      <c r="F686" s="73" t="str">
        <f>IFERROR(IF(VLOOKUP($D686&amp;"-"&amp;$E686,IF($C$4="TEI0185_REV03",CALC_CONN_TEI0185_REV03!$F:$I),4,0)="--","---",IF($C$4="TEI0185_REV03",CALC_CONN_TEI0185_REV03!$G686&amp; " --&gt; " &amp;CALC_CONN_TEI0185_REV03!$I686&amp; " --&gt; ")),"---")</f>
        <v>---</v>
      </c>
      <c r="G686" s="73" t="str">
        <f>IFERROR(IF(VLOOKUP($D686&amp;"-"&amp;$E686,IF($C$4="TEI0185_REV03",CALC_CONN_TEI0185_REV03!$F:$H),3,0)="--",VLOOKUP($D686&amp;"-"&amp;$E686,IF($C$4="TEI0185_REV03",CALC_CONN_TEI0185_REV03!$F:$H),2,0),VLOOKUP($D686&amp;"-"&amp;$E686,IF($C$4="TEI0185_REV03",CALC_CONN_TEI0185_REV03!$F:$H),3,0)),"---")</f>
        <v>---</v>
      </c>
      <c r="H686" s="73" t="str">
        <f>IFERROR(VLOOKUP(G686,IF($C$4="TEI0185_REV03",CALC_CONN_TEI0185_REV03!$G:$T),14,0),"---")</f>
        <v>---</v>
      </c>
      <c r="I686" s="73" t="str">
        <f>IFERROR(VLOOKUP(G686,IF($C$4="TEI0185_REV03",CALC_CONN_TEI0185_REV03!$H:$X),16,0),"---")</f>
        <v>---</v>
      </c>
      <c r="J686" s="72" t="str">
        <f>IFERROR(VLOOKUP(G686,IF($C$4="TEI0185_REV03",CALC_CONN_TEI0185_REV03!$H:$X),17,0),"---")</f>
        <v>---</v>
      </c>
      <c r="K686" s="78" t="str">
        <f>IFERROR(VLOOKUP($D686&amp;"-"&amp;$E686,IF($C$4="TEI0185_REV03",CALC_CONN_TEI0185_REV03!$F:$K,"???"),6,0),"---")</f>
        <v>---</v>
      </c>
    </row>
    <row r="687" spans="2:11" ht="15" customHeight="1" x14ac:dyDescent="0.25">
      <c r="B687" s="73">
        <f t="shared" si="10"/>
        <v>682</v>
      </c>
      <c r="C687" s="77">
        <f>IFERROR(IF($C$4="TEI0185_REV03",CALC_CONN_TEI0185_REV03!U687,),"---")</f>
        <v>0</v>
      </c>
      <c r="D687" s="73">
        <f>IFERROR(IF($C$4="TEI0185_REV03",CALC_CONN_TEI0185_REV03!D687,),"---")</f>
        <v>0</v>
      </c>
      <c r="E687" s="73">
        <f>IFERROR(IF($C$4="TEI0185_REV03",CALC_CONN_TEI0185_REV03!E687,),"---")</f>
        <v>0</v>
      </c>
      <c r="F687" s="73" t="str">
        <f>IFERROR(IF(VLOOKUP($D687&amp;"-"&amp;$E687,IF($C$4="TEI0185_REV03",CALC_CONN_TEI0185_REV03!$F:$I),4,0)="--","---",IF($C$4="TEI0185_REV03",CALC_CONN_TEI0185_REV03!$G687&amp; " --&gt; " &amp;CALC_CONN_TEI0185_REV03!$I687&amp; " --&gt; ")),"---")</f>
        <v>---</v>
      </c>
      <c r="G687" s="73" t="str">
        <f>IFERROR(IF(VLOOKUP($D687&amp;"-"&amp;$E687,IF($C$4="TEI0185_REV03",CALC_CONN_TEI0185_REV03!$F:$H),3,0)="--",VLOOKUP($D687&amp;"-"&amp;$E687,IF($C$4="TEI0185_REV03",CALC_CONN_TEI0185_REV03!$F:$H),2,0),VLOOKUP($D687&amp;"-"&amp;$E687,IF($C$4="TEI0185_REV03",CALC_CONN_TEI0185_REV03!$F:$H),3,0)),"---")</f>
        <v>---</v>
      </c>
      <c r="H687" s="73" t="str">
        <f>IFERROR(VLOOKUP(G687,IF($C$4="TEI0185_REV03",CALC_CONN_TEI0185_REV03!$G:$T),14,0),"---")</f>
        <v>---</v>
      </c>
      <c r="I687" s="73" t="str">
        <f>IFERROR(VLOOKUP(G687,IF($C$4="TEI0185_REV03",CALC_CONN_TEI0185_REV03!$H:$X),16,0),"---")</f>
        <v>---</v>
      </c>
      <c r="J687" s="72" t="str">
        <f>IFERROR(VLOOKUP(G687,IF($C$4="TEI0185_REV03",CALC_CONN_TEI0185_REV03!$H:$X),17,0),"---")</f>
        <v>---</v>
      </c>
      <c r="K687" s="78" t="str">
        <f>IFERROR(VLOOKUP($D687&amp;"-"&amp;$E687,IF($C$4="TEI0185_REV03",CALC_CONN_TEI0185_REV03!$F:$K,"???"),6,0),"---")</f>
        <v>---</v>
      </c>
    </row>
    <row r="688" spans="2:11" ht="15" customHeight="1" x14ac:dyDescent="0.25">
      <c r="B688" s="73">
        <f t="shared" si="10"/>
        <v>683</v>
      </c>
      <c r="C688" s="77">
        <f>IFERROR(IF($C$4="TEI0185_REV03",CALC_CONN_TEI0185_REV03!U688,),"---")</f>
        <v>0</v>
      </c>
      <c r="D688" s="73">
        <f>IFERROR(IF($C$4="TEI0185_REV03",CALC_CONN_TEI0185_REV03!D688,),"---")</f>
        <v>0</v>
      </c>
      <c r="E688" s="73">
        <f>IFERROR(IF($C$4="TEI0185_REV03",CALC_CONN_TEI0185_REV03!E688,),"---")</f>
        <v>0</v>
      </c>
      <c r="F688" s="73" t="str">
        <f>IFERROR(IF(VLOOKUP($D688&amp;"-"&amp;$E688,IF($C$4="TEI0185_REV03",CALC_CONN_TEI0185_REV03!$F:$I),4,0)="--","---",IF($C$4="TEI0185_REV03",CALC_CONN_TEI0185_REV03!$G688&amp; " --&gt; " &amp;CALC_CONN_TEI0185_REV03!$I688&amp; " --&gt; ")),"---")</f>
        <v>---</v>
      </c>
      <c r="G688" s="73" t="str">
        <f>IFERROR(IF(VLOOKUP($D688&amp;"-"&amp;$E688,IF($C$4="TEI0185_REV03",CALC_CONN_TEI0185_REV03!$F:$H),3,0)="--",VLOOKUP($D688&amp;"-"&amp;$E688,IF($C$4="TEI0185_REV03",CALC_CONN_TEI0185_REV03!$F:$H),2,0),VLOOKUP($D688&amp;"-"&amp;$E688,IF($C$4="TEI0185_REV03",CALC_CONN_TEI0185_REV03!$F:$H),3,0)),"---")</f>
        <v>---</v>
      </c>
      <c r="H688" s="73" t="str">
        <f>IFERROR(VLOOKUP(G688,IF($C$4="TEI0185_REV03",CALC_CONN_TEI0185_REV03!$G:$T),14,0),"---")</f>
        <v>---</v>
      </c>
      <c r="I688" s="73" t="str">
        <f>IFERROR(VLOOKUP(G688,IF($C$4="TEI0185_REV03",CALC_CONN_TEI0185_REV03!$H:$X),16,0),"---")</f>
        <v>---</v>
      </c>
      <c r="J688" s="72" t="str">
        <f>IFERROR(VLOOKUP(G688,IF($C$4="TEI0185_REV03",CALC_CONN_TEI0185_REV03!$H:$X),17,0),"---")</f>
        <v>---</v>
      </c>
      <c r="K688" s="78" t="str">
        <f>IFERROR(VLOOKUP($D688&amp;"-"&amp;$E688,IF($C$4="TEI0185_REV03",CALC_CONN_TEI0185_REV03!$F:$K,"???"),6,0),"---")</f>
        <v>---</v>
      </c>
    </row>
    <row r="689" spans="2:11" ht="15" customHeight="1" x14ac:dyDescent="0.25">
      <c r="B689" s="73">
        <f t="shared" si="10"/>
        <v>684</v>
      </c>
      <c r="C689" s="77">
        <f>IFERROR(IF($C$4="TEI0185_REV03",CALC_CONN_TEI0185_REV03!U689,),"---")</f>
        <v>0</v>
      </c>
      <c r="D689" s="73">
        <f>IFERROR(IF($C$4="TEI0185_REV03",CALC_CONN_TEI0185_REV03!D689,),"---")</f>
        <v>0</v>
      </c>
      <c r="E689" s="73">
        <f>IFERROR(IF($C$4="TEI0185_REV03",CALC_CONN_TEI0185_REV03!E689,),"---")</f>
        <v>0</v>
      </c>
      <c r="F689" s="73" t="str">
        <f>IFERROR(IF(VLOOKUP($D689&amp;"-"&amp;$E689,IF($C$4="TEI0185_REV03",CALC_CONN_TEI0185_REV03!$F:$I),4,0)="--","---",IF($C$4="TEI0185_REV03",CALC_CONN_TEI0185_REV03!$G689&amp; " --&gt; " &amp;CALC_CONN_TEI0185_REV03!$I689&amp; " --&gt; ")),"---")</f>
        <v>---</v>
      </c>
      <c r="G689" s="73" t="str">
        <f>IFERROR(IF(VLOOKUP($D689&amp;"-"&amp;$E689,IF($C$4="TEI0185_REV03",CALC_CONN_TEI0185_REV03!$F:$H),3,0)="--",VLOOKUP($D689&amp;"-"&amp;$E689,IF($C$4="TEI0185_REV03",CALC_CONN_TEI0185_REV03!$F:$H),2,0),VLOOKUP($D689&amp;"-"&amp;$E689,IF($C$4="TEI0185_REV03",CALC_CONN_TEI0185_REV03!$F:$H),3,0)),"---")</f>
        <v>---</v>
      </c>
      <c r="H689" s="73" t="str">
        <f>IFERROR(VLOOKUP(G689,IF($C$4="TEI0185_REV03",CALC_CONN_TEI0185_REV03!$G:$T),14,0),"---")</f>
        <v>---</v>
      </c>
      <c r="I689" s="73" t="str">
        <f>IFERROR(VLOOKUP(G689,IF($C$4="TEI0185_REV03",CALC_CONN_TEI0185_REV03!$H:$X),16,0),"---")</f>
        <v>---</v>
      </c>
      <c r="J689" s="72" t="str">
        <f>IFERROR(VLOOKUP(G689,IF($C$4="TEI0185_REV03",CALC_CONN_TEI0185_REV03!$H:$X),17,0),"---")</f>
        <v>---</v>
      </c>
      <c r="K689" s="78" t="str">
        <f>IFERROR(VLOOKUP($D689&amp;"-"&amp;$E689,IF($C$4="TEI0185_REV03",CALC_CONN_TEI0185_REV03!$F:$K,"???"),6,0),"---")</f>
        <v>---</v>
      </c>
    </row>
    <row r="690" spans="2:11" ht="15" customHeight="1" x14ac:dyDescent="0.25">
      <c r="B690" s="73">
        <f t="shared" si="10"/>
        <v>685</v>
      </c>
      <c r="C690" s="77">
        <f>IFERROR(IF($C$4="TEI0185_REV03",CALC_CONN_TEI0185_REV03!U690,),"---")</f>
        <v>0</v>
      </c>
      <c r="D690" s="73">
        <f>IFERROR(IF($C$4="TEI0185_REV03",CALC_CONN_TEI0185_REV03!D690,),"---")</f>
        <v>0</v>
      </c>
      <c r="E690" s="73">
        <f>IFERROR(IF($C$4="TEI0185_REV03",CALC_CONN_TEI0185_REV03!E690,),"---")</f>
        <v>0</v>
      </c>
      <c r="F690" s="73" t="str">
        <f>IFERROR(IF(VLOOKUP($D690&amp;"-"&amp;$E690,IF($C$4="TEI0185_REV03",CALC_CONN_TEI0185_REV03!$F:$I),4,0)="--","---",IF($C$4="TEI0185_REV03",CALC_CONN_TEI0185_REV03!$G690&amp; " --&gt; " &amp;CALC_CONN_TEI0185_REV03!$I690&amp; " --&gt; ")),"---")</f>
        <v>---</v>
      </c>
      <c r="G690" s="73" t="str">
        <f>IFERROR(IF(VLOOKUP($D690&amp;"-"&amp;$E690,IF($C$4="TEI0185_REV03",CALC_CONN_TEI0185_REV03!$F:$H),3,0)="--",VLOOKUP($D690&amp;"-"&amp;$E690,IF($C$4="TEI0185_REV03",CALC_CONN_TEI0185_REV03!$F:$H),2,0),VLOOKUP($D690&amp;"-"&amp;$E690,IF($C$4="TEI0185_REV03",CALC_CONN_TEI0185_REV03!$F:$H),3,0)),"---")</f>
        <v>---</v>
      </c>
      <c r="H690" s="73" t="str">
        <f>IFERROR(VLOOKUP(G690,IF($C$4="TEI0185_REV03",CALC_CONN_TEI0185_REV03!$G:$T),14,0),"---")</f>
        <v>---</v>
      </c>
      <c r="I690" s="73" t="str">
        <f>IFERROR(VLOOKUP(G690,IF($C$4="TEI0185_REV03",CALC_CONN_TEI0185_REV03!$H:$X),16,0),"---")</f>
        <v>---</v>
      </c>
      <c r="J690" s="72" t="str">
        <f>IFERROR(VLOOKUP(G690,IF($C$4="TEI0185_REV03",CALC_CONN_TEI0185_REV03!$H:$X),17,0),"---")</f>
        <v>---</v>
      </c>
      <c r="K690" s="78" t="str">
        <f>IFERROR(VLOOKUP($D690&amp;"-"&amp;$E690,IF($C$4="TEI0185_REV03",CALC_CONN_TEI0185_REV03!$F:$K,"???"),6,0),"---")</f>
        <v>---</v>
      </c>
    </row>
    <row r="691" spans="2:11" ht="15" customHeight="1" x14ac:dyDescent="0.25">
      <c r="B691" s="73">
        <f t="shared" si="10"/>
        <v>686</v>
      </c>
      <c r="C691" s="77">
        <f>IFERROR(IF($C$4="TEI0185_REV03",CALC_CONN_TEI0185_REV03!U691,),"---")</f>
        <v>0</v>
      </c>
      <c r="D691" s="73">
        <f>IFERROR(IF($C$4="TEI0185_REV03",CALC_CONN_TEI0185_REV03!D691,),"---")</f>
        <v>0</v>
      </c>
      <c r="E691" s="73">
        <f>IFERROR(IF($C$4="TEI0185_REV03",CALC_CONN_TEI0185_REV03!E691,),"---")</f>
        <v>0</v>
      </c>
      <c r="F691" s="73" t="str">
        <f>IFERROR(IF(VLOOKUP($D691&amp;"-"&amp;$E691,IF($C$4="TEI0185_REV03",CALC_CONN_TEI0185_REV03!$F:$I),4,0)="--","---",IF($C$4="TEI0185_REV03",CALC_CONN_TEI0185_REV03!$G691&amp; " --&gt; " &amp;CALC_CONN_TEI0185_REV03!$I691&amp; " --&gt; ")),"---")</f>
        <v>---</v>
      </c>
      <c r="G691" s="73" t="str">
        <f>IFERROR(IF(VLOOKUP($D691&amp;"-"&amp;$E691,IF($C$4="TEI0185_REV03",CALC_CONN_TEI0185_REV03!$F:$H),3,0)="--",VLOOKUP($D691&amp;"-"&amp;$E691,IF($C$4="TEI0185_REV03",CALC_CONN_TEI0185_REV03!$F:$H),2,0),VLOOKUP($D691&amp;"-"&amp;$E691,IF($C$4="TEI0185_REV03",CALC_CONN_TEI0185_REV03!$F:$H),3,0)),"---")</f>
        <v>---</v>
      </c>
      <c r="H691" s="73" t="str">
        <f>IFERROR(VLOOKUP(G691,IF($C$4="TEI0185_REV03",CALC_CONN_TEI0185_REV03!$G:$T),14,0),"---")</f>
        <v>---</v>
      </c>
      <c r="I691" s="73" t="str">
        <f>IFERROR(VLOOKUP(G691,IF($C$4="TEI0185_REV03",CALC_CONN_TEI0185_REV03!$H:$X),16,0),"---")</f>
        <v>---</v>
      </c>
      <c r="J691" s="72" t="str">
        <f>IFERROR(VLOOKUP(G691,IF($C$4="TEI0185_REV03",CALC_CONN_TEI0185_REV03!$H:$X),17,0),"---")</f>
        <v>---</v>
      </c>
      <c r="K691" s="78" t="str">
        <f>IFERROR(VLOOKUP($D691&amp;"-"&amp;$E691,IF($C$4="TEI0185_REV03",CALC_CONN_TEI0185_REV03!$F:$K,"???"),6,0),"---")</f>
        <v>---</v>
      </c>
    </row>
    <row r="692" spans="2:11" ht="15" customHeight="1" x14ac:dyDescent="0.25">
      <c r="B692" s="73">
        <f t="shared" si="10"/>
        <v>687</v>
      </c>
      <c r="C692" s="77">
        <f>IFERROR(IF($C$4="TEI0185_REV03",CALC_CONN_TEI0185_REV03!U692,),"---")</f>
        <v>0</v>
      </c>
      <c r="D692" s="73">
        <f>IFERROR(IF($C$4="TEI0185_REV03",CALC_CONN_TEI0185_REV03!D692,),"---")</f>
        <v>0</v>
      </c>
      <c r="E692" s="73">
        <f>IFERROR(IF($C$4="TEI0185_REV03",CALC_CONN_TEI0185_REV03!E692,),"---")</f>
        <v>0</v>
      </c>
      <c r="F692" s="73" t="str">
        <f>IFERROR(IF(VLOOKUP($D692&amp;"-"&amp;$E692,IF($C$4="TEI0185_REV03",CALC_CONN_TEI0185_REV03!$F:$I),4,0)="--","---",IF($C$4="TEI0185_REV03",CALC_CONN_TEI0185_REV03!$G692&amp; " --&gt; " &amp;CALC_CONN_TEI0185_REV03!$I692&amp; " --&gt; ")),"---")</f>
        <v>---</v>
      </c>
      <c r="G692" s="73" t="str">
        <f>IFERROR(IF(VLOOKUP($D692&amp;"-"&amp;$E692,IF($C$4="TEI0185_REV03",CALC_CONN_TEI0185_REV03!$F:$H),3,0)="--",VLOOKUP($D692&amp;"-"&amp;$E692,IF($C$4="TEI0185_REV03",CALC_CONN_TEI0185_REV03!$F:$H),2,0),VLOOKUP($D692&amp;"-"&amp;$E692,IF($C$4="TEI0185_REV03",CALC_CONN_TEI0185_REV03!$F:$H),3,0)),"---")</f>
        <v>---</v>
      </c>
      <c r="H692" s="73" t="str">
        <f>IFERROR(VLOOKUP(G692,IF($C$4="TEI0185_REV03",CALC_CONN_TEI0185_REV03!$G:$T),14,0),"---")</f>
        <v>---</v>
      </c>
      <c r="I692" s="73" t="str">
        <f>IFERROR(VLOOKUP(G692,IF($C$4="TEI0185_REV03",CALC_CONN_TEI0185_REV03!$H:$X),16,0),"---")</f>
        <v>---</v>
      </c>
      <c r="J692" s="72" t="str">
        <f>IFERROR(VLOOKUP(G692,IF($C$4="TEI0185_REV03",CALC_CONN_TEI0185_REV03!$H:$X),17,0),"---")</f>
        <v>---</v>
      </c>
      <c r="K692" s="78" t="str">
        <f>IFERROR(VLOOKUP($D692&amp;"-"&amp;$E692,IF($C$4="TEI0185_REV03",CALC_CONN_TEI0185_REV03!$F:$K,"???"),6,0),"---")</f>
        <v>---</v>
      </c>
    </row>
    <row r="693" spans="2:11" ht="15" customHeight="1" x14ac:dyDescent="0.25">
      <c r="B693" s="73">
        <f t="shared" si="10"/>
        <v>688</v>
      </c>
      <c r="C693" s="77">
        <f>IFERROR(IF($C$4="TEI0185_REV03",CALC_CONN_TEI0185_REV03!U693,),"---")</f>
        <v>0</v>
      </c>
      <c r="D693" s="73">
        <f>IFERROR(IF($C$4="TEI0185_REV03",CALC_CONN_TEI0185_REV03!D693,),"---")</f>
        <v>0</v>
      </c>
      <c r="E693" s="73">
        <f>IFERROR(IF($C$4="TEI0185_REV03",CALC_CONN_TEI0185_REV03!E693,),"---")</f>
        <v>0</v>
      </c>
      <c r="F693" s="73" t="str">
        <f>IFERROR(IF(VLOOKUP($D693&amp;"-"&amp;$E693,IF($C$4="TEI0185_REV03",CALC_CONN_TEI0185_REV03!$F:$I),4,0)="--","---",IF($C$4="TEI0185_REV03",CALC_CONN_TEI0185_REV03!$G693&amp; " --&gt; " &amp;CALC_CONN_TEI0185_REV03!$I693&amp; " --&gt; ")),"---")</f>
        <v>---</v>
      </c>
      <c r="G693" s="73" t="str">
        <f>IFERROR(IF(VLOOKUP($D693&amp;"-"&amp;$E693,IF($C$4="TEI0185_REV03",CALC_CONN_TEI0185_REV03!$F:$H),3,0)="--",VLOOKUP($D693&amp;"-"&amp;$E693,IF($C$4="TEI0185_REV03",CALC_CONN_TEI0185_REV03!$F:$H),2,0),VLOOKUP($D693&amp;"-"&amp;$E693,IF($C$4="TEI0185_REV03",CALC_CONN_TEI0185_REV03!$F:$H),3,0)),"---")</f>
        <v>---</v>
      </c>
      <c r="H693" s="73" t="str">
        <f>IFERROR(VLOOKUP(G693,IF($C$4="TEI0185_REV03",CALC_CONN_TEI0185_REV03!$G:$T),14,0),"---")</f>
        <v>---</v>
      </c>
      <c r="I693" s="73" t="str">
        <f>IFERROR(VLOOKUP(G693,IF($C$4="TEI0185_REV03",CALC_CONN_TEI0185_REV03!$H:$X),16,0),"---")</f>
        <v>---</v>
      </c>
      <c r="J693" s="72" t="str">
        <f>IFERROR(VLOOKUP(G693,IF($C$4="TEI0185_REV03",CALC_CONN_TEI0185_REV03!$H:$X),17,0),"---")</f>
        <v>---</v>
      </c>
      <c r="K693" s="78" t="str">
        <f>IFERROR(VLOOKUP($D693&amp;"-"&amp;$E693,IF($C$4="TEI0185_REV03",CALC_CONN_TEI0185_REV03!$F:$K,"???"),6,0),"---")</f>
        <v>---</v>
      </c>
    </row>
    <row r="694" spans="2:11" ht="15" customHeight="1" x14ac:dyDescent="0.25">
      <c r="B694" s="73">
        <f t="shared" si="10"/>
        <v>689</v>
      </c>
      <c r="C694" s="77">
        <f>IFERROR(IF($C$4="TEI0185_REV03",CALC_CONN_TEI0185_REV03!U694,),"---")</f>
        <v>0</v>
      </c>
      <c r="D694" s="73">
        <f>IFERROR(IF($C$4="TEI0185_REV03",CALC_CONN_TEI0185_REV03!D694,),"---")</f>
        <v>0</v>
      </c>
      <c r="E694" s="73">
        <f>IFERROR(IF($C$4="TEI0185_REV03",CALC_CONN_TEI0185_REV03!E694,),"---")</f>
        <v>0</v>
      </c>
      <c r="F694" s="73" t="str">
        <f>IFERROR(IF(VLOOKUP($D694&amp;"-"&amp;$E694,IF($C$4="TEI0185_REV03",CALC_CONN_TEI0185_REV03!$F:$I),4,0)="--","---",IF($C$4="TEI0185_REV03",CALC_CONN_TEI0185_REV03!$G694&amp; " --&gt; " &amp;CALC_CONN_TEI0185_REV03!$I694&amp; " --&gt; ")),"---")</f>
        <v>---</v>
      </c>
      <c r="G694" s="73" t="str">
        <f>IFERROR(IF(VLOOKUP($D694&amp;"-"&amp;$E694,IF($C$4="TEI0185_REV03",CALC_CONN_TEI0185_REV03!$F:$H),3,0)="--",VLOOKUP($D694&amp;"-"&amp;$E694,IF($C$4="TEI0185_REV03",CALC_CONN_TEI0185_REV03!$F:$H),2,0),VLOOKUP($D694&amp;"-"&amp;$E694,IF($C$4="TEI0185_REV03",CALC_CONN_TEI0185_REV03!$F:$H),3,0)),"---")</f>
        <v>---</v>
      </c>
      <c r="H694" s="73" t="str">
        <f>IFERROR(VLOOKUP(G694,IF($C$4="TEI0185_REV03",CALC_CONN_TEI0185_REV03!$G:$T),14,0),"---")</f>
        <v>---</v>
      </c>
      <c r="I694" s="73" t="str">
        <f>IFERROR(VLOOKUP(G694,IF($C$4="TEI0185_REV03",CALC_CONN_TEI0185_REV03!$H:$X),16,0),"---")</f>
        <v>---</v>
      </c>
      <c r="J694" s="72" t="str">
        <f>IFERROR(VLOOKUP(G694,IF($C$4="TEI0185_REV03",CALC_CONN_TEI0185_REV03!$H:$X),17,0),"---")</f>
        <v>---</v>
      </c>
      <c r="K694" s="78" t="str">
        <f>IFERROR(VLOOKUP($D694&amp;"-"&amp;$E694,IF($C$4="TEI0185_REV03",CALC_CONN_TEI0185_REV03!$F:$K,"???"),6,0),"---")</f>
        <v>---</v>
      </c>
    </row>
    <row r="695" spans="2:11" ht="15" customHeight="1" x14ac:dyDescent="0.25">
      <c r="B695" s="73">
        <f t="shared" si="10"/>
        <v>690</v>
      </c>
      <c r="C695" s="77">
        <f>IFERROR(IF($C$4="TEI0185_REV03",CALC_CONN_TEI0185_REV03!U695,),"---")</f>
        <v>0</v>
      </c>
      <c r="D695" s="73">
        <f>IFERROR(IF($C$4="TEI0185_REV03",CALC_CONN_TEI0185_REV03!D695,),"---")</f>
        <v>0</v>
      </c>
      <c r="E695" s="73">
        <f>IFERROR(IF($C$4="TEI0185_REV03",CALC_CONN_TEI0185_REV03!E695,),"---")</f>
        <v>0</v>
      </c>
      <c r="F695" s="73" t="str">
        <f>IFERROR(IF(VLOOKUP($D695&amp;"-"&amp;$E695,IF($C$4="TEI0185_REV03",CALC_CONN_TEI0185_REV03!$F:$I),4,0)="--","---",IF($C$4="TEI0185_REV03",CALC_CONN_TEI0185_REV03!$G695&amp; " --&gt; " &amp;CALC_CONN_TEI0185_REV03!$I695&amp; " --&gt; ")),"---")</f>
        <v>---</v>
      </c>
      <c r="G695" s="73" t="str">
        <f>IFERROR(IF(VLOOKUP($D695&amp;"-"&amp;$E695,IF($C$4="TEI0185_REV03",CALC_CONN_TEI0185_REV03!$F:$H),3,0)="--",VLOOKUP($D695&amp;"-"&amp;$E695,IF($C$4="TEI0185_REV03",CALC_CONN_TEI0185_REV03!$F:$H),2,0),VLOOKUP($D695&amp;"-"&amp;$E695,IF($C$4="TEI0185_REV03",CALC_CONN_TEI0185_REV03!$F:$H),3,0)),"---")</f>
        <v>---</v>
      </c>
      <c r="H695" s="73" t="str">
        <f>IFERROR(VLOOKUP(G695,IF($C$4="TEI0185_REV03",CALC_CONN_TEI0185_REV03!$G:$T),14,0),"---")</f>
        <v>---</v>
      </c>
      <c r="I695" s="73" t="str">
        <f>IFERROR(VLOOKUP(G695,IF($C$4="TEI0185_REV03",CALC_CONN_TEI0185_REV03!$H:$X),16,0),"---")</f>
        <v>---</v>
      </c>
      <c r="J695" s="72" t="str">
        <f>IFERROR(VLOOKUP(G695,IF($C$4="TEI0185_REV03",CALC_CONN_TEI0185_REV03!$H:$X),17,0),"---")</f>
        <v>---</v>
      </c>
      <c r="K695" s="78" t="str">
        <f>IFERROR(VLOOKUP($D695&amp;"-"&amp;$E695,IF($C$4="TEI0185_REV03",CALC_CONN_TEI0185_REV03!$F:$K,"???"),6,0),"---")</f>
        <v>---</v>
      </c>
    </row>
    <row r="696" spans="2:11" ht="15" customHeight="1" x14ac:dyDescent="0.25">
      <c r="B696" s="73">
        <f t="shared" si="10"/>
        <v>691</v>
      </c>
      <c r="C696" s="77">
        <f>IFERROR(IF($C$4="TEI0185_REV03",CALC_CONN_TEI0185_REV03!U696,),"---")</f>
        <v>0</v>
      </c>
      <c r="D696" s="73">
        <f>IFERROR(IF($C$4="TEI0185_REV03",CALC_CONN_TEI0185_REV03!D696,),"---")</f>
        <v>0</v>
      </c>
      <c r="E696" s="73">
        <f>IFERROR(IF($C$4="TEI0185_REV03",CALC_CONN_TEI0185_REV03!E696,),"---")</f>
        <v>0</v>
      </c>
      <c r="F696" s="73" t="str">
        <f>IFERROR(IF(VLOOKUP($D696&amp;"-"&amp;$E696,IF($C$4="TEI0185_REV03",CALC_CONN_TEI0185_REV03!$F:$I),4,0)="--","---",IF($C$4="TEI0185_REV03",CALC_CONN_TEI0185_REV03!$G696&amp; " --&gt; " &amp;CALC_CONN_TEI0185_REV03!$I696&amp; " --&gt; ")),"---")</f>
        <v>---</v>
      </c>
      <c r="G696" s="73" t="str">
        <f>IFERROR(IF(VLOOKUP($D696&amp;"-"&amp;$E696,IF($C$4="TEI0185_REV03",CALC_CONN_TEI0185_REV03!$F:$H),3,0)="--",VLOOKUP($D696&amp;"-"&amp;$E696,IF($C$4="TEI0185_REV03",CALC_CONN_TEI0185_REV03!$F:$H),2,0),VLOOKUP($D696&amp;"-"&amp;$E696,IF($C$4="TEI0185_REV03",CALC_CONN_TEI0185_REV03!$F:$H),3,0)),"---")</f>
        <v>---</v>
      </c>
      <c r="H696" s="73" t="str">
        <f>IFERROR(VLOOKUP(G696,IF($C$4="TEI0185_REV03",CALC_CONN_TEI0185_REV03!$G:$T),14,0),"---")</f>
        <v>---</v>
      </c>
      <c r="I696" s="73" t="str">
        <f>IFERROR(VLOOKUP(G696,IF($C$4="TEI0185_REV03",CALC_CONN_TEI0185_REV03!$H:$X),16,0),"---")</f>
        <v>---</v>
      </c>
      <c r="J696" s="72" t="str">
        <f>IFERROR(VLOOKUP(G696,IF($C$4="TEI0185_REV03",CALC_CONN_TEI0185_REV03!$H:$X),17,0),"---")</f>
        <v>---</v>
      </c>
      <c r="K696" s="78" t="str">
        <f>IFERROR(VLOOKUP($D696&amp;"-"&amp;$E696,IF($C$4="TEI0185_REV03",CALC_CONN_TEI0185_REV03!$F:$K,"???"),6,0),"---")</f>
        <v>---</v>
      </c>
    </row>
    <row r="697" spans="2:11" ht="15" customHeight="1" x14ac:dyDescent="0.25">
      <c r="B697" s="73">
        <f t="shared" si="10"/>
        <v>692</v>
      </c>
      <c r="C697" s="77">
        <f>IFERROR(IF($C$4="TEI0185_REV03",CALC_CONN_TEI0185_REV03!U697,),"---")</f>
        <v>0</v>
      </c>
      <c r="D697" s="73">
        <f>IFERROR(IF($C$4="TEI0185_REV03",CALC_CONN_TEI0185_REV03!D697,),"---")</f>
        <v>0</v>
      </c>
      <c r="E697" s="73">
        <f>IFERROR(IF($C$4="TEI0185_REV03",CALC_CONN_TEI0185_REV03!E697,),"---")</f>
        <v>0</v>
      </c>
      <c r="F697" s="73" t="str">
        <f>IFERROR(IF(VLOOKUP($D697&amp;"-"&amp;$E697,IF($C$4="TEI0185_REV03",CALC_CONN_TEI0185_REV03!$F:$I),4,0)="--","---",IF($C$4="TEI0185_REV03",CALC_CONN_TEI0185_REV03!$G697&amp; " --&gt; " &amp;CALC_CONN_TEI0185_REV03!$I697&amp; " --&gt; ")),"---")</f>
        <v>---</v>
      </c>
      <c r="G697" s="73" t="str">
        <f>IFERROR(IF(VLOOKUP($D697&amp;"-"&amp;$E697,IF($C$4="TEI0185_REV03",CALC_CONN_TEI0185_REV03!$F:$H),3,0)="--",VLOOKUP($D697&amp;"-"&amp;$E697,IF($C$4="TEI0185_REV03",CALC_CONN_TEI0185_REV03!$F:$H),2,0),VLOOKUP($D697&amp;"-"&amp;$E697,IF($C$4="TEI0185_REV03",CALC_CONN_TEI0185_REV03!$F:$H),3,0)),"---")</f>
        <v>---</v>
      </c>
      <c r="H697" s="73" t="str">
        <f>IFERROR(VLOOKUP(G697,IF($C$4="TEI0185_REV03",CALC_CONN_TEI0185_REV03!$G:$T),14,0),"---")</f>
        <v>---</v>
      </c>
      <c r="I697" s="73" t="str">
        <f>IFERROR(VLOOKUP(G697,IF($C$4="TEI0185_REV03",CALC_CONN_TEI0185_REV03!$H:$X),16,0),"---")</f>
        <v>---</v>
      </c>
      <c r="J697" s="72" t="str">
        <f>IFERROR(VLOOKUP(G697,IF($C$4="TEI0185_REV03",CALC_CONN_TEI0185_REV03!$H:$X),17,0),"---")</f>
        <v>---</v>
      </c>
      <c r="K697" s="78" t="str">
        <f>IFERROR(VLOOKUP($D697&amp;"-"&amp;$E697,IF($C$4="TEI0185_REV03",CALC_CONN_TEI0185_REV03!$F:$K,"???"),6,0),"---")</f>
        <v>---</v>
      </c>
    </row>
    <row r="698" spans="2:11" ht="15" customHeight="1" x14ac:dyDescent="0.25">
      <c r="B698" s="73">
        <f t="shared" si="10"/>
        <v>693</v>
      </c>
      <c r="C698" s="77">
        <f>IFERROR(IF($C$4="TEI0185_REV03",CALC_CONN_TEI0185_REV03!U698,),"---")</f>
        <v>0</v>
      </c>
      <c r="D698" s="73">
        <f>IFERROR(IF($C$4="TEI0185_REV03",CALC_CONN_TEI0185_REV03!D698,),"---")</f>
        <v>0</v>
      </c>
      <c r="E698" s="73">
        <f>IFERROR(IF($C$4="TEI0185_REV03",CALC_CONN_TEI0185_REV03!E698,),"---")</f>
        <v>0</v>
      </c>
      <c r="F698" s="73" t="str">
        <f>IFERROR(IF(VLOOKUP($D698&amp;"-"&amp;$E698,IF($C$4="TEI0185_REV03",CALC_CONN_TEI0185_REV03!$F:$I),4,0)="--","---",IF($C$4="TEI0185_REV03",CALC_CONN_TEI0185_REV03!$G698&amp; " --&gt; " &amp;CALC_CONN_TEI0185_REV03!$I698&amp; " --&gt; ")),"---")</f>
        <v>---</v>
      </c>
      <c r="G698" s="73" t="str">
        <f>IFERROR(IF(VLOOKUP($D698&amp;"-"&amp;$E698,IF($C$4="TEI0185_REV03",CALC_CONN_TEI0185_REV03!$F:$H),3,0)="--",VLOOKUP($D698&amp;"-"&amp;$E698,IF($C$4="TEI0185_REV03",CALC_CONN_TEI0185_REV03!$F:$H),2,0),VLOOKUP($D698&amp;"-"&amp;$E698,IF($C$4="TEI0185_REV03",CALC_CONN_TEI0185_REV03!$F:$H),3,0)),"---")</f>
        <v>---</v>
      </c>
      <c r="H698" s="73" t="str">
        <f>IFERROR(VLOOKUP(G698,IF($C$4="TEI0185_REV03",CALC_CONN_TEI0185_REV03!$G:$T),14,0),"---")</f>
        <v>---</v>
      </c>
      <c r="I698" s="73" t="str">
        <f>IFERROR(VLOOKUP(G698,IF($C$4="TEI0185_REV03",CALC_CONN_TEI0185_REV03!$H:$X),16,0),"---")</f>
        <v>---</v>
      </c>
      <c r="J698" s="72" t="str">
        <f>IFERROR(VLOOKUP(G698,IF($C$4="TEI0185_REV03",CALC_CONN_TEI0185_REV03!$H:$X),17,0),"---")</f>
        <v>---</v>
      </c>
      <c r="K698" s="78" t="str">
        <f>IFERROR(VLOOKUP($D698&amp;"-"&amp;$E698,IF($C$4="TEI0185_REV03",CALC_CONN_TEI0185_REV03!$F:$K,"???"),6,0),"---")</f>
        <v>---</v>
      </c>
    </row>
    <row r="699" spans="2:11" ht="15" customHeight="1" x14ac:dyDescent="0.25">
      <c r="B699" s="73">
        <f t="shared" si="10"/>
        <v>694</v>
      </c>
      <c r="C699" s="77">
        <f>IFERROR(IF($C$4="TEI0185_REV03",CALC_CONN_TEI0185_REV03!U699,),"---")</f>
        <v>0</v>
      </c>
      <c r="D699" s="73">
        <f>IFERROR(IF($C$4="TEI0185_REV03",CALC_CONN_TEI0185_REV03!D699,),"---")</f>
        <v>0</v>
      </c>
      <c r="E699" s="73">
        <f>IFERROR(IF($C$4="TEI0185_REV03",CALC_CONN_TEI0185_REV03!E699,),"---")</f>
        <v>0</v>
      </c>
      <c r="F699" s="73" t="str">
        <f>IFERROR(IF(VLOOKUP($D699&amp;"-"&amp;$E699,IF($C$4="TEI0185_REV03",CALC_CONN_TEI0185_REV03!$F:$I),4,0)="--","---",IF($C$4="TEI0185_REV03",CALC_CONN_TEI0185_REV03!$G699&amp; " --&gt; " &amp;CALC_CONN_TEI0185_REV03!$I699&amp; " --&gt; ")),"---")</f>
        <v>---</v>
      </c>
      <c r="G699" s="73" t="str">
        <f>IFERROR(IF(VLOOKUP($D699&amp;"-"&amp;$E699,IF($C$4="TEI0185_REV03",CALC_CONN_TEI0185_REV03!$F:$H),3,0)="--",VLOOKUP($D699&amp;"-"&amp;$E699,IF($C$4="TEI0185_REV03",CALC_CONN_TEI0185_REV03!$F:$H),2,0),VLOOKUP($D699&amp;"-"&amp;$E699,IF($C$4="TEI0185_REV03",CALC_CONN_TEI0185_REV03!$F:$H),3,0)),"---")</f>
        <v>---</v>
      </c>
      <c r="H699" s="73" t="str">
        <f>IFERROR(VLOOKUP(G699,IF($C$4="TEI0185_REV03",CALC_CONN_TEI0185_REV03!$G:$T),14,0),"---")</f>
        <v>---</v>
      </c>
      <c r="I699" s="73" t="str">
        <f>IFERROR(VLOOKUP(G699,IF($C$4="TEI0185_REV03",CALC_CONN_TEI0185_REV03!$H:$X),16,0),"---")</f>
        <v>---</v>
      </c>
      <c r="J699" s="72" t="str">
        <f>IFERROR(VLOOKUP(G699,IF($C$4="TEI0185_REV03",CALC_CONN_TEI0185_REV03!$H:$X),17,0),"---")</f>
        <v>---</v>
      </c>
      <c r="K699" s="78" t="str">
        <f>IFERROR(VLOOKUP($D699&amp;"-"&amp;$E699,IF($C$4="TEI0185_REV03",CALC_CONN_TEI0185_REV03!$F:$K,"???"),6,0),"---")</f>
        <v>---</v>
      </c>
    </row>
    <row r="700" spans="2:11" ht="15" customHeight="1" x14ac:dyDescent="0.25">
      <c r="B700" s="73">
        <f t="shared" si="10"/>
        <v>695</v>
      </c>
      <c r="C700" s="77">
        <f>IFERROR(IF($C$4="TEI0185_REV03",CALC_CONN_TEI0185_REV03!U700,),"---")</f>
        <v>0</v>
      </c>
      <c r="D700" s="73">
        <f>IFERROR(IF($C$4="TEI0185_REV03",CALC_CONN_TEI0185_REV03!D700,),"---")</f>
        <v>0</v>
      </c>
      <c r="E700" s="73">
        <f>IFERROR(IF($C$4="TEI0185_REV03",CALC_CONN_TEI0185_REV03!E700,),"---")</f>
        <v>0</v>
      </c>
      <c r="F700" s="73" t="str">
        <f>IFERROR(IF(VLOOKUP($D700&amp;"-"&amp;$E700,IF($C$4="TEI0185_REV03",CALC_CONN_TEI0185_REV03!$F:$I),4,0)="--","---",IF($C$4="TEI0185_REV03",CALC_CONN_TEI0185_REV03!$G700&amp; " --&gt; " &amp;CALC_CONN_TEI0185_REV03!$I700&amp; " --&gt; ")),"---")</f>
        <v>---</v>
      </c>
      <c r="G700" s="73" t="str">
        <f>IFERROR(IF(VLOOKUP($D700&amp;"-"&amp;$E700,IF($C$4="TEI0185_REV03",CALC_CONN_TEI0185_REV03!$F:$H),3,0)="--",VLOOKUP($D700&amp;"-"&amp;$E700,IF($C$4="TEI0185_REV03",CALC_CONN_TEI0185_REV03!$F:$H),2,0),VLOOKUP($D700&amp;"-"&amp;$E700,IF($C$4="TEI0185_REV03",CALC_CONN_TEI0185_REV03!$F:$H),3,0)),"---")</f>
        <v>---</v>
      </c>
      <c r="H700" s="73" t="str">
        <f>IFERROR(VLOOKUP(G700,IF($C$4="TEI0185_REV03",CALC_CONN_TEI0185_REV03!$G:$T),14,0),"---")</f>
        <v>---</v>
      </c>
      <c r="I700" s="73" t="str">
        <f>IFERROR(VLOOKUP(G700,IF($C$4="TEI0185_REV03",CALC_CONN_TEI0185_REV03!$H:$X),16,0),"---")</f>
        <v>---</v>
      </c>
      <c r="J700" s="72" t="str">
        <f>IFERROR(VLOOKUP(G700,IF($C$4="TEI0185_REV03",CALC_CONN_TEI0185_REV03!$H:$X),17,0),"---")</f>
        <v>---</v>
      </c>
      <c r="K700" s="78" t="str">
        <f>IFERROR(VLOOKUP($D700&amp;"-"&amp;$E700,IF($C$4="TEI0185_REV03",CALC_CONN_TEI0185_REV03!$F:$K,"???"),6,0),"---")</f>
        <v>---</v>
      </c>
    </row>
    <row r="701" spans="2:11" ht="15" customHeight="1" x14ac:dyDescent="0.25">
      <c r="B701" s="73">
        <f t="shared" si="10"/>
        <v>696</v>
      </c>
      <c r="C701" s="77">
        <f>IFERROR(IF($C$4="TEI0185_REV03",CALC_CONN_TEI0185_REV03!U701,),"---")</f>
        <v>0</v>
      </c>
      <c r="D701" s="73">
        <f>IFERROR(IF($C$4="TEI0185_REV03",CALC_CONN_TEI0185_REV03!D701,),"---")</f>
        <v>0</v>
      </c>
      <c r="E701" s="73">
        <f>IFERROR(IF($C$4="TEI0185_REV03",CALC_CONN_TEI0185_REV03!E701,),"---")</f>
        <v>0</v>
      </c>
      <c r="F701" s="73" t="str">
        <f>IFERROR(IF(VLOOKUP($D701&amp;"-"&amp;$E701,IF($C$4="TEI0185_REV03",CALC_CONN_TEI0185_REV03!$F:$I),4,0)="--","---",IF($C$4="TEI0185_REV03",CALC_CONN_TEI0185_REV03!$G701&amp; " --&gt; " &amp;CALC_CONN_TEI0185_REV03!$I701&amp; " --&gt; ")),"---")</f>
        <v>---</v>
      </c>
      <c r="G701" s="73" t="str">
        <f>IFERROR(IF(VLOOKUP($D701&amp;"-"&amp;$E701,IF($C$4="TEI0185_REV03",CALC_CONN_TEI0185_REV03!$F:$H),3,0)="--",VLOOKUP($D701&amp;"-"&amp;$E701,IF($C$4="TEI0185_REV03",CALC_CONN_TEI0185_REV03!$F:$H),2,0),VLOOKUP($D701&amp;"-"&amp;$E701,IF($C$4="TEI0185_REV03",CALC_CONN_TEI0185_REV03!$F:$H),3,0)),"---")</f>
        <v>---</v>
      </c>
      <c r="H701" s="73" t="str">
        <f>IFERROR(VLOOKUP(G701,IF($C$4="TEI0185_REV03",CALC_CONN_TEI0185_REV03!$G:$T),14,0),"---")</f>
        <v>---</v>
      </c>
      <c r="I701" s="73" t="str">
        <f>IFERROR(VLOOKUP(G701,IF($C$4="TEI0185_REV03",CALC_CONN_TEI0185_REV03!$H:$X),16,0),"---")</f>
        <v>---</v>
      </c>
      <c r="J701" s="72" t="str">
        <f>IFERROR(VLOOKUP(G701,IF($C$4="TEI0185_REV03",CALC_CONN_TEI0185_REV03!$H:$X),17,0),"---")</f>
        <v>---</v>
      </c>
      <c r="K701" s="78" t="str">
        <f>IFERROR(VLOOKUP($D701&amp;"-"&amp;$E701,IF($C$4="TEI0185_REV03",CALC_CONN_TEI0185_REV03!$F:$K,"???"),6,0),"---")</f>
        <v>---</v>
      </c>
    </row>
    <row r="702" spans="2:11" ht="15" customHeight="1" x14ac:dyDescent="0.25">
      <c r="B702" s="73">
        <f t="shared" si="10"/>
        <v>697</v>
      </c>
      <c r="C702" s="77">
        <f>IFERROR(IF($C$4="TEI0185_REV03",CALC_CONN_TEI0185_REV03!U702,),"---")</f>
        <v>0</v>
      </c>
      <c r="D702" s="73">
        <f>IFERROR(IF($C$4="TEI0185_REV03",CALC_CONN_TEI0185_REV03!D702,),"---")</f>
        <v>0</v>
      </c>
      <c r="E702" s="73">
        <f>IFERROR(IF($C$4="TEI0185_REV03",CALC_CONN_TEI0185_REV03!E702,),"---")</f>
        <v>0</v>
      </c>
      <c r="F702" s="73" t="str">
        <f>IFERROR(IF(VLOOKUP($D702&amp;"-"&amp;$E702,IF($C$4="TEI0185_REV03",CALC_CONN_TEI0185_REV03!$F:$I),4,0)="--","---",IF($C$4="TEI0185_REV03",CALC_CONN_TEI0185_REV03!$G702&amp; " --&gt; " &amp;CALC_CONN_TEI0185_REV03!$I702&amp; " --&gt; ")),"---")</f>
        <v>---</v>
      </c>
      <c r="G702" s="73" t="str">
        <f>IFERROR(IF(VLOOKUP($D702&amp;"-"&amp;$E702,IF($C$4="TEI0185_REV03",CALC_CONN_TEI0185_REV03!$F:$H),3,0)="--",VLOOKUP($D702&amp;"-"&amp;$E702,IF($C$4="TEI0185_REV03",CALC_CONN_TEI0185_REV03!$F:$H),2,0),VLOOKUP($D702&amp;"-"&amp;$E702,IF($C$4="TEI0185_REV03",CALC_CONN_TEI0185_REV03!$F:$H),3,0)),"---")</f>
        <v>---</v>
      </c>
      <c r="H702" s="73" t="str">
        <f>IFERROR(VLOOKUP(G702,IF($C$4="TEI0185_REV03",CALC_CONN_TEI0185_REV03!$G:$T),14,0),"---")</f>
        <v>---</v>
      </c>
      <c r="I702" s="73" t="str">
        <f>IFERROR(VLOOKUP(G702,IF($C$4="TEI0185_REV03",CALC_CONN_TEI0185_REV03!$H:$X),16,0),"---")</f>
        <v>---</v>
      </c>
      <c r="J702" s="72" t="str">
        <f>IFERROR(VLOOKUP(G702,IF($C$4="TEI0185_REV03",CALC_CONN_TEI0185_REV03!$H:$X),17,0),"---")</f>
        <v>---</v>
      </c>
      <c r="K702" s="78" t="str">
        <f>IFERROR(VLOOKUP($D702&amp;"-"&amp;$E702,IF($C$4="TEI0185_REV03",CALC_CONN_TEI0185_REV03!$F:$K,"???"),6,0),"---")</f>
        <v>---</v>
      </c>
    </row>
    <row r="703" spans="2:11" ht="15" customHeight="1" x14ac:dyDescent="0.25">
      <c r="B703" s="73">
        <f t="shared" si="10"/>
        <v>698</v>
      </c>
      <c r="C703" s="77">
        <f>IFERROR(IF($C$4="TEI0185_REV03",CALC_CONN_TEI0185_REV03!U703,),"---")</f>
        <v>0</v>
      </c>
      <c r="D703" s="73">
        <f>IFERROR(IF($C$4="TEI0185_REV03",CALC_CONN_TEI0185_REV03!D703,),"---")</f>
        <v>0</v>
      </c>
      <c r="E703" s="73">
        <f>IFERROR(IF($C$4="TEI0185_REV03",CALC_CONN_TEI0185_REV03!E703,),"---")</f>
        <v>0</v>
      </c>
      <c r="F703" s="73" t="str">
        <f>IFERROR(IF(VLOOKUP($D703&amp;"-"&amp;$E703,IF($C$4="TEI0185_REV03",CALC_CONN_TEI0185_REV03!$F:$I),4,0)="--","---",IF($C$4="TEI0185_REV03",CALC_CONN_TEI0185_REV03!$G703&amp; " --&gt; " &amp;CALC_CONN_TEI0185_REV03!$I703&amp; " --&gt; ")),"---")</f>
        <v>---</v>
      </c>
      <c r="G703" s="73" t="str">
        <f>IFERROR(IF(VLOOKUP($D703&amp;"-"&amp;$E703,IF($C$4="TEI0185_REV03",CALC_CONN_TEI0185_REV03!$F:$H),3,0)="--",VLOOKUP($D703&amp;"-"&amp;$E703,IF($C$4="TEI0185_REV03",CALC_CONN_TEI0185_REV03!$F:$H),2,0),VLOOKUP($D703&amp;"-"&amp;$E703,IF($C$4="TEI0185_REV03",CALC_CONN_TEI0185_REV03!$F:$H),3,0)),"---")</f>
        <v>---</v>
      </c>
      <c r="H703" s="73" t="str">
        <f>IFERROR(VLOOKUP(G703,IF($C$4="TEI0185_REV03",CALC_CONN_TEI0185_REV03!$G:$T),14,0),"---")</f>
        <v>---</v>
      </c>
      <c r="I703" s="73" t="str">
        <f>IFERROR(VLOOKUP(G703,IF($C$4="TEI0185_REV03",CALC_CONN_TEI0185_REV03!$H:$X),16,0),"---")</f>
        <v>---</v>
      </c>
      <c r="J703" s="72" t="str">
        <f>IFERROR(VLOOKUP(G703,IF($C$4="TEI0185_REV03",CALC_CONN_TEI0185_REV03!$H:$X),17,0),"---")</f>
        <v>---</v>
      </c>
      <c r="K703" s="78" t="str">
        <f>IFERROR(VLOOKUP($D703&amp;"-"&amp;$E703,IF($C$4="TEI0185_REV03",CALC_CONN_TEI0185_REV03!$F:$K,"???"),6,0),"---")</f>
        <v>---</v>
      </c>
    </row>
    <row r="704" spans="2:11" ht="15" customHeight="1" x14ac:dyDescent="0.25">
      <c r="B704" s="73">
        <f t="shared" si="10"/>
        <v>699</v>
      </c>
      <c r="C704" s="77">
        <f>IFERROR(IF($C$4="TEI0185_REV03",CALC_CONN_TEI0185_REV03!U704,),"---")</f>
        <v>0</v>
      </c>
      <c r="D704" s="73">
        <f>IFERROR(IF($C$4="TEI0185_REV03",CALC_CONN_TEI0185_REV03!D704,),"---")</f>
        <v>0</v>
      </c>
      <c r="E704" s="73">
        <f>IFERROR(IF($C$4="TEI0185_REV03",CALC_CONN_TEI0185_REV03!E704,),"---")</f>
        <v>0</v>
      </c>
      <c r="F704" s="73" t="str">
        <f>IFERROR(IF(VLOOKUP($D704&amp;"-"&amp;$E704,IF($C$4="TEI0185_REV03",CALC_CONN_TEI0185_REV03!$F:$I),4,0)="--","---",IF($C$4="TEI0185_REV03",CALC_CONN_TEI0185_REV03!$G704&amp; " --&gt; " &amp;CALC_CONN_TEI0185_REV03!$I704&amp; " --&gt; ")),"---")</f>
        <v>---</v>
      </c>
      <c r="G704" s="73" t="str">
        <f>IFERROR(IF(VLOOKUP($D704&amp;"-"&amp;$E704,IF($C$4="TEI0185_REV03",CALC_CONN_TEI0185_REV03!$F:$H),3,0)="--",VLOOKUP($D704&amp;"-"&amp;$E704,IF($C$4="TEI0185_REV03",CALC_CONN_TEI0185_REV03!$F:$H),2,0),VLOOKUP($D704&amp;"-"&amp;$E704,IF($C$4="TEI0185_REV03",CALC_CONN_TEI0185_REV03!$F:$H),3,0)),"---")</f>
        <v>---</v>
      </c>
      <c r="H704" s="73" t="str">
        <f>IFERROR(VLOOKUP(G704,IF($C$4="TEI0185_REV03",CALC_CONN_TEI0185_REV03!$G:$T),14,0),"---")</f>
        <v>---</v>
      </c>
      <c r="I704" s="73" t="str">
        <f>IFERROR(VLOOKUP(G704,IF($C$4="TEI0185_REV03",CALC_CONN_TEI0185_REV03!$H:$X),16,0),"---")</f>
        <v>---</v>
      </c>
      <c r="J704" s="72" t="str">
        <f>IFERROR(VLOOKUP(G704,IF($C$4="TEI0185_REV03",CALC_CONN_TEI0185_REV03!$H:$X),17,0),"---")</f>
        <v>---</v>
      </c>
      <c r="K704" s="78" t="str">
        <f>IFERROR(VLOOKUP($D704&amp;"-"&amp;$E704,IF($C$4="TEI0185_REV03",CALC_CONN_TEI0185_REV03!$F:$K,"???"),6,0),"---")</f>
        <v>---</v>
      </c>
    </row>
    <row r="705" spans="2:11" ht="15" customHeight="1" x14ac:dyDescent="0.25">
      <c r="B705" s="73">
        <f t="shared" si="10"/>
        <v>700</v>
      </c>
      <c r="C705" s="77">
        <f>IFERROR(IF($C$4="TEI0185_REV03",CALC_CONN_TEI0185_REV03!U705,),"---")</f>
        <v>0</v>
      </c>
      <c r="D705" s="73">
        <f>IFERROR(IF($C$4="TEI0185_REV03",CALC_CONN_TEI0185_REV03!D705,),"---")</f>
        <v>0</v>
      </c>
      <c r="E705" s="73">
        <f>IFERROR(IF($C$4="TEI0185_REV03",CALC_CONN_TEI0185_REV03!E705,),"---")</f>
        <v>0</v>
      </c>
      <c r="F705" s="73" t="str">
        <f>IFERROR(IF(VLOOKUP($D705&amp;"-"&amp;$E705,IF($C$4="TEI0185_REV03",CALC_CONN_TEI0185_REV03!$F:$I),4,0)="--","---",IF($C$4="TEI0185_REV03",CALC_CONN_TEI0185_REV03!$G705&amp; " --&gt; " &amp;CALC_CONN_TEI0185_REV03!$I705&amp; " --&gt; ")),"---")</f>
        <v>---</v>
      </c>
      <c r="G705" s="73" t="str">
        <f>IFERROR(IF(VLOOKUP($D705&amp;"-"&amp;$E705,IF($C$4="TEI0185_REV03",CALC_CONN_TEI0185_REV03!$F:$H),3,0)="--",VLOOKUP($D705&amp;"-"&amp;$E705,IF($C$4="TEI0185_REV03",CALC_CONN_TEI0185_REV03!$F:$H),2,0),VLOOKUP($D705&amp;"-"&amp;$E705,IF($C$4="TEI0185_REV03",CALC_CONN_TEI0185_REV03!$F:$H),3,0)),"---")</f>
        <v>---</v>
      </c>
      <c r="H705" s="73" t="str">
        <f>IFERROR(VLOOKUP(G705,IF($C$4="TEI0185_REV03",CALC_CONN_TEI0185_REV03!$G:$T),14,0),"---")</f>
        <v>---</v>
      </c>
      <c r="I705" s="73" t="str">
        <f>IFERROR(VLOOKUP(G705,IF($C$4="TEI0185_REV03",CALC_CONN_TEI0185_REV03!$H:$X),16,0),"---")</f>
        <v>---</v>
      </c>
      <c r="J705" s="72" t="str">
        <f>IFERROR(VLOOKUP(G705,IF($C$4="TEI0185_REV03",CALC_CONN_TEI0185_REV03!$H:$X),17,0),"---")</f>
        <v>---</v>
      </c>
      <c r="K705" s="78" t="str">
        <f>IFERROR(VLOOKUP($D705&amp;"-"&amp;$E705,IF($C$4="TEI0185_REV03",CALC_CONN_TEI0185_REV03!$F:$K,"???"),6,0),"---")</f>
        <v>---</v>
      </c>
    </row>
    <row r="706" spans="2:11" ht="15" customHeight="1" x14ac:dyDescent="0.25">
      <c r="B706" s="73">
        <f t="shared" si="10"/>
        <v>701</v>
      </c>
      <c r="C706" s="77">
        <f>IFERROR(IF($C$4="TEI0185_REV03",CALC_CONN_TEI0185_REV03!U706,),"---")</f>
        <v>0</v>
      </c>
      <c r="D706" s="73">
        <f>IFERROR(IF($C$4="TEI0185_REV03",CALC_CONN_TEI0185_REV03!D706,),"---")</f>
        <v>0</v>
      </c>
      <c r="E706" s="73">
        <f>IFERROR(IF($C$4="TEI0185_REV03",CALC_CONN_TEI0185_REV03!E706,),"---")</f>
        <v>0</v>
      </c>
      <c r="F706" s="73" t="str">
        <f>IFERROR(IF(VLOOKUP($D706&amp;"-"&amp;$E706,IF($C$4="TEI0185_REV03",CALC_CONN_TEI0185_REV03!$F:$I),4,0)="--","---",IF($C$4="TEI0185_REV03",CALC_CONN_TEI0185_REV03!$G706&amp; " --&gt; " &amp;CALC_CONN_TEI0185_REV03!$I706&amp; " --&gt; ")),"---")</f>
        <v>---</v>
      </c>
      <c r="G706" s="73" t="str">
        <f>IFERROR(IF(VLOOKUP($D706&amp;"-"&amp;$E706,IF($C$4="TEI0185_REV03",CALC_CONN_TEI0185_REV03!$F:$H),3,0)="--",VLOOKUP($D706&amp;"-"&amp;$E706,IF($C$4="TEI0185_REV03",CALC_CONN_TEI0185_REV03!$F:$H),2,0),VLOOKUP($D706&amp;"-"&amp;$E706,IF($C$4="TEI0185_REV03",CALC_CONN_TEI0185_REV03!$F:$H),3,0)),"---")</f>
        <v>---</v>
      </c>
      <c r="H706" s="73" t="str">
        <f>IFERROR(VLOOKUP(G706,IF($C$4="TEI0185_REV03",CALC_CONN_TEI0185_REV03!$G:$T),14,0),"---")</f>
        <v>---</v>
      </c>
      <c r="I706" s="73" t="str">
        <f>IFERROR(VLOOKUP(G706,IF($C$4="TEI0185_REV03",CALC_CONN_TEI0185_REV03!$H:$X),16,0),"---")</f>
        <v>---</v>
      </c>
      <c r="J706" s="72" t="str">
        <f>IFERROR(VLOOKUP(G706,IF($C$4="TEI0185_REV03",CALC_CONN_TEI0185_REV03!$H:$X),17,0),"---")</f>
        <v>---</v>
      </c>
      <c r="K706" s="78" t="str">
        <f>IFERROR(VLOOKUP($D706&amp;"-"&amp;$E706,IF($C$4="TEI0185_REV03",CALC_CONN_TEI0185_REV03!$F:$K,"???"),6,0),"---")</f>
        <v>---</v>
      </c>
    </row>
    <row r="707" spans="2:11" ht="15" customHeight="1" x14ac:dyDescent="0.25">
      <c r="B707" s="73">
        <f t="shared" si="10"/>
        <v>702</v>
      </c>
      <c r="C707" s="77">
        <f>IFERROR(IF($C$4="TEI0185_REV03",CALC_CONN_TEI0185_REV03!U707,),"---")</f>
        <v>0</v>
      </c>
      <c r="D707" s="73">
        <f>IFERROR(IF($C$4="TEI0185_REV03",CALC_CONN_TEI0185_REV03!D707,),"---")</f>
        <v>0</v>
      </c>
      <c r="E707" s="73">
        <f>IFERROR(IF($C$4="TEI0185_REV03",CALC_CONN_TEI0185_REV03!E707,),"---")</f>
        <v>0</v>
      </c>
      <c r="F707" s="73" t="str">
        <f>IFERROR(IF(VLOOKUP($D707&amp;"-"&amp;$E707,IF($C$4="TEI0185_REV03",CALC_CONN_TEI0185_REV03!$F:$I),4,0)="--","---",IF($C$4="TEI0185_REV03",CALC_CONN_TEI0185_REV03!$G707&amp; " --&gt; " &amp;CALC_CONN_TEI0185_REV03!$I707&amp; " --&gt; ")),"---")</f>
        <v>---</v>
      </c>
      <c r="G707" s="73" t="str">
        <f>IFERROR(IF(VLOOKUP($D707&amp;"-"&amp;$E707,IF($C$4="TEI0185_REV03",CALC_CONN_TEI0185_REV03!$F:$H),3,0)="--",VLOOKUP($D707&amp;"-"&amp;$E707,IF($C$4="TEI0185_REV03",CALC_CONN_TEI0185_REV03!$F:$H),2,0),VLOOKUP($D707&amp;"-"&amp;$E707,IF($C$4="TEI0185_REV03",CALC_CONN_TEI0185_REV03!$F:$H),3,0)),"---")</f>
        <v>---</v>
      </c>
      <c r="H707" s="73" t="str">
        <f>IFERROR(VLOOKUP(G707,IF($C$4="TEI0185_REV03",CALC_CONN_TEI0185_REV03!$G:$T),14,0),"---")</f>
        <v>---</v>
      </c>
      <c r="I707" s="73" t="str">
        <f>IFERROR(VLOOKUP(G707,IF($C$4="TEI0185_REV03",CALC_CONN_TEI0185_REV03!$H:$X),16,0),"---")</f>
        <v>---</v>
      </c>
      <c r="J707" s="72" t="str">
        <f>IFERROR(VLOOKUP(G707,IF($C$4="TEI0185_REV03",CALC_CONN_TEI0185_REV03!$H:$X),17,0),"---")</f>
        <v>---</v>
      </c>
      <c r="K707" s="78" t="str">
        <f>IFERROR(VLOOKUP($D707&amp;"-"&amp;$E707,IF($C$4="TEI0185_REV03",CALC_CONN_TEI0185_REV03!$F:$K,"???"),6,0),"---")</f>
        <v>---</v>
      </c>
    </row>
    <row r="708" spans="2:11" ht="15" customHeight="1" x14ac:dyDescent="0.25">
      <c r="B708" s="73">
        <f t="shared" si="10"/>
        <v>703</v>
      </c>
      <c r="C708" s="77">
        <f>IFERROR(IF($C$4="TEI0185_REV03",CALC_CONN_TEI0185_REV03!U708,),"---")</f>
        <v>0</v>
      </c>
      <c r="D708" s="73">
        <f>IFERROR(IF($C$4="TEI0185_REV03",CALC_CONN_TEI0185_REV03!D708,),"---")</f>
        <v>0</v>
      </c>
      <c r="E708" s="73">
        <f>IFERROR(IF($C$4="TEI0185_REV03",CALC_CONN_TEI0185_REV03!E708,),"---")</f>
        <v>0</v>
      </c>
      <c r="F708" s="73" t="str">
        <f>IFERROR(IF(VLOOKUP($D708&amp;"-"&amp;$E708,IF($C$4="TEI0185_REV03",CALC_CONN_TEI0185_REV03!$F:$I),4,0)="--","---",IF($C$4="TEI0185_REV03",CALC_CONN_TEI0185_REV03!$G708&amp; " --&gt; " &amp;CALC_CONN_TEI0185_REV03!$I708&amp; " --&gt; ")),"---")</f>
        <v>---</v>
      </c>
      <c r="G708" s="73" t="str">
        <f>IFERROR(IF(VLOOKUP($D708&amp;"-"&amp;$E708,IF($C$4="TEI0185_REV03",CALC_CONN_TEI0185_REV03!$F:$H),3,0)="--",VLOOKUP($D708&amp;"-"&amp;$E708,IF($C$4="TEI0185_REV03",CALC_CONN_TEI0185_REV03!$F:$H),2,0),VLOOKUP($D708&amp;"-"&amp;$E708,IF($C$4="TEI0185_REV03",CALC_CONN_TEI0185_REV03!$F:$H),3,0)),"---")</f>
        <v>---</v>
      </c>
      <c r="H708" s="73" t="str">
        <f>IFERROR(VLOOKUP(G708,IF($C$4="TEI0185_REV03",CALC_CONN_TEI0185_REV03!$G:$T),14,0),"---")</f>
        <v>---</v>
      </c>
      <c r="I708" s="73" t="str">
        <f>IFERROR(VLOOKUP(G708,IF($C$4="TEI0185_REV03",CALC_CONN_TEI0185_REV03!$H:$X),16,0),"---")</f>
        <v>---</v>
      </c>
      <c r="J708" s="72" t="str">
        <f>IFERROR(VLOOKUP(G708,IF($C$4="TEI0185_REV03",CALC_CONN_TEI0185_REV03!$H:$X),17,0),"---")</f>
        <v>---</v>
      </c>
      <c r="K708" s="78" t="str">
        <f>IFERROR(VLOOKUP($D708&amp;"-"&amp;$E708,IF($C$4="TEI0185_REV03",CALC_CONN_TEI0185_REV03!$F:$K,"???"),6,0),"---")</f>
        <v>---</v>
      </c>
    </row>
    <row r="709" spans="2:11" ht="15" customHeight="1" x14ac:dyDescent="0.25">
      <c r="B709" s="73">
        <f t="shared" si="10"/>
        <v>704</v>
      </c>
      <c r="C709" s="77">
        <f>IFERROR(IF($C$4="TEI0185_REV03",CALC_CONN_TEI0185_REV03!U709,),"---")</f>
        <v>0</v>
      </c>
      <c r="D709" s="73">
        <f>IFERROR(IF($C$4="TEI0185_REV03",CALC_CONN_TEI0185_REV03!D709,),"---")</f>
        <v>0</v>
      </c>
      <c r="E709" s="73">
        <f>IFERROR(IF($C$4="TEI0185_REV03",CALC_CONN_TEI0185_REV03!E709,),"---")</f>
        <v>0</v>
      </c>
      <c r="F709" s="73" t="str">
        <f>IFERROR(IF(VLOOKUP($D709&amp;"-"&amp;$E709,IF($C$4="TEI0185_REV03",CALC_CONN_TEI0185_REV03!$F:$I),4,0)="--","---",IF($C$4="TEI0185_REV03",CALC_CONN_TEI0185_REV03!$G709&amp; " --&gt; " &amp;CALC_CONN_TEI0185_REV03!$I709&amp; " --&gt; ")),"---")</f>
        <v>---</v>
      </c>
      <c r="G709" s="73" t="str">
        <f>IFERROR(IF(VLOOKUP($D709&amp;"-"&amp;$E709,IF($C$4="TEI0185_REV03",CALC_CONN_TEI0185_REV03!$F:$H),3,0)="--",VLOOKUP($D709&amp;"-"&amp;$E709,IF($C$4="TEI0185_REV03",CALC_CONN_TEI0185_REV03!$F:$H),2,0),VLOOKUP($D709&amp;"-"&amp;$E709,IF($C$4="TEI0185_REV03",CALC_CONN_TEI0185_REV03!$F:$H),3,0)),"---")</f>
        <v>---</v>
      </c>
      <c r="H709" s="73" t="str">
        <f>IFERROR(VLOOKUP(G709,IF($C$4="TEI0185_REV03",CALC_CONN_TEI0185_REV03!$G:$T),14,0),"---")</f>
        <v>---</v>
      </c>
      <c r="I709" s="73" t="str">
        <f>IFERROR(VLOOKUP(G709,IF($C$4="TEI0185_REV03",CALC_CONN_TEI0185_REV03!$H:$X),16,0),"---")</f>
        <v>---</v>
      </c>
      <c r="J709" s="72" t="str">
        <f>IFERROR(VLOOKUP(G709,IF($C$4="TEI0185_REV03",CALC_CONN_TEI0185_REV03!$H:$X),17,0),"---")</f>
        <v>---</v>
      </c>
      <c r="K709" s="78" t="str">
        <f>IFERROR(VLOOKUP($D709&amp;"-"&amp;$E709,IF($C$4="TEI0185_REV03",CALC_CONN_TEI0185_REV03!$F:$K,"???"),6,0),"---")</f>
        <v>---</v>
      </c>
    </row>
    <row r="710" spans="2:11" ht="15" customHeight="1" x14ac:dyDescent="0.25">
      <c r="B710" s="73">
        <f t="shared" si="10"/>
        <v>705</v>
      </c>
      <c r="C710" s="77">
        <f>IFERROR(IF($C$4="TEI0185_REV03",CALC_CONN_TEI0185_REV03!U710,),"---")</f>
        <v>0</v>
      </c>
      <c r="D710" s="73">
        <f>IFERROR(IF($C$4="TEI0185_REV03",CALC_CONN_TEI0185_REV03!D710,),"---")</f>
        <v>0</v>
      </c>
      <c r="E710" s="73">
        <f>IFERROR(IF($C$4="TEI0185_REV03",CALC_CONN_TEI0185_REV03!E710,),"---")</f>
        <v>0</v>
      </c>
      <c r="F710" s="73" t="str">
        <f>IFERROR(IF(VLOOKUP($D710&amp;"-"&amp;$E710,IF($C$4="TEI0185_REV03",CALC_CONN_TEI0185_REV03!$F:$I),4,0)="--","---",IF($C$4="TEI0185_REV03",CALC_CONN_TEI0185_REV03!$G710&amp; " --&gt; " &amp;CALC_CONN_TEI0185_REV03!$I710&amp; " --&gt; ")),"---")</f>
        <v>---</v>
      </c>
      <c r="G710" s="73" t="str">
        <f>IFERROR(IF(VLOOKUP($D710&amp;"-"&amp;$E710,IF($C$4="TEI0185_REV03",CALC_CONN_TEI0185_REV03!$F:$H),3,0)="--",VLOOKUP($D710&amp;"-"&amp;$E710,IF($C$4="TEI0185_REV03",CALC_CONN_TEI0185_REV03!$F:$H),2,0),VLOOKUP($D710&amp;"-"&amp;$E710,IF($C$4="TEI0185_REV03",CALC_CONN_TEI0185_REV03!$F:$H),3,0)),"---")</f>
        <v>---</v>
      </c>
      <c r="H710" s="73" t="str">
        <f>IFERROR(VLOOKUP(G710,IF($C$4="TEI0185_REV03",CALC_CONN_TEI0185_REV03!$G:$T),14,0),"---")</f>
        <v>---</v>
      </c>
      <c r="I710" s="73" t="str">
        <f>IFERROR(VLOOKUP(G710,IF($C$4="TEI0185_REV03",CALC_CONN_TEI0185_REV03!$H:$X),16,0),"---")</f>
        <v>---</v>
      </c>
      <c r="J710" s="72" t="str">
        <f>IFERROR(VLOOKUP(G710,IF($C$4="TEI0185_REV03",CALC_CONN_TEI0185_REV03!$H:$X),17,0),"---")</f>
        <v>---</v>
      </c>
      <c r="K710" s="78" t="str">
        <f>IFERROR(VLOOKUP($D710&amp;"-"&amp;$E710,IF($C$4="TEI0185_REV03",CALC_CONN_TEI0185_REV03!$F:$K,"???"),6,0),"---")</f>
        <v>---</v>
      </c>
    </row>
    <row r="711" spans="2:11" ht="15" customHeight="1" x14ac:dyDescent="0.25">
      <c r="B711" s="73">
        <f t="shared" si="10"/>
        <v>706</v>
      </c>
      <c r="C711" s="77">
        <f>IFERROR(IF($C$4="TEI0185_REV03",CALC_CONN_TEI0185_REV03!U711,),"---")</f>
        <v>0</v>
      </c>
      <c r="D711" s="73">
        <f>IFERROR(IF($C$4="TEI0185_REV03",CALC_CONN_TEI0185_REV03!D711,),"---")</f>
        <v>0</v>
      </c>
      <c r="E711" s="73">
        <f>IFERROR(IF($C$4="TEI0185_REV03",CALC_CONN_TEI0185_REV03!E711,),"---")</f>
        <v>0</v>
      </c>
      <c r="F711" s="73" t="str">
        <f>IFERROR(IF(VLOOKUP($D711&amp;"-"&amp;$E711,IF($C$4="TEI0185_REV03",CALC_CONN_TEI0185_REV03!$F:$I),4,0)="--","---",IF($C$4="TEI0185_REV03",CALC_CONN_TEI0185_REV03!$G711&amp; " --&gt; " &amp;CALC_CONN_TEI0185_REV03!$I711&amp; " --&gt; ")),"---")</f>
        <v>---</v>
      </c>
      <c r="G711" s="73" t="str">
        <f>IFERROR(IF(VLOOKUP($D711&amp;"-"&amp;$E711,IF($C$4="TEI0185_REV03",CALC_CONN_TEI0185_REV03!$F:$H),3,0)="--",VLOOKUP($D711&amp;"-"&amp;$E711,IF($C$4="TEI0185_REV03",CALC_CONN_TEI0185_REV03!$F:$H),2,0),VLOOKUP($D711&amp;"-"&amp;$E711,IF($C$4="TEI0185_REV03",CALC_CONN_TEI0185_REV03!$F:$H),3,0)),"---")</f>
        <v>---</v>
      </c>
      <c r="H711" s="73" t="str">
        <f>IFERROR(VLOOKUP(G711,IF($C$4="TEI0185_REV03",CALC_CONN_TEI0185_REV03!$G:$T),14,0),"---")</f>
        <v>---</v>
      </c>
      <c r="I711" s="73" t="str">
        <f>IFERROR(VLOOKUP(G711,IF($C$4="TEI0185_REV03",CALC_CONN_TEI0185_REV03!$H:$X),16,0),"---")</f>
        <v>---</v>
      </c>
      <c r="J711" s="72" t="str">
        <f>IFERROR(VLOOKUP(G711,IF($C$4="TEI0185_REV03",CALC_CONN_TEI0185_REV03!$H:$X),17,0),"---")</f>
        <v>---</v>
      </c>
      <c r="K711" s="78" t="str">
        <f>IFERROR(VLOOKUP($D711&amp;"-"&amp;$E711,IF($C$4="TEI0185_REV03",CALC_CONN_TEI0185_REV03!$F:$K,"???"),6,0),"---")</f>
        <v>---</v>
      </c>
    </row>
    <row r="712" spans="2:11" ht="15" customHeight="1" x14ac:dyDescent="0.25">
      <c r="B712" s="73">
        <f t="shared" ref="B712:B775" si="11">B711+1</f>
        <v>707</v>
      </c>
      <c r="C712" s="77">
        <f>IFERROR(IF($C$4="TEI0185_REV03",CALC_CONN_TEI0185_REV03!U712,),"---")</f>
        <v>0</v>
      </c>
      <c r="D712" s="73">
        <f>IFERROR(IF($C$4="TEI0185_REV03",CALC_CONN_TEI0185_REV03!D712,),"---")</f>
        <v>0</v>
      </c>
      <c r="E712" s="73">
        <f>IFERROR(IF($C$4="TEI0185_REV03",CALC_CONN_TEI0185_REV03!E712,),"---")</f>
        <v>0</v>
      </c>
      <c r="F712" s="73" t="str">
        <f>IFERROR(IF(VLOOKUP($D712&amp;"-"&amp;$E712,IF($C$4="TEI0185_REV03",CALC_CONN_TEI0185_REV03!$F:$I),4,0)="--","---",IF($C$4="TEI0185_REV03",CALC_CONN_TEI0185_REV03!$G712&amp; " --&gt; " &amp;CALC_CONN_TEI0185_REV03!$I712&amp; " --&gt; ")),"---")</f>
        <v>---</v>
      </c>
      <c r="G712" s="73" t="str">
        <f>IFERROR(IF(VLOOKUP($D712&amp;"-"&amp;$E712,IF($C$4="TEI0185_REV03",CALC_CONN_TEI0185_REV03!$F:$H),3,0)="--",VLOOKUP($D712&amp;"-"&amp;$E712,IF($C$4="TEI0185_REV03",CALC_CONN_TEI0185_REV03!$F:$H),2,0),VLOOKUP($D712&amp;"-"&amp;$E712,IF($C$4="TEI0185_REV03",CALC_CONN_TEI0185_REV03!$F:$H),3,0)),"---")</f>
        <v>---</v>
      </c>
      <c r="H712" s="73" t="str">
        <f>IFERROR(VLOOKUP(G712,IF($C$4="TEI0185_REV03",CALC_CONN_TEI0185_REV03!$G:$T),14,0),"---")</f>
        <v>---</v>
      </c>
      <c r="I712" s="73" t="str">
        <f>IFERROR(VLOOKUP(G712,IF($C$4="TEI0185_REV03",CALC_CONN_TEI0185_REV03!$H:$X),16,0),"---")</f>
        <v>---</v>
      </c>
      <c r="J712" s="72" t="str">
        <f>IFERROR(VLOOKUP(G712,IF($C$4="TEI0185_REV03",CALC_CONN_TEI0185_REV03!$H:$X),17,0),"---")</f>
        <v>---</v>
      </c>
      <c r="K712" s="78" t="str">
        <f>IFERROR(VLOOKUP($D712&amp;"-"&amp;$E712,IF($C$4="TEI0185_REV03",CALC_CONN_TEI0185_REV03!$F:$K,"???"),6,0),"---")</f>
        <v>---</v>
      </c>
    </row>
    <row r="713" spans="2:11" ht="15" customHeight="1" x14ac:dyDescent="0.25">
      <c r="B713" s="73">
        <f t="shared" si="11"/>
        <v>708</v>
      </c>
      <c r="C713" s="77">
        <f>IFERROR(IF($C$4="TEI0185_REV03",CALC_CONN_TEI0185_REV03!U713,),"---")</f>
        <v>0</v>
      </c>
      <c r="D713" s="73">
        <f>IFERROR(IF($C$4="TEI0185_REV03",CALC_CONN_TEI0185_REV03!D713,),"---")</f>
        <v>0</v>
      </c>
      <c r="E713" s="73">
        <f>IFERROR(IF($C$4="TEI0185_REV03",CALC_CONN_TEI0185_REV03!E713,),"---")</f>
        <v>0</v>
      </c>
      <c r="F713" s="73" t="str">
        <f>IFERROR(IF(VLOOKUP($D713&amp;"-"&amp;$E713,IF($C$4="TEI0185_REV03",CALC_CONN_TEI0185_REV03!$F:$I),4,0)="--","---",IF($C$4="TEI0185_REV03",CALC_CONN_TEI0185_REV03!$G713&amp; " --&gt; " &amp;CALC_CONN_TEI0185_REV03!$I713&amp; " --&gt; ")),"---")</f>
        <v>---</v>
      </c>
      <c r="G713" s="73" t="str">
        <f>IFERROR(IF(VLOOKUP($D713&amp;"-"&amp;$E713,IF($C$4="TEI0185_REV03",CALC_CONN_TEI0185_REV03!$F:$H),3,0)="--",VLOOKUP($D713&amp;"-"&amp;$E713,IF($C$4="TEI0185_REV03",CALC_CONN_TEI0185_REV03!$F:$H),2,0),VLOOKUP($D713&amp;"-"&amp;$E713,IF($C$4="TEI0185_REV03",CALC_CONN_TEI0185_REV03!$F:$H),3,0)),"---")</f>
        <v>---</v>
      </c>
      <c r="H713" s="73" t="str">
        <f>IFERROR(VLOOKUP(G713,IF($C$4="TEI0185_REV03",CALC_CONN_TEI0185_REV03!$G:$T),14,0),"---")</f>
        <v>---</v>
      </c>
      <c r="I713" s="73" t="str">
        <f>IFERROR(VLOOKUP(G713,IF($C$4="TEI0185_REV03",CALC_CONN_TEI0185_REV03!$H:$X),16,0),"---")</f>
        <v>---</v>
      </c>
      <c r="J713" s="72" t="str">
        <f>IFERROR(VLOOKUP(G713,IF($C$4="TEI0185_REV03",CALC_CONN_TEI0185_REV03!$H:$X),17,0),"---")</f>
        <v>---</v>
      </c>
      <c r="K713" s="78" t="str">
        <f>IFERROR(VLOOKUP($D713&amp;"-"&amp;$E713,IF($C$4="TEI0185_REV03",CALC_CONN_TEI0185_REV03!$F:$K,"???"),6,0),"---")</f>
        <v>---</v>
      </c>
    </row>
    <row r="714" spans="2:11" ht="15" customHeight="1" x14ac:dyDescent="0.25">
      <c r="B714" s="73">
        <f t="shared" si="11"/>
        <v>709</v>
      </c>
      <c r="C714" s="77">
        <f>IFERROR(IF($C$4="TEI0185_REV03",CALC_CONN_TEI0185_REV03!U714,),"---")</f>
        <v>0</v>
      </c>
      <c r="D714" s="73">
        <f>IFERROR(IF($C$4="TEI0185_REV03",CALC_CONN_TEI0185_REV03!D714,),"---")</f>
        <v>0</v>
      </c>
      <c r="E714" s="73">
        <f>IFERROR(IF($C$4="TEI0185_REV03",CALC_CONN_TEI0185_REV03!E714,),"---")</f>
        <v>0</v>
      </c>
      <c r="F714" s="73" t="str">
        <f>IFERROR(IF(VLOOKUP($D714&amp;"-"&amp;$E714,IF($C$4="TEI0185_REV03",CALC_CONN_TEI0185_REV03!$F:$I),4,0)="--","---",IF($C$4="TEI0185_REV03",CALC_CONN_TEI0185_REV03!$G714&amp; " --&gt; " &amp;CALC_CONN_TEI0185_REV03!$I714&amp; " --&gt; ")),"---")</f>
        <v>---</v>
      </c>
      <c r="G714" s="73" t="str">
        <f>IFERROR(IF(VLOOKUP($D714&amp;"-"&amp;$E714,IF($C$4="TEI0185_REV03",CALC_CONN_TEI0185_REV03!$F:$H),3,0)="--",VLOOKUP($D714&amp;"-"&amp;$E714,IF($C$4="TEI0185_REV03",CALC_CONN_TEI0185_REV03!$F:$H),2,0),VLOOKUP($D714&amp;"-"&amp;$E714,IF($C$4="TEI0185_REV03",CALC_CONN_TEI0185_REV03!$F:$H),3,0)),"---")</f>
        <v>---</v>
      </c>
      <c r="H714" s="73" t="str">
        <f>IFERROR(VLOOKUP(G714,IF($C$4="TEI0185_REV03",CALC_CONN_TEI0185_REV03!$G:$T),14,0),"---")</f>
        <v>---</v>
      </c>
      <c r="I714" s="73" t="str">
        <f>IFERROR(VLOOKUP(G714,IF($C$4="TEI0185_REV03",CALC_CONN_TEI0185_REV03!$H:$X),16,0),"---")</f>
        <v>---</v>
      </c>
      <c r="J714" s="72" t="str">
        <f>IFERROR(VLOOKUP(G714,IF($C$4="TEI0185_REV03",CALC_CONN_TEI0185_REV03!$H:$X),17,0),"---")</f>
        <v>---</v>
      </c>
      <c r="K714" s="78" t="str">
        <f>IFERROR(VLOOKUP($D714&amp;"-"&amp;$E714,IF($C$4="TEI0185_REV03",CALC_CONN_TEI0185_REV03!$F:$K,"???"),6,0),"---")</f>
        <v>---</v>
      </c>
    </row>
    <row r="715" spans="2:11" ht="15" customHeight="1" x14ac:dyDescent="0.25">
      <c r="B715" s="73">
        <f t="shared" si="11"/>
        <v>710</v>
      </c>
      <c r="C715" s="77">
        <f>IFERROR(IF($C$4="TEI0185_REV03",CALC_CONN_TEI0185_REV03!U715,),"---")</f>
        <v>0</v>
      </c>
      <c r="D715" s="73">
        <f>IFERROR(IF($C$4="TEI0185_REV03",CALC_CONN_TEI0185_REV03!D715,),"---")</f>
        <v>0</v>
      </c>
      <c r="E715" s="73">
        <f>IFERROR(IF($C$4="TEI0185_REV03",CALC_CONN_TEI0185_REV03!E715,),"---")</f>
        <v>0</v>
      </c>
      <c r="F715" s="73" t="str">
        <f>IFERROR(IF(VLOOKUP($D715&amp;"-"&amp;$E715,IF($C$4="TEI0185_REV03",CALC_CONN_TEI0185_REV03!$F:$I),4,0)="--","---",IF($C$4="TEI0185_REV03",CALC_CONN_TEI0185_REV03!$G715&amp; " --&gt; " &amp;CALC_CONN_TEI0185_REV03!$I715&amp; " --&gt; ")),"---")</f>
        <v>---</v>
      </c>
      <c r="G715" s="73" t="str">
        <f>IFERROR(IF(VLOOKUP($D715&amp;"-"&amp;$E715,IF($C$4="TEI0185_REV03",CALC_CONN_TEI0185_REV03!$F:$H),3,0)="--",VLOOKUP($D715&amp;"-"&amp;$E715,IF($C$4="TEI0185_REV03",CALC_CONN_TEI0185_REV03!$F:$H),2,0),VLOOKUP($D715&amp;"-"&amp;$E715,IF($C$4="TEI0185_REV03",CALC_CONN_TEI0185_REV03!$F:$H),3,0)),"---")</f>
        <v>---</v>
      </c>
      <c r="H715" s="73" t="str">
        <f>IFERROR(VLOOKUP(G715,IF($C$4="TEI0185_REV03",CALC_CONN_TEI0185_REV03!$G:$T),14,0),"---")</f>
        <v>---</v>
      </c>
      <c r="I715" s="73" t="str">
        <f>IFERROR(VLOOKUP(G715,IF($C$4="TEI0185_REV03",CALC_CONN_TEI0185_REV03!$H:$X),16,0),"---")</f>
        <v>---</v>
      </c>
      <c r="J715" s="72" t="str">
        <f>IFERROR(VLOOKUP(G715,IF($C$4="TEI0185_REV03",CALC_CONN_TEI0185_REV03!$H:$X),17,0),"---")</f>
        <v>---</v>
      </c>
      <c r="K715" s="78" t="str">
        <f>IFERROR(VLOOKUP($D715&amp;"-"&amp;$E715,IF($C$4="TEI0185_REV03",CALC_CONN_TEI0185_REV03!$F:$K,"???"),6,0),"---")</f>
        <v>---</v>
      </c>
    </row>
    <row r="716" spans="2:11" ht="15" customHeight="1" x14ac:dyDescent="0.25">
      <c r="B716" s="73">
        <f t="shared" si="11"/>
        <v>711</v>
      </c>
      <c r="C716" s="77">
        <f>IFERROR(IF($C$4="TEI0185_REV03",CALC_CONN_TEI0185_REV03!U716,),"---")</f>
        <v>0</v>
      </c>
      <c r="D716" s="73">
        <f>IFERROR(IF($C$4="TEI0185_REV03",CALC_CONN_TEI0185_REV03!D716,),"---")</f>
        <v>0</v>
      </c>
      <c r="E716" s="73">
        <f>IFERROR(IF($C$4="TEI0185_REV03",CALC_CONN_TEI0185_REV03!E716,),"---")</f>
        <v>0</v>
      </c>
      <c r="F716" s="73" t="str">
        <f>IFERROR(IF(VLOOKUP($D716&amp;"-"&amp;$E716,IF($C$4="TEI0185_REV03",CALC_CONN_TEI0185_REV03!$F:$I),4,0)="--","---",IF($C$4="TEI0185_REV03",CALC_CONN_TEI0185_REV03!$G716&amp; " --&gt; " &amp;CALC_CONN_TEI0185_REV03!$I716&amp; " --&gt; ")),"---")</f>
        <v>---</v>
      </c>
      <c r="G716" s="73" t="str">
        <f>IFERROR(IF(VLOOKUP($D716&amp;"-"&amp;$E716,IF($C$4="TEI0185_REV03",CALC_CONN_TEI0185_REV03!$F:$H),3,0)="--",VLOOKUP($D716&amp;"-"&amp;$E716,IF($C$4="TEI0185_REV03",CALC_CONN_TEI0185_REV03!$F:$H),2,0),VLOOKUP($D716&amp;"-"&amp;$E716,IF($C$4="TEI0185_REV03",CALC_CONN_TEI0185_REV03!$F:$H),3,0)),"---")</f>
        <v>---</v>
      </c>
      <c r="H716" s="73" t="str">
        <f>IFERROR(VLOOKUP(G716,IF($C$4="TEI0185_REV03",CALC_CONN_TEI0185_REV03!$G:$T),14,0),"---")</f>
        <v>---</v>
      </c>
      <c r="I716" s="73" t="str">
        <f>IFERROR(VLOOKUP(G716,IF($C$4="TEI0185_REV03",CALC_CONN_TEI0185_REV03!$H:$X),16,0),"---")</f>
        <v>---</v>
      </c>
      <c r="J716" s="72" t="str">
        <f>IFERROR(VLOOKUP(G716,IF($C$4="TEI0185_REV03",CALC_CONN_TEI0185_REV03!$H:$X),17,0),"---")</f>
        <v>---</v>
      </c>
      <c r="K716" s="78" t="str">
        <f>IFERROR(VLOOKUP($D716&amp;"-"&amp;$E716,IF($C$4="TEI0185_REV03",CALC_CONN_TEI0185_REV03!$F:$K,"???"),6,0),"---")</f>
        <v>---</v>
      </c>
    </row>
    <row r="717" spans="2:11" ht="15" customHeight="1" x14ac:dyDescent="0.25">
      <c r="B717" s="73">
        <f t="shared" si="11"/>
        <v>712</v>
      </c>
      <c r="C717" s="77">
        <f>IFERROR(IF($C$4="TEI0185_REV03",CALC_CONN_TEI0185_REV03!U717,),"---")</f>
        <v>0</v>
      </c>
      <c r="D717" s="73">
        <f>IFERROR(IF($C$4="TEI0185_REV03",CALC_CONN_TEI0185_REV03!D717,),"---")</f>
        <v>0</v>
      </c>
      <c r="E717" s="73">
        <f>IFERROR(IF($C$4="TEI0185_REV03",CALC_CONN_TEI0185_REV03!E717,),"---")</f>
        <v>0</v>
      </c>
      <c r="F717" s="73" t="str">
        <f>IFERROR(IF(VLOOKUP($D717&amp;"-"&amp;$E717,IF($C$4="TEI0185_REV03",CALC_CONN_TEI0185_REV03!$F:$I),4,0)="--","---",IF($C$4="TEI0185_REV03",CALC_CONN_TEI0185_REV03!$G717&amp; " --&gt; " &amp;CALC_CONN_TEI0185_REV03!$I717&amp; " --&gt; ")),"---")</f>
        <v>---</v>
      </c>
      <c r="G717" s="73" t="str">
        <f>IFERROR(IF(VLOOKUP($D717&amp;"-"&amp;$E717,IF($C$4="TEI0185_REV03",CALC_CONN_TEI0185_REV03!$F:$H),3,0)="--",VLOOKUP($D717&amp;"-"&amp;$E717,IF($C$4="TEI0185_REV03",CALC_CONN_TEI0185_REV03!$F:$H),2,0),VLOOKUP($D717&amp;"-"&amp;$E717,IF($C$4="TEI0185_REV03",CALC_CONN_TEI0185_REV03!$F:$H),3,0)),"---")</f>
        <v>---</v>
      </c>
      <c r="H717" s="73" t="str">
        <f>IFERROR(VLOOKUP(G717,IF($C$4="TEI0185_REV03",CALC_CONN_TEI0185_REV03!$G:$T),14,0),"---")</f>
        <v>---</v>
      </c>
      <c r="I717" s="73" t="str">
        <f>IFERROR(VLOOKUP(G717,IF($C$4="TEI0185_REV03",CALC_CONN_TEI0185_REV03!$H:$X),16,0),"---")</f>
        <v>---</v>
      </c>
      <c r="J717" s="72" t="str">
        <f>IFERROR(VLOOKUP(G717,IF($C$4="TEI0185_REV03",CALC_CONN_TEI0185_REV03!$H:$X),17,0),"---")</f>
        <v>---</v>
      </c>
      <c r="K717" s="78" t="str">
        <f>IFERROR(VLOOKUP($D717&amp;"-"&amp;$E717,IF($C$4="TEI0185_REV03",CALC_CONN_TEI0185_REV03!$F:$K,"???"),6,0),"---")</f>
        <v>---</v>
      </c>
    </row>
    <row r="718" spans="2:11" ht="15" customHeight="1" x14ac:dyDescent="0.25">
      <c r="B718" s="73">
        <f t="shared" si="11"/>
        <v>713</v>
      </c>
      <c r="C718" s="77">
        <f>IFERROR(IF($C$4="TEI0185_REV03",CALC_CONN_TEI0185_REV03!U718,),"---")</f>
        <v>0</v>
      </c>
      <c r="D718" s="73">
        <f>IFERROR(IF($C$4="TEI0185_REV03",CALC_CONN_TEI0185_REV03!D718,),"---")</f>
        <v>0</v>
      </c>
      <c r="E718" s="73">
        <f>IFERROR(IF($C$4="TEI0185_REV03",CALC_CONN_TEI0185_REV03!E718,),"---")</f>
        <v>0</v>
      </c>
      <c r="F718" s="73" t="str">
        <f>IFERROR(IF(VLOOKUP($D718&amp;"-"&amp;$E718,IF($C$4="TEI0185_REV03",CALC_CONN_TEI0185_REV03!$F:$I),4,0)="--","---",IF($C$4="TEI0185_REV03",CALC_CONN_TEI0185_REV03!$G718&amp; " --&gt; " &amp;CALC_CONN_TEI0185_REV03!$I718&amp; " --&gt; ")),"---")</f>
        <v>---</v>
      </c>
      <c r="G718" s="73" t="str">
        <f>IFERROR(IF(VLOOKUP($D718&amp;"-"&amp;$E718,IF($C$4="TEI0185_REV03",CALC_CONN_TEI0185_REV03!$F:$H),3,0)="--",VLOOKUP($D718&amp;"-"&amp;$E718,IF($C$4="TEI0185_REV03",CALC_CONN_TEI0185_REV03!$F:$H),2,0),VLOOKUP($D718&amp;"-"&amp;$E718,IF($C$4="TEI0185_REV03",CALC_CONN_TEI0185_REV03!$F:$H),3,0)),"---")</f>
        <v>---</v>
      </c>
      <c r="H718" s="73" t="str">
        <f>IFERROR(VLOOKUP(G718,IF($C$4="TEI0185_REV03",CALC_CONN_TEI0185_REV03!$G:$T),14,0),"---")</f>
        <v>---</v>
      </c>
      <c r="I718" s="73" t="str">
        <f>IFERROR(VLOOKUP(G718,IF($C$4="TEI0185_REV03",CALC_CONN_TEI0185_REV03!$H:$X),16,0),"---")</f>
        <v>---</v>
      </c>
      <c r="J718" s="72" t="str">
        <f>IFERROR(VLOOKUP(G718,IF($C$4="TEI0185_REV03",CALC_CONN_TEI0185_REV03!$H:$X),17,0),"---")</f>
        <v>---</v>
      </c>
      <c r="K718" s="78" t="str">
        <f>IFERROR(VLOOKUP($D718&amp;"-"&amp;$E718,IF($C$4="TEI0185_REV03",CALC_CONN_TEI0185_REV03!$F:$K,"???"),6,0),"---")</f>
        <v>---</v>
      </c>
    </row>
    <row r="719" spans="2:11" ht="15" customHeight="1" x14ac:dyDescent="0.25">
      <c r="B719" s="73">
        <f t="shared" si="11"/>
        <v>714</v>
      </c>
      <c r="C719" s="77">
        <f>IFERROR(IF($C$4="TEI0185_REV03",CALC_CONN_TEI0185_REV03!U719,),"---")</f>
        <v>0</v>
      </c>
      <c r="D719" s="73">
        <f>IFERROR(IF($C$4="TEI0185_REV03",CALC_CONN_TEI0185_REV03!D719,),"---")</f>
        <v>0</v>
      </c>
      <c r="E719" s="73">
        <f>IFERROR(IF($C$4="TEI0185_REV03",CALC_CONN_TEI0185_REV03!E719,),"---")</f>
        <v>0</v>
      </c>
      <c r="F719" s="73" t="str">
        <f>IFERROR(IF(VLOOKUP($D719&amp;"-"&amp;$E719,IF($C$4="TEI0185_REV03",CALC_CONN_TEI0185_REV03!$F:$I),4,0)="--","---",IF($C$4="TEI0185_REV03",CALC_CONN_TEI0185_REV03!$G719&amp; " --&gt; " &amp;CALC_CONN_TEI0185_REV03!$I719&amp; " --&gt; ")),"---")</f>
        <v>---</v>
      </c>
      <c r="G719" s="73" t="str">
        <f>IFERROR(IF(VLOOKUP($D719&amp;"-"&amp;$E719,IF($C$4="TEI0185_REV03",CALC_CONN_TEI0185_REV03!$F:$H),3,0)="--",VLOOKUP($D719&amp;"-"&amp;$E719,IF($C$4="TEI0185_REV03",CALC_CONN_TEI0185_REV03!$F:$H),2,0),VLOOKUP($D719&amp;"-"&amp;$E719,IF($C$4="TEI0185_REV03",CALC_CONN_TEI0185_REV03!$F:$H),3,0)),"---")</f>
        <v>---</v>
      </c>
      <c r="H719" s="73" t="str">
        <f>IFERROR(VLOOKUP(G719,IF($C$4="TEI0185_REV03",CALC_CONN_TEI0185_REV03!$G:$T),14,0),"---")</f>
        <v>---</v>
      </c>
      <c r="I719" s="73" t="str">
        <f>IFERROR(VLOOKUP(G719,IF($C$4="TEI0185_REV03",CALC_CONN_TEI0185_REV03!$H:$X),16,0),"---")</f>
        <v>---</v>
      </c>
      <c r="J719" s="72" t="str">
        <f>IFERROR(VLOOKUP(G719,IF($C$4="TEI0185_REV03",CALC_CONN_TEI0185_REV03!$H:$X),17,0),"---")</f>
        <v>---</v>
      </c>
      <c r="K719" s="78" t="str">
        <f>IFERROR(VLOOKUP($D719&amp;"-"&amp;$E719,IF($C$4="TEI0185_REV03",CALC_CONN_TEI0185_REV03!$F:$K,"???"),6,0),"---")</f>
        <v>---</v>
      </c>
    </row>
    <row r="720" spans="2:11" ht="15" customHeight="1" x14ac:dyDescent="0.25">
      <c r="B720" s="73">
        <f t="shared" si="11"/>
        <v>715</v>
      </c>
      <c r="C720" s="77">
        <f>IFERROR(IF($C$4="TEI0185_REV03",CALC_CONN_TEI0185_REV03!U720,),"---")</f>
        <v>0</v>
      </c>
      <c r="D720" s="73">
        <f>IFERROR(IF($C$4="TEI0185_REV03",CALC_CONN_TEI0185_REV03!D720,),"---")</f>
        <v>0</v>
      </c>
      <c r="E720" s="73">
        <f>IFERROR(IF($C$4="TEI0185_REV03",CALC_CONN_TEI0185_REV03!E720,),"---")</f>
        <v>0</v>
      </c>
      <c r="F720" s="73" t="str">
        <f>IFERROR(IF(VLOOKUP($D720&amp;"-"&amp;$E720,IF($C$4="TEI0185_REV03",CALC_CONN_TEI0185_REV03!$F:$I),4,0)="--","---",IF($C$4="TEI0185_REV03",CALC_CONN_TEI0185_REV03!$G720&amp; " --&gt; " &amp;CALC_CONN_TEI0185_REV03!$I720&amp; " --&gt; ")),"---")</f>
        <v>---</v>
      </c>
      <c r="G720" s="73" t="str">
        <f>IFERROR(IF(VLOOKUP($D720&amp;"-"&amp;$E720,IF($C$4="TEI0185_REV03",CALC_CONN_TEI0185_REV03!$F:$H),3,0)="--",VLOOKUP($D720&amp;"-"&amp;$E720,IF($C$4="TEI0185_REV03",CALC_CONN_TEI0185_REV03!$F:$H),2,0),VLOOKUP($D720&amp;"-"&amp;$E720,IF($C$4="TEI0185_REV03",CALC_CONN_TEI0185_REV03!$F:$H),3,0)),"---")</f>
        <v>---</v>
      </c>
      <c r="H720" s="73" t="str">
        <f>IFERROR(VLOOKUP(G720,IF($C$4="TEI0185_REV03",CALC_CONN_TEI0185_REV03!$G:$T),14,0),"---")</f>
        <v>---</v>
      </c>
      <c r="I720" s="73" t="str">
        <f>IFERROR(VLOOKUP(G720,IF($C$4="TEI0185_REV03",CALC_CONN_TEI0185_REV03!$H:$X),16,0),"---")</f>
        <v>---</v>
      </c>
      <c r="J720" s="72" t="str">
        <f>IFERROR(VLOOKUP(G720,IF($C$4="TEI0185_REV03",CALC_CONN_TEI0185_REV03!$H:$X),17,0),"---")</f>
        <v>---</v>
      </c>
      <c r="K720" s="78" t="str">
        <f>IFERROR(VLOOKUP($D720&amp;"-"&amp;$E720,IF($C$4="TEI0185_REV03",CALC_CONN_TEI0185_REV03!$F:$K,"???"),6,0),"---")</f>
        <v>---</v>
      </c>
    </row>
    <row r="721" spans="2:11" ht="15" customHeight="1" x14ac:dyDescent="0.25">
      <c r="B721" s="73">
        <f t="shared" si="11"/>
        <v>716</v>
      </c>
      <c r="C721" s="77">
        <f>IFERROR(IF($C$4="TEI0185_REV03",CALC_CONN_TEI0185_REV03!U721,),"---")</f>
        <v>0</v>
      </c>
      <c r="D721" s="73">
        <f>IFERROR(IF($C$4="TEI0185_REV03",CALC_CONN_TEI0185_REV03!D721,),"---")</f>
        <v>0</v>
      </c>
      <c r="E721" s="73">
        <f>IFERROR(IF($C$4="TEI0185_REV03",CALC_CONN_TEI0185_REV03!E721,),"---")</f>
        <v>0</v>
      </c>
      <c r="F721" s="73" t="str">
        <f>IFERROR(IF(VLOOKUP($D721&amp;"-"&amp;$E721,IF($C$4="TEI0185_REV03",CALC_CONN_TEI0185_REV03!$F:$I),4,0)="--","---",IF($C$4="TEI0185_REV03",CALC_CONN_TEI0185_REV03!$G721&amp; " --&gt; " &amp;CALC_CONN_TEI0185_REV03!$I721&amp; " --&gt; ")),"---")</f>
        <v>---</v>
      </c>
      <c r="G721" s="73" t="str">
        <f>IFERROR(IF(VLOOKUP($D721&amp;"-"&amp;$E721,IF($C$4="TEI0185_REV03",CALC_CONN_TEI0185_REV03!$F:$H),3,0)="--",VLOOKUP($D721&amp;"-"&amp;$E721,IF($C$4="TEI0185_REV03",CALC_CONN_TEI0185_REV03!$F:$H),2,0),VLOOKUP($D721&amp;"-"&amp;$E721,IF($C$4="TEI0185_REV03",CALC_CONN_TEI0185_REV03!$F:$H),3,0)),"---")</f>
        <v>---</v>
      </c>
      <c r="H721" s="73" t="str">
        <f>IFERROR(VLOOKUP(G721,IF($C$4="TEI0185_REV03",CALC_CONN_TEI0185_REV03!$G:$T),14,0),"---")</f>
        <v>---</v>
      </c>
      <c r="I721" s="73" t="str">
        <f>IFERROR(VLOOKUP(G721,IF($C$4="TEI0185_REV03",CALC_CONN_TEI0185_REV03!$H:$X),16,0),"---")</f>
        <v>---</v>
      </c>
      <c r="J721" s="72" t="str">
        <f>IFERROR(VLOOKUP(G721,IF($C$4="TEI0185_REV03",CALC_CONN_TEI0185_REV03!$H:$X),17,0),"---")</f>
        <v>---</v>
      </c>
      <c r="K721" s="78" t="str">
        <f>IFERROR(VLOOKUP($D721&amp;"-"&amp;$E721,IF($C$4="TEI0185_REV03",CALC_CONN_TEI0185_REV03!$F:$K,"???"),6,0),"---")</f>
        <v>---</v>
      </c>
    </row>
    <row r="722" spans="2:11" ht="15" customHeight="1" x14ac:dyDescent="0.25">
      <c r="B722" s="73">
        <f t="shared" si="11"/>
        <v>717</v>
      </c>
      <c r="C722" s="77">
        <f>IFERROR(IF($C$4="TEI0185_REV03",CALC_CONN_TEI0185_REV03!U722,),"---")</f>
        <v>0</v>
      </c>
      <c r="D722" s="73">
        <f>IFERROR(IF($C$4="TEI0185_REV03",CALC_CONN_TEI0185_REV03!D722,),"---")</f>
        <v>0</v>
      </c>
      <c r="E722" s="73">
        <f>IFERROR(IF($C$4="TEI0185_REV03",CALC_CONN_TEI0185_REV03!E722,),"---")</f>
        <v>0</v>
      </c>
      <c r="F722" s="73" t="str">
        <f>IFERROR(IF(VLOOKUP($D722&amp;"-"&amp;$E722,IF($C$4="TEI0185_REV03",CALC_CONN_TEI0185_REV03!$F:$I),4,0)="--","---",IF($C$4="TEI0185_REV03",CALC_CONN_TEI0185_REV03!$G722&amp; " --&gt; " &amp;CALC_CONN_TEI0185_REV03!$I722&amp; " --&gt; ")),"---")</f>
        <v>---</v>
      </c>
      <c r="G722" s="73" t="str">
        <f>IFERROR(IF(VLOOKUP($D722&amp;"-"&amp;$E722,IF($C$4="TEI0185_REV03",CALC_CONN_TEI0185_REV03!$F:$H),3,0)="--",VLOOKUP($D722&amp;"-"&amp;$E722,IF($C$4="TEI0185_REV03",CALC_CONN_TEI0185_REV03!$F:$H),2,0),VLOOKUP($D722&amp;"-"&amp;$E722,IF($C$4="TEI0185_REV03",CALC_CONN_TEI0185_REV03!$F:$H),3,0)),"---")</f>
        <v>---</v>
      </c>
      <c r="H722" s="73" t="str">
        <f>IFERROR(VLOOKUP(G722,IF($C$4="TEI0185_REV03",CALC_CONN_TEI0185_REV03!$G:$T),14,0),"---")</f>
        <v>---</v>
      </c>
      <c r="I722" s="73" t="str">
        <f>IFERROR(VLOOKUP(G722,IF($C$4="TEI0185_REV03",CALC_CONN_TEI0185_REV03!$H:$X),16,0),"---")</f>
        <v>---</v>
      </c>
      <c r="J722" s="72" t="str">
        <f>IFERROR(VLOOKUP(G722,IF($C$4="TEI0185_REV03",CALC_CONN_TEI0185_REV03!$H:$X),17,0),"---")</f>
        <v>---</v>
      </c>
      <c r="K722" s="78" t="str">
        <f>IFERROR(VLOOKUP($D722&amp;"-"&amp;$E722,IF($C$4="TEI0185_REV03",CALC_CONN_TEI0185_REV03!$F:$K,"???"),6,0),"---")</f>
        <v>---</v>
      </c>
    </row>
    <row r="723" spans="2:11" ht="15" customHeight="1" x14ac:dyDescent="0.25">
      <c r="B723" s="73">
        <f t="shared" si="11"/>
        <v>718</v>
      </c>
      <c r="C723" s="77">
        <f>IFERROR(IF($C$4="TEI0185_REV03",CALC_CONN_TEI0185_REV03!U723,),"---")</f>
        <v>0</v>
      </c>
      <c r="D723" s="73">
        <f>IFERROR(IF($C$4="TEI0185_REV03",CALC_CONN_TEI0185_REV03!D723,),"---")</f>
        <v>0</v>
      </c>
      <c r="E723" s="73">
        <f>IFERROR(IF($C$4="TEI0185_REV03",CALC_CONN_TEI0185_REV03!E723,),"---")</f>
        <v>0</v>
      </c>
      <c r="F723" s="73" t="str">
        <f>IFERROR(IF(VLOOKUP($D723&amp;"-"&amp;$E723,IF($C$4="TEI0185_REV03",CALC_CONN_TEI0185_REV03!$F:$I),4,0)="--","---",IF($C$4="TEI0185_REV03",CALC_CONN_TEI0185_REV03!$G723&amp; " --&gt; " &amp;CALC_CONN_TEI0185_REV03!$I723&amp; " --&gt; ")),"---")</f>
        <v>---</v>
      </c>
      <c r="G723" s="73" t="str">
        <f>IFERROR(IF(VLOOKUP($D723&amp;"-"&amp;$E723,IF($C$4="TEI0185_REV03",CALC_CONN_TEI0185_REV03!$F:$H),3,0)="--",VLOOKUP($D723&amp;"-"&amp;$E723,IF($C$4="TEI0185_REV03",CALC_CONN_TEI0185_REV03!$F:$H),2,0),VLOOKUP($D723&amp;"-"&amp;$E723,IF($C$4="TEI0185_REV03",CALC_CONN_TEI0185_REV03!$F:$H),3,0)),"---")</f>
        <v>---</v>
      </c>
      <c r="H723" s="73" t="str">
        <f>IFERROR(VLOOKUP(G723,IF($C$4="TEI0185_REV03",CALC_CONN_TEI0185_REV03!$G:$T),14,0),"---")</f>
        <v>---</v>
      </c>
      <c r="I723" s="73" t="str">
        <f>IFERROR(VLOOKUP(G723,IF($C$4="TEI0185_REV03",CALC_CONN_TEI0185_REV03!$H:$X),16,0),"---")</f>
        <v>---</v>
      </c>
      <c r="J723" s="72" t="str">
        <f>IFERROR(VLOOKUP(G723,IF($C$4="TEI0185_REV03",CALC_CONN_TEI0185_REV03!$H:$X),17,0),"---")</f>
        <v>---</v>
      </c>
      <c r="K723" s="78" t="str">
        <f>IFERROR(VLOOKUP($D723&amp;"-"&amp;$E723,IF($C$4="TEI0185_REV03",CALC_CONN_TEI0185_REV03!$F:$K,"???"),6,0),"---")</f>
        <v>---</v>
      </c>
    </row>
    <row r="724" spans="2:11" ht="15" customHeight="1" x14ac:dyDescent="0.25">
      <c r="B724" s="73">
        <f t="shared" si="11"/>
        <v>719</v>
      </c>
      <c r="C724" s="77">
        <f>IFERROR(IF($C$4="TEI0185_REV03",CALC_CONN_TEI0185_REV03!U724,),"---")</f>
        <v>0</v>
      </c>
      <c r="D724" s="73">
        <f>IFERROR(IF($C$4="TEI0185_REV03",CALC_CONN_TEI0185_REV03!D724,),"---")</f>
        <v>0</v>
      </c>
      <c r="E724" s="73">
        <f>IFERROR(IF($C$4="TEI0185_REV03",CALC_CONN_TEI0185_REV03!E724,),"---")</f>
        <v>0</v>
      </c>
      <c r="F724" s="73" t="str">
        <f>IFERROR(IF(VLOOKUP($D724&amp;"-"&amp;$E724,IF($C$4="TEI0185_REV03",CALC_CONN_TEI0185_REV03!$F:$I),4,0)="--","---",IF($C$4="TEI0185_REV03",CALC_CONN_TEI0185_REV03!$G724&amp; " --&gt; " &amp;CALC_CONN_TEI0185_REV03!$I724&amp; " --&gt; ")),"---")</f>
        <v>---</v>
      </c>
      <c r="G724" s="73" t="str">
        <f>IFERROR(IF(VLOOKUP($D724&amp;"-"&amp;$E724,IF($C$4="TEI0185_REV03",CALC_CONN_TEI0185_REV03!$F:$H),3,0)="--",VLOOKUP($D724&amp;"-"&amp;$E724,IF($C$4="TEI0185_REV03",CALC_CONN_TEI0185_REV03!$F:$H),2,0),VLOOKUP($D724&amp;"-"&amp;$E724,IF($C$4="TEI0185_REV03",CALC_CONN_TEI0185_REV03!$F:$H),3,0)),"---")</f>
        <v>---</v>
      </c>
      <c r="H724" s="73" t="str">
        <f>IFERROR(VLOOKUP(G724,IF($C$4="TEI0185_REV03",CALC_CONN_TEI0185_REV03!$G:$T),14,0),"---")</f>
        <v>---</v>
      </c>
      <c r="I724" s="73" t="str">
        <f>IFERROR(VLOOKUP(G724,IF($C$4="TEI0185_REV03",CALC_CONN_TEI0185_REV03!$H:$X),16,0),"---")</f>
        <v>---</v>
      </c>
      <c r="J724" s="72" t="str">
        <f>IFERROR(VLOOKUP(G724,IF($C$4="TEI0185_REV03",CALC_CONN_TEI0185_REV03!$H:$X),17,0),"---")</f>
        <v>---</v>
      </c>
      <c r="K724" s="78" t="str">
        <f>IFERROR(VLOOKUP($D724&amp;"-"&amp;$E724,IF($C$4="TEI0185_REV03",CALC_CONN_TEI0185_REV03!$F:$K,"???"),6,0),"---")</f>
        <v>---</v>
      </c>
    </row>
    <row r="725" spans="2:11" ht="15" customHeight="1" x14ac:dyDescent="0.25">
      <c r="B725" s="73">
        <f t="shared" si="11"/>
        <v>720</v>
      </c>
      <c r="C725" s="77">
        <f>IFERROR(IF($C$4="TEI0185_REV03",CALC_CONN_TEI0185_REV03!U725,),"---")</f>
        <v>0</v>
      </c>
      <c r="D725" s="73">
        <f>IFERROR(IF($C$4="TEI0185_REV03",CALC_CONN_TEI0185_REV03!D725,),"---")</f>
        <v>0</v>
      </c>
      <c r="E725" s="73">
        <f>IFERROR(IF($C$4="TEI0185_REV03",CALC_CONN_TEI0185_REV03!E725,),"---")</f>
        <v>0</v>
      </c>
      <c r="F725" s="73" t="str">
        <f>IFERROR(IF(VLOOKUP($D725&amp;"-"&amp;$E725,IF($C$4="TEI0185_REV03",CALC_CONN_TEI0185_REV03!$F:$I),4,0)="--","---",IF($C$4="TEI0185_REV03",CALC_CONN_TEI0185_REV03!$G725&amp; " --&gt; " &amp;CALC_CONN_TEI0185_REV03!$I725&amp; " --&gt; ")),"---")</f>
        <v>---</v>
      </c>
      <c r="G725" s="73" t="str">
        <f>IFERROR(IF(VLOOKUP($D725&amp;"-"&amp;$E725,IF($C$4="TEI0185_REV03",CALC_CONN_TEI0185_REV03!$F:$H),3,0)="--",VLOOKUP($D725&amp;"-"&amp;$E725,IF($C$4="TEI0185_REV03",CALC_CONN_TEI0185_REV03!$F:$H),2,0),VLOOKUP($D725&amp;"-"&amp;$E725,IF($C$4="TEI0185_REV03",CALC_CONN_TEI0185_REV03!$F:$H),3,0)),"---")</f>
        <v>---</v>
      </c>
      <c r="H725" s="73" t="str">
        <f>IFERROR(VLOOKUP(G725,IF($C$4="TEI0185_REV03",CALC_CONN_TEI0185_REV03!$G:$T),14,0),"---")</f>
        <v>---</v>
      </c>
      <c r="I725" s="73" t="str">
        <f>IFERROR(VLOOKUP(G725,IF($C$4="TEI0185_REV03",CALC_CONN_TEI0185_REV03!$H:$X),16,0),"---")</f>
        <v>---</v>
      </c>
      <c r="J725" s="72" t="str">
        <f>IFERROR(VLOOKUP(G725,IF($C$4="TEI0185_REV03",CALC_CONN_TEI0185_REV03!$H:$X),17,0),"---")</f>
        <v>---</v>
      </c>
      <c r="K725" s="78" t="str">
        <f>IFERROR(VLOOKUP($D725&amp;"-"&amp;$E725,IF($C$4="TEI0185_REV03",CALC_CONN_TEI0185_REV03!$F:$K,"???"),6,0),"---")</f>
        <v>---</v>
      </c>
    </row>
    <row r="726" spans="2:11" ht="15" customHeight="1" x14ac:dyDescent="0.25">
      <c r="B726" s="73">
        <f t="shared" si="11"/>
        <v>721</v>
      </c>
      <c r="C726" s="77">
        <f>IFERROR(IF($C$4="TEI0185_REV03",CALC_CONN_TEI0185_REV03!U726,),"---")</f>
        <v>0</v>
      </c>
      <c r="D726" s="73">
        <f>IFERROR(IF($C$4="TEI0185_REV03",CALC_CONN_TEI0185_REV03!D726,),"---")</f>
        <v>0</v>
      </c>
      <c r="E726" s="73">
        <f>IFERROR(IF($C$4="TEI0185_REV03",CALC_CONN_TEI0185_REV03!E726,),"---")</f>
        <v>0</v>
      </c>
      <c r="F726" s="73" t="str">
        <f>IFERROR(IF(VLOOKUP($D726&amp;"-"&amp;$E726,IF($C$4="TEI0185_REV03",CALC_CONN_TEI0185_REV03!$F:$I),4,0)="--","---",IF($C$4="TEI0185_REV03",CALC_CONN_TEI0185_REV03!$G726&amp; " --&gt; " &amp;CALC_CONN_TEI0185_REV03!$I726&amp; " --&gt; ")),"---")</f>
        <v>---</v>
      </c>
      <c r="G726" s="73" t="str">
        <f>IFERROR(IF(VLOOKUP($D726&amp;"-"&amp;$E726,IF($C$4="TEI0185_REV03",CALC_CONN_TEI0185_REV03!$F:$H),3,0)="--",VLOOKUP($D726&amp;"-"&amp;$E726,IF($C$4="TEI0185_REV03",CALC_CONN_TEI0185_REV03!$F:$H),2,0),VLOOKUP($D726&amp;"-"&amp;$E726,IF($C$4="TEI0185_REV03",CALC_CONN_TEI0185_REV03!$F:$H),3,0)),"---")</f>
        <v>---</v>
      </c>
      <c r="H726" s="73" t="str">
        <f>IFERROR(VLOOKUP(G726,IF($C$4="TEI0185_REV03",CALC_CONN_TEI0185_REV03!$G:$T),14,0),"---")</f>
        <v>---</v>
      </c>
      <c r="I726" s="73" t="str">
        <f>IFERROR(VLOOKUP(G726,IF($C$4="TEI0185_REV03",CALC_CONN_TEI0185_REV03!$H:$X),16,0),"---")</f>
        <v>---</v>
      </c>
      <c r="J726" s="72" t="str">
        <f>IFERROR(VLOOKUP(G726,IF($C$4="TEI0185_REV03",CALC_CONN_TEI0185_REV03!$H:$X),17,0),"---")</f>
        <v>---</v>
      </c>
      <c r="K726" s="78" t="str">
        <f>IFERROR(VLOOKUP($D726&amp;"-"&amp;$E726,IF($C$4="TEI0185_REV03",CALC_CONN_TEI0185_REV03!$F:$K,"???"),6,0),"---")</f>
        <v>---</v>
      </c>
    </row>
    <row r="727" spans="2:11" ht="15" customHeight="1" x14ac:dyDescent="0.25">
      <c r="B727" s="73">
        <f t="shared" si="11"/>
        <v>722</v>
      </c>
      <c r="C727" s="77">
        <f>IFERROR(IF($C$4="TEI0185_REV03",CALC_CONN_TEI0185_REV03!U727,),"---")</f>
        <v>0</v>
      </c>
      <c r="D727" s="73">
        <f>IFERROR(IF($C$4="TEI0185_REV03",CALC_CONN_TEI0185_REV03!D727,),"---")</f>
        <v>0</v>
      </c>
      <c r="E727" s="73">
        <f>IFERROR(IF($C$4="TEI0185_REV03",CALC_CONN_TEI0185_REV03!E727,),"---")</f>
        <v>0</v>
      </c>
      <c r="F727" s="73" t="str">
        <f>IFERROR(IF(VLOOKUP($D727&amp;"-"&amp;$E727,IF($C$4="TEI0185_REV03",CALC_CONN_TEI0185_REV03!$F:$I),4,0)="--","---",IF($C$4="TEI0185_REV03",CALC_CONN_TEI0185_REV03!$G727&amp; " --&gt; " &amp;CALC_CONN_TEI0185_REV03!$I727&amp; " --&gt; ")),"---")</f>
        <v>---</v>
      </c>
      <c r="G727" s="73" t="str">
        <f>IFERROR(IF(VLOOKUP($D727&amp;"-"&amp;$E727,IF($C$4="TEI0185_REV03",CALC_CONN_TEI0185_REV03!$F:$H),3,0)="--",VLOOKUP($D727&amp;"-"&amp;$E727,IF($C$4="TEI0185_REV03",CALC_CONN_TEI0185_REV03!$F:$H),2,0),VLOOKUP($D727&amp;"-"&amp;$E727,IF($C$4="TEI0185_REV03",CALC_CONN_TEI0185_REV03!$F:$H),3,0)),"---")</f>
        <v>---</v>
      </c>
      <c r="H727" s="73" t="str">
        <f>IFERROR(VLOOKUP(G727,IF($C$4="TEI0185_REV03",CALC_CONN_TEI0185_REV03!$G:$T),14,0),"---")</f>
        <v>---</v>
      </c>
      <c r="I727" s="73" t="str">
        <f>IFERROR(VLOOKUP(G727,IF($C$4="TEI0185_REV03",CALC_CONN_TEI0185_REV03!$H:$X),16,0),"---")</f>
        <v>---</v>
      </c>
      <c r="J727" s="72" t="str">
        <f>IFERROR(VLOOKUP(G727,IF($C$4="TEI0185_REV03",CALC_CONN_TEI0185_REV03!$H:$X),17,0),"---")</f>
        <v>---</v>
      </c>
      <c r="K727" s="78" t="str">
        <f>IFERROR(VLOOKUP($D727&amp;"-"&amp;$E727,IF($C$4="TEI0185_REV03",CALC_CONN_TEI0185_REV03!$F:$K,"???"),6,0),"---")</f>
        <v>---</v>
      </c>
    </row>
    <row r="728" spans="2:11" ht="15" customHeight="1" x14ac:dyDescent="0.25">
      <c r="B728" s="73">
        <f t="shared" si="11"/>
        <v>723</v>
      </c>
      <c r="C728" s="77">
        <f>IFERROR(IF($C$4="TEI0185_REV03",CALC_CONN_TEI0185_REV03!U728,),"---")</f>
        <v>0</v>
      </c>
      <c r="D728" s="73">
        <f>IFERROR(IF($C$4="TEI0185_REV03",CALC_CONN_TEI0185_REV03!D728,),"---")</f>
        <v>0</v>
      </c>
      <c r="E728" s="73">
        <f>IFERROR(IF($C$4="TEI0185_REV03",CALC_CONN_TEI0185_REV03!E728,),"---")</f>
        <v>0</v>
      </c>
      <c r="F728" s="73" t="str">
        <f>IFERROR(IF(VLOOKUP($D728&amp;"-"&amp;$E728,IF($C$4="TEI0185_REV03",CALC_CONN_TEI0185_REV03!$F:$I),4,0)="--","---",IF($C$4="TEI0185_REV03",CALC_CONN_TEI0185_REV03!$G728&amp; " --&gt; " &amp;CALC_CONN_TEI0185_REV03!$I728&amp; " --&gt; ")),"---")</f>
        <v>---</v>
      </c>
      <c r="G728" s="73" t="str">
        <f>IFERROR(IF(VLOOKUP($D728&amp;"-"&amp;$E728,IF($C$4="TEI0185_REV03",CALC_CONN_TEI0185_REV03!$F:$H),3,0)="--",VLOOKUP($D728&amp;"-"&amp;$E728,IF($C$4="TEI0185_REV03",CALC_CONN_TEI0185_REV03!$F:$H),2,0),VLOOKUP($D728&amp;"-"&amp;$E728,IF($C$4="TEI0185_REV03",CALC_CONN_TEI0185_REV03!$F:$H),3,0)),"---")</f>
        <v>---</v>
      </c>
      <c r="H728" s="73" t="str">
        <f>IFERROR(VLOOKUP(G728,IF($C$4="TEI0185_REV03",CALC_CONN_TEI0185_REV03!$G:$T),14,0),"---")</f>
        <v>---</v>
      </c>
      <c r="I728" s="73" t="str">
        <f>IFERROR(VLOOKUP(G728,IF($C$4="TEI0185_REV03",CALC_CONN_TEI0185_REV03!$H:$X),16,0),"---")</f>
        <v>---</v>
      </c>
      <c r="J728" s="72" t="str">
        <f>IFERROR(VLOOKUP(G728,IF($C$4="TEI0185_REV03",CALC_CONN_TEI0185_REV03!$H:$X),17,0),"---")</f>
        <v>---</v>
      </c>
      <c r="K728" s="78" t="str">
        <f>IFERROR(VLOOKUP($D728&amp;"-"&amp;$E728,IF($C$4="TEI0185_REV03",CALC_CONN_TEI0185_REV03!$F:$K,"???"),6,0),"---")</f>
        <v>---</v>
      </c>
    </row>
    <row r="729" spans="2:11" ht="15" customHeight="1" x14ac:dyDescent="0.25">
      <c r="B729" s="73">
        <f t="shared" si="11"/>
        <v>724</v>
      </c>
      <c r="C729" s="77">
        <f>IFERROR(IF($C$4="TEI0185_REV03",CALC_CONN_TEI0185_REV03!U729,),"---")</f>
        <v>0</v>
      </c>
      <c r="D729" s="73">
        <f>IFERROR(IF($C$4="TEI0185_REV03",CALC_CONN_TEI0185_REV03!D729,),"---")</f>
        <v>0</v>
      </c>
      <c r="E729" s="73">
        <f>IFERROR(IF($C$4="TEI0185_REV03",CALC_CONN_TEI0185_REV03!E729,),"---")</f>
        <v>0</v>
      </c>
      <c r="F729" s="73" t="str">
        <f>IFERROR(IF(VLOOKUP($D729&amp;"-"&amp;$E729,IF($C$4="TEI0185_REV03",CALC_CONN_TEI0185_REV03!$F:$I),4,0)="--","---",IF($C$4="TEI0185_REV03",CALC_CONN_TEI0185_REV03!$G729&amp; " --&gt; " &amp;CALC_CONN_TEI0185_REV03!$I729&amp; " --&gt; ")),"---")</f>
        <v>---</v>
      </c>
      <c r="G729" s="73" t="str">
        <f>IFERROR(IF(VLOOKUP($D729&amp;"-"&amp;$E729,IF($C$4="TEI0185_REV03",CALC_CONN_TEI0185_REV03!$F:$H),3,0)="--",VLOOKUP($D729&amp;"-"&amp;$E729,IF($C$4="TEI0185_REV03",CALC_CONN_TEI0185_REV03!$F:$H),2,0),VLOOKUP($D729&amp;"-"&amp;$E729,IF($C$4="TEI0185_REV03",CALC_CONN_TEI0185_REV03!$F:$H),3,0)),"---")</f>
        <v>---</v>
      </c>
      <c r="H729" s="73" t="str">
        <f>IFERROR(VLOOKUP(G729,IF($C$4="TEI0185_REV03",CALC_CONN_TEI0185_REV03!$G:$T),14,0),"---")</f>
        <v>---</v>
      </c>
      <c r="I729" s="73" t="str">
        <f>IFERROR(VLOOKUP(G729,IF($C$4="TEI0185_REV03",CALC_CONN_TEI0185_REV03!$H:$X),16,0),"---")</f>
        <v>---</v>
      </c>
      <c r="J729" s="72" t="str">
        <f>IFERROR(VLOOKUP(G729,IF($C$4="TEI0185_REV03",CALC_CONN_TEI0185_REV03!$H:$X),17,0),"---")</f>
        <v>---</v>
      </c>
      <c r="K729" s="78" t="str">
        <f>IFERROR(VLOOKUP($D729&amp;"-"&amp;$E729,IF($C$4="TEI0185_REV03",CALC_CONN_TEI0185_REV03!$F:$K,"???"),6,0),"---")</f>
        <v>---</v>
      </c>
    </row>
    <row r="730" spans="2:11" ht="15" customHeight="1" x14ac:dyDescent="0.25">
      <c r="B730" s="73">
        <f t="shared" si="11"/>
        <v>725</v>
      </c>
      <c r="C730" s="77">
        <f>IFERROR(IF($C$4="TEI0185_REV03",CALC_CONN_TEI0185_REV03!U730,),"---")</f>
        <v>0</v>
      </c>
      <c r="D730" s="73">
        <f>IFERROR(IF($C$4="TEI0185_REV03",CALC_CONN_TEI0185_REV03!D730,),"---")</f>
        <v>0</v>
      </c>
      <c r="E730" s="73">
        <f>IFERROR(IF($C$4="TEI0185_REV03",CALC_CONN_TEI0185_REV03!E730,),"---")</f>
        <v>0</v>
      </c>
      <c r="F730" s="73" t="str">
        <f>IFERROR(IF(VLOOKUP($D730&amp;"-"&amp;$E730,IF($C$4="TEI0185_REV03",CALC_CONN_TEI0185_REV03!$F:$I),4,0)="--","---",IF($C$4="TEI0185_REV03",CALC_CONN_TEI0185_REV03!$G730&amp; " --&gt; " &amp;CALC_CONN_TEI0185_REV03!$I730&amp; " --&gt; ")),"---")</f>
        <v>---</v>
      </c>
      <c r="G730" s="73" t="str">
        <f>IFERROR(IF(VLOOKUP($D730&amp;"-"&amp;$E730,IF($C$4="TEI0185_REV03",CALC_CONN_TEI0185_REV03!$F:$H),3,0)="--",VLOOKUP($D730&amp;"-"&amp;$E730,IF($C$4="TEI0185_REV03",CALC_CONN_TEI0185_REV03!$F:$H),2,0),VLOOKUP($D730&amp;"-"&amp;$E730,IF($C$4="TEI0185_REV03",CALC_CONN_TEI0185_REV03!$F:$H),3,0)),"---")</f>
        <v>---</v>
      </c>
      <c r="H730" s="73" t="str">
        <f>IFERROR(VLOOKUP(G730,IF($C$4="TEI0185_REV03",CALC_CONN_TEI0185_REV03!$G:$T),14,0),"---")</f>
        <v>---</v>
      </c>
      <c r="I730" s="73" t="str">
        <f>IFERROR(VLOOKUP(G730,IF($C$4="TEI0185_REV03",CALC_CONN_TEI0185_REV03!$H:$X),16,0),"---")</f>
        <v>---</v>
      </c>
      <c r="J730" s="72" t="str">
        <f>IFERROR(VLOOKUP(G730,IF($C$4="TEI0185_REV03",CALC_CONN_TEI0185_REV03!$H:$X),17,0),"---")</f>
        <v>---</v>
      </c>
      <c r="K730" s="78" t="str">
        <f>IFERROR(VLOOKUP($D730&amp;"-"&amp;$E730,IF($C$4="TEI0185_REV03",CALC_CONN_TEI0185_REV03!$F:$K,"???"),6,0),"---")</f>
        <v>---</v>
      </c>
    </row>
    <row r="731" spans="2:11" ht="15" customHeight="1" x14ac:dyDescent="0.25">
      <c r="B731" s="73">
        <f t="shared" si="11"/>
        <v>726</v>
      </c>
      <c r="C731" s="77">
        <f>IFERROR(IF($C$4="TEI0185_REV03",CALC_CONN_TEI0185_REV03!U731,),"---")</f>
        <v>0</v>
      </c>
      <c r="D731" s="73">
        <f>IFERROR(IF($C$4="TEI0185_REV03",CALC_CONN_TEI0185_REV03!D731,),"---")</f>
        <v>0</v>
      </c>
      <c r="E731" s="73">
        <f>IFERROR(IF($C$4="TEI0185_REV03",CALC_CONN_TEI0185_REV03!E731,),"---")</f>
        <v>0</v>
      </c>
      <c r="F731" s="73" t="str">
        <f>IFERROR(IF(VLOOKUP($D731&amp;"-"&amp;$E731,IF($C$4="TEI0185_REV03",CALC_CONN_TEI0185_REV03!$F:$I),4,0)="--","---",IF($C$4="TEI0185_REV03",CALC_CONN_TEI0185_REV03!$G731&amp; " --&gt; " &amp;CALC_CONN_TEI0185_REV03!$I731&amp; " --&gt; ")),"---")</f>
        <v>---</v>
      </c>
      <c r="G731" s="73" t="str">
        <f>IFERROR(IF(VLOOKUP($D731&amp;"-"&amp;$E731,IF($C$4="TEI0185_REV03",CALC_CONN_TEI0185_REV03!$F:$H),3,0)="--",VLOOKUP($D731&amp;"-"&amp;$E731,IF($C$4="TEI0185_REV03",CALC_CONN_TEI0185_REV03!$F:$H),2,0),VLOOKUP($D731&amp;"-"&amp;$E731,IF($C$4="TEI0185_REV03",CALC_CONN_TEI0185_REV03!$F:$H),3,0)),"---")</f>
        <v>---</v>
      </c>
      <c r="H731" s="73" t="str">
        <f>IFERROR(VLOOKUP(G731,IF($C$4="TEI0185_REV03",CALC_CONN_TEI0185_REV03!$G:$T),14,0),"---")</f>
        <v>---</v>
      </c>
      <c r="I731" s="73" t="str">
        <f>IFERROR(VLOOKUP(G731,IF($C$4="TEI0185_REV03",CALC_CONN_TEI0185_REV03!$H:$X),16,0),"---")</f>
        <v>---</v>
      </c>
      <c r="J731" s="72" t="str">
        <f>IFERROR(VLOOKUP(G731,IF($C$4="TEI0185_REV03",CALC_CONN_TEI0185_REV03!$H:$X),17,0),"---")</f>
        <v>---</v>
      </c>
      <c r="K731" s="78" t="str">
        <f>IFERROR(VLOOKUP($D731&amp;"-"&amp;$E731,IF($C$4="TEI0185_REV03",CALC_CONN_TEI0185_REV03!$F:$K,"???"),6,0),"---")</f>
        <v>---</v>
      </c>
    </row>
    <row r="732" spans="2:11" ht="15" customHeight="1" x14ac:dyDescent="0.25">
      <c r="B732" s="73">
        <f t="shared" si="11"/>
        <v>727</v>
      </c>
      <c r="C732" s="77">
        <f>IFERROR(IF($C$4="TEI0185_REV03",CALC_CONN_TEI0185_REV03!U732,),"---")</f>
        <v>0</v>
      </c>
      <c r="D732" s="73">
        <f>IFERROR(IF($C$4="TEI0185_REV03",CALC_CONN_TEI0185_REV03!D732,),"---")</f>
        <v>0</v>
      </c>
      <c r="E732" s="73">
        <f>IFERROR(IF($C$4="TEI0185_REV03",CALC_CONN_TEI0185_REV03!E732,),"---")</f>
        <v>0</v>
      </c>
      <c r="F732" s="73" t="str">
        <f>IFERROR(IF(VLOOKUP($D732&amp;"-"&amp;$E732,IF($C$4="TEI0185_REV03",CALC_CONN_TEI0185_REV03!$F:$I),4,0)="--","---",IF($C$4="TEI0185_REV03",CALC_CONN_TEI0185_REV03!$G732&amp; " --&gt; " &amp;CALC_CONN_TEI0185_REV03!$I732&amp; " --&gt; ")),"---")</f>
        <v>---</v>
      </c>
      <c r="G732" s="73" t="str">
        <f>IFERROR(IF(VLOOKUP($D732&amp;"-"&amp;$E732,IF($C$4="TEI0185_REV03",CALC_CONN_TEI0185_REV03!$F:$H),3,0)="--",VLOOKUP($D732&amp;"-"&amp;$E732,IF($C$4="TEI0185_REV03",CALC_CONN_TEI0185_REV03!$F:$H),2,0),VLOOKUP($D732&amp;"-"&amp;$E732,IF($C$4="TEI0185_REV03",CALC_CONN_TEI0185_REV03!$F:$H),3,0)),"---")</f>
        <v>---</v>
      </c>
      <c r="H732" s="73" t="str">
        <f>IFERROR(VLOOKUP(G732,IF($C$4="TEI0185_REV03",CALC_CONN_TEI0185_REV03!$G:$T),14,0),"---")</f>
        <v>---</v>
      </c>
      <c r="I732" s="73" t="str">
        <f>IFERROR(VLOOKUP(G732,IF($C$4="TEI0185_REV03",CALC_CONN_TEI0185_REV03!$H:$X),16,0),"---")</f>
        <v>---</v>
      </c>
      <c r="J732" s="72" t="str">
        <f>IFERROR(VLOOKUP(G732,IF($C$4="TEI0185_REV03",CALC_CONN_TEI0185_REV03!$H:$X),17,0),"---")</f>
        <v>---</v>
      </c>
      <c r="K732" s="78" t="str">
        <f>IFERROR(VLOOKUP($D732&amp;"-"&amp;$E732,IF($C$4="TEI0185_REV03",CALC_CONN_TEI0185_REV03!$F:$K,"???"),6,0),"---")</f>
        <v>---</v>
      </c>
    </row>
    <row r="733" spans="2:11" ht="15" customHeight="1" x14ac:dyDescent="0.25">
      <c r="B733" s="73">
        <f t="shared" si="11"/>
        <v>728</v>
      </c>
      <c r="C733" s="77">
        <f>IFERROR(IF($C$4="TEI0185_REV03",CALC_CONN_TEI0185_REV03!U733,),"---")</f>
        <v>0</v>
      </c>
      <c r="D733" s="73">
        <f>IFERROR(IF($C$4="TEI0185_REV03",CALC_CONN_TEI0185_REV03!D733,),"---")</f>
        <v>0</v>
      </c>
      <c r="E733" s="73">
        <f>IFERROR(IF($C$4="TEI0185_REV03",CALC_CONN_TEI0185_REV03!E733,),"---")</f>
        <v>0</v>
      </c>
      <c r="F733" s="73" t="str">
        <f>IFERROR(IF(VLOOKUP($D733&amp;"-"&amp;$E733,IF($C$4="TEI0185_REV03",CALC_CONN_TEI0185_REV03!$F:$I),4,0)="--","---",IF($C$4="TEI0185_REV03",CALC_CONN_TEI0185_REV03!$G733&amp; " --&gt; " &amp;CALC_CONN_TEI0185_REV03!$I733&amp; " --&gt; ")),"---")</f>
        <v>---</v>
      </c>
      <c r="G733" s="73" t="str">
        <f>IFERROR(IF(VLOOKUP($D733&amp;"-"&amp;$E733,IF($C$4="TEI0185_REV03",CALC_CONN_TEI0185_REV03!$F:$H),3,0)="--",VLOOKUP($D733&amp;"-"&amp;$E733,IF($C$4="TEI0185_REV03",CALC_CONN_TEI0185_REV03!$F:$H),2,0),VLOOKUP($D733&amp;"-"&amp;$E733,IF($C$4="TEI0185_REV03",CALC_CONN_TEI0185_REV03!$F:$H),3,0)),"---")</f>
        <v>---</v>
      </c>
      <c r="H733" s="73" t="str">
        <f>IFERROR(VLOOKUP(G733,IF($C$4="TEI0185_REV03",CALC_CONN_TEI0185_REV03!$G:$T),14,0),"---")</f>
        <v>---</v>
      </c>
      <c r="I733" s="73" t="str">
        <f>IFERROR(VLOOKUP(G733,IF($C$4="TEI0185_REV03",CALC_CONN_TEI0185_REV03!$H:$X),16,0),"---")</f>
        <v>---</v>
      </c>
      <c r="J733" s="72" t="str">
        <f>IFERROR(VLOOKUP(G733,IF($C$4="TEI0185_REV03",CALC_CONN_TEI0185_REV03!$H:$X),17,0),"---")</f>
        <v>---</v>
      </c>
      <c r="K733" s="78" t="str">
        <f>IFERROR(VLOOKUP($D733&amp;"-"&amp;$E733,IF($C$4="TEI0185_REV03",CALC_CONN_TEI0185_REV03!$F:$K,"???"),6,0),"---")</f>
        <v>---</v>
      </c>
    </row>
    <row r="734" spans="2:11" ht="15" customHeight="1" x14ac:dyDescent="0.25">
      <c r="B734" s="73">
        <f t="shared" si="11"/>
        <v>729</v>
      </c>
      <c r="C734" s="77">
        <f>IFERROR(IF($C$4="TEI0185_REV03",CALC_CONN_TEI0185_REV03!U734,),"---")</f>
        <v>0</v>
      </c>
      <c r="D734" s="73">
        <f>IFERROR(IF($C$4="TEI0185_REV03",CALC_CONN_TEI0185_REV03!D734,),"---")</f>
        <v>0</v>
      </c>
      <c r="E734" s="73">
        <f>IFERROR(IF($C$4="TEI0185_REV03",CALC_CONN_TEI0185_REV03!E734,),"---")</f>
        <v>0</v>
      </c>
      <c r="F734" s="73" t="str">
        <f>IFERROR(IF(VLOOKUP($D734&amp;"-"&amp;$E734,IF($C$4="TEI0185_REV03",CALC_CONN_TEI0185_REV03!$F:$I),4,0)="--","---",IF($C$4="TEI0185_REV03",CALC_CONN_TEI0185_REV03!$G734&amp; " --&gt; " &amp;CALC_CONN_TEI0185_REV03!$I734&amp; " --&gt; ")),"---")</f>
        <v>---</v>
      </c>
      <c r="G734" s="73" t="str">
        <f>IFERROR(IF(VLOOKUP($D734&amp;"-"&amp;$E734,IF($C$4="TEI0185_REV03",CALC_CONN_TEI0185_REV03!$F:$H),3,0)="--",VLOOKUP($D734&amp;"-"&amp;$E734,IF($C$4="TEI0185_REV03",CALC_CONN_TEI0185_REV03!$F:$H),2,0),VLOOKUP($D734&amp;"-"&amp;$E734,IF($C$4="TEI0185_REV03",CALC_CONN_TEI0185_REV03!$F:$H),3,0)),"---")</f>
        <v>---</v>
      </c>
      <c r="H734" s="73" t="str">
        <f>IFERROR(VLOOKUP(G734,IF($C$4="TEI0185_REV03",CALC_CONN_TEI0185_REV03!$G:$T),14,0),"---")</f>
        <v>---</v>
      </c>
      <c r="I734" s="73" t="str">
        <f>IFERROR(VLOOKUP(G734,IF($C$4="TEI0185_REV03",CALC_CONN_TEI0185_REV03!$H:$X),16,0),"---")</f>
        <v>---</v>
      </c>
      <c r="J734" s="72" t="str">
        <f>IFERROR(VLOOKUP(G734,IF($C$4="TEI0185_REV03",CALC_CONN_TEI0185_REV03!$H:$X),17,0),"---")</f>
        <v>---</v>
      </c>
      <c r="K734" s="78" t="str">
        <f>IFERROR(VLOOKUP($D734&amp;"-"&amp;$E734,IF($C$4="TEI0185_REV03",CALC_CONN_TEI0185_REV03!$F:$K,"???"),6,0),"---")</f>
        <v>---</v>
      </c>
    </row>
    <row r="735" spans="2:11" ht="15" customHeight="1" x14ac:dyDescent="0.25">
      <c r="B735" s="73">
        <f t="shared" si="11"/>
        <v>730</v>
      </c>
      <c r="C735" s="77">
        <f>IFERROR(IF($C$4="TEI0185_REV03",CALC_CONN_TEI0185_REV03!U735,),"---")</f>
        <v>0</v>
      </c>
      <c r="D735" s="73">
        <f>IFERROR(IF($C$4="TEI0185_REV03",CALC_CONN_TEI0185_REV03!D735,),"---")</f>
        <v>0</v>
      </c>
      <c r="E735" s="73">
        <f>IFERROR(IF($C$4="TEI0185_REV03",CALC_CONN_TEI0185_REV03!E735,),"---")</f>
        <v>0</v>
      </c>
      <c r="F735" s="73" t="str">
        <f>IFERROR(IF(VLOOKUP($D735&amp;"-"&amp;$E735,IF($C$4="TEI0185_REV03",CALC_CONN_TEI0185_REV03!$F:$I),4,0)="--","---",IF($C$4="TEI0185_REV03",CALC_CONN_TEI0185_REV03!$G735&amp; " --&gt; " &amp;CALC_CONN_TEI0185_REV03!$I735&amp; " --&gt; ")),"---")</f>
        <v>---</v>
      </c>
      <c r="G735" s="73" t="str">
        <f>IFERROR(IF(VLOOKUP($D735&amp;"-"&amp;$E735,IF($C$4="TEI0185_REV03",CALC_CONN_TEI0185_REV03!$F:$H),3,0)="--",VLOOKUP($D735&amp;"-"&amp;$E735,IF($C$4="TEI0185_REV03",CALC_CONN_TEI0185_REV03!$F:$H),2,0),VLOOKUP($D735&amp;"-"&amp;$E735,IF($C$4="TEI0185_REV03",CALC_CONN_TEI0185_REV03!$F:$H),3,0)),"---")</f>
        <v>---</v>
      </c>
      <c r="H735" s="73" t="str">
        <f>IFERROR(VLOOKUP(G735,IF($C$4="TEI0185_REV03",CALC_CONN_TEI0185_REV03!$G:$T),14,0),"---")</f>
        <v>---</v>
      </c>
      <c r="I735" s="73" t="str">
        <f>IFERROR(VLOOKUP(G735,IF($C$4="TEI0185_REV03",CALC_CONN_TEI0185_REV03!$H:$X),16,0),"---")</f>
        <v>---</v>
      </c>
      <c r="J735" s="72" t="str">
        <f>IFERROR(VLOOKUP(G735,IF($C$4="TEI0185_REV03",CALC_CONN_TEI0185_REV03!$H:$X),17,0),"---")</f>
        <v>---</v>
      </c>
      <c r="K735" s="78" t="str">
        <f>IFERROR(VLOOKUP($D735&amp;"-"&amp;$E735,IF($C$4="TEI0185_REV03",CALC_CONN_TEI0185_REV03!$F:$K,"???"),6,0),"---")</f>
        <v>---</v>
      </c>
    </row>
    <row r="736" spans="2:11" ht="15" customHeight="1" x14ac:dyDescent="0.25">
      <c r="B736" s="73">
        <f t="shared" si="11"/>
        <v>731</v>
      </c>
      <c r="C736" s="77">
        <f>IFERROR(IF($C$4="TEI0185_REV03",CALC_CONN_TEI0185_REV03!U736,),"---")</f>
        <v>0</v>
      </c>
      <c r="D736" s="73">
        <f>IFERROR(IF($C$4="TEI0185_REV03",CALC_CONN_TEI0185_REV03!D736,),"---")</f>
        <v>0</v>
      </c>
      <c r="E736" s="73">
        <f>IFERROR(IF($C$4="TEI0185_REV03",CALC_CONN_TEI0185_REV03!E736,),"---")</f>
        <v>0</v>
      </c>
      <c r="F736" s="73" t="str">
        <f>IFERROR(IF(VLOOKUP($D736&amp;"-"&amp;$E736,IF($C$4="TEI0185_REV03",CALC_CONN_TEI0185_REV03!$F:$I),4,0)="--","---",IF($C$4="TEI0185_REV03",CALC_CONN_TEI0185_REV03!$G736&amp; " --&gt; " &amp;CALC_CONN_TEI0185_REV03!$I736&amp; " --&gt; ")),"---")</f>
        <v>---</v>
      </c>
      <c r="G736" s="73" t="str">
        <f>IFERROR(IF(VLOOKUP($D736&amp;"-"&amp;$E736,IF($C$4="TEI0185_REV03",CALC_CONN_TEI0185_REV03!$F:$H),3,0)="--",VLOOKUP($D736&amp;"-"&amp;$E736,IF($C$4="TEI0185_REV03",CALC_CONN_TEI0185_REV03!$F:$H),2,0),VLOOKUP($D736&amp;"-"&amp;$E736,IF($C$4="TEI0185_REV03",CALC_CONN_TEI0185_REV03!$F:$H),3,0)),"---")</f>
        <v>---</v>
      </c>
      <c r="H736" s="73" t="str">
        <f>IFERROR(VLOOKUP(G736,IF($C$4="TEI0185_REV03",CALC_CONN_TEI0185_REV03!$G:$T),14,0),"---")</f>
        <v>---</v>
      </c>
      <c r="I736" s="73" t="str">
        <f>IFERROR(VLOOKUP(G736,IF($C$4="TEI0185_REV03",CALC_CONN_TEI0185_REV03!$H:$X),16,0),"---")</f>
        <v>---</v>
      </c>
      <c r="J736" s="72" t="str">
        <f>IFERROR(VLOOKUP(G736,IF($C$4="TEI0185_REV03",CALC_CONN_TEI0185_REV03!$H:$X),17,0),"---")</f>
        <v>---</v>
      </c>
      <c r="K736" s="78" t="str">
        <f>IFERROR(VLOOKUP($D736&amp;"-"&amp;$E736,IF($C$4="TEI0185_REV03",CALC_CONN_TEI0185_REV03!$F:$K,"???"),6,0),"---")</f>
        <v>---</v>
      </c>
    </row>
    <row r="737" spans="2:11" ht="15" customHeight="1" x14ac:dyDescent="0.25">
      <c r="B737" s="73">
        <f t="shared" si="11"/>
        <v>732</v>
      </c>
      <c r="C737" s="77">
        <f>IFERROR(IF($C$4="TEI0185_REV03",CALC_CONN_TEI0185_REV03!U737,),"---")</f>
        <v>0</v>
      </c>
      <c r="D737" s="73">
        <f>IFERROR(IF($C$4="TEI0185_REV03",CALC_CONN_TEI0185_REV03!D737,),"---")</f>
        <v>0</v>
      </c>
      <c r="E737" s="73">
        <f>IFERROR(IF($C$4="TEI0185_REV03",CALC_CONN_TEI0185_REV03!E737,),"---")</f>
        <v>0</v>
      </c>
      <c r="F737" s="73" t="str">
        <f>IFERROR(IF(VLOOKUP($D737&amp;"-"&amp;$E737,IF($C$4="TEI0185_REV03",CALC_CONN_TEI0185_REV03!$F:$I),4,0)="--","---",IF($C$4="TEI0185_REV03",CALC_CONN_TEI0185_REV03!$G737&amp; " --&gt; " &amp;CALC_CONN_TEI0185_REV03!$I737&amp; " --&gt; ")),"---")</f>
        <v>---</v>
      </c>
      <c r="G737" s="73" t="str">
        <f>IFERROR(IF(VLOOKUP($D737&amp;"-"&amp;$E737,IF($C$4="TEI0185_REV03",CALC_CONN_TEI0185_REV03!$F:$H),3,0)="--",VLOOKUP($D737&amp;"-"&amp;$E737,IF($C$4="TEI0185_REV03",CALC_CONN_TEI0185_REV03!$F:$H),2,0),VLOOKUP($D737&amp;"-"&amp;$E737,IF($C$4="TEI0185_REV03",CALC_CONN_TEI0185_REV03!$F:$H),3,0)),"---")</f>
        <v>---</v>
      </c>
      <c r="H737" s="73" t="str">
        <f>IFERROR(VLOOKUP(G737,IF($C$4="TEI0185_REV03",CALC_CONN_TEI0185_REV03!$G:$T),14,0),"---")</f>
        <v>---</v>
      </c>
      <c r="I737" s="73" t="str">
        <f>IFERROR(VLOOKUP(G737,IF($C$4="TEI0185_REV03",CALC_CONN_TEI0185_REV03!$H:$X),16,0),"---")</f>
        <v>---</v>
      </c>
      <c r="J737" s="72" t="str">
        <f>IFERROR(VLOOKUP(G737,IF($C$4="TEI0185_REV03",CALC_CONN_TEI0185_REV03!$H:$X),17,0),"---")</f>
        <v>---</v>
      </c>
      <c r="K737" s="78" t="str">
        <f>IFERROR(VLOOKUP($D737&amp;"-"&amp;$E737,IF($C$4="TEI0185_REV03",CALC_CONN_TEI0185_REV03!$F:$K,"???"),6,0),"---")</f>
        <v>---</v>
      </c>
    </row>
    <row r="738" spans="2:11" ht="15" customHeight="1" x14ac:dyDescent="0.25">
      <c r="B738" s="73">
        <f t="shared" si="11"/>
        <v>733</v>
      </c>
      <c r="C738" s="77">
        <f>IFERROR(IF($C$4="TEI0185_REV03",CALC_CONN_TEI0185_REV03!U738,),"---")</f>
        <v>0</v>
      </c>
      <c r="D738" s="73">
        <f>IFERROR(IF($C$4="TEI0185_REV03",CALC_CONN_TEI0185_REV03!D738,),"---")</f>
        <v>0</v>
      </c>
      <c r="E738" s="73">
        <f>IFERROR(IF($C$4="TEI0185_REV03",CALC_CONN_TEI0185_REV03!E738,),"---")</f>
        <v>0</v>
      </c>
      <c r="F738" s="73" t="str">
        <f>IFERROR(IF(VLOOKUP($D738&amp;"-"&amp;$E738,IF($C$4="TEI0185_REV03",CALC_CONN_TEI0185_REV03!$F:$I),4,0)="--","---",IF($C$4="TEI0185_REV03",CALC_CONN_TEI0185_REV03!$G738&amp; " --&gt; " &amp;CALC_CONN_TEI0185_REV03!$I738&amp; " --&gt; ")),"---")</f>
        <v>---</v>
      </c>
      <c r="G738" s="73" t="str">
        <f>IFERROR(IF(VLOOKUP($D738&amp;"-"&amp;$E738,IF($C$4="TEI0185_REV03",CALC_CONN_TEI0185_REV03!$F:$H),3,0)="--",VLOOKUP($D738&amp;"-"&amp;$E738,IF($C$4="TEI0185_REV03",CALC_CONN_TEI0185_REV03!$F:$H),2,0),VLOOKUP($D738&amp;"-"&amp;$E738,IF($C$4="TEI0185_REV03",CALC_CONN_TEI0185_REV03!$F:$H),3,0)),"---")</f>
        <v>---</v>
      </c>
      <c r="H738" s="73" t="str">
        <f>IFERROR(VLOOKUP(G738,IF($C$4="TEI0185_REV03",CALC_CONN_TEI0185_REV03!$G:$T),14,0),"---")</f>
        <v>---</v>
      </c>
      <c r="I738" s="73" t="str">
        <f>IFERROR(VLOOKUP(G738,IF($C$4="TEI0185_REV03",CALC_CONN_TEI0185_REV03!$H:$X),16,0),"---")</f>
        <v>---</v>
      </c>
      <c r="J738" s="72" t="str">
        <f>IFERROR(VLOOKUP(G738,IF($C$4="TEI0185_REV03",CALC_CONN_TEI0185_REV03!$H:$X),17,0),"---")</f>
        <v>---</v>
      </c>
      <c r="K738" s="78" t="str">
        <f>IFERROR(VLOOKUP($D738&amp;"-"&amp;$E738,IF($C$4="TEI0185_REV03",CALC_CONN_TEI0185_REV03!$F:$K,"???"),6,0),"---")</f>
        <v>---</v>
      </c>
    </row>
    <row r="739" spans="2:11" ht="15" customHeight="1" x14ac:dyDescent="0.25">
      <c r="B739" s="73">
        <f t="shared" si="11"/>
        <v>734</v>
      </c>
      <c r="C739" s="77">
        <f>IFERROR(IF($C$4="TEI0185_REV03",CALC_CONN_TEI0185_REV03!U739,),"---")</f>
        <v>0</v>
      </c>
      <c r="D739" s="73">
        <f>IFERROR(IF($C$4="TEI0185_REV03",CALC_CONN_TEI0185_REV03!D739,),"---")</f>
        <v>0</v>
      </c>
      <c r="E739" s="73">
        <f>IFERROR(IF($C$4="TEI0185_REV03",CALC_CONN_TEI0185_REV03!E739,),"---")</f>
        <v>0</v>
      </c>
      <c r="F739" s="73" t="str">
        <f>IFERROR(IF(VLOOKUP($D739&amp;"-"&amp;$E739,IF($C$4="TEI0185_REV03",CALC_CONN_TEI0185_REV03!$F:$I),4,0)="--","---",IF($C$4="TEI0185_REV03",CALC_CONN_TEI0185_REV03!$G739&amp; " --&gt; " &amp;CALC_CONN_TEI0185_REV03!$I739&amp; " --&gt; ")),"---")</f>
        <v>---</v>
      </c>
      <c r="G739" s="73" t="str">
        <f>IFERROR(IF(VLOOKUP($D739&amp;"-"&amp;$E739,IF($C$4="TEI0185_REV03",CALC_CONN_TEI0185_REV03!$F:$H),3,0)="--",VLOOKUP($D739&amp;"-"&amp;$E739,IF($C$4="TEI0185_REV03",CALC_CONN_TEI0185_REV03!$F:$H),2,0),VLOOKUP($D739&amp;"-"&amp;$E739,IF($C$4="TEI0185_REV03",CALC_CONN_TEI0185_REV03!$F:$H),3,0)),"---")</f>
        <v>---</v>
      </c>
      <c r="H739" s="73" t="str">
        <f>IFERROR(VLOOKUP(G739,IF($C$4="TEI0185_REV03",CALC_CONN_TEI0185_REV03!$G:$T),14,0),"---")</f>
        <v>---</v>
      </c>
      <c r="I739" s="73" t="str">
        <f>IFERROR(VLOOKUP(G739,IF($C$4="TEI0185_REV03",CALC_CONN_TEI0185_REV03!$H:$X),16,0),"---")</f>
        <v>---</v>
      </c>
      <c r="J739" s="72" t="str">
        <f>IFERROR(VLOOKUP(G739,IF($C$4="TEI0185_REV03",CALC_CONN_TEI0185_REV03!$H:$X),17,0),"---")</f>
        <v>---</v>
      </c>
      <c r="K739" s="78" t="str">
        <f>IFERROR(VLOOKUP($D739&amp;"-"&amp;$E739,IF($C$4="TEI0185_REV03",CALC_CONN_TEI0185_REV03!$F:$K,"???"),6,0),"---")</f>
        <v>---</v>
      </c>
    </row>
    <row r="740" spans="2:11" ht="15" customHeight="1" x14ac:dyDescent="0.25">
      <c r="B740" s="73">
        <f t="shared" si="11"/>
        <v>735</v>
      </c>
      <c r="C740" s="77">
        <f>IFERROR(IF($C$4="TEI0185_REV03",CALC_CONN_TEI0185_REV03!U740,),"---")</f>
        <v>0</v>
      </c>
      <c r="D740" s="73">
        <f>IFERROR(IF($C$4="TEI0185_REV03",CALC_CONN_TEI0185_REV03!D740,),"---")</f>
        <v>0</v>
      </c>
      <c r="E740" s="73">
        <f>IFERROR(IF($C$4="TEI0185_REV03",CALC_CONN_TEI0185_REV03!E740,),"---")</f>
        <v>0</v>
      </c>
      <c r="F740" s="73" t="str">
        <f>IFERROR(IF(VLOOKUP($D740&amp;"-"&amp;$E740,IF($C$4="TEI0185_REV03",CALC_CONN_TEI0185_REV03!$F:$I),4,0)="--","---",IF($C$4="TEI0185_REV03",CALC_CONN_TEI0185_REV03!$G740&amp; " --&gt; " &amp;CALC_CONN_TEI0185_REV03!$I740&amp; " --&gt; ")),"---")</f>
        <v>---</v>
      </c>
      <c r="G740" s="73" t="str">
        <f>IFERROR(IF(VLOOKUP($D740&amp;"-"&amp;$E740,IF($C$4="TEI0185_REV03",CALC_CONN_TEI0185_REV03!$F:$H),3,0)="--",VLOOKUP($D740&amp;"-"&amp;$E740,IF($C$4="TEI0185_REV03",CALC_CONN_TEI0185_REV03!$F:$H),2,0),VLOOKUP($D740&amp;"-"&amp;$E740,IF($C$4="TEI0185_REV03",CALC_CONN_TEI0185_REV03!$F:$H),3,0)),"---")</f>
        <v>---</v>
      </c>
      <c r="H740" s="73" t="str">
        <f>IFERROR(VLOOKUP(G740,IF($C$4="TEI0185_REV03",CALC_CONN_TEI0185_REV03!$G:$T),14,0),"---")</f>
        <v>---</v>
      </c>
      <c r="I740" s="73" t="str">
        <f>IFERROR(VLOOKUP(G740,IF($C$4="TEI0185_REV03",CALC_CONN_TEI0185_REV03!$H:$X),16,0),"---")</f>
        <v>---</v>
      </c>
      <c r="J740" s="72" t="str">
        <f>IFERROR(VLOOKUP(G740,IF($C$4="TEI0185_REV03",CALC_CONN_TEI0185_REV03!$H:$X),17,0),"---")</f>
        <v>---</v>
      </c>
      <c r="K740" s="78" t="str">
        <f>IFERROR(VLOOKUP($D740&amp;"-"&amp;$E740,IF($C$4="TEI0185_REV03",CALC_CONN_TEI0185_REV03!$F:$K,"???"),6,0),"---")</f>
        <v>---</v>
      </c>
    </row>
    <row r="741" spans="2:11" ht="15" customHeight="1" x14ac:dyDescent="0.25">
      <c r="B741" s="73">
        <f t="shared" si="11"/>
        <v>736</v>
      </c>
      <c r="C741" s="77">
        <f>IFERROR(IF($C$4="TEI0185_REV03",CALC_CONN_TEI0185_REV03!U741,),"---")</f>
        <v>0</v>
      </c>
      <c r="D741" s="73">
        <f>IFERROR(IF($C$4="TEI0185_REV03",CALC_CONN_TEI0185_REV03!D741,),"---")</f>
        <v>0</v>
      </c>
      <c r="E741" s="73">
        <f>IFERROR(IF($C$4="TEI0185_REV03",CALC_CONN_TEI0185_REV03!E741,),"---")</f>
        <v>0</v>
      </c>
      <c r="F741" s="73" t="str">
        <f>IFERROR(IF(VLOOKUP($D741&amp;"-"&amp;$E741,IF($C$4="TEI0185_REV03",CALC_CONN_TEI0185_REV03!$F:$I),4,0)="--","---",IF($C$4="TEI0185_REV03",CALC_CONN_TEI0185_REV03!$G741&amp; " --&gt; " &amp;CALC_CONN_TEI0185_REV03!$I741&amp; " --&gt; ")),"---")</f>
        <v>---</v>
      </c>
      <c r="G741" s="73" t="str">
        <f>IFERROR(IF(VLOOKUP($D741&amp;"-"&amp;$E741,IF($C$4="TEI0185_REV03",CALC_CONN_TEI0185_REV03!$F:$H),3,0)="--",VLOOKUP($D741&amp;"-"&amp;$E741,IF($C$4="TEI0185_REV03",CALC_CONN_TEI0185_REV03!$F:$H),2,0),VLOOKUP($D741&amp;"-"&amp;$E741,IF($C$4="TEI0185_REV03",CALC_CONN_TEI0185_REV03!$F:$H),3,0)),"---")</f>
        <v>---</v>
      </c>
      <c r="H741" s="73" t="str">
        <f>IFERROR(VLOOKUP(G741,IF($C$4="TEI0185_REV03",CALC_CONN_TEI0185_REV03!$G:$T),14,0),"---")</f>
        <v>---</v>
      </c>
      <c r="I741" s="73" t="str">
        <f>IFERROR(VLOOKUP(G741,IF($C$4="TEI0185_REV03",CALC_CONN_TEI0185_REV03!$H:$X),16,0),"---")</f>
        <v>---</v>
      </c>
      <c r="J741" s="72" t="str">
        <f>IFERROR(VLOOKUP(G741,IF($C$4="TEI0185_REV03",CALC_CONN_TEI0185_REV03!$H:$X),17,0),"---")</f>
        <v>---</v>
      </c>
      <c r="K741" s="78" t="str">
        <f>IFERROR(VLOOKUP($D741&amp;"-"&amp;$E741,IF($C$4="TEI0185_REV03",CALC_CONN_TEI0185_REV03!$F:$K,"???"),6,0),"---")</f>
        <v>---</v>
      </c>
    </row>
    <row r="742" spans="2:11" ht="15" customHeight="1" x14ac:dyDescent="0.25">
      <c r="B742" s="73">
        <f t="shared" si="11"/>
        <v>737</v>
      </c>
      <c r="C742" s="77">
        <f>IFERROR(IF($C$4="TEI0185_REV03",CALC_CONN_TEI0185_REV03!U742,),"---")</f>
        <v>0</v>
      </c>
      <c r="D742" s="73">
        <f>IFERROR(IF($C$4="TEI0185_REV03",CALC_CONN_TEI0185_REV03!D742,),"---")</f>
        <v>0</v>
      </c>
      <c r="E742" s="73">
        <f>IFERROR(IF($C$4="TEI0185_REV03",CALC_CONN_TEI0185_REV03!E742,),"---")</f>
        <v>0</v>
      </c>
      <c r="F742" s="73" t="str">
        <f>IFERROR(IF(VLOOKUP($D742&amp;"-"&amp;$E742,IF($C$4="TEI0185_REV03",CALC_CONN_TEI0185_REV03!$F:$I),4,0)="--","---",IF($C$4="TEI0185_REV03",CALC_CONN_TEI0185_REV03!$G742&amp; " --&gt; " &amp;CALC_CONN_TEI0185_REV03!$I742&amp; " --&gt; ")),"---")</f>
        <v>---</v>
      </c>
      <c r="G742" s="73" t="str">
        <f>IFERROR(IF(VLOOKUP($D742&amp;"-"&amp;$E742,IF($C$4="TEI0185_REV03",CALC_CONN_TEI0185_REV03!$F:$H),3,0)="--",VLOOKUP($D742&amp;"-"&amp;$E742,IF($C$4="TEI0185_REV03",CALC_CONN_TEI0185_REV03!$F:$H),2,0),VLOOKUP($D742&amp;"-"&amp;$E742,IF($C$4="TEI0185_REV03",CALC_CONN_TEI0185_REV03!$F:$H),3,0)),"---")</f>
        <v>---</v>
      </c>
      <c r="H742" s="73" t="str">
        <f>IFERROR(VLOOKUP(G742,IF($C$4="TEI0185_REV03",CALC_CONN_TEI0185_REV03!$G:$T),14,0),"---")</f>
        <v>---</v>
      </c>
      <c r="I742" s="73" t="str">
        <f>IFERROR(VLOOKUP(G742,IF($C$4="TEI0185_REV03",CALC_CONN_TEI0185_REV03!$H:$X),16,0),"---")</f>
        <v>---</v>
      </c>
      <c r="J742" s="72" t="str">
        <f>IFERROR(VLOOKUP(G742,IF($C$4="TEI0185_REV03",CALC_CONN_TEI0185_REV03!$H:$X),17,0),"---")</f>
        <v>---</v>
      </c>
      <c r="K742" s="78" t="str">
        <f>IFERROR(VLOOKUP($D742&amp;"-"&amp;$E742,IF($C$4="TEI0185_REV03",CALC_CONN_TEI0185_REV03!$F:$K,"???"),6,0),"---")</f>
        <v>---</v>
      </c>
    </row>
    <row r="743" spans="2:11" ht="15" customHeight="1" x14ac:dyDescent="0.25">
      <c r="B743" s="73">
        <f t="shared" si="11"/>
        <v>738</v>
      </c>
      <c r="C743" s="77">
        <f>IFERROR(IF($C$4="TEI0185_REV03",CALC_CONN_TEI0185_REV03!U743,),"---")</f>
        <v>0</v>
      </c>
      <c r="D743" s="73">
        <f>IFERROR(IF($C$4="TEI0185_REV03",CALC_CONN_TEI0185_REV03!D743,),"---")</f>
        <v>0</v>
      </c>
      <c r="E743" s="73">
        <f>IFERROR(IF($C$4="TEI0185_REV03",CALC_CONN_TEI0185_REV03!E743,),"---")</f>
        <v>0</v>
      </c>
      <c r="F743" s="73" t="str">
        <f>IFERROR(IF(VLOOKUP($D743&amp;"-"&amp;$E743,IF($C$4="TEI0185_REV03",CALC_CONN_TEI0185_REV03!$F:$I),4,0)="--","---",IF($C$4="TEI0185_REV03",CALC_CONN_TEI0185_REV03!$G743&amp; " --&gt; " &amp;CALC_CONN_TEI0185_REV03!$I743&amp; " --&gt; ")),"---")</f>
        <v>---</v>
      </c>
      <c r="G743" s="73" t="str">
        <f>IFERROR(IF(VLOOKUP($D743&amp;"-"&amp;$E743,IF($C$4="TEI0185_REV03",CALC_CONN_TEI0185_REV03!$F:$H),3,0)="--",VLOOKUP($D743&amp;"-"&amp;$E743,IF($C$4="TEI0185_REV03",CALC_CONN_TEI0185_REV03!$F:$H),2,0),VLOOKUP($D743&amp;"-"&amp;$E743,IF($C$4="TEI0185_REV03",CALC_CONN_TEI0185_REV03!$F:$H),3,0)),"---")</f>
        <v>---</v>
      </c>
      <c r="H743" s="73" t="str">
        <f>IFERROR(VLOOKUP(G743,IF($C$4="TEI0185_REV03",CALC_CONN_TEI0185_REV03!$G:$T),14,0),"---")</f>
        <v>---</v>
      </c>
      <c r="I743" s="73" t="str">
        <f>IFERROR(VLOOKUP(G743,IF($C$4="TEI0185_REV03",CALC_CONN_TEI0185_REV03!$H:$X),16,0),"---")</f>
        <v>---</v>
      </c>
      <c r="J743" s="72" t="str">
        <f>IFERROR(VLOOKUP(G743,IF($C$4="TEI0185_REV03",CALC_CONN_TEI0185_REV03!$H:$X),17,0),"---")</f>
        <v>---</v>
      </c>
      <c r="K743" s="78" t="str">
        <f>IFERROR(VLOOKUP($D743&amp;"-"&amp;$E743,IF($C$4="TEI0185_REV03",CALC_CONN_TEI0185_REV03!$F:$K,"???"),6,0),"---")</f>
        <v>---</v>
      </c>
    </row>
    <row r="744" spans="2:11" ht="15" customHeight="1" x14ac:dyDescent="0.25">
      <c r="B744" s="73">
        <f t="shared" si="11"/>
        <v>739</v>
      </c>
      <c r="C744" s="77">
        <f>IFERROR(IF($C$4="TEI0185_REV03",CALC_CONN_TEI0185_REV03!U744,),"---")</f>
        <v>0</v>
      </c>
      <c r="D744" s="73">
        <f>IFERROR(IF($C$4="TEI0185_REV03",CALC_CONN_TEI0185_REV03!D744,),"---")</f>
        <v>0</v>
      </c>
      <c r="E744" s="73">
        <f>IFERROR(IF($C$4="TEI0185_REV03",CALC_CONN_TEI0185_REV03!E744,),"---")</f>
        <v>0</v>
      </c>
      <c r="F744" s="73" t="str">
        <f>IFERROR(IF(VLOOKUP($D744&amp;"-"&amp;$E744,IF($C$4="TEI0185_REV03",CALC_CONN_TEI0185_REV03!$F:$I),4,0)="--","---",IF($C$4="TEI0185_REV03",CALC_CONN_TEI0185_REV03!$G744&amp; " --&gt; " &amp;CALC_CONN_TEI0185_REV03!$I744&amp; " --&gt; ")),"---")</f>
        <v>---</v>
      </c>
      <c r="G744" s="73" t="str">
        <f>IFERROR(IF(VLOOKUP($D744&amp;"-"&amp;$E744,IF($C$4="TEI0185_REV03",CALC_CONN_TEI0185_REV03!$F:$H),3,0)="--",VLOOKUP($D744&amp;"-"&amp;$E744,IF($C$4="TEI0185_REV03",CALC_CONN_TEI0185_REV03!$F:$H),2,0),VLOOKUP($D744&amp;"-"&amp;$E744,IF($C$4="TEI0185_REV03",CALC_CONN_TEI0185_REV03!$F:$H),3,0)),"---")</f>
        <v>---</v>
      </c>
      <c r="H744" s="73" t="str">
        <f>IFERROR(VLOOKUP(G744,IF($C$4="TEI0185_REV03",CALC_CONN_TEI0185_REV03!$G:$T),14,0),"---")</f>
        <v>---</v>
      </c>
      <c r="I744" s="73" t="str">
        <f>IFERROR(VLOOKUP(G744,IF($C$4="TEI0185_REV03",CALC_CONN_TEI0185_REV03!$H:$X),16,0),"---")</f>
        <v>---</v>
      </c>
      <c r="J744" s="72" t="str">
        <f>IFERROR(VLOOKUP(G744,IF($C$4="TEI0185_REV03",CALC_CONN_TEI0185_REV03!$H:$X),17,0),"---")</f>
        <v>---</v>
      </c>
      <c r="K744" s="78" t="str">
        <f>IFERROR(VLOOKUP($D744&amp;"-"&amp;$E744,IF($C$4="TEI0185_REV03",CALC_CONN_TEI0185_REV03!$F:$K,"???"),6,0),"---")</f>
        <v>---</v>
      </c>
    </row>
    <row r="745" spans="2:11" ht="15" customHeight="1" x14ac:dyDescent="0.25">
      <c r="B745" s="73">
        <f t="shared" si="11"/>
        <v>740</v>
      </c>
      <c r="C745" s="77">
        <f>IFERROR(IF($C$4="TEI0185_REV03",CALC_CONN_TEI0185_REV03!U745,),"---")</f>
        <v>0</v>
      </c>
      <c r="D745" s="73">
        <f>IFERROR(IF($C$4="TEI0185_REV03",CALC_CONN_TEI0185_REV03!D745,),"---")</f>
        <v>0</v>
      </c>
      <c r="E745" s="73">
        <f>IFERROR(IF($C$4="TEI0185_REV03",CALC_CONN_TEI0185_REV03!E745,),"---")</f>
        <v>0</v>
      </c>
      <c r="F745" s="73" t="str">
        <f>IFERROR(IF(VLOOKUP($D745&amp;"-"&amp;$E745,IF($C$4="TEI0185_REV03",CALC_CONN_TEI0185_REV03!$F:$I),4,0)="--","---",IF($C$4="TEI0185_REV03",CALC_CONN_TEI0185_REV03!$G745&amp; " --&gt; " &amp;CALC_CONN_TEI0185_REV03!$I745&amp; " --&gt; ")),"---")</f>
        <v>---</v>
      </c>
      <c r="G745" s="73" t="str">
        <f>IFERROR(IF(VLOOKUP($D745&amp;"-"&amp;$E745,IF($C$4="TEI0185_REV03",CALC_CONN_TEI0185_REV03!$F:$H),3,0)="--",VLOOKUP($D745&amp;"-"&amp;$E745,IF($C$4="TEI0185_REV03",CALC_CONN_TEI0185_REV03!$F:$H),2,0),VLOOKUP($D745&amp;"-"&amp;$E745,IF($C$4="TEI0185_REV03",CALC_CONN_TEI0185_REV03!$F:$H),3,0)),"---")</f>
        <v>---</v>
      </c>
      <c r="H745" s="73" t="str">
        <f>IFERROR(VLOOKUP(G745,IF($C$4="TEI0185_REV03",CALC_CONN_TEI0185_REV03!$G:$T),14,0),"---")</f>
        <v>---</v>
      </c>
      <c r="I745" s="73" t="str">
        <f>IFERROR(VLOOKUP(G745,IF($C$4="TEI0185_REV03",CALC_CONN_TEI0185_REV03!$H:$X),16,0),"---")</f>
        <v>---</v>
      </c>
      <c r="J745" s="72" t="str">
        <f>IFERROR(VLOOKUP(G745,IF($C$4="TEI0185_REV03",CALC_CONN_TEI0185_REV03!$H:$X),17,0),"---")</f>
        <v>---</v>
      </c>
      <c r="K745" s="78" t="str">
        <f>IFERROR(VLOOKUP($D745&amp;"-"&amp;$E745,IF($C$4="TEI0185_REV03",CALC_CONN_TEI0185_REV03!$F:$K,"???"),6,0),"---")</f>
        <v>---</v>
      </c>
    </row>
    <row r="746" spans="2:11" ht="15" customHeight="1" x14ac:dyDescent="0.25">
      <c r="B746" s="73">
        <f t="shared" si="11"/>
        <v>741</v>
      </c>
      <c r="C746" s="77">
        <f>IFERROR(IF($C$4="TEI0185_REV03",CALC_CONN_TEI0185_REV03!U746,),"---")</f>
        <v>0</v>
      </c>
      <c r="D746" s="73">
        <f>IFERROR(IF($C$4="TEI0185_REV03",CALC_CONN_TEI0185_REV03!D746,),"---")</f>
        <v>0</v>
      </c>
      <c r="E746" s="73">
        <f>IFERROR(IF($C$4="TEI0185_REV03",CALC_CONN_TEI0185_REV03!E746,),"---")</f>
        <v>0</v>
      </c>
      <c r="F746" s="73" t="str">
        <f>IFERROR(IF(VLOOKUP($D746&amp;"-"&amp;$E746,IF($C$4="TEI0185_REV03",CALC_CONN_TEI0185_REV03!$F:$I),4,0)="--","---",IF($C$4="TEI0185_REV03",CALC_CONN_TEI0185_REV03!$G746&amp; " --&gt; " &amp;CALC_CONN_TEI0185_REV03!$I746&amp; " --&gt; ")),"---")</f>
        <v>---</v>
      </c>
      <c r="G746" s="73" t="str">
        <f>IFERROR(IF(VLOOKUP($D746&amp;"-"&amp;$E746,IF($C$4="TEI0185_REV03",CALC_CONN_TEI0185_REV03!$F:$H),3,0)="--",VLOOKUP($D746&amp;"-"&amp;$E746,IF($C$4="TEI0185_REV03",CALC_CONN_TEI0185_REV03!$F:$H),2,0),VLOOKUP($D746&amp;"-"&amp;$E746,IF($C$4="TEI0185_REV03",CALC_CONN_TEI0185_REV03!$F:$H),3,0)),"---")</f>
        <v>---</v>
      </c>
      <c r="H746" s="73" t="str">
        <f>IFERROR(VLOOKUP(G746,IF($C$4="TEI0185_REV03",CALC_CONN_TEI0185_REV03!$G:$T),14,0),"---")</f>
        <v>---</v>
      </c>
      <c r="I746" s="73" t="str">
        <f>IFERROR(VLOOKUP(G746,IF($C$4="TEI0185_REV03",CALC_CONN_TEI0185_REV03!$H:$X),16,0),"---")</f>
        <v>---</v>
      </c>
      <c r="J746" s="72" t="str">
        <f>IFERROR(VLOOKUP(G746,IF($C$4="TEI0185_REV03",CALC_CONN_TEI0185_REV03!$H:$X),17,0),"---")</f>
        <v>---</v>
      </c>
      <c r="K746" s="78" t="str">
        <f>IFERROR(VLOOKUP($D746&amp;"-"&amp;$E746,IF($C$4="TEI0185_REV03",CALC_CONN_TEI0185_REV03!$F:$K,"???"),6,0),"---")</f>
        <v>---</v>
      </c>
    </row>
    <row r="747" spans="2:11" ht="15" customHeight="1" x14ac:dyDescent="0.25">
      <c r="B747" s="73">
        <f t="shared" si="11"/>
        <v>742</v>
      </c>
      <c r="C747" s="77">
        <f>IFERROR(IF($C$4="TEI0185_REV03",CALC_CONN_TEI0185_REV03!U747,),"---")</f>
        <v>0</v>
      </c>
      <c r="D747" s="73">
        <f>IFERROR(IF($C$4="TEI0185_REV03",CALC_CONN_TEI0185_REV03!D747,),"---")</f>
        <v>0</v>
      </c>
      <c r="E747" s="73">
        <f>IFERROR(IF($C$4="TEI0185_REV03",CALC_CONN_TEI0185_REV03!E747,),"---")</f>
        <v>0</v>
      </c>
      <c r="F747" s="73" t="str">
        <f>IFERROR(IF(VLOOKUP($D747&amp;"-"&amp;$E747,IF($C$4="TEI0185_REV03",CALC_CONN_TEI0185_REV03!$F:$I),4,0)="--","---",IF($C$4="TEI0185_REV03",CALC_CONN_TEI0185_REV03!$G747&amp; " --&gt; " &amp;CALC_CONN_TEI0185_REV03!$I747&amp; " --&gt; ")),"---")</f>
        <v>---</v>
      </c>
      <c r="G747" s="73" t="str">
        <f>IFERROR(IF(VLOOKUP($D747&amp;"-"&amp;$E747,IF($C$4="TEI0185_REV03",CALC_CONN_TEI0185_REV03!$F:$H),3,0)="--",VLOOKUP($D747&amp;"-"&amp;$E747,IF($C$4="TEI0185_REV03",CALC_CONN_TEI0185_REV03!$F:$H),2,0),VLOOKUP($D747&amp;"-"&amp;$E747,IF($C$4="TEI0185_REV03",CALC_CONN_TEI0185_REV03!$F:$H),3,0)),"---")</f>
        <v>---</v>
      </c>
      <c r="H747" s="73" t="str">
        <f>IFERROR(VLOOKUP(G747,IF($C$4="TEI0185_REV03",CALC_CONN_TEI0185_REV03!$G:$T),14,0),"---")</f>
        <v>---</v>
      </c>
      <c r="I747" s="73" t="str">
        <f>IFERROR(VLOOKUP(G747,IF($C$4="TEI0185_REV03",CALC_CONN_TEI0185_REV03!$H:$X),16,0),"---")</f>
        <v>---</v>
      </c>
      <c r="J747" s="72" t="str">
        <f>IFERROR(VLOOKUP(G747,IF($C$4="TEI0185_REV03",CALC_CONN_TEI0185_REV03!$H:$X),17,0),"---")</f>
        <v>---</v>
      </c>
      <c r="K747" s="78" t="str">
        <f>IFERROR(VLOOKUP($D747&amp;"-"&amp;$E747,IF($C$4="TEI0185_REV03",CALC_CONN_TEI0185_REV03!$F:$K,"???"),6,0),"---")</f>
        <v>---</v>
      </c>
    </row>
    <row r="748" spans="2:11" ht="15" customHeight="1" x14ac:dyDescent="0.25">
      <c r="B748" s="73">
        <f t="shared" si="11"/>
        <v>743</v>
      </c>
      <c r="C748" s="77">
        <f>IFERROR(IF($C$4="TEI0185_REV03",CALC_CONN_TEI0185_REV03!U748,),"---")</f>
        <v>0</v>
      </c>
      <c r="D748" s="73">
        <f>IFERROR(IF($C$4="TEI0185_REV03",CALC_CONN_TEI0185_REV03!D748,),"---")</f>
        <v>0</v>
      </c>
      <c r="E748" s="73">
        <f>IFERROR(IF($C$4="TEI0185_REV03",CALC_CONN_TEI0185_REV03!E748,),"---")</f>
        <v>0</v>
      </c>
      <c r="F748" s="73" t="str">
        <f>IFERROR(IF(VLOOKUP($D748&amp;"-"&amp;$E748,IF($C$4="TEI0185_REV03",CALC_CONN_TEI0185_REV03!$F:$I),4,0)="--","---",IF($C$4="TEI0185_REV03",CALC_CONN_TEI0185_REV03!$G748&amp; " --&gt; " &amp;CALC_CONN_TEI0185_REV03!$I748&amp; " --&gt; ")),"---")</f>
        <v>---</v>
      </c>
      <c r="G748" s="73" t="str">
        <f>IFERROR(IF(VLOOKUP($D748&amp;"-"&amp;$E748,IF($C$4="TEI0185_REV03",CALC_CONN_TEI0185_REV03!$F:$H),3,0)="--",VLOOKUP($D748&amp;"-"&amp;$E748,IF($C$4="TEI0185_REV03",CALC_CONN_TEI0185_REV03!$F:$H),2,0),VLOOKUP($D748&amp;"-"&amp;$E748,IF($C$4="TEI0185_REV03",CALC_CONN_TEI0185_REV03!$F:$H),3,0)),"---")</f>
        <v>---</v>
      </c>
      <c r="H748" s="73" t="str">
        <f>IFERROR(VLOOKUP(G748,IF($C$4="TEI0185_REV03",CALC_CONN_TEI0185_REV03!$G:$T),14,0),"---")</f>
        <v>---</v>
      </c>
      <c r="I748" s="73" t="str">
        <f>IFERROR(VLOOKUP(G748,IF($C$4="TEI0185_REV03",CALC_CONN_TEI0185_REV03!$H:$X),16,0),"---")</f>
        <v>---</v>
      </c>
      <c r="J748" s="72" t="str">
        <f>IFERROR(VLOOKUP(G748,IF($C$4="TEI0185_REV03",CALC_CONN_TEI0185_REV03!$H:$X),17,0),"---")</f>
        <v>---</v>
      </c>
      <c r="K748" s="78" t="str">
        <f>IFERROR(VLOOKUP($D748&amp;"-"&amp;$E748,IF($C$4="TEI0185_REV03",CALC_CONN_TEI0185_REV03!$F:$K,"???"),6,0),"---")</f>
        <v>---</v>
      </c>
    </row>
    <row r="749" spans="2:11" ht="15" customHeight="1" x14ac:dyDescent="0.25">
      <c r="B749" s="73">
        <f t="shared" si="11"/>
        <v>744</v>
      </c>
      <c r="C749" s="77">
        <f>IFERROR(IF($C$4="TEI0185_REV03",CALC_CONN_TEI0185_REV03!U749,),"---")</f>
        <v>0</v>
      </c>
      <c r="D749" s="73">
        <f>IFERROR(IF($C$4="TEI0185_REV03",CALC_CONN_TEI0185_REV03!D749,),"---")</f>
        <v>0</v>
      </c>
      <c r="E749" s="73">
        <f>IFERROR(IF($C$4="TEI0185_REV03",CALC_CONN_TEI0185_REV03!E749,),"---")</f>
        <v>0</v>
      </c>
      <c r="F749" s="73" t="str">
        <f>IFERROR(IF(VLOOKUP($D749&amp;"-"&amp;$E749,IF($C$4="TEI0185_REV03",CALC_CONN_TEI0185_REV03!$F:$I),4,0)="--","---",IF($C$4="TEI0185_REV03",CALC_CONN_TEI0185_REV03!$G749&amp; " --&gt; " &amp;CALC_CONN_TEI0185_REV03!$I749&amp; " --&gt; ")),"---")</f>
        <v>---</v>
      </c>
      <c r="G749" s="73" t="str">
        <f>IFERROR(IF(VLOOKUP($D749&amp;"-"&amp;$E749,IF($C$4="TEI0185_REV03",CALC_CONN_TEI0185_REV03!$F:$H),3,0)="--",VLOOKUP($D749&amp;"-"&amp;$E749,IF($C$4="TEI0185_REV03",CALC_CONN_TEI0185_REV03!$F:$H),2,0),VLOOKUP($D749&amp;"-"&amp;$E749,IF($C$4="TEI0185_REV03",CALC_CONN_TEI0185_REV03!$F:$H),3,0)),"---")</f>
        <v>---</v>
      </c>
      <c r="H749" s="73" t="str">
        <f>IFERROR(VLOOKUP(G749,IF($C$4="TEI0185_REV03",CALC_CONN_TEI0185_REV03!$G:$T),14,0),"---")</f>
        <v>---</v>
      </c>
      <c r="I749" s="73" t="str">
        <f>IFERROR(VLOOKUP(G749,IF($C$4="TEI0185_REV03",CALC_CONN_TEI0185_REV03!$H:$X),16,0),"---")</f>
        <v>---</v>
      </c>
      <c r="J749" s="72" t="str">
        <f>IFERROR(VLOOKUP(G749,IF($C$4="TEI0185_REV03",CALC_CONN_TEI0185_REV03!$H:$X),17,0),"---")</f>
        <v>---</v>
      </c>
      <c r="K749" s="78" t="str">
        <f>IFERROR(VLOOKUP($D749&amp;"-"&amp;$E749,IF($C$4="TEI0185_REV03",CALC_CONN_TEI0185_REV03!$F:$K,"???"),6,0),"---")</f>
        <v>---</v>
      </c>
    </row>
    <row r="750" spans="2:11" ht="15" customHeight="1" x14ac:dyDescent="0.25">
      <c r="B750" s="73">
        <f t="shared" si="11"/>
        <v>745</v>
      </c>
      <c r="C750" s="77">
        <f>IFERROR(IF($C$4="TEI0185_REV03",CALC_CONN_TEI0185_REV03!U750,),"---")</f>
        <v>0</v>
      </c>
      <c r="D750" s="73">
        <f>IFERROR(IF($C$4="TEI0185_REV03",CALC_CONN_TEI0185_REV03!D750,),"---")</f>
        <v>0</v>
      </c>
      <c r="E750" s="73">
        <f>IFERROR(IF($C$4="TEI0185_REV03",CALC_CONN_TEI0185_REV03!E750,),"---")</f>
        <v>0</v>
      </c>
      <c r="F750" s="73" t="str">
        <f>IFERROR(IF(VLOOKUP($D750&amp;"-"&amp;$E750,IF($C$4="TEI0185_REV03",CALC_CONN_TEI0185_REV03!$F:$I),4,0)="--","---",IF($C$4="TEI0185_REV03",CALC_CONN_TEI0185_REV03!$G750&amp; " --&gt; " &amp;CALC_CONN_TEI0185_REV03!$I750&amp; " --&gt; ")),"---")</f>
        <v>---</v>
      </c>
      <c r="G750" s="73" t="str">
        <f>IFERROR(IF(VLOOKUP($D750&amp;"-"&amp;$E750,IF($C$4="TEI0185_REV03",CALC_CONN_TEI0185_REV03!$F:$H),3,0)="--",VLOOKUP($D750&amp;"-"&amp;$E750,IF($C$4="TEI0185_REV03",CALC_CONN_TEI0185_REV03!$F:$H),2,0),VLOOKUP($D750&amp;"-"&amp;$E750,IF($C$4="TEI0185_REV03",CALC_CONN_TEI0185_REV03!$F:$H),3,0)),"---")</f>
        <v>---</v>
      </c>
      <c r="H750" s="73" t="str">
        <f>IFERROR(VLOOKUP(G750,IF($C$4="TEI0185_REV03",CALC_CONN_TEI0185_REV03!$G:$T),14,0),"---")</f>
        <v>---</v>
      </c>
      <c r="I750" s="73" t="str">
        <f>IFERROR(VLOOKUP(G750,IF($C$4="TEI0185_REV03",CALC_CONN_TEI0185_REV03!$H:$X),16,0),"---")</f>
        <v>---</v>
      </c>
      <c r="J750" s="72" t="str">
        <f>IFERROR(VLOOKUP(G750,IF($C$4="TEI0185_REV03",CALC_CONN_TEI0185_REV03!$H:$X),17,0),"---")</f>
        <v>---</v>
      </c>
      <c r="K750" s="78" t="str">
        <f>IFERROR(VLOOKUP($D750&amp;"-"&amp;$E750,IF($C$4="TEI0185_REV03",CALC_CONN_TEI0185_REV03!$F:$K,"???"),6,0),"---")</f>
        <v>---</v>
      </c>
    </row>
    <row r="751" spans="2:11" ht="15" customHeight="1" x14ac:dyDescent="0.25">
      <c r="B751" s="73">
        <f t="shared" si="11"/>
        <v>746</v>
      </c>
      <c r="C751" s="77">
        <f>IFERROR(IF($C$4="TEI0185_REV03",CALC_CONN_TEI0185_REV03!U751,),"---")</f>
        <v>0</v>
      </c>
      <c r="D751" s="73">
        <f>IFERROR(IF($C$4="TEI0185_REV03",CALC_CONN_TEI0185_REV03!D751,),"---")</f>
        <v>0</v>
      </c>
      <c r="E751" s="73">
        <f>IFERROR(IF($C$4="TEI0185_REV03",CALC_CONN_TEI0185_REV03!E751,),"---")</f>
        <v>0</v>
      </c>
      <c r="F751" s="73" t="str">
        <f>IFERROR(IF(VLOOKUP($D751&amp;"-"&amp;$E751,IF($C$4="TEI0185_REV03",CALC_CONN_TEI0185_REV03!$F:$I),4,0)="--","---",IF($C$4="TEI0185_REV03",CALC_CONN_TEI0185_REV03!$G751&amp; " --&gt; " &amp;CALC_CONN_TEI0185_REV03!$I751&amp; " --&gt; ")),"---")</f>
        <v>---</v>
      </c>
      <c r="G751" s="73" t="str">
        <f>IFERROR(IF(VLOOKUP($D751&amp;"-"&amp;$E751,IF($C$4="TEI0185_REV03",CALC_CONN_TEI0185_REV03!$F:$H),3,0)="--",VLOOKUP($D751&amp;"-"&amp;$E751,IF($C$4="TEI0185_REV03",CALC_CONN_TEI0185_REV03!$F:$H),2,0),VLOOKUP($D751&amp;"-"&amp;$E751,IF($C$4="TEI0185_REV03",CALC_CONN_TEI0185_REV03!$F:$H),3,0)),"---")</f>
        <v>---</v>
      </c>
      <c r="H751" s="73" t="str">
        <f>IFERROR(VLOOKUP(G751,IF($C$4="TEI0185_REV03",CALC_CONN_TEI0185_REV03!$G:$T),14,0),"---")</f>
        <v>---</v>
      </c>
      <c r="I751" s="73" t="str">
        <f>IFERROR(VLOOKUP(G751,IF($C$4="TEI0185_REV03",CALC_CONN_TEI0185_REV03!$H:$X),16,0),"---")</f>
        <v>---</v>
      </c>
      <c r="J751" s="72" t="str">
        <f>IFERROR(VLOOKUP(G751,IF($C$4="TEI0185_REV03",CALC_CONN_TEI0185_REV03!$H:$X),17,0),"---")</f>
        <v>---</v>
      </c>
      <c r="K751" s="78" t="str">
        <f>IFERROR(VLOOKUP($D751&amp;"-"&amp;$E751,IF($C$4="TEI0185_REV03",CALC_CONN_TEI0185_REV03!$F:$K,"???"),6,0),"---")</f>
        <v>---</v>
      </c>
    </row>
    <row r="752" spans="2:11" ht="15" customHeight="1" x14ac:dyDescent="0.25">
      <c r="B752" s="73">
        <f t="shared" si="11"/>
        <v>747</v>
      </c>
      <c r="C752" s="77">
        <f>IFERROR(IF($C$4="TEI0185_REV03",CALC_CONN_TEI0185_REV03!U752,),"---")</f>
        <v>0</v>
      </c>
      <c r="D752" s="73">
        <f>IFERROR(IF($C$4="TEI0185_REV03",CALC_CONN_TEI0185_REV03!D752,),"---")</f>
        <v>0</v>
      </c>
      <c r="E752" s="73">
        <f>IFERROR(IF($C$4="TEI0185_REV03",CALC_CONN_TEI0185_REV03!E752,),"---")</f>
        <v>0</v>
      </c>
      <c r="F752" s="73" t="str">
        <f>IFERROR(IF(VLOOKUP($D752&amp;"-"&amp;$E752,IF($C$4="TEI0185_REV03",CALC_CONN_TEI0185_REV03!$F:$I),4,0)="--","---",IF($C$4="TEI0185_REV03",CALC_CONN_TEI0185_REV03!$G752&amp; " --&gt; " &amp;CALC_CONN_TEI0185_REV03!$I752&amp; " --&gt; ")),"---")</f>
        <v>---</v>
      </c>
      <c r="G752" s="73" t="str">
        <f>IFERROR(IF(VLOOKUP($D752&amp;"-"&amp;$E752,IF($C$4="TEI0185_REV03",CALC_CONN_TEI0185_REV03!$F:$H),3,0)="--",VLOOKUP($D752&amp;"-"&amp;$E752,IF($C$4="TEI0185_REV03",CALC_CONN_TEI0185_REV03!$F:$H),2,0),VLOOKUP($D752&amp;"-"&amp;$E752,IF($C$4="TEI0185_REV03",CALC_CONN_TEI0185_REV03!$F:$H),3,0)),"---")</f>
        <v>---</v>
      </c>
      <c r="H752" s="73" t="str">
        <f>IFERROR(VLOOKUP(G752,IF($C$4="TEI0185_REV03",CALC_CONN_TEI0185_REV03!$G:$T),14,0),"---")</f>
        <v>---</v>
      </c>
      <c r="I752" s="73" t="str">
        <f>IFERROR(VLOOKUP(G752,IF($C$4="TEI0185_REV03",CALC_CONN_TEI0185_REV03!$H:$X),16,0),"---")</f>
        <v>---</v>
      </c>
      <c r="J752" s="72" t="str">
        <f>IFERROR(VLOOKUP(G752,IF($C$4="TEI0185_REV03",CALC_CONN_TEI0185_REV03!$H:$X),17,0),"---")</f>
        <v>---</v>
      </c>
      <c r="K752" s="78" t="str">
        <f>IFERROR(VLOOKUP($D752&amp;"-"&amp;$E752,IF($C$4="TEI0185_REV03",CALC_CONN_TEI0185_REV03!$F:$K,"???"),6,0),"---")</f>
        <v>---</v>
      </c>
    </row>
    <row r="753" spans="2:11" ht="15" customHeight="1" x14ac:dyDescent="0.25">
      <c r="B753" s="73">
        <f t="shared" si="11"/>
        <v>748</v>
      </c>
      <c r="C753" s="77">
        <f>IFERROR(IF($C$4="TEI0185_REV03",CALC_CONN_TEI0185_REV03!U753,),"---")</f>
        <v>0</v>
      </c>
      <c r="D753" s="73">
        <f>IFERROR(IF($C$4="TEI0185_REV03",CALC_CONN_TEI0185_REV03!D753,),"---")</f>
        <v>0</v>
      </c>
      <c r="E753" s="73">
        <f>IFERROR(IF($C$4="TEI0185_REV03",CALC_CONN_TEI0185_REV03!E753,),"---")</f>
        <v>0</v>
      </c>
      <c r="F753" s="73" t="str">
        <f>IFERROR(IF(VLOOKUP($D753&amp;"-"&amp;$E753,IF($C$4="TEI0185_REV03",CALC_CONN_TEI0185_REV03!$F:$I),4,0)="--","---",IF($C$4="TEI0185_REV03",CALC_CONN_TEI0185_REV03!$G753&amp; " --&gt; " &amp;CALC_CONN_TEI0185_REV03!$I753&amp; " --&gt; ")),"---")</f>
        <v>---</v>
      </c>
      <c r="G753" s="73" t="str">
        <f>IFERROR(IF(VLOOKUP($D753&amp;"-"&amp;$E753,IF($C$4="TEI0185_REV03",CALC_CONN_TEI0185_REV03!$F:$H),3,0)="--",VLOOKUP($D753&amp;"-"&amp;$E753,IF($C$4="TEI0185_REV03",CALC_CONN_TEI0185_REV03!$F:$H),2,0),VLOOKUP($D753&amp;"-"&amp;$E753,IF($C$4="TEI0185_REV03",CALC_CONN_TEI0185_REV03!$F:$H),3,0)),"---")</f>
        <v>---</v>
      </c>
      <c r="H753" s="73" t="str">
        <f>IFERROR(VLOOKUP(G753,IF($C$4="TEI0185_REV03",CALC_CONN_TEI0185_REV03!$G:$T),14,0),"---")</f>
        <v>---</v>
      </c>
      <c r="I753" s="73" t="str">
        <f>IFERROR(VLOOKUP(G753,IF($C$4="TEI0185_REV03",CALC_CONN_TEI0185_REV03!$H:$X),16,0),"---")</f>
        <v>---</v>
      </c>
      <c r="J753" s="72" t="str">
        <f>IFERROR(VLOOKUP(G753,IF($C$4="TEI0185_REV03",CALC_CONN_TEI0185_REV03!$H:$X),17,0),"---")</f>
        <v>---</v>
      </c>
      <c r="K753" s="78" t="str">
        <f>IFERROR(VLOOKUP($D753&amp;"-"&amp;$E753,IF($C$4="TEI0185_REV03",CALC_CONN_TEI0185_REV03!$F:$K,"???"),6,0),"---")</f>
        <v>---</v>
      </c>
    </row>
    <row r="754" spans="2:11" ht="15" customHeight="1" x14ac:dyDescent="0.25">
      <c r="B754" s="73">
        <f t="shared" si="11"/>
        <v>749</v>
      </c>
      <c r="C754" s="77">
        <f>IFERROR(IF($C$4="TEI0185_REV03",CALC_CONN_TEI0185_REV03!U754,),"---")</f>
        <v>0</v>
      </c>
      <c r="D754" s="73">
        <f>IFERROR(IF($C$4="TEI0185_REV03",CALC_CONN_TEI0185_REV03!D754,),"---")</f>
        <v>0</v>
      </c>
      <c r="E754" s="73">
        <f>IFERROR(IF($C$4="TEI0185_REV03",CALC_CONN_TEI0185_REV03!E754,),"---")</f>
        <v>0</v>
      </c>
      <c r="F754" s="73" t="str">
        <f>IFERROR(IF(VLOOKUP($D754&amp;"-"&amp;$E754,IF($C$4="TEI0185_REV03",CALC_CONN_TEI0185_REV03!$F:$I),4,0)="--","---",IF($C$4="TEI0185_REV03",CALC_CONN_TEI0185_REV03!$G754&amp; " --&gt; " &amp;CALC_CONN_TEI0185_REV03!$I754&amp; " --&gt; ")),"---")</f>
        <v>---</v>
      </c>
      <c r="G754" s="73" t="str">
        <f>IFERROR(IF(VLOOKUP($D754&amp;"-"&amp;$E754,IF($C$4="TEI0185_REV03",CALC_CONN_TEI0185_REV03!$F:$H),3,0)="--",VLOOKUP($D754&amp;"-"&amp;$E754,IF($C$4="TEI0185_REV03",CALC_CONN_TEI0185_REV03!$F:$H),2,0),VLOOKUP($D754&amp;"-"&amp;$E754,IF($C$4="TEI0185_REV03",CALC_CONN_TEI0185_REV03!$F:$H),3,0)),"---")</f>
        <v>---</v>
      </c>
      <c r="H754" s="73" t="str">
        <f>IFERROR(VLOOKUP(G754,IF($C$4="TEI0185_REV03",CALC_CONN_TEI0185_REV03!$G:$T),14,0),"---")</f>
        <v>---</v>
      </c>
      <c r="I754" s="73" t="str">
        <f>IFERROR(VLOOKUP(G754,IF($C$4="TEI0185_REV03",CALC_CONN_TEI0185_REV03!$H:$X),16,0),"---")</f>
        <v>---</v>
      </c>
      <c r="J754" s="72" t="str">
        <f>IFERROR(VLOOKUP(G754,IF($C$4="TEI0185_REV03",CALC_CONN_TEI0185_REV03!$H:$X),17,0),"---")</f>
        <v>---</v>
      </c>
      <c r="K754" s="78" t="str">
        <f>IFERROR(VLOOKUP($D754&amp;"-"&amp;$E754,IF($C$4="TEI0185_REV03",CALC_CONN_TEI0185_REV03!$F:$K,"???"),6,0),"---")</f>
        <v>---</v>
      </c>
    </row>
    <row r="755" spans="2:11" ht="15" customHeight="1" x14ac:dyDescent="0.25">
      <c r="B755" s="73">
        <f t="shared" si="11"/>
        <v>750</v>
      </c>
      <c r="C755" s="77">
        <f>IFERROR(IF($C$4="TEI0185_REV03",CALC_CONN_TEI0185_REV03!U755,),"---")</f>
        <v>0</v>
      </c>
      <c r="D755" s="73">
        <f>IFERROR(IF($C$4="TEI0185_REV03",CALC_CONN_TEI0185_REV03!D755,),"---")</f>
        <v>0</v>
      </c>
      <c r="E755" s="73">
        <f>IFERROR(IF($C$4="TEI0185_REV03",CALC_CONN_TEI0185_REV03!E755,),"---")</f>
        <v>0</v>
      </c>
      <c r="F755" s="73" t="str">
        <f>IFERROR(IF(VLOOKUP($D755&amp;"-"&amp;$E755,IF($C$4="TEI0185_REV03",CALC_CONN_TEI0185_REV03!$F:$I),4,0)="--","---",IF($C$4="TEI0185_REV03",CALC_CONN_TEI0185_REV03!$G755&amp; " --&gt; " &amp;CALC_CONN_TEI0185_REV03!$I755&amp; " --&gt; ")),"---")</f>
        <v>---</v>
      </c>
      <c r="G755" s="73" t="str">
        <f>IFERROR(IF(VLOOKUP($D755&amp;"-"&amp;$E755,IF($C$4="TEI0185_REV03",CALC_CONN_TEI0185_REV03!$F:$H),3,0)="--",VLOOKUP($D755&amp;"-"&amp;$E755,IF($C$4="TEI0185_REV03",CALC_CONN_TEI0185_REV03!$F:$H),2,0),VLOOKUP($D755&amp;"-"&amp;$E755,IF($C$4="TEI0185_REV03",CALC_CONN_TEI0185_REV03!$F:$H),3,0)),"---")</f>
        <v>---</v>
      </c>
      <c r="H755" s="73" t="str">
        <f>IFERROR(VLOOKUP(G755,IF($C$4="TEI0185_REV03",CALC_CONN_TEI0185_REV03!$G:$T),14,0),"---")</f>
        <v>---</v>
      </c>
      <c r="I755" s="73" t="str">
        <f>IFERROR(VLOOKUP(G755,IF($C$4="TEI0185_REV03",CALC_CONN_TEI0185_REV03!$H:$X),16,0),"---")</f>
        <v>---</v>
      </c>
      <c r="J755" s="72" t="str">
        <f>IFERROR(VLOOKUP(G755,IF($C$4="TEI0185_REV03",CALC_CONN_TEI0185_REV03!$H:$X),17,0),"---")</f>
        <v>---</v>
      </c>
      <c r="K755" s="78" t="str">
        <f>IFERROR(VLOOKUP($D755&amp;"-"&amp;$E755,IF($C$4="TEI0185_REV03",CALC_CONN_TEI0185_REV03!$F:$K,"???"),6,0),"---")</f>
        <v>---</v>
      </c>
    </row>
    <row r="756" spans="2:11" ht="15" customHeight="1" x14ac:dyDescent="0.25">
      <c r="B756" s="73">
        <f t="shared" si="11"/>
        <v>751</v>
      </c>
      <c r="C756" s="77">
        <f>IFERROR(IF($C$4="TEI0185_REV03",CALC_CONN_TEI0185_REV03!U756,),"---")</f>
        <v>0</v>
      </c>
      <c r="D756" s="73">
        <f>IFERROR(IF($C$4="TEI0185_REV03",CALC_CONN_TEI0185_REV03!D756,),"---")</f>
        <v>0</v>
      </c>
      <c r="E756" s="73">
        <f>IFERROR(IF($C$4="TEI0185_REV03",CALC_CONN_TEI0185_REV03!E756,),"---")</f>
        <v>0</v>
      </c>
      <c r="F756" s="73" t="str">
        <f>IFERROR(IF(VLOOKUP($D756&amp;"-"&amp;$E756,IF($C$4="TEI0185_REV03",CALC_CONN_TEI0185_REV03!$F:$I),4,0)="--","---",IF($C$4="TEI0185_REV03",CALC_CONN_TEI0185_REV03!$G756&amp; " --&gt; " &amp;CALC_CONN_TEI0185_REV03!$I756&amp; " --&gt; ")),"---")</f>
        <v>---</v>
      </c>
      <c r="G756" s="73" t="str">
        <f>IFERROR(IF(VLOOKUP($D756&amp;"-"&amp;$E756,IF($C$4="TEI0185_REV03",CALC_CONN_TEI0185_REV03!$F:$H),3,0)="--",VLOOKUP($D756&amp;"-"&amp;$E756,IF($C$4="TEI0185_REV03",CALC_CONN_TEI0185_REV03!$F:$H),2,0),VLOOKUP($D756&amp;"-"&amp;$E756,IF($C$4="TEI0185_REV03",CALC_CONN_TEI0185_REV03!$F:$H),3,0)),"---")</f>
        <v>---</v>
      </c>
      <c r="H756" s="73" t="str">
        <f>IFERROR(VLOOKUP(G756,IF($C$4="TEI0185_REV03",CALC_CONN_TEI0185_REV03!$G:$T),14,0),"---")</f>
        <v>---</v>
      </c>
      <c r="I756" s="73" t="str">
        <f>IFERROR(VLOOKUP(G756,IF($C$4="TEI0185_REV03",CALC_CONN_TEI0185_REV03!$H:$X),16,0),"---")</f>
        <v>---</v>
      </c>
      <c r="J756" s="72" t="str">
        <f>IFERROR(VLOOKUP(G756,IF($C$4="TEI0185_REV03",CALC_CONN_TEI0185_REV03!$H:$X),17,0),"---")</f>
        <v>---</v>
      </c>
      <c r="K756" s="78" t="str">
        <f>IFERROR(VLOOKUP($D756&amp;"-"&amp;$E756,IF($C$4="TEI0185_REV03",CALC_CONN_TEI0185_REV03!$F:$K,"???"),6,0),"---")</f>
        <v>---</v>
      </c>
    </row>
    <row r="757" spans="2:11" ht="15" customHeight="1" x14ac:dyDescent="0.25">
      <c r="B757" s="73">
        <f t="shared" si="11"/>
        <v>752</v>
      </c>
      <c r="C757" s="77">
        <f>IFERROR(IF($C$4="TEI0185_REV03",CALC_CONN_TEI0185_REV03!U757,),"---")</f>
        <v>0</v>
      </c>
      <c r="D757" s="73">
        <f>IFERROR(IF($C$4="TEI0185_REV03",CALC_CONN_TEI0185_REV03!D757,),"---")</f>
        <v>0</v>
      </c>
      <c r="E757" s="73">
        <f>IFERROR(IF($C$4="TEI0185_REV03",CALC_CONN_TEI0185_REV03!E757,),"---")</f>
        <v>0</v>
      </c>
      <c r="F757" s="73" t="str">
        <f>IFERROR(IF(VLOOKUP($D757&amp;"-"&amp;$E757,IF($C$4="TEI0185_REV03",CALC_CONN_TEI0185_REV03!$F:$I),4,0)="--","---",IF($C$4="TEI0185_REV03",CALC_CONN_TEI0185_REV03!$G757&amp; " --&gt; " &amp;CALC_CONN_TEI0185_REV03!$I757&amp; " --&gt; ")),"---")</f>
        <v>---</v>
      </c>
      <c r="G757" s="73" t="str">
        <f>IFERROR(IF(VLOOKUP($D757&amp;"-"&amp;$E757,IF($C$4="TEI0185_REV03",CALC_CONN_TEI0185_REV03!$F:$H),3,0)="--",VLOOKUP($D757&amp;"-"&amp;$E757,IF($C$4="TEI0185_REV03",CALC_CONN_TEI0185_REV03!$F:$H),2,0),VLOOKUP($D757&amp;"-"&amp;$E757,IF($C$4="TEI0185_REV03",CALC_CONN_TEI0185_REV03!$F:$H),3,0)),"---")</f>
        <v>---</v>
      </c>
      <c r="H757" s="73" t="str">
        <f>IFERROR(VLOOKUP(G757,IF($C$4="TEI0185_REV03",CALC_CONN_TEI0185_REV03!$G:$T),14,0),"---")</f>
        <v>---</v>
      </c>
      <c r="I757" s="73" t="str">
        <f>IFERROR(VLOOKUP(G757,IF($C$4="TEI0185_REV03",CALC_CONN_TEI0185_REV03!$H:$X),16,0),"---")</f>
        <v>---</v>
      </c>
      <c r="J757" s="72" t="str">
        <f>IFERROR(VLOOKUP(G757,IF($C$4="TEI0185_REV03",CALC_CONN_TEI0185_REV03!$H:$X),17,0),"---")</f>
        <v>---</v>
      </c>
      <c r="K757" s="78" t="str">
        <f>IFERROR(VLOOKUP($D757&amp;"-"&amp;$E757,IF($C$4="TEI0185_REV03",CALC_CONN_TEI0185_REV03!$F:$K,"???"),6,0),"---")</f>
        <v>---</v>
      </c>
    </row>
    <row r="758" spans="2:11" ht="15" customHeight="1" x14ac:dyDescent="0.25">
      <c r="B758" s="73">
        <f t="shared" si="11"/>
        <v>753</v>
      </c>
      <c r="C758" s="77">
        <f>IFERROR(IF($C$4="TEI0185_REV03",CALC_CONN_TEI0185_REV03!U758,),"---")</f>
        <v>0</v>
      </c>
      <c r="D758" s="73">
        <f>IFERROR(IF($C$4="TEI0185_REV03",CALC_CONN_TEI0185_REV03!D758,),"---")</f>
        <v>0</v>
      </c>
      <c r="E758" s="73">
        <f>IFERROR(IF($C$4="TEI0185_REV03",CALC_CONN_TEI0185_REV03!E758,),"---")</f>
        <v>0</v>
      </c>
      <c r="F758" s="73" t="str">
        <f>IFERROR(IF(VLOOKUP($D758&amp;"-"&amp;$E758,IF($C$4="TEI0185_REV03",CALC_CONN_TEI0185_REV03!$F:$I),4,0)="--","---",IF($C$4="TEI0185_REV03",CALC_CONN_TEI0185_REV03!$G758&amp; " --&gt; " &amp;CALC_CONN_TEI0185_REV03!$I758&amp; " --&gt; ")),"---")</f>
        <v>---</v>
      </c>
      <c r="G758" s="73" t="str">
        <f>IFERROR(IF(VLOOKUP($D758&amp;"-"&amp;$E758,IF($C$4="TEI0185_REV03",CALC_CONN_TEI0185_REV03!$F:$H),3,0)="--",VLOOKUP($D758&amp;"-"&amp;$E758,IF($C$4="TEI0185_REV03",CALC_CONN_TEI0185_REV03!$F:$H),2,0),VLOOKUP($D758&amp;"-"&amp;$E758,IF($C$4="TEI0185_REV03",CALC_CONN_TEI0185_REV03!$F:$H),3,0)),"---")</f>
        <v>---</v>
      </c>
      <c r="H758" s="73" t="str">
        <f>IFERROR(VLOOKUP(G758,IF($C$4="TEI0185_REV03",CALC_CONN_TEI0185_REV03!$G:$T),14,0),"---")</f>
        <v>---</v>
      </c>
      <c r="I758" s="73" t="str">
        <f>IFERROR(VLOOKUP(G758,IF($C$4="TEI0185_REV03",CALC_CONN_TEI0185_REV03!$H:$X),16,0),"---")</f>
        <v>---</v>
      </c>
      <c r="J758" s="72" t="str">
        <f>IFERROR(VLOOKUP(G758,IF($C$4="TEI0185_REV03",CALC_CONN_TEI0185_REV03!$H:$X),17,0),"---")</f>
        <v>---</v>
      </c>
      <c r="K758" s="78" t="str">
        <f>IFERROR(VLOOKUP($D758&amp;"-"&amp;$E758,IF($C$4="TEI0185_REV03",CALC_CONN_TEI0185_REV03!$F:$K,"???"),6,0),"---")</f>
        <v>---</v>
      </c>
    </row>
    <row r="759" spans="2:11" ht="15" customHeight="1" x14ac:dyDescent="0.25">
      <c r="B759" s="73">
        <f t="shared" si="11"/>
        <v>754</v>
      </c>
      <c r="C759" s="77">
        <f>IFERROR(IF($C$4="TEI0185_REV03",CALC_CONN_TEI0185_REV03!U759,),"---")</f>
        <v>0</v>
      </c>
      <c r="D759" s="73">
        <f>IFERROR(IF($C$4="TEI0185_REV03",CALC_CONN_TEI0185_REV03!D759,),"---")</f>
        <v>0</v>
      </c>
      <c r="E759" s="73">
        <f>IFERROR(IF($C$4="TEI0185_REV03",CALC_CONN_TEI0185_REV03!E759,),"---")</f>
        <v>0</v>
      </c>
      <c r="F759" s="73" t="str">
        <f>IFERROR(IF(VLOOKUP($D759&amp;"-"&amp;$E759,IF($C$4="TEI0185_REV03",CALC_CONN_TEI0185_REV03!$F:$I),4,0)="--","---",IF($C$4="TEI0185_REV03",CALC_CONN_TEI0185_REV03!$G759&amp; " --&gt; " &amp;CALC_CONN_TEI0185_REV03!$I759&amp; " --&gt; ")),"---")</f>
        <v>---</v>
      </c>
      <c r="G759" s="73" t="str">
        <f>IFERROR(IF(VLOOKUP($D759&amp;"-"&amp;$E759,IF($C$4="TEI0185_REV03",CALC_CONN_TEI0185_REV03!$F:$H),3,0)="--",VLOOKUP($D759&amp;"-"&amp;$E759,IF($C$4="TEI0185_REV03",CALC_CONN_TEI0185_REV03!$F:$H),2,0),VLOOKUP($D759&amp;"-"&amp;$E759,IF($C$4="TEI0185_REV03",CALC_CONN_TEI0185_REV03!$F:$H),3,0)),"---")</f>
        <v>---</v>
      </c>
      <c r="H759" s="73" t="str">
        <f>IFERROR(VLOOKUP(G759,IF($C$4="TEI0185_REV03",CALC_CONN_TEI0185_REV03!$G:$T),14,0),"---")</f>
        <v>---</v>
      </c>
      <c r="I759" s="73" t="str">
        <f>IFERROR(VLOOKUP(G759,IF($C$4="TEI0185_REV03",CALC_CONN_TEI0185_REV03!$H:$X),16,0),"---")</f>
        <v>---</v>
      </c>
      <c r="J759" s="72" t="str">
        <f>IFERROR(VLOOKUP(G759,IF($C$4="TEI0185_REV03",CALC_CONN_TEI0185_REV03!$H:$X),17,0),"---")</f>
        <v>---</v>
      </c>
      <c r="K759" s="78" t="str">
        <f>IFERROR(VLOOKUP($D759&amp;"-"&amp;$E759,IF($C$4="TEI0185_REV03",CALC_CONN_TEI0185_REV03!$F:$K,"???"),6,0),"---")</f>
        <v>---</v>
      </c>
    </row>
    <row r="760" spans="2:11" ht="15" customHeight="1" x14ac:dyDescent="0.25">
      <c r="B760" s="73">
        <f t="shared" si="11"/>
        <v>755</v>
      </c>
      <c r="C760" s="77">
        <f>IFERROR(IF($C$4="TEI0185_REV03",CALC_CONN_TEI0185_REV03!U760,),"---")</f>
        <v>0</v>
      </c>
      <c r="D760" s="73">
        <f>IFERROR(IF($C$4="TEI0185_REV03",CALC_CONN_TEI0185_REV03!D760,),"---")</f>
        <v>0</v>
      </c>
      <c r="E760" s="73">
        <f>IFERROR(IF($C$4="TEI0185_REV03",CALC_CONN_TEI0185_REV03!E760,),"---")</f>
        <v>0</v>
      </c>
      <c r="F760" s="73" t="str">
        <f>IFERROR(IF(VLOOKUP($D760&amp;"-"&amp;$E760,IF($C$4="TEI0185_REV03",CALC_CONN_TEI0185_REV03!$F:$I),4,0)="--","---",IF($C$4="TEI0185_REV03",CALC_CONN_TEI0185_REV03!$G760&amp; " --&gt; " &amp;CALC_CONN_TEI0185_REV03!$I760&amp; " --&gt; ")),"---")</f>
        <v>---</v>
      </c>
      <c r="G760" s="73" t="str">
        <f>IFERROR(IF(VLOOKUP($D760&amp;"-"&amp;$E760,IF($C$4="TEI0185_REV03",CALC_CONN_TEI0185_REV03!$F:$H),3,0)="--",VLOOKUP($D760&amp;"-"&amp;$E760,IF($C$4="TEI0185_REV03",CALC_CONN_TEI0185_REV03!$F:$H),2,0),VLOOKUP($D760&amp;"-"&amp;$E760,IF($C$4="TEI0185_REV03",CALC_CONN_TEI0185_REV03!$F:$H),3,0)),"---")</f>
        <v>---</v>
      </c>
      <c r="H760" s="73" t="str">
        <f>IFERROR(VLOOKUP(G760,IF($C$4="TEI0185_REV03",CALC_CONN_TEI0185_REV03!$G:$T),14,0),"---")</f>
        <v>---</v>
      </c>
      <c r="I760" s="73" t="str">
        <f>IFERROR(VLOOKUP(G760,IF($C$4="TEI0185_REV03",CALC_CONN_TEI0185_REV03!$H:$X),16,0),"---")</f>
        <v>---</v>
      </c>
      <c r="J760" s="72" t="str">
        <f>IFERROR(VLOOKUP(G760,IF($C$4="TEI0185_REV03",CALC_CONN_TEI0185_REV03!$H:$X),17,0),"---")</f>
        <v>---</v>
      </c>
      <c r="K760" s="78" t="str">
        <f>IFERROR(VLOOKUP($D760&amp;"-"&amp;$E760,IF($C$4="TEI0185_REV03",CALC_CONN_TEI0185_REV03!$F:$K,"???"),6,0),"---")</f>
        <v>---</v>
      </c>
    </row>
    <row r="761" spans="2:11" ht="15" customHeight="1" x14ac:dyDescent="0.25">
      <c r="B761" s="73">
        <f t="shared" si="11"/>
        <v>756</v>
      </c>
      <c r="C761" s="77">
        <f>IFERROR(IF($C$4="TEI0185_REV03",CALC_CONN_TEI0185_REV03!U761,),"---")</f>
        <v>0</v>
      </c>
      <c r="D761" s="73">
        <f>IFERROR(IF($C$4="TEI0185_REV03",CALC_CONN_TEI0185_REV03!D761,),"---")</f>
        <v>0</v>
      </c>
      <c r="E761" s="73">
        <f>IFERROR(IF($C$4="TEI0185_REV03",CALC_CONN_TEI0185_REV03!E761,),"---")</f>
        <v>0</v>
      </c>
      <c r="F761" s="73" t="str">
        <f>IFERROR(IF(VLOOKUP($D761&amp;"-"&amp;$E761,IF($C$4="TEI0185_REV03",CALC_CONN_TEI0185_REV03!$F:$I),4,0)="--","---",IF($C$4="TEI0185_REV03",CALC_CONN_TEI0185_REV03!$G761&amp; " --&gt; " &amp;CALC_CONN_TEI0185_REV03!$I761&amp; " --&gt; ")),"---")</f>
        <v>---</v>
      </c>
      <c r="G761" s="73" t="str">
        <f>IFERROR(IF(VLOOKUP($D761&amp;"-"&amp;$E761,IF($C$4="TEI0185_REV03",CALC_CONN_TEI0185_REV03!$F:$H),3,0)="--",VLOOKUP($D761&amp;"-"&amp;$E761,IF($C$4="TEI0185_REV03",CALC_CONN_TEI0185_REV03!$F:$H),2,0),VLOOKUP($D761&amp;"-"&amp;$E761,IF($C$4="TEI0185_REV03",CALC_CONN_TEI0185_REV03!$F:$H),3,0)),"---")</f>
        <v>---</v>
      </c>
      <c r="H761" s="73" t="str">
        <f>IFERROR(VLOOKUP(G761,IF($C$4="TEI0185_REV03",CALC_CONN_TEI0185_REV03!$G:$T),14,0),"---")</f>
        <v>---</v>
      </c>
      <c r="I761" s="73" t="str">
        <f>IFERROR(VLOOKUP(G761,IF($C$4="TEI0185_REV03",CALC_CONN_TEI0185_REV03!$H:$X),16,0),"---")</f>
        <v>---</v>
      </c>
      <c r="J761" s="72" t="str">
        <f>IFERROR(VLOOKUP(G761,IF($C$4="TEI0185_REV03",CALC_CONN_TEI0185_REV03!$H:$X),17,0),"---")</f>
        <v>---</v>
      </c>
      <c r="K761" s="78" t="str">
        <f>IFERROR(VLOOKUP($D761&amp;"-"&amp;$E761,IF($C$4="TEI0185_REV03",CALC_CONN_TEI0185_REV03!$F:$K,"???"),6,0),"---")</f>
        <v>---</v>
      </c>
    </row>
    <row r="762" spans="2:11" ht="15" customHeight="1" x14ac:dyDescent="0.25">
      <c r="B762" s="73">
        <f t="shared" si="11"/>
        <v>757</v>
      </c>
      <c r="C762" s="77">
        <f>IFERROR(IF($C$4="TEI0185_REV03",CALC_CONN_TEI0185_REV03!U762,),"---")</f>
        <v>0</v>
      </c>
      <c r="D762" s="73">
        <f>IFERROR(IF($C$4="TEI0185_REV03",CALC_CONN_TEI0185_REV03!D762,),"---")</f>
        <v>0</v>
      </c>
      <c r="E762" s="73">
        <f>IFERROR(IF($C$4="TEI0185_REV03",CALC_CONN_TEI0185_REV03!E762,),"---")</f>
        <v>0</v>
      </c>
      <c r="F762" s="73" t="str">
        <f>IFERROR(IF(VLOOKUP($D762&amp;"-"&amp;$E762,IF($C$4="TEI0185_REV03",CALC_CONN_TEI0185_REV03!$F:$I),4,0)="--","---",IF($C$4="TEI0185_REV03",CALC_CONN_TEI0185_REV03!$G762&amp; " --&gt; " &amp;CALC_CONN_TEI0185_REV03!$I762&amp; " --&gt; ")),"---")</f>
        <v>---</v>
      </c>
      <c r="G762" s="73" t="str">
        <f>IFERROR(IF(VLOOKUP($D762&amp;"-"&amp;$E762,IF($C$4="TEI0185_REV03",CALC_CONN_TEI0185_REV03!$F:$H),3,0)="--",VLOOKUP($D762&amp;"-"&amp;$E762,IF($C$4="TEI0185_REV03",CALC_CONN_TEI0185_REV03!$F:$H),2,0),VLOOKUP($D762&amp;"-"&amp;$E762,IF($C$4="TEI0185_REV03",CALC_CONN_TEI0185_REV03!$F:$H),3,0)),"---")</f>
        <v>---</v>
      </c>
      <c r="H762" s="73" t="str">
        <f>IFERROR(VLOOKUP(G762,IF($C$4="TEI0185_REV03",CALC_CONN_TEI0185_REV03!$G:$T),14,0),"---")</f>
        <v>---</v>
      </c>
      <c r="I762" s="73" t="str">
        <f>IFERROR(VLOOKUP(G762,IF($C$4="TEI0185_REV03",CALC_CONN_TEI0185_REV03!$H:$X),16,0),"---")</f>
        <v>---</v>
      </c>
      <c r="J762" s="72" t="str">
        <f>IFERROR(VLOOKUP(G762,IF($C$4="TEI0185_REV03",CALC_CONN_TEI0185_REV03!$H:$X),17,0),"---")</f>
        <v>---</v>
      </c>
      <c r="K762" s="78" t="str">
        <f>IFERROR(VLOOKUP($D762&amp;"-"&amp;$E762,IF($C$4="TEI0185_REV03",CALC_CONN_TEI0185_REV03!$F:$K,"???"),6,0),"---")</f>
        <v>---</v>
      </c>
    </row>
    <row r="763" spans="2:11" ht="15" customHeight="1" x14ac:dyDescent="0.25">
      <c r="B763" s="73">
        <f t="shared" si="11"/>
        <v>758</v>
      </c>
      <c r="C763" s="77">
        <f>IFERROR(IF($C$4="TEI0185_REV03",CALC_CONN_TEI0185_REV03!U763,),"---")</f>
        <v>0</v>
      </c>
      <c r="D763" s="73">
        <f>IFERROR(IF($C$4="TEI0185_REV03",CALC_CONN_TEI0185_REV03!D763,),"---")</f>
        <v>0</v>
      </c>
      <c r="E763" s="73">
        <f>IFERROR(IF($C$4="TEI0185_REV03",CALC_CONN_TEI0185_REV03!E763,),"---")</f>
        <v>0</v>
      </c>
      <c r="F763" s="73" t="str">
        <f>IFERROR(IF(VLOOKUP($D763&amp;"-"&amp;$E763,IF($C$4="TEI0185_REV03",CALC_CONN_TEI0185_REV03!$F:$I),4,0)="--","---",IF($C$4="TEI0185_REV03",CALC_CONN_TEI0185_REV03!$G763&amp; " --&gt; " &amp;CALC_CONN_TEI0185_REV03!$I763&amp; " --&gt; ")),"---")</f>
        <v>---</v>
      </c>
      <c r="G763" s="73" t="str">
        <f>IFERROR(IF(VLOOKUP($D763&amp;"-"&amp;$E763,IF($C$4="TEI0185_REV03",CALC_CONN_TEI0185_REV03!$F:$H),3,0)="--",VLOOKUP($D763&amp;"-"&amp;$E763,IF($C$4="TEI0185_REV03",CALC_CONN_TEI0185_REV03!$F:$H),2,0),VLOOKUP($D763&amp;"-"&amp;$E763,IF($C$4="TEI0185_REV03",CALC_CONN_TEI0185_REV03!$F:$H),3,0)),"---")</f>
        <v>---</v>
      </c>
      <c r="H763" s="73" t="str">
        <f>IFERROR(VLOOKUP(G763,IF($C$4="TEI0185_REV03",CALC_CONN_TEI0185_REV03!$G:$T),14,0),"---")</f>
        <v>---</v>
      </c>
      <c r="I763" s="73" t="str">
        <f>IFERROR(VLOOKUP(G763,IF($C$4="TEI0185_REV03",CALC_CONN_TEI0185_REV03!$H:$X),16,0),"---")</f>
        <v>---</v>
      </c>
      <c r="J763" s="72" t="str">
        <f>IFERROR(VLOOKUP(G763,IF($C$4="TEI0185_REV03",CALC_CONN_TEI0185_REV03!$H:$X),17,0),"---")</f>
        <v>---</v>
      </c>
      <c r="K763" s="78" t="str">
        <f>IFERROR(VLOOKUP($D763&amp;"-"&amp;$E763,IF($C$4="TEI0185_REV03",CALC_CONN_TEI0185_REV03!$F:$K,"???"),6,0),"---")</f>
        <v>---</v>
      </c>
    </row>
    <row r="764" spans="2:11" ht="15" customHeight="1" x14ac:dyDescent="0.25">
      <c r="B764" s="73">
        <f t="shared" si="11"/>
        <v>759</v>
      </c>
      <c r="C764" s="77">
        <f>IFERROR(IF($C$4="TEI0185_REV03",CALC_CONN_TEI0185_REV03!U764,),"---")</f>
        <v>0</v>
      </c>
      <c r="D764" s="73">
        <f>IFERROR(IF($C$4="TEI0185_REV03",CALC_CONN_TEI0185_REV03!D764,),"---")</f>
        <v>0</v>
      </c>
      <c r="E764" s="73">
        <f>IFERROR(IF($C$4="TEI0185_REV03",CALC_CONN_TEI0185_REV03!E764,),"---")</f>
        <v>0</v>
      </c>
      <c r="F764" s="73" t="str">
        <f>IFERROR(IF(VLOOKUP($D764&amp;"-"&amp;$E764,IF($C$4="TEI0185_REV03",CALC_CONN_TEI0185_REV03!$F:$I),4,0)="--","---",IF($C$4="TEI0185_REV03",CALC_CONN_TEI0185_REV03!$G764&amp; " --&gt; " &amp;CALC_CONN_TEI0185_REV03!$I764&amp; " --&gt; ")),"---")</f>
        <v>---</v>
      </c>
      <c r="G764" s="73" t="str">
        <f>IFERROR(IF(VLOOKUP($D764&amp;"-"&amp;$E764,IF($C$4="TEI0185_REV03",CALC_CONN_TEI0185_REV03!$F:$H),3,0)="--",VLOOKUP($D764&amp;"-"&amp;$E764,IF($C$4="TEI0185_REV03",CALC_CONN_TEI0185_REV03!$F:$H),2,0),VLOOKUP($D764&amp;"-"&amp;$E764,IF($C$4="TEI0185_REV03",CALC_CONN_TEI0185_REV03!$F:$H),3,0)),"---")</f>
        <v>---</v>
      </c>
      <c r="H764" s="73" t="str">
        <f>IFERROR(VLOOKUP(G764,IF($C$4="TEI0185_REV03",CALC_CONN_TEI0185_REV03!$G:$T),14,0),"---")</f>
        <v>---</v>
      </c>
      <c r="I764" s="73" t="str">
        <f>IFERROR(VLOOKUP(G764,IF($C$4="TEI0185_REV03",CALC_CONN_TEI0185_REV03!$H:$X),16,0),"---")</f>
        <v>---</v>
      </c>
      <c r="J764" s="72" t="str">
        <f>IFERROR(VLOOKUP(G764,IF($C$4="TEI0185_REV03",CALC_CONN_TEI0185_REV03!$H:$X),17,0),"---")</f>
        <v>---</v>
      </c>
      <c r="K764" s="78" t="str">
        <f>IFERROR(VLOOKUP($D764&amp;"-"&amp;$E764,IF($C$4="TEI0185_REV03",CALC_CONN_TEI0185_REV03!$F:$K,"???"),6,0),"---")</f>
        <v>---</v>
      </c>
    </row>
    <row r="765" spans="2:11" ht="15" customHeight="1" x14ac:dyDescent="0.25">
      <c r="B765" s="73">
        <f t="shared" si="11"/>
        <v>760</v>
      </c>
      <c r="C765" s="77">
        <f>IFERROR(IF($C$4="TEI0185_REV03",CALC_CONN_TEI0185_REV03!U765,),"---")</f>
        <v>0</v>
      </c>
      <c r="D765" s="73">
        <f>IFERROR(IF($C$4="TEI0185_REV03",CALC_CONN_TEI0185_REV03!D765,),"---")</f>
        <v>0</v>
      </c>
      <c r="E765" s="73">
        <f>IFERROR(IF($C$4="TEI0185_REV03",CALC_CONN_TEI0185_REV03!E765,),"---")</f>
        <v>0</v>
      </c>
      <c r="F765" s="73" t="str">
        <f>IFERROR(IF(VLOOKUP($D765&amp;"-"&amp;$E765,IF($C$4="TEI0185_REV03",CALC_CONN_TEI0185_REV03!$F:$I),4,0)="--","---",IF($C$4="TEI0185_REV03",CALC_CONN_TEI0185_REV03!$G765&amp; " --&gt; " &amp;CALC_CONN_TEI0185_REV03!$I765&amp; " --&gt; ")),"---")</f>
        <v>---</v>
      </c>
      <c r="G765" s="73" t="str">
        <f>IFERROR(IF(VLOOKUP($D765&amp;"-"&amp;$E765,IF($C$4="TEI0185_REV03",CALC_CONN_TEI0185_REV03!$F:$H),3,0)="--",VLOOKUP($D765&amp;"-"&amp;$E765,IF($C$4="TEI0185_REV03",CALC_CONN_TEI0185_REV03!$F:$H),2,0),VLOOKUP($D765&amp;"-"&amp;$E765,IF($C$4="TEI0185_REV03",CALC_CONN_TEI0185_REV03!$F:$H),3,0)),"---")</f>
        <v>---</v>
      </c>
      <c r="H765" s="73" t="str">
        <f>IFERROR(VLOOKUP(G765,IF($C$4="TEI0185_REV03",CALC_CONN_TEI0185_REV03!$G:$T),14,0),"---")</f>
        <v>---</v>
      </c>
      <c r="I765" s="73" t="str">
        <f>IFERROR(VLOOKUP(G765,IF($C$4="TEI0185_REV03",CALC_CONN_TEI0185_REV03!$H:$X),16,0),"---")</f>
        <v>---</v>
      </c>
      <c r="J765" s="72" t="str">
        <f>IFERROR(VLOOKUP(G765,IF($C$4="TEI0185_REV03",CALC_CONN_TEI0185_REV03!$H:$X),17,0),"---")</f>
        <v>---</v>
      </c>
      <c r="K765" s="78" t="str">
        <f>IFERROR(VLOOKUP($D765&amp;"-"&amp;$E765,IF($C$4="TEI0185_REV03",CALC_CONN_TEI0185_REV03!$F:$K,"???"),6,0),"---")</f>
        <v>---</v>
      </c>
    </row>
    <row r="766" spans="2:11" ht="15" customHeight="1" x14ac:dyDescent="0.25">
      <c r="B766" s="73">
        <f t="shared" si="11"/>
        <v>761</v>
      </c>
      <c r="C766" s="77">
        <f>IFERROR(IF($C$4="TEI0185_REV03",CALC_CONN_TEI0185_REV03!U766,),"---")</f>
        <v>0</v>
      </c>
      <c r="D766" s="73">
        <f>IFERROR(IF($C$4="TEI0185_REV03",CALC_CONN_TEI0185_REV03!D766,),"---")</f>
        <v>0</v>
      </c>
      <c r="E766" s="73">
        <f>IFERROR(IF($C$4="TEI0185_REV03",CALC_CONN_TEI0185_REV03!E766,),"---")</f>
        <v>0</v>
      </c>
      <c r="F766" s="73" t="str">
        <f>IFERROR(IF(VLOOKUP($D766&amp;"-"&amp;$E766,IF($C$4="TEI0185_REV03",CALC_CONN_TEI0185_REV03!$F:$I),4,0)="--","---",IF($C$4="TEI0185_REV03",CALC_CONN_TEI0185_REV03!$G766&amp; " --&gt; " &amp;CALC_CONN_TEI0185_REV03!$I766&amp; " --&gt; ")),"---")</f>
        <v>---</v>
      </c>
      <c r="G766" s="73" t="str">
        <f>IFERROR(IF(VLOOKUP($D766&amp;"-"&amp;$E766,IF($C$4="TEI0185_REV03",CALC_CONN_TEI0185_REV03!$F:$H),3,0)="--",VLOOKUP($D766&amp;"-"&amp;$E766,IF($C$4="TEI0185_REV03",CALC_CONN_TEI0185_REV03!$F:$H),2,0),VLOOKUP($D766&amp;"-"&amp;$E766,IF($C$4="TEI0185_REV03",CALC_CONN_TEI0185_REV03!$F:$H),3,0)),"---")</f>
        <v>---</v>
      </c>
      <c r="H766" s="73" t="str">
        <f>IFERROR(VLOOKUP(G766,IF($C$4="TEI0185_REV03",CALC_CONN_TEI0185_REV03!$G:$T),14,0),"---")</f>
        <v>---</v>
      </c>
      <c r="I766" s="73" t="str">
        <f>IFERROR(VLOOKUP(G766,IF($C$4="TEI0185_REV03",CALC_CONN_TEI0185_REV03!$H:$X),16,0),"---")</f>
        <v>---</v>
      </c>
      <c r="J766" s="72" t="str">
        <f>IFERROR(VLOOKUP(G766,IF($C$4="TEI0185_REV03",CALC_CONN_TEI0185_REV03!$H:$X),17,0),"---")</f>
        <v>---</v>
      </c>
      <c r="K766" s="78" t="str">
        <f>IFERROR(VLOOKUP($D766&amp;"-"&amp;$E766,IF($C$4="TEI0185_REV03",CALC_CONN_TEI0185_REV03!$F:$K,"???"),6,0),"---")</f>
        <v>---</v>
      </c>
    </row>
    <row r="767" spans="2:11" ht="15" customHeight="1" x14ac:dyDescent="0.25">
      <c r="B767" s="73">
        <f t="shared" si="11"/>
        <v>762</v>
      </c>
      <c r="C767" s="77">
        <f>IFERROR(IF($C$4="TEI0185_REV03",CALC_CONN_TEI0185_REV03!U767,),"---")</f>
        <v>0</v>
      </c>
      <c r="D767" s="73">
        <f>IFERROR(IF($C$4="TEI0185_REV03",CALC_CONN_TEI0185_REV03!D767,),"---")</f>
        <v>0</v>
      </c>
      <c r="E767" s="73">
        <f>IFERROR(IF($C$4="TEI0185_REV03",CALC_CONN_TEI0185_REV03!E767,),"---")</f>
        <v>0</v>
      </c>
      <c r="F767" s="73" t="str">
        <f>IFERROR(IF(VLOOKUP($D767&amp;"-"&amp;$E767,IF($C$4="TEI0185_REV03",CALC_CONN_TEI0185_REV03!$F:$I),4,0)="--","---",IF($C$4="TEI0185_REV03",CALC_CONN_TEI0185_REV03!$G767&amp; " --&gt; " &amp;CALC_CONN_TEI0185_REV03!$I767&amp; " --&gt; ")),"---")</f>
        <v>---</v>
      </c>
      <c r="G767" s="73" t="str">
        <f>IFERROR(IF(VLOOKUP($D767&amp;"-"&amp;$E767,IF($C$4="TEI0185_REV03",CALC_CONN_TEI0185_REV03!$F:$H),3,0)="--",VLOOKUP($D767&amp;"-"&amp;$E767,IF($C$4="TEI0185_REV03",CALC_CONN_TEI0185_REV03!$F:$H),2,0),VLOOKUP($D767&amp;"-"&amp;$E767,IF($C$4="TEI0185_REV03",CALC_CONN_TEI0185_REV03!$F:$H),3,0)),"---")</f>
        <v>---</v>
      </c>
      <c r="H767" s="73" t="str">
        <f>IFERROR(VLOOKUP(G767,IF($C$4="TEI0185_REV03",CALC_CONN_TEI0185_REV03!$G:$T),14,0),"---")</f>
        <v>---</v>
      </c>
      <c r="I767" s="73" t="str">
        <f>IFERROR(VLOOKUP(G767,IF($C$4="TEI0185_REV03",CALC_CONN_TEI0185_REV03!$H:$X),16,0),"---")</f>
        <v>---</v>
      </c>
      <c r="J767" s="72" t="str">
        <f>IFERROR(VLOOKUP(G767,IF($C$4="TEI0185_REV03",CALC_CONN_TEI0185_REV03!$H:$X),17,0),"---")</f>
        <v>---</v>
      </c>
      <c r="K767" s="78" t="str">
        <f>IFERROR(VLOOKUP($D767&amp;"-"&amp;$E767,IF($C$4="TEI0185_REV03",CALC_CONN_TEI0185_REV03!$F:$K,"???"),6,0),"---")</f>
        <v>---</v>
      </c>
    </row>
    <row r="768" spans="2:11" ht="15" customHeight="1" x14ac:dyDescent="0.25">
      <c r="B768" s="73">
        <f t="shared" si="11"/>
        <v>763</v>
      </c>
      <c r="C768" s="77">
        <f>IFERROR(IF($C$4="TEI0185_REV03",CALC_CONN_TEI0185_REV03!U768,),"---")</f>
        <v>0</v>
      </c>
      <c r="D768" s="73">
        <f>IFERROR(IF($C$4="TEI0185_REV03",CALC_CONN_TEI0185_REV03!D768,),"---")</f>
        <v>0</v>
      </c>
      <c r="E768" s="73">
        <f>IFERROR(IF($C$4="TEI0185_REV03",CALC_CONN_TEI0185_REV03!E768,),"---")</f>
        <v>0</v>
      </c>
      <c r="F768" s="73" t="str">
        <f>IFERROR(IF(VLOOKUP($D768&amp;"-"&amp;$E768,IF($C$4="TEI0185_REV03",CALC_CONN_TEI0185_REV03!$F:$I),4,0)="--","---",IF($C$4="TEI0185_REV03",CALC_CONN_TEI0185_REV03!$G768&amp; " --&gt; " &amp;CALC_CONN_TEI0185_REV03!$I768&amp; " --&gt; ")),"---")</f>
        <v>---</v>
      </c>
      <c r="G768" s="73" t="str">
        <f>IFERROR(IF(VLOOKUP($D768&amp;"-"&amp;$E768,IF($C$4="TEI0185_REV03",CALC_CONN_TEI0185_REV03!$F:$H),3,0)="--",VLOOKUP($D768&amp;"-"&amp;$E768,IF($C$4="TEI0185_REV03",CALC_CONN_TEI0185_REV03!$F:$H),2,0),VLOOKUP($D768&amp;"-"&amp;$E768,IF($C$4="TEI0185_REV03",CALC_CONN_TEI0185_REV03!$F:$H),3,0)),"---")</f>
        <v>---</v>
      </c>
      <c r="H768" s="73" t="str">
        <f>IFERROR(VLOOKUP(G768,IF($C$4="TEI0185_REV03",CALC_CONN_TEI0185_REV03!$G:$T),14,0),"---")</f>
        <v>---</v>
      </c>
      <c r="I768" s="73" t="str">
        <f>IFERROR(VLOOKUP(G768,IF($C$4="TEI0185_REV03",CALC_CONN_TEI0185_REV03!$H:$X),16,0),"---")</f>
        <v>---</v>
      </c>
      <c r="J768" s="72" t="str">
        <f>IFERROR(VLOOKUP(G768,IF($C$4="TEI0185_REV03",CALC_CONN_TEI0185_REV03!$H:$X),17,0),"---")</f>
        <v>---</v>
      </c>
      <c r="K768" s="78" t="str">
        <f>IFERROR(VLOOKUP($D768&amp;"-"&amp;$E768,IF($C$4="TEI0185_REV03",CALC_CONN_TEI0185_REV03!$F:$K,"???"),6,0),"---")</f>
        <v>---</v>
      </c>
    </row>
    <row r="769" spans="2:11" ht="15" customHeight="1" x14ac:dyDescent="0.25">
      <c r="B769" s="73">
        <f t="shared" si="11"/>
        <v>764</v>
      </c>
      <c r="C769" s="77">
        <f>IFERROR(IF($C$4="TEI0185_REV03",CALC_CONN_TEI0185_REV03!U769,),"---")</f>
        <v>0</v>
      </c>
      <c r="D769" s="73">
        <f>IFERROR(IF($C$4="TEI0185_REV03",CALC_CONN_TEI0185_REV03!D769,),"---")</f>
        <v>0</v>
      </c>
      <c r="E769" s="73">
        <f>IFERROR(IF($C$4="TEI0185_REV03",CALC_CONN_TEI0185_REV03!E769,),"---")</f>
        <v>0</v>
      </c>
      <c r="F769" s="73" t="str">
        <f>IFERROR(IF(VLOOKUP($D769&amp;"-"&amp;$E769,IF($C$4="TEI0185_REV03",CALC_CONN_TEI0185_REV03!$F:$I),4,0)="--","---",IF($C$4="TEI0185_REV03",CALC_CONN_TEI0185_REV03!$G769&amp; " --&gt; " &amp;CALC_CONN_TEI0185_REV03!$I769&amp; " --&gt; ")),"---")</f>
        <v>---</v>
      </c>
      <c r="G769" s="73" t="str">
        <f>IFERROR(IF(VLOOKUP($D769&amp;"-"&amp;$E769,IF($C$4="TEI0185_REV03",CALC_CONN_TEI0185_REV03!$F:$H),3,0)="--",VLOOKUP($D769&amp;"-"&amp;$E769,IF($C$4="TEI0185_REV03",CALC_CONN_TEI0185_REV03!$F:$H),2,0),VLOOKUP($D769&amp;"-"&amp;$E769,IF($C$4="TEI0185_REV03",CALC_CONN_TEI0185_REV03!$F:$H),3,0)),"---")</f>
        <v>---</v>
      </c>
      <c r="H769" s="73" t="str">
        <f>IFERROR(VLOOKUP(G769,IF($C$4="TEI0185_REV03",CALC_CONN_TEI0185_REV03!$G:$T),14,0),"---")</f>
        <v>---</v>
      </c>
      <c r="I769" s="73" t="str">
        <f>IFERROR(VLOOKUP(G769,IF($C$4="TEI0185_REV03",CALC_CONN_TEI0185_REV03!$H:$X),16,0),"---")</f>
        <v>---</v>
      </c>
      <c r="J769" s="72" t="str">
        <f>IFERROR(VLOOKUP(G769,IF($C$4="TEI0185_REV03",CALC_CONN_TEI0185_REV03!$H:$X),17,0),"---")</f>
        <v>---</v>
      </c>
      <c r="K769" s="78" t="str">
        <f>IFERROR(VLOOKUP($D769&amp;"-"&amp;$E769,IF($C$4="TEI0185_REV03",CALC_CONN_TEI0185_REV03!$F:$K,"???"),6,0),"---")</f>
        <v>---</v>
      </c>
    </row>
    <row r="770" spans="2:11" ht="15" customHeight="1" x14ac:dyDescent="0.25">
      <c r="B770" s="73">
        <f t="shared" si="11"/>
        <v>765</v>
      </c>
      <c r="C770" s="77">
        <f>IFERROR(IF($C$4="TEI0185_REV03",CALC_CONN_TEI0185_REV03!U770,),"---")</f>
        <v>0</v>
      </c>
      <c r="D770" s="73">
        <f>IFERROR(IF($C$4="TEI0185_REV03",CALC_CONN_TEI0185_REV03!D770,),"---")</f>
        <v>0</v>
      </c>
      <c r="E770" s="73">
        <f>IFERROR(IF($C$4="TEI0185_REV03",CALC_CONN_TEI0185_REV03!E770,),"---")</f>
        <v>0</v>
      </c>
      <c r="F770" s="73" t="str">
        <f>IFERROR(IF(VLOOKUP($D770&amp;"-"&amp;$E770,IF($C$4="TEI0185_REV03",CALC_CONN_TEI0185_REV03!$F:$I),4,0)="--","---",IF($C$4="TEI0185_REV03",CALC_CONN_TEI0185_REV03!$G770&amp; " --&gt; " &amp;CALC_CONN_TEI0185_REV03!$I770&amp; " --&gt; ")),"---")</f>
        <v>---</v>
      </c>
      <c r="G770" s="73" t="str">
        <f>IFERROR(IF(VLOOKUP($D770&amp;"-"&amp;$E770,IF($C$4="TEI0185_REV03",CALC_CONN_TEI0185_REV03!$F:$H),3,0)="--",VLOOKUP($D770&amp;"-"&amp;$E770,IF($C$4="TEI0185_REV03",CALC_CONN_TEI0185_REV03!$F:$H),2,0),VLOOKUP($D770&amp;"-"&amp;$E770,IF($C$4="TEI0185_REV03",CALC_CONN_TEI0185_REV03!$F:$H),3,0)),"---")</f>
        <v>---</v>
      </c>
      <c r="H770" s="73" t="str">
        <f>IFERROR(VLOOKUP(G770,IF($C$4="TEI0185_REV03",CALC_CONN_TEI0185_REV03!$G:$T),14,0),"---")</f>
        <v>---</v>
      </c>
      <c r="I770" s="73" t="str">
        <f>IFERROR(VLOOKUP(G770,IF($C$4="TEI0185_REV03",CALC_CONN_TEI0185_REV03!$H:$X),16,0),"---")</f>
        <v>---</v>
      </c>
      <c r="J770" s="72" t="str">
        <f>IFERROR(VLOOKUP(G770,IF($C$4="TEI0185_REV03",CALC_CONN_TEI0185_REV03!$H:$X),17,0),"---")</f>
        <v>---</v>
      </c>
      <c r="K770" s="78" t="str">
        <f>IFERROR(VLOOKUP($D770&amp;"-"&amp;$E770,IF($C$4="TEI0185_REV03",CALC_CONN_TEI0185_REV03!$F:$K,"???"),6,0),"---")</f>
        <v>---</v>
      </c>
    </row>
    <row r="771" spans="2:11" ht="15" customHeight="1" x14ac:dyDescent="0.25">
      <c r="B771" s="73">
        <f t="shared" si="11"/>
        <v>766</v>
      </c>
      <c r="C771" s="77">
        <f>IFERROR(IF($C$4="TEI0185_REV03",CALC_CONN_TEI0185_REV03!U771,),"---")</f>
        <v>0</v>
      </c>
      <c r="D771" s="73">
        <f>IFERROR(IF($C$4="TEI0185_REV03",CALC_CONN_TEI0185_REV03!D771,),"---")</f>
        <v>0</v>
      </c>
      <c r="E771" s="73">
        <f>IFERROR(IF($C$4="TEI0185_REV03",CALC_CONN_TEI0185_REV03!E771,),"---")</f>
        <v>0</v>
      </c>
      <c r="F771" s="73" t="str">
        <f>IFERROR(IF(VLOOKUP($D771&amp;"-"&amp;$E771,IF($C$4="TEI0185_REV03",CALC_CONN_TEI0185_REV03!$F:$I),4,0)="--","---",IF($C$4="TEI0185_REV03",CALC_CONN_TEI0185_REV03!$G771&amp; " --&gt; " &amp;CALC_CONN_TEI0185_REV03!$I771&amp; " --&gt; ")),"---")</f>
        <v>---</v>
      </c>
      <c r="G771" s="73" t="str">
        <f>IFERROR(IF(VLOOKUP($D771&amp;"-"&amp;$E771,IF($C$4="TEI0185_REV03",CALC_CONN_TEI0185_REV03!$F:$H),3,0)="--",VLOOKUP($D771&amp;"-"&amp;$E771,IF($C$4="TEI0185_REV03",CALC_CONN_TEI0185_REV03!$F:$H),2,0),VLOOKUP($D771&amp;"-"&amp;$E771,IF($C$4="TEI0185_REV03",CALC_CONN_TEI0185_REV03!$F:$H),3,0)),"---")</f>
        <v>---</v>
      </c>
      <c r="H771" s="73" t="str">
        <f>IFERROR(VLOOKUP(G771,IF($C$4="TEI0185_REV03",CALC_CONN_TEI0185_REV03!$G:$T),14,0),"---")</f>
        <v>---</v>
      </c>
      <c r="I771" s="73" t="str">
        <f>IFERROR(VLOOKUP(G771,IF($C$4="TEI0185_REV03",CALC_CONN_TEI0185_REV03!$H:$X),16,0),"---")</f>
        <v>---</v>
      </c>
      <c r="J771" s="72" t="str">
        <f>IFERROR(VLOOKUP(G771,IF($C$4="TEI0185_REV03",CALC_CONN_TEI0185_REV03!$H:$X),17,0),"---")</f>
        <v>---</v>
      </c>
      <c r="K771" s="78" t="str">
        <f>IFERROR(VLOOKUP($D771&amp;"-"&amp;$E771,IF($C$4="TEI0185_REV03",CALC_CONN_TEI0185_REV03!$F:$K,"???"),6,0),"---")</f>
        <v>---</v>
      </c>
    </row>
    <row r="772" spans="2:11" ht="15" customHeight="1" x14ac:dyDescent="0.25">
      <c r="B772" s="73">
        <f t="shared" si="11"/>
        <v>767</v>
      </c>
      <c r="C772" s="77">
        <f>IFERROR(IF($C$4="TEI0185_REV03",CALC_CONN_TEI0185_REV03!U772,),"---")</f>
        <v>0</v>
      </c>
      <c r="D772" s="73">
        <f>IFERROR(IF($C$4="TEI0185_REV03",CALC_CONN_TEI0185_REV03!D772,),"---")</f>
        <v>0</v>
      </c>
      <c r="E772" s="73">
        <f>IFERROR(IF($C$4="TEI0185_REV03",CALC_CONN_TEI0185_REV03!E772,),"---")</f>
        <v>0</v>
      </c>
      <c r="F772" s="73" t="str">
        <f>IFERROR(IF(VLOOKUP($D772&amp;"-"&amp;$E772,IF($C$4="TEI0185_REV03",CALC_CONN_TEI0185_REV03!$F:$I),4,0)="--","---",IF($C$4="TEI0185_REV03",CALC_CONN_TEI0185_REV03!$G772&amp; " --&gt; " &amp;CALC_CONN_TEI0185_REV03!$I772&amp; " --&gt; ")),"---")</f>
        <v>---</v>
      </c>
      <c r="G772" s="73" t="str">
        <f>IFERROR(IF(VLOOKUP($D772&amp;"-"&amp;$E772,IF($C$4="TEI0185_REV03",CALC_CONN_TEI0185_REV03!$F:$H),3,0)="--",VLOOKUP($D772&amp;"-"&amp;$E772,IF($C$4="TEI0185_REV03",CALC_CONN_TEI0185_REV03!$F:$H),2,0),VLOOKUP($D772&amp;"-"&amp;$E772,IF($C$4="TEI0185_REV03",CALC_CONN_TEI0185_REV03!$F:$H),3,0)),"---")</f>
        <v>---</v>
      </c>
      <c r="H772" s="73" t="str">
        <f>IFERROR(VLOOKUP(G772,IF($C$4="TEI0185_REV03",CALC_CONN_TEI0185_REV03!$G:$T),14,0),"---")</f>
        <v>---</v>
      </c>
      <c r="I772" s="73" t="str">
        <f>IFERROR(VLOOKUP(G772,IF($C$4="TEI0185_REV03",CALC_CONN_TEI0185_REV03!$H:$X),16,0),"---")</f>
        <v>---</v>
      </c>
      <c r="J772" s="72" t="str">
        <f>IFERROR(VLOOKUP(G772,IF($C$4="TEI0185_REV03",CALC_CONN_TEI0185_REV03!$H:$X),17,0),"---")</f>
        <v>---</v>
      </c>
      <c r="K772" s="78" t="str">
        <f>IFERROR(VLOOKUP($D772&amp;"-"&amp;$E772,IF($C$4="TEI0185_REV03",CALC_CONN_TEI0185_REV03!$F:$K,"???"),6,0),"---")</f>
        <v>---</v>
      </c>
    </row>
    <row r="773" spans="2:11" ht="15" customHeight="1" x14ac:dyDescent="0.25">
      <c r="B773" s="73">
        <f t="shared" si="11"/>
        <v>768</v>
      </c>
      <c r="C773" s="77">
        <f>IFERROR(IF($C$4="TEI0185_REV03",CALC_CONN_TEI0185_REV03!U773,),"---")</f>
        <v>0</v>
      </c>
      <c r="D773" s="73">
        <f>IFERROR(IF($C$4="TEI0185_REV03",CALC_CONN_TEI0185_REV03!D773,),"---")</f>
        <v>0</v>
      </c>
      <c r="E773" s="73">
        <f>IFERROR(IF($C$4="TEI0185_REV03",CALC_CONN_TEI0185_REV03!E773,),"---")</f>
        <v>0</v>
      </c>
      <c r="F773" s="73" t="str">
        <f>IFERROR(IF(VLOOKUP($D773&amp;"-"&amp;$E773,IF($C$4="TEI0185_REV03",CALC_CONN_TEI0185_REV03!$F:$I),4,0)="--","---",IF($C$4="TEI0185_REV03",CALC_CONN_TEI0185_REV03!$G773&amp; " --&gt; " &amp;CALC_CONN_TEI0185_REV03!$I773&amp; " --&gt; ")),"---")</f>
        <v>---</v>
      </c>
      <c r="G773" s="73" t="str">
        <f>IFERROR(IF(VLOOKUP($D773&amp;"-"&amp;$E773,IF($C$4="TEI0185_REV03",CALC_CONN_TEI0185_REV03!$F:$H),3,0)="--",VLOOKUP($D773&amp;"-"&amp;$E773,IF($C$4="TEI0185_REV03",CALC_CONN_TEI0185_REV03!$F:$H),2,0),VLOOKUP($D773&amp;"-"&amp;$E773,IF($C$4="TEI0185_REV03",CALC_CONN_TEI0185_REV03!$F:$H),3,0)),"---")</f>
        <v>---</v>
      </c>
      <c r="H773" s="73" t="str">
        <f>IFERROR(VLOOKUP(G773,IF($C$4="TEI0185_REV03",CALC_CONN_TEI0185_REV03!$G:$T),14,0),"---")</f>
        <v>---</v>
      </c>
      <c r="I773" s="73" t="str">
        <f>IFERROR(VLOOKUP(G773,IF($C$4="TEI0185_REV03",CALC_CONN_TEI0185_REV03!$H:$X),16,0),"---")</f>
        <v>---</v>
      </c>
      <c r="J773" s="72" t="str">
        <f>IFERROR(VLOOKUP(G773,IF($C$4="TEI0185_REV03",CALC_CONN_TEI0185_REV03!$H:$X),17,0),"---")</f>
        <v>---</v>
      </c>
      <c r="K773" s="78" t="str">
        <f>IFERROR(VLOOKUP($D773&amp;"-"&amp;$E773,IF($C$4="TEI0185_REV03",CALC_CONN_TEI0185_REV03!$F:$K,"???"),6,0),"---")</f>
        <v>---</v>
      </c>
    </row>
    <row r="774" spans="2:11" ht="15" customHeight="1" x14ac:dyDescent="0.25">
      <c r="B774" s="73">
        <f t="shared" si="11"/>
        <v>769</v>
      </c>
      <c r="C774" s="77">
        <f>IFERROR(IF($C$4="TEI0185_REV03",CALC_CONN_TEI0185_REV03!U774,),"---")</f>
        <v>0</v>
      </c>
      <c r="D774" s="73">
        <f>IFERROR(IF($C$4="TEI0185_REV03",CALC_CONN_TEI0185_REV03!D774,),"---")</f>
        <v>0</v>
      </c>
      <c r="E774" s="73">
        <f>IFERROR(IF($C$4="TEI0185_REV03",CALC_CONN_TEI0185_REV03!E774,),"---")</f>
        <v>0</v>
      </c>
      <c r="F774" s="73" t="str">
        <f>IFERROR(IF(VLOOKUP($D774&amp;"-"&amp;$E774,IF($C$4="TEI0185_REV03",CALC_CONN_TEI0185_REV03!$F:$I),4,0)="--","---",IF($C$4="TEI0185_REV03",CALC_CONN_TEI0185_REV03!$G774&amp; " --&gt; " &amp;CALC_CONN_TEI0185_REV03!$I774&amp; " --&gt; ")),"---")</f>
        <v>---</v>
      </c>
      <c r="G774" s="73" t="str">
        <f>IFERROR(IF(VLOOKUP($D774&amp;"-"&amp;$E774,IF($C$4="TEI0185_REV03",CALC_CONN_TEI0185_REV03!$F:$H),3,0)="--",VLOOKUP($D774&amp;"-"&amp;$E774,IF($C$4="TEI0185_REV03",CALC_CONN_TEI0185_REV03!$F:$H),2,0),VLOOKUP($D774&amp;"-"&amp;$E774,IF($C$4="TEI0185_REV03",CALC_CONN_TEI0185_REV03!$F:$H),3,0)),"---")</f>
        <v>---</v>
      </c>
      <c r="H774" s="73" t="str">
        <f>IFERROR(VLOOKUP(G774,IF($C$4="TEI0185_REV03",CALC_CONN_TEI0185_REV03!$G:$T),14,0),"---")</f>
        <v>---</v>
      </c>
      <c r="I774" s="73" t="str">
        <f>IFERROR(VLOOKUP(G774,IF($C$4="TEI0185_REV03",CALC_CONN_TEI0185_REV03!$H:$X),16,0),"---")</f>
        <v>---</v>
      </c>
      <c r="J774" s="72" t="str">
        <f>IFERROR(VLOOKUP(G774,IF($C$4="TEI0185_REV03",CALC_CONN_TEI0185_REV03!$H:$X),17,0),"---")</f>
        <v>---</v>
      </c>
      <c r="K774" s="78" t="str">
        <f>IFERROR(VLOOKUP($D774&amp;"-"&amp;$E774,IF($C$4="TEI0185_REV03",CALC_CONN_TEI0185_REV03!$F:$K,"???"),6,0),"---")</f>
        <v>---</v>
      </c>
    </row>
    <row r="775" spans="2:11" ht="15" customHeight="1" x14ac:dyDescent="0.25">
      <c r="B775" s="73">
        <f t="shared" si="11"/>
        <v>770</v>
      </c>
      <c r="C775" s="77">
        <f>IFERROR(IF($C$4="TEI0185_REV03",CALC_CONN_TEI0185_REV03!U775,),"---")</f>
        <v>0</v>
      </c>
      <c r="D775" s="73">
        <f>IFERROR(IF($C$4="TEI0185_REV03",CALC_CONN_TEI0185_REV03!D775,),"---")</f>
        <v>0</v>
      </c>
      <c r="E775" s="73">
        <f>IFERROR(IF($C$4="TEI0185_REV03",CALC_CONN_TEI0185_REV03!E775,),"---")</f>
        <v>0</v>
      </c>
      <c r="F775" s="73" t="str">
        <f>IFERROR(IF(VLOOKUP($D775&amp;"-"&amp;$E775,IF($C$4="TEI0185_REV03",CALC_CONN_TEI0185_REV03!$F:$I),4,0)="--","---",IF($C$4="TEI0185_REV03",CALC_CONN_TEI0185_REV03!$G775&amp; " --&gt; " &amp;CALC_CONN_TEI0185_REV03!$I775&amp; " --&gt; ")),"---")</f>
        <v>---</v>
      </c>
      <c r="G775" s="73" t="str">
        <f>IFERROR(IF(VLOOKUP($D775&amp;"-"&amp;$E775,IF($C$4="TEI0185_REV03",CALC_CONN_TEI0185_REV03!$F:$H),3,0)="--",VLOOKUP($D775&amp;"-"&amp;$E775,IF($C$4="TEI0185_REV03",CALC_CONN_TEI0185_REV03!$F:$H),2,0),VLOOKUP($D775&amp;"-"&amp;$E775,IF($C$4="TEI0185_REV03",CALC_CONN_TEI0185_REV03!$F:$H),3,0)),"---")</f>
        <v>---</v>
      </c>
      <c r="H775" s="73" t="str">
        <f>IFERROR(VLOOKUP(G775,IF($C$4="TEI0185_REV03",CALC_CONN_TEI0185_REV03!$G:$T),14,0),"---")</f>
        <v>---</v>
      </c>
      <c r="I775" s="73" t="str">
        <f>IFERROR(VLOOKUP(G775,IF($C$4="TEI0185_REV03",CALC_CONN_TEI0185_REV03!$H:$X),16,0),"---")</f>
        <v>---</v>
      </c>
      <c r="J775" s="72" t="str">
        <f>IFERROR(VLOOKUP(G775,IF($C$4="TEI0185_REV03",CALC_CONN_TEI0185_REV03!$H:$X),17,0),"---")</f>
        <v>---</v>
      </c>
      <c r="K775" s="78" t="str">
        <f>IFERROR(VLOOKUP($D775&amp;"-"&amp;$E775,IF($C$4="TEI0185_REV03",CALC_CONN_TEI0185_REV03!$F:$K,"???"),6,0),"---")</f>
        <v>---</v>
      </c>
    </row>
    <row r="776" spans="2:11" ht="15" customHeight="1" x14ac:dyDescent="0.25">
      <c r="B776" s="73">
        <f t="shared" ref="B776:B839" si="12">B775+1</f>
        <v>771</v>
      </c>
      <c r="C776" s="77">
        <f>IFERROR(IF($C$4="TEI0185_REV03",CALC_CONN_TEI0185_REV03!U776,),"---")</f>
        <v>0</v>
      </c>
      <c r="D776" s="73">
        <f>IFERROR(IF($C$4="TEI0185_REV03",CALC_CONN_TEI0185_REV03!D776,),"---")</f>
        <v>0</v>
      </c>
      <c r="E776" s="73">
        <f>IFERROR(IF($C$4="TEI0185_REV03",CALC_CONN_TEI0185_REV03!E776,),"---")</f>
        <v>0</v>
      </c>
      <c r="F776" s="73" t="str">
        <f>IFERROR(IF(VLOOKUP($D776&amp;"-"&amp;$E776,IF($C$4="TEI0185_REV03",CALC_CONN_TEI0185_REV03!$F:$I),4,0)="--","---",IF($C$4="TEI0185_REV03",CALC_CONN_TEI0185_REV03!$G776&amp; " --&gt; " &amp;CALC_CONN_TEI0185_REV03!$I776&amp; " --&gt; ")),"---")</f>
        <v>---</v>
      </c>
      <c r="G776" s="73" t="str">
        <f>IFERROR(IF(VLOOKUP($D776&amp;"-"&amp;$E776,IF($C$4="TEI0185_REV03",CALC_CONN_TEI0185_REV03!$F:$H),3,0)="--",VLOOKUP($D776&amp;"-"&amp;$E776,IF($C$4="TEI0185_REV03",CALC_CONN_TEI0185_REV03!$F:$H),2,0),VLOOKUP($D776&amp;"-"&amp;$E776,IF($C$4="TEI0185_REV03",CALC_CONN_TEI0185_REV03!$F:$H),3,0)),"---")</f>
        <v>---</v>
      </c>
      <c r="H776" s="73" t="str">
        <f>IFERROR(VLOOKUP(G776,IF($C$4="TEI0185_REV03",CALC_CONN_TEI0185_REV03!$G:$T),14,0),"---")</f>
        <v>---</v>
      </c>
      <c r="I776" s="73" t="str">
        <f>IFERROR(VLOOKUP(G776,IF($C$4="TEI0185_REV03",CALC_CONN_TEI0185_REV03!$H:$X),16,0),"---")</f>
        <v>---</v>
      </c>
      <c r="J776" s="72" t="str">
        <f>IFERROR(VLOOKUP(G776,IF($C$4="TEI0185_REV03",CALC_CONN_TEI0185_REV03!$H:$X),17,0),"---")</f>
        <v>---</v>
      </c>
      <c r="K776" s="78" t="str">
        <f>IFERROR(VLOOKUP($D776&amp;"-"&amp;$E776,IF($C$4="TEI0185_REV03",CALC_CONN_TEI0185_REV03!$F:$K,"???"),6,0),"---")</f>
        <v>---</v>
      </c>
    </row>
    <row r="777" spans="2:11" ht="15" customHeight="1" x14ac:dyDescent="0.25">
      <c r="B777" s="73">
        <f t="shared" si="12"/>
        <v>772</v>
      </c>
      <c r="C777" s="77">
        <f>IFERROR(IF($C$4="TEI0185_REV03",CALC_CONN_TEI0185_REV03!U777,),"---")</f>
        <v>0</v>
      </c>
      <c r="D777" s="73">
        <f>IFERROR(IF($C$4="TEI0185_REV03",CALC_CONN_TEI0185_REV03!D777,),"---")</f>
        <v>0</v>
      </c>
      <c r="E777" s="73">
        <f>IFERROR(IF($C$4="TEI0185_REV03",CALC_CONN_TEI0185_REV03!E777,),"---")</f>
        <v>0</v>
      </c>
      <c r="F777" s="73" t="str">
        <f>IFERROR(IF(VLOOKUP($D777&amp;"-"&amp;$E777,IF($C$4="TEI0185_REV03",CALC_CONN_TEI0185_REV03!$F:$I),4,0)="--","---",IF($C$4="TEI0185_REV03",CALC_CONN_TEI0185_REV03!$G777&amp; " --&gt; " &amp;CALC_CONN_TEI0185_REV03!$I777&amp; " --&gt; ")),"---")</f>
        <v>---</v>
      </c>
      <c r="G777" s="73" t="str">
        <f>IFERROR(IF(VLOOKUP($D777&amp;"-"&amp;$E777,IF($C$4="TEI0185_REV03",CALC_CONN_TEI0185_REV03!$F:$H),3,0)="--",VLOOKUP($D777&amp;"-"&amp;$E777,IF($C$4="TEI0185_REV03",CALC_CONN_TEI0185_REV03!$F:$H),2,0),VLOOKUP($D777&amp;"-"&amp;$E777,IF($C$4="TEI0185_REV03",CALC_CONN_TEI0185_REV03!$F:$H),3,0)),"---")</f>
        <v>---</v>
      </c>
      <c r="H777" s="73" t="str">
        <f>IFERROR(VLOOKUP(G777,IF($C$4="TEI0185_REV03",CALC_CONN_TEI0185_REV03!$G:$T),14,0),"---")</f>
        <v>---</v>
      </c>
      <c r="I777" s="73" t="str">
        <f>IFERROR(VLOOKUP(G777,IF($C$4="TEI0185_REV03",CALC_CONN_TEI0185_REV03!$H:$X),16,0),"---")</f>
        <v>---</v>
      </c>
      <c r="J777" s="72" t="str">
        <f>IFERROR(VLOOKUP(G777,IF($C$4="TEI0185_REV03",CALC_CONN_TEI0185_REV03!$H:$X),17,0),"---")</f>
        <v>---</v>
      </c>
      <c r="K777" s="78" t="str">
        <f>IFERROR(VLOOKUP($D777&amp;"-"&amp;$E777,IF($C$4="TEI0185_REV03",CALC_CONN_TEI0185_REV03!$F:$K,"???"),6,0),"---")</f>
        <v>---</v>
      </c>
    </row>
    <row r="778" spans="2:11" ht="15" customHeight="1" x14ac:dyDescent="0.25">
      <c r="B778" s="73">
        <f t="shared" si="12"/>
        <v>773</v>
      </c>
      <c r="C778" s="77">
        <f>IFERROR(IF($C$4="TEI0185_REV03",CALC_CONN_TEI0185_REV03!U778,),"---")</f>
        <v>0</v>
      </c>
      <c r="D778" s="73">
        <f>IFERROR(IF($C$4="TEI0185_REV03",CALC_CONN_TEI0185_REV03!D778,),"---")</f>
        <v>0</v>
      </c>
      <c r="E778" s="73">
        <f>IFERROR(IF($C$4="TEI0185_REV03",CALC_CONN_TEI0185_REV03!E778,),"---")</f>
        <v>0</v>
      </c>
      <c r="F778" s="73" t="str">
        <f>IFERROR(IF(VLOOKUP($D778&amp;"-"&amp;$E778,IF($C$4="TEI0185_REV03",CALC_CONN_TEI0185_REV03!$F:$I),4,0)="--","---",IF($C$4="TEI0185_REV03",CALC_CONN_TEI0185_REV03!$G778&amp; " --&gt; " &amp;CALC_CONN_TEI0185_REV03!$I778&amp; " --&gt; ")),"---")</f>
        <v>---</v>
      </c>
      <c r="G778" s="73" t="str">
        <f>IFERROR(IF(VLOOKUP($D778&amp;"-"&amp;$E778,IF($C$4="TEI0185_REV03",CALC_CONN_TEI0185_REV03!$F:$H),3,0)="--",VLOOKUP($D778&amp;"-"&amp;$E778,IF($C$4="TEI0185_REV03",CALC_CONN_TEI0185_REV03!$F:$H),2,0),VLOOKUP($D778&amp;"-"&amp;$E778,IF($C$4="TEI0185_REV03",CALC_CONN_TEI0185_REV03!$F:$H),3,0)),"---")</f>
        <v>---</v>
      </c>
      <c r="H778" s="73" t="str">
        <f>IFERROR(VLOOKUP(G778,IF($C$4="TEI0185_REV03",CALC_CONN_TEI0185_REV03!$G:$T),14,0),"---")</f>
        <v>---</v>
      </c>
      <c r="I778" s="73" t="str">
        <f>IFERROR(VLOOKUP(G778,IF($C$4="TEI0185_REV03",CALC_CONN_TEI0185_REV03!$H:$X),16,0),"---")</f>
        <v>---</v>
      </c>
      <c r="J778" s="72" t="str">
        <f>IFERROR(VLOOKUP(G778,IF($C$4="TEI0185_REV03",CALC_CONN_TEI0185_REV03!$H:$X),17,0),"---")</f>
        <v>---</v>
      </c>
      <c r="K778" s="78" t="str">
        <f>IFERROR(VLOOKUP($D778&amp;"-"&amp;$E778,IF($C$4="TEI0185_REV03",CALC_CONN_TEI0185_REV03!$F:$K,"???"),6,0),"---")</f>
        <v>---</v>
      </c>
    </row>
    <row r="779" spans="2:11" ht="15" customHeight="1" x14ac:dyDescent="0.25">
      <c r="B779" s="73">
        <f t="shared" si="12"/>
        <v>774</v>
      </c>
      <c r="C779" s="77">
        <f>IFERROR(IF($C$4="TEI0185_REV03",CALC_CONN_TEI0185_REV03!U779,),"---")</f>
        <v>0</v>
      </c>
      <c r="D779" s="73">
        <f>IFERROR(IF($C$4="TEI0185_REV03",CALC_CONN_TEI0185_REV03!D779,),"---")</f>
        <v>0</v>
      </c>
      <c r="E779" s="73">
        <f>IFERROR(IF($C$4="TEI0185_REV03",CALC_CONN_TEI0185_REV03!E779,),"---")</f>
        <v>0</v>
      </c>
      <c r="F779" s="73" t="str">
        <f>IFERROR(IF(VLOOKUP($D779&amp;"-"&amp;$E779,IF($C$4="TEI0185_REV03",CALC_CONN_TEI0185_REV03!$F:$I),4,0)="--","---",IF($C$4="TEI0185_REV03",CALC_CONN_TEI0185_REV03!$G779&amp; " --&gt; " &amp;CALC_CONN_TEI0185_REV03!$I779&amp; " --&gt; ")),"---")</f>
        <v>---</v>
      </c>
      <c r="G779" s="73" t="str">
        <f>IFERROR(IF(VLOOKUP($D779&amp;"-"&amp;$E779,IF($C$4="TEI0185_REV03",CALC_CONN_TEI0185_REV03!$F:$H),3,0)="--",VLOOKUP($D779&amp;"-"&amp;$E779,IF($C$4="TEI0185_REV03",CALC_CONN_TEI0185_REV03!$F:$H),2,0),VLOOKUP($D779&amp;"-"&amp;$E779,IF($C$4="TEI0185_REV03",CALC_CONN_TEI0185_REV03!$F:$H),3,0)),"---")</f>
        <v>---</v>
      </c>
      <c r="H779" s="73" t="str">
        <f>IFERROR(VLOOKUP(G779,IF($C$4="TEI0185_REV03",CALC_CONN_TEI0185_REV03!$G:$T),14,0),"---")</f>
        <v>---</v>
      </c>
      <c r="I779" s="73" t="str">
        <f>IFERROR(VLOOKUP(G779,IF($C$4="TEI0185_REV03",CALC_CONN_TEI0185_REV03!$H:$X),16,0),"---")</f>
        <v>---</v>
      </c>
      <c r="J779" s="72" t="str">
        <f>IFERROR(VLOOKUP(G779,IF($C$4="TEI0185_REV03",CALC_CONN_TEI0185_REV03!$H:$X),17,0),"---")</f>
        <v>---</v>
      </c>
      <c r="K779" s="78" t="str">
        <f>IFERROR(VLOOKUP($D779&amp;"-"&amp;$E779,IF($C$4="TEI0185_REV03",CALC_CONN_TEI0185_REV03!$F:$K,"???"),6,0),"---")</f>
        <v>---</v>
      </c>
    </row>
    <row r="780" spans="2:11" ht="15" customHeight="1" x14ac:dyDescent="0.25">
      <c r="B780" s="73">
        <f t="shared" si="12"/>
        <v>775</v>
      </c>
      <c r="C780" s="77">
        <f>IFERROR(IF($C$4="TEI0185_REV03",CALC_CONN_TEI0185_REV03!U780,),"---")</f>
        <v>0</v>
      </c>
      <c r="D780" s="73">
        <f>IFERROR(IF($C$4="TEI0185_REV03",CALC_CONN_TEI0185_REV03!D780,),"---")</f>
        <v>0</v>
      </c>
      <c r="E780" s="73">
        <f>IFERROR(IF($C$4="TEI0185_REV03",CALC_CONN_TEI0185_REV03!E780,),"---")</f>
        <v>0</v>
      </c>
      <c r="F780" s="73" t="str">
        <f>IFERROR(IF(VLOOKUP($D780&amp;"-"&amp;$E780,IF($C$4="TEI0185_REV03",CALC_CONN_TEI0185_REV03!$F:$I),4,0)="--","---",IF($C$4="TEI0185_REV03",CALC_CONN_TEI0185_REV03!$G780&amp; " --&gt; " &amp;CALC_CONN_TEI0185_REV03!$I780&amp; " --&gt; ")),"---")</f>
        <v>---</v>
      </c>
      <c r="G780" s="73" t="str">
        <f>IFERROR(IF(VLOOKUP($D780&amp;"-"&amp;$E780,IF($C$4="TEI0185_REV03",CALC_CONN_TEI0185_REV03!$F:$H),3,0)="--",VLOOKUP($D780&amp;"-"&amp;$E780,IF($C$4="TEI0185_REV03",CALC_CONN_TEI0185_REV03!$F:$H),2,0),VLOOKUP($D780&amp;"-"&amp;$E780,IF($C$4="TEI0185_REV03",CALC_CONN_TEI0185_REV03!$F:$H),3,0)),"---")</f>
        <v>---</v>
      </c>
      <c r="H780" s="73" t="str">
        <f>IFERROR(VLOOKUP(G780,IF($C$4="TEI0185_REV03",CALC_CONN_TEI0185_REV03!$G:$T),14,0),"---")</f>
        <v>---</v>
      </c>
      <c r="I780" s="73" t="str">
        <f>IFERROR(VLOOKUP(G780,IF($C$4="TEI0185_REV03",CALC_CONN_TEI0185_REV03!$H:$X),16,0),"---")</f>
        <v>---</v>
      </c>
      <c r="J780" s="72" t="str">
        <f>IFERROR(VLOOKUP(G780,IF($C$4="TEI0185_REV03",CALC_CONN_TEI0185_REV03!$H:$X),17,0),"---")</f>
        <v>---</v>
      </c>
      <c r="K780" s="78" t="str">
        <f>IFERROR(VLOOKUP($D780&amp;"-"&amp;$E780,IF($C$4="TEI0185_REV03",CALC_CONN_TEI0185_REV03!$F:$K,"???"),6,0),"---")</f>
        <v>---</v>
      </c>
    </row>
    <row r="781" spans="2:11" ht="15" customHeight="1" x14ac:dyDescent="0.25">
      <c r="B781" s="73">
        <f t="shared" si="12"/>
        <v>776</v>
      </c>
      <c r="C781" s="77">
        <f>IFERROR(IF($C$4="TEI0185_REV03",CALC_CONN_TEI0185_REV03!U781,),"---")</f>
        <v>0</v>
      </c>
      <c r="D781" s="73">
        <f>IFERROR(IF($C$4="TEI0185_REV03",CALC_CONN_TEI0185_REV03!D781,),"---")</f>
        <v>0</v>
      </c>
      <c r="E781" s="73">
        <f>IFERROR(IF($C$4="TEI0185_REV03",CALC_CONN_TEI0185_REV03!E781,),"---")</f>
        <v>0</v>
      </c>
      <c r="F781" s="73" t="str">
        <f>IFERROR(IF(VLOOKUP($D781&amp;"-"&amp;$E781,IF($C$4="TEI0185_REV03",CALC_CONN_TEI0185_REV03!$F:$I),4,0)="--","---",IF($C$4="TEI0185_REV03",CALC_CONN_TEI0185_REV03!$G781&amp; " --&gt; " &amp;CALC_CONN_TEI0185_REV03!$I781&amp; " --&gt; ")),"---")</f>
        <v>---</v>
      </c>
      <c r="G781" s="73" t="str">
        <f>IFERROR(IF(VLOOKUP($D781&amp;"-"&amp;$E781,IF($C$4="TEI0185_REV03",CALC_CONN_TEI0185_REV03!$F:$H),3,0)="--",VLOOKUP($D781&amp;"-"&amp;$E781,IF($C$4="TEI0185_REV03",CALC_CONN_TEI0185_REV03!$F:$H),2,0),VLOOKUP($D781&amp;"-"&amp;$E781,IF($C$4="TEI0185_REV03",CALC_CONN_TEI0185_REV03!$F:$H),3,0)),"---")</f>
        <v>---</v>
      </c>
      <c r="H781" s="73" t="str">
        <f>IFERROR(VLOOKUP(G781,IF($C$4="TEI0185_REV03",CALC_CONN_TEI0185_REV03!$G:$T),14,0),"---")</f>
        <v>---</v>
      </c>
      <c r="I781" s="73" t="str">
        <f>IFERROR(VLOOKUP(G781,IF($C$4="TEI0185_REV03",CALC_CONN_TEI0185_REV03!$H:$X),16,0),"---")</f>
        <v>---</v>
      </c>
      <c r="J781" s="72" t="str">
        <f>IFERROR(VLOOKUP(G781,IF($C$4="TEI0185_REV03",CALC_CONN_TEI0185_REV03!$H:$X),17,0),"---")</f>
        <v>---</v>
      </c>
      <c r="K781" s="78" t="str">
        <f>IFERROR(VLOOKUP($D781&amp;"-"&amp;$E781,IF($C$4="TEI0185_REV03",CALC_CONN_TEI0185_REV03!$F:$K,"???"),6,0),"---")</f>
        <v>---</v>
      </c>
    </row>
    <row r="782" spans="2:11" ht="15" customHeight="1" x14ac:dyDescent="0.25">
      <c r="B782" s="73">
        <f t="shared" si="12"/>
        <v>777</v>
      </c>
      <c r="C782" s="77">
        <f>IFERROR(IF($C$4="TEI0185_REV03",CALC_CONN_TEI0185_REV03!U782,),"---")</f>
        <v>0</v>
      </c>
      <c r="D782" s="73">
        <f>IFERROR(IF($C$4="TEI0185_REV03",CALC_CONN_TEI0185_REV03!D782,),"---")</f>
        <v>0</v>
      </c>
      <c r="E782" s="73">
        <f>IFERROR(IF($C$4="TEI0185_REV03",CALC_CONN_TEI0185_REV03!E782,),"---")</f>
        <v>0</v>
      </c>
      <c r="F782" s="73" t="str">
        <f>IFERROR(IF(VLOOKUP($D782&amp;"-"&amp;$E782,IF($C$4="TEI0185_REV03",CALC_CONN_TEI0185_REV03!$F:$I),4,0)="--","---",IF($C$4="TEI0185_REV03",CALC_CONN_TEI0185_REV03!$G782&amp; " --&gt; " &amp;CALC_CONN_TEI0185_REV03!$I782&amp; " --&gt; ")),"---")</f>
        <v>---</v>
      </c>
      <c r="G782" s="73" t="str">
        <f>IFERROR(IF(VLOOKUP($D782&amp;"-"&amp;$E782,IF($C$4="TEI0185_REV03",CALC_CONN_TEI0185_REV03!$F:$H),3,0)="--",VLOOKUP($D782&amp;"-"&amp;$E782,IF($C$4="TEI0185_REV03",CALC_CONN_TEI0185_REV03!$F:$H),2,0),VLOOKUP($D782&amp;"-"&amp;$E782,IF($C$4="TEI0185_REV03",CALC_CONN_TEI0185_REV03!$F:$H),3,0)),"---")</f>
        <v>---</v>
      </c>
      <c r="H782" s="73" t="str">
        <f>IFERROR(VLOOKUP(G782,IF($C$4="TEI0185_REV03",CALC_CONN_TEI0185_REV03!$G:$T),14,0),"---")</f>
        <v>---</v>
      </c>
      <c r="I782" s="73" t="str">
        <f>IFERROR(VLOOKUP(G782,IF($C$4="TEI0185_REV03",CALC_CONN_TEI0185_REV03!$H:$X),16,0),"---")</f>
        <v>---</v>
      </c>
      <c r="J782" s="72" t="str">
        <f>IFERROR(VLOOKUP(G782,IF($C$4="TEI0185_REV03",CALC_CONN_TEI0185_REV03!$H:$X),17,0),"---")</f>
        <v>---</v>
      </c>
      <c r="K782" s="78" t="str">
        <f>IFERROR(VLOOKUP($D782&amp;"-"&amp;$E782,IF($C$4="TEI0185_REV03",CALC_CONN_TEI0185_REV03!$F:$K,"???"),6,0),"---")</f>
        <v>---</v>
      </c>
    </row>
    <row r="783" spans="2:11" ht="15" customHeight="1" x14ac:dyDescent="0.25">
      <c r="B783" s="73">
        <f t="shared" si="12"/>
        <v>778</v>
      </c>
      <c r="C783" s="77">
        <f>IFERROR(IF($C$4="TEI0185_REV03",CALC_CONN_TEI0185_REV03!U783,),"---")</f>
        <v>0</v>
      </c>
      <c r="D783" s="73">
        <f>IFERROR(IF($C$4="TEI0185_REV03",CALC_CONN_TEI0185_REV03!D783,),"---")</f>
        <v>0</v>
      </c>
      <c r="E783" s="73">
        <f>IFERROR(IF($C$4="TEI0185_REV03",CALC_CONN_TEI0185_REV03!E783,),"---")</f>
        <v>0</v>
      </c>
      <c r="F783" s="73" t="str">
        <f>IFERROR(IF(VLOOKUP($D783&amp;"-"&amp;$E783,IF($C$4="TEI0185_REV03",CALC_CONN_TEI0185_REV03!$F:$I),4,0)="--","---",IF($C$4="TEI0185_REV03",CALC_CONN_TEI0185_REV03!$G783&amp; " --&gt; " &amp;CALC_CONN_TEI0185_REV03!$I783&amp; " --&gt; ")),"---")</f>
        <v>---</v>
      </c>
      <c r="G783" s="73" t="str">
        <f>IFERROR(IF(VLOOKUP($D783&amp;"-"&amp;$E783,IF($C$4="TEI0185_REV03",CALC_CONN_TEI0185_REV03!$F:$H),3,0)="--",VLOOKUP($D783&amp;"-"&amp;$E783,IF($C$4="TEI0185_REV03",CALC_CONN_TEI0185_REV03!$F:$H),2,0),VLOOKUP($D783&amp;"-"&amp;$E783,IF($C$4="TEI0185_REV03",CALC_CONN_TEI0185_REV03!$F:$H),3,0)),"---")</f>
        <v>---</v>
      </c>
      <c r="H783" s="73" t="str">
        <f>IFERROR(VLOOKUP(G783,IF($C$4="TEI0185_REV03",CALC_CONN_TEI0185_REV03!$G:$T),14,0),"---")</f>
        <v>---</v>
      </c>
      <c r="I783" s="73" t="str">
        <f>IFERROR(VLOOKUP(G783,IF($C$4="TEI0185_REV03",CALC_CONN_TEI0185_REV03!$H:$X),16,0),"---")</f>
        <v>---</v>
      </c>
      <c r="J783" s="72" t="str">
        <f>IFERROR(VLOOKUP(G783,IF($C$4="TEI0185_REV03",CALC_CONN_TEI0185_REV03!$H:$X),17,0),"---")</f>
        <v>---</v>
      </c>
      <c r="K783" s="78" t="str">
        <f>IFERROR(VLOOKUP($D783&amp;"-"&amp;$E783,IF($C$4="TEI0185_REV03",CALC_CONN_TEI0185_REV03!$F:$K,"???"),6,0),"---")</f>
        <v>---</v>
      </c>
    </row>
    <row r="784" spans="2:11" ht="15" customHeight="1" x14ac:dyDescent="0.25">
      <c r="B784" s="73">
        <f t="shared" si="12"/>
        <v>779</v>
      </c>
      <c r="C784" s="77">
        <f>IFERROR(IF($C$4="TEI0185_REV03",CALC_CONN_TEI0185_REV03!U784,),"---")</f>
        <v>0</v>
      </c>
      <c r="D784" s="73">
        <f>IFERROR(IF($C$4="TEI0185_REV03",CALC_CONN_TEI0185_REV03!D784,),"---")</f>
        <v>0</v>
      </c>
      <c r="E784" s="73">
        <f>IFERROR(IF($C$4="TEI0185_REV03",CALC_CONN_TEI0185_REV03!E784,),"---")</f>
        <v>0</v>
      </c>
      <c r="F784" s="73" t="str">
        <f>IFERROR(IF(VLOOKUP($D784&amp;"-"&amp;$E784,IF($C$4="TEI0185_REV03",CALC_CONN_TEI0185_REV03!$F:$I),4,0)="--","---",IF($C$4="TEI0185_REV03",CALC_CONN_TEI0185_REV03!$G784&amp; " --&gt; " &amp;CALC_CONN_TEI0185_REV03!$I784&amp; " --&gt; ")),"---")</f>
        <v>---</v>
      </c>
      <c r="G784" s="73" t="str">
        <f>IFERROR(IF(VLOOKUP($D784&amp;"-"&amp;$E784,IF($C$4="TEI0185_REV03",CALC_CONN_TEI0185_REV03!$F:$H),3,0)="--",VLOOKUP($D784&amp;"-"&amp;$E784,IF($C$4="TEI0185_REV03",CALC_CONN_TEI0185_REV03!$F:$H),2,0),VLOOKUP($D784&amp;"-"&amp;$E784,IF($C$4="TEI0185_REV03",CALC_CONN_TEI0185_REV03!$F:$H),3,0)),"---")</f>
        <v>---</v>
      </c>
      <c r="H784" s="73" t="str">
        <f>IFERROR(VLOOKUP(G784,IF($C$4="TEI0185_REV03",CALC_CONN_TEI0185_REV03!$G:$T),14,0),"---")</f>
        <v>---</v>
      </c>
      <c r="I784" s="73" t="str">
        <f>IFERROR(VLOOKUP(G784,IF($C$4="TEI0185_REV03",CALC_CONN_TEI0185_REV03!$H:$X),16,0),"---")</f>
        <v>---</v>
      </c>
      <c r="J784" s="72" t="str">
        <f>IFERROR(VLOOKUP(G784,IF($C$4="TEI0185_REV03",CALC_CONN_TEI0185_REV03!$H:$X),17,0),"---")</f>
        <v>---</v>
      </c>
      <c r="K784" s="78" t="str">
        <f>IFERROR(VLOOKUP($D784&amp;"-"&amp;$E784,IF($C$4="TEI0185_REV03",CALC_CONN_TEI0185_REV03!$F:$K,"???"),6,0),"---")</f>
        <v>---</v>
      </c>
    </row>
    <row r="785" spans="2:11" ht="15" customHeight="1" x14ac:dyDescent="0.25">
      <c r="B785" s="73">
        <f t="shared" si="12"/>
        <v>780</v>
      </c>
      <c r="C785" s="77">
        <f>IFERROR(IF($C$4="TEI0185_REV03",CALC_CONN_TEI0185_REV03!U785,),"---")</f>
        <v>0</v>
      </c>
      <c r="D785" s="73">
        <f>IFERROR(IF($C$4="TEI0185_REV03",CALC_CONN_TEI0185_REV03!D785,),"---")</f>
        <v>0</v>
      </c>
      <c r="E785" s="73">
        <f>IFERROR(IF($C$4="TEI0185_REV03",CALC_CONN_TEI0185_REV03!E785,),"---")</f>
        <v>0</v>
      </c>
      <c r="F785" s="73" t="str">
        <f>IFERROR(IF(VLOOKUP($D785&amp;"-"&amp;$E785,IF($C$4="TEI0185_REV03",CALC_CONN_TEI0185_REV03!$F:$I),4,0)="--","---",IF($C$4="TEI0185_REV03",CALC_CONN_TEI0185_REV03!$G785&amp; " --&gt; " &amp;CALC_CONN_TEI0185_REV03!$I785&amp; " --&gt; ")),"---")</f>
        <v>---</v>
      </c>
      <c r="G785" s="73" t="str">
        <f>IFERROR(IF(VLOOKUP($D785&amp;"-"&amp;$E785,IF($C$4="TEI0185_REV03",CALC_CONN_TEI0185_REV03!$F:$H),3,0)="--",VLOOKUP($D785&amp;"-"&amp;$E785,IF($C$4="TEI0185_REV03",CALC_CONN_TEI0185_REV03!$F:$H),2,0),VLOOKUP($D785&amp;"-"&amp;$E785,IF($C$4="TEI0185_REV03",CALC_CONN_TEI0185_REV03!$F:$H),3,0)),"---")</f>
        <v>---</v>
      </c>
      <c r="H785" s="73" t="str">
        <f>IFERROR(VLOOKUP(G785,IF($C$4="TEI0185_REV03",CALC_CONN_TEI0185_REV03!$G:$T),14,0),"---")</f>
        <v>---</v>
      </c>
      <c r="I785" s="73" t="str">
        <f>IFERROR(VLOOKUP(G785,IF($C$4="TEI0185_REV03",CALC_CONN_TEI0185_REV03!$H:$X),16,0),"---")</f>
        <v>---</v>
      </c>
      <c r="J785" s="72" t="str">
        <f>IFERROR(VLOOKUP(G785,IF($C$4="TEI0185_REV03",CALC_CONN_TEI0185_REV03!$H:$X),17,0),"---")</f>
        <v>---</v>
      </c>
      <c r="K785" s="78" t="str">
        <f>IFERROR(VLOOKUP($D785&amp;"-"&amp;$E785,IF($C$4="TEI0185_REV03",CALC_CONN_TEI0185_REV03!$F:$K,"???"),6,0),"---")</f>
        <v>---</v>
      </c>
    </row>
    <row r="786" spans="2:11" ht="15" customHeight="1" x14ac:dyDescent="0.25">
      <c r="B786" s="73">
        <f t="shared" si="12"/>
        <v>781</v>
      </c>
      <c r="C786" s="77">
        <f>IFERROR(IF($C$4="TEI0185_REV03",CALC_CONN_TEI0185_REV03!U786,),"---")</f>
        <v>0</v>
      </c>
      <c r="D786" s="73">
        <f>IFERROR(IF($C$4="TEI0185_REV03",CALC_CONN_TEI0185_REV03!D786,),"---")</f>
        <v>0</v>
      </c>
      <c r="E786" s="73">
        <f>IFERROR(IF($C$4="TEI0185_REV03",CALC_CONN_TEI0185_REV03!E786,),"---")</f>
        <v>0</v>
      </c>
      <c r="F786" s="73" t="str">
        <f>IFERROR(IF(VLOOKUP($D786&amp;"-"&amp;$E786,IF($C$4="TEI0185_REV03",CALC_CONN_TEI0185_REV03!$F:$I),4,0)="--","---",IF($C$4="TEI0185_REV03",CALC_CONN_TEI0185_REV03!$G786&amp; " --&gt; " &amp;CALC_CONN_TEI0185_REV03!$I786&amp; " --&gt; ")),"---")</f>
        <v>---</v>
      </c>
      <c r="G786" s="73" t="str">
        <f>IFERROR(IF(VLOOKUP($D786&amp;"-"&amp;$E786,IF($C$4="TEI0185_REV03",CALC_CONN_TEI0185_REV03!$F:$H),3,0)="--",VLOOKUP($D786&amp;"-"&amp;$E786,IF($C$4="TEI0185_REV03",CALC_CONN_TEI0185_REV03!$F:$H),2,0),VLOOKUP($D786&amp;"-"&amp;$E786,IF($C$4="TEI0185_REV03",CALC_CONN_TEI0185_REV03!$F:$H),3,0)),"---")</f>
        <v>---</v>
      </c>
      <c r="H786" s="73" t="str">
        <f>IFERROR(VLOOKUP(G786,IF($C$4="TEI0185_REV03",CALC_CONN_TEI0185_REV03!$G:$T),14,0),"---")</f>
        <v>---</v>
      </c>
      <c r="I786" s="73" t="str">
        <f>IFERROR(VLOOKUP(G786,IF($C$4="TEI0185_REV03",CALC_CONN_TEI0185_REV03!$H:$X),16,0),"---")</f>
        <v>---</v>
      </c>
      <c r="J786" s="72" t="str">
        <f>IFERROR(VLOOKUP(G786,IF($C$4="TEI0185_REV03",CALC_CONN_TEI0185_REV03!$H:$X),17,0),"---")</f>
        <v>---</v>
      </c>
      <c r="K786" s="78" t="str">
        <f>IFERROR(VLOOKUP($D786&amp;"-"&amp;$E786,IF($C$4="TEI0185_REV03",CALC_CONN_TEI0185_REV03!$F:$K,"???"),6,0),"---")</f>
        <v>---</v>
      </c>
    </row>
    <row r="787" spans="2:11" ht="15" customHeight="1" x14ac:dyDescent="0.25">
      <c r="B787" s="73">
        <f t="shared" si="12"/>
        <v>782</v>
      </c>
      <c r="C787" s="77">
        <f>IFERROR(IF($C$4="TEI0185_REV03",CALC_CONN_TEI0185_REV03!U787,),"---")</f>
        <v>0</v>
      </c>
      <c r="D787" s="73">
        <f>IFERROR(IF($C$4="TEI0185_REV03",CALC_CONN_TEI0185_REV03!D787,),"---")</f>
        <v>0</v>
      </c>
      <c r="E787" s="73">
        <f>IFERROR(IF($C$4="TEI0185_REV03",CALC_CONN_TEI0185_REV03!E787,),"---")</f>
        <v>0</v>
      </c>
      <c r="F787" s="73" t="str">
        <f>IFERROR(IF(VLOOKUP($D787&amp;"-"&amp;$E787,IF($C$4="TEI0185_REV03",CALC_CONN_TEI0185_REV03!$F:$I),4,0)="--","---",IF($C$4="TEI0185_REV03",CALC_CONN_TEI0185_REV03!$G787&amp; " --&gt; " &amp;CALC_CONN_TEI0185_REV03!$I787&amp; " --&gt; ")),"---")</f>
        <v>---</v>
      </c>
      <c r="G787" s="73" t="str">
        <f>IFERROR(IF(VLOOKUP($D787&amp;"-"&amp;$E787,IF($C$4="TEI0185_REV03",CALC_CONN_TEI0185_REV03!$F:$H),3,0)="--",VLOOKUP($D787&amp;"-"&amp;$E787,IF($C$4="TEI0185_REV03",CALC_CONN_TEI0185_REV03!$F:$H),2,0),VLOOKUP($D787&amp;"-"&amp;$E787,IF($C$4="TEI0185_REV03",CALC_CONN_TEI0185_REV03!$F:$H),3,0)),"---")</f>
        <v>---</v>
      </c>
      <c r="H787" s="73" t="str">
        <f>IFERROR(VLOOKUP(G787,IF($C$4="TEI0185_REV03",CALC_CONN_TEI0185_REV03!$G:$T),14,0),"---")</f>
        <v>---</v>
      </c>
      <c r="I787" s="73" t="str">
        <f>IFERROR(VLOOKUP(G787,IF($C$4="TEI0185_REV03",CALC_CONN_TEI0185_REV03!$H:$X),16,0),"---")</f>
        <v>---</v>
      </c>
      <c r="J787" s="72" t="str">
        <f>IFERROR(VLOOKUP(G787,IF($C$4="TEI0185_REV03",CALC_CONN_TEI0185_REV03!$H:$X),17,0),"---")</f>
        <v>---</v>
      </c>
      <c r="K787" s="78" t="str">
        <f>IFERROR(VLOOKUP($D787&amp;"-"&amp;$E787,IF($C$4="TEI0185_REV03",CALC_CONN_TEI0185_REV03!$F:$K,"???"),6,0),"---")</f>
        <v>---</v>
      </c>
    </row>
    <row r="788" spans="2:11" ht="15" customHeight="1" x14ac:dyDescent="0.25">
      <c r="B788" s="73">
        <f t="shared" si="12"/>
        <v>783</v>
      </c>
      <c r="C788" s="77">
        <f>IFERROR(IF($C$4="TEI0185_REV03",CALC_CONN_TEI0185_REV03!U788,),"---")</f>
        <v>0</v>
      </c>
      <c r="D788" s="73">
        <f>IFERROR(IF($C$4="TEI0185_REV03",CALC_CONN_TEI0185_REV03!D788,),"---")</f>
        <v>0</v>
      </c>
      <c r="E788" s="73">
        <f>IFERROR(IF($C$4="TEI0185_REV03",CALC_CONN_TEI0185_REV03!E788,),"---")</f>
        <v>0</v>
      </c>
      <c r="F788" s="73" t="str">
        <f>IFERROR(IF(VLOOKUP($D788&amp;"-"&amp;$E788,IF($C$4="TEI0185_REV03",CALC_CONN_TEI0185_REV03!$F:$I),4,0)="--","---",IF($C$4="TEI0185_REV03",CALC_CONN_TEI0185_REV03!$G788&amp; " --&gt; " &amp;CALC_CONN_TEI0185_REV03!$I788&amp; " --&gt; ")),"---")</f>
        <v>---</v>
      </c>
      <c r="G788" s="73" t="str">
        <f>IFERROR(IF(VLOOKUP($D788&amp;"-"&amp;$E788,IF($C$4="TEI0185_REV03",CALC_CONN_TEI0185_REV03!$F:$H),3,0)="--",VLOOKUP($D788&amp;"-"&amp;$E788,IF($C$4="TEI0185_REV03",CALC_CONN_TEI0185_REV03!$F:$H),2,0),VLOOKUP($D788&amp;"-"&amp;$E788,IF($C$4="TEI0185_REV03",CALC_CONN_TEI0185_REV03!$F:$H),3,0)),"---")</f>
        <v>---</v>
      </c>
      <c r="H788" s="73" t="str">
        <f>IFERROR(VLOOKUP(G788,IF($C$4="TEI0185_REV03",CALC_CONN_TEI0185_REV03!$G:$T),14,0),"---")</f>
        <v>---</v>
      </c>
      <c r="I788" s="73" t="str">
        <f>IFERROR(VLOOKUP(G788,IF($C$4="TEI0185_REV03",CALC_CONN_TEI0185_REV03!$H:$X),16,0),"---")</f>
        <v>---</v>
      </c>
      <c r="J788" s="72" t="str">
        <f>IFERROR(VLOOKUP(G788,IF($C$4="TEI0185_REV03",CALC_CONN_TEI0185_REV03!$H:$X),17,0),"---")</f>
        <v>---</v>
      </c>
      <c r="K788" s="78" t="str">
        <f>IFERROR(VLOOKUP($D788&amp;"-"&amp;$E788,IF($C$4="TEI0185_REV03",CALC_CONN_TEI0185_REV03!$F:$K,"???"),6,0),"---")</f>
        <v>---</v>
      </c>
    </row>
    <row r="789" spans="2:11" ht="15" customHeight="1" x14ac:dyDescent="0.25">
      <c r="B789" s="73">
        <f t="shared" si="12"/>
        <v>784</v>
      </c>
      <c r="C789" s="77">
        <f>IFERROR(IF($C$4="TEI0185_REV03",CALC_CONN_TEI0185_REV03!U789,),"---")</f>
        <v>0</v>
      </c>
      <c r="D789" s="73">
        <f>IFERROR(IF($C$4="TEI0185_REV03",CALC_CONN_TEI0185_REV03!D789,),"---")</f>
        <v>0</v>
      </c>
      <c r="E789" s="73">
        <f>IFERROR(IF($C$4="TEI0185_REV03",CALC_CONN_TEI0185_REV03!E789,),"---")</f>
        <v>0</v>
      </c>
      <c r="F789" s="73" t="str">
        <f>IFERROR(IF(VLOOKUP($D789&amp;"-"&amp;$E789,IF($C$4="TEI0185_REV03",CALC_CONN_TEI0185_REV03!$F:$I),4,0)="--","---",IF($C$4="TEI0185_REV03",CALC_CONN_TEI0185_REV03!$G789&amp; " --&gt; " &amp;CALC_CONN_TEI0185_REV03!$I789&amp; " --&gt; ")),"---")</f>
        <v>---</v>
      </c>
      <c r="G789" s="73" t="str">
        <f>IFERROR(IF(VLOOKUP($D789&amp;"-"&amp;$E789,IF($C$4="TEI0185_REV03",CALC_CONN_TEI0185_REV03!$F:$H),3,0)="--",VLOOKUP($D789&amp;"-"&amp;$E789,IF($C$4="TEI0185_REV03",CALC_CONN_TEI0185_REV03!$F:$H),2,0),VLOOKUP($D789&amp;"-"&amp;$E789,IF($C$4="TEI0185_REV03",CALC_CONN_TEI0185_REV03!$F:$H),3,0)),"---")</f>
        <v>---</v>
      </c>
      <c r="H789" s="73" t="str">
        <f>IFERROR(VLOOKUP(G789,IF($C$4="TEI0185_REV03",CALC_CONN_TEI0185_REV03!$G:$T),14,0),"---")</f>
        <v>---</v>
      </c>
      <c r="I789" s="73" t="str">
        <f>IFERROR(VLOOKUP(G789,IF($C$4="TEI0185_REV03",CALC_CONN_TEI0185_REV03!$H:$X),16,0),"---")</f>
        <v>---</v>
      </c>
      <c r="J789" s="72" t="str">
        <f>IFERROR(VLOOKUP(G789,IF($C$4="TEI0185_REV03",CALC_CONN_TEI0185_REV03!$H:$X),17,0),"---")</f>
        <v>---</v>
      </c>
      <c r="K789" s="78" t="str">
        <f>IFERROR(VLOOKUP($D789&amp;"-"&amp;$E789,IF($C$4="TEI0185_REV03",CALC_CONN_TEI0185_REV03!$F:$K,"???"),6,0),"---")</f>
        <v>---</v>
      </c>
    </row>
    <row r="790" spans="2:11" ht="15" customHeight="1" x14ac:dyDescent="0.25">
      <c r="B790" s="73">
        <f t="shared" si="12"/>
        <v>785</v>
      </c>
      <c r="C790" s="77">
        <f>IFERROR(IF($C$4="TEI0185_REV03",CALC_CONN_TEI0185_REV03!U790,),"---")</f>
        <v>0</v>
      </c>
      <c r="D790" s="73">
        <f>IFERROR(IF($C$4="TEI0185_REV03",CALC_CONN_TEI0185_REV03!D790,),"---")</f>
        <v>0</v>
      </c>
      <c r="E790" s="73">
        <f>IFERROR(IF($C$4="TEI0185_REV03",CALC_CONN_TEI0185_REV03!E790,),"---")</f>
        <v>0</v>
      </c>
      <c r="F790" s="73" t="str">
        <f>IFERROR(IF(VLOOKUP($D790&amp;"-"&amp;$E790,IF($C$4="TEI0185_REV03",CALC_CONN_TEI0185_REV03!$F:$I),4,0)="--","---",IF($C$4="TEI0185_REV03",CALC_CONN_TEI0185_REV03!$G790&amp; " --&gt; " &amp;CALC_CONN_TEI0185_REV03!$I790&amp; " --&gt; ")),"---")</f>
        <v>---</v>
      </c>
      <c r="G790" s="73" t="str">
        <f>IFERROR(IF(VLOOKUP($D790&amp;"-"&amp;$E790,IF($C$4="TEI0185_REV03",CALC_CONN_TEI0185_REV03!$F:$H),3,0)="--",VLOOKUP($D790&amp;"-"&amp;$E790,IF($C$4="TEI0185_REV03",CALC_CONN_TEI0185_REV03!$F:$H),2,0),VLOOKUP($D790&amp;"-"&amp;$E790,IF($C$4="TEI0185_REV03",CALC_CONN_TEI0185_REV03!$F:$H),3,0)),"---")</f>
        <v>---</v>
      </c>
      <c r="H790" s="73" t="str">
        <f>IFERROR(VLOOKUP(G790,IF($C$4="TEI0185_REV03",CALC_CONN_TEI0185_REV03!$G:$T),14,0),"---")</f>
        <v>---</v>
      </c>
      <c r="I790" s="73" t="str">
        <f>IFERROR(VLOOKUP(G790,IF($C$4="TEI0185_REV03",CALC_CONN_TEI0185_REV03!$H:$X),16,0),"---")</f>
        <v>---</v>
      </c>
      <c r="J790" s="72" t="str">
        <f>IFERROR(VLOOKUP(G790,IF($C$4="TEI0185_REV03",CALC_CONN_TEI0185_REV03!$H:$X),17,0),"---")</f>
        <v>---</v>
      </c>
      <c r="K790" s="78" t="str">
        <f>IFERROR(VLOOKUP($D790&amp;"-"&amp;$E790,IF($C$4="TEI0185_REV03",CALC_CONN_TEI0185_REV03!$F:$K,"???"),6,0),"---")</f>
        <v>---</v>
      </c>
    </row>
    <row r="791" spans="2:11" ht="15" customHeight="1" x14ac:dyDescent="0.25">
      <c r="B791" s="73">
        <f t="shared" si="12"/>
        <v>786</v>
      </c>
      <c r="C791" s="77">
        <f>IFERROR(IF($C$4="TEI0185_REV03",CALC_CONN_TEI0185_REV03!U791,),"---")</f>
        <v>0</v>
      </c>
      <c r="D791" s="73">
        <f>IFERROR(IF($C$4="TEI0185_REV03",CALC_CONN_TEI0185_REV03!D791,),"---")</f>
        <v>0</v>
      </c>
      <c r="E791" s="73">
        <f>IFERROR(IF($C$4="TEI0185_REV03",CALC_CONN_TEI0185_REV03!E791,),"---")</f>
        <v>0</v>
      </c>
      <c r="F791" s="73" t="str">
        <f>IFERROR(IF(VLOOKUP($D791&amp;"-"&amp;$E791,IF($C$4="TEI0185_REV03",CALC_CONN_TEI0185_REV03!$F:$I),4,0)="--","---",IF($C$4="TEI0185_REV03",CALC_CONN_TEI0185_REV03!$G791&amp; " --&gt; " &amp;CALC_CONN_TEI0185_REV03!$I791&amp; " --&gt; ")),"---")</f>
        <v>---</v>
      </c>
      <c r="G791" s="73" t="str">
        <f>IFERROR(IF(VLOOKUP($D791&amp;"-"&amp;$E791,IF($C$4="TEI0185_REV03",CALC_CONN_TEI0185_REV03!$F:$H),3,0)="--",VLOOKUP($D791&amp;"-"&amp;$E791,IF($C$4="TEI0185_REV03",CALC_CONN_TEI0185_REV03!$F:$H),2,0),VLOOKUP($D791&amp;"-"&amp;$E791,IF($C$4="TEI0185_REV03",CALC_CONN_TEI0185_REV03!$F:$H),3,0)),"---")</f>
        <v>---</v>
      </c>
      <c r="H791" s="73" t="str">
        <f>IFERROR(VLOOKUP(G791,IF($C$4="TEI0185_REV03",CALC_CONN_TEI0185_REV03!$G:$T),14,0),"---")</f>
        <v>---</v>
      </c>
      <c r="I791" s="73" t="str">
        <f>IFERROR(VLOOKUP(G791,IF($C$4="TEI0185_REV03",CALC_CONN_TEI0185_REV03!$H:$X),16,0),"---")</f>
        <v>---</v>
      </c>
      <c r="J791" s="72" t="str">
        <f>IFERROR(VLOOKUP(G791,IF($C$4="TEI0185_REV03",CALC_CONN_TEI0185_REV03!$H:$X),17,0),"---")</f>
        <v>---</v>
      </c>
      <c r="K791" s="78" t="str">
        <f>IFERROR(VLOOKUP($D791&amp;"-"&amp;$E791,IF($C$4="TEI0185_REV03",CALC_CONN_TEI0185_REV03!$F:$K,"???"),6,0),"---")</f>
        <v>---</v>
      </c>
    </row>
    <row r="792" spans="2:11" ht="15" customHeight="1" x14ac:dyDescent="0.25">
      <c r="B792" s="73">
        <f t="shared" si="12"/>
        <v>787</v>
      </c>
      <c r="C792" s="77">
        <f>IFERROR(IF($C$4="TEI0185_REV03",CALC_CONN_TEI0185_REV03!U792,),"---")</f>
        <v>0</v>
      </c>
      <c r="D792" s="73">
        <f>IFERROR(IF($C$4="TEI0185_REV03",CALC_CONN_TEI0185_REV03!D792,),"---")</f>
        <v>0</v>
      </c>
      <c r="E792" s="73">
        <f>IFERROR(IF($C$4="TEI0185_REV03",CALC_CONN_TEI0185_REV03!E792,),"---")</f>
        <v>0</v>
      </c>
      <c r="F792" s="73" t="str">
        <f>IFERROR(IF(VLOOKUP($D792&amp;"-"&amp;$E792,IF($C$4="TEI0185_REV03",CALC_CONN_TEI0185_REV03!$F:$I),4,0)="--","---",IF($C$4="TEI0185_REV03",CALC_CONN_TEI0185_REV03!$G792&amp; " --&gt; " &amp;CALC_CONN_TEI0185_REV03!$I792&amp; " --&gt; ")),"---")</f>
        <v>---</v>
      </c>
      <c r="G792" s="73" t="str">
        <f>IFERROR(IF(VLOOKUP($D792&amp;"-"&amp;$E792,IF($C$4="TEI0185_REV03",CALC_CONN_TEI0185_REV03!$F:$H),3,0)="--",VLOOKUP($D792&amp;"-"&amp;$E792,IF($C$4="TEI0185_REV03",CALC_CONN_TEI0185_REV03!$F:$H),2,0),VLOOKUP($D792&amp;"-"&amp;$E792,IF($C$4="TEI0185_REV03",CALC_CONN_TEI0185_REV03!$F:$H),3,0)),"---")</f>
        <v>---</v>
      </c>
      <c r="H792" s="73" t="str">
        <f>IFERROR(VLOOKUP(G792,IF($C$4="TEI0185_REV03",CALC_CONN_TEI0185_REV03!$G:$T),14,0),"---")</f>
        <v>---</v>
      </c>
      <c r="I792" s="73" t="str">
        <f>IFERROR(VLOOKUP(G792,IF($C$4="TEI0185_REV03",CALC_CONN_TEI0185_REV03!$H:$X),16,0),"---")</f>
        <v>---</v>
      </c>
      <c r="J792" s="72" t="str">
        <f>IFERROR(VLOOKUP(G792,IF($C$4="TEI0185_REV03",CALC_CONN_TEI0185_REV03!$H:$X),17,0),"---")</f>
        <v>---</v>
      </c>
      <c r="K792" s="78" t="str">
        <f>IFERROR(VLOOKUP($D792&amp;"-"&amp;$E792,IF($C$4="TEI0185_REV03",CALC_CONN_TEI0185_REV03!$F:$K,"???"),6,0),"---")</f>
        <v>---</v>
      </c>
    </row>
    <row r="793" spans="2:11" ht="15" customHeight="1" x14ac:dyDescent="0.25">
      <c r="B793" s="73">
        <f t="shared" si="12"/>
        <v>788</v>
      </c>
      <c r="C793" s="77">
        <f>IFERROR(IF($C$4="TEI0185_REV03",CALC_CONN_TEI0185_REV03!U793,),"---")</f>
        <v>0</v>
      </c>
      <c r="D793" s="73">
        <f>IFERROR(IF($C$4="TEI0185_REV03",CALC_CONN_TEI0185_REV03!D793,),"---")</f>
        <v>0</v>
      </c>
      <c r="E793" s="73">
        <f>IFERROR(IF($C$4="TEI0185_REV03",CALC_CONN_TEI0185_REV03!E793,),"---")</f>
        <v>0</v>
      </c>
      <c r="F793" s="73" t="str">
        <f>IFERROR(IF(VLOOKUP($D793&amp;"-"&amp;$E793,IF($C$4="TEI0185_REV03",CALC_CONN_TEI0185_REV03!$F:$I),4,0)="--","---",IF($C$4="TEI0185_REV03",CALC_CONN_TEI0185_REV03!$G793&amp; " --&gt; " &amp;CALC_CONN_TEI0185_REV03!$I793&amp; " --&gt; ")),"---")</f>
        <v>---</v>
      </c>
      <c r="G793" s="73" t="str">
        <f>IFERROR(IF(VLOOKUP($D793&amp;"-"&amp;$E793,IF($C$4="TEI0185_REV03",CALC_CONN_TEI0185_REV03!$F:$H),3,0)="--",VLOOKUP($D793&amp;"-"&amp;$E793,IF($C$4="TEI0185_REV03",CALC_CONN_TEI0185_REV03!$F:$H),2,0),VLOOKUP($D793&amp;"-"&amp;$E793,IF($C$4="TEI0185_REV03",CALC_CONN_TEI0185_REV03!$F:$H),3,0)),"---")</f>
        <v>---</v>
      </c>
      <c r="H793" s="73" t="str">
        <f>IFERROR(VLOOKUP(G793,IF($C$4="TEI0185_REV03",CALC_CONN_TEI0185_REV03!$G:$T),14,0),"---")</f>
        <v>---</v>
      </c>
      <c r="I793" s="73" t="str">
        <f>IFERROR(VLOOKUP(G793,IF($C$4="TEI0185_REV03",CALC_CONN_TEI0185_REV03!$H:$X),16,0),"---")</f>
        <v>---</v>
      </c>
      <c r="J793" s="72" t="str">
        <f>IFERROR(VLOOKUP(G793,IF($C$4="TEI0185_REV03",CALC_CONN_TEI0185_REV03!$H:$X),17,0),"---")</f>
        <v>---</v>
      </c>
      <c r="K793" s="78" t="str">
        <f>IFERROR(VLOOKUP($D793&amp;"-"&amp;$E793,IF($C$4="TEI0185_REV03",CALC_CONN_TEI0185_REV03!$F:$K,"???"),6,0),"---")</f>
        <v>---</v>
      </c>
    </row>
    <row r="794" spans="2:11" ht="15" customHeight="1" x14ac:dyDescent="0.25">
      <c r="B794" s="73">
        <f t="shared" si="12"/>
        <v>789</v>
      </c>
      <c r="C794" s="77">
        <f>IFERROR(IF($C$4="TEI0185_REV03",CALC_CONN_TEI0185_REV03!U794,),"---")</f>
        <v>0</v>
      </c>
      <c r="D794" s="73">
        <f>IFERROR(IF($C$4="TEI0185_REV03",CALC_CONN_TEI0185_REV03!D794,),"---")</f>
        <v>0</v>
      </c>
      <c r="E794" s="73">
        <f>IFERROR(IF($C$4="TEI0185_REV03",CALC_CONN_TEI0185_REV03!E794,),"---")</f>
        <v>0</v>
      </c>
      <c r="F794" s="73" t="str">
        <f>IFERROR(IF(VLOOKUP($D794&amp;"-"&amp;$E794,IF($C$4="TEI0185_REV03",CALC_CONN_TEI0185_REV03!$F:$I),4,0)="--","---",IF($C$4="TEI0185_REV03",CALC_CONN_TEI0185_REV03!$G794&amp; " --&gt; " &amp;CALC_CONN_TEI0185_REV03!$I794&amp; " --&gt; ")),"---")</f>
        <v>---</v>
      </c>
      <c r="G794" s="73" t="str">
        <f>IFERROR(IF(VLOOKUP($D794&amp;"-"&amp;$E794,IF($C$4="TEI0185_REV03",CALC_CONN_TEI0185_REV03!$F:$H),3,0)="--",VLOOKUP($D794&amp;"-"&amp;$E794,IF($C$4="TEI0185_REV03",CALC_CONN_TEI0185_REV03!$F:$H),2,0),VLOOKUP($D794&amp;"-"&amp;$E794,IF($C$4="TEI0185_REV03",CALC_CONN_TEI0185_REV03!$F:$H),3,0)),"---")</f>
        <v>---</v>
      </c>
      <c r="H794" s="73" t="str">
        <f>IFERROR(VLOOKUP(G794,IF($C$4="TEI0185_REV03",CALC_CONN_TEI0185_REV03!$G:$T),14,0),"---")</f>
        <v>---</v>
      </c>
      <c r="I794" s="73" t="str">
        <f>IFERROR(VLOOKUP(G794,IF($C$4="TEI0185_REV03",CALC_CONN_TEI0185_REV03!$H:$X),16,0),"---")</f>
        <v>---</v>
      </c>
      <c r="J794" s="72" t="str">
        <f>IFERROR(VLOOKUP(G794,IF($C$4="TEI0185_REV03",CALC_CONN_TEI0185_REV03!$H:$X),17,0),"---")</f>
        <v>---</v>
      </c>
      <c r="K794" s="78" t="str">
        <f>IFERROR(VLOOKUP($D794&amp;"-"&amp;$E794,IF($C$4="TEI0185_REV03",CALC_CONN_TEI0185_REV03!$F:$K,"???"),6,0),"---")</f>
        <v>---</v>
      </c>
    </row>
    <row r="795" spans="2:11" ht="15" customHeight="1" x14ac:dyDescent="0.25">
      <c r="B795" s="73">
        <f t="shared" si="12"/>
        <v>790</v>
      </c>
      <c r="C795" s="77">
        <f>IFERROR(IF($C$4="TEI0185_REV03",CALC_CONN_TEI0185_REV03!U795,),"---")</f>
        <v>0</v>
      </c>
      <c r="D795" s="73">
        <f>IFERROR(IF($C$4="TEI0185_REV03",CALC_CONN_TEI0185_REV03!D795,),"---")</f>
        <v>0</v>
      </c>
      <c r="E795" s="73">
        <f>IFERROR(IF($C$4="TEI0185_REV03",CALC_CONN_TEI0185_REV03!E795,),"---")</f>
        <v>0</v>
      </c>
      <c r="F795" s="73" t="str">
        <f>IFERROR(IF(VLOOKUP($D795&amp;"-"&amp;$E795,IF($C$4="TEI0185_REV03",CALC_CONN_TEI0185_REV03!$F:$I),4,0)="--","---",IF($C$4="TEI0185_REV03",CALC_CONN_TEI0185_REV03!$G795&amp; " --&gt; " &amp;CALC_CONN_TEI0185_REV03!$I795&amp; " --&gt; ")),"---")</f>
        <v>---</v>
      </c>
      <c r="G795" s="73" t="str">
        <f>IFERROR(IF(VLOOKUP($D795&amp;"-"&amp;$E795,IF($C$4="TEI0185_REV03",CALC_CONN_TEI0185_REV03!$F:$H),3,0)="--",VLOOKUP($D795&amp;"-"&amp;$E795,IF($C$4="TEI0185_REV03",CALC_CONN_TEI0185_REV03!$F:$H),2,0),VLOOKUP($D795&amp;"-"&amp;$E795,IF($C$4="TEI0185_REV03",CALC_CONN_TEI0185_REV03!$F:$H),3,0)),"---")</f>
        <v>---</v>
      </c>
      <c r="H795" s="73" t="str">
        <f>IFERROR(VLOOKUP(G795,IF($C$4="TEI0185_REV03",CALC_CONN_TEI0185_REV03!$G:$T),14,0),"---")</f>
        <v>---</v>
      </c>
      <c r="I795" s="73" t="str">
        <f>IFERROR(VLOOKUP(G795,IF($C$4="TEI0185_REV03",CALC_CONN_TEI0185_REV03!$H:$X),16,0),"---")</f>
        <v>---</v>
      </c>
      <c r="J795" s="72" t="str">
        <f>IFERROR(VLOOKUP(G795,IF($C$4="TEI0185_REV03",CALC_CONN_TEI0185_REV03!$H:$X),17,0),"---")</f>
        <v>---</v>
      </c>
      <c r="K795" s="78" t="str">
        <f>IFERROR(VLOOKUP($D795&amp;"-"&amp;$E795,IF($C$4="TEI0185_REV03",CALC_CONN_TEI0185_REV03!$F:$K,"???"),6,0),"---")</f>
        <v>---</v>
      </c>
    </row>
    <row r="796" spans="2:11" ht="15" customHeight="1" x14ac:dyDescent="0.25">
      <c r="B796" s="73">
        <f t="shared" si="12"/>
        <v>791</v>
      </c>
      <c r="C796" s="77">
        <f>IFERROR(IF($C$4="TEI0185_REV03",CALC_CONN_TEI0185_REV03!U796,),"---")</f>
        <v>0</v>
      </c>
      <c r="D796" s="73">
        <f>IFERROR(IF($C$4="TEI0185_REV03",CALC_CONN_TEI0185_REV03!D796,),"---")</f>
        <v>0</v>
      </c>
      <c r="E796" s="73">
        <f>IFERROR(IF($C$4="TEI0185_REV03",CALC_CONN_TEI0185_REV03!E796,),"---")</f>
        <v>0</v>
      </c>
      <c r="F796" s="73" t="str">
        <f>IFERROR(IF(VLOOKUP($D796&amp;"-"&amp;$E796,IF($C$4="TEI0185_REV03",CALC_CONN_TEI0185_REV03!$F:$I),4,0)="--","---",IF($C$4="TEI0185_REV03",CALC_CONN_TEI0185_REV03!$G796&amp; " --&gt; " &amp;CALC_CONN_TEI0185_REV03!$I796&amp; " --&gt; ")),"---")</f>
        <v>---</v>
      </c>
      <c r="G796" s="73" t="str">
        <f>IFERROR(IF(VLOOKUP($D796&amp;"-"&amp;$E796,IF($C$4="TEI0185_REV03",CALC_CONN_TEI0185_REV03!$F:$H),3,0)="--",VLOOKUP($D796&amp;"-"&amp;$E796,IF($C$4="TEI0185_REV03",CALC_CONN_TEI0185_REV03!$F:$H),2,0),VLOOKUP($D796&amp;"-"&amp;$E796,IF($C$4="TEI0185_REV03",CALC_CONN_TEI0185_REV03!$F:$H),3,0)),"---")</f>
        <v>---</v>
      </c>
      <c r="H796" s="73" t="str">
        <f>IFERROR(VLOOKUP(G796,IF($C$4="TEI0185_REV03",CALC_CONN_TEI0185_REV03!$G:$T),14,0),"---")</f>
        <v>---</v>
      </c>
      <c r="I796" s="73" t="str">
        <f>IFERROR(VLOOKUP(G796,IF($C$4="TEI0185_REV03",CALC_CONN_TEI0185_REV03!$H:$X),16,0),"---")</f>
        <v>---</v>
      </c>
      <c r="J796" s="72" t="str">
        <f>IFERROR(VLOOKUP(G796,IF($C$4="TEI0185_REV03",CALC_CONN_TEI0185_REV03!$H:$X),17,0),"---")</f>
        <v>---</v>
      </c>
      <c r="K796" s="78" t="str">
        <f>IFERROR(VLOOKUP($D796&amp;"-"&amp;$E796,IF($C$4="TEI0185_REV03",CALC_CONN_TEI0185_REV03!$F:$K,"???"),6,0),"---")</f>
        <v>---</v>
      </c>
    </row>
    <row r="797" spans="2:11" ht="15" customHeight="1" x14ac:dyDescent="0.25">
      <c r="B797" s="73">
        <f t="shared" si="12"/>
        <v>792</v>
      </c>
      <c r="C797" s="77">
        <f>IFERROR(IF($C$4="TEI0185_REV03",CALC_CONN_TEI0185_REV03!U797,),"---")</f>
        <v>0</v>
      </c>
      <c r="D797" s="73">
        <f>IFERROR(IF($C$4="TEI0185_REV03",CALC_CONN_TEI0185_REV03!D797,),"---")</f>
        <v>0</v>
      </c>
      <c r="E797" s="73">
        <f>IFERROR(IF($C$4="TEI0185_REV03",CALC_CONN_TEI0185_REV03!E797,),"---")</f>
        <v>0</v>
      </c>
      <c r="F797" s="73" t="str">
        <f>IFERROR(IF(VLOOKUP($D797&amp;"-"&amp;$E797,IF($C$4="TEI0185_REV03",CALC_CONN_TEI0185_REV03!$F:$I),4,0)="--","---",IF($C$4="TEI0185_REV03",CALC_CONN_TEI0185_REV03!$G797&amp; " --&gt; " &amp;CALC_CONN_TEI0185_REV03!$I797&amp; " --&gt; ")),"---")</f>
        <v>---</v>
      </c>
      <c r="G797" s="73" t="str">
        <f>IFERROR(IF(VLOOKUP($D797&amp;"-"&amp;$E797,IF($C$4="TEI0185_REV03",CALC_CONN_TEI0185_REV03!$F:$H),3,0)="--",VLOOKUP($D797&amp;"-"&amp;$E797,IF($C$4="TEI0185_REV03",CALC_CONN_TEI0185_REV03!$F:$H),2,0),VLOOKUP($D797&amp;"-"&amp;$E797,IF($C$4="TEI0185_REV03",CALC_CONN_TEI0185_REV03!$F:$H),3,0)),"---")</f>
        <v>---</v>
      </c>
      <c r="H797" s="73" t="str">
        <f>IFERROR(VLOOKUP(G797,IF($C$4="TEI0185_REV03",CALC_CONN_TEI0185_REV03!$G:$T),14,0),"---")</f>
        <v>---</v>
      </c>
      <c r="I797" s="73" t="str">
        <f>IFERROR(VLOOKUP(G797,IF($C$4="TEI0185_REV03",CALC_CONN_TEI0185_REV03!$H:$X),16,0),"---")</f>
        <v>---</v>
      </c>
      <c r="J797" s="72" t="str">
        <f>IFERROR(VLOOKUP(G797,IF($C$4="TEI0185_REV03",CALC_CONN_TEI0185_REV03!$H:$X),17,0),"---")</f>
        <v>---</v>
      </c>
      <c r="K797" s="78" t="str">
        <f>IFERROR(VLOOKUP($D797&amp;"-"&amp;$E797,IF($C$4="TEI0185_REV03",CALC_CONN_TEI0185_REV03!$F:$K,"???"),6,0),"---")</f>
        <v>---</v>
      </c>
    </row>
    <row r="798" spans="2:11" ht="15" customHeight="1" x14ac:dyDescent="0.25">
      <c r="B798" s="73">
        <f t="shared" si="12"/>
        <v>793</v>
      </c>
      <c r="C798" s="77">
        <f>IFERROR(IF($C$4="TEI0185_REV03",CALC_CONN_TEI0185_REV03!U798,),"---")</f>
        <v>0</v>
      </c>
      <c r="D798" s="73">
        <f>IFERROR(IF($C$4="TEI0185_REV03",CALC_CONN_TEI0185_REV03!D798,),"---")</f>
        <v>0</v>
      </c>
      <c r="E798" s="73">
        <f>IFERROR(IF($C$4="TEI0185_REV03",CALC_CONN_TEI0185_REV03!E798,),"---")</f>
        <v>0</v>
      </c>
      <c r="F798" s="73" t="str">
        <f>IFERROR(IF(VLOOKUP($D798&amp;"-"&amp;$E798,IF($C$4="TEI0185_REV03",CALC_CONN_TEI0185_REV03!$F:$I),4,0)="--","---",IF($C$4="TEI0185_REV03",CALC_CONN_TEI0185_REV03!$G798&amp; " --&gt; " &amp;CALC_CONN_TEI0185_REV03!$I798&amp; " --&gt; ")),"---")</f>
        <v>---</v>
      </c>
      <c r="G798" s="73" t="str">
        <f>IFERROR(IF(VLOOKUP($D798&amp;"-"&amp;$E798,IF($C$4="TEI0185_REV03",CALC_CONN_TEI0185_REV03!$F:$H),3,0)="--",VLOOKUP($D798&amp;"-"&amp;$E798,IF($C$4="TEI0185_REV03",CALC_CONN_TEI0185_REV03!$F:$H),2,0),VLOOKUP($D798&amp;"-"&amp;$E798,IF($C$4="TEI0185_REV03",CALC_CONN_TEI0185_REV03!$F:$H),3,0)),"---")</f>
        <v>---</v>
      </c>
      <c r="H798" s="73" t="str">
        <f>IFERROR(VLOOKUP(G798,IF($C$4="TEI0185_REV03",CALC_CONN_TEI0185_REV03!$G:$T),14,0),"---")</f>
        <v>---</v>
      </c>
      <c r="I798" s="73" t="str">
        <f>IFERROR(VLOOKUP(G798,IF($C$4="TEI0185_REV03",CALC_CONN_TEI0185_REV03!$H:$X),16,0),"---")</f>
        <v>---</v>
      </c>
      <c r="J798" s="72" t="str">
        <f>IFERROR(VLOOKUP(G798,IF($C$4="TEI0185_REV03",CALC_CONN_TEI0185_REV03!$H:$X),17,0),"---")</f>
        <v>---</v>
      </c>
      <c r="K798" s="78" t="str">
        <f>IFERROR(VLOOKUP($D798&amp;"-"&amp;$E798,IF($C$4="TEI0185_REV03",CALC_CONN_TEI0185_REV03!$F:$K,"???"),6,0),"---")</f>
        <v>---</v>
      </c>
    </row>
    <row r="799" spans="2:11" ht="15" customHeight="1" x14ac:dyDescent="0.25">
      <c r="B799" s="73">
        <f t="shared" si="12"/>
        <v>794</v>
      </c>
      <c r="C799" s="77">
        <f>IFERROR(IF($C$4="TEI0185_REV03",CALC_CONN_TEI0185_REV03!U799,),"---")</f>
        <v>0</v>
      </c>
      <c r="D799" s="73">
        <f>IFERROR(IF($C$4="TEI0185_REV03",CALC_CONN_TEI0185_REV03!D799,),"---")</f>
        <v>0</v>
      </c>
      <c r="E799" s="73">
        <f>IFERROR(IF($C$4="TEI0185_REV03",CALC_CONN_TEI0185_REV03!E799,),"---")</f>
        <v>0</v>
      </c>
      <c r="F799" s="73" t="str">
        <f>IFERROR(IF(VLOOKUP($D799&amp;"-"&amp;$E799,IF($C$4="TEI0185_REV03",CALC_CONN_TEI0185_REV03!$F:$I),4,0)="--","---",IF($C$4="TEI0185_REV03",CALC_CONN_TEI0185_REV03!$G799&amp; " --&gt; " &amp;CALC_CONN_TEI0185_REV03!$I799&amp; " --&gt; ")),"---")</f>
        <v>---</v>
      </c>
      <c r="G799" s="73" t="str">
        <f>IFERROR(IF(VLOOKUP($D799&amp;"-"&amp;$E799,IF($C$4="TEI0185_REV03",CALC_CONN_TEI0185_REV03!$F:$H),3,0)="--",VLOOKUP($D799&amp;"-"&amp;$E799,IF($C$4="TEI0185_REV03",CALC_CONN_TEI0185_REV03!$F:$H),2,0),VLOOKUP($D799&amp;"-"&amp;$E799,IF($C$4="TEI0185_REV03",CALC_CONN_TEI0185_REV03!$F:$H),3,0)),"---")</f>
        <v>---</v>
      </c>
      <c r="H799" s="73" t="str">
        <f>IFERROR(VLOOKUP(G799,IF($C$4="TEI0185_REV03",CALC_CONN_TEI0185_REV03!$G:$T),14,0),"---")</f>
        <v>---</v>
      </c>
      <c r="I799" s="73" t="str">
        <f>IFERROR(VLOOKUP(G799,IF($C$4="TEI0185_REV03",CALC_CONN_TEI0185_REV03!$H:$X),16,0),"---")</f>
        <v>---</v>
      </c>
      <c r="J799" s="72" t="str">
        <f>IFERROR(VLOOKUP(G799,IF($C$4="TEI0185_REV03",CALC_CONN_TEI0185_REV03!$H:$X),17,0),"---")</f>
        <v>---</v>
      </c>
      <c r="K799" s="78" t="str">
        <f>IFERROR(VLOOKUP($D799&amp;"-"&amp;$E799,IF($C$4="TEI0185_REV03",CALC_CONN_TEI0185_REV03!$F:$K,"???"),6,0),"---")</f>
        <v>---</v>
      </c>
    </row>
    <row r="800" spans="2:11" ht="15" customHeight="1" x14ac:dyDescent="0.25">
      <c r="B800" s="73">
        <f t="shared" si="12"/>
        <v>795</v>
      </c>
      <c r="C800" s="77">
        <f>IFERROR(IF($C$4="TEI0185_REV03",CALC_CONN_TEI0185_REV03!U800,),"---")</f>
        <v>0</v>
      </c>
      <c r="D800" s="73">
        <f>IFERROR(IF($C$4="TEI0185_REV03",CALC_CONN_TEI0185_REV03!D800,),"---")</f>
        <v>0</v>
      </c>
      <c r="E800" s="73">
        <f>IFERROR(IF($C$4="TEI0185_REV03",CALC_CONN_TEI0185_REV03!E800,),"---")</f>
        <v>0</v>
      </c>
      <c r="F800" s="73" t="str">
        <f>IFERROR(IF(VLOOKUP($D800&amp;"-"&amp;$E800,IF($C$4="TEI0185_REV03",CALC_CONN_TEI0185_REV03!$F:$I),4,0)="--","---",IF($C$4="TEI0185_REV03",CALC_CONN_TEI0185_REV03!$G800&amp; " --&gt; " &amp;CALC_CONN_TEI0185_REV03!$I800&amp; " --&gt; ")),"---")</f>
        <v>---</v>
      </c>
      <c r="G800" s="73" t="str">
        <f>IFERROR(IF(VLOOKUP($D800&amp;"-"&amp;$E800,IF($C$4="TEI0185_REV03",CALC_CONN_TEI0185_REV03!$F:$H),3,0)="--",VLOOKUP($D800&amp;"-"&amp;$E800,IF($C$4="TEI0185_REV03",CALC_CONN_TEI0185_REV03!$F:$H),2,0),VLOOKUP($D800&amp;"-"&amp;$E800,IF($C$4="TEI0185_REV03",CALC_CONN_TEI0185_REV03!$F:$H),3,0)),"---")</f>
        <v>---</v>
      </c>
      <c r="H800" s="73" t="str">
        <f>IFERROR(VLOOKUP(G800,IF($C$4="TEI0185_REV03",CALC_CONN_TEI0185_REV03!$G:$T),14,0),"---")</f>
        <v>---</v>
      </c>
      <c r="I800" s="73" t="str">
        <f>IFERROR(VLOOKUP(G800,IF($C$4="TEI0185_REV03",CALC_CONN_TEI0185_REV03!$H:$X),16,0),"---")</f>
        <v>---</v>
      </c>
      <c r="J800" s="72" t="str">
        <f>IFERROR(VLOOKUP(G800,IF($C$4="TEI0185_REV03",CALC_CONN_TEI0185_REV03!$H:$X),17,0),"---")</f>
        <v>---</v>
      </c>
      <c r="K800" s="78" t="str">
        <f>IFERROR(VLOOKUP($D800&amp;"-"&amp;$E800,IF($C$4="TEI0185_REV03",CALC_CONN_TEI0185_REV03!$F:$K,"???"),6,0),"---")</f>
        <v>---</v>
      </c>
    </row>
    <row r="801" spans="2:11" ht="15" customHeight="1" x14ac:dyDescent="0.25">
      <c r="B801" s="73">
        <f t="shared" si="12"/>
        <v>796</v>
      </c>
      <c r="C801" s="77">
        <f>IFERROR(IF($C$4="TEI0185_REV03",CALC_CONN_TEI0185_REV03!U801,),"---")</f>
        <v>0</v>
      </c>
      <c r="D801" s="73">
        <f>IFERROR(IF($C$4="TEI0185_REV03",CALC_CONN_TEI0185_REV03!D801,),"---")</f>
        <v>0</v>
      </c>
      <c r="E801" s="73">
        <f>IFERROR(IF($C$4="TEI0185_REV03",CALC_CONN_TEI0185_REV03!E801,),"---")</f>
        <v>0</v>
      </c>
      <c r="F801" s="73" t="str">
        <f>IFERROR(IF(VLOOKUP($D801&amp;"-"&amp;$E801,IF($C$4="TEI0185_REV03",CALC_CONN_TEI0185_REV03!$F:$I),4,0)="--","---",IF($C$4="TEI0185_REV03",CALC_CONN_TEI0185_REV03!$G801&amp; " --&gt; " &amp;CALC_CONN_TEI0185_REV03!$I801&amp; " --&gt; ")),"---")</f>
        <v>---</v>
      </c>
      <c r="G801" s="73" t="str">
        <f>IFERROR(IF(VLOOKUP($D801&amp;"-"&amp;$E801,IF($C$4="TEI0185_REV03",CALC_CONN_TEI0185_REV03!$F:$H),3,0)="--",VLOOKUP($D801&amp;"-"&amp;$E801,IF($C$4="TEI0185_REV03",CALC_CONN_TEI0185_REV03!$F:$H),2,0),VLOOKUP($D801&amp;"-"&amp;$E801,IF($C$4="TEI0185_REV03",CALC_CONN_TEI0185_REV03!$F:$H),3,0)),"---")</f>
        <v>---</v>
      </c>
      <c r="H801" s="73" t="str">
        <f>IFERROR(VLOOKUP(G801,IF($C$4="TEI0185_REV03",CALC_CONN_TEI0185_REV03!$G:$T),14,0),"---")</f>
        <v>---</v>
      </c>
      <c r="I801" s="73" t="str">
        <f>IFERROR(VLOOKUP(G801,IF($C$4="TEI0185_REV03",CALC_CONN_TEI0185_REV03!$H:$X),16,0),"---")</f>
        <v>---</v>
      </c>
      <c r="J801" s="72" t="str">
        <f>IFERROR(VLOOKUP(G801,IF($C$4="TEI0185_REV03",CALC_CONN_TEI0185_REV03!$H:$X),17,0),"---")</f>
        <v>---</v>
      </c>
      <c r="K801" s="78" t="str">
        <f>IFERROR(VLOOKUP($D801&amp;"-"&amp;$E801,IF($C$4="TEI0185_REV03",CALC_CONN_TEI0185_REV03!$F:$K,"???"),6,0),"---")</f>
        <v>---</v>
      </c>
    </row>
    <row r="802" spans="2:11" ht="15" customHeight="1" x14ac:dyDescent="0.25">
      <c r="B802" s="73">
        <f t="shared" si="12"/>
        <v>797</v>
      </c>
      <c r="C802" s="77">
        <f>IFERROR(IF($C$4="TEI0185_REV03",CALC_CONN_TEI0185_REV03!U802,),"---")</f>
        <v>0</v>
      </c>
      <c r="D802" s="73">
        <f>IFERROR(IF($C$4="TEI0185_REV03",CALC_CONN_TEI0185_REV03!D802,),"---")</f>
        <v>0</v>
      </c>
      <c r="E802" s="73">
        <f>IFERROR(IF($C$4="TEI0185_REV03",CALC_CONN_TEI0185_REV03!E802,),"---")</f>
        <v>0</v>
      </c>
      <c r="F802" s="73" t="str">
        <f>IFERROR(IF(VLOOKUP($D802&amp;"-"&amp;$E802,IF($C$4="TEI0185_REV03",CALC_CONN_TEI0185_REV03!$F:$I),4,0)="--","---",IF($C$4="TEI0185_REV03",CALC_CONN_TEI0185_REV03!$G802&amp; " --&gt; " &amp;CALC_CONN_TEI0185_REV03!$I802&amp; " --&gt; ")),"---")</f>
        <v>---</v>
      </c>
      <c r="G802" s="73" t="str">
        <f>IFERROR(IF(VLOOKUP($D802&amp;"-"&amp;$E802,IF($C$4="TEI0185_REV03",CALC_CONN_TEI0185_REV03!$F:$H),3,0)="--",VLOOKUP($D802&amp;"-"&amp;$E802,IF($C$4="TEI0185_REV03",CALC_CONN_TEI0185_REV03!$F:$H),2,0),VLOOKUP($D802&amp;"-"&amp;$E802,IF($C$4="TEI0185_REV03",CALC_CONN_TEI0185_REV03!$F:$H),3,0)),"---")</f>
        <v>---</v>
      </c>
      <c r="H802" s="73" t="str">
        <f>IFERROR(VLOOKUP(G802,IF($C$4="TEI0185_REV03",CALC_CONN_TEI0185_REV03!$G:$T),14,0),"---")</f>
        <v>---</v>
      </c>
      <c r="I802" s="73" t="str">
        <f>IFERROR(VLOOKUP(G802,IF($C$4="TEI0185_REV03",CALC_CONN_TEI0185_REV03!$H:$X),16,0),"---")</f>
        <v>---</v>
      </c>
      <c r="J802" s="72" t="str">
        <f>IFERROR(VLOOKUP(G802,IF($C$4="TEI0185_REV03",CALC_CONN_TEI0185_REV03!$H:$X),17,0),"---")</f>
        <v>---</v>
      </c>
      <c r="K802" s="78" t="str">
        <f>IFERROR(VLOOKUP($D802&amp;"-"&amp;$E802,IF($C$4="TEI0185_REV03",CALC_CONN_TEI0185_REV03!$F:$K,"???"),6,0),"---")</f>
        <v>---</v>
      </c>
    </row>
    <row r="803" spans="2:11" ht="15" customHeight="1" x14ac:dyDescent="0.25">
      <c r="B803" s="73">
        <f t="shared" si="12"/>
        <v>798</v>
      </c>
      <c r="C803" s="77">
        <f>IFERROR(IF($C$4="TEI0185_REV03",CALC_CONN_TEI0185_REV03!U803,),"---")</f>
        <v>0</v>
      </c>
      <c r="D803" s="73">
        <f>IFERROR(IF($C$4="TEI0185_REV03",CALC_CONN_TEI0185_REV03!D803,),"---")</f>
        <v>0</v>
      </c>
      <c r="E803" s="73">
        <f>IFERROR(IF($C$4="TEI0185_REV03",CALC_CONN_TEI0185_REV03!E803,),"---")</f>
        <v>0</v>
      </c>
      <c r="F803" s="73" t="str">
        <f>IFERROR(IF(VLOOKUP($D803&amp;"-"&amp;$E803,IF($C$4="TEI0185_REV03",CALC_CONN_TEI0185_REV03!$F:$I),4,0)="--","---",IF($C$4="TEI0185_REV03",CALC_CONN_TEI0185_REV03!$G803&amp; " --&gt; " &amp;CALC_CONN_TEI0185_REV03!$I803&amp; " --&gt; ")),"---")</f>
        <v>---</v>
      </c>
      <c r="G803" s="73" t="str">
        <f>IFERROR(IF(VLOOKUP($D803&amp;"-"&amp;$E803,IF($C$4="TEI0185_REV03",CALC_CONN_TEI0185_REV03!$F:$H),3,0)="--",VLOOKUP($D803&amp;"-"&amp;$E803,IF($C$4="TEI0185_REV03",CALC_CONN_TEI0185_REV03!$F:$H),2,0),VLOOKUP($D803&amp;"-"&amp;$E803,IF($C$4="TEI0185_REV03",CALC_CONN_TEI0185_REV03!$F:$H),3,0)),"---")</f>
        <v>---</v>
      </c>
      <c r="H803" s="73" t="str">
        <f>IFERROR(VLOOKUP(G803,IF($C$4="TEI0185_REV03",CALC_CONN_TEI0185_REV03!$G:$T),14,0),"---")</f>
        <v>---</v>
      </c>
      <c r="I803" s="73" t="str">
        <f>IFERROR(VLOOKUP(G803,IF($C$4="TEI0185_REV03",CALC_CONN_TEI0185_REV03!$H:$X),16,0),"---")</f>
        <v>---</v>
      </c>
      <c r="J803" s="72" t="str">
        <f>IFERROR(VLOOKUP(G803,IF($C$4="TEI0185_REV03",CALC_CONN_TEI0185_REV03!$H:$X),17,0),"---")</f>
        <v>---</v>
      </c>
      <c r="K803" s="78" t="str">
        <f>IFERROR(VLOOKUP($D803&amp;"-"&amp;$E803,IF($C$4="TEI0185_REV03",CALC_CONN_TEI0185_REV03!$F:$K,"???"),6,0),"---")</f>
        <v>---</v>
      </c>
    </row>
    <row r="804" spans="2:11" ht="15" customHeight="1" x14ac:dyDescent="0.25">
      <c r="B804" s="73">
        <f t="shared" si="12"/>
        <v>799</v>
      </c>
      <c r="C804" s="77">
        <f>IFERROR(IF($C$4="TEI0185_REV03",CALC_CONN_TEI0185_REV03!U804,),"---")</f>
        <v>0</v>
      </c>
      <c r="D804" s="73">
        <f>IFERROR(IF($C$4="TEI0185_REV03",CALC_CONN_TEI0185_REV03!D804,),"---")</f>
        <v>0</v>
      </c>
      <c r="E804" s="73">
        <f>IFERROR(IF($C$4="TEI0185_REV03",CALC_CONN_TEI0185_REV03!E804,),"---")</f>
        <v>0</v>
      </c>
      <c r="F804" s="73" t="str">
        <f>IFERROR(IF(VLOOKUP($D804&amp;"-"&amp;$E804,IF($C$4="TEI0185_REV03",CALC_CONN_TEI0185_REV03!$F:$I),4,0)="--","---",IF($C$4="TEI0185_REV03",CALC_CONN_TEI0185_REV03!$G804&amp; " --&gt; " &amp;CALC_CONN_TEI0185_REV03!$I804&amp; " --&gt; ")),"---")</f>
        <v>---</v>
      </c>
      <c r="G804" s="73" t="str">
        <f>IFERROR(IF(VLOOKUP($D804&amp;"-"&amp;$E804,IF($C$4="TEI0185_REV03",CALC_CONN_TEI0185_REV03!$F:$H),3,0)="--",VLOOKUP($D804&amp;"-"&amp;$E804,IF($C$4="TEI0185_REV03",CALC_CONN_TEI0185_REV03!$F:$H),2,0),VLOOKUP($D804&amp;"-"&amp;$E804,IF($C$4="TEI0185_REV03",CALC_CONN_TEI0185_REV03!$F:$H),3,0)),"---")</f>
        <v>---</v>
      </c>
      <c r="H804" s="73" t="str">
        <f>IFERROR(VLOOKUP(G804,IF($C$4="TEI0185_REV03",CALC_CONN_TEI0185_REV03!$G:$T),14,0),"---")</f>
        <v>---</v>
      </c>
      <c r="I804" s="73" t="str">
        <f>IFERROR(VLOOKUP(G804,IF($C$4="TEI0185_REV03",CALC_CONN_TEI0185_REV03!$H:$X),16,0),"---")</f>
        <v>---</v>
      </c>
      <c r="J804" s="72" t="str">
        <f>IFERROR(VLOOKUP(G804,IF($C$4="TEI0185_REV03",CALC_CONN_TEI0185_REV03!$H:$X),17,0),"---")</f>
        <v>---</v>
      </c>
      <c r="K804" s="78" t="str">
        <f>IFERROR(VLOOKUP($D804&amp;"-"&amp;$E804,IF($C$4="TEI0185_REV03",CALC_CONN_TEI0185_REV03!$F:$K,"???"),6,0),"---")</f>
        <v>---</v>
      </c>
    </row>
    <row r="805" spans="2:11" ht="15" customHeight="1" x14ac:dyDescent="0.25">
      <c r="B805" s="73">
        <f t="shared" si="12"/>
        <v>800</v>
      </c>
      <c r="C805" s="77">
        <f>IFERROR(IF($C$4="TEI0185_REV03",CALC_CONN_TEI0185_REV03!U805,),"---")</f>
        <v>0</v>
      </c>
      <c r="D805" s="73">
        <f>IFERROR(IF($C$4="TEI0185_REV03",CALC_CONN_TEI0185_REV03!D805,),"---")</f>
        <v>0</v>
      </c>
      <c r="E805" s="73">
        <f>IFERROR(IF($C$4="TEI0185_REV03",CALC_CONN_TEI0185_REV03!E805,),"---")</f>
        <v>0</v>
      </c>
      <c r="F805" s="73" t="str">
        <f>IFERROR(IF(VLOOKUP($D805&amp;"-"&amp;$E805,IF($C$4="TEI0185_REV03",CALC_CONN_TEI0185_REV03!$F:$I),4,0)="--","---",IF($C$4="TEI0185_REV03",CALC_CONN_TEI0185_REV03!$G805&amp; " --&gt; " &amp;CALC_CONN_TEI0185_REV03!$I805&amp; " --&gt; ")),"---")</f>
        <v>---</v>
      </c>
      <c r="G805" s="73" t="str">
        <f>IFERROR(IF(VLOOKUP($D805&amp;"-"&amp;$E805,IF($C$4="TEI0185_REV03",CALC_CONN_TEI0185_REV03!$F:$H),3,0)="--",VLOOKUP($D805&amp;"-"&amp;$E805,IF($C$4="TEI0185_REV03",CALC_CONN_TEI0185_REV03!$F:$H),2,0),VLOOKUP($D805&amp;"-"&amp;$E805,IF($C$4="TEI0185_REV03",CALC_CONN_TEI0185_REV03!$F:$H),3,0)),"---")</f>
        <v>---</v>
      </c>
      <c r="H805" s="73" t="str">
        <f>IFERROR(VLOOKUP(G805,IF($C$4="TEI0185_REV03",CALC_CONN_TEI0185_REV03!$G:$T),14,0),"---")</f>
        <v>---</v>
      </c>
      <c r="I805" s="73" t="str">
        <f>IFERROR(VLOOKUP(G805,IF($C$4="TEI0185_REV03",CALC_CONN_TEI0185_REV03!$H:$X),16,0),"---")</f>
        <v>---</v>
      </c>
      <c r="J805" s="72" t="str">
        <f>IFERROR(VLOOKUP(G805,IF($C$4="TEI0185_REV03",CALC_CONN_TEI0185_REV03!$H:$X),17,0),"---")</f>
        <v>---</v>
      </c>
      <c r="K805" s="78" t="str">
        <f>IFERROR(VLOOKUP($D805&amp;"-"&amp;$E805,IF($C$4="TEI0185_REV03",CALC_CONN_TEI0185_REV03!$F:$K,"???"),6,0),"---")</f>
        <v>---</v>
      </c>
    </row>
    <row r="806" spans="2:11" ht="15" customHeight="1" x14ac:dyDescent="0.25">
      <c r="B806" s="73">
        <f t="shared" si="12"/>
        <v>801</v>
      </c>
      <c r="C806" s="77">
        <f>IFERROR(IF($C$4="TEI0185_REV03",CALC_CONN_TEI0185_REV03!U806,),"---")</f>
        <v>0</v>
      </c>
      <c r="D806" s="73">
        <f>IFERROR(IF($C$4="TEI0185_REV03",CALC_CONN_TEI0185_REV03!D806,),"---")</f>
        <v>0</v>
      </c>
      <c r="E806" s="73">
        <f>IFERROR(IF($C$4="TEI0185_REV03",CALC_CONN_TEI0185_REV03!E806,),"---")</f>
        <v>0</v>
      </c>
      <c r="F806" s="73" t="str">
        <f>IFERROR(IF(VLOOKUP($D806&amp;"-"&amp;$E806,IF($C$4="TEI0185_REV03",CALC_CONN_TEI0185_REV03!$F:$I),4,0)="--","---",IF($C$4="TEI0185_REV03",CALC_CONN_TEI0185_REV03!$G806&amp; " --&gt; " &amp;CALC_CONN_TEI0185_REV03!$I806&amp; " --&gt; ")),"---")</f>
        <v>---</v>
      </c>
      <c r="G806" s="73" t="str">
        <f>IFERROR(IF(VLOOKUP($D806&amp;"-"&amp;$E806,IF($C$4="TEI0185_REV03",CALC_CONN_TEI0185_REV03!$F:$H),3,0)="--",VLOOKUP($D806&amp;"-"&amp;$E806,IF($C$4="TEI0185_REV03",CALC_CONN_TEI0185_REV03!$F:$H),2,0),VLOOKUP($D806&amp;"-"&amp;$E806,IF($C$4="TEI0185_REV03",CALC_CONN_TEI0185_REV03!$F:$H),3,0)),"---")</f>
        <v>---</v>
      </c>
      <c r="H806" s="73" t="str">
        <f>IFERROR(VLOOKUP(G806,IF($C$4="TEI0185_REV03",CALC_CONN_TEI0185_REV03!$G:$T),14,0),"---")</f>
        <v>---</v>
      </c>
      <c r="I806" s="73" t="str">
        <f>IFERROR(VLOOKUP(G806,IF($C$4="TEI0185_REV03",CALC_CONN_TEI0185_REV03!$H:$X),16,0),"---")</f>
        <v>---</v>
      </c>
      <c r="J806" s="72" t="str">
        <f>IFERROR(VLOOKUP(G806,IF($C$4="TEI0185_REV03",CALC_CONN_TEI0185_REV03!$H:$X),17,0),"---")</f>
        <v>---</v>
      </c>
      <c r="K806" s="78" t="str">
        <f>IFERROR(VLOOKUP($D806&amp;"-"&amp;$E806,IF($C$4="TEI0185_REV03",CALC_CONN_TEI0185_REV03!$F:$K,"???"),6,0),"---")</f>
        <v>---</v>
      </c>
    </row>
    <row r="807" spans="2:11" ht="15" customHeight="1" x14ac:dyDescent="0.25">
      <c r="B807" s="73">
        <f t="shared" si="12"/>
        <v>802</v>
      </c>
      <c r="C807" s="77">
        <f>IFERROR(IF($C$4="TEI0185_REV03",CALC_CONN_TEI0185_REV03!U807,),"---")</f>
        <v>0</v>
      </c>
      <c r="D807" s="73">
        <f>IFERROR(IF($C$4="TEI0185_REV03",CALC_CONN_TEI0185_REV03!D807,),"---")</f>
        <v>0</v>
      </c>
      <c r="E807" s="73">
        <f>IFERROR(IF($C$4="TEI0185_REV03",CALC_CONN_TEI0185_REV03!E807,),"---")</f>
        <v>0</v>
      </c>
      <c r="F807" s="73" t="str">
        <f>IFERROR(IF(VLOOKUP($D807&amp;"-"&amp;$E807,IF($C$4="TEI0185_REV03",CALC_CONN_TEI0185_REV03!$F:$I),4,0)="--","---",IF($C$4="TEI0185_REV03",CALC_CONN_TEI0185_REV03!$G807&amp; " --&gt; " &amp;CALC_CONN_TEI0185_REV03!$I807&amp; " --&gt; ")),"---")</f>
        <v>---</v>
      </c>
      <c r="G807" s="73" t="str">
        <f>IFERROR(IF(VLOOKUP($D807&amp;"-"&amp;$E807,IF($C$4="TEI0185_REV03",CALC_CONN_TEI0185_REV03!$F:$H),3,0)="--",VLOOKUP($D807&amp;"-"&amp;$E807,IF($C$4="TEI0185_REV03",CALC_CONN_TEI0185_REV03!$F:$H),2,0),VLOOKUP($D807&amp;"-"&amp;$E807,IF($C$4="TEI0185_REV03",CALC_CONN_TEI0185_REV03!$F:$H),3,0)),"---")</f>
        <v>---</v>
      </c>
      <c r="H807" s="73" t="str">
        <f>IFERROR(VLOOKUP(G807,IF($C$4="TEI0185_REV03",CALC_CONN_TEI0185_REV03!$G:$T),14,0),"---")</f>
        <v>---</v>
      </c>
      <c r="I807" s="73" t="str">
        <f>IFERROR(VLOOKUP(G807,IF($C$4="TEI0185_REV03",CALC_CONN_TEI0185_REV03!$H:$X),16,0),"---")</f>
        <v>---</v>
      </c>
      <c r="J807" s="72" t="str">
        <f>IFERROR(VLOOKUP(G807,IF($C$4="TEI0185_REV03",CALC_CONN_TEI0185_REV03!$H:$X),17,0),"---")</f>
        <v>---</v>
      </c>
      <c r="K807" s="78" t="str">
        <f>IFERROR(VLOOKUP($D807&amp;"-"&amp;$E807,IF($C$4="TEI0185_REV03",CALC_CONN_TEI0185_REV03!$F:$K,"???"),6,0),"---")</f>
        <v>---</v>
      </c>
    </row>
    <row r="808" spans="2:11" ht="15" customHeight="1" x14ac:dyDescent="0.25">
      <c r="B808" s="73">
        <f t="shared" si="12"/>
        <v>803</v>
      </c>
      <c r="C808" s="77">
        <f>IFERROR(IF($C$4="TEI0185_REV03",CALC_CONN_TEI0185_REV03!U808,),"---")</f>
        <v>0</v>
      </c>
      <c r="D808" s="73">
        <f>IFERROR(IF($C$4="TEI0185_REV03",CALC_CONN_TEI0185_REV03!D808,),"---")</f>
        <v>0</v>
      </c>
      <c r="E808" s="73">
        <f>IFERROR(IF($C$4="TEI0185_REV03",CALC_CONN_TEI0185_REV03!E808,),"---")</f>
        <v>0</v>
      </c>
      <c r="F808" s="73" t="str">
        <f>IFERROR(IF(VLOOKUP($D808&amp;"-"&amp;$E808,IF($C$4="TEI0185_REV03",CALC_CONN_TEI0185_REV03!$F:$I),4,0)="--","---",IF($C$4="TEI0185_REV03",CALC_CONN_TEI0185_REV03!$G808&amp; " --&gt; " &amp;CALC_CONN_TEI0185_REV03!$I808&amp; " --&gt; ")),"---")</f>
        <v>---</v>
      </c>
      <c r="G808" s="73" t="str">
        <f>IFERROR(IF(VLOOKUP($D808&amp;"-"&amp;$E808,IF($C$4="TEI0185_REV03",CALC_CONN_TEI0185_REV03!$F:$H),3,0)="--",VLOOKUP($D808&amp;"-"&amp;$E808,IF($C$4="TEI0185_REV03",CALC_CONN_TEI0185_REV03!$F:$H),2,0),VLOOKUP($D808&amp;"-"&amp;$E808,IF($C$4="TEI0185_REV03",CALC_CONN_TEI0185_REV03!$F:$H),3,0)),"---")</f>
        <v>---</v>
      </c>
      <c r="H808" s="73" t="str">
        <f>IFERROR(VLOOKUP(G808,IF($C$4="TEI0185_REV03",CALC_CONN_TEI0185_REV03!$G:$T),14,0),"---")</f>
        <v>---</v>
      </c>
      <c r="I808" s="73" t="str">
        <f>IFERROR(VLOOKUP(G808,IF($C$4="TEI0185_REV03",CALC_CONN_TEI0185_REV03!$H:$X),16,0),"---")</f>
        <v>---</v>
      </c>
      <c r="J808" s="72" t="str">
        <f>IFERROR(VLOOKUP(G808,IF($C$4="TEI0185_REV03",CALC_CONN_TEI0185_REV03!$H:$X),17,0),"---")</f>
        <v>---</v>
      </c>
      <c r="K808" s="78" t="str">
        <f>IFERROR(VLOOKUP($D808&amp;"-"&amp;$E808,IF($C$4="TEI0185_REV03",CALC_CONN_TEI0185_REV03!$F:$K,"???"),6,0),"---")</f>
        <v>---</v>
      </c>
    </row>
    <row r="809" spans="2:11" ht="15" customHeight="1" x14ac:dyDescent="0.25">
      <c r="B809" s="73">
        <f t="shared" si="12"/>
        <v>804</v>
      </c>
      <c r="C809" s="77">
        <f>IFERROR(IF($C$4="TEI0185_REV03",CALC_CONN_TEI0185_REV03!U809,),"---")</f>
        <v>0</v>
      </c>
      <c r="D809" s="73">
        <f>IFERROR(IF($C$4="TEI0185_REV03",CALC_CONN_TEI0185_REV03!D809,),"---")</f>
        <v>0</v>
      </c>
      <c r="E809" s="73">
        <f>IFERROR(IF($C$4="TEI0185_REV03",CALC_CONN_TEI0185_REV03!E809,),"---")</f>
        <v>0</v>
      </c>
      <c r="F809" s="73" t="str">
        <f>IFERROR(IF(VLOOKUP($D809&amp;"-"&amp;$E809,IF($C$4="TEI0185_REV03",CALC_CONN_TEI0185_REV03!$F:$I),4,0)="--","---",IF($C$4="TEI0185_REV03",CALC_CONN_TEI0185_REV03!$G809&amp; " --&gt; " &amp;CALC_CONN_TEI0185_REV03!$I809&amp; " --&gt; ")),"---")</f>
        <v>---</v>
      </c>
      <c r="G809" s="73" t="str">
        <f>IFERROR(IF(VLOOKUP($D809&amp;"-"&amp;$E809,IF($C$4="TEI0185_REV03",CALC_CONN_TEI0185_REV03!$F:$H),3,0)="--",VLOOKUP($D809&amp;"-"&amp;$E809,IF($C$4="TEI0185_REV03",CALC_CONN_TEI0185_REV03!$F:$H),2,0),VLOOKUP($D809&amp;"-"&amp;$E809,IF($C$4="TEI0185_REV03",CALC_CONN_TEI0185_REV03!$F:$H),3,0)),"---")</f>
        <v>---</v>
      </c>
      <c r="H809" s="73" t="str">
        <f>IFERROR(VLOOKUP(G809,IF($C$4="TEI0185_REV03",CALC_CONN_TEI0185_REV03!$G:$T),14,0),"---")</f>
        <v>---</v>
      </c>
      <c r="I809" s="73" t="str">
        <f>IFERROR(VLOOKUP(G809,IF($C$4="TEI0185_REV03",CALC_CONN_TEI0185_REV03!$H:$X),16,0),"---")</f>
        <v>---</v>
      </c>
      <c r="J809" s="72" t="str">
        <f>IFERROR(VLOOKUP(G809,IF($C$4="TEI0185_REV03",CALC_CONN_TEI0185_REV03!$H:$X),17,0),"---")</f>
        <v>---</v>
      </c>
      <c r="K809" s="78" t="str">
        <f>IFERROR(VLOOKUP($D809&amp;"-"&amp;$E809,IF($C$4="TEI0185_REV03",CALC_CONN_TEI0185_REV03!$F:$K,"???"),6,0),"---")</f>
        <v>---</v>
      </c>
    </row>
    <row r="810" spans="2:11" ht="15" customHeight="1" x14ac:dyDescent="0.25">
      <c r="B810" s="73">
        <f t="shared" si="12"/>
        <v>805</v>
      </c>
      <c r="C810" s="77">
        <f>IFERROR(IF($C$4="TEI0185_REV03",CALC_CONN_TEI0185_REV03!U810,),"---")</f>
        <v>0</v>
      </c>
      <c r="D810" s="73">
        <f>IFERROR(IF($C$4="TEI0185_REV03",CALC_CONN_TEI0185_REV03!D810,),"---")</f>
        <v>0</v>
      </c>
      <c r="E810" s="73">
        <f>IFERROR(IF($C$4="TEI0185_REV03",CALC_CONN_TEI0185_REV03!E810,),"---")</f>
        <v>0</v>
      </c>
      <c r="F810" s="73" t="str">
        <f>IFERROR(IF(VLOOKUP($D810&amp;"-"&amp;$E810,IF($C$4="TEI0185_REV03",CALC_CONN_TEI0185_REV03!$F:$I),4,0)="--","---",IF($C$4="TEI0185_REV03",CALC_CONN_TEI0185_REV03!$G810&amp; " --&gt; " &amp;CALC_CONN_TEI0185_REV03!$I810&amp; " --&gt; ")),"---")</f>
        <v>---</v>
      </c>
      <c r="G810" s="73" t="str">
        <f>IFERROR(IF(VLOOKUP($D810&amp;"-"&amp;$E810,IF($C$4="TEI0185_REV03",CALC_CONN_TEI0185_REV03!$F:$H),3,0)="--",VLOOKUP($D810&amp;"-"&amp;$E810,IF($C$4="TEI0185_REV03",CALC_CONN_TEI0185_REV03!$F:$H),2,0),VLOOKUP($D810&amp;"-"&amp;$E810,IF($C$4="TEI0185_REV03",CALC_CONN_TEI0185_REV03!$F:$H),3,0)),"---")</f>
        <v>---</v>
      </c>
      <c r="H810" s="73" t="str">
        <f>IFERROR(VLOOKUP(G810,IF($C$4="TEI0185_REV03",CALC_CONN_TEI0185_REV03!$G:$T),14,0),"---")</f>
        <v>---</v>
      </c>
      <c r="I810" s="73" t="str">
        <f>IFERROR(VLOOKUP(G810,IF($C$4="TEI0185_REV03",CALC_CONN_TEI0185_REV03!$H:$X),16,0),"---")</f>
        <v>---</v>
      </c>
      <c r="J810" s="72" t="str">
        <f>IFERROR(VLOOKUP(G810,IF($C$4="TEI0185_REV03",CALC_CONN_TEI0185_REV03!$H:$X),17,0),"---")</f>
        <v>---</v>
      </c>
      <c r="K810" s="78" t="str">
        <f>IFERROR(VLOOKUP($D810&amp;"-"&amp;$E810,IF($C$4="TEI0185_REV03",CALC_CONN_TEI0185_REV03!$F:$K,"???"),6,0),"---")</f>
        <v>---</v>
      </c>
    </row>
    <row r="811" spans="2:11" ht="15" customHeight="1" x14ac:dyDescent="0.25">
      <c r="B811" s="73">
        <f t="shared" si="12"/>
        <v>806</v>
      </c>
      <c r="C811" s="77">
        <f>IFERROR(IF($C$4="TEI0185_REV03",CALC_CONN_TEI0185_REV03!U811,),"---")</f>
        <v>0</v>
      </c>
      <c r="D811" s="73">
        <f>IFERROR(IF($C$4="TEI0185_REV03",CALC_CONN_TEI0185_REV03!D811,),"---")</f>
        <v>0</v>
      </c>
      <c r="E811" s="73">
        <f>IFERROR(IF($C$4="TEI0185_REV03",CALC_CONN_TEI0185_REV03!E811,),"---")</f>
        <v>0</v>
      </c>
      <c r="F811" s="73" t="str">
        <f>IFERROR(IF(VLOOKUP($D811&amp;"-"&amp;$E811,IF($C$4="TEI0185_REV03",CALC_CONN_TEI0185_REV03!$F:$I),4,0)="--","---",IF($C$4="TEI0185_REV03",CALC_CONN_TEI0185_REV03!$G811&amp; " --&gt; " &amp;CALC_CONN_TEI0185_REV03!$I811&amp; " --&gt; ")),"---")</f>
        <v>---</v>
      </c>
      <c r="G811" s="73" t="str">
        <f>IFERROR(IF(VLOOKUP($D811&amp;"-"&amp;$E811,IF($C$4="TEI0185_REV03",CALC_CONN_TEI0185_REV03!$F:$H),3,0)="--",VLOOKUP($D811&amp;"-"&amp;$E811,IF($C$4="TEI0185_REV03",CALC_CONN_TEI0185_REV03!$F:$H),2,0),VLOOKUP($D811&amp;"-"&amp;$E811,IF($C$4="TEI0185_REV03",CALC_CONN_TEI0185_REV03!$F:$H),3,0)),"---")</f>
        <v>---</v>
      </c>
      <c r="H811" s="73" t="str">
        <f>IFERROR(VLOOKUP(G811,IF($C$4="TEI0185_REV03",CALC_CONN_TEI0185_REV03!$G:$T),14,0),"---")</f>
        <v>---</v>
      </c>
      <c r="I811" s="73" t="str">
        <f>IFERROR(VLOOKUP(G811,IF($C$4="TEI0185_REV03",CALC_CONN_TEI0185_REV03!$H:$X),16,0),"---")</f>
        <v>---</v>
      </c>
      <c r="J811" s="72" t="str">
        <f>IFERROR(VLOOKUP(G811,IF($C$4="TEI0185_REV03",CALC_CONN_TEI0185_REV03!$H:$X),17,0),"---")</f>
        <v>---</v>
      </c>
      <c r="K811" s="78" t="str">
        <f>IFERROR(VLOOKUP($D811&amp;"-"&amp;$E811,IF($C$4="TEI0185_REV03",CALC_CONN_TEI0185_REV03!$F:$K,"???"),6,0),"---")</f>
        <v>---</v>
      </c>
    </row>
    <row r="812" spans="2:11" ht="15" customHeight="1" x14ac:dyDescent="0.25">
      <c r="B812" s="73">
        <f t="shared" si="12"/>
        <v>807</v>
      </c>
      <c r="C812" s="77">
        <f>IFERROR(IF($C$4="TEI0185_REV03",CALC_CONN_TEI0185_REV03!U812,),"---")</f>
        <v>0</v>
      </c>
      <c r="D812" s="73">
        <f>IFERROR(IF($C$4="TEI0185_REV03",CALC_CONN_TEI0185_REV03!D812,),"---")</f>
        <v>0</v>
      </c>
      <c r="E812" s="73">
        <f>IFERROR(IF($C$4="TEI0185_REV03",CALC_CONN_TEI0185_REV03!E812,),"---")</f>
        <v>0</v>
      </c>
      <c r="F812" s="73" t="str">
        <f>IFERROR(IF(VLOOKUP($D812&amp;"-"&amp;$E812,IF($C$4="TEI0185_REV03",CALC_CONN_TEI0185_REV03!$F:$I),4,0)="--","---",IF($C$4="TEI0185_REV03",CALC_CONN_TEI0185_REV03!$G812&amp; " --&gt; " &amp;CALC_CONN_TEI0185_REV03!$I812&amp; " --&gt; ")),"---")</f>
        <v>---</v>
      </c>
      <c r="G812" s="73" t="str">
        <f>IFERROR(IF(VLOOKUP($D812&amp;"-"&amp;$E812,IF($C$4="TEI0185_REV03",CALC_CONN_TEI0185_REV03!$F:$H),3,0)="--",VLOOKUP($D812&amp;"-"&amp;$E812,IF($C$4="TEI0185_REV03",CALC_CONN_TEI0185_REV03!$F:$H),2,0),VLOOKUP($D812&amp;"-"&amp;$E812,IF($C$4="TEI0185_REV03",CALC_CONN_TEI0185_REV03!$F:$H),3,0)),"---")</f>
        <v>---</v>
      </c>
      <c r="H812" s="73" t="str">
        <f>IFERROR(VLOOKUP(G812,IF($C$4="TEI0185_REV03",CALC_CONN_TEI0185_REV03!$G:$T),14,0),"---")</f>
        <v>---</v>
      </c>
      <c r="I812" s="73" t="str">
        <f>IFERROR(VLOOKUP(G812,IF($C$4="TEI0185_REV03",CALC_CONN_TEI0185_REV03!$H:$X),16,0),"---")</f>
        <v>---</v>
      </c>
      <c r="J812" s="72" t="str">
        <f>IFERROR(VLOOKUP(G812,IF($C$4="TEI0185_REV03",CALC_CONN_TEI0185_REV03!$H:$X),17,0),"---")</f>
        <v>---</v>
      </c>
      <c r="K812" s="78" t="str">
        <f>IFERROR(VLOOKUP($D812&amp;"-"&amp;$E812,IF($C$4="TEI0185_REV03",CALC_CONN_TEI0185_REV03!$F:$K,"???"),6,0),"---")</f>
        <v>---</v>
      </c>
    </row>
    <row r="813" spans="2:11" ht="15" customHeight="1" x14ac:dyDescent="0.25">
      <c r="B813" s="73">
        <f t="shared" si="12"/>
        <v>808</v>
      </c>
      <c r="C813" s="77">
        <f>IFERROR(IF($C$4="TEI0185_REV03",CALC_CONN_TEI0185_REV03!U813,),"---")</f>
        <v>0</v>
      </c>
      <c r="D813" s="73">
        <f>IFERROR(IF($C$4="TEI0185_REV03",CALC_CONN_TEI0185_REV03!D813,),"---")</f>
        <v>0</v>
      </c>
      <c r="E813" s="73">
        <f>IFERROR(IF($C$4="TEI0185_REV03",CALC_CONN_TEI0185_REV03!E813,),"---")</f>
        <v>0</v>
      </c>
      <c r="F813" s="73" t="str">
        <f>IFERROR(IF(VLOOKUP($D813&amp;"-"&amp;$E813,IF($C$4="TEI0185_REV03",CALC_CONN_TEI0185_REV03!$F:$I),4,0)="--","---",IF($C$4="TEI0185_REV03",CALC_CONN_TEI0185_REV03!$G813&amp; " --&gt; " &amp;CALC_CONN_TEI0185_REV03!$I813&amp; " --&gt; ")),"---")</f>
        <v>---</v>
      </c>
      <c r="G813" s="73" t="str">
        <f>IFERROR(IF(VLOOKUP($D813&amp;"-"&amp;$E813,IF($C$4="TEI0185_REV03",CALC_CONN_TEI0185_REV03!$F:$H),3,0)="--",VLOOKUP($D813&amp;"-"&amp;$E813,IF($C$4="TEI0185_REV03",CALC_CONN_TEI0185_REV03!$F:$H),2,0),VLOOKUP($D813&amp;"-"&amp;$E813,IF($C$4="TEI0185_REV03",CALC_CONN_TEI0185_REV03!$F:$H),3,0)),"---")</f>
        <v>---</v>
      </c>
      <c r="H813" s="73" t="str">
        <f>IFERROR(VLOOKUP(G813,IF($C$4="TEI0185_REV03",CALC_CONN_TEI0185_REV03!$G:$T),14,0),"---")</f>
        <v>---</v>
      </c>
      <c r="I813" s="73" t="str">
        <f>IFERROR(VLOOKUP(G813,IF($C$4="TEI0185_REV03",CALC_CONN_TEI0185_REV03!$H:$X),16,0),"---")</f>
        <v>---</v>
      </c>
      <c r="J813" s="72" t="str">
        <f>IFERROR(VLOOKUP(G813,IF($C$4="TEI0185_REV03",CALC_CONN_TEI0185_REV03!$H:$X),17,0),"---")</f>
        <v>---</v>
      </c>
      <c r="K813" s="78" t="str">
        <f>IFERROR(VLOOKUP($D813&amp;"-"&amp;$E813,IF($C$4="TEI0185_REV03",CALC_CONN_TEI0185_REV03!$F:$K,"???"),6,0),"---")</f>
        <v>---</v>
      </c>
    </row>
    <row r="814" spans="2:11" ht="15" customHeight="1" x14ac:dyDescent="0.25">
      <c r="B814" s="73">
        <f t="shared" si="12"/>
        <v>809</v>
      </c>
      <c r="C814" s="77">
        <f>IFERROR(IF($C$4="TEI0185_REV03",CALC_CONN_TEI0185_REV03!U814,),"---")</f>
        <v>0</v>
      </c>
      <c r="D814" s="73">
        <f>IFERROR(IF($C$4="TEI0185_REV03",CALC_CONN_TEI0185_REV03!D814,),"---")</f>
        <v>0</v>
      </c>
      <c r="E814" s="73">
        <f>IFERROR(IF($C$4="TEI0185_REV03",CALC_CONN_TEI0185_REV03!E814,),"---")</f>
        <v>0</v>
      </c>
      <c r="F814" s="73" t="str">
        <f>IFERROR(IF(VLOOKUP($D814&amp;"-"&amp;$E814,IF($C$4="TEI0185_REV03",CALC_CONN_TEI0185_REV03!$F:$I),4,0)="--","---",IF($C$4="TEI0185_REV03",CALC_CONN_TEI0185_REV03!$G814&amp; " --&gt; " &amp;CALC_CONN_TEI0185_REV03!$I814&amp; " --&gt; ")),"---")</f>
        <v>---</v>
      </c>
      <c r="G814" s="73" t="str">
        <f>IFERROR(IF(VLOOKUP($D814&amp;"-"&amp;$E814,IF($C$4="TEI0185_REV03",CALC_CONN_TEI0185_REV03!$F:$H),3,0)="--",VLOOKUP($D814&amp;"-"&amp;$E814,IF($C$4="TEI0185_REV03",CALC_CONN_TEI0185_REV03!$F:$H),2,0),VLOOKUP($D814&amp;"-"&amp;$E814,IF($C$4="TEI0185_REV03",CALC_CONN_TEI0185_REV03!$F:$H),3,0)),"---")</f>
        <v>---</v>
      </c>
      <c r="H814" s="73" t="str">
        <f>IFERROR(VLOOKUP(G814,IF($C$4="TEI0185_REV03",CALC_CONN_TEI0185_REV03!$G:$T),14,0),"---")</f>
        <v>---</v>
      </c>
      <c r="I814" s="73" t="str">
        <f>IFERROR(VLOOKUP(G814,IF($C$4="TEI0185_REV03",CALC_CONN_TEI0185_REV03!$H:$X),16,0),"---")</f>
        <v>---</v>
      </c>
      <c r="J814" s="72" t="str">
        <f>IFERROR(VLOOKUP(G814,IF($C$4="TEI0185_REV03",CALC_CONN_TEI0185_REV03!$H:$X),17,0),"---")</f>
        <v>---</v>
      </c>
      <c r="K814" s="78" t="str">
        <f>IFERROR(VLOOKUP($D814&amp;"-"&amp;$E814,IF($C$4="TEI0185_REV03",CALC_CONN_TEI0185_REV03!$F:$K,"???"),6,0),"---")</f>
        <v>---</v>
      </c>
    </row>
    <row r="815" spans="2:11" ht="15" customHeight="1" x14ac:dyDescent="0.25">
      <c r="B815" s="73">
        <f t="shared" si="12"/>
        <v>810</v>
      </c>
      <c r="C815" s="77">
        <f>IFERROR(IF($C$4="TEI0185_REV03",CALC_CONN_TEI0185_REV03!U815,),"---")</f>
        <v>0</v>
      </c>
      <c r="D815" s="73">
        <f>IFERROR(IF($C$4="TEI0185_REV03",CALC_CONN_TEI0185_REV03!D815,),"---")</f>
        <v>0</v>
      </c>
      <c r="E815" s="73">
        <f>IFERROR(IF($C$4="TEI0185_REV03",CALC_CONN_TEI0185_REV03!E815,),"---")</f>
        <v>0</v>
      </c>
      <c r="F815" s="73" t="str">
        <f>IFERROR(IF(VLOOKUP($D815&amp;"-"&amp;$E815,IF($C$4="TEI0185_REV03",CALC_CONN_TEI0185_REV03!$F:$I),4,0)="--","---",IF($C$4="TEI0185_REV03",CALC_CONN_TEI0185_REV03!$G815&amp; " --&gt; " &amp;CALC_CONN_TEI0185_REV03!$I815&amp; " --&gt; ")),"---")</f>
        <v>---</v>
      </c>
      <c r="G815" s="73" t="str">
        <f>IFERROR(IF(VLOOKUP($D815&amp;"-"&amp;$E815,IF($C$4="TEI0185_REV03",CALC_CONN_TEI0185_REV03!$F:$H),3,0)="--",VLOOKUP($D815&amp;"-"&amp;$E815,IF($C$4="TEI0185_REV03",CALC_CONN_TEI0185_REV03!$F:$H),2,0),VLOOKUP($D815&amp;"-"&amp;$E815,IF($C$4="TEI0185_REV03",CALC_CONN_TEI0185_REV03!$F:$H),3,0)),"---")</f>
        <v>---</v>
      </c>
      <c r="H815" s="73" t="str">
        <f>IFERROR(VLOOKUP(G815,IF($C$4="TEI0185_REV03",CALC_CONN_TEI0185_REV03!$G:$T),14,0),"---")</f>
        <v>---</v>
      </c>
      <c r="I815" s="73" t="str">
        <f>IFERROR(VLOOKUP(G815,IF($C$4="TEI0185_REV03",CALC_CONN_TEI0185_REV03!$H:$X),16,0),"---")</f>
        <v>---</v>
      </c>
      <c r="J815" s="72" t="str">
        <f>IFERROR(VLOOKUP(G815,IF($C$4="TEI0185_REV03",CALC_CONN_TEI0185_REV03!$H:$X),17,0),"---")</f>
        <v>---</v>
      </c>
      <c r="K815" s="78" t="str">
        <f>IFERROR(VLOOKUP($D815&amp;"-"&amp;$E815,IF($C$4="TEI0185_REV03",CALC_CONN_TEI0185_REV03!$F:$K,"???"),6,0),"---")</f>
        <v>---</v>
      </c>
    </row>
    <row r="816" spans="2:11" ht="15" customHeight="1" x14ac:dyDescent="0.25">
      <c r="B816" s="73">
        <f t="shared" si="12"/>
        <v>811</v>
      </c>
      <c r="C816" s="77">
        <f>IFERROR(IF($C$4="TEI0185_REV03",CALC_CONN_TEI0185_REV03!U816,),"---")</f>
        <v>0</v>
      </c>
      <c r="D816" s="73">
        <f>IFERROR(IF($C$4="TEI0185_REV03",CALC_CONN_TEI0185_REV03!D816,),"---")</f>
        <v>0</v>
      </c>
      <c r="E816" s="73">
        <f>IFERROR(IF($C$4="TEI0185_REV03",CALC_CONN_TEI0185_REV03!E816,),"---")</f>
        <v>0</v>
      </c>
      <c r="F816" s="73" t="str">
        <f>IFERROR(IF(VLOOKUP($D816&amp;"-"&amp;$E816,IF($C$4="TEI0185_REV03",CALC_CONN_TEI0185_REV03!$F:$I),4,0)="--","---",IF($C$4="TEI0185_REV03",CALC_CONN_TEI0185_REV03!$G816&amp; " --&gt; " &amp;CALC_CONN_TEI0185_REV03!$I816&amp; " --&gt; ")),"---")</f>
        <v>---</v>
      </c>
      <c r="G816" s="73" t="str">
        <f>IFERROR(IF(VLOOKUP($D816&amp;"-"&amp;$E816,IF($C$4="TEI0185_REV03",CALC_CONN_TEI0185_REV03!$F:$H),3,0)="--",VLOOKUP($D816&amp;"-"&amp;$E816,IF($C$4="TEI0185_REV03",CALC_CONN_TEI0185_REV03!$F:$H),2,0),VLOOKUP($D816&amp;"-"&amp;$E816,IF($C$4="TEI0185_REV03",CALC_CONN_TEI0185_REV03!$F:$H),3,0)),"---")</f>
        <v>---</v>
      </c>
      <c r="H816" s="73" t="str">
        <f>IFERROR(VLOOKUP(G816,IF($C$4="TEI0185_REV03",CALC_CONN_TEI0185_REV03!$G:$T),14,0),"---")</f>
        <v>---</v>
      </c>
      <c r="I816" s="73" t="str">
        <f>IFERROR(VLOOKUP(G816,IF($C$4="TEI0185_REV03",CALC_CONN_TEI0185_REV03!$H:$X),16,0),"---")</f>
        <v>---</v>
      </c>
      <c r="J816" s="72" t="str">
        <f>IFERROR(VLOOKUP(G816,IF($C$4="TEI0185_REV03",CALC_CONN_TEI0185_REV03!$H:$X),17,0),"---")</f>
        <v>---</v>
      </c>
      <c r="K816" s="78" t="str">
        <f>IFERROR(VLOOKUP($D816&amp;"-"&amp;$E816,IF($C$4="TEI0185_REV03",CALC_CONN_TEI0185_REV03!$F:$K,"???"),6,0),"---")</f>
        <v>---</v>
      </c>
    </row>
    <row r="817" spans="2:11" ht="15" customHeight="1" x14ac:dyDescent="0.25">
      <c r="B817" s="73">
        <f t="shared" si="12"/>
        <v>812</v>
      </c>
      <c r="C817" s="77">
        <f>IFERROR(IF($C$4="TEI0185_REV03",CALC_CONN_TEI0185_REV03!U817,),"---")</f>
        <v>0</v>
      </c>
      <c r="D817" s="73">
        <f>IFERROR(IF($C$4="TEI0185_REV03",CALC_CONN_TEI0185_REV03!D817,),"---")</f>
        <v>0</v>
      </c>
      <c r="E817" s="73">
        <f>IFERROR(IF($C$4="TEI0185_REV03",CALC_CONN_TEI0185_REV03!E817,),"---")</f>
        <v>0</v>
      </c>
      <c r="F817" s="73" t="str">
        <f>IFERROR(IF(VLOOKUP($D817&amp;"-"&amp;$E817,IF($C$4="TEI0185_REV03",CALC_CONN_TEI0185_REV03!$F:$I),4,0)="--","---",IF($C$4="TEI0185_REV03",CALC_CONN_TEI0185_REV03!$G817&amp; " --&gt; " &amp;CALC_CONN_TEI0185_REV03!$I817&amp; " --&gt; ")),"---")</f>
        <v>---</v>
      </c>
      <c r="G817" s="73" t="str">
        <f>IFERROR(IF(VLOOKUP($D817&amp;"-"&amp;$E817,IF($C$4="TEI0185_REV03",CALC_CONN_TEI0185_REV03!$F:$H),3,0)="--",VLOOKUP($D817&amp;"-"&amp;$E817,IF($C$4="TEI0185_REV03",CALC_CONN_TEI0185_REV03!$F:$H),2,0),VLOOKUP($D817&amp;"-"&amp;$E817,IF($C$4="TEI0185_REV03",CALC_CONN_TEI0185_REV03!$F:$H),3,0)),"---")</f>
        <v>---</v>
      </c>
      <c r="H817" s="73" t="str">
        <f>IFERROR(VLOOKUP(G817,IF($C$4="TEI0185_REV03",CALC_CONN_TEI0185_REV03!$G:$T),14,0),"---")</f>
        <v>---</v>
      </c>
      <c r="I817" s="73" t="str">
        <f>IFERROR(VLOOKUP(G817,IF($C$4="TEI0185_REV03",CALC_CONN_TEI0185_REV03!$H:$X),16,0),"---")</f>
        <v>---</v>
      </c>
      <c r="J817" s="72" t="str">
        <f>IFERROR(VLOOKUP(G817,IF($C$4="TEI0185_REV03",CALC_CONN_TEI0185_REV03!$H:$X),17,0),"---")</f>
        <v>---</v>
      </c>
      <c r="K817" s="78" t="str">
        <f>IFERROR(VLOOKUP($D817&amp;"-"&amp;$E817,IF($C$4="TEI0185_REV03",CALC_CONN_TEI0185_REV03!$F:$K,"???"),6,0),"---")</f>
        <v>---</v>
      </c>
    </row>
    <row r="818" spans="2:11" ht="15" customHeight="1" x14ac:dyDescent="0.25">
      <c r="B818" s="73">
        <f t="shared" si="12"/>
        <v>813</v>
      </c>
      <c r="C818" s="77">
        <f>IFERROR(IF($C$4="TEI0185_REV03",CALC_CONN_TEI0185_REV03!U818,),"---")</f>
        <v>0</v>
      </c>
      <c r="D818" s="73">
        <f>IFERROR(IF($C$4="TEI0185_REV03",CALC_CONN_TEI0185_REV03!D818,),"---")</f>
        <v>0</v>
      </c>
      <c r="E818" s="73">
        <f>IFERROR(IF($C$4="TEI0185_REV03",CALC_CONN_TEI0185_REV03!E818,),"---")</f>
        <v>0</v>
      </c>
      <c r="F818" s="73" t="str">
        <f>IFERROR(IF(VLOOKUP($D818&amp;"-"&amp;$E818,IF($C$4="TEI0185_REV03",CALC_CONN_TEI0185_REV03!$F:$I),4,0)="--","---",IF($C$4="TEI0185_REV03",CALC_CONN_TEI0185_REV03!$G818&amp; " --&gt; " &amp;CALC_CONN_TEI0185_REV03!$I818&amp; " --&gt; ")),"---")</f>
        <v>---</v>
      </c>
      <c r="G818" s="73" t="str">
        <f>IFERROR(IF(VLOOKUP($D818&amp;"-"&amp;$E818,IF($C$4="TEI0185_REV03",CALC_CONN_TEI0185_REV03!$F:$H),3,0)="--",VLOOKUP($D818&amp;"-"&amp;$E818,IF($C$4="TEI0185_REV03",CALC_CONN_TEI0185_REV03!$F:$H),2,0),VLOOKUP($D818&amp;"-"&amp;$E818,IF($C$4="TEI0185_REV03",CALC_CONN_TEI0185_REV03!$F:$H),3,0)),"---")</f>
        <v>---</v>
      </c>
      <c r="H818" s="73" t="str">
        <f>IFERROR(VLOOKUP(G818,IF($C$4="TEI0185_REV03",CALC_CONN_TEI0185_REV03!$G:$T),14,0),"---")</f>
        <v>---</v>
      </c>
      <c r="I818" s="73" t="str">
        <f>IFERROR(VLOOKUP(G818,IF($C$4="TEI0185_REV03",CALC_CONN_TEI0185_REV03!$H:$X),16,0),"---")</f>
        <v>---</v>
      </c>
      <c r="J818" s="72" t="str">
        <f>IFERROR(VLOOKUP(G818,IF($C$4="TEI0185_REV03",CALC_CONN_TEI0185_REV03!$H:$X),17,0),"---")</f>
        <v>---</v>
      </c>
      <c r="K818" s="78" t="str">
        <f>IFERROR(VLOOKUP($D818&amp;"-"&amp;$E818,IF($C$4="TEI0185_REV03",CALC_CONN_TEI0185_REV03!$F:$K,"???"),6,0),"---")</f>
        <v>---</v>
      </c>
    </row>
    <row r="819" spans="2:11" ht="15" customHeight="1" x14ac:dyDescent="0.25">
      <c r="B819" s="73">
        <f t="shared" si="12"/>
        <v>814</v>
      </c>
      <c r="C819" s="77">
        <f>IFERROR(IF($C$4="TEI0185_REV03",CALC_CONN_TEI0185_REV03!U819,),"---")</f>
        <v>0</v>
      </c>
      <c r="D819" s="73">
        <f>IFERROR(IF($C$4="TEI0185_REV03",CALC_CONN_TEI0185_REV03!D819,),"---")</f>
        <v>0</v>
      </c>
      <c r="E819" s="73">
        <f>IFERROR(IF($C$4="TEI0185_REV03",CALC_CONN_TEI0185_REV03!E819,),"---")</f>
        <v>0</v>
      </c>
      <c r="F819" s="73" t="str">
        <f>IFERROR(IF(VLOOKUP($D819&amp;"-"&amp;$E819,IF($C$4="TEI0185_REV03",CALC_CONN_TEI0185_REV03!$F:$I),4,0)="--","---",IF($C$4="TEI0185_REV03",CALC_CONN_TEI0185_REV03!$G819&amp; " --&gt; " &amp;CALC_CONN_TEI0185_REV03!$I819&amp; " --&gt; ")),"---")</f>
        <v>---</v>
      </c>
      <c r="G819" s="73" t="str">
        <f>IFERROR(IF(VLOOKUP($D819&amp;"-"&amp;$E819,IF($C$4="TEI0185_REV03",CALC_CONN_TEI0185_REV03!$F:$H),3,0)="--",VLOOKUP($D819&amp;"-"&amp;$E819,IF($C$4="TEI0185_REV03",CALC_CONN_TEI0185_REV03!$F:$H),2,0),VLOOKUP($D819&amp;"-"&amp;$E819,IF($C$4="TEI0185_REV03",CALC_CONN_TEI0185_REV03!$F:$H),3,0)),"---")</f>
        <v>---</v>
      </c>
      <c r="H819" s="73" t="str">
        <f>IFERROR(VLOOKUP(G819,IF($C$4="TEI0185_REV03",CALC_CONN_TEI0185_REV03!$G:$T),14,0),"---")</f>
        <v>---</v>
      </c>
      <c r="I819" s="73" t="str">
        <f>IFERROR(VLOOKUP(G819,IF($C$4="TEI0185_REV03",CALC_CONN_TEI0185_REV03!$H:$X),16,0),"---")</f>
        <v>---</v>
      </c>
      <c r="J819" s="72" t="str">
        <f>IFERROR(VLOOKUP(G819,IF($C$4="TEI0185_REV03",CALC_CONN_TEI0185_REV03!$H:$X),17,0),"---")</f>
        <v>---</v>
      </c>
      <c r="K819" s="78" t="str">
        <f>IFERROR(VLOOKUP($D819&amp;"-"&amp;$E819,IF($C$4="TEI0185_REV03",CALC_CONN_TEI0185_REV03!$F:$K,"???"),6,0),"---")</f>
        <v>---</v>
      </c>
    </row>
    <row r="820" spans="2:11" ht="15" customHeight="1" x14ac:dyDescent="0.25">
      <c r="B820" s="73">
        <f t="shared" si="12"/>
        <v>815</v>
      </c>
      <c r="C820" s="77">
        <f>IFERROR(IF($C$4="TEI0185_REV03",CALC_CONN_TEI0185_REV03!U820,),"---")</f>
        <v>0</v>
      </c>
      <c r="D820" s="73">
        <f>IFERROR(IF($C$4="TEI0185_REV03",CALC_CONN_TEI0185_REV03!D820,),"---")</f>
        <v>0</v>
      </c>
      <c r="E820" s="73">
        <f>IFERROR(IF($C$4="TEI0185_REV03",CALC_CONN_TEI0185_REV03!E820,),"---")</f>
        <v>0</v>
      </c>
      <c r="F820" s="73" t="str">
        <f>IFERROR(IF(VLOOKUP($D820&amp;"-"&amp;$E820,IF($C$4="TEI0185_REV03",CALC_CONN_TEI0185_REV03!$F:$I),4,0)="--","---",IF($C$4="TEI0185_REV03",CALC_CONN_TEI0185_REV03!$G820&amp; " --&gt; " &amp;CALC_CONN_TEI0185_REV03!$I820&amp; " --&gt; ")),"---")</f>
        <v>---</v>
      </c>
      <c r="G820" s="73" t="str">
        <f>IFERROR(IF(VLOOKUP($D820&amp;"-"&amp;$E820,IF($C$4="TEI0185_REV03",CALC_CONN_TEI0185_REV03!$F:$H),3,0)="--",VLOOKUP($D820&amp;"-"&amp;$E820,IF($C$4="TEI0185_REV03",CALC_CONN_TEI0185_REV03!$F:$H),2,0),VLOOKUP($D820&amp;"-"&amp;$E820,IF($C$4="TEI0185_REV03",CALC_CONN_TEI0185_REV03!$F:$H),3,0)),"---")</f>
        <v>---</v>
      </c>
      <c r="H820" s="73" t="str">
        <f>IFERROR(VLOOKUP(G820,IF($C$4="TEI0185_REV03",CALC_CONN_TEI0185_REV03!$G:$T),14,0),"---")</f>
        <v>---</v>
      </c>
      <c r="I820" s="73" t="str">
        <f>IFERROR(VLOOKUP(G820,IF($C$4="TEI0185_REV03",CALC_CONN_TEI0185_REV03!$H:$X),16,0),"---")</f>
        <v>---</v>
      </c>
      <c r="J820" s="72" t="str">
        <f>IFERROR(VLOOKUP(G820,IF($C$4="TEI0185_REV03",CALC_CONN_TEI0185_REV03!$H:$X),17,0),"---")</f>
        <v>---</v>
      </c>
      <c r="K820" s="78" t="str">
        <f>IFERROR(VLOOKUP($D820&amp;"-"&amp;$E820,IF($C$4="TEI0185_REV03",CALC_CONN_TEI0185_REV03!$F:$K,"???"),6,0),"---")</f>
        <v>---</v>
      </c>
    </row>
    <row r="821" spans="2:11" ht="15" customHeight="1" x14ac:dyDescent="0.25">
      <c r="B821" s="73">
        <f t="shared" si="12"/>
        <v>816</v>
      </c>
      <c r="C821" s="77">
        <f>IFERROR(IF($C$4="TEI0185_REV03",CALC_CONN_TEI0185_REV03!U821,),"---")</f>
        <v>0</v>
      </c>
      <c r="D821" s="73">
        <f>IFERROR(IF($C$4="TEI0185_REV03",CALC_CONN_TEI0185_REV03!D821,),"---")</f>
        <v>0</v>
      </c>
      <c r="E821" s="73">
        <f>IFERROR(IF($C$4="TEI0185_REV03",CALC_CONN_TEI0185_REV03!E821,),"---")</f>
        <v>0</v>
      </c>
      <c r="F821" s="73" t="str">
        <f>IFERROR(IF(VLOOKUP($D821&amp;"-"&amp;$E821,IF($C$4="TEI0185_REV03",CALC_CONN_TEI0185_REV03!$F:$I),4,0)="--","---",IF($C$4="TEI0185_REV03",CALC_CONN_TEI0185_REV03!$G821&amp; " --&gt; " &amp;CALC_CONN_TEI0185_REV03!$I821&amp; " --&gt; ")),"---")</f>
        <v>---</v>
      </c>
      <c r="G821" s="73" t="str">
        <f>IFERROR(IF(VLOOKUP($D821&amp;"-"&amp;$E821,IF($C$4="TEI0185_REV03",CALC_CONN_TEI0185_REV03!$F:$H),3,0)="--",VLOOKUP($D821&amp;"-"&amp;$E821,IF($C$4="TEI0185_REV03",CALC_CONN_TEI0185_REV03!$F:$H),2,0),VLOOKUP($D821&amp;"-"&amp;$E821,IF($C$4="TEI0185_REV03",CALC_CONN_TEI0185_REV03!$F:$H),3,0)),"---")</f>
        <v>---</v>
      </c>
      <c r="H821" s="73" t="str">
        <f>IFERROR(VLOOKUP(G821,IF($C$4="TEI0185_REV03",CALC_CONN_TEI0185_REV03!$G:$T),14,0),"---")</f>
        <v>---</v>
      </c>
      <c r="I821" s="73" t="str">
        <f>IFERROR(VLOOKUP(G821,IF($C$4="TEI0185_REV03",CALC_CONN_TEI0185_REV03!$H:$X),16,0),"---")</f>
        <v>---</v>
      </c>
      <c r="J821" s="72" t="str">
        <f>IFERROR(VLOOKUP(G821,IF($C$4="TEI0185_REV03",CALC_CONN_TEI0185_REV03!$H:$X),17,0),"---")</f>
        <v>---</v>
      </c>
      <c r="K821" s="78" t="str">
        <f>IFERROR(VLOOKUP($D821&amp;"-"&amp;$E821,IF($C$4="TEI0185_REV03",CALC_CONN_TEI0185_REV03!$F:$K,"???"),6,0),"---")</f>
        <v>---</v>
      </c>
    </row>
    <row r="822" spans="2:11" ht="15" customHeight="1" x14ac:dyDescent="0.25">
      <c r="B822" s="73">
        <f t="shared" si="12"/>
        <v>817</v>
      </c>
      <c r="C822" s="77">
        <f>IFERROR(IF($C$4="TEI0185_REV03",CALC_CONN_TEI0185_REV03!U822,),"---")</f>
        <v>0</v>
      </c>
      <c r="D822" s="73">
        <f>IFERROR(IF($C$4="TEI0185_REV03",CALC_CONN_TEI0185_REV03!D822,),"---")</f>
        <v>0</v>
      </c>
      <c r="E822" s="73">
        <f>IFERROR(IF($C$4="TEI0185_REV03",CALC_CONN_TEI0185_REV03!E822,),"---")</f>
        <v>0</v>
      </c>
      <c r="F822" s="73" t="str">
        <f>IFERROR(IF(VLOOKUP($D822&amp;"-"&amp;$E822,IF($C$4="TEI0185_REV03",CALC_CONN_TEI0185_REV03!$F:$I),4,0)="--","---",IF($C$4="TEI0185_REV03",CALC_CONN_TEI0185_REV03!$G822&amp; " --&gt; " &amp;CALC_CONN_TEI0185_REV03!$I822&amp; " --&gt; ")),"---")</f>
        <v>---</v>
      </c>
      <c r="G822" s="73" t="str">
        <f>IFERROR(IF(VLOOKUP($D822&amp;"-"&amp;$E822,IF($C$4="TEI0185_REV03",CALC_CONN_TEI0185_REV03!$F:$H),3,0)="--",VLOOKUP($D822&amp;"-"&amp;$E822,IF($C$4="TEI0185_REV03",CALC_CONN_TEI0185_REV03!$F:$H),2,0),VLOOKUP($D822&amp;"-"&amp;$E822,IF($C$4="TEI0185_REV03",CALC_CONN_TEI0185_REV03!$F:$H),3,0)),"---")</f>
        <v>---</v>
      </c>
      <c r="H822" s="73" t="str">
        <f>IFERROR(VLOOKUP(G822,IF($C$4="TEI0185_REV03",CALC_CONN_TEI0185_REV03!$G:$T),14,0),"---")</f>
        <v>---</v>
      </c>
      <c r="I822" s="73" t="str">
        <f>IFERROR(VLOOKUP(G822,IF($C$4="TEI0185_REV03",CALC_CONN_TEI0185_REV03!$H:$X),16,0),"---")</f>
        <v>---</v>
      </c>
      <c r="J822" s="72" t="str">
        <f>IFERROR(VLOOKUP(G822,IF($C$4="TEI0185_REV03",CALC_CONN_TEI0185_REV03!$H:$X),17,0),"---")</f>
        <v>---</v>
      </c>
      <c r="K822" s="78" t="str">
        <f>IFERROR(VLOOKUP($D822&amp;"-"&amp;$E822,IF($C$4="TEI0185_REV03",CALC_CONN_TEI0185_REV03!$F:$K,"???"),6,0),"---")</f>
        <v>---</v>
      </c>
    </row>
    <row r="823" spans="2:11" ht="15" customHeight="1" x14ac:dyDescent="0.25">
      <c r="B823" s="73">
        <f t="shared" si="12"/>
        <v>818</v>
      </c>
      <c r="C823" s="77">
        <f>IFERROR(IF($C$4="TEI0185_REV03",CALC_CONN_TEI0185_REV03!U823,),"---")</f>
        <v>0</v>
      </c>
      <c r="D823" s="73">
        <f>IFERROR(IF($C$4="TEI0185_REV03",CALC_CONN_TEI0185_REV03!D823,),"---")</f>
        <v>0</v>
      </c>
      <c r="E823" s="73">
        <f>IFERROR(IF($C$4="TEI0185_REV03",CALC_CONN_TEI0185_REV03!E823,),"---")</f>
        <v>0</v>
      </c>
      <c r="F823" s="73" t="str">
        <f>IFERROR(IF(VLOOKUP($D823&amp;"-"&amp;$E823,IF($C$4="TEI0185_REV03",CALC_CONN_TEI0185_REV03!$F:$I),4,0)="--","---",IF($C$4="TEI0185_REV03",CALC_CONN_TEI0185_REV03!$G823&amp; " --&gt; " &amp;CALC_CONN_TEI0185_REV03!$I823&amp; " --&gt; ")),"---")</f>
        <v>---</v>
      </c>
      <c r="G823" s="73" t="str">
        <f>IFERROR(IF(VLOOKUP($D823&amp;"-"&amp;$E823,IF($C$4="TEI0185_REV03",CALC_CONN_TEI0185_REV03!$F:$H),3,0)="--",VLOOKUP($D823&amp;"-"&amp;$E823,IF($C$4="TEI0185_REV03",CALC_CONN_TEI0185_REV03!$F:$H),2,0),VLOOKUP($D823&amp;"-"&amp;$E823,IF($C$4="TEI0185_REV03",CALC_CONN_TEI0185_REV03!$F:$H),3,0)),"---")</f>
        <v>---</v>
      </c>
      <c r="H823" s="73" t="str">
        <f>IFERROR(VLOOKUP(G823,IF($C$4="TEI0185_REV03",CALC_CONN_TEI0185_REV03!$G:$T),14,0),"---")</f>
        <v>---</v>
      </c>
      <c r="I823" s="73" t="str">
        <f>IFERROR(VLOOKUP(G823,IF($C$4="TEI0185_REV03",CALC_CONN_TEI0185_REV03!$H:$X),16,0),"---")</f>
        <v>---</v>
      </c>
      <c r="J823" s="72" t="str">
        <f>IFERROR(VLOOKUP(G823,IF($C$4="TEI0185_REV03",CALC_CONN_TEI0185_REV03!$H:$X),17,0),"---")</f>
        <v>---</v>
      </c>
      <c r="K823" s="78" t="str">
        <f>IFERROR(VLOOKUP($D823&amp;"-"&amp;$E823,IF($C$4="TEI0185_REV03",CALC_CONN_TEI0185_REV03!$F:$K,"???"),6,0),"---")</f>
        <v>---</v>
      </c>
    </row>
    <row r="824" spans="2:11" ht="15" customHeight="1" x14ac:dyDescent="0.25">
      <c r="B824" s="73">
        <f t="shared" si="12"/>
        <v>819</v>
      </c>
      <c r="C824" s="77">
        <f>IFERROR(IF($C$4="TEI0185_REV03",CALC_CONN_TEI0185_REV03!U824,),"---")</f>
        <v>0</v>
      </c>
      <c r="D824" s="73">
        <f>IFERROR(IF($C$4="TEI0185_REV03",CALC_CONN_TEI0185_REV03!D824,),"---")</f>
        <v>0</v>
      </c>
      <c r="E824" s="73">
        <f>IFERROR(IF($C$4="TEI0185_REV03",CALC_CONN_TEI0185_REV03!E824,),"---")</f>
        <v>0</v>
      </c>
      <c r="F824" s="73" t="str">
        <f>IFERROR(IF(VLOOKUP($D824&amp;"-"&amp;$E824,IF($C$4="TEI0185_REV03",CALC_CONN_TEI0185_REV03!$F:$I),4,0)="--","---",IF($C$4="TEI0185_REV03",CALC_CONN_TEI0185_REV03!$G824&amp; " --&gt; " &amp;CALC_CONN_TEI0185_REV03!$I824&amp; " --&gt; ")),"---")</f>
        <v>---</v>
      </c>
      <c r="G824" s="73" t="str">
        <f>IFERROR(IF(VLOOKUP($D824&amp;"-"&amp;$E824,IF($C$4="TEI0185_REV03",CALC_CONN_TEI0185_REV03!$F:$H),3,0)="--",VLOOKUP($D824&amp;"-"&amp;$E824,IF($C$4="TEI0185_REV03",CALC_CONN_TEI0185_REV03!$F:$H),2,0),VLOOKUP($D824&amp;"-"&amp;$E824,IF($C$4="TEI0185_REV03",CALC_CONN_TEI0185_REV03!$F:$H),3,0)),"---")</f>
        <v>---</v>
      </c>
      <c r="H824" s="73" t="str">
        <f>IFERROR(VLOOKUP(G824,IF($C$4="TEI0185_REV03",CALC_CONN_TEI0185_REV03!$G:$T),14,0),"---")</f>
        <v>---</v>
      </c>
      <c r="I824" s="73" t="str">
        <f>IFERROR(VLOOKUP(G824,IF($C$4="TEI0185_REV03",CALC_CONN_TEI0185_REV03!$H:$X),16,0),"---")</f>
        <v>---</v>
      </c>
      <c r="J824" s="72" t="str">
        <f>IFERROR(VLOOKUP(G824,IF($C$4="TEI0185_REV03",CALC_CONN_TEI0185_REV03!$H:$X),17,0),"---")</f>
        <v>---</v>
      </c>
      <c r="K824" s="78" t="str">
        <f>IFERROR(VLOOKUP($D824&amp;"-"&amp;$E824,IF($C$4="TEI0185_REV03",CALC_CONN_TEI0185_REV03!$F:$K,"???"),6,0),"---")</f>
        <v>---</v>
      </c>
    </row>
    <row r="825" spans="2:11" ht="15" customHeight="1" x14ac:dyDescent="0.25">
      <c r="B825" s="73">
        <f t="shared" si="12"/>
        <v>820</v>
      </c>
      <c r="C825" s="77">
        <f>IFERROR(IF($C$4="TEI0185_REV03",CALC_CONN_TEI0185_REV03!U825,),"---")</f>
        <v>0</v>
      </c>
      <c r="D825" s="73">
        <f>IFERROR(IF($C$4="TEI0185_REV03",CALC_CONN_TEI0185_REV03!D825,),"---")</f>
        <v>0</v>
      </c>
      <c r="E825" s="73">
        <f>IFERROR(IF($C$4="TEI0185_REV03",CALC_CONN_TEI0185_REV03!E825,),"---")</f>
        <v>0</v>
      </c>
      <c r="F825" s="73" t="str">
        <f>IFERROR(IF(VLOOKUP($D825&amp;"-"&amp;$E825,IF($C$4="TEI0185_REV03",CALC_CONN_TEI0185_REV03!$F:$I),4,0)="--","---",IF($C$4="TEI0185_REV03",CALC_CONN_TEI0185_REV03!$G825&amp; " --&gt; " &amp;CALC_CONN_TEI0185_REV03!$I825&amp; " --&gt; ")),"---")</f>
        <v>---</v>
      </c>
      <c r="G825" s="73" t="str">
        <f>IFERROR(IF(VLOOKUP($D825&amp;"-"&amp;$E825,IF($C$4="TEI0185_REV03",CALC_CONN_TEI0185_REV03!$F:$H),3,0)="--",VLOOKUP($D825&amp;"-"&amp;$E825,IF($C$4="TEI0185_REV03",CALC_CONN_TEI0185_REV03!$F:$H),2,0),VLOOKUP($D825&amp;"-"&amp;$E825,IF($C$4="TEI0185_REV03",CALC_CONN_TEI0185_REV03!$F:$H),3,0)),"---")</f>
        <v>---</v>
      </c>
      <c r="H825" s="73" t="str">
        <f>IFERROR(VLOOKUP(G825,IF($C$4="TEI0185_REV03",CALC_CONN_TEI0185_REV03!$G:$T),14,0),"---")</f>
        <v>---</v>
      </c>
      <c r="I825" s="73" t="str">
        <f>IFERROR(VLOOKUP(G825,IF($C$4="TEI0185_REV03",CALC_CONN_TEI0185_REV03!$H:$X),16,0),"---")</f>
        <v>---</v>
      </c>
      <c r="J825" s="72" t="str">
        <f>IFERROR(VLOOKUP(G825,IF($C$4="TEI0185_REV03",CALC_CONN_TEI0185_REV03!$H:$X),17,0),"---")</f>
        <v>---</v>
      </c>
      <c r="K825" s="78" t="str">
        <f>IFERROR(VLOOKUP($D825&amp;"-"&amp;$E825,IF($C$4="TEI0185_REV03",CALC_CONN_TEI0185_REV03!$F:$K,"???"),6,0),"---")</f>
        <v>---</v>
      </c>
    </row>
    <row r="826" spans="2:11" ht="15" customHeight="1" x14ac:dyDescent="0.25">
      <c r="B826" s="73">
        <f t="shared" si="12"/>
        <v>821</v>
      </c>
      <c r="C826" s="77">
        <f>IFERROR(IF($C$4="TEI0185_REV03",CALC_CONN_TEI0185_REV03!U826,),"---")</f>
        <v>0</v>
      </c>
      <c r="D826" s="73">
        <f>IFERROR(IF($C$4="TEI0185_REV03",CALC_CONN_TEI0185_REV03!D826,),"---")</f>
        <v>0</v>
      </c>
      <c r="E826" s="73">
        <f>IFERROR(IF($C$4="TEI0185_REV03",CALC_CONN_TEI0185_REV03!E826,),"---")</f>
        <v>0</v>
      </c>
      <c r="F826" s="73" t="str">
        <f>IFERROR(IF(VLOOKUP($D826&amp;"-"&amp;$E826,IF($C$4="TEI0185_REV03",CALC_CONN_TEI0185_REV03!$F:$I),4,0)="--","---",IF($C$4="TEI0185_REV03",CALC_CONN_TEI0185_REV03!$G826&amp; " --&gt; " &amp;CALC_CONN_TEI0185_REV03!$I826&amp; " --&gt; ")),"---")</f>
        <v>---</v>
      </c>
      <c r="G826" s="73" t="str">
        <f>IFERROR(IF(VLOOKUP($D826&amp;"-"&amp;$E826,IF($C$4="TEI0185_REV03",CALC_CONN_TEI0185_REV03!$F:$H),3,0)="--",VLOOKUP($D826&amp;"-"&amp;$E826,IF($C$4="TEI0185_REV03",CALC_CONN_TEI0185_REV03!$F:$H),2,0),VLOOKUP($D826&amp;"-"&amp;$E826,IF($C$4="TEI0185_REV03",CALC_CONN_TEI0185_REV03!$F:$H),3,0)),"---")</f>
        <v>---</v>
      </c>
      <c r="H826" s="73" t="str">
        <f>IFERROR(VLOOKUP(G826,IF($C$4="TEI0185_REV03",CALC_CONN_TEI0185_REV03!$G:$T),14,0),"---")</f>
        <v>---</v>
      </c>
      <c r="I826" s="73" t="str">
        <f>IFERROR(VLOOKUP(G826,IF($C$4="TEI0185_REV03",CALC_CONN_TEI0185_REV03!$H:$X),16,0),"---")</f>
        <v>---</v>
      </c>
      <c r="J826" s="72" t="str">
        <f>IFERROR(VLOOKUP(G826,IF($C$4="TEI0185_REV03",CALC_CONN_TEI0185_REV03!$H:$X),17,0),"---")</f>
        <v>---</v>
      </c>
      <c r="K826" s="78" t="str">
        <f>IFERROR(VLOOKUP($D826&amp;"-"&amp;$E826,IF($C$4="TEI0185_REV03",CALC_CONN_TEI0185_REV03!$F:$K,"???"),6,0),"---")</f>
        <v>---</v>
      </c>
    </row>
    <row r="827" spans="2:11" ht="15" customHeight="1" x14ac:dyDescent="0.25">
      <c r="B827" s="73">
        <f t="shared" si="12"/>
        <v>822</v>
      </c>
      <c r="C827" s="77">
        <f>IFERROR(IF($C$4="TEI0185_REV03",CALC_CONN_TEI0185_REV03!U827,),"---")</f>
        <v>0</v>
      </c>
      <c r="D827" s="73">
        <f>IFERROR(IF($C$4="TEI0185_REV03",CALC_CONN_TEI0185_REV03!D827,),"---")</f>
        <v>0</v>
      </c>
      <c r="E827" s="73">
        <f>IFERROR(IF($C$4="TEI0185_REV03",CALC_CONN_TEI0185_REV03!E827,),"---")</f>
        <v>0</v>
      </c>
      <c r="F827" s="73" t="str">
        <f>IFERROR(IF(VLOOKUP($D827&amp;"-"&amp;$E827,IF($C$4="TEI0185_REV03",CALC_CONN_TEI0185_REV03!$F:$I),4,0)="--","---",IF($C$4="TEI0185_REV03",CALC_CONN_TEI0185_REV03!$G827&amp; " --&gt; " &amp;CALC_CONN_TEI0185_REV03!$I827&amp; " --&gt; ")),"---")</f>
        <v>---</v>
      </c>
      <c r="G827" s="73" t="str">
        <f>IFERROR(IF(VLOOKUP($D827&amp;"-"&amp;$E827,IF($C$4="TEI0185_REV03",CALC_CONN_TEI0185_REV03!$F:$H),3,0)="--",VLOOKUP($D827&amp;"-"&amp;$E827,IF($C$4="TEI0185_REV03",CALC_CONN_TEI0185_REV03!$F:$H),2,0),VLOOKUP($D827&amp;"-"&amp;$E827,IF($C$4="TEI0185_REV03",CALC_CONN_TEI0185_REV03!$F:$H),3,0)),"---")</f>
        <v>---</v>
      </c>
      <c r="H827" s="73" t="str">
        <f>IFERROR(VLOOKUP(G827,IF($C$4="TEI0185_REV03",CALC_CONN_TEI0185_REV03!$G:$T),14,0),"---")</f>
        <v>---</v>
      </c>
      <c r="I827" s="73" t="str">
        <f>IFERROR(VLOOKUP(G827,IF($C$4="TEI0185_REV03",CALC_CONN_TEI0185_REV03!$H:$X),16,0),"---")</f>
        <v>---</v>
      </c>
      <c r="J827" s="72" t="str">
        <f>IFERROR(VLOOKUP(G827,IF($C$4="TEI0185_REV03",CALC_CONN_TEI0185_REV03!$H:$X),17,0),"---")</f>
        <v>---</v>
      </c>
      <c r="K827" s="78" t="str">
        <f>IFERROR(VLOOKUP($D827&amp;"-"&amp;$E827,IF($C$4="TEI0185_REV03",CALC_CONN_TEI0185_REV03!$F:$K,"???"),6,0),"---")</f>
        <v>---</v>
      </c>
    </row>
    <row r="828" spans="2:11" ht="15" customHeight="1" x14ac:dyDescent="0.25">
      <c r="B828" s="73">
        <f t="shared" si="12"/>
        <v>823</v>
      </c>
      <c r="C828" s="77">
        <f>IFERROR(IF($C$4="TEI0185_REV03",CALC_CONN_TEI0185_REV03!U828,),"---")</f>
        <v>0</v>
      </c>
      <c r="D828" s="73">
        <f>IFERROR(IF($C$4="TEI0185_REV03",CALC_CONN_TEI0185_REV03!D828,),"---")</f>
        <v>0</v>
      </c>
      <c r="E828" s="73">
        <f>IFERROR(IF($C$4="TEI0185_REV03",CALC_CONN_TEI0185_REV03!E828,),"---")</f>
        <v>0</v>
      </c>
      <c r="F828" s="73" t="str">
        <f>IFERROR(IF(VLOOKUP($D828&amp;"-"&amp;$E828,IF($C$4="TEI0185_REV03",CALC_CONN_TEI0185_REV03!$F:$I),4,0)="--","---",IF($C$4="TEI0185_REV03",CALC_CONN_TEI0185_REV03!$G828&amp; " --&gt; " &amp;CALC_CONN_TEI0185_REV03!$I828&amp; " --&gt; ")),"---")</f>
        <v>---</v>
      </c>
      <c r="G828" s="73" t="str">
        <f>IFERROR(IF(VLOOKUP($D828&amp;"-"&amp;$E828,IF($C$4="TEI0185_REV03",CALC_CONN_TEI0185_REV03!$F:$H),3,0)="--",VLOOKUP($D828&amp;"-"&amp;$E828,IF($C$4="TEI0185_REV03",CALC_CONN_TEI0185_REV03!$F:$H),2,0),VLOOKUP($D828&amp;"-"&amp;$E828,IF($C$4="TEI0185_REV03",CALC_CONN_TEI0185_REV03!$F:$H),3,0)),"---")</f>
        <v>---</v>
      </c>
      <c r="H828" s="73" t="str">
        <f>IFERROR(VLOOKUP(G828,IF($C$4="TEI0185_REV03",CALC_CONN_TEI0185_REV03!$G:$T),14,0),"---")</f>
        <v>---</v>
      </c>
      <c r="I828" s="73" t="str">
        <f>IFERROR(VLOOKUP(G828,IF($C$4="TEI0185_REV03",CALC_CONN_TEI0185_REV03!$H:$X),16,0),"---")</f>
        <v>---</v>
      </c>
      <c r="J828" s="72" t="str">
        <f>IFERROR(VLOOKUP(G828,IF($C$4="TEI0185_REV03",CALC_CONN_TEI0185_REV03!$H:$X),17,0),"---")</f>
        <v>---</v>
      </c>
      <c r="K828" s="78" t="str">
        <f>IFERROR(VLOOKUP($D828&amp;"-"&amp;$E828,IF($C$4="TEI0185_REV03",CALC_CONN_TEI0185_REV03!$F:$K,"???"),6,0),"---")</f>
        <v>---</v>
      </c>
    </row>
    <row r="829" spans="2:11" ht="15" customHeight="1" x14ac:dyDescent="0.25">
      <c r="B829" s="73">
        <f t="shared" si="12"/>
        <v>824</v>
      </c>
      <c r="C829" s="77">
        <f>IFERROR(IF($C$4="TEI0185_REV03",CALC_CONN_TEI0185_REV03!U829,),"---")</f>
        <v>0</v>
      </c>
      <c r="D829" s="73">
        <f>IFERROR(IF($C$4="TEI0185_REV03",CALC_CONN_TEI0185_REV03!D829,),"---")</f>
        <v>0</v>
      </c>
      <c r="E829" s="73">
        <f>IFERROR(IF($C$4="TEI0185_REV03",CALC_CONN_TEI0185_REV03!E829,),"---")</f>
        <v>0</v>
      </c>
      <c r="F829" s="73" t="str">
        <f>IFERROR(IF(VLOOKUP($D829&amp;"-"&amp;$E829,IF($C$4="TEI0185_REV03",CALC_CONN_TEI0185_REV03!$F:$I),4,0)="--","---",IF($C$4="TEI0185_REV03",CALC_CONN_TEI0185_REV03!$G829&amp; " --&gt; " &amp;CALC_CONN_TEI0185_REV03!$I829&amp; " --&gt; ")),"---")</f>
        <v>---</v>
      </c>
      <c r="G829" s="73" t="str">
        <f>IFERROR(IF(VLOOKUP($D829&amp;"-"&amp;$E829,IF($C$4="TEI0185_REV03",CALC_CONN_TEI0185_REV03!$F:$H),3,0)="--",VLOOKUP($D829&amp;"-"&amp;$E829,IF($C$4="TEI0185_REV03",CALC_CONN_TEI0185_REV03!$F:$H),2,0),VLOOKUP($D829&amp;"-"&amp;$E829,IF($C$4="TEI0185_REV03",CALC_CONN_TEI0185_REV03!$F:$H),3,0)),"---")</f>
        <v>---</v>
      </c>
      <c r="H829" s="73" t="str">
        <f>IFERROR(VLOOKUP(G829,IF($C$4="TEI0185_REV03",CALC_CONN_TEI0185_REV03!$G:$T),14,0),"---")</f>
        <v>---</v>
      </c>
      <c r="I829" s="73" t="str">
        <f>IFERROR(VLOOKUP(G829,IF($C$4="TEI0185_REV03",CALC_CONN_TEI0185_REV03!$H:$X),16,0),"---")</f>
        <v>---</v>
      </c>
      <c r="J829" s="72" t="str">
        <f>IFERROR(VLOOKUP(G829,IF($C$4="TEI0185_REV03",CALC_CONN_TEI0185_REV03!$H:$X),17,0),"---")</f>
        <v>---</v>
      </c>
      <c r="K829" s="78" t="str">
        <f>IFERROR(VLOOKUP($D829&amp;"-"&amp;$E829,IF($C$4="TEI0185_REV03",CALC_CONN_TEI0185_REV03!$F:$K,"???"),6,0),"---")</f>
        <v>---</v>
      </c>
    </row>
    <row r="830" spans="2:11" ht="15" customHeight="1" x14ac:dyDescent="0.25">
      <c r="B830" s="73">
        <f t="shared" si="12"/>
        <v>825</v>
      </c>
      <c r="C830" s="77">
        <f>IFERROR(IF($C$4="TEI0185_REV03",CALC_CONN_TEI0185_REV03!U830,),"---")</f>
        <v>0</v>
      </c>
      <c r="D830" s="73">
        <f>IFERROR(IF($C$4="TEI0185_REV03",CALC_CONN_TEI0185_REV03!D830,),"---")</f>
        <v>0</v>
      </c>
      <c r="E830" s="73">
        <f>IFERROR(IF($C$4="TEI0185_REV03",CALC_CONN_TEI0185_REV03!E830,),"---")</f>
        <v>0</v>
      </c>
      <c r="F830" s="73" t="str">
        <f>IFERROR(IF(VLOOKUP($D830&amp;"-"&amp;$E830,IF($C$4="TEI0185_REV03",CALC_CONN_TEI0185_REV03!$F:$I),4,0)="--","---",IF($C$4="TEI0185_REV03",CALC_CONN_TEI0185_REV03!$G830&amp; " --&gt; " &amp;CALC_CONN_TEI0185_REV03!$I830&amp; " --&gt; ")),"---")</f>
        <v>---</v>
      </c>
      <c r="G830" s="73" t="str">
        <f>IFERROR(IF(VLOOKUP($D830&amp;"-"&amp;$E830,IF($C$4="TEI0185_REV03",CALC_CONN_TEI0185_REV03!$F:$H),3,0)="--",VLOOKUP($D830&amp;"-"&amp;$E830,IF($C$4="TEI0185_REV03",CALC_CONN_TEI0185_REV03!$F:$H),2,0),VLOOKUP($D830&amp;"-"&amp;$E830,IF($C$4="TEI0185_REV03",CALC_CONN_TEI0185_REV03!$F:$H),3,0)),"---")</f>
        <v>---</v>
      </c>
      <c r="H830" s="73" t="str">
        <f>IFERROR(VLOOKUP(G830,IF($C$4="TEI0185_REV03",CALC_CONN_TEI0185_REV03!$G:$T),14,0),"---")</f>
        <v>---</v>
      </c>
      <c r="I830" s="73" t="str">
        <f>IFERROR(VLOOKUP(G830,IF($C$4="TEI0185_REV03",CALC_CONN_TEI0185_REV03!$H:$X),16,0),"---")</f>
        <v>---</v>
      </c>
      <c r="J830" s="72" t="str">
        <f>IFERROR(VLOOKUP(G830,IF($C$4="TEI0185_REV03",CALC_CONN_TEI0185_REV03!$H:$X),17,0),"---")</f>
        <v>---</v>
      </c>
      <c r="K830" s="78" t="str">
        <f>IFERROR(VLOOKUP($D830&amp;"-"&amp;$E830,IF($C$4="TEI0185_REV03",CALC_CONN_TEI0185_REV03!$F:$K,"???"),6,0),"---")</f>
        <v>---</v>
      </c>
    </row>
    <row r="831" spans="2:11" ht="15" customHeight="1" x14ac:dyDescent="0.25">
      <c r="B831" s="73">
        <f t="shared" si="12"/>
        <v>826</v>
      </c>
      <c r="C831" s="77">
        <f>IFERROR(IF($C$4="TEI0185_REV03",CALC_CONN_TEI0185_REV03!U831,),"---")</f>
        <v>0</v>
      </c>
      <c r="D831" s="73">
        <f>IFERROR(IF($C$4="TEI0185_REV03",CALC_CONN_TEI0185_REV03!D831,),"---")</f>
        <v>0</v>
      </c>
      <c r="E831" s="73">
        <f>IFERROR(IF($C$4="TEI0185_REV03",CALC_CONN_TEI0185_REV03!E831,),"---")</f>
        <v>0</v>
      </c>
      <c r="F831" s="73" t="str">
        <f>IFERROR(IF(VLOOKUP($D831&amp;"-"&amp;$E831,IF($C$4="TEI0185_REV03",CALC_CONN_TEI0185_REV03!$F:$I),4,0)="--","---",IF($C$4="TEI0185_REV03",CALC_CONN_TEI0185_REV03!$G831&amp; " --&gt; " &amp;CALC_CONN_TEI0185_REV03!$I831&amp; " --&gt; ")),"---")</f>
        <v>---</v>
      </c>
      <c r="G831" s="73" t="str">
        <f>IFERROR(IF(VLOOKUP($D831&amp;"-"&amp;$E831,IF($C$4="TEI0185_REV03",CALC_CONN_TEI0185_REV03!$F:$H),3,0)="--",VLOOKUP($D831&amp;"-"&amp;$E831,IF($C$4="TEI0185_REV03",CALC_CONN_TEI0185_REV03!$F:$H),2,0),VLOOKUP($D831&amp;"-"&amp;$E831,IF($C$4="TEI0185_REV03",CALC_CONN_TEI0185_REV03!$F:$H),3,0)),"---")</f>
        <v>---</v>
      </c>
      <c r="H831" s="73" t="str">
        <f>IFERROR(VLOOKUP(G831,IF($C$4="TEI0185_REV03",CALC_CONN_TEI0185_REV03!$G:$T),14,0),"---")</f>
        <v>---</v>
      </c>
      <c r="I831" s="73" t="str">
        <f>IFERROR(VLOOKUP(G831,IF($C$4="TEI0185_REV03",CALC_CONN_TEI0185_REV03!$H:$X),16,0),"---")</f>
        <v>---</v>
      </c>
      <c r="J831" s="72" t="str">
        <f>IFERROR(VLOOKUP(G831,IF($C$4="TEI0185_REV03",CALC_CONN_TEI0185_REV03!$H:$X),17,0),"---")</f>
        <v>---</v>
      </c>
      <c r="K831" s="78" t="str">
        <f>IFERROR(VLOOKUP($D831&amp;"-"&amp;$E831,IF($C$4="TEI0185_REV03",CALC_CONN_TEI0185_REV03!$F:$K,"???"),6,0),"---")</f>
        <v>---</v>
      </c>
    </row>
    <row r="832" spans="2:11" ht="15" customHeight="1" x14ac:dyDescent="0.25">
      <c r="B832" s="73">
        <f t="shared" si="12"/>
        <v>827</v>
      </c>
      <c r="C832" s="77">
        <f>IFERROR(IF($C$4="TEI0185_REV03",CALC_CONN_TEI0185_REV03!U832,),"---")</f>
        <v>0</v>
      </c>
      <c r="D832" s="73">
        <f>IFERROR(IF($C$4="TEI0185_REV03",CALC_CONN_TEI0185_REV03!D832,),"---")</f>
        <v>0</v>
      </c>
      <c r="E832" s="73">
        <f>IFERROR(IF($C$4="TEI0185_REV03",CALC_CONN_TEI0185_REV03!E832,),"---")</f>
        <v>0</v>
      </c>
      <c r="F832" s="73" t="str">
        <f>IFERROR(IF(VLOOKUP($D832&amp;"-"&amp;$E832,IF($C$4="TEI0185_REV03",CALC_CONN_TEI0185_REV03!$F:$I),4,0)="--","---",IF($C$4="TEI0185_REV03",CALC_CONN_TEI0185_REV03!$G832&amp; " --&gt; " &amp;CALC_CONN_TEI0185_REV03!$I832&amp; " --&gt; ")),"---")</f>
        <v>---</v>
      </c>
      <c r="G832" s="73" t="str">
        <f>IFERROR(IF(VLOOKUP($D832&amp;"-"&amp;$E832,IF($C$4="TEI0185_REV03",CALC_CONN_TEI0185_REV03!$F:$H),3,0)="--",VLOOKUP($D832&amp;"-"&amp;$E832,IF($C$4="TEI0185_REV03",CALC_CONN_TEI0185_REV03!$F:$H),2,0),VLOOKUP($D832&amp;"-"&amp;$E832,IF($C$4="TEI0185_REV03",CALC_CONN_TEI0185_REV03!$F:$H),3,0)),"---")</f>
        <v>---</v>
      </c>
      <c r="H832" s="73" t="str">
        <f>IFERROR(VLOOKUP(G832,IF($C$4="TEI0185_REV03",CALC_CONN_TEI0185_REV03!$G:$T),14,0),"---")</f>
        <v>---</v>
      </c>
      <c r="I832" s="73" t="str">
        <f>IFERROR(VLOOKUP(G832,IF($C$4="TEI0185_REV03",CALC_CONN_TEI0185_REV03!$H:$X),16,0),"---")</f>
        <v>---</v>
      </c>
      <c r="J832" s="72" t="str">
        <f>IFERROR(VLOOKUP(G832,IF($C$4="TEI0185_REV03",CALC_CONN_TEI0185_REV03!$H:$X),17,0),"---")</f>
        <v>---</v>
      </c>
      <c r="K832" s="78" t="str">
        <f>IFERROR(VLOOKUP($D832&amp;"-"&amp;$E832,IF($C$4="TEI0185_REV03",CALC_CONN_TEI0185_REV03!$F:$K,"???"),6,0),"---")</f>
        <v>---</v>
      </c>
    </row>
    <row r="833" spans="2:11" ht="15" customHeight="1" x14ac:dyDescent="0.25">
      <c r="B833" s="73">
        <f t="shared" si="12"/>
        <v>828</v>
      </c>
      <c r="C833" s="77">
        <f>IFERROR(IF($C$4="TEI0185_REV03",CALC_CONN_TEI0185_REV03!U833,),"---")</f>
        <v>0</v>
      </c>
      <c r="D833" s="73">
        <f>IFERROR(IF($C$4="TEI0185_REV03",CALC_CONN_TEI0185_REV03!D833,),"---")</f>
        <v>0</v>
      </c>
      <c r="E833" s="73">
        <f>IFERROR(IF($C$4="TEI0185_REV03",CALC_CONN_TEI0185_REV03!E833,),"---")</f>
        <v>0</v>
      </c>
      <c r="F833" s="73" t="str">
        <f>IFERROR(IF(VLOOKUP($D833&amp;"-"&amp;$E833,IF($C$4="TEI0185_REV03",CALC_CONN_TEI0185_REV03!$F:$I),4,0)="--","---",IF($C$4="TEI0185_REV03",CALC_CONN_TEI0185_REV03!$G833&amp; " --&gt; " &amp;CALC_CONN_TEI0185_REV03!$I833&amp; " --&gt; ")),"---")</f>
        <v>---</v>
      </c>
      <c r="G833" s="73" t="str">
        <f>IFERROR(IF(VLOOKUP($D833&amp;"-"&amp;$E833,IF($C$4="TEI0185_REV03",CALC_CONN_TEI0185_REV03!$F:$H),3,0)="--",VLOOKUP($D833&amp;"-"&amp;$E833,IF($C$4="TEI0185_REV03",CALC_CONN_TEI0185_REV03!$F:$H),2,0),VLOOKUP($D833&amp;"-"&amp;$E833,IF($C$4="TEI0185_REV03",CALC_CONN_TEI0185_REV03!$F:$H),3,0)),"---")</f>
        <v>---</v>
      </c>
      <c r="H833" s="73" t="str">
        <f>IFERROR(VLOOKUP(G833,IF($C$4="TEI0185_REV03",CALC_CONN_TEI0185_REV03!$G:$T),14,0),"---")</f>
        <v>---</v>
      </c>
      <c r="I833" s="73" t="str">
        <f>IFERROR(VLOOKUP(G833,IF($C$4="TEI0185_REV03",CALC_CONN_TEI0185_REV03!$H:$X),16,0),"---")</f>
        <v>---</v>
      </c>
      <c r="J833" s="72" t="str">
        <f>IFERROR(VLOOKUP(G833,IF($C$4="TEI0185_REV03",CALC_CONN_TEI0185_REV03!$H:$X),17,0),"---")</f>
        <v>---</v>
      </c>
      <c r="K833" s="78" t="str">
        <f>IFERROR(VLOOKUP($D833&amp;"-"&amp;$E833,IF($C$4="TEI0185_REV03",CALC_CONN_TEI0185_REV03!$F:$K,"???"),6,0),"---")</f>
        <v>---</v>
      </c>
    </row>
    <row r="834" spans="2:11" ht="15" customHeight="1" x14ac:dyDescent="0.25">
      <c r="B834" s="73">
        <f t="shared" si="12"/>
        <v>829</v>
      </c>
      <c r="C834" s="77">
        <f>IFERROR(IF($C$4="TEI0185_REV03",CALC_CONN_TEI0185_REV03!U834,),"---")</f>
        <v>0</v>
      </c>
      <c r="D834" s="73">
        <f>IFERROR(IF($C$4="TEI0185_REV03",CALC_CONN_TEI0185_REV03!D834,),"---")</f>
        <v>0</v>
      </c>
      <c r="E834" s="73">
        <f>IFERROR(IF($C$4="TEI0185_REV03",CALC_CONN_TEI0185_REV03!E834,),"---")</f>
        <v>0</v>
      </c>
      <c r="F834" s="73" t="str">
        <f>IFERROR(IF(VLOOKUP($D834&amp;"-"&amp;$E834,IF($C$4="TEI0185_REV03",CALC_CONN_TEI0185_REV03!$F:$I),4,0)="--","---",IF($C$4="TEI0185_REV03",CALC_CONN_TEI0185_REV03!$G834&amp; " --&gt; " &amp;CALC_CONN_TEI0185_REV03!$I834&amp; " --&gt; ")),"---")</f>
        <v>---</v>
      </c>
      <c r="G834" s="73" t="str">
        <f>IFERROR(IF(VLOOKUP($D834&amp;"-"&amp;$E834,IF($C$4="TEI0185_REV03",CALC_CONN_TEI0185_REV03!$F:$H),3,0)="--",VLOOKUP($D834&amp;"-"&amp;$E834,IF($C$4="TEI0185_REV03",CALC_CONN_TEI0185_REV03!$F:$H),2,0),VLOOKUP($D834&amp;"-"&amp;$E834,IF($C$4="TEI0185_REV03",CALC_CONN_TEI0185_REV03!$F:$H),3,0)),"---")</f>
        <v>---</v>
      </c>
      <c r="H834" s="73" t="str">
        <f>IFERROR(VLOOKUP(G834,IF($C$4="TEI0185_REV03",CALC_CONN_TEI0185_REV03!$G:$T),14,0),"---")</f>
        <v>---</v>
      </c>
      <c r="I834" s="73" t="str">
        <f>IFERROR(VLOOKUP(G834,IF($C$4="TEI0185_REV03",CALC_CONN_TEI0185_REV03!$H:$X),16,0),"---")</f>
        <v>---</v>
      </c>
      <c r="J834" s="72" t="str">
        <f>IFERROR(VLOOKUP(G834,IF($C$4="TEI0185_REV03",CALC_CONN_TEI0185_REV03!$H:$X),17,0),"---")</f>
        <v>---</v>
      </c>
      <c r="K834" s="78" t="str">
        <f>IFERROR(VLOOKUP($D834&amp;"-"&amp;$E834,IF($C$4="TEI0185_REV03",CALC_CONN_TEI0185_REV03!$F:$K,"???"),6,0),"---")</f>
        <v>---</v>
      </c>
    </row>
    <row r="835" spans="2:11" ht="15" customHeight="1" x14ac:dyDescent="0.25">
      <c r="B835" s="73">
        <f t="shared" si="12"/>
        <v>830</v>
      </c>
      <c r="C835" s="77">
        <f>IFERROR(IF($C$4="TEI0185_REV03",CALC_CONN_TEI0185_REV03!U835,),"---")</f>
        <v>0</v>
      </c>
      <c r="D835" s="73">
        <f>IFERROR(IF($C$4="TEI0185_REV03",CALC_CONN_TEI0185_REV03!D835,),"---")</f>
        <v>0</v>
      </c>
      <c r="E835" s="73">
        <f>IFERROR(IF($C$4="TEI0185_REV03",CALC_CONN_TEI0185_REV03!E835,),"---")</f>
        <v>0</v>
      </c>
      <c r="F835" s="73" t="str">
        <f>IFERROR(IF(VLOOKUP($D835&amp;"-"&amp;$E835,IF($C$4="TEI0185_REV03",CALC_CONN_TEI0185_REV03!$F:$I),4,0)="--","---",IF($C$4="TEI0185_REV03",CALC_CONN_TEI0185_REV03!$G835&amp; " --&gt; " &amp;CALC_CONN_TEI0185_REV03!$I835&amp; " --&gt; ")),"---")</f>
        <v>---</v>
      </c>
      <c r="G835" s="73" t="str">
        <f>IFERROR(IF(VLOOKUP($D835&amp;"-"&amp;$E835,IF($C$4="TEI0185_REV03",CALC_CONN_TEI0185_REV03!$F:$H),3,0)="--",VLOOKUP($D835&amp;"-"&amp;$E835,IF($C$4="TEI0185_REV03",CALC_CONN_TEI0185_REV03!$F:$H),2,0),VLOOKUP($D835&amp;"-"&amp;$E835,IF($C$4="TEI0185_REV03",CALC_CONN_TEI0185_REV03!$F:$H),3,0)),"---")</f>
        <v>---</v>
      </c>
      <c r="H835" s="73" t="str">
        <f>IFERROR(VLOOKUP(G835,IF($C$4="TEI0185_REV03",CALC_CONN_TEI0185_REV03!$G:$T),14,0),"---")</f>
        <v>---</v>
      </c>
      <c r="I835" s="73" t="str">
        <f>IFERROR(VLOOKUP(G835,IF($C$4="TEI0185_REV03",CALC_CONN_TEI0185_REV03!$H:$X),16,0),"---")</f>
        <v>---</v>
      </c>
      <c r="J835" s="72" t="str">
        <f>IFERROR(VLOOKUP(G835,IF($C$4="TEI0185_REV03",CALC_CONN_TEI0185_REV03!$H:$X),17,0),"---")</f>
        <v>---</v>
      </c>
      <c r="K835" s="78" t="str">
        <f>IFERROR(VLOOKUP($D835&amp;"-"&amp;$E835,IF($C$4="TEI0185_REV03",CALC_CONN_TEI0185_REV03!$F:$K,"???"),6,0),"---")</f>
        <v>---</v>
      </c>
    </row>
    <row r="836" spans="2:11" ht="15" customHeight="1" x14ac:dyDescent="0.25">
      <c r="B836" s="73">
        <f t="shared" si="12"/>
        <v>831</v>
      </c>
      <c r="C836" s="77">
        <f>IFERROR(IF($C$4="TEI0185_REV03",CALC_CONN_TEI0185_REV03!U836,),"---")</f>
        <v>0</v>
      </c>
      <c r="D836" s="73">
        <f>IFERROR(IF($C$4="TEI0185_REV03",CALC_CONN_TEI0185_REV03!D836,),"---")</f>
        <v>0</v>
      </c>
      <c r="E836" s="73">
        <f>IFERROR(IF($C$4="TEI0185_REV03",CALC_CONN_TEI0185_REV03!E836,),"---")</f>
        <v>0</v>
      </c>
      <c r="F836" s="73" t="str">
        <f>IFERROR(IF(VLOOKUP($D836&amp;"-"&amp;$E836,IF($C$4="TEI0185_REV03",CALC_CONN_TEI0185_REV03!$F:$I),4,0)="--","---",IF($C$4="TEI0185_REV03",CALC_CONN_TEI0185_REV03!$G836&amp; " --&gt; " &amp;CALC_CONN_TEI0185_REV03!$I836&amp; " --&gt; ")),"---")</f>
        <v>---</v>
      </c>
      <c r="G836" s="73" t="str">
        <f>IFERROR(IF(VLOOKUP($D836&amp;"-"&amp;$E836,IF($C$4="TEI0185_REV03",CALC_CONN_TEI0185_REV03!$F:$H),3,0)="--",VLOOKUP($D836&amp;"-"&amp;$E836,IF($C$4="TEI0185_REV03",CALC_CONN_TEI0185_REV03!$F:$H),2,0),VLOOKUP($D836&amp;"-"&amp;$E836,IF($C$4="TEI0185_REV03",CALC_CONN_TEI0185_REV03!$F:$H),3,0)),"---")</f>
        <v>---</v>
      </c>
      <c r="H836" s="73" t="str">
        <f>IFERROR(VLOOKUP(G836,IF($C$4="TEI0185_REV03",CALC_CONN_TEI0185_REV03!$G:$T),14,0),"---")</f>
        <v>---</v>
      </c>
      <c r="I836" s="73" t="str">
        <f>IFERROR(VLOOKUP(G836,IF($C$4="TEI0185_REV03",CALC_CONN_TEI0185_REV03!$H:$X),16,0),"---")</f>
        <v>---</v>
      </c>
      <c r="J836" s="72" t="str">
        <f>IFERROR(VLOOKUP(G836,IF($C$4="TEI0185_REV03",CALC_CONN_TEI0185_REV03!$H:$X),17,0),"---")</f>
        <v>---</v>
      </c>
      <c r="K836" s="78" t="str">
        <f>IFERROR(VLOOKUP($D836&amp;"-"&amp;$E836,IF($C$4="TEI0185_REV03",CALC_CONN_TEI0185_REV03!$F:$K,"???"),6,0),"---")</f>
        <v>---</v>
      </c>
    </row>
    <row r="837" spans="2:11" ht="15" customHeight="1" x14ac:dyDescent="0.25">
      <c r="B837" s="73">
        <f t="shared" si="12"/>
        <v>832</v>
      </c>
      <c r="C837" s="77">
        <f>IFERROR(IF($C$4="TEI0185_REV03",CALC_CONN_TEI0185_REV03!U837,),"---")</f>
        <v>0</v>
      </c>
      <c r="D837" s="73">
        <f>IFERROR(IF($C$4="TEI0185_REV03",CALC_CONN_TEI0185_REV03!D837,),"---")</f>
        <v>0</v>
      </c>
      <c r="E837" s="73">
        <f>IFERROR(IF($C$4="TEI0185_REV03",CALC_CONN_TEI0185_REV03!E837,),"---")</f>
        <v>0</v>
      </c>
      <c r="F837" s="73" t="str">
        <f>IFERROR(IF(VLOOKUP($D837&amp;"-"&amp;$E837,IF($C$4="TEI0185_REV03",CALC_CONN_TEI0185_REV03!$F:$I),4,0)="--","---",IF($C$4="TEI0185_REV03",CALC_CONN_TEI0185_REV03!$G837&amp; " --&gt; " &amp;CALC_CONN_TEI0185_REV03!$I837&amp; " --&gt; ")),"---")</f>
        <v>---</v>
      </c>
      <c r="G837" s="73" t="str">
        <f>IFERROR(IF(VLOOKUP($D837&amp;"-"&amp;$E837,IF($C$4="TEI0185_REV03",CALC_CONN_TEI0185_REV03!$F:$H),3,0)="--",VLOOKUP($D837&amp;"-"&amp;$E837,IF($C$4="TEI0185_REV03",CALC_CONN_TEI0185_REV03!$F:$H),2,0),VLOOKUP($D837&amp;"-"&amp;$E837,IF($C$4="TEI0185_REV03",CALC_CONN_TEI0185_REV03!$F:$H),3,0)),"---")</f>
        <v>---</v>
      </c>
      <c r="H837" s="73" t="str">
        <f>IFERROR(VLOOKUP(G837,IF($C$4="TEI0185_REV03",CALC_CONN_TEI0185_REV03!$G:$T),14,0),"---")</f>
        <v>---</v>
      </c>
      <c r="I837" s="73" t="str">
        <f>IFERROR(VLOOKUP(G837,IF($C$4="TEI0185_REV03",CALC_CONN_TEI0185_REV03!$H:$X),16,0),"---")</f>
        <v>---</v>
      </c>
      <c r="J837" s="72" t="str">
        <f>IFERROR(VLOOKUP(G837,IF($C$4="TEI0185_REV03",CALC_CONN_TEI0185_REV03!$H:$X),17,0),"---")</f>
        <v>---</v>
      </c>
      <c r="K837" s="78" t="str">
        <f>IFERROR(VLOOKUP($D837&amp;"-"&amp;$E837,IF($C$4="TEI0185_REV03",CALC_CONN_TEI0185_REV03!$F:$K,"???"),6,0),"---")</f>
        <v>---</v>
      </c>
    </row>
    <row r="838" spans="2:11" ht="15" customHeight="1" x14ac:dyDescent="0.25">
      <c r="B838" s="73">
        <f t="shared" si="12"/>
        <v>833</v>
      </c>
      <c r="C838" s="77">
        <f>IFERROR(IF($C$4="TEI0185_REV03",CALC_CONN_TEI0185_REV03!U838,),"---")</f>
        <v>0</v>
      </c>
      <c r="D838" s="73">
        <f>IFERROR(IF($C$4="TEI0185_REV03",CALC_CONN_TEI0185_REV03!D838,),"---")</f>
        <v>0</v>
      </c>
      <c r="E838" s="73">
        <f>IFERROR(IF($C$4="TEI0185_REV03",CALC_CONN_TEI0185_REV03!E838,),"---")</f>
        <v>0</v>
      </c>
      <c r="F838" s="73" t="str">
        <f>IFERROR(IF(VLOOKUP($D838&amp;"-"&amp;$E838,IF($C$4="TEI0185_REV03",CALC_CONN_TEI0185_REV03!$F:$I),4,0)="--","---",IF($C$4="TEI0185_REV03",CALC_CONN_TEI0185_REV03!$G838&amp; " --&gt; " &amp;CALC_CONN_TEI0185_REV03!$I838&amp; " --&gt; ")),"---")</f>
        <v>---</v>
      </c>
      <c r="G838" s="73" t="str">
        <f>IFERROR(IF(VLOOKUP($D838&amp;"-"&amp;$E838,IF($C$4="TEI0185_REV03",CALC_CONN_TEI0185_REV03!$F:$H),3,0)="--",VLOOKUP($D838&amp;"-"&amp;$E838,IF($C$4="TEI0185_REV03",CALC_CONN_TEI0185_REV03!$F:$H),2,0),VLOOKUP($D838&amp;"-"&amp;$E838,IF($C$4="TEI0185_REV03",CALC_CONN_TEI0185_REV03!$F:$H),3,0)),"---")</f>
        <v>---</v>
      </c>
      <c r="H838" s="73" t="str">
        <f>IFERROR(VLOOKUP(G838,IF($C$4="TEI0185_REV03",CALC_CONN_TEI0185_REV03!$G:$T),14,0),"---")</f>
        <v>---</v>
      </c>
      <c r="I838" s="73" t="str">
        <f>IFERROR(VLOOKUP(G838,IF($C$4="TEI0185_REV03",CALC_CONN_TEI0185_REV03!$H:$X),16,0),"---")</f>
        <v>---</v>
      </c>
      <c r="J838" s="72" t="str">
        <f>IFERROR(VLOOKUP(G838,IF($C$4="TEI0185_REV03",CALC_CONN_TEI0185_REV03!$H:$X),17,0),"---")</f>
        <v>---</v>
      </c>
      <c r="K838" s="78" t="str">
        <f>IFERROR(VLOOKUP($D838&amp;"-"&amp;$E838,IF($C$4="TEI0185_REV03",CALC_CONN_TEI0185_REV03!$F:$K,"???"),6,0),"---")</f>
        <v>---</v>
      </c>
    </row>
    <row r="839" spans="2:11" ht="15" customHeight="1" x14ac:dyDescent="0.25">
      <c r="B839" s="73">
        <f t="shared" si="12"/>
        <v>834</v>
      </c>
      <c r="C839" s="77">
        <f>IFERROR(IF($C$4="TEI0185_REV03",CALC_CONN_TEI0185_REV03!U839,),"---")</f>
        <v>0</v>
      </c>
      <c r="D839" s="73">
        <f>IFERROR(IF($C$4="TEI0185_REV03",CALC_CONN_TEI0185_REV03!D839,),"---")</f>
        <v>0</v>
      </c>
      <c r="E839" s="73">
        <f>IFERROR(IF($C$4="TEI0185_REV03",CALC_CONN_TEI0185_REV03!E839,),"---")</f>
        <v>0</v>
      </c>
      <c r="F839" s="73" t="str">
        <f>IFERROR(IF(VLOOKUP($D839&amp;"-"&amp;$E839,IF($C$4="TEI0185_REV03",CALC_CONN_TEI0185_REV03!$F:$I),4,0)="--","---",IF($C$4="TEI0185_REV03",CALC_CONN_TEI0185_REV03!$G839&amp; " --&gt; " &amp;CALC_CONN_TEI0185_REV03!$I839&amp; " --&gt; ")),"---")</f>
        <v>---</v>
      </c>
      <c r="G839" s="73" t="str">
        <f>IFERROR(IF(VLOOKUP($D839&amp;"-"&amp;$E839,IF($C$4="TEI0185_REV03",CALC_CONN_TEI0185_REV03!$F:$H),3,0)="--",VLOOKUP($D839&amp;"-"&amp;$E839,IF($C$4="TEI0185_REV03",CALC_CONN_TEI0185_REV03!$F:$H),2,0),VLOOKUP($D839&amp;"-"&amp;$E839,IF($C$4="TEI0185_REV03",CALC_CONN_TEI0185_REV03!$F:$H),3,0)),"---")</f>
        <v>---</v>
      </c>
      <c r="H839" s="73" t="str">
        <f>IFERROR(VLOOKUP(G839,IF($C$4="TEI0185_REV03",CALC_CONN_TEI0185_REV03!$G:$T),14,0),"---")</f>
        <v>---</v>
      </c>
      <c r="I839" s="73" t="str">
        <f>IFERROR(VLOOKUP(G839,IF($C$4="TEI0185_REV03",CALC_CONN_TEI0185_REV03!$H:$X),16,0),"---")</f>
        <v>---</v>
      </c>
      <c r="J839" s="72" t="str">
        <f>IFERROR(VLOOKUP(G839,IF($C$4="TEI0185_REV03",CALC_CONN_TEI0185_REV03!$H:$X),17,0),"---")</f>
        <v>---</v>
      </c>
      <c r="K839" s="78" t="str">
        <f>IFERROR(VLOOKUP($D839&amp;"-"&amp;$E839,IF($C$4="TEI0185_REV03",CALC_CONN_TEI0185_REV03!$F:$K,"???"),6,0),"---")</f>
        <v>---</v>
      </c>
    </row>
    <row r="840" spans="2:11" ht="15" customHeight="1" x14ac:dyDescent="0.25">
      <c r="B840" s="73">
        <f t="shared" ref="B840:B903" si="13">B839+1</f>
        <v>835</v>
      </c>
      <c r="C840" s="77">
        <f>IFERROR(IF($C$4="TEI0185_REV03",CALC_CONN_TEI0185_REV03!U840,),"---")</f>
        <v>0</v>
      </c>
      <c r="D840" s="73">
        <f>IFERROR(IF($C$4="TEI0185_REV03",CALC_CONN_TEI0185_REV03!D840,),"---")</f>
        <v>0</v>
      </c>
      <c r="E840" s="73">
        <f>IFERROR(IF($C$4="TEI0185_REV03",CALC_CONN_TEI0185_REV03!E840,),"---")</f>
        <v>0</v>
      </c>
      <c r="F840" s="73" t="str">
        <f>IFERROR(IF(VLOOKUP($D840&amp;"-"&amp;$E840,IF($C$4="TEI0185_REV03",CALC_CONN_TEI0185_REV03!$F:$I),4,0)="--","---",IF($C$4="TEI0185_REV03",CALC_CONN_TEI0185_REV03!$G840&amp; " --&gt; " &amp;CALC_CONN_TEI0185_REV03!$I840&amp; " --&gt; ")),"---")</f>
        <v>---</v>
      </c>
      <c r="G840" s="73" t="str">
        <f>IFERROR(IF(VLOOKUP($D840&amp;"-"&amp;$E840,IF($C$4="TEI0185_REV03",CALC_CONN_TEI0185_REV03!$F:$H),3,0)="--",VLOOKUP($D840&amp;"-"&amp;$E840,IF($C$4="TEI0185_REV03",CALC_CONN_TEI0185_REV03!$F:$H),2,0),VLOOKUP($D840&amp;"-"&amp;$E840,IF($C$4="TEI0185_REV03",CALC_CONN_TEI0185_REV03!$F:$H),3,0)),"---")</f>
        <v>---</v>
      </c>
      <c r="H840" s="73" t="str">
        <f>IFERROR(VLOOKUP(G840,IF($C$4="TEI0185_REV03",CALC_CONN_TEI0185_REV03!$G:$T),14,0),"---")</f>
        <v>---</v>
      </c>
      <c r="I840" s="73" t="str">
        <f>IFERROR(VLOOKUP(G840,IF($C$4="TEI0185_REV03",CALC_CONN_TEI0185_REV03!$H:$X),16,0),"---")</f>
        <v>---</v>
      </c>
      <c r="J840" s="72" t="str">
        <f>IFERROR(VLOOKUP(G840,IF($C$4="TEI0185_REV03",CALC_CONN_TEI0185_REV03!$H:$X),17,0),"---")</f>
        <v>---</v>
      </c>
      <c r="K840" s="78" t="str">
        <f>IFERROR(VLOOKUP($D840&amp;"-"&amp;$E840,IF($C$4="TEI0185_REV03",CALC_CONN_TEI0185_REV03!$F:$K,"???"),6,0),"---")</f>
        <v>---</v>
      </c>
    </row>
    <row r="841" spans="2:11" ht="15" customHeight="1" x14ac:dyDescent="0.25">
      <c r="B841" s="73">
        <f t="shared" si="13"/>
        <v>836</v>
      </c>
      <c r="C841" s="77">
        <f>IFERROR(IF($C$4="TEI0185_REV03",CALC_CONN_TEI0185_REV03!U841,),"---")</f>
        <v>0</v>
      </c>
      <c r="D841" s="73">
        <f>IFERROR(IF($C$4="TEI0185_REV03",CALC_CONN_TEI0185_REV03!D841,),"---")</f>
        <v>0</v>
      </c>
      <c r="E841" s="73">
        <f>IFERROR(IF($C$4="TEI0185_REV03",CALC_CONN_TEI0185_REV03!E841,),"---")</f>
        <v>0</v>
      </c>
      <c r="F841" s="73" t="str">
        <f>IFERROR(IF(VLOOKUP($D841&amp;"-"&amp;$E841,IF($C$4="TEI0185_REV03",CALC_CONN_TEI0185_REV03!$F:$I),4,0)="--","---",IF($C$4="TEI0185_REV03",CALC_CONN_TEI0185_REV03!$G841&amp; " --&gt; " &amp;CALC_CONN_TEI0185_REV03!$I841&amp; " --&gt; ")),"---")</f>
        <v>---</v>
      </c>
      <c r="G841" s="73" t="str">
        <f>IFERROR(IF(VLOOKUP($D841&amp;"-"&amp;$E841,IF($C$4="TEI0185_REV03",CALC_CONN_TEI0185_REV03!$F:$H),3,0)="--",VLOOKUP($D841&amp;"-"&amp;$E841,IF($C$4="TEI0185_REV03",CALC_CONN_TEI0185_REV03!$F:$H),2,0),VLOOKUP($D841&amp;"-"&amp;$E841,IF($C$4="TEI0185_REV03",CALC_CONN_TEI0185_REV03!$F:$H),3,0)),"---")</f>
        <v>---</v>
      </c>
      <c r="H841" s="73" t="str">
        <f>IFERROR(VLOOKUP(G841,IF($C$4="TEI0185_REV03",CALC_CONN_TEI0185_REV03!$G:$T),14,0),"---")</f>
        <v>---</v>
      </c>
      <c r="I841" s="73" t="str">
        <f>IFERROR(VLOOKUP(G841,IF($C$4="TEI0185_REV03",CALC_CONN_TEI0185_REV03!$H:$X),16,0),"---")</f>
        <v>---</v>
      </c>
      <c r="J841" s="72" t="str">
        <f>IFERROR(VLOOKUP(G841,IF($C$4="TEI0185_REV03",CALC_CONN_TEI0185_REV03!$H:$X),17,0),"---")</f>
        <v>---</v>
      </c>
      <c r="K841" s="78" t="str">
        <f>IFERROR(VLOOKUP($D841&amp;"-"&amp;$E841,IF($C$4="TEI0185_REV03",CALC_CONN_TEI0185_REV03!$F:$K,"???"),6,0),"---")</f>
        <v>---</v>
      </c>
    </row>
    <row r="842" spans="2:11" ht="15" customHeight="1" x14ac:dyDescent="0.25">
      <c r="B842" s="73">
        <f t="shared" si="13"/>
        <v>837</v>
      </c>
      <c r="C842" s="77">
        <f>IFERROR(IF($C$4="TEI0185_REV03",CALC_CONN_TEI0185_REV03!U842,),"---")</f>
        <v>0</v>
      </c>
      <c r="D842" s="73">
        <f>IFERROR(IF($C$4="TEI0185_REV03",CALC_CONN_TEI0185_REV03!D842,),"---")</f>
        <v>0</v>
      </c>
      <c r="E842" s="73">
        <f>IFERROR(IF($C$4="TEI0185_REV03",CALC_CONN_TEI0185_REV03!E842,),"---")</f>
        <v>0</v>
      </c>
      <c r="F842" s="73" t="str">
        <f>IFERROR(IF(VLOOKUP($D842&amp;"-"&amp;$E842,IF($C$4="TEI0185_REV03",CALC_CONN_TEI0185_REV03!$F:$I),4,0)="--","---",IF($C$4="TEI0185_REV03",CALC_CONN_TEI0185_REV03!$G842&amp; " --&gt; " &amp;CALC_CONN_TEI0185_REV03!$I842&amp; " --&gt; ")),"---")</f>
        <v>---</v>
      </c>
      <c r="G842" s="73" t="str">
        <f>IFERROR(IF(VLOOKUP($D842&amp;"-"&amp;$E842,IF($C$4="TEI0185_REV03",CALC_CONN_TEI0185_REV03!$F:$H),3,0)="--",VLOOKUP($D842&amp;"-"&amp;$E842,IF($C$4="TEI0185_REV03",CALC_CONN_TEI0185_REV03!$F:$H),2,0),VLOOKUP($D842&amp;"-"&amp;$E842,IF($C$4="TEI0185_REV03",CALC_CONN_TEI0185_REV03!$F:$H),3,0)),"---")</f>
        <v>---</v>
      </c>
      <c r="H842" s="73" t="str">
        <f>IFERROR(VLOOKUP(G842,IF($C$4="TEI0185_REV03",CALC_CONN_TEI0185_REV03!$G:$T),14,0),"---")</f>
        <v>---</v>
      </c>
      <c r="I842" s="73" t="str">
        <f>IFERROR(VLOOKUP(G842,IF($C$4="TEI0185_REV03",CALC_CONN_TEI0185_REV03!$H:$X),16,0),"---")</f>
        <v>---</v>
      </c>
      <c r="J842" s="72" t="str">
        <f>IFERROR(VLOOKUP(G842,IF($C$4="TEI0185_REV03",CALC_CONN_TEI0185_REV03!$H:$X),17,0),"---")</f>
        <v>---</v>
      </c>
      <c r="K842" s="78" t="str">
        <f>IFERROR(VLOOKUP($D842&amp;"-"&amp;$E842,IF($C$4="TEI0185_REV03",CALC_CONN_TEI0185_REV03!$F:$K,"???"),6,0),"---")</f>
        <v>---</v>
      </c>
    </row>
    <row r="843" spans="2:11" ht="15" customHeight="1" x14ac:dyDescent="0.25">
      <c r="B843" s="73">
        <f t="shared" si="13"/>
        <v>838</v>
      </c>
      <c r="C843" s="77">
        <f>IFERROR(IF($C$4="TEI0185_REV03",CALC_CONN_TEI0185_REV03!U843,),"---")</f>
        <v>0</v>
      </c>
      <c r="D843" s="73">
        <f>IFERROR(IF($C$4="TEI0185_REV03",CALC_CONN_TEI0185_REV03!D843,),"---")</f>
        <v>0</v>
      </c>
      <c r="E843" s="73">
        <f>IFERROR(IF($C$4="TEI0185_REV03",CALC_CONN_TEI0185_REV03!E843,),"---")</f>
        <v>0</v>
      </c>
      <c r="F843" s="73" t="str">
        <f>IFERROR(IF(VLOOKUP($D843&amp;"-"&amp;$E843,IF($C$4="TEI0185_REV03",CALC_CONN_TEI0185_REV03!$F:$I),4,0)="--","---",IF($C$4="TEI0185_REV03",CALC_CONN_TEI0185_REV03!$G843&amp; " --&gt; " &amp;CALC_CONN_TEI0185_REV03!$I843&amp; " --&gt; ")),"---")</f>
        <v>---</v>
      </c>
      <c r="G843" s="73" t="str">
        <f>IFERROR(IF(VLOOKUP($D843&amp;"-"&amp;$E843,IF($C$4="TEI0185_REV03",CALC_CONN_TEI0185_REV03!$F:$H),3,0)="--",VLOOKUP($D843&amp;"-"&amp;$E843,IF($C$4="TEI0185_REV03",CALC_CONN_TEI0185_REV03!$F:$H),2,0),VLOOKUP($D843&amp;"-"&amp;$E843,IF($C$4="TEI0185_REV03",CALC_CONN_TEI0185_REV03!$F:$H),3,0)),"---")</f>
        <v>---</v>
      </c>
      <c r="H843" s="73" t="str">
        <f>IFERROR(VLOOKUP(G843,IF($C$4="TEI0185_REV03",CALC_CONN_TEI0185_REV03!$G:$T),14,0),"---")</f>
        <v>---</v>
      </c>
      <c r="I843" s="73" t="str">
        <f>IFERROR(VLOOKUP(G843,IF($C$4="TEI0185_REV03",CALC_CONN_TEI0185_REV03!$H:$X),16,0),"---")</f>
        <v>---</v>
      </c>
      <c r="J843" s="72" t="str">
        <f>IFERROR(VLOOKUP(G843,IF($C$4="TEI0185_REV03",CALC_CONN_TEI0185_REV03!$H:$X),17,0),"---")</f>
        <v>---</v>
      </c>
      <c r="K843" s="78" t="str">
        <f>IFERROR(VLOOKUP($D843&amp;"-"&amp;$E843,IF($C$4="TEI0185_REV03",CALC_CONN_TEI0185_REV03!$F:$K,"???"),6,0),"---")</f>
        <v>---</v>
      </c>
    </row>
    <row r="844" spans="2:11" ht="15" customHeight="1" x14ac:dyDescent="0.25">
      <c r="B844" s="73">
        <f t="shared" si="13"/>
        <v>839</v>
      </c>
      <c r="C844" s="77">
        <f>IFERROR(IF($C$4="TEI0185_REV03",CALC_CONN_TEI0185_REV03!U844,),"---")</f>
        <v>0</v>
      </c>
      <c r="D844" s="73">
        <f>IFERROR(IF($C$4="TEI0185_REV03",CALC_CONN_TEI0185_REV03!D844,),"---")</f>
        <v>0</v>
      </c>
      <c r="E844" s="73">
        <f>IFERROR(IF($C$4="TEI0185_REV03",CALC_CONN_TEI0185_REV03!E844,),"---")</f>
        <v>0</v>
      </c>
      <c r="F844" s="73" t="str">
        <f>IFERROR(IF(VLOOKUP($D844&amp;"-"&amp;$E844,IF($C$4="TEI0185_REV03",CALC_CONN_TEI0185_REV03!$F:$I),4,0)="--","---",IF($C$4="TEI0185_REV03",CALC_CONN_TEI0185_REV03!$G844&amp; " --&gt; " &amp;CALC_CONN_TEI0185_REV03!$I844&amp; " --&gt; ")),"---")</f>
        <v>---</v>
      </c>
      <c r="G844" s="73" t="str">
        <f>IFERROR(IF(VLOOKUP($D844&amp;"-"&amp;$E844,IF($C$4="TEI0185_REV03",CALC_CONN_TEI0185_REV03!$F:$H),3,0)="--",VLOOKUP($D844&amp;"-"&amp;$E844,IF($C$4="TEI0185_REV03",CALC_CONN_TEI0185_REV03!$F:$H),2,0),VLOOKUP($D844&amp;"-"&amp;$E844,IF($C$4="TEI0185_REV03",CALC_CONN_TEI0185_REV03!$F:$H),3,0)),"---")</f>
        <v>---</v>
      </c>
      <c r="H844" s="73" t="str">
        <f>IFERROR(VLOOKUP(G844,IF($C$4="TEI0185_REV03",CALC_CONN_TEI0185_REV03!$G:$T),14,0),"---")</f>
        <v>---</v>
      </c>
      <c r="I844" s="73" t="str">
        <f>IFERROR(VLOOKUP(G844,IF($C$4="TEI0185_REV03",CALC_CONN_TEI0185_REV03!$H:$X),16,0),"---")</f>
        <v>---</v>
      </c>
      <c r="J844" s="72" t="str">
        <f>IFERROR(VLOOKUP(G844,IF($C$4="TEI0185_REV03",CALC_CONN_TEI0185_REV03!$H:$X),17,0),"---")</f>
        <v>---</v>
      </c>
      <c r="K844" s="78" t="str">
        <f>IFERROR(VLOOKUP($D844&amp;"-"&amp;$E844,IF($C$4="TEI0185_REV03",CALC_CONN_TEI0185_REV03!$F:$K,"???"),6,0),"---")</f>
        <v>---</v>
      </c>
    </row>
    <row r="845" spans="2:11" ht="15" customHeight="1" x14ac:dyDescent="0.25">
      <c r="B845" s="73">
        <f t="shared" si="13"/>
        <v>840</v>
      </c>
      <c r="C845" s="77">
        <f>IFERROR(IF($C$4="TEI0185_REV03",CALC_CONN_TEI0185_REV03!U845,),"---")</f>
        <v>0</v>
      </c>
      <c r="D845" s="73">
        <f>IFERROR(IF($C$4="TEI0185_REV03",CALC_CONN_TEI0185_REV03!D845,),"---")</f>
        <v>0</v>
      </c>
      <c r="E845" s="73">
        <f>IFERROR(IF($C$4="TEI0185_REV03",CALC_CONN_TEI0185_REV03!E845,),"---")</f>
        <v>0</v>
      </c>
      <c r="F845" s="73" t="str">
        <f>IFERROR(IF(VLOOKUP($D845&amp;"-"&amp;$E845,IF($C$4="TEI0185_REV03",CALC_CONN_TEI0185_REV03!$F:$I),4,0)="--","---",IF($C$4="TEI0185_REV03",CALC_CONN_TEI0185_REV03!$G845&amp; " --&gt; " &amp;CALC_CONN_TEI0185_REV03!$I845&amp; " --&gt; ")),"---")</f>
        <v>---</v>
      </c>
      <c r="G845" s="73" t="str">
        <f>IFERROR(IF(VLOOKUP($D845&amp;"-"&amp;$E845,IF($C$4="TEI0185_REV03",CALC_CONN_TEI0185_REV03!$F:$H),3,0)="--",VLOOKUP($D845&amp;"-"&amp;$E845,IF($C$4="TEI0185_REV03",CALC_CONN_TEI0185_REV03!$F:$H),2,0),VLOOKUP($D845&amp;"-"&amp;$E845,IF($C$4="TEI0185_REV03",CALC_CONN_TEI0185_REV03!$F:$H),3,0)),"---")</f>
        <v>---</v>
      </c>
      <c r="H845" s="73" t="str">
        <f>IFERROR(VLOOKUP(G845,IF($C$4="TEI0185_REV03",CALC_CONN_TEI0185_REV03!$G:$T),14,0),"---")</f>
        <v>---</v>
      </c>
      <c r="I845" s="73" t="str">
        <f>IFERROR(VLOOKUP(G845,IF($C$4="TEI0185_REV03",CALC_CONN_TEI0185_REV03!$H:$X),16,0),"---")</f>
        <v>---</v>
      </c>
      <c r="J845" s="72" t="str">
        <f>IFERROR(VLOOKUP(G845,IF($C$4="TEI0185_REV03",CALC_CONN_TEI0185_REV03!$H:$X),17,0),"---")</f>
        <v>---</v>
      </c>
      <c r="K845" s="78" t="str">
        <f>IFERROR(VLOOKUP($D845&amp;"-"&amp;$E845,IF($C$4="TEI0185_REV03",CALC_CONN_TEI0185_REV03!$F:$K,"???"),6,0),"---")</f>
        <v>---</v>
      </c>
    </row>
    <row r="846" spans="2:11" ht="15" customHeight="1" x14ac:dyDescent="0.25">
      <c r="B846" s="73">
        <f t="shared" si="13"/>
        <v>841</v>
      </c>
      <c r="C846" s="77">
        <f>IFERROR(IF($C$4="TEI0185_REV03",CALC_CONN_TEI0185_REV03!U846,),"---")</f>
        <v>0</v>
      </c>
      <c r="D846" s="73">
        <f>IFERROR(IF($C$4="TEI0185_REV03",CALC_CONN_TEI0185_REV03!D846,),"---")</f>
        <v>0</v>
      </c>
      <c r="E846" s="73">
        <f>IFERROR(IF($C$4="TEI0185_REV03",CALC_CONN_TEI0185_REV03!E846,),"---")</f>
        <v>0</v>
      </c>
      <c r="F846" s="73" t="str">
        <f>IFERROR(IF(VLOOKUP($D846&amp;"-"&amp;$E846,IF($C$4="TEI0185_REV03",CALC_CONN_TEI0185_REV03!$F:$I),4,0)="--","---",IF($C$4="TEI0185_REV03",CALC_CONN_TEI0185_REV03!$G846&amp; " --&gt; " &amp;CALC_CONN_TEI0185_REV03!$I846&amp; " --&gt; ")),"---")</f>
        <v>---</v>
      </c>
      <c r="G846" s="73" t="str">
        <f>IFERROR(IF(VLOOKUP($D846&amp;"-"&amp;$E846,IF($C$4="TEI0185_REV03",CALC_CONN_TEI0185_REV03!$F:$H),3,0)="--",VLOOKUP($D846&amp;"-"&amp;$E846,IF($C$4="TEI0185_REV03",CALC_CONN_TEI0185_REV03!$F:$H),2,0),VLOOKUP($D846&amp;"-"&amp;$E846,IF($C$4="TEI0185_REV03",CALC_CONN_TEI0185_REV03!$F:$H),3,0)),"---")</f>
        <v>---</v>
      </c>
      <c r="H846" s="73" t="str">
        <f>IFERROR(VLOOKUP(G846,IF($C$4="TEI0185_REV03",CALC_CONN_TEI0185_REV03!$G:$T),14,0),"---")</f>
        <v>---</v>
      </c>
      <c r="I846" s="73" t="str">
        <f>IFERROR(VLOOKUP(G846,IF($C$4="TEI0185_REV03",CALC_CONN_TEI0185_REV03!$H:$X),16,0),"---")</f>
        <v>---</v>
      </c>
      <c r="J846" s="72" t="str">
        <f>IFERROR(VLOOKUP(G846,IF($C$4="TEI0185_REV03",CALC_CONN_TEI0185_REV03!$H:$X),17,0),"---")</f>
        <v>---</v>
      </c>
      <c r="K846" s="78" t="str">
        <f>IFERROR(VLOOKUP($D846&amp;"-"&amp;$E846,IF($C$4="TEI0185_REV03",CALC_CONN_TEI0185_REV03!$F:$K,"???"),6,0),"---")</f>
        <v>---</v>
      </c>
    </row>
    <row r="847" spans="2:11" ht="15" customHeight="1" x14ac:dyDescent="0.25">
      <c r="B847" s="73">
        <f t="shared" si="13"/>
        <v>842</v>
      </c>
      <c r="C847" s="77">
        <f>IFERROR(IF($C$4="TEI0185_REV03",CALC_CONN_TEI0185_REV03!U847,),"---")</f>
        <v>0</v>
      </c>
      <c r="D847" s="73">
        <f>IFERROR(IF($C$4="TEI0185_REV03",CALC_CONN_TEI0185_REV03!D847,),"---")</f>
        <v>0</v>
      </c>
      <c r="E847" s="73">
        <f>IFERROR(IF($C$4="TEI0185_REV03",CALC_CONN_TEI0185_REV03!E847,),"---")</f>
        <v>0</v>
      </c>
      <c r="F847" s="73" t="str">
        <f>IFERROR(IF(VLOOKUP($D847&amp;"-"&amp;$E847,IF($C$4="TEI0185_REV03",CALC_CONN_TEI0185_REV03!$F:$I),4,0)="--","---",IF($C$4="TEI0185_REV03",CALC_CONN_TEI0185_REV03!$G847&amp; " --&gt; " &amp;CALC_CONN_TEI0185_REV03!$I847&amp; " --&gt; ")),"---")</f>
        <v>---</v>
      </c>
      <c r="G847" s="73" t="str">
        <f>IFERROR(IF(VLOOKUP($D847&amp;"-"&amp;$E847,IF($C$4="TEI0185_REV03",CALC_CONN_TEI0185_REV03!$F:$H),3,0)="--",VLOOKUP($D847&amp;"-"&amp;$E847,IF($C$4="TEI0185_REV03",CALC_CONN_TEI0185_REV03!$F:$H),2,0),VLOOKUP($D847&amp;"-"&amp;$E847,IF($C$4="TEI0185_REV03",CALC_CONN_TEI0185_REV03!$F:$H),3,0)),"---")</f>
        <v>---</v>
      </c>
      <c r="H847" s="73" t="str">
        <f>IFERROR(VLOOKUP(G847,IF($C$4="TEI0185_REV03",CALC_CONN_TEI0185_REV03!$G:$T),14,0),"---")</f>
        <v>---</v>
      </c>
      <c r="I847" s="73" t="str">
        <f>IFERROR(VLOOKUP(G847,IF($C$4="TEI0185_REV03",CALC_CONN_TEI0185_REV03!$H:$X),16,0),"---")</f>
        <v>---</v>
      </c>
      <c r="J847" s="72" t="str">
        <f>IFERROR(VLOOKUP(G847,IF($C$4="TEI0185_REV03",CALC_CONN_TEI0185_REV03!$H:$X),17,0),"---")</f>
        <v>---</v>
      </c>
      <c r="K847" s="78" t="str">
        <f>IFERROR(VLOOKUP($D847&amp;"-"&amp;$E847,IF($C$4="TEI0185_REV03",CALC_CONN_TEI0185_REV03!$F:$K,"???"),6,0),"---")</f>
        <v>---</v>
      </c>
    </row>
    <row r="848" spans="2:11" ht="15" customHeight="1" x14ac:dyDescent="0.25">
      <c r="B848" s="73">
        <f t="shared" si="13"/>
        <v>843</v>
      </c>
      <c r="C848" s="77">
        <f>IFERROR(IF($C$4="TEI0185_REV03",CALC_CONN_TEI0185_REV03!U848,),"---")</f>
        <v>0</v>
      </c>
      <c r="D848" s="73">
        <f>IFERROR(IF($C$4="TEI0185_REV03",CALC_CONN_TEI0185_REV03!D848,),"---")</f>
        <v>0</v>
      </c>
      <c r="E848" s="73">
        <f>IFERROR(IF($C$4="TEI0185_REV03",CALC_CONN_TEI0185_REV03!E848,),"---")</f>
        <v>0</v>
      </c>
      <c r="F848" s="73" t="str">
        <f>IFERROR(IF(VLOOKUP($D848&amp;"-"&amp;$E848,IF($C$4="TEI0185_REV03",CALC_CONN_TEI0185_REV03!$F:$I),4,0)="--","---",IF($C$4="TEI0185_REV03",CALC_CONN_TEI0185_REV03!$G848&amp; " --&gt; " &amp;CALC_CONN_TEI0185_REV03!$I848&amp; " --&gt; ")),"---")</f>
        <v>---</v>
      </c>
      <c r="G848" s="73" t="str">
        <f>IFERROR(IF(VLOOKUP($D848&amp;"-"&amp;$E848,IF($C$4="TEI0185_REV03",CALC_CONN_TEI0185_REV03!$F:$H),3,0)="--",VLOOKUP($D848&amp;"-"&amp;$E848,IF($C$4="TEI0185_REV03",CALC_CONN_TEI0185_REV03!$F:$H),2,0),VLOOKUP($D848&amp;"-"&amp;$E848,IF($C$4="TEI0185_REV03",CALC_CONN_TEI0185_REV03!$F:$H),3,0)),"---")</f>
        <v>---</v>
      </c>
      <c r="H848" s="73" t="str">
        <f>IFERROR(VLOOKUP(G848,IF($C$4="TEI0185_REV03",CALC_CONN_TEI0185_REV03!$G:$T),14,0),"---")</f>
        <v>---</v>
      </c>
      <c r="I848" s="73" t="str">
        <f>IFERROR(VLOOKUP(G848,IF($C$4="TEI0185_REV03",CALC_CONN_TEI0185_REV03!$H:$X),16,0),"---")</f>
        <v>---</v>
      </c>
      <c r="J848" s="72" t="str">
        <f>IFERROR(VLOOKUP(G848,IF($C$4="TEI0185_REV03",CALC_CONN_TEI0185_REV03!$H:$X),17,0),"---")</f>
        <v>---</v>
      </c>
      <c r="K848" s="78" t="str">
        <f>IFERROR(VLOOKUP($D848&amp;"-"&amp;$E848,IF($C$4="TEI0185_REV03",CALC_CONN_TEI0185_REV03!$F:$K,"???"),6,0),"---")</f>
        <v>---</v>
      </c>
    </row>
    <row r="849" spans="2:11" ht="15" customHeight="1" x14ac:dyDescent="0.25">
      <c r="B849" s="73">
        <f t="shared" si="13"/>
        <v>844</v>
      </c>
      <c r="C849" s="77">
        <f>IFERROR(IF($C$4="TEI0185_REV03",CALC_CONN_TEI0185_REV03!U849,),"---")</f>
        <v>0</v>
      </c>
      <c r="D849" s="73">
        <f>IFERROR(IF($C$4="TEI0185_REV03",CALC_CONN_TEI0185_REV03!D849,),"---")</f>
        <v>0</v>
      </c>
      <c r="E849" s="73">
        <f>IFERROR(IF($C$4="TEI0185_REV03",CALC_CONN_TEI0185_REV03!E849,),"---")</f>
        <v>0</v>
      </c>
      <c r="F849" s="73" t="str">
        <f>IFERROR(IF(VLOOKUP($D849&amp;"-"&amp;$E849,IF($C$4="TEI0185_REV03",CALC_CONN_TEI0185_REV03!$F:$I),4,0)="--","---",IF($C$4="TEI0185_REV03",CALC_CONN_TEI0185_REV03!$G849&amp; " --&gt; " &amp;CALC_CONN_TEI0185_REV03!$I849&amp; " --&gt; ")),"---")</f>
        <v>---</v>
      </c>
      <c r="G849" s="73" t="str">
        <f>IFERROR(IF(VLOOKUP($D849&amp;"-"&amp;$E849,IF($C$4="TEI0185_REV03",CALC_CONN_TEI0185_REV03!$F:$H),3,0)="--",VLOOKUP($D849&amp;"-"&amp;$E849,IF($C$4="TEI0185_REV03",CALC_CONN_TEI0185_REV03!$F:$H),2,0),VLOOKUP($D849&amp;"-"&amp;$E849,IF($C$4="TEI0185_REV03",CALC_CONN_TEI0185_REV03!$F:$H),3,0)),"---")</f>
        <v>---</v>
      </c>
      <c r="H849" s="73" t="str">
        <f>IFERROR(VLOOKUP(G849,IF($C$4="TEI0185_REV03",CALC_CONN_TEI0185_REV03!$G:$T),14,0),"---")</f>
        <v>---</v>
      </c>
      <c r="I849" s="73" t="str">
        <f>IFERROR(VLOOKUP(G849,IF($C$4="TEI0185_REV03",CALC_CONN_TEI0185_REV03!$H:$X),16,0),"---")</f>
        <v>---</v>
      </c>
      <c r="J849" s="72" t="str">
        <f>IFERROR(VLOOKUP(G849,IF($C$4="TEI0185_REV03",CALC_CONN_TEI0185_REV03!$H:$X),17,0),"---")</f>
        <v>---</v>
      </c>
      <c r="K849" s="78" t="str">
        <f>IFERROR(VLOOKUP($D849&amp;"-"&amp;$E849,IF($C$4="TEI0185_REV03",CALC_CONN_TEI0185_REV03!$F:$K,"???"),6,0),"---")</f>
        <v>---</v>
      </c>
    </row>
    <row r="850" spans="2:11" ht="15" customHeight="1" x14ac:dyDescent="0.25">
      <c r="B850" s="73">
        <f t="shared" si="13"/>
        <v>845</v>
      </c>
      <c r="C850" s="77">
        <f>IFERROR(IF($C$4="TEI0185_REV03",CALC_CONN_TEI0185_REV03!U850,),"---")</f>
        <v>0</v>
      </c>
      <c r="D850" s="73">
        <f>IFERROR(IF($C$4="TEI0185_REV03",CALC_CONN_TEI0185_REV03!D850,),"---")</f>
        <v>0</v>
      </c>
      <c r="E850" s="73">
        <f>IFERROR(IF($C$4="TEI0185_REV03",CALC_CONN_TEI0185_REV03!E850,),"---")</f>
        <v>0</v>
      </c>
      <c r="F850" s="73" t="str">
        <f>IFERROR(IF(VLOOKUP($D850&amp;"-"&amp;$E850,IF($C$4="TEI0185_REV03",CALC_CONN_TEI0185_REV03!$F:$I),4,0)="--","---",IF($C$4="TEI0185_REV03",CALC_CONN_TEI0185_REV03!$G850&amp; " --&gt; " &amp;CALC_CONN_TEI0185_REV03!$I850&amp; " --&gt; ")),"---")</f>
        <v>---</v>
      </c>
      <c r="G850" s="73" t="str">
        <f>IFERROR(IF(VLOOKUP($D850&amp;"-"&amp;$E850,IF($C$4="TEI0185_REV03",CALC_CONN_TEI0185_REV03!$F:$H),3,0)="--",VLOOKUP($D850&amp;"-"&amp;$E850,IF($C$4="TEI0185_REV03",CALC_CONN_TEI0185_REV03!$F:$H),2,0),VLOOKUP($D850&amp;"-"&amp;$E850,IF($C$4="TEI0185_REV03",CALC_CONN_TEI0185_REV03!$F:$H),3,0)),"---")</f>
        <v>---</v>
      </c>
      <c r="H850" s="73" t="str">
        <f>IFERROR(VLOOKUP(G850,IF($C$4="TEI0185_REV03",CALC_CONN_TEI0185_REV03!$G:$T),14,0),"---")</f>
        <v>---</v>
      </c>
      <c r="I850" s="73" t="str">
        <f>IFERROR(VLOOKUP(G850,IF($C$4="TEI0185_REV03",CALC_CONN_TEI0185_REV03!$H:$X),16,0),"---")</f>
        <v>---</v>
      </c>
      <c r="J850" s="72" t="str">
        <f>IFERROR(VLOOKUP(G850,IF($C$4="TEI0185_REV03",CALC_CONN_TEI0185_REV03!$H:$X),17,0),"---")</f>
        <v>---</v>
      </c>
      <c r="K850" s="78" t="str">
        <f>IFERROR(VLOOKUP($D850&amp;"-"&amp;$E850,IF($C$4="TEI0185_REV03",CALC_CONN_TEI0185_REV03!$F:$K,"???"),6,0),"---")</f>
        <v>---</v>
      </c>
    </row>
    <row r="851" spans="2:11" ht="15" customHeight="1" x14ac:dyDescent="0.25">
      <c r="B851" s="73">
        <f t="shared" si="13"/>
        <v>846</v>
      </c>
      <c r="C851" s="77">
        <f>IFERROR(IF($C$4="TEI0185_REV03",CALC_CONN_TEI0185_REV03!U851,),"---")</f>
        <v>0</v>
      </c>
      <c r="D851" s="73">
        <f>IFERROR(IF($C$4="TEI0185_REV03",CALC_CONN_TEI0185_REV03!D851,),"---")</f>
        <v>0</v>
      </c>
      <c r="E851" s="73">
        <f>IFERROR(IF($C$4="TEI0185_REV03",CALC_CONN_TEI0185_REV03!E851,),"---")</f>
        <v>0</v>
      </c>
      <c r="F851" s="73" t="str">
        <f>IFERROR(IF(VLOOKUP($D851&amp;"-"&amp;$E851,IF($C$4="TEI0185_REV03",CALC_CONN_TEI0185_REV03!$F:$I),4,0)="--","---",IF($C$4="TEI0185_REV03",CALC_CONN_TEI0185_REV03!$G851&amp; " --&gt; " &amp;CALC_CONN_TEI0185_REV03!$I851&amp; " --&gt; ")),"---")</f>
        <v>---</v>
      </c>
      <c r="G851" s="73" t="str">
        <f>IFERROR(IF(VLOOKUP($D851&amp;"-"&amp;$E851,IF($C$4="TEI0185_REV03",CALC_CONN_TEI0185_REV03!$F:$H),3,0)="--",VLOOKUP($D851&amp;"-"&amp;$E851,IF($C$4="TEI0185_REV03",CALC_CONN_TEI0185_REV03!$F:$H),2,0),VLOOKUP($D851&amp;"-"&amp;$E851,IF($C$4="TEI0185_REV03",CALC_CONN_TEI0185_REV03!$F:$H),3,0)),"---")</f>
        <v>---</v>
      </c>
      <c r="H851" s="73" t="str">
        <f>IFERROR(VLOOKUP(G851,IF($C$4="TEI0185_REV03",CALC_CONN_TEI0185_REV03!$G:$T),14,0),"---")</f>
        <v>---</v>
      </c>
      <c r="I851" s="73" t="str">
        <f>IFERROR(VLOOKUP(G851,IF($C$4="TEI0185_REV03",CALC_CONN_TEI0185_REV03!$H:$X),16,0),"---")</f>
        <v>---</v>
      </c>
      <c r="J851" s="72" t="str">
        <f>IFERROR(VLOOKUP(G851,IF($C$4="TEI0185_REV03",CALC_CONN_TEI0185_REV03!$H:$X),17,0),"---")</f>
        <v>---</v>
      </c>
      <c r="K851" s="78" t="str">
        <f>IFERROR(VLOOKUP($D851&amp;"-"&amp;$E851,IF($C$4="TEI0185_REV03",CALC_CONN_TEI0185_REV03!$F:$K,"???"),6,0),"---")</f>
        <v>---</v>
      </c>
    </row>
    <row r="852" spans="2:11" ht="15" customHeight="1" x14ac:dyDescent="0.25">
      <c r="B852" s="73">
        <f t="shared" si="13"/>
        <v>847</v>
      </c>
      <c r="C852" s="77">
        <f>IFERROR(IF($C$4="TEI0185_REV03",CALC_CONN_TEI0185_REV03!U852,),"---")</f>
        <v>0</v>
      </c>
      <c r="D852" s="73">
        <f>IFERROR(IF($C$4="TEI0185_REV03",CALC_CONN_TEI0185_REV03!D852,),"---")</f>
        <v>0</v>
      </c>
      <c r="E852" s="73">
        <f>IFERROR(IF($C$4="TEI0185_REV03",CALC_CONN_TEI0185_REV03!E852,),"---")</f>
        <v>0</v>
      </c>
      <c r="F852" s="73" t="str">
        <f>IFERROR(IF(VLOOKUP($D852&amp;"-"&amp;$E852,IF($C$4="TEI0185_REV03",CALC_CONN_TEI0185_REV03!$F:$I),4,0)="--","---",IF($C$4="TEI0185_REV03",CALC_CONN_TEI0185_REV03!$G852&amp; " --&gt; " &amp;CALC_CONN_TEI0185_REV03!$I852&amp; " --&gt; ")),"---")</f>
        <v>---</v>
      </c>
      <c r="G852" s="73" t="str">
        <f>IFERROR(IF(VLOOKUP($D852&amp;"-"&amp;$E852,IF($C$4="TEI0185_REV03",CALC_CONN_TEI0185_REV03!$F:$H),3,0)="--",VLOOKUP($D852&amp;"-"&amp;$E852,IF($C$4="TEI0185_REV03",CALC_CONN_TEI0185_REV03!$F:$H),2,0),VLOOKUP($D852&amp;"-"&amp;$E852,IF($C$4="TEI0185_REV03",CALC_CONN_TEI0185_REV03!$F:$H),3,0)),"---")</f>
        <v>---</v>
      </c>
      <c r="H852" s="73" t="str">
        <f>IFERROR(VLOOKUP(G852,IF($C$4="TEI0185_REV03",CALC_CONN_TEI0185_REV03!$G:$T),14,0),"---")</f>
        <v>---</v>
      </c>
      <c r="I852" s="73" t="str">
        <f>IFERROR(VLOOKUP(G852,IF($C$4="TEI0185_REV03",CALC_CONN_TEI0185_REV03!$H:$X),16,0),"---")</f>
        <v>---</v>
      </c>
      <c r="J852" s="72" t="str">
        <f>IFERROR(VLOOKUP(G852,IF($C$4="TEI0185_REV03",CALC_CONN_TEI0185_REV03!$H:$X),17,0),"---")</f>
        <v>---</v>
      </c>
      <c r="K852" s="78" t="str">
        <f>IFERROR(VLOOKUP($D852&amp;"-"&amp;$E852,IF($C$4="TEI0185_REV03",CALC_CONN_TEI0185_REV03!$F:$K,"???"),6,0),"---")</f>
        <v>---</v>
      </c>
    </row>
    <row r="853" spans="2:11" ht="15" customHeight="1" x14ac:dyDescent="0.25">
      <c r="B853" s="73">
        <f t="shared" si="13"/>
        <v>848</v>
      </c>
      <c r="C853" s="77">
        <f>IFERROR(IF($C$4="TEI0185_REV03",CALC_CONN_TEI0185_REV03!U853,),"---")</f>
        <v>0</v>
      </c>
      <c r="D853" s="73">
        <f>IFERROR(IF($C$4="TEI0185_REV03",CALC_CONN_TEI0185_REV03!D853,),"---")</f>
        <v>0</v>
      </c>
      <c r="E853" s="73">
        <f>IFERROR(IF($C$4="TEI0185_REV03",CALC_CONN_TEI0185_REV03!E853,),"---")</f>
        <v>0</v>
      </c>
      <c r="F853" s="73" t="str">
        <f>IFERROR(IF(VLOOKUP($D853&amp;"-"&amp;$E853,IF($C$4="TEI0185_REV03",CALC_CONN_TEI0185_REV03!$F:$I),4,0)="--","---",IF($C$4="TEI0185_REV03",CALC_CONN_TEI0185_REV03!$G853&amp; " --&gt; " &amp;CALC_CONN_TEI0185_REV03!$I853&amp; " --&gt; ")),"---")</f>
        <v>---</v>
      </c>
      <c r="G853" s="73" t="str">
        <f>IFERROR(IF(VLOOKUP($D853&amp;"-"&amp;$E853,IF($C$4="TEI0185_REV03",CALC_CONN_TEI0185_REV03!$F:$H),3,0)="--",VLOOKUP($D853&amp;"-"&amp;$E853,IF($C$4="TEI0185_REV03",CALC_CONN_TEI0185_REV03!$F:$H),2,0),VLOOKUP($D853&amp;"-"&amp;$E853,IF($C$4="TEI0185_REV03",CALC_CONN_TEI0185_REV03!$F:$H),3,0)),"---")</f>
        <v>---</v>
      </c>
      <c r="H853" s="73" t="str">
        <f>IFERROR(VLOOKUP(G853,IF($C$4="TEI0185_REV03",CALC_CONN_TEI0185_REV03!$G:$T),14,0),"---")</f>
        <v>---</v>
      </c>
      <c r="I853" s="73" t="str">
        <f>IFERROR(VLOOKUP(G853,IF($C$4="TEI0185_REV03",CALC_CONN_TEI0185_REV03!$H:$X),16,0),"---")</f>
        <v>---</v>
      </c>
      <c r="J853" s="72" t="str">
        <f>IFERROR(VLOOKUP(G853,IF($C$4="TEI0185_REV03",CALC_CONN_TEI0185_REV03!$H:$X),17,0),"---")</f>
        <v>---</v>
      </c>
      <c r="K853" s="78" t="str">
        <f>IFERROR(VLOOKUP($D853&amp;"-"&amp;$E853,IF($C$4="TEI0185_REV03",CALC_CONN_TEI0185_REV03!$F:$K,"???"),6,0),"---")</f>
        <v>---</v>
      </c>
    </row>
    <row r="854" spans="2:11" ht="15" customHeight="1" x14ac:dyDescent="0.25">
      <c r="B854" s="73">
        <f t="shared" si="13"/>
        <v>849</v>
      </c>
      <c r="C854" s="77">
        <f>IFERROR(IF($C$4="TEI0185_REV03",CALC_CONN_TEI0185_REV03!U854,),"---")</f>
        <v>0</v>
      </c>
      <c r="D854" s="73">
        <f>IFERROR(IF($C$4="TEI0185_REV03",CALC_CONN_TEI0185_REV03!D854,),"---")</f>
        <v>0</v>
      </c>
      <c r="E854" s="73">
        <f>IFERROR(IF($C$4="TEI0185_REV03",CALC_CONN_TEI0185_REV03!E854,),"---")</f>
        <v>0</v>
      </c>
      <c r="F854" s="73" t="str">
        <f>IFERROR(IF(VLOOKUP($D854&amp;"-"&amp;$E854,IF($C$4="TEI0185_REV03",CALC_CONN_TEI0185_REV03!$F:$I),4,0)="--","---",IF($C$4="TEI0185_REV03",CALC_CONN_TEI0185_REV03!$G854&amp; " --&gt; " &amp;CALC_CONN_TEI0185_REV03!$I854&amp; " --&gt; ")),"---")</f>
        <v>---</v>
      </c>
      <c r="G854" s="73" t="str">
        <f>IFERROR(IF(VLOOKUP($D854&amp;"-"&amp;$E854,IF($C$4="TEI0185_REV03",CALC_CONN_TEI0185_REV03!$F:$H),3,0)="--",VLOOKUP($D854&amp;"-"&amp;$E854,IF($C$4="TEI0185_REV03",CALC_CONN_TEI0185_REV03!$F:$H),2,0),VLOOKUP($D854&amp;"-"&amp;$E854,IF($C$4="TEI0185_REV03",CALC_CONN_TEI0185_REV03!$F:$H),3,0)),"---")</f>
        <v>---</v>
      </c>
      <c r="H854" s="73" t="str">
        <f>IFERROR(VLOOKUP(G854,IF($C$4="TEI0185_REV03",CALC_CONN_TEI0185_REV03!$G:$T),14,0),"---")</f>
        <v>---</v>
      </c>
      <c r="I854" s="73" t="str">
        <f>IFERROR(VLOOKUP(G854,IF($C$4="TEI0185_REV03",CALC_CONN_TEI0185_REV03!$H:$X),16,0),"---")</f>
        <v>---</v>
      </c>
      <c r="J854" s="72" t="str">
        <f>IFERROR(VLOOKUP(G854,IF($C$4="TEI0185_REV03",CALC_CONN_TEI0185_REV03!$H:$X),17,0),"---")</f>
        <v>---</v>
      </c>
      <c r="K854" s="78" t="str">
        <f>IFERROR(VLOOKUP($D854&amp;"-"&amp;$E854,IF($C$4="TEI0185_REV03",CALC_CONN_TEI0185_REV03!$F:$K,"???"),6,0),"---")</f>
        <v>---</v>
      </c>
    </row>
    <row r="855" spans="2:11" ht="15" customHeight="1" x14ac:dyDescent="0.25">
      <c r="B855" s="73">
        <f t="shared" si="13"/>
        <v>850</v>
      </c>
      <c r="C855" s="77">
        <f>IFERROR(IF($C$4="TEI0185_REV03",CALC_CONN_TEI0185_REV03!U855,),"---")</f>
        <v>0</v>
      </c>
      <c r="D855" s="73">
        <f>IFERROR(IF($C$4="TEI0185_REV03",CALC_CONN_TEI0185_REV03!D855,),"---")</f>
        <v>0</v>
      </c>
      <c r="E855" s="73">
        <f>IFERROR(IF($C$4="TEI0185_REV03",CALC_CONN_TEI0185_REV03!E855,),"---")</f>
        <v>0</v>
      </c>
      <c r="F855" s="73" t="str">
        <f>IFERROR(IF(VLOOKUP($D855&amp;"-"&amp;$E855,IF($C$4="TEI0185_REV03",CALC_CONN_TEI0185_REV03!$F:$I),4,0)="--","---",IF($C$4="TEI0185_REV03",CALC_CONN_TEI0185_REV03!$G855&amp; " --&gt; " &amp;CALC_CONN_TEI0185_REV03!$I855&amp; " --&gt; ")),"---")</f>
        <v>---</v>
      </c>
      <c r="G855" s="73" t="str">
        <f>IFERROR(IF(VLOOKUP($D855&amp;"-"&amp;$E855,IF($C$4="TEI0185_REV03",CALC_CONN_TEI0185_REV03!$F:$H),3,0)="--",VLOOKUP($D855&amp;"-"&amp;$E855,IF($C$4="TEI0185_REV03",CALC_CONN_TEI0185_REV03!$F:$H),2,0),VLOOKUP($D855&amp;"-"&amp;$E855,IF($C$4="TEI0185_REV03",CALC_CONN_TEI0185_REV03!$F:$H),3,0)),"---")</f>
        <v>---</v>
      </c>
      <c r="H855" s="73" t="str">
        <f>IFERROR(VLOOKUP(G855,IF($C$4="TEI0185_REV03",CALC_CONN_TEI0185_REV03!$G:$T),14,0),"---")</f>
        <v>---</v>
      </c>
      <c r="I855" s="73" t="str">
        <f>IFERROR(VLOOKUP(G855,IF($C$4="TEI0185_REV03",CALC_CONN_TEI0185_REV03!$H:$X),16,0),"---")</f>
        <v>---</v>
      </c>
      <c r="J855" s="72" t="str">
        <f>IFERROR(VLOOKUP(G855,IF($C$4="TEI0185_REV03",CALC_CONN_TEI0185_REV03!$H:$X),17,0),"---")</f>
        <v>---</v>
      </c>
      <c r="K855" s="78" t="str">
        <f>IFERROR(VLOOKUP($D855&amp;"-"&amp;$E855,IF($C$4="TEI0185_REV03",CALC_CONN_TEI0185_REV03!$F:$K,"???"),6,0),"---")</f>
        <v>---</v>
      </c>
    </row>
    <row r="856" spans="2:11" ht="15" customHeight="1" x14ac:dyDescent="0.25">
      <c r="B856" s="73">
        <f t="shared" si="13"/>
        <v>851</v>
      </c>
      <c r="C856" s="77">
        <f>IFERROR(IF($C$4="TEI0185_REV03",CALC_CONN_TEI0185_REV03!U856,),"---")</f>
        <v>0</v>
      </c>
      <c r="D856" s="73">
        <f>IFERROR(IF($C$4="TEI0185_REV03",CALC_CONN_TEI0185_REV03!D856,),"---")</f>
        <v>0</v>
      </c>
      <c r="E856" s="73">
        <f>IFERROR(IF($C$4="TEI0185_REV03",CALC_CONN_TEI0185_REV03!E856,),"---")</f>
        <v>0</v>
      </c>
      <c r="F856" s="73" t="str">
        <f>IFERROR(IF(VLOOKUP($D856&amp;"-"&amp;$E856,IF($C$4="TEI0185_REV03",CALC_CONN_TEI0185_REV03!$F:$I),4,0)="--","---",IF($C$4="TEI0185_REV03",CALC_CONN_TEI0185_REV03!$G856&amp; " --&gt; " &amp;CALC_CONN_TEI0185_REV03!$I856&amp; " --&gt; ")),"---")</f>
        <v>---</v>
      </c>
      <c r="G856" s="73" t="str">
        <f>IFERROR(IF(VLOOKUP($D856&amp;"-"&amp;$E856,IF($C$4="TEI0185_REV03",CALC_CONN_TEI0185_REV03!$F:$H),3,0)="--",VLOOKUP($D856&amp;"-"&amp;$E856,IF($C$4="TEI0185_REV03",CALC_CONN_TEI0185_REV03!$F:$H),2,0),VLOOKUP($D856&amp;"-"&amp;$E856,IF($C$4="TEI0185_REV03",CALC_CONN_TEI0185_REV03!$F:$H),3,0)),"---")</f>
        <v>---</v>
      </c>
      <c r="H856" s="73" t="str">
        <f>IFERROR(VLOOKUP(G856,IF($C$4="TEI0185_REV03",CALC_CONN_TEI0185_REV03!$G:$T),14,0),"---")</f>
        <v>---</v>
      </c>
      <c r="I856" s="73" t="str">
        <f>IFERROR(VLOOKUP(G856,IF($C$4="TEI0185_REV03",CALC_CONN_TEI0185_REV03!$H:$X),16,0),"---")</f>
        <v>---</v>
      </c>
      <c r="J856" s="72" t="str">
        <f>IFERROR(VLOOKUP(G856,IF($C$4="TEI0185_REV03",CALC_CONN_TEI0185_REV03!$H:$X),17,0),"---")</f>
        <v>---</v>
      </c>
      <c r="K856" s="78" t="str">
        <f>IFERROR(VLOOKUP($D856&amp;"-"&amp;$E856,IF($C$4="TEI0185_REV03",CALC_CONN_TEI0185_REV03!$F:$K,"???"),6,0),"---")</f>
        <v>---</v>
      </c>
    </row>
    <row r="857" spans="2:11" ht="15" customHeight="1" x14ac:dyDescent="0.25">
      <c r="B857" s="73">
        <f t="shared" si="13"/>
        <v>852</v>
      </c>
      <c r="C857" s="77">
        <f>IFERROR(IF($C$4="TEI0185_REV03",CALC_CONN_TEI0185_REV03!U857,),"---")</f>
        <v>0</v>
      </c>
      <c r="D857" s="73">
        <f>IFERROR(IF($C$4="TEI0185_REV03",CALC_CONN_TEI0185_REV03!D857,),"---")</f>
        <v>0</v>
      </c>
      <c r="E857" s="73">
        <f>IFERROR(IF($C$4="TEI0185_REV03",CALC_CONN_TEI0185_REV03!E857,),"---")</f>
        <v>0</v>
      </c>
      <c r="F857" s="73" t="str">
        <f>IFERROR(IF(VLOOKUP($D857&amp;"-"&amp;$E857,IF($C$4="TEI0185_REV03",CALC_CONN_TEI0185_REV03!$F:$I),4,0)="--","---",IF($C$4="TEI0185_REV03",CALC_CONN_TEI0185_REV03!$G857&amp; " --&gt; " &amp;CALC_CONN_TEI0185_REV03!$I857&amp; " --&gt; ")),"---")</f>
        <v>---</v>
      </c>
      <c r="G857" s="73" t="str">
        <f>IFERROR(IF(VLOOKUP($D857&amp;"-"&amp;$E857,IF($C$4="TEI0185_REV03",CALC_CONN_TEI0185_REV03!$F:$H),3,0)="--",VLOOKUP($D857&amp;"-"&amp;$E857,IF($C$4="TEI0185_REV03",CALC_CONN_TEI0185_REV03!$F:$H),2,0),VLOOKUP($D857&amp;"-"&amp;$E857,IF($C$4="TEI0185_REV03",CALC_CONN_TEI0185_REV03!$F:$H),3,0)),"---")</f>
        <v>---</v>
      </c>
      <c r="H857" s="73" t="str">
        <f>IFERROR(VLOOKUP(G857,IF($C$4="TEI0185_REV03",CALC_CONN_TEI0185_REV03!$G:$T),14,0),"---")</f>
        <v>---</v>
      </c>
      <c r="I857" s="73" t="str">
        <f>IFERROR(VLOOKUP(G857,IF($C$4="TEI0185_REV03",CALC_CONN_TEI0185_REV03!$H:$X),16,0),"---")</f>
        <v>---</v>
      </c>
      <c r="J857" s="72" t="str">
        <f>IFERROR(VLOOKUP(G857,IF($C$4="TEI0185_REV03",CALC_CONN_TEI0185_REV03!$H:$X),17,0),"---")</f>
        <v>---</v>
      </c>
      <c r="K857" s="78" t="str">
        <f>IFERROR(VLOOKUP($D857&amp;"-"&amp;$E857,IF($C$4="TEI0185_REV03",CALC_CONN_TEI0185_REV03!$F:$K,"???"),6,0),"---")</f>
        <v>---</v>
      </c>
    </row>
    <row r="858" spans="2:11" ht="15" customHeight="1" x14ac:dyDescent="0.25">
      <c r="B858" s="73">
        <f t="shared" si="13"/>
        <v>853</v>
      </c>
      <c r="C858" s="77">
        <f>IFERROR(IF($C$4="TEI0185_REV03",CALC_CONN_TEI0185_REV03!U858,),"---")</f>
        <v>0</v>
      </c>
      <c r="D858" s="73">
        <f>IFERROR(IF($C$4="TEI0185_REV03",CALC_CONN_TEI0185_REV03!D858,),"---")</f>
        <v>0</v>
      </c>
      <c r="E858" s="73">
        <f>IFERROR(IF($C$4="TEI0185_REV03",CALC_CONN_TEI0185_REV03!E858,),"---")</f>
        <v>0</v>
      </c>
      <c r="F858" s="73" t="str">
        <f>IFERROR(IF(VLOOKUP($D858&amp;"-"&amp;$E858,IF($C$4="TEI0185_REV03",CALC_CONN_TEI0185_REV03!$F:$I),4,0)="--","---",IF($C$4="TEI0185_REV03",CALC_CONN_TEI0185_REV03!$G858&amp; " --&gt; " &amp;CALC_CONN_TEI0185_REV03!$I858&amp; " --&gt; ")),"---")</f>
        <v>---</v>
      </c>
      <c r="G858" s="73" t="str">
        <f>IFERROR(IF(VLOOKUP($D858&amp;"-"&amp;$E858,IF($C$4="TEI0185_REV03",CALC_CONN_TEI0185_REV03!$F:$H),3,0)="--",VLOOKUP($D858&amp;"-"&amp;$E858,IF($C$4="TEI0185_REV03",CALC_CONN_TEI0185_REV03!$F:$H),2,0),VLOOKUP($D858&amp;"-"&amp;$E858,IF($C$4="TEI0185_REV03",CALC_CONN_TEI0185_REV03!$F:$H),3,0)),"---")</f>
        <v>---</v>
      </c>
      <c r="H858" s="73" t="str">
        <f>IFERROR(VLOOKUP(G858,IF($C$4="TEI0185_REV03",CALC_CONN_TEI0185_REV03!$G:$T),14,0),"---")</f>
        <v>---</v>
      </c>
      <c r="I858" s="73" t="str">
        <f>IFERROR(VLOOKUP(G858,IF($C$4="TEI0185_REV03",CALC_CONN_TEI0185_REV03!$H:$X),16,0),"---")</f>
        <v>---</v>
      </c>
      <c r="J858" s="72" t="str">
        <f>IFERROR(VLOOKUP(G858,IF($C$4="TEI0185_REV03",CALC_CONN_TEI0185_REV03!$H:$X),17,0),"---")</f>
        <v>---</v>
      </c>
      <c r="K858" s="78" t="str">
        <f>IFERROR(VLOOKUP($D858&amp;"-"&amp;$E858,IF($C$4="TEI0185_REV03",CALC_CONN_TEI0185_REV03!$F:$K,"???"),6,0),"---")</f>
        <v>---</v>
      </c>
    </row>
    <row r="859" spans="2:11" ht="15" customHeight="1" x14ac:dyDescent="0.25">
      <c r="B859" s="73">
        <f t="shared" si="13"/>
        <v>854</v>
      </c>
      <c r="C859" s="77">
        <f>IFERROR(IF($C$4="TEI0185_REV03",CALC_CONN_TEI0185_REV03!U859,),"---")</f>
        <v>0</v>
      </c>
      <c r="D859" s="73">
        <f>IFERROR(IF($C$4="TEI0185_REV03",CALC_CONN_TEI0185_REV03!D859,),"---")</f>
        <v>0</v>
      </c>
      <c r="E859" s="73">
        <f>IFERROR(IF($C$4="TEI0185_REV03",CALC_CONN_TEI0185_REV03!E859,),"---")</f>
        <v>0</v>
      </c>
      <c r="F859" s="73" t="str">
        <f>IFERROR(IF(VLOOKUP($D859&amp;"-"&amp;$E859,IF($C$4="TEI0185_REV03",CALC_CONN_TEI0185_REV03!$F:$I),4,0)="--","---",IF($C$4="TEI0185_REV03",CALC_CONN_TEI0185_REV03!$G859&amp; " --&gt; " &amp;CALC_CONN_TEI0185_REV03!$I859&amp; " --&gt; ")),"---")</f>
        <v>---</v>
      </c>
      <c r="G859" s="73" t="str">
        <f>IFERROR(IF(VLOOKUP($D859&amp;"-"&amp;$E859,IF($C$4="TEI0185_REV03",CALC_CONN_TEI0185_REV03!$F:$H),3,0)="--",VLOOKUP($D859&amp;"-"&amp;$E859,IF($C$4="TEI0185_REV03",CALC_CONN_TEI0185_REV03!$F:$H),2,0),VLOOKUP($D859&amp;"-"&amp;$E859,IF($C$4="TEI0185_REV03",CALC_CONN_TEI0185_REV03!$F:$H),3,0)),"---")</f>
        <v>---</v>
      </c>
      <c r="H859" s="73" t="str">
        <f>IFERROR(VLOOKUP(G859,IF($C$4="TEI0185_REV03",CALC_CONN_TEI0185_REV03!$G:$T),14,0),"---")</f>
        <v>---</v>
      </c>
      <c r="I859" s="73" t="str">
        <f>IFERROR(VLOOKUP(G859,IF($C$4="TEI0185_REV03",CALC_CONN_TEI0185_REV03!$H:$X),16,0),"---")</f>
        <v>---</v>
      </c>
      <c r="J859" s="72" t="str">
        <f>IFERROR(VLOOKUP(G859,IF($C$4="TEI0185_REV03",CALC_CONN_TEI0185_REV03!$H:$X),17,0),"---")</f>
        <v>---</v>
      </c>
      <c r="K859" s="78" t="str">
        <f>IFERROR(VLOOKUP($D859&amp;"-"&amp;$E859,IF($C$4="TEI0185_REV03",CALC_CONN_TEI0185_REV03!$F:$K,"???"),6,0),"---")</f>
        <v>---</v>
      </c>
    </row>
    <row r="860" spans="2:11" ht="15" customHeight="1" x14ac:dyDescent="0.25">
      <c r="B860" s="73">
        <f t="shared" si="13"/>
        <v>855</v>
      </c>
      <c r="C860" s="77">
        <f>IFERROR(IF($C$4="TEI0185_REV03",CALC_CONN_TEI0185_REV03!U860,),"---")</f>
        <v>0</v>
      </c>
      <c r="D860" s="73">
        <f>IFERROR(IF($C$4="TEI0185_REV03",CALC_CONN_TEI0185_REV03!D860,),"---")</f>
        <v>0</v>
      </c>
      <c r="E860" s="73">
        <f>IFERROR(IF($C$4="TEI0185_REV03",CALC_CONN_TEI0185_REV03!E860,),"---")</f>
        <v>0</v>
      </c>
      <c r="F860" s="73" t="str">
        <f>IFERROR(IF(VLOOKUP($D860&amp;"-"&amp;$E860,IF($C$4="TEI0185_REV03",CALC_CONN_TEI0185_REV03!$F:$I),4,0)="--","---",IF($C$4="TEI0185_REV03",CALC_CONN_TEI0185_REV03!$G860&amp; " --&gt; " &amp;CALC_CONN_TEI0185_REV03!$I860&amp; " --&gt; ")),"---")</f>
        <v>---</v>
      </c>
      <c r="G860" s="73" t="str">
        <f>IFERROR(IF(VLOOKUP($D860&amp;"-"&amp;$E860,IF($C$4="TEI0185_REV03",CALC_CONN_TEI0185_REV03!$F:$H),3,0)="--",VLOOKUP($D860&amp;"-"&amp;$E860,IF($C$4="TEI0185_REV03",CALC_CONN_TEI0185_REV03!$F:$H),2,0),VLOOKUP($D860&amp;"-"&amp;$E860,IF($C$4="TEI0185_REV03",CALC_CONN_TEI0185_REV03!$F:$H),3,0)),"---")</f>
        <v>---</v>
      </c>
      <c r="H860" s="73" t="str">
        <f>IFERROR(VLOOKUP(G860,IF($C$4="TEI0185_REV03",CALC_CONN_TEI0185_REV03!$G:$T),14,0),"---")</f>
        <v>---</v>
      </c>
      <c r="I860" s="73" t="str">
        <f>IFERROR(VLOOKUP(G860,IF($C$4="TEI0185_REV03",CALC_CONN_TEI0185_REV03!$H:$X),16,0),"---")</f>
        <v>---</v>
      </c>
      <c r="J860" s="72" t="str">
        <f>IFERROR(VLOOKUP(G860,IF($C$4="TEI0185_REV03",CALC_CONN_TEI0185_REV03!$H:$X),17,0),"---")</f>
        <v>---</v>
      </c>
      <c r="K860" s="78" t="str">
        <f>IFERROR(VLOOKUP($D860&amp;"-"&amp;$E860,IF($C$4="TEI0185_REV03",CALC_CONN_TEI0185_REV03!$F:$K,"???"),6,0),"---")</f>
        <v>---</v>
      </c>
    </row>
    <row r="861" spans="2:11" ht="15" customHeight="1" x14ac:dyDescent="0.25">
      <c r="B861" s="73">
        <f t="shared" si="13"/>
        <v>856</v>
      </c>
      <c r="C861" s="77">
        <f>IFERROR(IF($C$4="TEI0185_REV03",CALC_CONN_TEI0185_REV03!U861,),"---")</f>
        <v>0</v>
      </c>
      <c r="D861" s="73">
        <f>IFERROR(IF($C$4="TEI0185_REV03",CALC_CONN_TEI0185_REV03!D861,),"---")</f>
        <v>0</v>
      </c>
      <c r="E861" s="73">
        <f>IFERROR(IF($C$4="TEI0185_REV03",CALC_CONN_TEI0185_REV03!E861,),"---")</f>
        <v>0</v>
      </c>
      <c r="F861" s="73" t="str">
        <f>IFERROR(IF(VLOOKUP($D861&amp;"-"&amp;$E861,IF($C$4="TEI0185_REV03",CALC_CONN_TEI0185_REV03!$F:$I),4,0)="--","---",IF($C$4="TEI0185_REV03",CALC_CONN_TEI0185_REV03!$G861&amp; " --&gt; " &amp;CALC_CONN_TEI0185_REV03!$I861&amp; " --&gt; ")),"---")</f>
        <v>---</v>
      </c>
      <c r="G861" s="73" t="str">
        <f>IFERROR(IF(VLOOKUP($D861&amp;"-"&amp;$E861,IF($C$4="TEI0185_REV03",CALC_CONN_TEI0185_REV03!$F:$H),3,0)="--",VLOOKUP($D861&amp;"-"&amp;$E861,IF($C$4="TEI0185_REV03",CALC_CONN_TEI0185_REV03!$F:$H),2,0),VLOOKUP($D861&amp;"-"&amp;$E861,IF($C$4="TEI0185_REV03",CALC_CONN_TEI0185_REV03!$F:$H),3,0)),"---")</f>
        <v>---</v>
      </c>
      <c r="H861" s="73" t="str">
        <f>IFERROR(VLOOKUP(G861,IF($C$4="TEI0185_REV03",CALC_CONN_TEI0185_REV03!$G:$T),14,0),"---")</f>
        <v>---</v>
      </c>
      <c r="I861" s="73" t="str">
        <f>IFERROR(VLOOKUP(G861,IF($C$4="TEI0185_REV03",CALC_CONN_TEI0185_REV03!$H:$X),16,0),"---")</f>
        <v>---</v>
      </c>
      <c r="J861" s="72" t="str">
        <f>IFERROR(VLOOKUP(G861,IF($C$4="TEI0185_REV03",CALC_CONN_TEI0185_REV03!$H:$X),17,0),"---")</f>
        <v>---</v>
      </c>
      <c r="K861" s="78" t="str">
        <f>IFERROR(VLOOKUP($D861&amp;"-"&amp;$E861,IF($C$4="TEI0185_REV03",CALC_CONN_TEI0185_REV03!$F:$K,"???"),6,0),"---")</f>
        <v>---</v>
      </c>
    </row>
    <row r="862" spans="2:11" ht="15" customHeight="1" x14ac:dyDescent="0.25">
      <c r="B862" s="73">
        <f t="shared" si="13"/>
        <v>857</v>
      </c>
      <c r="C862" s="77">
        <f>IFERROR(IF($C$4="TEI0185_REV03",CALC_CONN_TEI0185_REV03!U862,),"---")</f>
        <v>0</v>
      </c>
      <c r="D862" s="73">
        <f>IFERROR(IF($C$4="TEI0185_REV03",CALC_CONN_TEI0185_REV03!D862,),"---")</f>
        <v>0</v>
      </c>
      <c r="E862" s="73">
        <f>IFERROR(IF($C$4="TEI0185_REV03",CALC_CONN_TEI0185_REV03!E862,),"---")</f>
        <v>0</v>
      </c>
      <c r="F862" s="73" t="str">
        <f>IFERROR(IF(VLOOKUP($D862&amp;"-"&amp;$E862,IF($C$4="TEI0185_REV03",CALC_CONN_TEI0185_REV03!$F:$I),4,0)="--","---",IF($C$4="TEI0185_REV03",CALC_CONN_TEI0185_REV03!$G862&amp; " --&gt; " &amp;CALC_CONN_TEI0185_REV03!$I862&amp; " --&gt; ")),"---")</f>
        <v>---</v>
      </c>
      <c r="G862" s="73" t="str">
        <f>IFERROR(IF(VLOOKUP($D862&amp;"-"&amp;$E862,IF($C$4="TEI0185_REV03",CALC_CONN_TEI0185_REV03!$F:$H),3,0)="--",VLOOKUP($D862&amp;"-"&amp;$E862,IF($C$4="TEI0185_REV03",CALC_CONN_TEI0185_REV03!$F:$H),2,0),VLOOKUP($D862&amp;"-"&amp;$E862,IF($C$4="TEI0185_REV03",CALC_CONN_TEI0185_REV03!$F:$H),3,0)),"---")</f>
        <v>---</v>
      </c>
      <c r="H862" s="73" t="str">
        <f>IFERROR(VLOOKUP(G862,IF($C$4="TEI0185_REV03",CALC_CONN_TEI0185_REV03!$G:$T),14,0),"---")</f>
        <v>---</v>
      </c>
      <c r="I862" s="73" t="str">
        <f>IFERROR(VLOOKUP(G862,IF($C$4="TEI0185_REV03",CALC_CONN_TEI0185_REV03!$H:$X),16,0),"---")</f>
        <v>---</v>
      </c>
      <c r="J862" s="72" t="str">
        <f>IFERROR(VLOOKUP(G862,IF($C$4="TEI0185_REV03",CALC_CONN_TEI0185_REV03!$H:$X),17,0),"---")</f>
        <v>---</v>
      </c>
      <c r="K862" s="78" t="str">
        <f>IFERROR(VLOOKUP($D862&amp;"-"&amp;$E862,IF($C$4="TEI0185_REV03",CALC_CONN_TEI0185_REV03!$F:$K,"???"),6,0),"---")</f>
        <v>---</v>
      </c>
    </row>
    <row r="863" spans="2:11" ht="15" customHeight="1" x14ac:dyDescent="0.25">
      <c r="B863" s="73">
        <f t="shared" si="13"/>
        <v>858</v>
      </c>
      <c r="C863" s="77">
        <f>IFERROR(IF($C$4="TEI0185_REV03",CALC_CONN_TEI0185_REV03!U863,),"---")</f>
        <v>0</v>
      </c>
      <c r="D863" s="73">
        <f>IFERROR(IF($C$4="TEI0185_REV03",CALC_CONN_TEI0185_REV03!D863,),"---")</f>
        <v>0</v>
      </c>
      <c r="E863" s="73">
        <f>IFERROR(IF($C$4="TEI0185_REV03",CALC_CONN_TEI0185_REV03!E863,),"---")</f>
        <v>0</v>
      </c>
      <c r="F863" s="73" t="str">
        <f>IFERROR(IF(VLOOKUP($D863&amp;"-"&amp;$E863,IF($C$4="TEI0185_REV03",CALC_CONN_TEI0185_REV03!$F:$I),4,0)="--","---",IF($C$4="TEI0185_REV03",CALC_CONN_TEI0185_REV03!$G863&amp; " --&gt; " &amp;CALC_CONN_TEI0185_REV03!$I863&amp; " --&gt; ")),"---")</f>
        <v>---</v>
      </c>
      <c r="G863" s="73" t="str">
        <f>IFERROR(IF(VLOOKUP($D863&amp;"-"&amp;$E863,IF($C$4="TEI0185_REV03",CALC_CONN_TEI0185_REV03!$F:$H),3,0)="--",VLOOKUP($D863&amp;"-"&amp;$E863,IF($C$4="TEI0185_REV03",CALC_CONN_TEI0185_REV03!$F:$H),2,0),VLOOKUP($D863&amp;"-"&amp;$E863,IF($C$4="TEI0185_REV03",CALC_CONN_TEI0185_REV03!$F:$H),3,0)),"---")</f>
        <v>---</v>
      </c>
      <c r="H863" s="73" t="str">
        <f>IFERROR(VLOOKUP(G863,IF($C$4="TEI0185_REV03",CALC_CONN_TEI0185_REV03!$G:$T),14,0),"---")</f>
        <v>---</v>
      </c>
      <c r="I863" s="73" t="str">
        <f>IFERROR(VLOOKUP(G863,IF($C$4="TEI0185_REV03",CALC_CONN_TEI0185_REV03!$H:$X),16,0),"---")</f>
        <v>---</v>
      </c>
      <c r="J863" s="72" t="str">
        <f>IFERROR(VLOOKUP(G863,IF($C$4="TEI0185_REV03",CALC_CONN_TEI0185_REV03!$H:$X),17,0),"---")</f>
        <v>---</v>
      </c>
      <c r="K863" s="78" t="str">
        <f>IFERROR(VLOOKUP($D863&amp;"-"&amp;$E863,IF($C$4="TEI0185_REV03",CALC_CONN_TEI0185_REV03!$F:$K,"???"),6,0),"---")</f>
        <v>---</v>
      </c>
    </row>
    <row r="864" spans="2:11" ht="15" customHeight="1" x14ac:dyDescent="0.25">
      <c r="B864" s="73">
        <f t="shared" si="13"/>
        <v>859</v>
      </c>
      <c r="C864" s="77">
        <f>IFERROR(IF($C$4="TEI0185_REV03",CALC_CONN_TEI0185_REV03!U864,),"---")</f>
        <v>0</v>
      </c>
      <c r="D864" s="73">
        <f>IFERROR(IF($C$4="TEI0185_REV03",CALC_CONN_TEI0185_REV03!D864,),"---")</f>
        <v>0</v>
      </c>
      <c r="E864" s="73">
        <f>IFERROR(IF($C$4="TEI0185_REV03",CALC_CONN_TEI0185_REV03!E864,),"---")</f>
        <v>0</v>
      </c>
      <c r="F864" s="73" t="str">
        <f>IFERROR(IF(VLOOKUP($D864&amp;"-"&amp;$E864,IF($C$4="TEI0185_REV03",CALC_CONN_TEI0185_REV03!$F:$I),4,0)="--","---",IF($C$4="TEI0185_REV03",CALC_CONN_TEI0185_REV03!$G864&amp; " --&gt; " &amp;CALC_CONN_TEI0185_REV03!$I864&amp; " --&gt; ")),"---")</f>
        <v>---</v>
      </c>
      <c r="G864" s="73" t="str">
        <f>IFERROR(IF(VLOOKUP($D864&amp;"-"&amp;$E864,IF($C$4="TEI0185_REV03",CALC_CONN_TEI0185_REV03!$F:$H),3,0)="--",VLOOKUP($D864&amp;"-"&amp;$E864,IF($C$4="TEI0185_REV03",CALC_CONN_TEI0185_REV03!$F:$H),2,0),VLOOKUP($D864&amp;"-"&amp;$E864,IF($C$4="TEI0185_REV03",CALC_CONN_TEI0185_REV03!$F:$H),3,0)),"---")</f>
        <v>---</v>
      </c>
      <c r="H864" s="73" t="str">
        <f>IFERROR(VLOOKUP(G864,IF($C$4="TEI0185_REV03",CALC_CONN_TEI0185_REV03!$G:$T),14,0),"---")</f>
        <v>---</v>
      </c>
      <c r="I864" s="73" t="str">
        <f>IFERROR(VLOOKUP(G864,IF($C$4="TEI0185_REV03",CALC_CONN_TEI0185_REV03!$H:$X),16,0),"---")</f>
        <v>---</v>
      </c>
      <c r="J864" s="72" t="str">
        <f>IFERROR(VLOOKUP(G864,IF($C$4="TEI0185_REV03",CALC_CONN_TEI0185_REV03!$H:$X),17,0),"---")</f>
        <v>---</v>
      </c>
      <c r="K864" s="78" t="str">
        <f>IFERROR(VLOOKUP($D864&amp;"-"&amp;$E864,IF($C$4="TEI0185_REV03",CALC_CONN_TEI0185_REV03!$F:$K,"???"),6,0),"---")</f>
        <v>---</v>
      </c>
    </row>
    <row r="865" spans="2:11" ht="15" customHeight="1" x14ac:dyDescent="0.25">
      <c r="B865" s="73">
        <f t="shared" si="13"/>
        <v>860</v>
      </c>
      <c r="C865" s="77">
        <f>IFERROR(IF($C$4="TEI0185_REV03",CALC_CONN_TEI0185_REV03!U865,),"---")</f>
        <v>0</v>
      </c>
      <c r="D865" s="73">
        <f>IFERROR(IF($C$4="TEI0185_REV03",CALC_CONN_TEI0185_REV03!D865,),"---")</f>
        <v>0</v>
      </c>
      <c r="E865" s="73">
        <f>IFERROR(IF($C$4="TEI0185_REV03",CALC_CONN_TEI0185_REV03!E865,),"---")</f>
        <v>0</v>
      </c>
      <c r="F865" s="73" t="str">
        <f>IFERROR(IF(VLOOKUP($D865&amp;"-"&amp;$E865,IF($C$4="TEI0185_REV03",CALC_CONN_TEI0185_REV03!$F:$I),4,0)="--","---",IF($C$4="TEI0185_REV03",CALC_CONN_TEI0185_REV03!$G865&amp; " --&gt; " &amp;CALC_CONN_TEI0185_REV03!$I865&amp; " --&gt; ")),"---")</f>
        <v>---</v>
      </c>
      <c r="G865" s="73" t="str">
        <f>IFERROR(IF(VLOOKUP($D865&amp;"-"&amp;$E865,IF($C$4="TEI0185_REV03",CALC_CONN_TEI0185_REV03!$F:$H),3,0)="--",VLOOKUP($D865&amp;"-"&amp;$E865,IF($C$4="TEI0185_REV03",CALC_CONN_TEI0185_REV03!$F:$H),2,0),VLOOKUP($D865&amp;"-"&amp;$E865,IF($C$4="TEI0185_REV03",CALC_CONN_TEI0185_REV03!$F:$H),3,0)),"---")</f>
        <v>---</v>
      </c>
      <c r="H865" s="73" t="str">
        <f>IFERROR(VLOOKUP(G865,IF($C$4="TEI0185_REV03",CALC_CONN_TEI0185_REV03!$G:$T),14,0),"---")</f>
        <v>---</v>
      </c>
      <c r="I865" s="73" t="str">
        <f>IFERROR(VLOOKUP(G865,IF($C$4="TEI0185_REV03",CALC_CONN_TEI0185_REV03!$H:$X),16,0),"---")</f>
        <v>---</v>
      </c>
      <c r="J865" s="72" t="str">
        <f>IFERROR(VLOOKUP(G865,IF($C$4="TEI0185_REV03",CALC_CONN_TEI0185_REV03!$H:$X),17,0),"---")</f>
        <v>---</v>
      </c>
      <c r="K865" s="78" t="str">
        <f>IFERROR(VLOOKUP($D865&amp;"-"&amp;$E865,IF($C$4="TEI0185_REV03",CALC_CONN_TEI0185_REV03!$F:$K,"???"),6,0),"---")</f>
        <v>---</v>
      </c>
    </row>
    <row r="866" spans="2:11" ht="15" customHeight="1" x14ac:dyDescent="0.25">
      <c r="B866" s="73">
        <f t="shared" si="13"/>
        <v>861</v>
      </c>
      <c r="C866" s="77">
        <f>IFERROR(IF($C$4="TEI0185_REV03",CALC_CONN_TEI0185_REV03!U866,),"---")</f>
        <v>0</v>
      </c>
      <c r="D866" s="73">
        <f>IFERROR(IF($C$4="TEI0185_REV03",CALC_CONN_TEI0185_REV03!D866,),"---")</f>
        <v>0</v>
      </c>
      <c r="E866" s="73">
        <f>IFERROR(IF($C$4="TEI0185_REV03",CALC_CONN_TEI0185_REV03!E866,),"---")</f>
        <v>0</v>
      </c>
      <c r="F866" s="73" t="str">
        <f>IFERROR(IF(VLOOKUP($D866&amp;"-"&amp;$E866,IF($C$4="TEI0185_REV03",CALC_CONN_TEI0185_REV03!$F:$I),4,0)="--","---",IF($C$4="TEI0185_REV03",CALC_CONN_TEI0185_REV03!$G866&amp; " --&gt; " &amp;CALC_CONN_TEI0185_REV03!$I866&amp; " --&gt; ")),"---")</f>
        <v>---</v>
      </c>
      <c r="G866" s="73" t="str">
        <f>IFERROR(IF(VLOOKUP($D866&amp;"-"&amp;$E866,IF($C$4="TEI0185_REV03",CALC_CONN_TEI0185_REV03!$F:$H),3,0)="--",VLOOKUP($D866&amp;"-"&amp;$E866,IF($C$4="TEI0185_REV03",CALC_CONN_TEI0185_REV03!$F:$H),2,0),VLOOKUP($D866&amp;"-"&amp;$E866,IF($C$4="TEI0185_REV03",CALC_CONN_TEI0185_REV03!$F:$H),3,0)),"---")</f>
        <v>---</v>
      </c>
      <c r="H866" s="73" t="str">
        <f>IFERROR(VLOOKUP(G866,IF($C$4="TEI0185_REV03",CALC_CONN_TEI0185_REV03!$G:$T),14,0),"---")</f>
        <v>---</v>
      </c>
      <c r="I866" s="73" t="str">
        <f>IFERROR(VLOOKUP(G866,IF($C$4="TEI0185_REV03",CALC_CONN_TEI0185_REV03!$H:$X),16,0),"---")</f>
        <v>---</v>
      </c>
      <c r="J866" s="72" t="str">
        <f>IFERROR(VLOOKUP(G866,IF($C$4="TEI0185_REV03",CALC_CONN_TEI0185_REV03!$H:$X),17,0),"---")</f>
        <v>---</v>
      </c>
      <c r="K866" s="78" t="str">
        <f>IFERROR(VLOOKUP($D866&amp;"-"&amp;$E866,IF($C$4="TEI0185_REV03",CALC_CONN_TEI0185_REV03!$F:$K,"???"),6,0),"---")</f>
        <v>---</v>
      </c>
    </row>
    <row r="867" spans="2:11" ht="15" customHeight="1" x14ac:dyDescent="0.25">
      <c r="B867" s="73">
        <f t="shared" si="13"/>
        <v>862</v>
      </c>
      <c r="C867" s="77">
        <f>IFERROR(IF($C$4="TEI0185_REV03",CALC_CONN_TEI0185_REV03!U867,),"---")</f>
        <v>0</v>
      </c>
      <c r="D867" s="73">
        <f>IFERROR(IF($C$4="TEI0185_REV03",CALC_CONN_TEI0185_REV03!D867,),"---")</f>
        <v>0</v>
      </c>
      <c r="E867" s="73">
        <f>IFERROR(IF($C$4="TEI0185_REV03",CALC_CONN_TEI0185_REV03!E867,),"---")</f>
        <v>0</v>
      </c>
      <c r="F867" s="73" t="str">
        <f>IFERROR(IF(VLOOKUP($D867&amp;"-"&amp;$E867,IF($C$4="TEI0185_REV03",CALC_CONN_TEI0185_REV03!$F:$I),4,0)="--","---",IF($C$4="TEI0185_REV03",CALC_CONN_TEI0185_REV03!$G867&amp; " --&gt; " &amp;CALC_CONN_TEI0185_REV03!$I867&amp; " --&gt; ")),"---")</f>
        <v>---</v>
      </c>
      <c r="G867" s="73" t="str">
        <f>IFERROR(IF(VLOOKUP($D867&amp;"-"&amp;$E867,IF($C$4="TEI0185_REV03",CALC_CONN_TEI0185_REV03!$F:$H),3,0)="--",VLOOKUP($D867&amp;"-"&amp;$E867,IF($C$4="TEI0185_REV03",CALC_CONN_TEI0185_REV03!$F:$H),2,0),VLOOKUP($D867&amp;"-"&amp;$E867,IF($C$4="TEI0185_REV03",CALC_CONN_TEI0185_REV03!$F:$H),3,0)),"---")</f>
        <v>---</v>
      </c>
      <c r="H867" s="73" t="str">
        <f>IFERROR(VLOOKUP(G867,IF($C$4="TEI0185_REV03",CALC_CONN_TEI0185_REV03!$G:$T),14,0),"---")</f>
        <v>---</v>
      </c>
      <c r="I867" s="73" t="str">
        <f>IFERROR(VLOOKUP(G867,IF($C$4="TEI0185_REV03",CALC_CONN_TEI0185_REV03!$H:$X),16,0),"---")</f>
        <v>---</v>
      </c>
      <c r="J867" s="72" t="str">
        <f>IFERROR(VLOOKUP(G867,IF($C$4="TEI0185_REV03",CALC_CONN_TEI0185_REV03!$H:$X),17,0),"---")</f>
        <v>---</v>
      </c>
      <c r="K867" s="78" t="str">
        <f>IFERROR(VLOOKUP($D867&amp;"-"&amp;$E867,IF($C$4="TEI0185_REV03",CALC_CONN_TEI0185_REV03!$F:$K,"???"),6,0),"---")</f>
        <v>---</v>
      </c>
    </row>
    <row r="868" spans="2:11" ht="15" customHeight="1" x14ac:dyDescent="0.25">
      <c r="B868" s="73">
        <f t="shared" si="13"/>
        <v>863</v>
      </c>
      <c r="C868" s="77">
        <f>IFERROR(IF($C$4="TEI0185_REV03",CALC_CONN_TEI0185_REV03!U868,),"---")</f>
        <v>0</v>
      </c>
      <c r="D868" s="73">
        <f>IFERROR(IF($C$4="TEI0185_REV03",CALC_CONN_TEI0185_REV03!D868,),"---")</f>
        <v>0</v>
      </c>
      <c r="E868" s="73">
        <f>IFERROR(IF($C$4="TEI0185_REV03",CALC_CONN_TEI0185_REV03!E868,),"---")</f>
        <v>0</v>
      </c>
      <c r="F868" s="73" t="str">
        <f>IFERROR(IF(VLOOKUP($D868&amp;"-"&amp;$E868,IF($C$4="TEI0185_REV03",CALC_CONN_TEI0185_REV03!$F:$I),4,0)="--","---",IF($C$4="TEI0185_REV03",CALC_CONN_TEI0185_REV03!$G868&amp; " --&gt; " &amp;CALC_CONN_TEI0185_REV03!$I868&amp; " --&gt; ")),"---")</f>
        <v>---</v>
      </c>
      <c r="G868" s="73" t="str">
        <f>IFERROR(IF(VLOOKUP($D868&amp;"-"&amp;$E868,IF($C$4="TEI0185_REV03",CALC_CONN_TEI0185_REV03!$F:$H),3,0)="--",VLOOKUP($D868&amp;"-"&amp;$E868,IF($C$4="TEI0185_REV03",CALC_CONN_TEI0185_REV03!$F:$H),2,0),VLOOKUP($D868&amp;"-"&amp;$E868,IF($C$4="TEI0185_REV03",CALC_CONN_TEI0185_REV03!$F:$H),3,0)),"---")</f>
        <v>---</v>
      </c>
      <c r="H868" s="73" t="str">
        <f>IFERROR(VLOOKUP(G868,IF($C$4="TEI0185_REV03",CALC_CONN_TEI0185_REV03!$G:$T),14,0),"---")</f>
        <v>---</v>
      </c>
      <c r="I868" s="73" t="str">
        <f>IFERROR(VLOOKUP(G868,IF($C$4="TEI0185_REV03",CALC_CONN_TEI0185_REV03!$H:$X),16,0),"---")</f>
        <v>---</v>
      </c>
      <c r="J868" s="72" t="str">
        <f>IFERROR(VLOOKUP(G868,IF($C$4="TEI0185_REV03",CALC_CONN_TEI0185_REV03!$H:$X),17,0),"---")</f>
        <v>---</v>
      </c>
      <c r="K868" s="78" t="str">
        <f>IFERROR(VLOOKUP($D868&amp;"-"&amp;$E868,IF($C$4="TEI0185_REV03",CALC_CONN_TEI0185_REV03!$F:$K,"???"),6,0),"---")</f>
        <v>---</v>
      </c>
    </row>
    <row r="869" spans="2:11" ht="15" customHeight="1" x14ac:dyDescent="0.25">
      <c r="B869" s="73">
        <f t="shared" si="13"/>
        <v>864</v>
      </c>
      <c r="C869" s="77">
        <f>IFERROR(IF($C$4="TEI0185_REV03",CALC_CONN_TEI0185_REV03!U869,),"---")</f>
        <v>0</v>
      </c>
      <c r="D869" s="73">
        <f>IFERROR(IF($C$4="TEI0185_REV03",CALC_CONN_TEI0185_REV03!D869,),"---")</f>
        <v>0</v>
      </c>
      <c r="E869" s="73">
        <f>IFERROR(IF($C$4="TEI0185_REV03",CALC_CONN_TEI0185_REV03!E869,),"---")</f>
        <v>0</v>
      </c>
      <c r="F869" s="73" t="str">
        <f>IFERROR(IF(VLOOKUP($D869&amp;"-"&amp;$E869,IF($C$4="TEI0185_REV03",CALC_CONN_TEI0185_REV03!$F:$I),4,0)="--","---",IF($C$4="TEI0185_REV03",CALC_CONN_TEI0185_REV03!$G869&amp; " --&gt; " &amp;CALC_CONN_TEI0185_REV03!$I869&amp; " --&gt; ")),"---")</f>
        <v>---</v>
      </c>
      <c r="G869" s="73" t="str">
        <f>IFERROR(IF(VLOOKUP($D869&amp;"-"&amp;$E869,IF($C$4="TEI0185_REV03",CALC_CONN_TEI0185_REV03!$F:$H),3,0)="--",VLOOKUP($D869&amp;"-"&amp;$E869,IF($C$4="TEI0185_REV03",CALC_CONN_TEI0185_REV03!$F:$H),2,0),VLOOKUP($D869&amp;"-"&amp;$E869,IF($C$4="TEI0185_REV03",CALC_CONN_TEI0185_REV03!$F:$H),3,0)),"---")</f>
        <v>---</v>
      </c>
      <c r="H869" s="73" t="str">
        <f>IFERROR(VLOOKUP(G869,IF($C$4="TEI0185_REV03",CALC_CONN_TEI0185_REV03!$G:$T),14,0),"---")</f>
        <v>---</v>
      </c>
      <c r="I869" s="73" t="str">
        <f>IFERROR(VLOOKUP(G869,IF($C$4="TEI0185_REV03",CALC_CONN_TEI0185_REV03!$H:$X),16,0),"---")</f>
        <v>---</v>
      </c>
      <c r="J869" s="72" t="str">
        <f>IFERROR(VLOOKUP(G869,IF($C$4="TEI0185_REV03",CALC_CONN_TEI0185_REV03!$H:$X),17,0),"---")</f>
        <v>---</v>
      </c>
      <c r="K869" s="78" t="str">
        <f>IFERROR(VLOOKUP($D869&amp;"-"&amp;$E869,IF($C$4="TEI0185_REV03",CALC_CONN_TEI0185_REV03!$F:$K,"???"),6,0),"---")</f>
        <v>---</v>
      </c>
    </row>
    <row r="870" spans="2:11" ht="15" customHeight="1" x14ac:dyDescent="0.25">
      <c r="B870" s="73">
        <f t="shared" si="13"/>
        <v>865</v>
      </c>
      <c r="C870" s="77">
        <f>IFERROR(IF($C$4="TEI0185_REV03",CALC_CONN_TEI0185_REV03!U870,),"---")</f>
        <v>0</v>
      </c>
      <c r="D870" s="73">
        <f>IFERROR(IF($C$4="TEI0185_REV03",CALC_CONN_TEI0185_REV03!D870,),"---")</f>
        <v>0</v>
      </c>
      <c r="E870" s="73">
        <f>IFERROR(IF($C$4="TEI0185_REV03",CALC_CONN_TEI0185_REV03!E870,),"---")</f>
        <v>0</v>
      </c>
      <c r="F870" s="73" t="str">
        <f>IFERROR(IF(VLOOKUP($D870&amp;"-"&amp;$E870,IF($C$4="TEI0185_REV03",CALC_CONN_TEI0185_REV03!$F:$I),4,0)="--","---",IF($C$4="TEI0185_REV03",CALC_CONN_TEI0185_REV03!$G870&amp; " --&gt; " &amp;CALC_CONN_TEI0185_REV03!$I870&amp; " --&gt; ")),"---")</f>
        <v>---</v>
      </c>
      <c r="G870" s="73" t="str">
        <f>IFERROR(IF(VLOOKUP($D870&amp;"-"&amp;$E870,IF($C$4="TEI0185_REV03",CALC_CONN_TEI0185_REV03!$F:$H),3,0)="--",VLOOKUP($D870&amp;"-"&amp;$E870,IF($C$4="TEI0185_REV03",CALC_CONN_TEI0185_REV03!$F:$H),2,0),VLOOKUP($D870&amp;"-"&amp;$E870,IF($C$4="TEI0185_REV03",CALC_CONN_TEI0185_REV03!$F:$H),3,0)),"---")</f>
        <v>---</v>
      </c>
      <c r="H870" s="73" t="str">
        <f>IFERROR(VLOOKUP(G870,IF($C$4="TEI0185_REV03",CALC_CONN_TEI0185_REV03!$G:$T),14,0),"---")</f>
        <v>---</v>
      </c>
      <c r="I870" s="73" t="str">
        <f>IFERROR(VLOOKUP(G870,IF($C$4="TEI0185_REV03",CALC_CONN_TEI0185_REV03!$H:$X),16,0),"---")</f>
        <v>---</v>
      </c>
      <c r="J870" s="72" t="str">
        <f>IFERROR(VLOOKUP(G870,IF($C$4="TEI0185_REV03",CALC_CONN_TEI0185_REV03!$H:$X),17,0),"---")</f>
        <v>---</v>
      </c>
      <c r="K870" s="78" t="str">
        <f>IFERROR(VLOOKUP($D870&amp;"-"&amp;$E870,IF($C$4="TEI0185_REV03",CALC_CONN_TEI0185_REV03!$F:$K,"???"),6,0),"---")</f>
        <v>---</v>
      </c>
    </row>
    <row r="871" spans="2:11" ht="15" customHeight="1" x14ac:dyDescent="0.25">
      <c r="B871" s="73">
        <f t="shared" si="13"/>
        <v>866</v>
      </c>
      <c r="C871" s="77">
        <f>IFERROR(IF($C$4="TEI0185_REV03",CALC_CONN_TEI0185_REV03!U871,),"---")</f>
        <v>0</v>
      </c>
      <c r="D871" s="73">
        <f>IFERROR(IF($C$4="TEI0185_REV03",CALC_CONN_TEI0185_REV03!D871,),"---")</f>
        <v>0</v>
      </c>
      <c r="E871" s="73">
        <f>IFERROR(IF($C$4="TEI0185_REV03",CALC_CONN_TEI0185_REV03!E871,),"---")</f>
        <v>0</v>
      </c>
      <c r="F871" s="73" t="str">
        <f>IFERROR(IF(VLOOKUP($D871&amp;"-"&amp;$E871,IF($C$4="TEI0185_REV03",CALC_CONN_TEI0185_REV03!$F:$I),4,0)="--","---",IF($C$4="TEI0185_REV03",CALC_CONN_TEI0185_REV03!$G871&amp; " --&gt; " &amp;CALC_CONN_TEI0185_REV03!$I871&amp; " --&gt; ")),"---")</f>
        <v>---</v>
      </c>
      <c r="G871" s="73" t="str">
        <f>IFERROR(IF(VLOOKUP($D871&amp;"-"&amp;$E871,IF($C$4="TEI0185_REV03",CALC_CONN_TEI0185_REV03!$F:$H),3,0)="--",VLOOKUP($D871&amp;"-"&amp;$E871,IF($C$4="TEI0185_REV03",CALC_CONN_TEI0185_REV03!$F:$H),2,0),VLOOKUP($D871&amp;"-"&amp;$E871,IF($C$4="TEI0185_REV03",CALC_CONN_TEI0185_REV03!$F:$H),3,0)),"---")</f>
        <v>---</v>
      </c>
      <c r="H871" s="73" t="str">
        <f>IFERROR(VLOOKUP(G871,IF($C$4="TEI0185_REV03",CALC_CONN_TEI0185_REV03!$G:$T),14,0),"---")</f>
        <v>---</v>
      </c>
      <c r="I871" s="73" t="str">
        <f>IFERROR(VLOOKUP(G871,IF($C$4="TEI0185_REV03",CALC_CONN_TEI0185_REV03!$H:$X),16,0),"---")</f>
        <v>---</v>
      </c>
      <c r="J871" s="72" t="str">
        <f>IFERROR(VLOOKUP(G871,IF($C$4="TEI0185_REV03",CALC_CONN_TEI0185_REV03!$H:$X),17,0),"---")</f>
        <v>---</v>
      </c>
      <c r="K871" s="78" t="str">
        <f>IFERROR(VLOOKUP($D871&amp;"-"&amp;$E871,IF($C$4="TEI0185_REV03",CALC_CONN_TEI0185_REV03!$F:$K,"???"),6,0),"---")</f>
        <v>---</v>
      </c>
    </row>
    <row r="872" spans="2:11" ht="15" customHeight="1" x14ac:dyDescent="0.25">
      <c r="B872" s="73">
        <f t="shared" si="13"/>
        <v>867</v>
      </c>
      <c r="C872" s="77">
        <f>IFERROR(IF($C$4="TEI0185_REV03",CALC_CONN_TEI0185_REV03!U872,),"---")</f>
        <v>0</v>
      </c>
      <c r="D872" s="73">
        <f>IFERROR(IF($C$4="TEI0185_REV03",CALC_CONN_TEI0185_REV03!D872,),"---")</f>
        <v>0</v>
      </c>
      <c r="E872" s="73">
        <f>IFERROR(IF($C$4="TEI0185_REV03",CALC_CONN_TEI0185_REV03!E872,),"---")</f>
        <v>0</v>
      </c>
      <c r="F872" s="73" t="str">
        <f>IFERROR(IF(VLOOKUP($D872&amp;"-"&amp;$E872,IF($C$4="TEI0185_REV03",CALC_CONN_TEI0185_REV03!$F:$I),4,0)="--","---",IF($C$4="TEI0185_REV03",CALC_CONN_TEI0185_REV03!$G872&amp; " --&gt; " &amp;CALC_CONN_TEI0185_REV03!$I872&amp; " --&gt; ")),"---")</f>
        <v>---</v>
      </c>
      <c r="G872" s="73" t="str">
        <f>IFERROR(IF(VLOOKUP($D872&amp;"-"&amp;$E872,IF($C$4="TEI0185_REV03",CALC_CONN_TEI0185_REV03!$F:$H),3,0)="--",VLOOKUP($D872&amp;"-"&amp;$E872,IF($C$4="TEI0185_REV03",CALC_CONN_TEI0185_REV03!$F:$H),2,0),VLOOKUP($D872&amp;"-"&amp;$E872,IF($C$4="TEI0185_REV03",CALC_CONN_TEI0185_REV03!$F:$H),3,0)),"---")</f>
        <v>---</v>
      </c>
      <c r="H872" s="73" t="str">
        <f>IFERROR(VLOOKUP(G872,IF($C$4="TEI0185_REV03",CALC_CONN_TEI0185_REV03!$G:$T),14,0),"---")</f>
        <v>---</v>
      </c>
      <c r="I872" s="73" t="str">
        <f>IFERROR(VLOOKUP(G872,IF($C$4="TEI0185_REV03",CALC_CONN_TEI0185_REV03!$H:$X),16,0),"---")</f>
        <v>---</v>
      </c>
      <c r="J872" s="72" t="str">
        <f>IFERROR(VLOOKUP(G872,IF($C$4="TEI0185_REV03",CALC_CONN_TEI0185_REV03!$H:$X),17,0),"---")</f>
        <v>---</v>
      </c>
      <c r="K872" s="78" t="str">
        <f>IFERROR(VLOOKUP($D872&amp;"-"&amp;$E872,IF($C$4="TEI0185_REV03",CALC_CONN_TEI0185_REV03!$F:$K,"???"),6,0),"---")</f>
        <v>---</v>
      </c>
    </row>
    <row r="873" spans="2:11" ht="15" customHeight="1" x14ac:dyDescent="0.25">
      <c r="B873" s="73">
        <f t="shared" si="13"/>
        <v>868</v>
      </c>
      <c r="C873" s="77">
        <f>IFERROR(IF($C$4="TEI0185_REV03",CALC_CONN_TEI0185_REV03!U873,),"---")</f>
        <v>0</v>
      </c>
      <c r="D873" s="73">
        <f>IFERROR(IF($C$4="TEI0185_REV03",CALC_CONN_TEI0185_REV03!D873,),"---")</f>
        <v>0</v>
      </c>
      <c r="E873" s="73">
        <f>IFERROR(IF($C$4="TEI0185_REV03",CALC_CONN_TEI0185_REV03!E873,),"---")</f>
        <v>0</v>
      </c>
      <c r="F873" s="73" t="str">
        <f>IFERROR(IF(VLOOKUP($D873&amp;"-"&amp;$E873,IF($C$4="TEI0185_REV03",CALC_CONN_TEI0185_REV03!$F:$I),4,0)="--","---",IF($C$4="TEI0185_REV03",CALC_CONN_TEI0185_REV03!$G873&amp; " --&gt; " &amp;CALC_CONN_TEI0185_REV03!$I873&amp; " --&gt; ")),"---")</f>
        <v>---</v>
      </c>
      <c r="G873" s="73" t="str">
        <f>IFERROR(IF(VLOOKUP($D873&amp;"-"&amp;$E873,IF($C$4="TEI0185_REV03",CALC_CONN_TEI0185_REV03!$F:$H),3,0)="--",VLOOKUP($D873&amp;"-"&amp;$E873,IF($C$4="TEI0185_REV03",CALC_CONN_TEI0185_REV03!$F:$H),2,0),VLOOKUP($D873&amp;"-"&amp;$E873,IF($C$4="TEI0185_REV03",CALC_CONN_TEI0185_REV03!$F:$H),3,0)),"---")</f>
        <v>---</v>
      </c>
      <c r="H873" s="73" t="str">
        <f>IFERROR(VLOOKUP(G873,IF($C$4="TEI0185_REV03",CALC_CONN_TEI0185_REV03!$G:$T),14,0),"---")</f>
        <v>---</v>
      </c>
      <c r="I873" s="73" t="str">
        <f>IFERROR(VLOOKUP(G873,IF($C$4="TEI0185_REV03",CALC_CONN_TEI0185_REV03!$H:$X),16,0),"---")</f>
        <v>---</v>
      </c>
      <c r="J873" s="72" t="str">
        <f>IFERROR(VLOOKUP(G873,IF($C$4="TEI0185_REV03",CALC_CONN_TEI0185_REV03!$H:$X),17,0),"---")</f>
        <v>---</v>
      </c>
      <c r="K873" s="78" t="str">
        <f>IFERROR(VLOOKUP($D873&amp;"-"&amp;$E873,IF($C$4="TEI0185_REV03",CALC_CONN_TEI0185_REV03!$F:$K,"???"),6,0),"---")</f>
        <v>---</v>
      </c>
    </row>
    <row r="874" spans="2:11" ht="15" customHeight="1" x14ac:dyDescent="0.25">
      <c r="B874" s="73">
        <f t="shared" si="13"/>
        <v>869</v>
      </c>
      <c r="C874" s="77">
        <f>IFERROR(IF($C$4="TEI0185_REV03",CALC_CONN_TEI0185_REV03!U874,),"---")</f>
        <v>0</v>
      </c>
      <c r="D874" s="73">
        <f>IFERROR(IF($C$4="TEI0185_REV03",CALC_CONN_TEI0185_REV03!D874,),"---")</f>
        <v>0</v>
      </c>
      <c r="E874" s="73">
        <f>IFERROR(IF($C$4="TEI0185_REV03",CALC_CONN_TEI0185_REV03!E874,),"---")</f>
        <v>0</v>
      </c>
      <c r="F874" s="73" t="str">
        <f>IFERROR(IF(VLOOKUP($D874&amp;"-"&amp;$E874,IF($C$4="TEI0185_REV03",CALC_CONN_TEI0185_REV03!$F:$I),4,0)="--","---",IF($C$4="TEI0185_REV03",CALC_CONN_TEI0185_REV03!$G874&amp; " --&gt; " &amp;CALC_CONN_TEI0185_REV03!$I874&amp; " --&gt; ")),"---")</f>
        <v>---</v>
      </c>
      <c r="G874" s="73" t="str">
        <f>IFERROR(IF(VLOOKUP($D874&amp;"-"&amp;$E874,IF($C$4="TEI0185_REV03",CALC_CONN_TEI0185_REV03!$F:$H),3,0)="--",VLOOKUP($D874&amp;"-"&amp;$E874,IF($C$4="TEI0185_REV03",CALC_CONN_TEI0185_REV03!$F:$H),2,0),VLOOKUP($D874&amp;"-"&amp;$E874,IF($C$4="TEI0185_REV03",CALC_CONN_TEI0185_REV03!$F:$H),3,0)),"---")</f>
        <v>---</v>
      </c>
      <c r="H874" s="73" t="str">
        <f>IFERROR(VLOOKUP(G874,IF($C$4="TEI0185_REV03",CALC_CONN_TEI0185_REV03!$G:$T),14,0),"---")</f>
        <v>---</v>
      </c>
      <c r="I874" s="73" t="str">
        <f>IFERROR(VLOOKUP(G874,IF($C$4="TEI0185_REV03",CALC_CONN_TEI0185_REV03!$H:$X),16,0),"---")</f>
        <v>---</v>
      </c>
      <c r="J874" s="72" t="str">
        <f>IFERROR(VLOOKUP(G874,IF($C$4="TEI0185_REV03",CALC_CONN_TEI0185_REV03!$H:$X),17,0),"---")</f>
        <v>---</v>
      </c>
      <c r="K874" s="78" t="str">
        <f>IFERROR(VLOOKUP($D874&amp;"-"&amp;$E874,IF($C$4="TEI0185_REV03",CALC_CONN_TEI0185_REV03!$F:$K,"???"),6,0),"---")</f>
        <v>---</v>
      </c>
    </row>
    <row r="875" spans="2:11" ht="15" customHeight="1" x14ac:dyDescent="0.25">
      <c r="B875" s="73">
        <f t="shared" si="13"/>
        <v>870</v>
      </c>
      <c r="C875" s="77">
        <f>IFERROR(IF($C$4="TEI0185_REV03",CALC_CONN_TEI0185_REV03!U875,),"---")</f>
        <v>0</v>
      </c>
      <c r="D875" s="73">
        <f>IFERROR(IF($C$4="TEI0185_REV03",CALC_CONN_TEI0185_REV03!D875,),"---")</f>
        <v>0</v>
      </c>
      <c r="E875" s="73">
        <f>IFERROR(IF($C$4="TEI0185_REV03",CALC_CONN_TEI0185_REV03!E875,),"---")</f>
        <v>0</v>
      </c>
      <c r="F875" s="73" t="str">
        <f>IFERROR(IF(VLOOKUP($D875&amp;"-"&amp;$E875,IF($C$4="TEI0185_REV03",CALC_CONN_TEI0185_REV03!$F:$I),4,0)="--","---",IF($C$4="TEI0185_REV03",CALC_CONN_TEI0185_REV03!$G875&amp; " --&gt; " &amp;CALC_CONN_TEI0185_REV03!$I875&amp; " --&gt; ")),"---")</f>
        <v>---</v>
      </c>
      <c r="G875" s="73" t="str">
        <f>IFERROR(IF(VLOOKUP($D875&amp;"-"&amp;$E875,IF($C$4="TEI0185_REV03",CALC_CONN_TEI0185_REV03!$F:$H),3,0)="--",VLOOKUP($D875&amp;"-"&amp;$E875,IF($C$4="TEI0185_REV03",CALC_CONN_TEI0185_REV03!$F:$H),2,0),VLOOKUP($D875&amp;"-"&amp;$E875,IF($C$4="TEI0185_REV03",CALC_CONN_TEI0185_REV03!$F:$H),3,0)),"---")</f>
        <v>---</v>
      </c>
      <c r="H875" s="73" t="str">
        <f>IFERROR(VLOOKUP(G875,IF($C$4="TEI0185_REV03",CALC_CONN_TEI0185_REV03!$G:$T),14,0),"---")</f>
        <v>---</v>
      </c>
      <c r="I875" s="73" t="str">
        <f>IFERROR(VLOOKUP(G875,IF($C$4="TEI0185_REV03",CALC_CONN_TEI0185_REV03!$H:$X),16,0),"---")</f>
        <v>---</v>
      </c>
      <c r="J875" s="72" t="str">
        <f>IFERROR(VLOOKUP(G875,IF($C$4="TEI0185_REV03",CALC_CONN_TEI0185_REV03!$H:$X),17,0),"---")</f>
        <v>---</v>
      </c>
      <c r="K875" s="78" t="str">
        <f>IFERROR(VLOOKUP($D875&amp;"-"&amp;$E875,IF($C$4="TEI0185_REV03",CALC_CONN_TEI0185_REV03!$F:$K,"???"),6,0),"---")</f>
        <v>---</v>
      </c>
    </row>
    <row r="876" spans="2:11" ht="15" customHeight="1" x14ac:dyDescent="0.25">
      <c r="B876" s="73">
        <f t="shared" si="13"/>
        <v>871</v>
      </c>
      <c r="C876" s="77">
        <f>IFERROR(IF($C$4="TEI0185_REV03",CALC_CONN_TEI0185_REV03!U876,),"---")</f>
        <v>0</v>
      </c>
      <c r="D876" s="73">
        <f>IFERROR(IF($C$4="TEI0185_REV03",CALC_CONN_TEI0185_REV03!D876,),"---")</f>
        <v>0</v>
      </c>
      <c r="E876" s="73">
        <f>IFERROR(IF($C$4="TEI0185_REV03",CALC_CONN_TEI0185_REV03!E876,),"---")</f>
        <v>0</v>
      </c>
      <c r="F876" s="73" t="str">
        <f>IFERROR(IF(VLOOKUP($D876&amp;"-"&amp;$E876,IF($C$4="TEI0185_REV03",CALC_CONN_TEI0185_REV03!$F:$I),4,0)="--","---",IF($C$4="TEI0185_REV03",CALC_CONN_TEI0185_REV03!$G876&amp; " --&gt; " &amp;CALC_CONN_TEI0185_REV03!$I876&amp; " --&gt; ")),"---")</f>
        <v>---</v>
      </c>
      <c r="G876" s="73" t="str">
        <f>IFERROR(IF(VLOOKUP($D876&amp;"-"&amp;$E876,IF($C$4="TEI0185_REV03",CALC_CONN_TEI0185_REV03!$F:$H),3,0)="--",VLOOKUP($D876&amp;"-"&amp;$E876,IF($C$4="TEI0185_REV03",CALC_CONN_TEI0185_REV03!$F:$H),2,0),VLOOKUP($D876&amp;"-"&amp;$E876,IF($C$4="TEI0185_REV03",CALC_CONN_TEI0185_REV03!$F:$H),3,0)),"---")</f>
        <v>---</v>
      </c>
      <c r="H876" s="73" t="str">
        <f>IFERROR(VLOOKUP(G876,IF($C$4="TEI0185_REV03",CALC_CONN_TEI0185_REV03!$G:$T),14,0),"---")</f>
        <v>---</v>
      </c>
      <c r="I876" s="73" t="str">
        <f>IFERROR(VLOOKUP(G876,IF($C$4="TEI0185_REV03",CALC_CONN_TEI0185_REV03!$H:$X),16,0),"---")</f>
        <v>---</v>
      </c>
      <c r="J876" s="72" t="str">
        <f>IFERROR(VLOOKUP(G876,IF($C$4="TEI0185_REV03",CALC_CONN_TEI0185_REV03!$H:$X),17,0),"---")</f>
        <v>---</v>
      </c>
      <c r="K876" s="78" t="str">
        <f>IFERROR(VLOOKUP($D876&amp;"-"&amp;$E876,IF($C$4="TEI0185_REV03",CALC_CONN_TEI0185_REV03!$F:$K,"???"),6,0),"---")</f>
        <v>---</v>
      </c>
    </row>
    <row r="877" spans="2:11" ht="15" customHeight="1" x14ac:dyDescent="0.25">
      <c r="B877" s="73">
        <f t="shared" si="13"/>
        <v>872</v>
      </c>
      <c r="C877" s="77">
        <f>IFERROR(IF($C$4="TEI0185_REV03",CALC_CONN_TEI0185_REV03!U877,),"---")</f>
        <v>0</v>
      </c>
      <c r="D877" s="73">
        <f>IFERROR(IF($C$4="TEI0185_REV03",CALC_CONN_TEI0185_REV03!D877,),"---")</f>
        <v>0</v>
      </c>
      <c r="E877" s="73">
        <f>IFERROR(IF($C$4="TEI0185_REV03",CALC_CONN_TEI0185_REV03!E877,),"---")</f>
        <v>0</v>
      </c>
      <c r="F877" s="73" t="str">
        <f>IFERROR(IF(VLOOKUP($D877&amp;"-"&amp;$E877,IF($C$4="TEI0185_REV03",CALC_CONN_TEI0185_REV03!$F:$I),4,0)="--","---",IF($C$4="TEI0185_REV03",CALC_CONN_TEI0185_REV03!$G877&amp; " --&gt; " &amp;CALC_CONN_TEI0185_REV03!$I877&amp; " --&gt; ")),"---")</f>
        <v>---</v>
      </c>
      <c r="G877" s="73" t="str">
        <f>IFERROR(IF(VLOOKUP($D877&amp;"-"&amp;$E877,IF($C$4="TEI0185_REV03",CALC_CONN_TEI0185_REV03!$F:$H),3,0)="--",VLOOKUP($D877&amp;"-"&amp;$E877,IF($C$4="TEI0185_REV03",CALC_CONN_TEI0185_REV03!$F:$H),2,0),VLOOKUP($D877&amp;"-"&amp;$E877,IF($C$4="TEI0185_REV03",CALC_CONN_TEI0185_REV03!$F:$H),3,0)),"---")</f>
        <v>---</v>
      </c>
      <c r="H877" s="73" t="str">
        <f>IFERROR(VLOOKUP(G877,IF($C$4="TEI0185_REV03",CALC_CONN_TEI0185_REV03!$G:$T),14,0),"---")</f>
        <v>---</v>
      </c>
      <c r="I877" s="73" t="str">
        <f>IFERROR(VLOOKUP(G877,IF($C$4="TEI0185_REV03",CALC_CONN_TEI0185_REV03!$H:$X),16,0),"---")</f>
        <v>---</v>
      </c>
      <c r="J877" s="72" t="str">
        <f>IFERROR(VLOOKUP(G877,IF($C$4="TEI0185_REV03",CALC_CONN_TEI0185_REV03!$H:$X),17,0),"---")</f>
        <v>---</v>
      </c>
      <c r="K877" s="78" t="str">
        <f>IFERROR(VLOOKUP($D877&amp;"-"&amp;$E877,IF($C$4="TEI0185_REV03",CALC_CONN_TEI0185_REV03!$F:$K,"???"),6,0),"---")</f>
        <v>---</v>
      </c>
    </row>
    <row r="878" spans="2:11" ht="15" customHeight="1" x14ac:dyDescent="0.25">
      <c r="B878" s="73">
        <f t="shared" si="13"/>
        <v>873</v>
      </c>
      <c r="C878" s="77">
        <f>IFERROR(IF($C$4="TEI0185_REV03",CALC_CONN_TEI0185_REV03!U878,),"---")</f>
        <v>0</v>
      </c>
      <c r="D878" s="73">
        <f>IFERROR(IF($C$4="TEI0185_REV03",CALC_CONN_TEI0185_REV03!D878,),"---")</f>
        <v>0</v>
      </c>
      <c r="E878" s="73">
        <f>IFERROR(IF($C$4="TEI0185_REV03",CALC_CONN_TEI0185_REV03!E878,),"---")</f>
        <v>0</v>
      </c>
      <c r="F878" s="73" t="str">
        <f>IFERROR(IF(VLOOKUP($D878&amp;"-"&amp;$E878,IF($C$4="TEI0185_REV03",CALC_CONN_TEI0185_REV03!$F:$I),4,0)="--","---",IF($C$4="TEI0185_REV03",CALC_CONN_TEI0185_REV03!$G878&amp; " --&gt; " &amp;CALC_CONN_TEI0185_REV03!$I878&amp; " --&gt; ")),"---")</f>
        <v>---</v>
      </c>
      <c r="G878" s="73" t="str">
        <f>IFERROR(IF(VLOOKUP($D878&amp;"-"&amp;$E878,IF($C$4="TEI0185_REV03",CALC_CONN_TEI0185_REV03!$F:$H),3,0)="--",VLOOKUP($D878&amp;"-"&amp;$E878,IF($C$4="TEI0185_REV03",CALC_CONN_TEI0185_REV03!$F:$H),2,0),VLOOKUP($D878&amp;"-"&amp;$E878,IF($C$4="TEI0185_REV03",CALC_CONN_TEI0185_REV03!$F:$H),3,0)),"---")</f>
        <v>---</v>
      </c>
      <c r="H878" s="73" t="str">
        <f>IFERROR(VLOOKUP(G878,IF($C$4="TEI0185_REV03",CALC_CONN_TEI0185_REV03!$G:$T),14,0),"---")</f>
        <v>---</v>
      </c>
      <c r="I878" s="73" t="str">
        <f>IFERROR(VLOOKUP(G878,IF($C$4="TEI0185_REV03",CALC_CONN_TEI0185_REV03!$H:$X),16,0),"---")</f>
        <v>---</v>
      </c>
      <c r="J878" s="72" t="str">
        <f>IFERROR(VLOOKUP(G878,IF($C$4="TEI0185_REV03",CALC_CONN_TEI0185_REV03!$H:$X),17,0),"---")</f>
        <v>---</v>
      </c>
      <c r="K878" s="78" t="str">
        <f>IFERROR(VLOOKUP($D878&amp;"-"&amp;$E878,IF($C$4="TEI0185_REV03",CALC_CONN_TEI0185_REV03!$F:$K,"???"),6,0),"---")</f>
        <v>---</v>
      </c>
    </row>
    <row r="879" spans="2:11" ht="15" customHeight="1" x14ac:dyDescent="0.25">
      <c r="B879" s="73">
        <f t="shared" si="13"/>
        <v>874</v>
      </c>
      <c r="C879" s="77">
        <f>IFERROR(IF($C$4="TEI0185_REV03",CALC_CONN_TEI0185_REV03!U879,),"---")</f>
        <v>0</v>
      </c>
      <c r="D879" s="73">
        <f>IFERROR(IF($C$4="TEI0185_REV03",CALC_CONN_TEI0185_REV03!D879,),"---")</f>
        <v>0</v>
      </c>
      <c r="E879" s="73">
        <f>IFERROR(IF($C$4="TEI0185_REV03",CALC_CONN_TEI0185_REV03!E879,),"---")</f>
        <v>0</v>
      </c>
      <c r="F879" s="73" t="str">
        <f>IFERROR(IF(VLOOKUP($D879&amp;"-"&amp;$E879,IF($C$4="TEI0185_REV03",CALC_CONN_TEI0185_REV03!$F:$I),4,0)="--","---",IF($C$4="TEI0185_REV03",CALC_CONN_TEI0185_REV03!$G879&amp; " --&gt; " &amp;CALC_CONN_TEI0185_REV03!$I879&amp; " --&gt; ")),"---")</f>
        <v>---</v>
      </c>
      <c r="G879" s="73" t="str">
        <f>IFERROR(IF(VLOOKUP($D879&amp;"-"&amp;$E879,IF($C$4="TEI0185_REV03",CALC_CONN_TEI0185_REV03!$F:$H),3,0)="--",VLOOKUP($D879&amp;"-"&amp;$E879,IF($C$4="TEI0185_REV03",CALC_CONN_TEI0185_REV03!$F:$H),2,0),VLOOKUP($D879&amp;"-"&amp;$E879,IF($C$4="TEI0185_REV03",CALC_CONN_TEI0185_REV03!$F:$H),3,0)),"---")</f>
        <v>---</v>
      </c>
      <c r="H879" s="73" t="str">
        <f>IFERROR(VLOOKUP(G879,IF($C$4="TEI0185_REV03",CALC_CONN_TEI0185_REV03!$G:$T),14,0),"---")</f>
        <v>---</v>
      </c>
      <c r="I879" s="73" t="str">
        <f>IFERROR(VLOOKUP(G879,IF($C$4="TEI0185_REV03",CALC_CONN_TEI0185_REV03!$H:$X),16,0),"---")</f>
        <v>---</v>
      </c>
      <c r="J879" s="72" t="str">
        <f>IFERROR(VLOOKUP(G879,IF($C$4="TEI0185_REV03",CALC_CONN_TEI0185_REV03!$H:$X),17,0),"---")</f>
        <v>---</v>
      </c>
      <c r="K879" s="78" t="str">
        <f>IFERROR(VLOOKUP($D879&amp;"-"&amp;$E879,IF($C$4="TEI0185_REV03",CALC_CONN_TEI0185_REV03!$F:$K,"???"),6,0),"---")</f>
        <v>---</v>
      </c>
    </row>
    <row r="880" spans="2:11" ht="15" customHeight="1" x14ac:dyDescent="0.25">
      <c r="B880" s="73">
        <f t="shared" si="13"/>
        <v>875</v>
      </c>
      <c r="C880" s="77">
        <f>IFERROR(IF($C$4="TEI0185_REV03",CALC_CONN_TEI0185_REV03!U880,),"---")</f>
        <v>0</v>
      </c>
      <c r="D880" s="73">
        <f>IFERROR(IF($C$4="TEI0185_REV03",CALC_CONN_TEI0185_REV03!D880,),"---")</f>
        <v>0</v>
      </c>
      <c r="E880" s="73">
        <f>IFERROR(IF($C$4="TEI0185_REV03",CALC_CONN_TEI0185_REV03!E880,),"---")</f>
        <v>0</v>
      </c>
      <c r="F880" s="73" t="str">
        <f>IFERROR(IF(VLOOKUP($D880&amp;"-"&amp;$E880,IF($C$4="TEI0185_REV03",CALC_CONN_TEI0185_REV03!$F:$I),4,0)="--","---",IF($C$4="TEI0185_REV03",CALC_CONN_TEI0185_REV03!$G880&amp; " --&gt; " &amp;CALC_CONN_TEI0185_REV03!$I880&amp; " --&gt; ")),"---")</f>
        <v>---</v>
      </c>
      <c r="G880" s="73" t="str">
        <f>IFERROR(IF(VLOOKUP($D880&amp;"-"&amp;$E880,IF($C$4="TEI0185_REV03",CALC_CONN_TEI0185_REV03!$F:$H),3,0)="--",VLOOKUP($D880&amp;"-"&amp;$E880,IF($C$4="TEI0185_REV03",CALC_CONN_TEI0185_REV03!$F:$H),2,0),VLOOKUP($D880&amp;"-"&amp;$E880,IF($C$4="TEI0185_REV03",CALC_CONN_TEI0185_REV03!$F:$H),3,0)),"---")</f>
        <v>---</v>
      </c>
      <c r="H880" s="73" t="str">
        <f>IFERROR(VLOOKUP(G880,IF($C$4="TEI0185_REV03",CALC_CONN_TEI0185_REV03!$G:$T),14,0),"---")</f>
        <v>---</v>
      </c>
      <c r="I880" s="73" t="str">
        <f>IFERROR(VLOOKUP(G880,IF($C$4="TEI0185_REV03",CALC_CONN_TEI0185_REV03!$H:$X),16,0),"---")</f>
        <v>---</v>
      </c>
      <c r="J880" s="72" t="str">
        <f>IFERROR(VLOOKUP(G880,IF($C$4="TEI0185_REV03",CALC_CONN_TEI0185_REV03!$H:$X),17,0),"---")</f>
        <v>---</v>
      </c>
      <c r="K880" s="78" t="str">
        <f>IFERROR(VLOOKUP($D880&amp;"-"&amp;$E880,IF($C$4="TEI0185_REV03",CALC_CONN_TEI0185_REV03!$F:$K,"???"),6,0),"---")</f>
        <v>---</v>
      </c>
    </row>
    <row r="881" spans="2:11" ht="15" customHeight="1" x14ac:dyDescent="0.25">
      <c r="B881" s="73">
        <f t="shared" si="13"/>
        <v>876</v>
      </c>
      <c r="C881" s="77">
        <f>IFERROR(IF($C$4="TEI0185_REV03",CALC_CONN_TEI0185_REV03!U881,),"---")</f>
        <v>0</v>
      </c>
      <c r="D881" s="73">
        <f>IFERROR(IF($C$4="TEI0185_REV03",CALC_CONN_TEI0185_REV03!D881,),"---")</f>
        <v>0</v>
      </c>
      <c r="E881" s="73">
        <f>IFERROR(IF($C$4="TEI0185_REV03",CALC_CONN_TEI0185_REV03!E881,),"---")</f>
        <v>0</v>
      </c>
      <c r="F881" s="73" t="str">
        <f>IFERROR(IF(VLOOKUP($D881&amp;"-"&amp;$E881,IF($C$4="TEI0185_REV03",CALC_CONN_TEI0185_REV03!$F:$I),4,0)="--","---",IF($C$4="TEI0185_REV03",CALC_CONN_TEI0185_REV03!$G881&amp; " --&gt; " &amp;CALC_CONN_TEI0185_REV03!$I881&amp; " --&gt; ")),"---")</f>
        <v>---</v>
      </c>
      <c r="G881" s="73" t="str">
        <f>IFERROR(IF(VLOOKUP($D881&amp;"-"&amp;$E881,IF($C$4="TEI0185_REV03",CALC_CONN_TEI0185_REV03!$F:$H),3,0)="--",VLOOKUP($D881&amp;"-"&amp;$E881,IF($C$4="TEI0185_REV03",CALC_CONN_TEI0185_REV03!$F:$H),2,0),VLOOKUP($D881&amp;"-"&amp;$E881,IF($C$4="TEI0185_REV03",CALC_CONN_TEI0185_REV03!$F:$H),3,0)),"---")</f>
        <v>---</v>
      </c>
      <c r="H881" s="73" t="str">
        <f>IFERROR(VLOOKUP(G881,IF($C$4="TEI0185_REV03",CALC_CONN_TEI0185_REV03!$G:$T),14,0),"---")</f>
        <v>---</v>
      </c>
      <c r="I881" s="73" t="str">
        <f>IFERROR(VLOOKUP(G881,IF($C$4="TEI0185_REV03",CALC_CONN_TEI0185_REV03!$H:$X),16,0),"---")</f>
        <v>---</v>
      </c>
      <c r="J881" s="72" t="str">
        <f>IFERROR(VLOOKUP(G881,IF($C$4="TEI0185_REV03",CALC_CONN_TEI0185_REV03!$H:$X),17,0),"---")</f>
        <v>---</v>
      </c>
      <c r="K881" s="78" t="str">
        <f>IFERROR(VLOOKUP($D881&amp;"-"&amp;$E881,IF($C$4="TEI0185_REV03",CALC_CONN_TEI0185_REV03!$F:$K,"???"),6,0),"---")</f>
        <v>---</v>
      </c>
    </row>
    <row r="882" spans="2:11" ht="15" customHeight="1" x14ac:dyDescent="0.25">
      <c r="B882" s="73">
        <f t="shared" si="13"/>
        <v>877</v>
      </c>
      <c r="C882" s="77">
        <f>IFERROR(IF($C$4="TEI0185_REV03",CALC_CONN_TEI0185_REV03!U882,),"---")</f>
        <v>0</v>
      </c>
      <c r="D882" s="73">
        <f>IFERROR(IF($C$4="TEI0185_REV03",CALC_CONN_TEI0185_REV03!D882,),"---")</f>
        <v>0</v>
      </c>
      <c r="E882" s="73">
        <f>IFERROR(IF($C$4="TEI0185_REV03",CALC_CONN_TEI0185_REV03!E882,),"---")</f>
        <v>0</v>
      </c>
      <c r="F882" s="73" t="str">
        <f>IFERROR(IF(VLOOKUP($D882&amp;"-"&amp;$E882,IF($C$4="TEI0185_REV03",CALC_CONN_TEI0185_REV03!$F:$I),4,0)="--","---",IF($C$4="TEI0185_REV03",CALC_CONN_TEI0185_REV03!$G882&amp; " --&gt; " &amp;CALC_CONN_TEI0185_REV03!$I882&amp; " --&gt; ")),"---")</f>
        <v>---</v>
      </c>
      <c r="G882" s="73" t="str">
        <f>IFERROR(IF(VLOOKUP($D882&amp;"-"&amp;$E882,IF($C$4="TEI0185_REV03",CALC_CONN_TEI0185_REV03!$F:$H),3,0)="--",VLOOKUP($D882&amp;"-"&amp;$E882,IF($C$4="TEI0185_REV03",CALC_CONN_TEI0185_REV03!$F:$H),2,0),VLOOKUP($D882&amp;"-"&amp;$E882,IF($C$4="TEI0185_REV03",CALC_CONN_TEI0185_REV03!$F:$H),3,0)),"---")</f>
        <v>---</v>
      </c>
      <c r="H882" s="73" t="str">
        <f>IFERROR(VLOOKUP(G882,IF($C$4="TEI0185_REV03",CALC_CONN_TEI0185_REV03!$G:$T),14,0),"---")</f>
        <v>---</v>
      </c>
      <c r="I882" s="73" t="str">
        <f>IFERROR(VLOOKUP(G882,IF($C$4="TEI0185_REV03",CALC_CONN_TEI0185_REV03!$H:$X),16,0),"---")</f>
        <v>---</v>
      </c>
      <c r="J882" s="72" t="str">
        <f>IFERROR(VLOOKUP(G882,IF($C$4="TEI0185_REV03",CALC_CONN_TEI0185_REV03!$H:$X),17,0),"---")</f>
        <v>---</v>
      </c>
      <c r="K882" s="78" t="str">
        <f>IFERROR(VLOOKUP($D882&amp;"-"&amp;$E882,IF($C$4="TEI0185_REV03",CALC_CONN_TEI0185_REV03!$F:$K,"???"),6,0),"---")</f>
        <v>---</v>
      </c>
    </row>
    <row r="883" spans="2:11" ht="15" customHeight="1" x14ac:dyDescent="0.25">
      <c r="B883" s="73">
        <f t="shared" si="13"/>
        <v>878</v>
      </c>
      <c r="C883" s="77">
        <f>IFERROR(IF($C$4="TEI0185_REV03",CALC_CONN_TEI0185_REV03!U883,),"---")</f>
        <v>0</v>
      </c>
      <c r="D883" s="73">
        <f>IFERROR(IF($C$4="TEI0185_REV03",CALC_CONN_TEI0185_REV03!D883,),"---")</f>
        <v>0</v>
      </c>
      <c r="E883" s="73">
        <f>IFERROR(IF($C$4="TEI0185_REV03",CALC_CONN_TEI0185_REV03!E883,),"---")</f>
        <v>0</v>
      </c>
      <c r="F883" s="73" t="str">
        <f>IFERROR(IF(VLOOKUP($D883&amp;"-"&amp;$E883,IF($C$4="TEI0185_REV03",CALC_CONN_TEI0185_REV03!$F:$I),4,0)="--","---",IF($C$4="TEI0185_REV03",CALC_CONN_TEI0185_REV03!$G883&amp; " --&gt; " &amp;CALC_CONN_TEI0185_REV03!$I883&amp; " --&gt; ")),"---")</f>
        <v>---</v>
      </c>
      <c r="G883" s="73" t="str">
        <f>IFERROR(IF(VLOOKUP($D883&amp;"-"&amp;$E883,IF($C$4="TEI0185_REV03",CALC_CONN_TEI0185_REV03!$F:$H),3,0)="--",VLOOKUP($D883&amp;"-"&amp;$E883,IF($C$4="TEI0185_REV03",CALC_CONN_TEI0185_REV03!$F:$H),2,0),VLOOKUP($D883&amp;"-"&amp;$E883,IF($C$4="TEI0185_REV03",CALC_CONN_TEI0185_REV03!$F:$H),3,0)),"---")</f>
        <v>---</v>
      </c>
      <c r="H883" s="73" t="str">
        <f>IFERROR(VLOOKUP(G883,IF($C$4="TEI0185_REV03",CALC_CONN_TEI0185_REV03!$G:$T),14,0),"---")</f>
        <v>---</v>
      </c>
      <c r="I883" s="73" t="str">
        <f>IFERROR(VLOOKUP(G883,IF($C$4="TEI0185_REV03",CALC_CONN_TEI0185_REV03!$H:$X),16,0),"---")</f>
        <v>---</v>
      </c>
      <c r="J883" s="72" t="str">
        <f>IFERROR(VLOOKUP(G883,IF($C$4="TEI0185_REV03",CALC_CONN_TEI0185_REV03!$H:$X),17,0),"---")</f>
        <v>---</v>
      </c>
      <c r="K883" s="78" t="str">
        <f>IFERROR(VLOOKUP($D883&amp;"-"&amp;$E883,IF($C$4="TEI0185_REV03",CALC_CONN_TEI0185_REV03!$F:$K,"???"),6,0),"---")</f>
        <v>---</v>
      </c>
    </row>
    <row r="884" spans="2:11" ht="15" customHeight="1" x14ac:dyDescent="0.25">
      <c r="B884" s="73">
        <f t="shared" si="13"/>
        <v>879</v>
      </c>
      <c r="C884" s="77">
        <f>IFERROR(IF($C$4="TEI0185_REV03",CALC_CONN_TEI0185_REV03!U884,),"---")</f>
        <v>0</v>
      </c>
      <c r="D884" s="73">
        <f>IFERROR(IF($C$4="TEI0185_REV03",CALC_CONN_TEI0185_REV03!D884,),"---")</f>
        <v>0</v>
      </c>
      <c r="E884" s="73">
        <f>IFERROR(IF($C$4="TEI0185_REV03",CALC_CONN_TEI0185_REV03!E884,),"---")</f>
        <v>0</v>
      </c>
      <c r="F884" s="73" t="str">
        <f>IFERROR(IF(VLOOKUP($D884&amp;"-"&amp;$E884,IF($C$4="TEI0185_REV03",CALC_CONN_TEI0185_REV03!$F:$I),4,0)="--","---",IF($C$4="TEI0185_REV03",CALC_CONN_TEI0185_REV03!$G884&amp; " --&gt; " &amp;CALC_CONN_TEI0185_REV03!$I884&amp; " --&gt; ")),"---")</f>
        <v>---</v>
      </c>
      <c r="G884" s="73" t="str">
        <f>IFERROR(IF(VLOOKUP($D884&amp;"-"&amp;$E884,IF($C$4="TEI0185_REV03",CALC_CONN_TEI0185_REV03!$F:$H),3,0)="--",VLOOKUP($D884&amp;"-"&amp;$E884,IF($C$4="TEI0185_REV03",CALC_CONN_TEI0185_REV03!$F:$H),2,0),VLOOKUP($D884&amp;"-"&amp;$E884,IF($C$4="TEI0185_REV03",CALC_CONN_TEI0185_REV03!$F:$H),3,0)),"---")</f>
        <v>---</v>
      </c>
      <c r="H884" s="73" t="str">
        <f>IFERROR(VLOOKUP(G884,IF($C$4="TEI0185_REV03",CALC_CONN_TEI0185_REV03!$G:$T),14,0),"---")</f>
        <v>---</v>
      </c>
      <c r="I884" s="73" t="str">
        <f>IFERROR(VLOOKUP(G884,IF($C$4="TEI0185_REV03",CALC_CONN_TEI0185_REV03!$H:$X),16,0),"---")</f>
        <v>---</v>
      </c>
      <c r="J884" s="72" t="str">
        <f>IFERROR(VLOOKUP(G884,IF($C$4="TEI0185_REV03",CALC_CONN_TEI0185_REV03!$H:$X),17,0),"---")</f>
        <v>---</v>
      </c>
      <c r="K884" s="78" t="str">
        <f>IFERROR(VLOOKUP($D884&amp;"-"&amp;$E884,IF($C$4="TEI0185_REV03",CALC_CONN_TEI0185_REV03!$F:$K,"???"),6,0),"---")</f>
        <v>---</v>
      </c>
    </row>
    <row r="885" spans="2:11" ht="15" customHeight="1" x14ac:dyDescent="0.25">
      <c r="B885" s="73">
        <f t="shared" si="13"/>
        <v>880</v>
      </c>
      <c r="C885" s="77">
        <f>IFERROR(IF($C$4="TEI0185_REV03",CALC_CONN_TEI0185_REV03!U885,),"---")</f>
        <v>0</v>
      </c>
      <c r="D885" s="73">
        <f>IFERROR(IF($C$4="TEI0185_REV03",CALC_CONN_TEI0185_REV03!D885,),"---")</f>
        <v>0</v>
      </c>
      <c r="E885" s="73">
        <f>IFERROR(IF($C$4="TEI0185_REV03",CALC_CONN_TEI0185_REV03!E885,),"---")</f>
        <v>0</v>
      </c>
      <c r="F885" s="73" t="str">
        <f>IFERROR(IF(VLOOKUP($D885&amp;"-"&amp;$E885,IF($C$4="TEI0185_REV03",CALC_CONN_TEI0185_REV03!$F:$I),4,0)="--","---",IF($C$4="TEI0185_REV03",CALC_CONN_TEI0185_REV03!$G885&amp; " --&gt; " &amp;CALC_CONN_TEI0185_REV03!$I885&amp; " --&gt; ")),"---")</f>
        <v>---</v>
      </c>
      <c r="G885" s="73" t="str">
        <f>IFERROR(IF(VLOOKUP($D885&amp;"-"&amp;$E885,IF($C$4="TEI0185_REV03",CALC_CONN_TEI0185_REV03!$F:$H),3,0)="--",VLOOKUP($D885&amp;"-"&amp;$E885,IF($C$4="TEI0185_REV03",CALC_CONN_TEI0185_REV03!$F:$H),2,0),VLOOKUP($D885&amp;"-"&amp;$E885,IF($C$4="TEI0185_REV03",CALC_CONN_TEI0185_REV03!$F:$H),3,0)),"---")</f>
        <v>---</v>
      </c>
      <c r="H885" s="73" t="str">
        <f>IFERROR(VLOOKUP(G885,IF($C$4="TEI0185_REV03",CALC_CONN_TEI0185_REV03!$G:$T),14,0),"---")</f>
        <v>---</v>
      </c>
      <c r="I885" s="73" t="str">
        <f>IFERROR(VLOOKUP(G885,IF($C$4="TEI0185_REV03",CALC_CONN_TEI0185_REV03!$H:$X),16,0),"---")</f>
        <v>---</v>
      </c>
      <c r="J885" s="72" t="str">
        <f>IFERROR(VLOOKUP(G885,IF($C$4="TEI0185_REV03",CALC_CONN_TEI0185_REV03!$H:$X),17,0),"---")</f>
        <v>---</v>
      </c>
      <c r="K885" s="78" t="str">
        <f>IFERROR(VLOOKUP($D885&amp;"-"&amp;$E885,IF($C$4="TEI0185_REV03",CALC_CONN_TEI0185_REV03!$F:$K,"???"),6,0),"---")</f>
        <v>---</v>
      </c>
    </row>
    <row r="886" spans="2:11" ht="15" customHeight="1" x14ac:dyDescent="0.25">
      <c r="B886" s="73">
        <f t="shared" si="13"/>
        <v>881</v>
      </c>
      <c r="C886" s="77">
        <f>IFERROR(IF($C$4="TEI0185_REV03",CALC_CONN_TEI0185_REV03!U886,),"---")</f>
        <v>0</v>
      </c>
      <c r="D886" s="73">
        <f>IFERROR(IF($C$4="TEI0185_REV03",CALC_CONN_TEI0185_REV03!D886,),"---")</f>
        <v>0</v>
      </c>
      <c r="E886" s="73">
        <f>IFERROR(IF($C$4="TEI0185_REV03",CALC_CONN_TEI0185_REV03!E886,),"---")</f>
        <v>0</v>
      </c>
      <c r="F886" s="73" t="str">
        <f>IFERROR(IF(VLOOKUP($D886&amp;"-"&amp;$E886,IF($C$4="TEI0185_REV03",CALC_CONN_TEI0185_REV03!$F:$I),4,0)="--","---",IF($C$4="TEI0185_REV03",CALC_CONN_TEI0185_REV03!$G886&amp; " --&gt; " &amp;CALC_CONN_TEI0185_REV03!$I886&amp; " --&gt; ")),"---")</f>
        <v>---</v>
      </c>
      <c r="G886" s="73" t="str">
        <f>IFERROR(IF(VLOOKUP($D886&amp;"-"&amp;$E886,IF($C$4="TEI0185_REV03",CALC_CONN_TEI0185_REV03!$F:$H),3,0)="--",VLOOKUP($D886&amp;"-"&amp;$E886,IF($C$4="TEI0185_REV03",CALC_CONN_TEI0185_REV03!$F:$H),2,0),VLOOKUP($D886&amp;"-"&amp;$E886,IF($C$4="TEI0185_REV03",CALC_CONN_TEI0185_REV03!$F:$H),3,0)),"---")</f>
        <v>---</v>
      </c>
      <c r="H886" s="73" t="str">
        <f>IFERROR(VLOOKUP(G886,IF($C$4="TEI0185_REV03",CALC_CONN_TEI0185_REV03!$G:$T),14,0),"---")</f>
        <v>---</v>
      </c>
      <c r="I886" s="73" t="str">
        <f>IFERROR(VLOOKUP(G886,IF($C$4="TEI0185_REV03",CALC_CONN_TEI0185_REV03!$H:$X),16,0),"---")</f>
        <v>---</v>
      </c>
      <c r="J886" s="72" t="str">
        <f>IFERROR(VLOOKUP(G886,IF($C$4="TEI0185_REV03",CALC_CONN_TEI0185_REV03!$H:$X),17,0),"---")</f>
        <v>---</v>
      </c>
      <c r="K886" s="78" t="str">
        <f>IFERROR(VLOOKUP($D886&amp;"-"&amp;$E886,IF($C$4="TEI0185_REV03",CALC_CONN_TEI0185_REV03!$F:$K,"???"),6,0),"---")</f>
        <v>---</v>
      </c>
    </row>
    <row r="887" spans="2:11" ht="15" customHeight="1" x14ac:dyDescent="0.25">
      <c r="B887" s="73">
        <f t="shared" si="13"/>
        <v>882</v>
      </c>
      <c r="C887" s="77">
        <f>IFERROR(IF($C$4="TEI0185_REV03",CALC_CONN_TEI0185_REV03!U887,),"---")</f>
        <v>0</v>
      </c>
      <c r="D887" s="73">
        <f>IFERROR(IF($C$4="TEI0185_REV03",CALC_CONN_TEI0185_REV03!D887,),"---")</f>
        <v>0</v>
      </c>
      <c r="E887" s="73">
        <f>IFERROR(IF($C$4="TEI0185_REV03",CALC_CONN_TEI0185_REV03!E887,),"---")</f>
        <v>0</v>
      </c>
      <c r="F887" s="73" t="str">
        <f>IFERROR(IF(VLOOKUP($D887&amp;"-"&amp;$E887,IF($C$4="TEI0185_REV03",CALC_CONN_TEI0185_REV03!$F:$I),4,0)="--","---",IF($C$4="TEI0185_REV03",CALC_CONN_TEI0185_REV03!$G887&amp; " --&gt; " &amp;CALC_CONN_TEI0185_REV03!$I887&amp; " --&gt; ")),"---")</f>
        <v>---</v>
      </c>
      <c r="G887" s="73" t="str">
        <f>IFERROR(IF(VLOOKUP($D887&amp;"-"&amp;$E887,IF($C$4="TEI0185_REV03",CALC_CONN_TEI0185_REV03!$F:$H),3,0)="--",VLOOKUP($D887&amp;"-"&amp;$E887,IF($C$4="TEI0185_REV03",CALC_CONN_TEI0185_REV03!$F:$H),2,0),VLOOKUP($D887&amp;"-"&amp;$E887,IF($C$4="TEI0185_REV03",CALC_CONN_TEI0185_REV03!$F:$H),3,0)),"---")</f>
        <v>---</v>
      </c>
      <c r="H887" s="73" t="str">
        <f>IFERROR(VLOOKUP(G887,IF($C$4="TEI0185_REV03",CALC_CONN_TEI0185_REV03!$G:$T),14,0),"---")</f>
        <v>---</v>
      </c>
      <c r="I887" s="73" t="str">
        <f>IFERROR(VLOOKUP(G887,IF($C$4="TEI0185_REV03",CALC_CONN_TEI0185_REV03!$H:$X),16,0),"---")</f>
        <v>---</v>
      </c>
      <c r="J887" s="72" t="str">
        <f>IFERROR(VLOOKUP(G887,IF($C$4="TEI0185_REV03",CALC_CONN_TEI0185_REV03!$H:$X),17,0),"---")</f>
        <v>---</v>
      </c>
      <c r="K887" s="78" t="str">
        <f>IFERROR(VLOOKUP($D887&amp;"-"&amp;$E887,IF($C$4="TEI0185_REV03",CALC_CONN_TEI0185_REV03!$F:$K,"???"),6,0),"---")</f>
        <v>---</v>
      </c>
    </row>
    <row r="888" spans="2:11" ht="15" customHeight="1" x14ac:dyDescent="0.25">
      <c r="B888" s="73">
        <f t="shared" si="13"/>
        <v>883</v>
      </c>
      <c r="C888" s="77">
        <f>IFERROR(IF($C$4="TEI0185_REV03",CALC_CONN_TEI0185_REV03!U888,),"---")</f>
        <v>0</v>
      </c>
      <c r="D888" s="73">
        <f>IFERROR(IF($C$4="TEI0185_REV03",CALC_CONN_TEI0185_REV03!D888,),"---")</f>
        <v>0</v>
      </c>
      <c r="E888" s="73">
        <f>IFERROR(IF($C$4="TEI0185_REV03",CALC_CONN_TEI0185_REV03!E888,),"---")</f>
        <v>0</v>
      </c>
      <c r="F888" s="73" t="str">
        <f>IFERROR(IF(VLOOKUP($D888&amp;"-"&amp;$E888,IF($C$4="TEI0185_REV03",CALC_CONN_TEI0185_REV03!$F:$I),4,0)="--","---",IF($C$4="TEI0185_REV03",CALC_CONN_TEI0185_REV03!$G888&amp; " --&gt; " &amp;CALC_CONN_TEI0185_REV03!$I888&amp; " --&gt; ")),"---")</f>
        <v>---</v>
      </c>
      <c r="G888" s="73" t="str">
        <f>IFERROR(IF(VLOOKUP($D888&amp;"-"&amp;$E888,IF($C$4="TEI0185_REV03",CALC_CONN_TEI0185_REV03!$F:$H),3,0)="--",VLOOKUP($D888&amp;"-"&amp;$E888,IF($C$4="TEI0185_REV03",CALC_CONN_TEI0185_REV03!$F:$H),2,0),VLOOKUP($D888&amp;"-"&amp;$E888,IF($C$4="TEI0185_REV03",CALC_CONN_TEI0185_REV03!$F:$H),3,0)),"---")</f>
        <v>---</v>
      </c>
      <c r="H888" s="73" t="str">
        <f>IFERROR(VLOOKUP(G888,IF($C$4="TEI0185_REV03",CALC_CONN_TEI0185_REV03!$G:$T),14,0),"---")</f>
        <v>---</v>
      </c>
      <c r="I888" s="73" t="str">
        <f>IFERROR(VLOOKUP(G888,IF($C$4="TEI0185_REV03",CALC_CONN_TEI0185_REV03!$H:$X),16,0),"---")</f>
        <v>---</v>
      </c>
      <c r="J888" s="72" t="str">
        <f>IFERROR(VLOOKUP(G888,IF($C$4="TEI0185_REV03",CALC_CONN_TEI0185_REV03!$H:$X),17,0),"---")</f>
        <v>---</v>
      </c>
      <c r="K888" s="78" t="str">
        <f>IFERROR(VLOOKUP($D888&amp;"-"&amp;$E888,IF($C$4="TEI0185_REV03",CALC_CONN_TEI0185_REV03!$F:$K,"???"),6,0),"---")</f>
        <v>---</v>
      </c>
    </row>
    <row r="889" spans="2:11" ht="15" customHeight="1" x14ac:dyDescent="0.25">
      <c r="B889" s="73">
        <f t="shared" si="13"/>
        <v>884</v>
      </c>
      <c r="C889" s="77">
        <f>IFERROR(IF($C$4="TEI0185_REV03",CALC_CONN_TEI0185_REV03!U889,),"---")</f>
        <v>0</v>
      </c>
      <c r="D889" s="73">
        <f>IFERROR(IF($C$4="TEI0185_REV03",CALC_CONN_TEI0185_REV03!D889,),"---")</f>
        <v>0</v>
      </c>
      <c r="E889" s="73">
        <f>IFERROR(IF($C$4="TEI0185_REV03",CALC_CONN_TEI0185_REV03!E889,),"---")</f>
        <v>0</v>
      </c>
      <c r="F889" s="73" t="str">
        <f>IFERROR(IF(VLOOKUP($D889&amp;"-"&amp;$E889,IF($C$4="TEI0185_REV03",CALC_CONN_TEI0185_REV03!$F:$I),4,0)="--","---",IF($C$4="TEI0185_REV03",CALC_CONN_TEI0185_REV03!$G889&amp; " --&gt; " &amp;CALC_CONN_TEI0185_REV03!$I889&amp; " --&gt; ")),"---")</f>
        <v>---</v>
      </c>
      <c r="G889" s="73" t="str">
        <f>IFERROR(IF(VLOOKUP($D889&amp;"-"&amp;$E889,IF($C$4="TEI0185_REV03",CALC_CONN_TEI0185_REV03!$F:$H),3,0)="--",VLOOKUP($D889&amp;"-"&amp;$E889,IF($C$4="TEI0185_REV03",CALC_CONN_TEI0185_REV03!$F:$H),2,0),VLOOKUP($D889&amp;"-"&amp;$E889,IF($C$4="TEI0185_REV03",CALC_CONN_TEI0185_REV03!$F:$H),3,0)),"---")</f>
        <v>---</v>
      </c>
      <c r="H889" s="73" t="str">
        <f>IFERROR(VLOOKUP(G889,IF($C$4="TEI0185_REV03",CALC_CONN_TEI0185_REV03!$G:$T),14,0),"---")</f>
        <v>---</v>
      </c>
      <c r="I889" s="73" t="str">
        <f>IFERROR(VLOOKUP(G889,IF($C$4="TEI0185_REV03",CALC_CONN_TEI0185_REV03!$H:$X),16,0),"---")</f>
        <v>---</v>
      </c>
      <c r="J889" s="72" t="str">
        <f>IFERROR(VLOOKUP(G889,IF($C$4="TEI0185_REV03",CALC_CONN_TEI0185_REV03!$H:$X),17,0),"---")</f>
        <v>---</v>
      </c>
      <c r="K889" s="78" t="str">
        <f>IFERROR(VLOOKUP($D889&amp;"-"&amp;$E889,IF($C$4="TEI0185_REV03",CALC_CONN_TEI0185_REV03!$F:$K,"???"),6,0),"---")</f>
        <v>---</v>
      </c>
    </row>
    <row r="890" spans="2:11" ht="15" customHeight="1" x14ac:dyDescent="0.25">
      <c r="B890" s="73">
        <f t="shared" si="13"/>
        <v>885</v>
      </c>
      <c r="C890" s="77">
        <f>IFERROR(IF($C$4="TEI0185_REV03",CALC_CONN_TEI0185_REV03!U890,),"---")</f>
        <v>0</v>
      </c>
      <c r="D890" s="73">
        <f>IFERROR(IF($C$4="TEI0185_REV03",CALC_CONN_TEI0185_REV03!D890,),"---")</f>
        <v>0</v>
      </c>
      <c r="E890" s="73">
        <f>IFERROR(IF($C$4="TEI0185_REV03",CALC_CONN_TEI0185_REV03!E890,),"---")</f>
        <v>0</v>
      </c>
      <c r="F890" s="73" t="str">
        <f>IFERROR(IF(VLOOKUP($D890&amp;"-"&amp;$E890,IF($C$4="TEI0185_REV03",CALC_CONN_TEI0185_REV03!$F:$I),4,0)="--","---",IF($C$4="TEI0185_REV03",CALC_CONN_TEI0185_REV03!$G890&amp; " --&gt; " &amp;CALC_CONN_TEI0185_REV03!$I890&amp; " --&gt; ")),"---")</f>
        <v>---</v>
      </c>
      <c r="G890" s="73" t="str">
        <f>IFERROR(IF(VLOOKUP($D890&amp;"-"&amp;$E890,IF($C$4="TEI0185_REV03",CALC_CONN_TEI0185_REV03!$F:$H),3,0)="--",VLOOKUP($D890&amp;"-"&amp;$E890,IF($C$4="TEI0185_REV03",CALC_CONN_TEI0185_REV03!$F:$H),2,0),VLOOKUP($D890&amp;"-"&amp;$E890,IF($C$4="TEI0185_REV03",CALC_CONN_TEI0185_REV03!$F:$H),3,0)),"---")</f>
        <v>---</v>
      </c>
      <c r="H890" s="73" t="str">
        <f>IFERROR(VLOOKUP(G890,IF($C$4="TEI0185_REV03",CALC_CONN_TEI0185_REV03!$G:$T),14,0),"---")</f>
        <v>---</v>
      </c>
      <c r="I890" s="73" t="str">
        <f>IFERROR(VLOOKUP(G890,IF($C$4="TEI0185_REV03",CALC_CONN_TEI0185_REV03!$H:$X),16,0),"---")</f>
        <v>---</v>
      </c>
      <c r="J890" s="72" t="str">
        <f>IFERROR(VLOOKUP(G890,IF($C$4="TEI0185_REV03",CALC_CONN_TEI0185_REV03!$H:$X),17,0),"---")</f>
        <v>---</v>
      </c>
      <c r="K890" s="78" t="str">
        <f>IFERROR(VLOOKUP($D890&amp;"-"&amp;$E890,IF($C$4="TEI0185_REV03",CALC_CONN_TEI0185_REV03!$F:$K,"???"),6,0),"---")</f>
        <v>---</v>
      </c>
    </row>
    <row r="891" spans="2:11" ht="15" customHeight="1" x14ac:dyDescent="0.25">
      <c r="B891" s="73">
        <f t="shared" si="13"/>
        <v>886</v>
      </c>
      <c r="C891" s="77">
        <f>IFERROR(IF($C$4="TEI0185_REV03",CALC_CONN_TEI0185_REV03!U891,),"---")</f>
        <v>0</v>
      </c>
      <c r="D891" s="73">
        <f>IFERROR(IF($C$4="TEI0185_REV03",CALC_CONN_TEI0185_REV03!D891,),"---")</f>
        <v>0</v>
      </c>
      <c r="E891" s="73">
        <f>IFERROR(IF($C$4="TEI0185_REV03",CALC_CONN_TEI0185_REV03!E891,),"---")</f>
        <v>0</v>
      </c>
      <c r="F891" s="73" t="str">
        <f>IFERROR(IF(VLOOKUP($D891&amp;"-"&amp;$E891,IF($C$4="TEI0185_REV03",CALC_CONN_TEI0185_REV03!$F:$I),4,0)="--","---",IF($C$4="TEI0185_REV03",CALC_CONN_TEI0185_REV03!$G891&amp; " --&gt; " &amp;CALC_CONN_TEI0185_REV03!$I891&amp; " --&gt; ")),"---")</f>
        <v>---</v>
      </c>
      <c r="G891" s="73" t="str">
        <f>IFERROR(IF(VLOOKUP($D891&amp;"-"&amp;$E891,IF($C$4="TEI0185_REV03",CALC_CONN_TEI0185_REV03!$F:$H),3,0)="--",VLOOKUP($D891&amp;"-"&amp;$E891,IF($C$4="TEI0185_REV03",CALC_CONN_TEI0185_REV03!$F:$H),2,0),VLOOKUP($D891&amp;"-"&amp;$E891,IF($C$4="TEI0185_REV03",CALC_CONN_TEI0185_REV03!$F:$H),3,0)),"---")</f>
        <v>---</v>
      </c>
      <c r="H891" s="73" t="str">
        <f>IFERROR(VLOOKUP(G891,IF($C$4="TEI0185_REV03",CALC_CONN_TEI0185_REV03!$G:$T),14,0),"---")</f>
        <v>---</v>
      </c>
      <c r="I891" s="73" t="str">
        <f>IFERROR(VLOOKUP(G891,IF($C$4="TEI0185_REV03",CALC_CONN_TEI0185_REV03!$H:$X),16,0),"---")</f>
        <v>---</v>
      </c>
      <c r="J891" s="72" t="str">
        <f>IFERROR(VLOOKUP(G891,IF($C$4="TEI0185_REV03",CALC_CONN_TEI0185_REV03!$H:$X),17,0),"---")</f>
        <v>---</v>
      </c>
      <c r="K891" s="78" t="str">
        <f>IFERROR(VLOOKUP($D891&amp;"-"&amp;$E891,IF($C$4="TEI0185_REV03",CALC_CONN_TEI0185_REV03!$F:$K,"???"),6,0),"---")</f>
        <v>---</v>
      </c>
    </row>
    <row r="892" spans="2:11" ht="15" customHeight="1" x14ac:dyDescent="0.25">
      <c r="B892" s="73">
        <f t="shared" si="13"/>
        <v>887</v>
      </c>
      <c r="C892" s="77">
        <f>IFERROR(IF($C$4="TEI0185_REV03",CALC_CONN_TEI0185_REV03!U892,),"---")</f>
        <v>0</v>
      </c>
      <c r="D892" s="73">
        <f>IFERROR(IF($C$4="TEI0185_REV03",CALC_CONN_TEI0185_REV03!D892,),"---")</f>
        <v>0</v>
      </c>
      <c r="E892" s="73">
        <f>IFERROR(IF($C$4="TEI0185_REV03",CALC_CONN_TEI0185_REV03!E892,),"---")</f>
        <v>0</v>
      </c>
      <c r="F892" s="73" t="str">
        <f>IFERROR(IF(VLOOKUP($D892&amp;"-"&amp;$E892,IF($C$4="TEI0185_REV03",CALC_CONN_TEI0185_REV03!$F:$I),4,0)="--","---",IF($C$4="TEI0185_REV03",CALC_CONN_TEI0185_REV03!$G892&amp; " --&gt; " &amp;CALC_CONN_TEI0185_REV03!$I892&amp; " --&gt; ")),"---")</f>
        <v>---</v>
      </c>
      <c r="G892" s="73" t="str">
        <f>IFERROR(IF(VLOOKUP($D892&amp;"-"&amp;$E892,IF($C$4="TEI0185_REV03",CALC_CONN_TEI0185_REV03!$F:$H),3,0)="--",VLOOKUP($D892&amp;"-"&amp;$E892,IF($C$4="TEI0185_REV03",CALC_CONN_TEI0185_REV03!$F:$H),2,0),VLOOKUP($D892&amp;"-"&amp;$E892,IF($C$4="TEI0185_REV03",CALC_CONN_TEI0185_REV03!$F:$H),3,0)),"---")</f>
        <v>---</v>
      </c>
      <c r="H892" s="73" t="str">
        <f>IFERROR(VLOOKUP(G892,IF($C$4="TEI0185_REV03",CALC_CONN_TEI0185_REV03!$G:$T),14,0),"---")</f>
        <v>---</v>
      </c>
      <c r="I892" s="73" t="str">
        <f>IFERROR(VLOOKUP(G892,IF($C$4="TEI0185_REV03",CALC_CONN_TEI0185_REV03!$H:$X),16,0),"---")</f>
        <v>---</v>
      </c>
      <c r="J892" s="72" t="str">
        <f>IFERROR(VLOOKUP(G892,IF($C$4="TEI0185_REV03",CALC_CONN_TEI0185_REV03!$H:$X),17,0),"---")</f>
        <v>---</v>
      </c>
      <c r="K892" s="78" t="str">
        <f>IFERROR(VLOOKUP($D892&amp;"-"&amp;$E892,IF($C$4="TEI0185_REV03",CALC_CONN_TEI0185_REV03!$F:$K,"???"),6,0),"---")</f>
        <v>---</v>
      </c>
    </row>
    <row r="893" spans="2:11" ht="15" customHeight="1" x14ac:dyDescent="0.25">
      <c r="B893" s="73">
        <f t="shared" si="13"/>
        <v>888</v>
      </c>
      <c r="C893" s="77">
        <f>IFERROR(IF($C$4="TEI0185_REV03",CALC_CONN_TEI0185_REV03!U893,),"---")</f>
        <v>0</v>
      </c>
      <c r="D893" s="73">
        <f>IFERROR(IF($C$4="TEI0185_REV03",CALC_CONN_TEI0185_REV03!D893,),"---")</f>
        <v>0</v>
      </c>
      <c r="E893" s="73">
        <f>IFERROR(IF($C$4="TEI0185_REV03",CALC_CONN_TEI0185_REV03!E893,),"---")</f>
        <v>0</v>
      </c>
      <c r="F893" s="73" t="str">
        <f>IFERROR(IF(VLOOKUP($D893&amp;"-"&amp;$E893,IF($C$4="TEI0185_REV03",CALC_CONN_TEI0185_REV03!$F:$I),4,0)="--","---",IF($C$4="TEI0185_REV03",CALC_CONN_TEI0185_REV03!$G893&amp; " --&gt; " &amp;CALC_CONN_TEI0185_REV03!$I893&amp; " --&gt; ")),"---")</f>
        <v>---</v>
      </c>
      <c r="G893" s="73" t="str">
        <f>IFERROR(IF(VLOOKUP($D893&amp;"-"&amp;$E893,IF($C$4="TEI0185_REV03",CALC_CONN_TEI0185_REV03!$F:$H),3,0)="--",VLOOKUP($D893&amp;"-"&amp;$E893,IF($C$4="TEI0185_REV03",CALC_CONN_TEI0185_REV03!$F:$H),2,0),VLOOKUP($D893&amp;"-"&amp;$E893,IF($C$4="TEI0185_REV03",CALC_CONN_TEI0185_REV03!$F:$H),3,0)),"---")</f>
        <v>---</v>
      </c>
      <c r="H893" s="73" t="str">
        <f>IFERROR(VLOOKUP(G893,IF($C$4="TEI0185_REV03",CALC_CONN_TEI0185_REV03!$G:$T),14,0),"---")</f>
        <v>---</v>
      </c>
      <c r="I893" s="73" t="str">
        <f>IFERROR(VLOOKUP(G893,IF($C$4="TEI0185_REV03",CALC_CONN_TEI0185_REV03!$H:$X),16,0),"---")</f>
        <v>---</v>
      </c>
      <c r="J893" s="72" t="str">
        <f>IFERROR(VLOOKUP(G893,IF($C$4="TEI0185_REV03",CALC_CONN_TEI0185_REV03!$H:$X),17,0),"---")</f>
        <v>---</v>
      </c>
      <c r="K893" s="78" t="str">
        <f>IFERROR(VLOOKUP($D893&amp;"-"&amp;$E893,IF($C$4="TEI0185_REV03",CALC_CONN_TEI0185_REV03!$F:$K,"???"),6,0),"---")</f>
        <v>---</v>
      </c>
    </row>
    <row r="894" spans="2:11" ht="15" customHeight="1" x14ac:dyDescent="0.25">
      <c r="B894" s="73">
        <f t="shared" si="13"/>
        <v>889</v>
      </c>
      <c r="C894" s="77">
        <f>IFERROR(IF($C$4="TEI0185_REV03",CALC_CONN_TEI0185_REV03!U894,),"---")</f>
        <v>0</v>
      </c>
      <c r="D894" s="73">
        <f>IFERROR(IF($C$4="TEI0185_REV03",CALC_CONN_TEI0185_REV03!D894,),"---")</f>
        <v>0</v>
      </c>
      <c r="E894" s="73">
        <f>IFERROR(IF($C$4="TEI0185_REV03",CALC_CONN_TEI0185_REV03!E894,),"---")</f>
        <v>0</v>
      </c>
      <c r="F894" s="73" t="str">
        <f>IFERROR(IF(VLOOKUP($D894&amp;"-"&amp;$E894,IF($C$4="TEI0185_REV03",CALC_CONN_TEI0185_REV03!$F:$I),4,0)="--","---",IF($C$4="TEI0185_REV03",CALC_CONN_TEI0185_REV03!$G894&amp; " --&gt; " &amp;CALC_CONN_TEI0185_REV03!$I894&amp; " --&gt; ")),"---")</f>
        <v>---</v>
      </c>
      <c r="G894" s="73" t="str">
        <f>IFERROR(IF(VLOOKUP($D894&amp;"-"&amp;$E894,IF($C$4="TEI0185_REV03",CALC_CONN_TEI0185_REV03!$F:$H),3,0)="--",VLOOKUP($D894&amp;"-"&amp;$E894,IF($C$4="TEI0185_REV03",CALC_CONN_TEI0185_REV03!$F:$H),2,0),VLOOKUP($D894&amp;"-"&amp;$E894,IF($C$4="TEI0185_REV03",CALC_CONN_TEI0185_REV03!$F:$H),3,0)),"---")</f>
        <v>---</v>
      </c>
      <c r="H894" s="73" t="str">
        <f>IFERROR(VLOOKUP(G894,IF($C$4="TEI0185_REV03",CALC_CONN_TEI0185_REV03!$G:$T),14,0),"---")</f>
        <v>---</v>
      </c>
      <c r="I894" s="73" t="str">
        <f>IFERROR(VLOOKUP(G894,IF($C$4="TEI0185_REV03",CALC_CONN_TEI0185_REV03!$H:$X),16,0),"---")</f>
        <v>---</v>
      </c>
      <c r="J894" s="72" t="str">
        <f>IFERROR(VLOOKUP(G894,IF($C$4="TEI0185_REV03",CALC_CONN_TEI0185_REV03!$H:$X),17,0),"---")</f>
        <v>---</v>
      </c>
      <c r="K894" s="78" t="str">
        <f>IFERROR(VLOOKUP($D894&amp;"-"&amp;$E894,IF($C$4="TEI0185_REV03",CALC_CONN_TEI0185_REV03!$F:$K,"???"),6,0),"---")</f>
        <v>---</v>
      </c>
    </row>
    <row r="895" spans="2:11" ht="15" customHeight="1" x14ac:dyDescent="0.25">
      <c r="B895" s="73">
        <f t="shared" si="13"/>
        <v>890</v>
      </c>
      <c r="C895" s="77">
        <f>IFERROR(IF($C$4="TEI0185_REV03",CALC_CONN_TEI0185_REV03!U895,),"---")</f>
        <v>0</v>
      </c>
      <c r="D895" s="73">
        <f>IFERROR(IF($C$4="TEI0185_REV03",CALC_CONN_TEI0185_REV03!D895,),"---")</f>
        <v>0</v>
      </c>
      <c r="E895" s="73">
        <f>IFERROR(IF($C$4="TEI0185_REV03",CALC_CONN_TEI0185_REV03!E895,),"---")</f>
        <v>0</v>
      </c>
      <c r="F895" s="73" t="str">
        <f>IFERROR(IF(VLOOKUP($D895&amp;"-"&amp;$E895,IF($C$4="TEI0185_REV03",CALC_CONN_TEI0185_REV03!$F:$I),4,0)="--","---",IF($C$4="TEI0185_REV03",CALC_CONN_TEI0185_REV03!$G895&amp; " --&gt; " &amp;CALC_CONN_TEI0185_REV03!$I895&amp; " --&gt; ")),"---")</f>
        <v>---</v>
      </c>
      <c r="G895" s="73" t="str">
        <f>IFERROR(IF(VLOOKUP($D895&amp;"-"&amp;$E895,IF($C$4="TEI0185_REV03",CALC_CONN_TEI0185_REV03!$F:$H),3,0)="--",VLOOKUP($D895&amp;"-"&amp;$E895,IF($C$4="TEI0185_REV03",CALC_CONN_TEI0185_REV03!$F:$H),2,0),VLOOKUP($D895&amp;"-"&amp;$E895,IF($C$4="TEI0185_REV03",CALC_CONN_TEI0185_REV03!$F:$H),3,0)),"---")</f>
        <v>---</v>
      </c>
      <c r="H895" s="73" t="str">
        <f>IFERROR(VLOOKUP(G895,IF($C$4="TEI0185_REV03",CALC_CONN_TEI0185_REV03!$G:$T),14,0),"---")</f>
        <v>---</v>
      </c>
      <c r="I895" s="73" t="str">
        <f>IFERROR(VLOOKUP(G895,IF($C$4="TEI0185_REV03",CALC_CONN_TEI0185_REV03!$H:$X),16,0),"---")</f>
        <v>---</v>
      </c>
      <c r="J895" s="72" t="str">
        <f>IFERROR(VLOOKUP(G895,IF($C$4="TEI0185_REV03",CALC_CONN_TEI0185_REV03!$H:$X),17,0),"---")</f>
        <v>---</v>
      </c>
      <c r="K895" s="78" t="str">
        <f>IFERROR(VLOOKUP($D895&amp;"-"&amp;$E895,IF($C$4="TEI0185_REV03",CALC_CONN_TEI0185_REV03!$F:$K,"???"),6,0),"---")</f>
        <v>---</v>
      </c>
    </row>
    <row r="896" spans="2:11" ht="15" customHeight="1" x14ac:dyDescent="0.25">
      <c r="B896" s="73">
        <f t="shared" si="13"/>
        <v>891</v>
      </c>
      <c r="C896" s="77">
        <f>IFERROR(IF($C$4="TEI0185_REV03",CALC_CONN_TEI0185_REV03!U896,),"---")</f>
        <v>0</v>
      </c>
      <c r="D896" s="73">
        <f>IFERROR(IF($C$4="TEI0185_REV03",CALC_CONN_TEI0185_REV03!D896,),"---")</f>
        <v>0</v>
      </c>
      <c r="E896" s="73">
        <f>IFERROR(IF($C$4="TEI0185_REV03",CALC_CONN_TEI0185_REV03!E896,),"---")</f>
        <v>0</v>
      </c>
      <c r="F896" s="73" t="str">
        <f>IFERROR(IF(VLOOKUP($D896&amp;"-"&amp;$E896,IF($C$4="TEI0185_REV03",CALC_CONN_TEI0185_REV03!$F:$I),4,0)="--","---",IF($C$4="TEI0185_REV03",CALC_CONN_TEI0185_REV03!$G896&amp; " --&gt; " &amp;CALC_CONN_TEI0185_REV03!$I896&amp; " --&gt; ")),"---")</f>
        <v>---</v>
      </c>
      <c r="G896" s="73" t="str">
        <f>IFERROR(IF(VLOOKUP($D896&amp;"-"&amp;$E896,IF($C$4="TEI0185_REV03",CALC_CONN_TEI0185_REV03!$F:$H),3,0)="--",VLOOKUP($D896&amp;"-"&amp;$E896,IF($C$4="TEI0185_REV03",CALC_CONN_TEI0185_REV03!$F:$H),2,0),VLOOKUP($D896&amp;"-"&amp;$E896,IF($C$4="TEI0185_REV03",CALC_CONN_TEI0185_REV03!$F:$H),3,0)),"---")</f>
        <v>---</v>
      </c>
      <c r="H896" s="73" t="str">
        <f>IFERROR(VLOOKUP(G896,IF($C$4="TEI0185_REV03",CALC_CONN_TEI0185_REV03!$G:$T),14,0),"---")</f>
        <v>---</v>
      </c>
      <c r="I896" s="73" t="str">
        <f>IFERROR(VLOOKUP(G896,IF($C$4="TEI0185_REV03",CALC_CONN_TEI0185_REV03!$H:$X),16,0),"---")</f>
        <v>---</v>
      </c>
      <c r="J896" s="72" t="str">
        <f>IFERROR(VLOOKUP(G896,IF($C$4="TEI0185_REV03",CALC_CONN_TEI0185_REV03!$H:$X),17,0),"---")</f>
        <v>---</v>
      </c>
      <c r="K896" s="78" t="str">
        <f>IFERROR(VLOOKUP($D896&amp;"-"&amp;$E896,IF($C$4="TEI0185_REV03",CALC_CONN_TEI0185_REV03!$F:$K,"???"),6,0),"---")</f>
        <v>---</v>
      </c>
    </row>
    <row r="897" spans="2:11" ht="15" customHeight="1" x14ac:dyDescent="0.25">
      <c r="B897" s="73">
        <f t="shared" si="13"/>
        <v>892</v>
      </c>
      <c r="C897" s="77">
        <f>IFERROR(IF($C$4="TEI0185_REV03",CALC_CONN_TEI0185_REV03!U897,),"---")</f>
        <v>0</v>
      </c>
      <c r="D897" s="73">
        <f>IFERROR(IF($C$4="TEI0185_REV03",CALC_CONN_TEI0185_REV03!D897,),"---")</f>
        <v>0</v>
      </c>
      <c r="E897" s="73">
        <f>IFERROR(IF($C$4="TEI0185_REV03",CALC_CONN_TEI0185_REV03!E897,),"---")</f>
        <v>0</v>
      </c>
      <c r="F897" s="73" t="str">
        <f>IFERROR(IF(VLOOKUP($D897&amp;"-"&amp;$E897,IF($C$4="TEI0185_REV03",CALC_CONN_TEI0185_REV03!$F:$I),4,0)="--","---",IF($C$4="TEI0185_REV03",CALC_CONN_TEI0185_REV03!$G897&amp; " --&gt; " &amp;CALC_CONN_TEI0185_REV03!$I897&amp; " --&gt; ")),"---")</f>
        <v>---</v>
      </c>
      <c r="G897" s="73" t="str">
        <f>IFERROR(IF(VLOOKUP($D897&amp;"-"&amp;$E897,IF($C$4="TEI0185_REV03",CALC_CONN_TEI0185_REV03!$F:$H),3,0)="--",VLOOKUP($D897&amp;"-"&amp;$E897,IF($C$4="TEI0185_REV03",CALC_CONN_TEI0185_REV03!$F:$H),2,0),VLOOKUP($D897&amp;"-"&amp;$E897,IF($C$4="TEI0185_REV03",CALC_CONN_TEI0185_REV03!$F:$H),3,0)),"---")</f>
        <v>---</v>
      </c>
      <c r="H897" s="73" t="str">
        <f>IFERROR(VLOOKUP(G897,IF($C$4="TEI0185_REV03",CALC_CONN_TEI0185_REV03!$G:$T),14,0),"---")</f>
        <v>---</v>
      </c>
      <c r="I897" s="73" t="str">
        <f>IFERROR(VLOOKUP(G897,IF($C$4="TEI0185_REV03",CALC_CONN_TEI0185_REV03!$H:$X),16,0),"---")</f>
        <v>---</v>
      </c>
      <c r="J897" s="72" t="str">
        <f>IFERROR(VLOOKUP(G897,IF($C$4="TEI0185_REV03",CALC_CONN_TEI0185_REV03!$H:$X),17,0),"---")</f>
        <v>---</v>
      </c>
      <c r="K897" s="78" t="str">
        <f>IFERROR(VLOOKUP($D897&amp;"-"&amp;$E897,IF($C$4="TEI0185_REV03",CALC_CONN_TEI0185_REV03!$F:$K,"???"),6,0),"---")</f>
        <v>---</v>
      </c>
    </row>
    <row r="898" spans="2:11" ht="15" customHeight="1" x14ac:dyDescent="0.25">
      <c r="B898" s="73">
        <f t="shared" si="13"/>
        <v>893</v>
      </c>
      <c r="C898" s="77">
        <f>IFERROR(IF($C$4="TEI0185_REV03",CALC_CONN_TEI0185_REV03!U898,),"---")</f>
        <v>0</v>
      </c>
      <c r="D898" s="73">
        <f>IFERROR(IF($C$4="TEI0185_REV03",CALC_CONN_TEI0185_REV03!D898,),"---")</f>
        <v>0</v>
      </c>
      <c r="E898" s="73">
        <f>IFERROR(IF($C$4="TEI0185_REV03",CALC_CONN_TEI0185_REV03!E898,),"---")</f>
        <v>0</v>
      </c>
      <c r="F898" s="73" t="str">
        <f>IFERROR(IF(VLOOKUP($D898&amp;"-"&amp;$E898,IF($C$4="TEI0185_REV03",CALC_CONN_TEI0185_REV03!$F:$I),4,0)="--","---",IF($C$4="TEI0185_REV03",CALC_CONN_TEI0185_REV03!$G898&amp; " --&gt; " &amp;CALC_CONN_TEI0185_REV03!$I898&amp; " --&gt; ")),"---")</f>
        <v>---</v>
      </c>
      <c r="G898" s="73" t="str">
        <f>IFERROR(IF(VLOOKUP($D898&amp;"-"&amp;$E898,IF($C$4="TEI0185_REV03",CALC_CONN_TEI0185_REV03!$F:$H),3,0)="--",VLOOKUP($D898&amp;"-"&amp;$E898,IF($C$4="TEI0185_REV03",CALC_CONN_TEI0185_REV03!$F:$H),2,0),VLOOKUP($D898&amp;"-"&amp;$E898,IF($C$4="TEI0185_REV03",CALC_CONN_TEI0185_REV03!$F:$H),3,0)),"---")</f>
        <v>---</v>
      </c>
      <c r="H898" s="73" t="str">
        <f>IFERROR(VLOOKUP(G898,IF($C$4="TEI0185_REV03",CALC_CONN_TEI0185_REV03!$G:$T),14,0),"---")</f>
        <v>---</v>
      </c>
      <c r="I898" s="73" t="str">
        <f>IFERROR(VLOOKUP(G898,IF($C$4="TEI0185_REV03",CALC_CONN_TEI0185_REV03!$H:$X),16,0),"---")</f>
        <v>---</v>
      </c>
      <c r="J898" s="72" t="str">
        <f>IFERROR(VLOOKUP(G898,IF($C$4="TEI0185_REV03",CALC_CONN_TEI0185_REV03!$H:$X),17,0),"---")</f>
        <v>---</v>
      </c>
      <c r="K898" s="78" t="str">
        <f>IFERROR(VLOOKUP($D898&amp;"-"&amp;$E898,IF($C$4="TEI0185_REV03",CALC_CONN_TEI0185_REV03!$F:$K,"???"),6,0),"---")</f>
        <v>---</v>
      </c>
    </row>
    <row r="899" spans="2:11" ht="15" customHeight="1" x14ac:dyDescent="0.25">
      <c r="B899" s="73">
        <f t="shared" si="13"/>
        <v>894</v>
      </c>
      <c r="C899" s="77">
        <f>IFERROR(IF($C$4="TEI0185_REV03",CALC_CONN_TEI0185_REV03!U899,),"---")</f>
        <v>0</v>
      </c>
      <c r="D899" s="73">
        <f>IFERROR(IF($C$4="TEI0185_REV03",CALC_CONN_TEI0185_REV03!D899,),"---")</f>
        <v>0</v>
      </c>
      <c r="E899" s="73">
        <f>IFERROR(IF($C$4="TEI0185_REV03",CALC_CONN_TEI0185_REV03!E899,),"---")</f>
        <v>0</v>
      </c>
      <c r="F899" s="73" t="str">
        <f>IFERROR(IF(VLOOKUP($D899&amp;"-"&amp;$E899,IF($C$4="TEI0185_REV03",CALC_CONN_TEI0185_REV03!$F:$I),4,0)="--","---",IF($C$4="TEI0185_REV03",CALC_CONN_TEI0185_REV03!$G899&amp; " --&gt; " &amp;CALC_CONN_TEI0185_REV03!$I899&amp; " --&gt; ")),"---")</f>
        <v>---</v>
      </c>
      <c r="G899" s="73" t="str">
        <f>IFERROR(IF(VLOOKUP($D899&amp;"-"&amp;$E899,IF($C$4="TEI0185_REV03",CALC_CONN_TEI0185_REV03!$F:$H),3,0)="--",VLOOKUP($D899&amp;"-"&amp;$E899,IF($C$4="TEI0185_REV03",CALC_CONN_TEI0185_REV03!$F:$H),2,0),VLOOKUP($D899&amp;"-"&amp;$E899,IF($C$4="TEI0185_REV03",CALC_CONN_TEI0185_REV03!$F:$H),3,0)),"---")</f>
        <v>---</v>
      </c>
      <c r="H899" s="73" t="str">
        <f>IFERROR(VLOOKUP(G899,IF($C$4="TEI0185_REV03",CALC_CONN_TEI0185_REV03!$G:$T),14,0),"---")</f>
        <v>---</v>
      </c>
      <c r="I899" s="73" t="str">
        <f>IFERROR(VLOOKUP(G899,IF($C$4="TEI0185_REV03",CALC_CONN_TEI0185_REV03!$H:$X),16,0),"---")</f>
        <v>---</v>
      </c>
      <c r="J899" s="72" t="str">
        <f>IFERROR(VLOOKUP(G899,IF($C$4="TEI0185_REV03",CALC_CONN_TEI0185_REV03!$H:$X),17,0),"---")</f>
        <v>---</v>
      </c>
      <c r="K899" s="78" t="str">
        <f>IFERROR(VLOOKUP($D899&amp;"-"&amp;$E899,IF($C$4="TEI0185_REV03",CALC_CONN_TEI0185_REV03!$F:$K,"???"),6,0),"---")</f>
        <v>---</v>
      </c>
    </row>
    <row r="900" spans="2:11" ht="15" customHeight="1" x14ac:dyDescent="0.25">
      <c r="B900" s="73">
        <f t="shared" si="13"/>
        <v>895</v>
      </c>
      <c r="C900" s="77">
        <f>IFERROR(IF($C$4="TEI0185_REV03",CALC_CONN_TEI0185_REV03!U900,),"---")</f>
        <v>0</v>
      </c>
      <c r="D900" s="73">
        <f>IFERROR(IF($C$4="TEI0185_REV03",CALC_CONN_TEI0185_REV03!D900,),"---")</f>
        <v>0</v>
      </c>
      <c r="E900" s="73">
        <f>IFERROR(IF($C$4="TEI0185_REV03",CALC_CONN_TEI0185_REV03!E900,),"---")</f>
        <v>0</v>
      </c>
      <c r="F900" s="73" t="str">
        <f>IFERROR(IF(VLOOKUP($D900&amp;"-"&amp;$E900,IF($C$4="TEI0185_REV03",CALC_CONN_TEI0185_REV03!$F:$I),4,0)="--","---",IF($C$4="TEI0185_REV03",CALC_CONN_TEI0185_REV03!$G900&amp; " --&gt; " &amp;CALC_CONN_TEI0185_REV03!$I900&amp; " --&gt; ")),"---")</f>
        <v>---</v>
      </c>
      <c r="G900" s="73" t="str">
        <f>IFERROR(IF(VLOOKUP($D900&amp;"-"&amp;$E900,IF($C$4="TEI0185_REV03",CALC_CONN_TEI0185_REV03!$F:$H),3,0)="--",VLOOKUP($D900&amp;"-"&amp;$E900,IF($C$4="TEI0185_REV03",CALC_CONN_TEI0185_REV03!$F:$H),2,0),VLOOKUP($D900&amp;"-"&amp;$E900,IF($C$4="TEI0185_REV03",CALC_CONN_TEI0185_REV03!$F:$H),3,0)),"---")</f>
        <v>---</v>
      </c>
      <c r="H900" s="73" t="str">
        <f>IFERROR(VLOOKUP(G900,IF($C$4="TEI0185_REV03",CALC_CONN_TEI0185_REV03!$G:$T),14,0),"---")</f>
        <v>---</v>
      </c>
      <c r="I900" s="73" t="str">
        <f>IFERROR(VLOOKUP(G900,IF($C$4="TEI0185_REV03",CALC_CONN_TEI0185_REV03!$H:$X),16,0),"---")</f>
        <v>---</v>
      </c>
      <c r="J900" s="72" t="str">
        <f>IFERROR(VLOOKUP(G900,IF($C$4="TEI0185_REV03",CALC_CONN_TEI0185_REV03!$H:$X),17,0),"---")</f>
        <v>---</v>
      </c>
      <c r="K900" s="78" t="str">
        <f>IFERROR(VLOOKUP($D900&amp;"-"&amp;$E900,IF($C$4="TEI0185_REV03",CALC_CONN_TEI0185_REV03!$F:$K,"???"),6,0),"---")</f>
        <v>---</v>
      </c>
    </row>
    <row r="901" spans="2:11" ht="15" customHeight="1" x14ac:dyDescent="0.25">
      <c r="B901" s="73">
        <f t="shared" si="13"/>
        <v>896</v>
      </c>
      <c r="C901" s="77">
        <f>IFERROR(IF($C$4="TEI0185_REV03",CALC_CONN_TEI0185_REV03!U901,),"---")</f>
        <v>0</v>
      </c>
      <c r="D901" s="73">
        <f>IFERROR(IF($C$4="TEI0185_REV03",CALC_CONN_TEI0185_REV03!D901,),"---")</f>
        <v>0</v>
      </c>
      <c r="E901" s="73">
        <f>IFERROR(IF($C$4="TEI0185_REV03",CALC_CONN_TEI0185_REV03!E901,),"---")</f>
        <v>0</v>
      </c>
      <c r="F901" s="73" t="str">
        <f>IFERROR(IF(VLOOKUP($D901&amp;"-"&amp;$E901,IF($C$4="TEI0185_REV03",CALC_CONN_TEI0185_REV03!$F:$I),4,0)="--","---",IF($C$4="TEI0185_REV03",CALC_CONN_TEI0185_REV03!$G901&amp; " --&gt; " &amp;CALC_CONN_TEI0185_REV03!$I901&amp; " --&gt; ")),"---")</f>
        <v>---</v>
      </c>
      <c r="G901" s="73" t="str">
        <f>IFERROR(IF(VLOOKUP($D901&amp;"-"&amp;$E901,IF($C$4="TEI0185_REV03",CALC_CONN_TEI0185_REV03!$F:$H),3,0)="--",VLOOKUP($D901&amp;"-"&amp;$E901,IF($C$4="TEI0185_REV03",CALC_CONN_TEI0185_REV03!$F:$H),2,0),VLOOKUP($D901&amp;"-"&amp;$E901,IF($C$4="TEI0185_REV03",CALC_CONN_TEI0185_REV03!$F:$H),3,0)),"---")</f>
        <v>---</v>
      </c>
      <c r="H901" s="73" t="str">
        <f>IFERROR(VLOOKUP(G901,IF($C$4="TEI0185_REV03",CALC_CONN_TEI0185_REV03!$G:$T),14,0),"---")</f>
        <v>---</v>
      </c>
      <c r="I901" s="73" t="str">
        <f>IFERROR(VLOOKUP(G901,IF($C$4="TEI0185_REV03",CALC_CONN_TEI0185_REV03!$H:$X),16,0),"---")</f>
        <v>---</v>
      </c>
      <c r="J901" s="72" t="str">
        <f>IFERROR(VLOOKUP(G901,IF($C$4="TEI0185_REV03",CALC_CONN_TEI0185_REV03!$H:$X),17,0),"---")</f>
        <v>---</v>
      </c>
      <c r="K901" s="78" t="str">
        <f>IFERROR(VLOOKUP($D901&amp;"-"&amp;$E901,IF($C$4="TEI0185_REV03",CALC_CONN_TEI0185_REV03!$F:$K,"???"),6,0),"---")</f>
        <v>---</v>
      </c>
    </row>
    <row r="902" spans="2:11" ht="15" customHeight="1" x14ac:dyDescent="0.25">
      <c r="B902" s="73">
        <f t="shared" si="13"/>
        <v>897</v>
      </c>
      <c r="C902" s="77">
        <f>IFERROR(IF($C$4="TEI0185_REV03",CALC_CONN_TEI0185_REV03!U902,),"---")</f>
        <v>0</v>
      </c>
      <c r="D902" s="73">
        <f>IFERROR(IF($C$4="TEI0185_REV03",CALC_CONN_TEI0185_REV03!D902,),"---")</f>
        <v>0</v>
      </c>
      <c r="E902" s="73">
        <f>IFERROR(IF($C$4="TEI0185_REV03",CALC_CONN_TEI0185_REV03!E902,),"---")</f>
        <v>0</v>
      </c>
      <c r="F902" s="73" t="str">
        <f>IFERROR(IF(VLOOKUP($D902&amp;"-"&amp;$E902,IF($C$4="TEI0185_REV03",CALC_CONN_TEI0185_REV03!$F:$I),4,0)="--","---",IF($C$4="TEI0185_REV03",CALC_CONN_TEI0185_REV03!$G902&amp; " --&gt; " &amp;CALC_CONN_TEI0185_REV03!$I902&amp; " --&gt; ")),"---")</f>
        <v>---</v>
      </c>
      <c r="G902" s="73" t="str">
        <f>IFERROR(IF(VLOOKUP($D902&amp;"-"&amp;$E902,IF($C$4="TEI0185_REV03",CALC_CONN_TEI0185_REV03!$F:$H),3,0)="--",VLOOKUP($D902&amp;"-"&amp;$E902,IF($C$4="TEI0185_REV03",CALC_CONN_TEI0185_REV03!$F:$H),2,0),VLOOKUP($D902&amp;"-"&amp;$E902,IF($C$4="TEI0185_REV03",CALC_CONN_TEI0185_REV03!$F:$H),3,0)),"---")</f>
        <v>---</v>
      </c>
      <c r="H902" s="73" t="str">
        <f>IFERROR(VLOOKUP(G902,IF($C$4="TEI0185_REV03",CALC_CONN_TEI0185_REV03!$G:$T),14,0),"---")</f>
        <v>---</v>
      </c>
      <c r="I902" s="73" t="str">
        <f>IFERROR(VLOOKUP(G902,IF($C$4="TEI0185_REV03",CALC_CONN_TEI0185_REV03!$H:$X),16,0),"---")</f>
        <v>---</v>
      </c>
      <c r="J902" s="72" t="str">
        <f>IFERROR(VLOOKUP(G902,IF($C$4="TEI0185_REV03",CALC_CONN_TEI0185_REV03!$H:$X),17,0),"---")</f>
        <v>---</v>
      </c>
      <c r="K902" s="78" t="str">
        <f>IFERROR(VLOOKUP($D902&amp;"-"&amp;$E902,IF($C$4="TEI0185_REV03",CALC_CONN_TEI0185_REV03!$F:$K,"???"),6,0),"---")</f>
        <v>---</v>
      </c>
    </row>
    <row r="903" spans="2:11" ht="15" customHeight="1" x14ac:dyDescent="0.25">
      <c r="B903" s="73">
        <f t="shared" si="13"/>
        <v>898</v>
      </c>
      <c r="C903" s="77">
        <f>IFERROR(IF($C$4="TEI0185_REV03",CALC_CONN_TEI0185_REV03!U903,),"---")</f>
        <v>0</v>
      </c>
      <c r="D903" s="73">
        <f>IFERROR(IF($C$4="TEI0185_REV03",CALC_CONN_TEI0185_REV03!D903,),"---")</f>
        <v>0</v>
      </c>
      <c r="E903" s="73">
        <f>IFERROR(IF($C$4="TEI0185_REV03",CALC_CONN_TEI0185_REV03!E903,),"---")</f>
        <v>0</v>
      </c>
      <c r="F903" s="73" t="str">
        <f>IFERROR(IF(VLOOKUP($D903&amp;"-"&amp;$E903,IF($C$4="TEI0185_REV03",CALC_CONN_TEI0185_REV03!$F:$I),4,0)="--","---",IF($C$4="TEI0185_REV03",CALC_CONN_TEI0185_REV03!$G903&amp; " --&gt; " &amp;CALC_CONN_TEI0185_REV03!$I903&amp; " --&gt; ")),"---")</f>
        <v>---</v>
      </c>
      <c r="G903" s="73" t="str">
        <f>IFERROR(IF(VLOOKUP($D903&amp;"-"&amp;$E903,IF($C$4="TEI0185_REV03",CALC_CONN_TEI0185_REV03!$F:$H),3,0)="--",VLOOKUP($D903&amp;"-"&amp;$E903,IF($C$4="TEI0185_REV03",CALC_CONN_TEI0185_REV03!$F:$H),2,0),VLOOKUP($D903&amp;"-"&amp;$E903,IF($C$4="TEI0185_REV03",CALC_CONN_TEI0185_REV03!$F:$H),3,0)),"---")</f>
        <v>---</v>
      </c>
      <c r="H903" s="73" t="str">
        <f>IFERROR(VLOOKUP(G903,IF($C$4="TEI0185_REV03",CALC_CONN_TEI0185_REV03!$G:$T),14,0),"---")</f>
        <v>---</v>
      </c>
      <c r="I903" s="73" t="str">
        <f>IFERROR(VLOOKUP(G903,IF($C$4="TEI0185_REV03",CALC_CONN_TEI0185_REV03!$H:$X),16,0),"---")</f>
        <v>---</v>
      </c>
      <c r="J903" s="72" t="str">
        <f>IFERROR(VLOOKUP(G903,IF($C$4="TEI0185_REV03",CALC_CONN_TEI0185_REV03!$H:$X),17,0),"---")</f>
        <v>---</v>
      </c>
      <c r="K903" s="78" t="str">
        <f>IFERROR(VLOOKUP($D903&amp;"-"&amp;$E903,IF($C$4="TEI0185_REV03",CALC_CONN_TEI0185_REV03!$F:$K,"???"),6,0),"---")</f>
        <v>---</v>
      </c>
    </row>
    <row r="904" spans="2:11" ht="15" customHeight="1" x14ac:dyDescent="0.25">
      <c r="B904" s="73">
        <f t="shared" ref="B904:B967" si="14">B903+1</f>
        <v>899</v>
      </c>
      <c r="C904" s="77">
        <f>IFERROR(IF($C$4="TEI0185_REV03",CALC_CONN_TEI0185_REV03!U904,),"---")</f>
        <v>0</v>
      </c>
      <c r="D904" s="73">
        <f>IFERROR(IF($C$4="TEI0185_REV03",CALC_CONN_TEI0185_REV03!D904,),"---")</f>
        <v>0</v>
      </c>
      <c r="E904" s="73">
        <f>IFERROR(IF($C$4="TEI0185_REV03",CALC_CONN_TEI0185_REV03!E904,),"---")</f>
        <v>0</v>
      </c>
      <c r="F904" s="73" t="str">
        <f>IFERROR(IF(VLOOKUP($D904&amp;"-"&amp;$E904,IF($C$4="TEI0185_REV03",CALC_CONN_TEI0185_REV03!$F:$I),4,0)="--","---",IF($C$4="TEI0185_REV03",CALC_CONN_TEI0185_REV03!$G904&amp; " --&gt; " &amp;CALC_CONN_TEI0185_REV03!$I904&amp; " --&gt; ")),"---")</f>
        <v>---</v>
      </c>
      <c r="G904" s="73" t="str">
        <f>IFERROR(IF(VLOOKUP($D904&amp;"-"&amp;$E904,IF($C$4="TEI0185_REV03",CALC_CONN_TEI0185_REV03!$F:$H),3,0)="--",VLOOKUP($D904&amp;"-"&amp;$E904,IF($C$4="TEI0185_REV03",CALC_CONN_TEI0185_REV03!$F:$H),2,0),VLOOKUP($D904&amp;"-"&amp;$E904,IF($C$4="TEI0185_REV03",CALC_CONN_TEI0185_REV03!$F:$H),3,0)),"---")</f>
        <v>---</v>
      </c>
      <c r="H904" s="73" t="str">
        <f>IFERROR(VLOOKUP(G904,IF($C$4="TEI0185_REV03",CALC_CONN_TEI0185_REV03!$G:$T),14,0),"---")</f>
        <v>---</v>
      </c>
      <c r="I904" s="73" t="str">
        <f>IFERROR(VLOOKUP(G904,IF($C$4="TEI0185_REV03",CALC_CONN_TEI0185_REV03!$H:$X),16,0),"---")</f>
        <v>---</v>
      </c>
      <c r="J904" s="72" t="str">
        <f>IFERROR(VLOOKUP(G904,IF($C$4="TEI0185_REV03",CALC_CONN_TEI0185_REV03!$H:$X),17,0),"---")</f>
        <v>---</v>
      </c>
      <c r="K904" s="78" t="str">
        <f>IFERROR(VLOOKUP($D904&amp;"-"&amp;$E904,IF($C$4="TEI0185_REV03",CALC_CONN_TEI0185_REV03!$F:$K,"???"),6,0),"---")</f>
        <v>---</v>
      </c>
    </row>
    <row r="905" spans="2:11" ht="15" customHeight="1" x14ac:dyDescent="0.25">
      <c r="B905" s="73">
        <f t="shared" si="14"/>
        <v>900</v>
      </c>
      <c r="C905" s="77">
        <f>IFERROR(IF($C$4="TEI0185_REV03",CALC_CONN_TEI0185_REV03!U905,),"---")</f>
        <v>0</v>
      </c>
      <c r="D905" s="73">
        <f>IFERROR(IF($C$4="TEI0185_REV03",CALC_CONN_TEI0185_REV03!D905,),"---")</f>
        <v>0</v>
      </c>
      <c r="E905" s="73">
        <f>IFERROR(IF($C$4="TEI0185_REV03",CALC_CONN_TEI0185_REV03!E905,),"---")</f>
        <v>0</v>
      </c>
      <c r="F905" s="73" t="str">
        <f>IFERROR(IF(VLOOKUP($D905&amp;"-"&amp;$E905,IF($C$4="TEI0185_REV03",CALC_CONN_TEI0185_REV03!$F:$I),4,0)="--","---",IF($C$4="TEI0185_REV03",CALC_CONN_TEI0185_REV03!$G905&amp; " --&gt; " &amp;CALC_CONN_TEI0185_REV03!$I905&amp; " --&gt; ")),"---")</f>
        <v>---</v>
      </c>
      <c r="G905" s="73" t="str">
        <f>IFERROR(IF(VLOOKUP($D905&amp;"-"&amp;$E905,IF($C$4="TEI0185_REV03",CALC_CONN_TEI0185_REV03!$F:$H),3,0)="--",VLOOKUP($D905&amp;"-"&amp;$E905,IF($C$4="TEI0185_REV03",CALC_CONN_TEI0185_REV03!$F:$H),2,0),VLOOKUP($D905&amp;"-"&amp;$E905,IF($C$4="TEI0185_REV03",CALC_CONN_TEI0185_REV03!$F:$H),3,0)),"---")</f>
        <v>---</v>
      </c>
      <c r="H905" s="73" t="str">
        <f>IFERROR(VLOOKUP(G905,IF($C$4="TEI0185_REV03",CALC_CONN_TEI0185_REV03!$G:$T),14,0),"---")</f>
        <v>---</v>
      </c>
      <c r="I905" s="73" t="str">
        <f>IFERROR(VLOOKUP(G905,IF($C$4="TEI0185_REV03",CALC_CONN_TEI0185_REV03!$H:$X),16,0),"---")</f>
        <v>---</v>
      </c>
      <c r="J905" s="72" t="str">
        <f>IFERROR(VLOOKUP(G905,IF($C$4="TEI0185_REV03",CALC_CONN_TEI0185_REV03!$H:$X),17,0),"---")</f>
        <v>---</v>
      </c>
      <c r="K905" s="78" t="str">
        <f>IFERROR(VLOOKUP($D905&amp;"-"&amp;$E905,IF($C$4="TEI0185_REV03",CALC_CONN_TEI0185_REV03!$F:$K,"???"),6,0),"---")</f>
        <v>---</v>
      </c>
    </row>
    <row r="906" spans="2:11" ht="15" customHeight="1" x14ac:dyDescent="0.25">
      <c r="B906" s="73">
        <f t="shared" si="14"/>
        <v>901</v>
      </c>
      <c r="C906" s="77">
        <f>IFERROR(IF($C$4="TEI0185_REV03",CALC_CONN_TEI0185_REV03!U906,),"---")</f>
        <v>0</v>
      </c>
      <c r="D906" s="73">
        <f>IFERROR(IF($C$4="TEI0185_REV03",CALC_CONN_TEI0185_REV03!D906,),"---")</f>
        <v>0</v>
      </c>
      <c r="E906" s="73">
        <f>IFERROR(IF($C$4="TEI0185_REV03",CALC_CONN_TEI0185_REV03!E906,),"---")</f>
        <v>0</v>
      </c>
      <c r="F906" s="73" t="str">
        <f>IFERROR(IF(VLOOKUP($D906&amp;"-"&amp;$E906,IF($C$4="TEI0185_REV03",CALC_CONN_TEI0185_REV03!$F:$I),4,0)="--","---",IF($C$4="TEI0185_REV03",CALC_CONN_TEI0185_REV03!$G906&amp; " --&gt; " &amp;CALC_CONN_TEI0185_REV03!$I906&amp; " --&gt; ")),"---")</f>
        <v>---</v>
      </c>
      <c r="G906" s="73" t="str">
        <f>IFERROR(IF(VLOOKUP($D906&amp;"-"&amp;$E906,IF($C$4="TEI0185_REV03",CALC_CONN_TEI0185_REV03!$F:$H),3,0)="--",VLOOKUP($D906&amp;"-"&amp;$E906,IF($C$4="TEI0185_REV03",CALC_CONN_TEI0185_REV03!$F:$H),2,0),VLOOKUP($D906&amp;"-"&amp;$E906,IF($C$4="TEI0185_REV03",CALC_CONN_TEI0185_REV03!$F:$H),3,0)),"---")</f>
        <v>---</v>
      </c>
      <c r="H906" s="73" t="str">
        <f>IFERROR(VLOOKUP(G906,IF($C$4="TEI0185_REV03",CALC_CONN_TEI0185_REV03!$G:$T),14,0),"---")</f>
        <v>---</v>
      </c>
      <c r="I906" s="73" t="str">
        <f>IFERROR(VLOOKUP(G906,IF($C$4="TEI0185_REV03",CALC_CONN_TEI0185_REV03!$H:$X),16,0),"---")</f>
        <v>---</v>
      </c>
      <c r="J906" s="72" t="str">
        <f>IFERROR(VLOOKUP(G906,IF($C$4="TEI0185_REV03",CALC_CONN_TEI0185_REV03!$H:$X),17,0),"---")</f>
        <v>---</v>
      </c>
      <c r="K906" s="78" t="str">
        <f>IFERROR(VLOOKUP($D906&amp;"-"&amp;$E906,IF($C$4="TEI0185_REV03",CALC_CONN_TEI0185_REV03!$F:$K,"???"),6,0),"---")</f>
        <v>---</v>
      </c>
    </row>
    <row r="907" spans="2:11" ht="15" customHeight="1" x14ac:dyDescent="0.25">
      <c r="B907" s="73">
        <f t="shared" si="14"/>
        <v>902</v>
      </c>
      <c r="C907" s="77">
        <f>IFERROR(IF($C$4="TEI0185_REV03",CALC_CONN_TEI0185_REV03!U907,),"---")</f>
        <v>0</v>
      </c>
      <c r="D907" s="73">
        <f>IFERROR(IF($C$4="TEI0185_REV03",CALC_CONN_TEI0185_REV03!D907,),"---")</f>
        <v>0</v>
      </c>
      <c r="E907" s="73">
        <f>IFERROR(IF($C$4="TEI0185_REV03",CALC_CONN_TEI0185_REV03!E907,),"---")</f>
        <v>0</v>
      </c>
      <c r="F907" s="73" t="str">
        <f>IFERROR(IF(VLOOKUP($D907&amp;"-"&amp;$E907,IF($C$4="TEI0185_REV03",CALC_CONN_TEI0185_REV03!$F:$I),4,0)="--","---",IF($C$4="TEI0185_REV03",CALC_CONN_TEI0185_REV03!$G907&amp; " --&gt; " &amp;CALC_CONN_TEI0185_REV03!$I907&amp; " --&gt; ")),"---")</f>
        <v>---</v>
      </c>
      <c r="G907" s="73" t="str">
        <f>IFERROR(IF(VLOOKUP($D907&amp;"-"&amp;$E907,IF($C$4="TEI0185_REV03",CALC_CONN_TEI0185_REV03!$F:$H),3,0)="--",VLOOKUP($D907&amp;"-"&amp;$E907,IF($C$4="TEI0185_REV03",CALC_CONN_TEI0185_REV03!$F:$H),2,0),VLOOKUP($D907&amp;"-"&amp;$E907,IF($C$4="TEI0185_REV03",CALC_CONN_TEI0185_REV03!$F:$H),3,0)),"---")</f>
        <v>---</v>
      </c>
      <c r="H907" s="73" t="str">
        <f>IFERROR(VLOOKUP(G907,IF($C$4="TEI0185_REV03",CALC_CONN_TEI0185_REV03!$G:$T),14,0),"---")</f>
        <v>---</v>
      </c>
      <c r="I907" s="73" t="str">
        <f>IFERROR(VLOOKUP(G907,IF($C$4="TEI0185_REV03",CALC_CONN_TEI0185_REV03!$H:$X),16,0),"---")</f>
        <v>---</v>
      </c>
      <c r="J907" s="72" t="str">
        <f>IFERROR(VLOOKUP(G907,IF($C$4="TEI0185_REV03",CALC_CONN_TEI0185_REV03!$H:$X),17,0),"---")</f>
        <v>---</v>
      </c>
      <c r="K907" s="78" t="str">
        <f>IFERROR(VLOOKUP($D907&amp;"-"&amp;$E907,IF($C$4="TEI0185_REV03",CALC_CONN_TEI0185_REV03!$F:$K,"???"),6,0),"---")</f>
        <v>---</v>
      </c>
    </row>
    <row r="908" spans="2:11" ht="15" customHeight="1" x14ac:dyDescent="0.25">
      <c r="B908" s="73">
        <f t="shared" si="14"/>
        <v>903</v>
      </c>
      <c r="C908" s="77">
        <f>IFERROR(IF($C$4="TEI0185_REV03",CALC_CONN_TEI0185_REV03!U908,),"---")</f>
        <v>0</v>
      </c>
      <c r="D908" s="73">
        <f>IFERROR(IF($C$4="TEI0185_REV03",CALC_CONN_TEI0185_REV03!D908,),"---")</f>
        <v>0</v>
      </c>
      <c r="E908" s="73">
        <f>IFERROR(IF($C$4="TEI0185_REV03",CALC_CONN_TEI0185_REV03!E908,),"---")</f>
        <v>0</v>
      </c>
      <c r="F908" s="73" t="str">
        <f>IFERROR(IF(VLOOKUP($D908&amp;"-"&amp;$E908,IF($C$4="TEI0185_REV03",CALC_CONN_TEI0185_REV03!$F:$I),4,0)="--","---",IF($C$4="TEI0185_REV03",CALC_CONN_TEI0185_REV03!$G908&amp; " --&gt; " &amp;CALC_CONN_TEI0185_REV03!$I908&amp; " --&gt; ")),"---")</f>
        <v>---</v>
      </c>
      <c r="G908" s="73" t="str">
        <f>IFERROR(IF(VLOOKUP($D908&amp;"-"&amp;$E908,IF($C$4="TEI0185_REV03",CALC_CONN_TEI0185_REV03!$F:$H),3,0)="--",VLOOKUP($D908&amp;"-"&amp;$E908,IF($C$4="TEI0185_REV03",CALC_CONN_TEI0185_REV03!$F:$H),2,0),VLOOKUP($D908&amp;"-"&amp;$E908,IF($C$4="TEI0185_REV03",CALC_CONN_TEI0185_REV03!$F:$H),3,0)),"---")</f>
        <v>---</v>
      </c>
      <c r="H908" s="73" t="str">
        <f>IFERROR(VLOOKUP(G908,IF($C$4="TEI0185_REV03",CALC_CONN_TEI0185_REV03!$G:$T),14,0),"---")</f>
        <v>---</v>
      </c>
      <c r="I908" s="73" t="str">
        <f>IFERROR(VLOOKUP(G908,IF($C$4="TEI0185_REV03",CALC_CONN_TEI0185_REV03!$H:$X),16,0),"---")</f>
        <v>---</v>
      </c>
      <c r="J908" s="72" t="str">
        <f>IFERROR(VLOOKUP(G908,IF($C$4="TEI0185_REV03",CALC_CONN_TEI0185_REV03!$H:$X),17,0),"---")</f>
        <v>---</v>
      </c>
      <c r="K908" s="78" t="str">
        <f>IFERROR(VLOOKUP($D908&amp;"-"&amp;$E908,IF($C$4="TEI0185_REV03",CALC_CONN_TEI0185_REV03!$F:$K,"???"),6,0),"---")</f>
        <v>---</v>
      </c>
    </row>
    <row r="909" spans="2:11" ht="15" customHeight="1" x14ac:dyDescent="0.25">
      <c r="B909" s="73">
        <f t="shared" si="14"/>
        <v>904</v>
      </c>
      <c r="C909" s="77">
        <f>IFERROR(IF($C$4="TEI0185_REV03",CALC_CONN_TEI0185_REV03!U909,),"---")</f>
        <v>0</v>
      </c>
      <c r="D909" s="73">
        <f>IFERROR(IF($C$4="TEI0185_REV03",CALC_CONN_TEI0185_REV03!D909,),"---")</f>
        <v>0</v>
      </c>
      <c r="E909" s="73">
        <f>IFERROR(IF($C$4="TEI0185_REV03",CALC_CONN_TEI0185_REV03!E909,),"---")</f>
        <v>0</v>
      </c>
      <c r="F909" s="73" t="str">
        <f>IFERROR(IF(VLOOKUP($D909&amp;"-"&amp;$E909,IF($C$4="TEI0185_REV03",CALC_CONN_TEI0185_REV03!$F:$I),4,0)="--","---",IF($C$4="TEI0185_REV03",CALC_CONN_TEI0185_REV03!$G909&amp; " --&gt; " &amp;CALC_CONN_TEI0185_REV03!$I909&amp; " --&gt; ")),"---")</f>
        <v>---</v>
      </c>
      <c r="G909" s="73" t="str">
        <f>IFERROR(IF(VLOOKUP($D909&amp;"-"&amp;$E909,IF($C$4="TEI0185_REV03",CALC_CONN_TEI0185_REV03!$F:$H),3,0)="--",VLOOKUP($D909&amp;"-"&amp;$E909,IF($C$4="TEI0185_REV03",CALC_CONN_TEI0185_REV03!$F:$H),2,0),VLOOKUP($D909&amp;"-"&amp;$E909,IF($C$4="TEI0185_REV03",CALC_CONN_TEI0185_REV03!$F:$H),3,0)),"---")</f>
        <v>---</v>
      </c>
      <c r="H909" s="73" t="str">
        <f>IFERROR(VLOOKUP(G909,IF($C$4="TEI0185_REV03",CALC_CONN_TEI0185_REV03!$G:$T),14,0),"---")</f>
        <v>---</v>
      </c>
      <c r="I909" s="73" t="str">
        <f>IFERROR(VLOOKUP(G909,IF($C$4="TEI0185_REV03",CALC_CONN_TEI0185_REV03!$H:$X),16,0),"---")</f>
        <v>---</v>
      </c>
      <c r="J909" s="72" t="str">
        <f>IFERROR(VLOOKUP(G909,IF($C$4="TEI0185_REV03",CALC_CONN_TEI0185_REV03!$H:$X),17,0),"---")</f>
        <v>---</v>
      </c>
      <c r="K909" s="78" t="str">
        <f>IFERROR(VLOOKUP($D909&amp;"-"&amp;$E909,IF($C$4="TEI0185_REV03",CALC_CONN_TEI0185_REV03!$F:$K,"???"),6,0),"---")</f>
        <v>---</v>
      </c>
    </row>
    <row r="910" spans="2:11" ht="15" customHeight="1" x14ac:dyDescent="0.25">
      <c r="B910" s="73">
        <f t="shared" si="14"/>
        <v>905</v>
      </c>
      <c r="C910" s="77">
        <f>IFERROR(IF($C$4="TEI0185_REV03",CALC_CONN_TEI0185_REV03!U910,),"---")</f>
        <v>0</v>
      </c>
      <c r="D910" s="73">
        <f>IFERROR(IF($C$4="TEI0185_REV03",CALC_CONN_TEI0185_REV03!D910,),"---")</f>
        <v>0</v>
      </c>
      <c r="E910" s="73">
        <f>IFERROR(IF($C$4="TEI0185_REV03",CALC_CONN_TEI0185_REV03!E910,),"---")</f>
        <v>0</v>
      </c>
      <c r="F910" s="73" t="str">
        <f>IFERROR(IF(VLOOKUP($D910&amp;"-"&amp;$E910,IF($C$4="TEI0185_REV03",CALC_CONN_TEI0185_REV03!$F:$I),4,0)="--","---",IF($C$4="TEI0185_REV03",CALC_CONN_TEI0185_REV03!$G910&amp; " --&gt; " &amp;CALC_CONN_TEI0185_REV03!$I910&amp; " --&gt; ")),"---")</f>
        <v>---</v>
      </c>
      <c r="G910" s="73" t="str">
        <f>IFERROR(IF(VLOOKUP($D910&amp;"-"&amp;$E910,IF($C$4="TEI0185_REV03",CALC_CONN_TEI0185_REV03!$F:$H),3,0)="--",VLOOKUP($D910&amp;"-"&amp;$E910,IF($C$4="TEI0185_REV03",CALC_CONN_TEI0185_REV03!$F:$H),2,0),VLOOKUP($D910&amp;"-"&amp;$E910,IF($C$4="TEI0185_REV03",CALC_CONN_TEI0185_REV03!$F:$H),3,0)),"---")</f>
        <v>---</v>
      </c>
      <c r="H910" s="73" t="str">
        <f>IFERROR(VLOOKUP(G910,IF($C$4="TEI0185_REV03",CALC_CONN_TEI0185_REV03!$G:$T),14,0),"---")</f>
        <v>---</v>
      </c>
      <c r="I910" s="73" t="str">
        <f>IFERROR(VLOOKUP(G910,IF($C$4="TEI0185_REV03",CALC_CONN_TEI0185_REV03!$H:$X),16,0),"---")</f>
        <v>---</v>
      </c>
      <c r="J910" s="72" t="str">
        <f>IFERROR(VLOOKUP(G910,IF($C$4="TEI0185_REV03",CALC_CONN_TEI0185_REV03!$H:$X),17,0),"---")</f>
        <v>---</v>
      </c>
      <c r="K910" s="78" t="str">
        <f>IFERROR(VLOOKUP($D910&amp;"-"&amp;$E910,IF($C$4="TEI0185_REV03",CALC_CONN_TEI0185_REV03!$F:$K,"???"),6,0),"---")</f>
        <v>---</v>
      </c>
    </row>
    <row r="911" spans="2:11" ht="15" customHeight="1" x14ac:dyDescent="0.25">
      <c r="B911" s="73">
        <f t="shared" si="14"/>
        <v>906</v>
      </c>
      <c r="C911" s="77">
        <f>IFERROR(IF($C$4="TEI0185_REV03",CALC_CONN_TEI0185_REV03!U911,),"---")</f>
        <v>0</v>
      </c>
      <c r="D911" s="73">
        <f>IFERROR(IF($C$4="TEI0185_REV03",CALC_CONN_TEI0185_REV03!D911,),"---")</f>
        <v>0</v>
      </c>
      <c r="E911" s="73">
        <f>IFERROR(IF($C$4="TEI0185_REV03",CALC_CONN_TEI0185_REV03!E911,),"---")</f>
        <v>0</v>
      </c>
      <c r="F911" s="73" t="str">
        <f>IFERROR(IF(VLOOKUP($D911&amp;"-"&amp;$E911,IF($C$4="TEI0185_REV03",CALC_CONN_TEI0185_REV03!$F:$I),4,0)="--","---",IF($C$4="TEI0185_REV03",CALC_CONN_TEI0185_REV03!$G911&amp; " --&gt; " &amp;CALC_CONN_TEI0185_REV03!$I911&amp; " --&gt; ")),"---")</f>
        <v>---</v>
      </c>
      <c r="G911" s="73" t="str">
        <f>IFERROR(IF(VLOOKUP($D911&amp;"-"&amp;$E911,IF($C$4="TEI0185_REV03",CALC_CONN_TEI0185_REV03!$F:$H),3,0)="--",VLOOKUP($D911&amp;"-"&amp;$E911,IF($C$4="TEI0185_REV03",CALC_CONN_TEI0185_REV03!$F:$H),2,0),VLOOKUP($D911&amp;"-"&amp;$E911,IF($C$4="TEI0185_REV03",CALC_CONN_TEI0185_REV03!$F:$H),3,0)),"---")</f>
        <v>---</v>
      </c>
      <c r="H911" s="73" t="str">
        <f>IFERROR(VLOOKUP(G911,IF($C$4="TEI0185_REV03",CALC_CONN_TEI0185_REV03!$G:$T),14,0),"---")</f>
        <v>---</v>
      </c>
      <c r="I911" s="73" t="str">
        <f>IFERROR(VLOOKUP(G911,IF($C$4="TEI0185_REV03",CALC_CONN_TEI0185_REV03!$H:$X),16,0),"---")</f>
        <v>---</v>
      </c>
      <c r="J911" s="72" t="str">
        <f>IFERROR(VLOOKUP(G911,IF($C$4="TEI0185_REV03",CALC_CONN_TEI0185_REV03!$H:$X),17,0),"---")</f>
        <v>---</v>
      </c>
      <c r="K911" s="78" t="str">
        <f>IFERROR(VLOOKUP($D911&amp;"-"&amp;$E911,IF($C$4="TEI0185_REV03",CALC_CONN_TEI0185_REV03!$F:$K,"???"),6,0),"---")</f>
        <v>---</v>
      </c>
    </row>
    <row r="912" spans="2:11" ht="15" customHeight="1" x14ac:dyDescent="0.25">
      <c r="B912" s="73">
        <f t="shared" si="14"/>
        <v>907</v>
      </c>
      <c r="C912" s="77">
        <f>IFERROR(IF($C$4="TEI0185_REV03",CALC_CONN_TEI0185_REV03!U912,),"---")</f>
        <v>0</v>
      </c>
      <c r="D912" s="73">
        <f>IFERROR(IF($C$4="TEI0185_REV03",CALC_CONN_TEI0185_REV03!D912,),"---")</f>
        <v>0</v>
      </c>
      <c r="E912" s="73">
        <f>IFERROR(IF($C$4="TEI0185_REV03",CALC_CONN_TEI0185_REV03!E912,),"---")</f>
        <v>0</v>
      </c>
      <c r="F912" s="73" t="str">
        <f>IFERROR(IF(VLOOKUP($D912&amp;"-"&amp;$E912,IF($C$4="TEI0185_REV03",CALC_CONN_TEI0185_REV03!$F:$I),4,0)="--","---",IF($C$4="TEI0185_REV03",CALC_CONN_TEI0185_REV03!$G912&amp; " --&gt; " &amp;CALC_CONN_TEI0185_REV03!$I912&amp; " --&gt; ")),"---")</f>
        <v>---</v>
      </c>
      <c r="G912" s="73" t="str">
        <f>IFERROR(IF(VLOOKUP($D912&amp;"-"&amp;$E912,IF($C$4="TEI0185_REV03",CALC_CONN_TEI0185_REV03!$F:$H),3,0)="--",VLOOKUP($D912&amp;"-"&amp;$E912,IF($C$4="TEI0185_REV03",CALC_CONN_TEI0185_REV03!$F:$H),2,0),VLOOKUP($D912&amp;"-"&amp;$E912,IF($C$4="TEI0185_REV03",CALC_CONN_TEI0185_REV03!$F:$H),3,0)),"---")</f>
        <v>---</v>
      </c>
      <c r="H912" s="73" t="str">
        <f>IFERROR(VLOOKUP(G912,IF($C$4="TEI0185_REV03",CALC_CONN_TEI0185_REV03!$G:$T),14,0),"---")</f>
        <v>---</v>
      </c>
      <c r="I912" s="73" t="str">
        <f>IFERROR(VLOOKUP(G912,IF($C$4="TEI0185_REV03",CALC_CONN_TEI0185_REV03!$H:$X),16,0),"---")</f>
        <v>---</v>
      </c>
      <c r="J912" s="72" t="str">
        <f>IFERROR(VLOOKUP(G912,IF($C$4="TEI0185_REV03",CALC_CONN_TEI0185_REV03!$H:$X),17,0),"---")</f>
        <v>---</v>
      </c>
      <c r="K912" s="78" t="str">
        <f>IFERROR(VLOOKUP($D912&amp;"-"&amp;$E912,IF($C$4="TEI0185_REV03",CALC_CONN_TEI0185_REV03!$F:$K,"???"),6,0),"---")</f>
        <v>---</v>
      </c>
    </row>
    <row r="913" spans="2:11" ht="15" customHeight="1" x14ac:dyDescent="0.25">
      <c r="B913" s="73">
        <f t="shared" si="14"/>
        <v>908</v>
      </c>
      <c r="C913" s="77">
        <f>IFERROR(IF($C$4="TEI0185_REV03",CALC_CONN_TEI0185_REV03!U913,),"---")</f>
        <v>0</v>
      </c>
      <c r="D913" s="73">
        <f>IFERROR(IF($C$4="TEI0185_REV03",CALC_CONN_TEI0185_REV03!D913,),"---")</f>
        <v>0</v>
      </c>
      <c r="E913" s="73">
        <f>IFERROR(IF($C$4="TEI0185_REV03",CALC_CONN_TEI0185_REV03!E913,),"---")</f>
        <v>0</v>
      </c>
      <c r="F913" s="73" t="str">
        <f>IFERROR(IF(VLOOKUP($D913&amp;"-"&amp;$E913,IF($C$4="TEI0185_REV03",CALC_CONN_TEI0185_REV03!$F:$I),4,0)="--","---",IF($C$4="TEI0185_REV03",CALC_CONN_TEI0185_REV03!$G913&amp; " --&gt; " &amp;CALC_CONN_TEI0185_REV03!$I913&amp; " --&gt; ")),"---")</f>
        <v>---</v>
      </c>
      <c r="G913" s="73" t="str">
        <f>IFERROR(IF(VLOOKUP($D913&amp;"-"&amp;$E913,IF($C$4="TEI0185_REV03",CALC_CONN_TEI0185_REV03!$F:$H),3,0)="--",VLOOKUP($D913&amp;"-"&amp;$E913,IF($C$4="TEI0185_REV03",CALC_CONN_TEI0185_REV03!$F:$H),2,0),VLOOKUP($D913&amp;"-"&amp;$E913,IF($C$4="TEI0185_REV03",CALC_CONN_TEI0185_REV03!$F:$H),3,0)),"---")</f>
        <v>---</v>
      </c>
      <c r="H913" s="73" t="str">
        <f>IFERROR(VLOOKUP(G913,IF($C$4="TEI0185_REV03",CALC_CONN_TEI0185_REV03!$G:$T),14,0),"---")</f>
        <v>---</v>
      </c>
      <c r="I913" s="73" t="str">
        <f>IFERROR(VLOOKUP(G913,IF($C$4="TEI0185_REV03",CALC_CONN_TEI0185_REV03!$H:$X),16,0),"---")</f>
        <v>---</v>
      </c>
      <c r="J913" s="72" t="str">
        <f>IFERROR(VLOOKUP(G913,IF($C$4="TEI0185_REV03",CALC_CONN_TEI0185_REV03!$H:$X),17,0),"---")</f>
        <v>---</v>
      </c>
      <c r="K913" s="78" t="str">
        <f>IFERROR(VLOOKUP($D913&amp;"-"&amp;$E913,IF($C$4="TEI0185_REV03",CALC_CONN_TEI0185_REV03!$F:$K,"???"),6,0),"---")</f>
        <v>---</v>
      </c>
    </row>
    <row r="914" spans="2:11" ht="15" customHeight="1" x14ac:dyDescent="0.25">
      <c r="B914" s="73">
        <f t="shared" si="14"/>
        <v>909</v>
      </c>
      <c r="C914" s="77">
        <f>IFERROR(IF($C$4="TEI0185_REV03",CALC_CONN_TEI0185_REV03!U914,),"---")</f>
        <v>0</v>
      </c>
      <c r="D914" s="73">
        <f>IFERROR(IF($C$4="TEI0185_REV03",CALC_CONN_TEI0185_REV03!D914,),"---")</f>
        <v>0</v>
      </c>
      <c r="E914" s="73">
        <f>IFERROR(IF($C$4="TEI0185_REV03",CALC_CONN_TEI0185_REV03!E914,),"---")</f>
        <v>0</v>
      </c>
      <c r="F914" s="73" t="str">
        <f>IFERROR(IF(VLOOKUP($D914&amp;"-"&amp;$E914,IF($C$4="TEI0185_REV03",CALC_CONN_TEI0185_REV03!$F:$I),4,0)="--","---",IF($C$4="TEI0185_REV03",CALC_CONN_TEI0185_REV03!$G914&amp; " --&gt; " &amp;CALC_CONN_TEI0185_REV03!$I914&amp; " --&gt; ")),"---")</f>
        <v>---</v>
      </c>
      <c r="G914" s="73" t="str">
        <f>IFERROR(IF(VLOOKUP($D914&amp;"-"&amp;$E914,IF($C$4="TEI0185_REV03",CALC_CONN_TEI0185_REV03!$F:$H),3,0)="--",VLOOKUP($D914&amp;"-"&amp;$E914,IF($C$4="TEI0185_REV03",CALC_CONN_TEI0185_REV03!$F:$H),2,0),VLOOKUP($D914&amp;"-"&amp;$E914,IF($C$4="TEI0185_REV03",CALC_CONN_TEI0185_REV03!$F:$H),3,0)),"---")</f>
        <v>---</v>
      </c>
      <c r="H914" s="73" t="str">
        <f>IFERROR(VLOOKUP(G914,IF($C$4="TEI0185_REV03",CALC_CONN_TEI0185_REV03!$G:$T),14,0),"---")</f>
        <v>---</v>
      </c>
      <c r="I914" s="73" t="str">
        <f>IFERROR(VLOOKUP(G914,IF($C$4="TEI0185_REV03",CALC_CONN_TEI0185_REV03!$H:$X),16,0),"---")</f>
        <v>---</v>
      </c>
      <c r="J914" s="72" t="str">
        <f>IFERROR(VLOOKUP(G914,IF($C$4="TEI0185_REV03",CALC_CONN_TEI0185_REV03!$H:$X),17,0),"---")</f>
        <v>---</v>
      </c>
      <c r="K914" s="78" t="str">
        <f>IFERROR(VLOOKUP($D914&amp;"-"&amp;$E914,IF($C$4="TEI0185_REV03",CALC_CONN_TEI0185_REV03!$F:$K,"???"),6,0),"---")</f>
        <v>---</v>
      </c>
    </row>
    <row r="915" spans="2:11" ht="15" customHeight="1" x14ac:dyDescent="0.25">
      <c r="B915" s="73">
        <f t="shared" si="14"/>
        <v>910</v>
      </c>
      <c r="C915" s="77">
        <f>IFERROR(IF($C$4="TEI0185_REV03",CALC_CONN_TEI0185_REV03!U915,),"---")</f>
        <v>0</v>
      </c>
      <c r="D915" s="73">
        <f>IFERROR(IF($C$4="TEI0185_REV03",CALC_CONN_TEI0185_REV03!D915,),"---")</f>
        <v>0</v>
      </c>
      <c r="E915" s="73">
        <f>IFERROR(IF($C$4="TEI0185_REV03",CALC_CONN_TEI0185_REV03!E915,),"---")</f>
        <v>0</v>
      </c>
      <c r="F915" s="73" t="str">
        <f>IFERROR(IF(VLOOKUP($D915&amp;"-"&amp;$E915,IF($C$4="TEI0185_REV03",CALC_CONN_TEI0185_REV03!$F:$I),4,0)="--","---",IF($C$4="TEI0185_REV03",CALC_CONN_TEI0185_REV03!$G915&amp; " --&gt; " &amp;CALC_CONN_TEI0185_REV03!$I915&amp; " --&gt; ")),"---")</f>
        <v>---</v>
      </c>
      <c r="G915" s="73" t="str">
        <f>IFERROR(IF(VLOOKUP($D915&amp;"-"&amp;$E915,IF($C$4="TEI0185_REV03",CALC_CONN_TEI0185_REV03!$F:$H),3,0)="--",VLOOKUP($D915&amp;"-"&amp;$E915,IF($C$4="TEI0185_REV03",CALC_CONN_TEI0185_REV03!$F:$H),2,0),VLOOKUP($D915&amp;"-"&amp;$E915,IF($C$4="TEI0185_REV03",CALC_CONN_TEI0185_REV03!$F:$H),3,0)),"---")</f>
        <v>---</v>
      </c>
      <c r="H915" s="73" t="str">
        <f>IFERROR(VLOOKUP(G915,IF($C$4="TEI0185_REV03",CALC_CONN_TEI0185_REV03!$G:$T),14,0),"---")</f>
        <v>---</v>
      </c>
      <c r="I915" s="73" t="str">
        <f>IFERROR(VLOOKUP(G915,IF($C$4="TEI0185_REV03",CALC_CONN_TEI0185_REV03!$H:$X),16,0),"---")</f>
        <v>---</v>
      </c>
      <c r="J915" s="72" t="str">
        <f>IFERROR(VLOOKUP(G915,IF($C$4="TEI0185_REV03",CALC_CONN_TEI0185_REV03!$H:$X),17,0),"---")</f>
        <v>---</v>
      </c>
      <c r="K915" s="78" t="str">
        <f>IFERROR(VLOOKUP($D915&amp;"-"&amp;$E915,IF($C$4="TEI0185_REV03",CALC_CONN_TEI0185_REV03!$F:$K,"???"),6,0),"---")</f>
        <v>---</v>
      </c>
    </row>
    <row r="916" spans="2:11" ht="15" customHeight="1" x14ac:dyDescent="0.25">
      <c r="B916" s="73">
        <f t="shared" si="14"/>
        <v>911</v>
      </c>
      <c r="C916" s="77">
        <f>IFERROR(IF($C$4="TEI0185_REV03",CALC_CONN_TEI0185_REV03!U916,),"---")</f>
        <v>0</v>
      </c>
      <c r="D916" s="73">
        <f>IFERROR(IF($C$4="TEI0185_REV03",CALC_CONN_TEI0185_REV03!D916,),"---")</f>
        <v>0</v>
      </c>
      <c r="E916" s="73">
        <f>IFERROR(IF($C$4="TEI0185_REV03",CALC_CONN_TEI0185_REV03!E916,),"---")</f>
        <v>0</v>
      </c>
      <c r="F916" s="73" t="str">
        <f>IFERROR(IF(VLOOKUP($D916&amp;"-"&amp;$E916,IF($C$4="TEI0185_REV03",CALC_CONN_TEI0185_REV03!$F:$I),4,0)="--","---",IF($C$4="TEI0185_REV03",CALC_CONN_TEI0185_REV03!$G916&amp; " --&gt; " &amp;CALC_CONN_TEI0185_REV03!$I916&amp; " --&gt; ")),"---")</f>
        <v>---</v>
      </c>
      <c r="G916" s="73" t="str">
        <f>IFERROR(IF(VLOOKUP($D916&amp;"-"&amp;$E916,IF($C$4="TEI0185_REV03",CALC_CONN_TEI0185_REV03!$F:$H),3,0)="--",VLOOKUP($D916&amp;"-"&amp;$E916,IF($C$4="TEI0185_REV03",CALC_CONN_TEI0185_REV03!$F:$H),2,0),VLOOKUP($D916&amp;"-"&amp;$E916,IF($C$4="TEI0185_REV03",CALC_CONN_TEI0185_REV03!$F:$H),3,0)),"---")</f>
        <v>---</v>
      </c>
      <c r="H916" s="73" t="str">
        <f>IFERROR(VLOOKUP(G916,IF($C$4="TEI0185_REV03",CALC_CONN_TEI0185_REV03!$G:$T),14,0),"---")</f>
        <v>---</v>
      </c>
      <c r="I916" s="73" t="str">
        <f>IFERROR(VLOOKUP(G916,IF($C$4="TEI0185_REV03",CALC_CONN_TEI0185_REV03!$H:$X),16,0),"---")</f>
        <v>---</v>
      </c>
      <c r="J916" s="72" t="str">
        <f>IFERROR(VLOOKUP(G916,IF($C$4="TEI0185_REV03",CALC_CONN_TEI0185_REV03!$H:$X),17,0),"---")</f>
        <v>---</v>
      </c>
      <c r="K916" s="78" t="str">
        <f>IFERROR(VLOOKUP($D916&amp;"-"&amp;$E916,IF($C$4="TEI0185_REV03",CALC_CONN_TEI0185_REV03!$F:$K,"???"),6,0),"---")</f>
        <v>---</v>
      </c>
    </row>
    <row r="917" spans="2:11" ht="15" customHeight="1" x14ac:dyDescent="0.25">
      <c r="B917" s="73">
        <f t="shared" si="14"/>
        <v>912</v>
      </c>
      <c r="C917" s="77">
        <f>IFERROR(IF($C$4="TEI0185_REV03",CALC_CONN_TEI0185_REV03!U917,),"---")</f>
        <v>0</v>
      </c>
      <c r="D917" s="73">
        <f>IFERROR(IF($C$4="TEI0185_REV03",CALC_CONN_TEI0185_REV03!D917,),"---")</f>
        <v>0</v>
      </c>
      <c r="E917" s="73">
        <f>IFERROR(IF($C$4="TEI0185_REV03",CALC_CONN_TEI0185_REV03!E917,),"---")</f>
        <v>0</v>
      </c>
      <c r="F917" s="73" t="str">
        <f>IFERROR(IF(VLOOKUP($D917&amp;"-"&amp;$E917,IF($C$4="TEI0185_REV03",CALC_CONN_TEI0185_REV03!$F:$I),4,0)="--","---",IF($C$4="TEI0185_REV03",CALC_CONN_TEI0185_REV03!$G917&amp; " --&gt; " &amp;CALC_CONN_TEI0185_REV03!$I917&amp; " --&gt; ")),"---")</f>
        <v>---</v>
      </c>
      <c r="G917" s="73" t="str">
        <f>IFERROR(IF(VLOOKUP($D917&amp;"-"&amp;$E917,IF($C$4="TEI0185_REV03",CALC_CONN_TEI0185_REV03!$F:$H),3,0)="--",VLOOKUP($D917&amp;"-"&amp;$E917,IF($C$4="TEI0185_REV03",CALC_CONN_TEI0185_REV03!$F:$H),2,0),VLOOKUP($D917&amp;"-"&amp;$E917,IF($C$4="TEI0185_REV03",CALC_CONN_TEI0185_REV03!$F:$H),3,0)),"---")</f>
        <v>---</v>
      </c>
      <c r="H917" s="73" t="str">
        <f>IFERROR(VLOOKUP(G917,IF($C$4="TEI0185_REV03",CALC_CONN_TEI0185_REV03!$G:$T),14,0),"---")</f>
        <v>---</v>
      </c>
      <c r="I917" s="73" t="str">
        <f>IFERROR(VLOOKUP(G917,IF($C$4="TEI0185_REV03",CALC_CONN_TEI0185_REV03!$H:$X),16,0),"---")</f>
        <v>---</v>
      </c>
      <c r="J917" s="72" t="str">
        <f>IFERROR(VLOOKUP(G917,IF($C$4="TEI0185_REV03",CALC_CONN_TEI0185_REV03!$H:$X),17,0),"---")</f>
        <v>---</v>
      </c>
      <c r="K917" s="78" t="str">
        <f>IFERROR(VLOOKUP($D917&amp;"-"&amp;$E917,IF($C$4="TEI0185_REV03",CALC_CONN_TEI0185_REV03!$F:$K,"???"),6,0),"---")</f>
        <v>---</v>
      </c>
    </row>
    <row r="918" spans="2:11" ht="15" customHeight="1" x14ac:dyDescent="0.25">
      <c r="B918" s="73">
        <f t="shared" si="14"/>
        <v>913</v>
      </c>
      <c r="C918" s="77">
        <f>IFERROR(IF($C$4="TEI0185_REV03",CALC_CONN_TEI0185_REV03!U918,),"---")</f>
        <v>0</v>
      </c>
      <c r="D918" s="73">
        <f>IFERROR(IF($C$4="TEI0185_REV03",CALC_CONN_TEI0185_REV03!D918,),"---")</f>
        <v>0</v>
      </c>
      <c r="E918" s="73">
        <f>IFERROR(IF($C$4="TEI0185_REV03",CALC_CONN_TEI0185_REV03!E918,),"---")</f>
        <v>0</v>
      </c>
      <c r="F918" s="73" t="str">
        <f>IFERROR(IF(VLOOKUP($D918&amp;"-"&amp;$E918,IF($C$4="TEI0185_REV03",CALC_CONN_TEI0185_REV03!$F:$I),4,0)="--","---",IF($C$4="TEI0185_REV03",CALC_CONN_TEI0185_REV03!$G918&amp; " --&gt; " &amp;CALC_CONN_TEI0185_REV03!$I918&amp; " --&gt; ")),"---")</f>
        <v>---</v>
      </c>
      <c r="G918" s="73" t="str">
        <f>IFERROR(IF(VLOOKUP($D918&amp;"-"&amp;$E918,IF($C$4="TEI0185_REV03",CALC_CONN_TEI0185_REV03!$F:$H),3,0)="--",VLOOKUP($D918&amp;"-"&amp;$E918,IF($C$4="TEI0185_REV03",CALC_CONN_TEI0185_REV03!$F:$H),2,0),VLOOKUP($D918&amp;"-"&amp;$E918,IF($C$4="TEI0185_REV03",CALC_CONN_TEI0185_REV03!$F:$H),3,0)),"---")</f>
        <v>---</v>
      </c>
      <c r="H918" s="73" t="str">
        <f>IFERROR(VLOOKUP(G918,IF($C$4="TEI0185_REV03",CALC_CONN_TEI0185_REV03!$G:$T),14,0),"---")</f>
        <v>---</v>
      </c>
      <c r="I918" s="73" t="str">
        <f>IFERROR(VLOOKUP(G918,IF($C$4="TEI0185_REV03",CALC_CONN_TEI0185_REV03!$H:$X),16,0),"---")</f>
        <v>---</v>
      </c>
      <c r="J918" s="72" t="str">
        <f>IFERROR(VLOOKUP(G918,IF($C$4="TEI0185_REV03",CALC_CONN_TEI0185_REV03!$H:$X),17,0),"---")</f>
        <v>---</v>
      </c>
      <c r="K918" s="78" t="str">
        <f>IFERROR(VLOOKUP($D918&amp;"-"&amp;$E918,IF($C$4="TEI0185_REV03",CALC_CONN_TEI0185_REV03!$F:$K,"???"),6,0),"---")</f>
        <v>---</v>
      </c>
    </row>
    <row r="919" spans="2:11" ht="15" customHeight="1" x14ac:dyDescent="0.25">
      <c r="B919" s="73">
        <f t="shared" si="14"/>
        <v>914</v>
      </c>
      <c r="C919" s="77">
        <f>IFERROR(IF($C$4="TEI0185_REV03",CALC_CONN_TEI0185_REV03!U919,),"---")</f>
        <v>0</v>
      </c>
      <c r="D919" s="73">
        <f>IFERROR(IF($C$4="TEI0185_REV03",CALC_CONN_TEI0185_REV03!D919,),"---")</f>
        <v>0</v>
      </c>
      <c r="E919" s="73">
        <f>IFERROR(IF($C$4="TEI0185_REV03",CALC_CONN_TEI0185_REV03!E919,),"---")</f>
        <v>0</v>
      </c>
      <c r="F919" s="73" t="str">
        <f>IFERROR(IF(VLOOKUP($D919&amp;"-"&amp;$E919,IF($C$4="TEI0185_REV03",CALC_CONN_TEI0185_REV03!$F:$I),4,0)="--","---",IF($C$4="TEI0185_REV03",CALC_CONN_TEI0185_REV03!$G919&amp; " --&gt; " &amp;CALC_CONN_TEI0185_REV03!$I919&amp; " --&gt; ")),"---")</f>
        <v>---</v>
      </c>
      <c r="G919" s="73" t="str">
        <f>IFERROR(IF(VLOOKUP($D919&amp;"-"&amp;$E919,IF($C$4="TEI0185_REV03",CALC_CONN_TEI0185_REV03!$F:$H),3,0)="--",VLOOKUP($D919&amp;"-"&amp;$E919,IF($C$4="TEI0185_REV03",CALC_CONN_TEI0185_REV03!$F:$H),2,0),VLOOKUP($D919&amp;"-"&amp;$E919,IF($C$4="TEI0185_REV03",CALC_CONN_TEI0185_REV03!$F:$H),3,0)),"---")</f>
        <v>---</v>
      </c>
      <c r="H919" s="73" t="str">
        <f>IFERROR(VLOOKUP(G919,IF($C$4="TEI0185_REV03",CALC_CONN_TEI0185_REV03!$G:$T),14,0),"---")</f>
        <v>---</v>
      </c>
      <c r="I919" s="73" t="str">
        <f>IFERROR(VLOOKUP(G919,IF($C$4="TEI0185_REV03",CALC_CONN_TEI0185_REV03!$H:$X),16,0),"---")</f>
        <v>---</v>
      </c>
      <c r="J919" s="72" t="str">
        <f>IFERROR(VLOOKUP(G919,IF($C$4="TEI0185_REV03",CALC_CONN_TEI0185_REV03!$H:$X),17,0),"---")</f>
        <v>---</v>
      </c>
      <c r="K919" s="78" t="str">
        <f>IFERROR(VLOOKUP($D919&amp;"-"&amp;$E919,IF($C$4="TEI0185_REV03",CALC_CONN_TEI0185_REV03!$F:$K,"???"),6,0),"---")</f>
        <v>---</v>
      </c>
    </row>
    <row r="920" spans="2:11" ht="15" customHeight="1" x14ac:dyDescent="0.25">
      <c r="B920" s="73">
        <f t="shared" si="14"/>
        <v>915</v>
      </c>
      <c r="C920" s="77">
        <f>IFERROR(IF($C$4="TEI0185_REV03",CALC_CONN_TEI0185_REV03!U920,),"---")</f>
        <v>0</v>
      </c>
      <c r="D920" s="73">
        <f>IFERROR(IF($C$4="TEI0185_REV03",CALC_CONN_TEI0185_REV03!D920,),"---")</f>
        <v>0</v>
      </c>
      <c r="E920" s="73">
        <f>IFERROR(IF($C$4="TEI0185_REV03",CALC_CONN_TEI0185_REV03!E920,),"---")</f>
        <v>0</v>
      </c>
      <c r="F920" s="73" t="str">
        <f>IFERROR(IF(VLOOKUP($D920&amp;"-"&amp;$E920,IF($C$4="TEI0185_REV03",CALC_CONN_TEI0185_REV03!$F:$I),4,0)="--","---",IF($C$4="TEI0185_REV03",CALC_CONN_TEI0185_REV03!$G920&amp; " --&gt; " &amp;CALC_CONN_TEI0185_REV03!$I920&amp; " --&gt; ")),"---")</f>
        <v>---</v>
      </c>
      <c r="G920" s="73" t="str">
        <f>IFERROR(IF(VLOOKUP($D920&amp;"-"&amp;$E920,IF($C$4="TEI0185_REV03",CALC_CONN_TEI0185_REV03!$F:$H),3,0)="--",VLOOKUP($D920&amp;"-"&amp;$E920,IF($C$4="TEI0185_REV03",CALC_CONN_TEI0185_REV03!$F:$H),2,0),VLOOKUP($D920&amp;"-"&amp;$E920,IF($C$4="TEI0185_REV03",CALC_CONN_TEI0185_REV03!$F:$H),3,0)),"---")</f>
        <v>---</v>
      </c>
      <c r="H920" s="73" t="str">
        <f>IFERROR(VLOOKUP(G920,IF($C$4="TEI0185_REV03",CALC_CONN_TEI0185_REV03!$G:$T),14,0),"---")</f>
        <v>---</v>
      </c>
      <c r="I920" s="73" t="str">
        <f>IFERROR(VLOOKUP(G920,IF($C$4="TEI0185_REV03",CALC_CONN_TEI0185_REV03!$H:$X),16,0),"---")</f>
        <v>---</v>
      </c>
      <c r="J920" s="72" t="str">
        <f>IFERROR(VLOOKUP(G920,IF($C$4="TEI0185_REV03",CALC_CONN_TEI0185_REV03!$H:$X),17,0),"---")</f>
        <v>---</v>
      </c>
      <c r="K920" s="78" t="str">
        <f>IFERROR(VLOOKUP($D920&amp;"-"&amp;$E920,IF($C$4="TEI0185_REV03",CALC_CONN_TEI0185_REV03!$F:$K,"???"),6,0),"---")</f>
        <v>---</v>
      </c>
    </row>
    <row r="921" spans="2:11" ht="15" customHeight="1" x14ac:dyDescent="0.25">
      <c r="B921" s="73">
        <f t="shared" si="14"/>
        <v>916</v>
      </c>
      <c r="C921" s="77">
        <f>IFERROR(IF($C$4="TEI0185_REV03",CALC_CONN_TEI0185_REV03!U921,),"---")</f>
        <v>0</v>
      </c>
      <c r="D921" s="73">
        <f>IFERROR(IF($C$4="TEI0185_REV03",CALC_CONN_TEI0185_REV03!D921,),"---")</f>
        <v>0</v>
      </c>
      <c r="E921" s="73">
        <f>IFERROR(IF($C$4="TEI0185_REV03",CALC_CONN_TEI0185_REV03!E921,),"---")</f>
        <v>0</v>
      </c>
      <c r="F921" s="73" t="str">
        <f>IFERROR(IF(VLOOKUP($D921&amp;"-"&amp;$E921,IF($C$4="TEI0185_REV03",CALC_CONN_TEI0185_REV03!$F:$I),4,0)="--","---",IF($C$4="TEI0185_REV03",CALC_CONN_TEI0185_REV03!$G921&amp; " --&gt; " &amp;CALC_CONN_TEI0185_REV03!$I921&amp; " --&gt; ")),"---")</f>
        <v>---</v>
      </c>
      <c r="G921" s="73" t="str">
        <f>IFERROR(IF(VLOOKUP($D921&amp;"-"&amp;$E921,IF($C$4="TEI0185_REV03",CALC_CONN_TEI0185_REV03!$F:$H),3,0)="--",VLOOKUP($D921&amp;"-"&amp;$E921,IF($C$4="TEI0185_REV03",CALC_CONN_TEI0185_REV03!$F:$H),2,0),VLOOKUP($D921&amp;"-"&amp;$E921,IF($C$4="TEI0185_REV03",CALC_CONN_TEI0185_REV03!$F:$H),3,0)),"---")</f>
        <v>---</v>
      </c>
      <c r="H921" s="73" t="str">
        <f>IFERROR(VLOOKUP(G921,IF($C$4="TEI0185_REV03",CALC_CONN_TEI0185_REV03!$G:$T),14,0),"---")</f>
        <v>---</v>
      </c>
      <c r="I921" s="73" t="str">
        <f>IFERROR(VLOOKUP(G921,IF($C$4="TEI0185_REV03",CALC_CONN_TEI0185_REV03!$H:$X),16,0),"---")</f>
        <v>---</v>
      </c>
      <c r="J921" s="72" t="str">
        <f>IFERROR(VLOOKUP(G921,IF($C$4="TEI0185_REV03",CALC_CONN_TEI0185_REV03!$H:$X),17,0),"---")</f>
        <v>---</v>
      </c>
      <c r="K921" s="78" t="str">
        <f>IFERROR(VLOOKUP($D921&amp;"-"&amp;$E921,IF($C$4="TEI0185_REV03",CALC_CONN_TEI0185_REV03!$F:$K,"???"),6,0),"---")</f>
        <v>---</v>
      </c>
    </row>
    <row r="922" spans="2:11" ht="15" customHeight="1" x14ac:dyDescent="0.25">
      <c r="B922" s="73">
        <f t="shared" si="14"/>
        <v>917</v>
      </c>
      <c r="C922" s="77">
        <f>IFERROR(IF($C$4="TEI0185_REV03",CALC_CONN_TEI0185_REV03!U922,),"---")</f>
        <v>0</v>
      </c>
      <c r="D922" s="73">
        <f>IFERROR(IF($C$4="TEI0185_REV03",CALC_CONN_TEI0185_REV03!D922,),"---")</f>
        <v>0</v>
      </c>
      <c r="E922" s="73">
        <f>IFERROR(IF($C$4="TEI0185_REV03",CALC_CONN_TEI0185_REV03!E922,),"---")</f>
        <v>0</v>
      </c>
      <c r="F922" s="73" t="str">
        <f>IFERROR(IF(VLOOKUP($D922&amp;"-"&amp;$E922,IF($C$4="TEI0185_REV03",CALC_CONN_TEI0185_REV03!$F:$I),4,0)="--","---",IF($C$4="TEI0185_REV03",CALC_CONN_TEI0185_REV03!$G922&amp; " --&gt; " &amp;CALC_CONN_TEI0185_REV03!$I922&amp; " --&gt; ")),"---")</f>
        <v>---</v>
      </c>
      <c r="G922" s="73" t="str">
        <f>IFERROR(IF(VLOOKUP($D922&amp;"-"&amp;$E922,IF($C$4="TEI0185_REV03",CALC_CONN_TEI0185_REV03!$F:$H),3,0)="--",VLOOKUP($D922&amp;"-"&amp;$E922,IF($C$4="TEI0185_REV03",CALC_CONN_TEI0185_REV03!$F:$H),2,0),VLOOKUP($D922&amp;"-"&amp;$E922,IF($C$4="TEI0185_REV03",CALC_CONN_TEI0185_REV03!$F:$H),3,0)),"---")</f>
        <v>---</v>
      </c>
      <c r="H922" s="73" t="str">
        <f>IFERROR(VLOOKUP(G922,IF($C$4="TEI0185_REV03",CALC_CONN_TEI0185_REV03!$G:$T),14,0),"---")</f>
        <v>---</v>
      </c>
      <c r="I922" s="73" t="str">
        <f>IFERROR(VLOOKUP(G922,IF($C$4="TEI0185_REV03",CALC_CONN_TEI0185_REV03!$H:$X),16,0),"---")</f>
        <v>---</v>
      </c>
      <c r="J922" s="72" t="str">
        <f>IFERROR(VLOOKUP(G922,IF($C$4="TEI0185_REV03",CALC_CONN_TEI0185_REV03!$H:$X),17,0),"---")</f>
        <v>---</v>
      </c>
      <c r="K922" s="78" t="str">
        <f>IFERROR(VLOOKUP($D922&amp;"-"&amp;$E922,IF($C$4="TEI0185_REV03",CALC_CONN_TEI0185_REV03!$F:$K,"???"),6,0),"---")</f>
        <v>---</v>
      </c>
    </row>
    <row r="923" spans="2:11" ht="15" customHeight="1" x14ac:dyDescent="0.25">
      <c r="B923" s="73">
        <f t="shared" si="14"/>
        <v>918</v>
      </c>
      <c r="C923" s="77">
        <f>IFERROR(IF($C$4="TEI0185_REV03",CALC_CONN_TEI0185_REV03!U923,),"---")</f>
        <v>0</v>
      </c>
      <c r="D923" s="73">
        <f>IFERROR(IF($C$4="TEI0185_REV03",CALC_CONN_TEI0185_REV03!D923,),"---")</f>
        <v>0</v>
      </c>
      <c r="E923" s="73">
        <f>IFERROR(IF($C$4="TEI0185_REV03",CALC_CONN_TEI0185_REV03!E923,),"---")</f>
        <v>0</v>
      </c>
      <c r="F923" s="73" t="str">
        <f>IFERROR(IF(VLOOKUP($D923&amp;"-"&amp;$E923,IF($C$4="TEI0185_REV03",CALC_CONN_TEI0185_REV03!$F:$I),4,0)="--","---",IF($C$4="TEI0185_REV03",CALC_CONN_TEI0185_REV03!$G923&amp; " --&gt; " &amp;CALC_CONN_TEI0185_REV03!$I923&amp; " --&gt; ")),"---")</f>
        <v>---</v>
      </c>
      <c r="G923" s="73" t="str">
        <f>IFERROR(IF(VLOOKUP($D923&amp;"-"&amp;$E923,IF($C$4="TEI0185_REV03",CALC_CONN_TEI0185_REV03!$F:$H),3,0)="--",VLOOKUP($D923&amp;"-"&amp;$E923,IF($C$4="TEI0185_REV03",CALC_CONN_TEI0185_REV03!$F:$H),2,0),VLOOKUP($D923&amp;"-"&amp;$E923,IF($C$4="TEI0185_REV03",CALC_CONN_TEI0185_REV03!$F:$H),3,0)),"---")</f>
        <v>---</v>
      </c>
      <c r="H923" s="73" t="str">
        <f>IFERROR(VLOOKUP(G923,IF($C$4="TEI0185_REV03",CALC_CONN_TEI0185_REV03!$G:$T),14,0),"---")</f>
        <v>---</v>
      </c>
      <c r="I923" s="73" t="str">
        <f>IFERROR(VLOOKUP(G923,IF($C$4="TEI0185_REV03",CALC_CONN_TEI0185_REV03!$H:$X),16,0),"---")</f>
        <v>---</v>
      </c>
      <c r="J923" s="72" t="str">
        <f>IFERROR(VLOOKUP(G923,IF($C$4="TEI0185_REV03",CALC_CONN_TEI0185_REV03!$H:$X),17,0),"---")</f>
        <v>---</v>
      </c>
      <c r="K923" s="78" t="str">
        <f>IFERROR(VLOOKUP($D923&amp;"-"&amp;$E923,IF($C$4="TEI0185_REV03",CALC_CONN_TEI0185_REV03!$F:$K,"???"),6,0),"---")</f>
        <v>---</v>
      </c>
    </row>
    <row r="924" spans="2:11" ht="15" customHeight="1" x14ac:dyDescent="0.25">
      <c r="B924" s="73">
        <f t="shared" si="14"/>
        <v>919</v>
      </c>
      <c r="C924" s="77">
        <f>IFERROR(IF($C$4="TEI0185_REV03",CALC_CONN_TEI0185_REV03!U924,),"---")</f>
        <v>0</v>
      </c>
      <c r="D924" s="73">
        <f>IFERROR(IF($C$4="TEI0185_REV03",CALC_CONN_TEI0185_REV03!D924,),"---")</f>
        <v>0</v>
      </c>
      <c r="E924" s="73">
        <f>IFERROR(IF($C$4="TEI0185_REV03",CALC_CONN_TEI0185_REV03!E924,),"---")</f>
        <v>0</v>
      </c>
      <c r="F924" s="73" t="str">
        <f>IFERROR(IF(VLOOKUP($D924&amp;"-"&amp;$E924,IF($C$4="TEI0185_REV03",CALC_CONN_TEI0185_REV03!$F:$I),4,0)="--","---",IF($C$4="TEI0185_REV03",CALC_CONN_TEI0185_REV03!$G924&amp; " --&gt; " &amp;CALC_CONN_TEI0185_REV03!$I924&amp; " --&gt; ")),"---")</f>
        <v>---</v>
      </c>
      <c r="G924" s="73" t="str">
        <f>IFERROR(IF(VLOOKUP($D924&amp;"-"&amp;$E924,IF($C$4="TEI0185_REV03",CALC_CONN_TEI0185_REV03!$F:$H),3,0)="--",VLOOKUP($D924&amp;"-"&amp;$E924,IF($C$4="TEI0185_REV03",CALC_CONN_TEI0185_REV03!$F:$H),2,0),VLOOKUP($D924&amp;"-"&amp;$E924,IF($C$4="TEI0185_REV03",CALC_CONN_TEI0185_REV03!$F:$H),3,0)),"---")</f>
        <v>---</v>
      </c>
      <c r="H924" s="73" t="str">
        <f>IFERROR(VLOOKUP(G924,IF($C$4="TEI0185_REV03",CALC_CONN_TEI0185_REV03!$G:$T),14,0),"---")</f>
        <v>---</v>
      </c>
      <c r="I924" s="73" t="str">
        <f>IFERROR(VLOOKUP(G924,IF($C$4="TEI0185_REV03",CALC_CONN_TEI0185_REV03!$H:$X),16,0),"---")</f>
        <v>---</v>
      </c>
      <c r="J924" s="72" t="str">
        <f>IFERROR(VLOOKUP(G924,IF($C$4="TEI0185_REV03",CALC_CONN_TEI0185_REV03!$H:$X),17,0),"---")</f>
        <v>---</v>
      </c>
      <c r="K924" s="78" t="str">
        <f>IFERROR(VLOOKUP($D924&amp;"-"&amp;$E924,IF($C$4="TEI0185_REV03",CALC_CONN_TEI0185_REV03!$F:$K,"???"),6,0),"---")</f>
        <v>---</v>
      </c>
    </row>
    <row r="925" spans="2:11" ht="15" customHeight="1" x14ac:dyDescent="0.25">
      <c r="B925" s="73">
        <f t="shared" si="14"/>
        <v>920</v>
      </c>
      <c r="C925" s="77">
        <f>IFERROR(IF($C$4="TEI0185_REV03",CALC_CONN_TEI0185_REV03!U925,),"---")</f>
        <v>0</v>
      </c>
      <c r="D925" s="73">
        <f>IFERROR(IF($C$4="TEI0185_REV03",CALC_CONN_TEI0185_REV03!D925,),"---")</f>
        <v>0</v>
      </c>
      <c r="E925" s="73">
        <f>IFERROR(IF($C$4="TEI0185_REV03",CALC_CONN_TEI0185_REV03!E925,),"---")</f>
        <v>0</v>
      </c>
      <c r="F925" s="73" t="str">
        <f>IFERROR(IF(VLOOKUP($D925&amp;"-"&amp;$E925,IF($C$4="TEI0185_REV03",CALC_CONN_TEI0185_REV03!$F:$I),4,0)="--","---",IF($C$4="TEI0185_REV03",CALC_CONN_TEI0185_REV03!$G925&amp; " --&gt; " &amp;CALC_CONN_TEI0185_REV03!$I925&amp; " --&gt; ")),"---")</f>
        <v>---</v>
      </c>
      <c r="G925" s="73" t="str">
        <f>IFERROR(IF(VLOOKUP($D925&amp;"-"&amp;$E925,IF($C$4="TEI0185_REV03",CALC_CONN_TEI0185_REV03!$F:$H),3,0)="--",VLOOKUP($D925&amp;"-"&amp;$E925,IF($C$4="TEI0185_REV03",CALC_CONN_TEI0185_REV03!$F:$H),2,0),VLOOKUP($D925&amp;"-"&amp;$E925,IF($C$4="TEI0185_REV03",CALC_CONN_TEI0185_REV03!$F:$H),3,0)),"---")</f>
        <v>---</v>
      </c>
      <c r="H925" s="73" t="str">
        <f>IFERROR(VLOOKUP(G925,IF($C$4="TEI0185_REV03",CALC_CONN_TEI0185_REV03!$G:$T),14,0),"---")</f>
        <v>---</v>
      </c>
      <c r="I925" s="73" t="str">
        <f>IFERROR(VLOOKUP(G925,IF($C$4="TEI0185_REV03",CALC_CONN_TEI0185_REV03!$H:$X),16,0),"---")</f>
        <v>---</v>
      </c>
      <c r="J925" s="72" t="str">
        <f>IFERROR(VLOOKUP(G925,IF($C$4="TEI0185_REV03",CALC_CONN_TEI0185_REV03!$H:$X),17,0),"---")</f>
        <v>---</v>
      </c>
      <c r="K925" s="78" t="str">
        <f>IFERROR(VLOOKUP($D925&amp;"-"&amp;$E925,IF($C$4="TEI0185_REV03",CALC_CONN_TEI0185_REV03!$F:$K,"???"),6,0),"---")</f>
        <v>---</v>
      </c>
    </row>
    <row r="926" spans="2:11" ht="15" customHeight="1" x14ac:dyDescent="0.25">
      <c r="B926" s="73">
        <f t="shared" si="14"/>
        <v>921</v>
      </c>
      <c r="C926" s="77">
        <f>IFERROR(IF($C$4="TEI0185_REV03",CALC_CONN_TEI0185_REV03!U926,),"---")</f>
        <v>0</v>
      </c>
      <c r="D926" s="73">
        <f>IFERROR(IF($C$4="TEI0185_REV03",CALC_CONN_TEI0185_REV03!D926,),"---")</f>
        <v>0</v>
      </c>
      <c r="E926" s="73">
        <f>IFERROR(IF($C$4="TEI0185_REV03",CALC_CONN_TEI0185_REV03!E926,),"---")</f>
        <v>0</v>
      </c>
      <c r="F926" s="73" t="str">
        <f>IFERROR(IF(VLOOKUP($D926&amp;"-"&amp;$E926,IF($C$4="TEI0185_REV03",CALC_CONN_TEI0185_REV03!$F:$I),4,0)="--","---",IF($C$4="TEI0185_REV03",CALC_CONN_TEI0185_REV03!$G926&amp; " --&gt; " &amp;CALC_CONN_TEI0185_REV03!$I926&amp; " --&gt; ")),"---")</f>
        <v>---</v>
      </c>
      <c r="G926" s="73" t="str">
        <f>IFERROR(IF(VLOOKUP($D926&amp;"-"&amp;$E926,IF($C$4="TEI0185_REV03",CALC_CONN_TEI0185_REV03!$F:$H),3,0)="--",VLOOKUP($D926&amp;"-"&amp;$E926,IF($C$4="TEI0185_REV03",CALC_CONN_TEI0185_REV03!$F:$H),2,0),VLOOKUP($D926&amp;"-"&amp;$E926,IF($C$4="TEI0185_REV03",CALC_CONN_TEI0185_REV03!$F:$H),3,0)),"---")</f>
        <v>---</v>
      </c>
      <c r="H926" s="73" t="str">
        <f>IFERROR(VLOOKUP(G926,IF($C$4="TEI0185_REV03",CALC_CONN_TEI0185_REV03!$G:$T),14,0),"---")</f>
        <v>---</v>
      </c>
      <c r="I926" s="73" t="str">
        <f>IFERROR(VLOOKUP(G926,IF($C$4="TEI0185_REV03",CALC_CONN_TEI0185_REV03!$H:$X),16,0),"---")</f>
        <v>---</v>
      </c>
      <c r="J926" s="72" t="str">
        <f>IFERROR(VLOOKUP(G926,IF($C$4="TEI0185_REV03",CALC_CONN_TEI0185_REV03!$H:$X),17,0),"---")</f>
        <v>---</v>
      </c>
      <c r="K926" s="78" t="str">
        <f>IFERROR(VLOOKUP($D926&amp;"-"&amp;$E926,IF($C$4="TEI0185_REV03",CALC_CONN_TEI0185_REV03!$F:$K,"???"),6,0),"---")</f>
        <v>---</v>
      </c>
    </row>
    <row r="927" spans="2:11" ht="15" customHeight="1" x14ac:dyDescent="0.25">
      <c r="B927" s="73">
        <f t="shared" si="14"/>
        <v>922</v>
      </c>
      <c r="C927" s="77">
        <f>IFERROR(IF($C$4="TEI0185_REV03",CALC_CONN_TEI0185_REV03!U927,),"---")</f>
        <v>0</v>
      </c>
      <c r="D927" s="73">
        <f>IFERROR(IF($C$4="TEI0185_REV03",CALC_CONN_TEI0185_REV03!D927,),"---")</f>
        <v>0</v>
      </c>
      <c r="E927" s="73">
        <f>IFERROR(IF($C$4="TEI0185_REV03",CALC_CONN_TEI0185_REV03!E927,),"---")</f>
        <v>0</v>
      </c>
      <c r="F927" s="73" t="str">
        <f>IFERROR(IF(VLOOKUP($D927&amp;"-"&amp;$E927,IF($C$4="TEI0185_REV03",CALC_CONN_TEI0185_REV03!$F:$I),4,0)="--","---",IF($C$4="TEI0185_REV03",CALC_CONN_TEI0185_REV03!$G927&amp; " --&gt; " &amp;CALC_CONN_TEI0185_REV03!$I927&amp; " --&gt; ")),"---")</f>
        <v>---</v>
      </c>
      <c r="G927" s="73" t="str">
        <f>IFERROR(IF(VLOOKUP($D927&amp;"-"&amp;$E927,IF($C$4="TEI0185_REV03",CALC_CONN_TEI0185_REV03!$F:$H),3,0)="--",VLOOKUP($D927&amp;"-"&amp;$E927,IF($C$4="TEI0185_REV03",CALC_CONN_TEI0185_REV03!$F:$H),2,0),VLOOKUP($D927&amp;"-"&amp;$E927,IF($C$4="TEI0185_REV03",CALC_CONN_TEI0185_REV03!$F:$H),3,0)),"---")</f>
        <v>---</v>
      </c>
      <c r="H927" s="73" t="str">
        <f>IFERROR(VLOOKUP(G927,IF($C$4="TEI0185_REV03",CALC_CONN_TEI0185_REV03!$G:$T),14,0),"---")</f>
        <v>---</v>
      </c>
      <c r="I927" s="73" t="str">
        <f>IFERROR(VLOOKUP(G927,IF($C$4="TEI0185_REV03",CALC_CONN_TEI0185_REV03!$H:$X),16,0),"---")</f>
        <v>---</v>
      </c>
      <c r="J927" s="72" t="str">
        <f>IFERROR(VLOOKUP(G927,IF($C$4="TEI0185_REV03",CALC_CONN_TEI0185_REV03!$H:$X),17,0),"---")</f>
        <v>---</v>
      </c>
      <c r="K927" s="78" t="str">
        <f>IFERROR(VLOOKUP($D927&amp;"-"&amp;$E927,IF($C$4="TEI0185_REV03",CALC_CONN_TEI0185_REV03!$F:$K,"???"),6,0),"---")</f>
        <v>---</v>
      </c>
    </row>
    <row r="928" spans="2:11" ht="15" customHeight="1" x14ac:dyDescent="0.25">
      <c r="B928" s="73">
        <f t="shared" si="14"/>
        <v>923</v>
      </c>
      <c r="C928" s="77">
        <f>IFERROR(IF($C$4="TEI0185_REV03",CALC_CONN_TEI0185_REV03!U928,),"---")</f>
        <v>0</v>
      </c>
      <c r="D928" s="73">
        <f>IFERROR(IF($C$4="TEI0185_REV03",CALC_CONN_TEI0185_REV03!D928,),"---")</f>
        <v>0</v>
      </c>
      <c r="E928" s="73">
        <f>IFERROR(IF($C$4="TEI0185_REV03",CALC_CONN_TEI0185_REV03!E928,),"---")</f>
        <v>0</v>
      </c>
      <c r="F928" s="73" t="str">
        <f>IFERROR(IF(VLOOKUP($D928&amp;"-"&amp;$E928,IF($C$4="TEI0185_REV03",CALC_CONN_TEI0185_REV03!$F:$I),4,0)="--","---",IF($C$4="TEI0185_REV03",CALC_CONN_TEI0185_REV03!$G928&amp; " --&gt; " &amp;CALC_CONN_TEI0185_REV03!$I928&amp; " --&gt; ")),"---")</f>
        <v>---</v>
      </c>
      <c r="G928" s="73" t="str">
        <f>IFERROR(IF(VLOOKUP($D928&amp;"-"&amp;$E928,IF($C$4="TEI0185_REV03",CALC_CONN_TEI0185_REV03!$F:$H),3,0)="--",VLOOKUP($D928&amp;"-"&amp;$E928,IF($C$4="TEI0185_REV03",CALC_CONN_TEI0185_REV03!$F:$H),2,0),VLOOKUP($D928&amp;"-"&amp;$E928,IF($C$4="TEI0185_REV03",CALC_CONN_TEI0185_REV03!$F:$H),3,0)),"---")</f>
        <v>---</v>
      </c>
      <c r="H928" s="73" t="str">
        <f>IFERROR(VLOOKUP(G928,IF($C$4="TEI0185_REV03",CALC_CONN_TEI0185_REV03!$G:$T),14,0),"---")</f>
        <v>---</v>
      </c>
      <c r="I928" s="73" t="str">
        <f>IFERROR(VLOOKUP(G928,IF($C$4="TEI0185_REV03",CALC_CONN_TEI0185_REV03!$H:$X),16,0),"---")</f>
        <v>---</v>
      </c>
      <c r="J928" s="72" t="str">
        <f>IFERROR(VLOOKUP(G928,IF($C$4="TEI0185_REV03",CALC_CONN_TEI0185_REV03!$H:$X),17,0),"---")</f>
        <v>---</v>
      </c>
      <c r="K928" s="78" t="str">
        <f>IFERROR(VLOOKUP($D928&amp;"-"&amp;$E928,IF($C$4="TEI0185_REV03",CALC_CONN_TEI0185_REV03!$F:$K,"???"),6,0),"---")</f>
        <v>---</v>
      </c>
    </row>
    <row r="929" spans="2:11" ht="15" customHeight="1" x14ac:dyDescent="0.25">
      <c r="B929" s="73">
        <f t="shared" si="14"/>
        <v>924</v>
      </c>
      <c r="C929" s="77">
        <f>IFERROR(IF($C$4="TEI0185_REV03",CALC_CONN_TEI0185_REV03!U929,),"---")</f>
        <v>0</v>
      </c>
      <c r="D929" s="73">
        <f>IFERROR(IF($C$4="TEI0185_REV03",CALC_CONN_TEI0185_REV03!D929,),"---")</f>
        <v>0</v>
      </c>
      <c r="E929" s="73">
        <f>IFERROR(IF($C$4="TEI0185_REV03",CALC_CONN_TEI0185_REV03!E929,),"---")</f>
        <v>0</v>
      </c>
      <c r="F929" s="73" t="str">
        <f>IFERROR(IF(VLOOKUP($D929&amp;"-"&amp;$E929,IF($C$4="TEI0185_REV03",CALC_CONN_TEI0185_REV03!$F:$I),4,0)="--","---",IF($C$4="TEI0185_REV03",CALC_CONN_TEI0185_REV03!$G929&amp; " --&gt; " &amp;CALC_CONN_TEI0185_REV03!$I929&amp; " --&gt; ")),"---")</f>
        <v>---</v>
      </c>
      <c r="G929" s="73" t="str">
        <f>IFERROR(IF(VLOOKUP($D929&amp;"-"&amp;$E929,IF($C$4="TEI0185_REV03",CALC_CONN_TEI0185_REV03!$F:$H),3,0)="--",VLOOKUP($D929&amp;"-"&amp;$E929,IF($C$4="TEI0185_REV03",CALC_CONN_TEI0185_REV03!$F:$H),2,0),VLOOKUP($D929&amp;"-"&amp;$E929,IF($C$4="TEI0185_REV03",CALC_CONN_TEI0185_REV03!$F:$H),3,0)),"---")</f>
        <v>---</v>
      </c>
      <c r="H929" s="73" t="str">
        <f>IFERROR(VLOOKUP(G929,IF($C$4="TEI0185_REV03",CALC_CONN_TEI0185_REV03!$G:$T),14,0),"---")</f>
        <v>---</v>
      </c>
      <c r="I929" s="73" t="str">
        <f>IFERROR(VLOOKUP(G929,IF($C$4="TEI0185_REV03",CALC_CONN_TEI0185_REV03!$H:$X),16,0),"---")</f>
        <v>---</v>
      </c>
      <c r="J929" s="72" t="str">
        <f>IFERROR(VLOOKUP(G929,IF($C$4="TEI0185_REV03",CALC_CONN_TEI0185_REV03!$H:$X),17,0),"---")</f>
        <v>---</v>
      </c>
      <c r="K929" s="78" t="str">
        <f>IFERROR(VLOOKUP($D929&amp;"-"&amp;$E929,IF($C$4="TEI0185_REV03",CALC_CONN_TEI0185_REV03!$F:$K,"???"),6,0),"---")</f>
        <v>---</v>
      </c>
    </row>
    <row r="930" spans="2:11" ht="15" customHeight="1" x14ac:dyDescent="0.25">
      <c r="B930" s="73">
        <f t="shared" si="14"/>
        <v>925</v>
      </c>
      <c r="C930" s="77">
        <f>IFERROR(IF($C$4="TEI0185_REV03",CALC_CONN_TEI0185_REV03!U930,),"---")</f>
        <v>0</v>
      </c>
      <c r="D930" s="73">
        <f>IFERROR(IF($C$4="TEI0185_REV03",CALC_CONN_TEI0185_REV03!D930,),"---")</f>
        <v>0</v>
      </c>
      <c r="E930" s="73">
        <f>IFERROR(IF($C$4="TEI0185_REV03",CALC_CONN_TEI0185_REV03!E930,),"---")</f>
        <v>0</v>
      </c>
      <c r="F930" s="73" t="str">
        <f>IFERROR(IF(VLOOKUP($D930&amp;"-"&amp;$E930,IF($C$4="TEI0185_REV03",CALC_CONN_TEI0185_REV03!$F:$I),4,0)="--","---",IF($C$4="TEI0185_REV03",CALC_CONN_TEI0185_REV03!$G930&amp; " --&gt; " &amp;CALC_CONN_TEI0185_REV03!$I930&amp; " --&gt; ")),"---")</f>
        <v>---</v>
      </c>
      <c r="G930" s="73" t="str">
        <f>IFERROR(IF(VLOOKUP($D930&amp;"-"&amp;$E930,IF($C$4="TEI0185_REV03",CALC_CONN_TEI0185_REV03!$F:$H),3,0)="--",VLOOKUP($D930&amp;"-"&amp;$E930,IF($C$4="TEI0185_REV03",CALC_CONN_TEI0185_REV03!$F:$H),2,0),VLOOKUP($D930&amp;"-"&amp;$E930,IF($C$4="TEI0185_REV03",CALC_CONN_TEI0185_REV03!$F:$H),3,0)),"---")</f>
        <v>---</v>
      </c>
      <c r="H930" s="73" t="str">
        <f>IFERROR(VLOOKUP(G930,IF($C$4="TEI0185_REV03",CALC_CONN_TEI0185_REV03!$G:$T),14,0),"---")</f>
        <v>---</v>
      </c>
      <c r="I930" s="73" t="str">
        <f>IFERROR(VLOOKUP(G930,IF($C$4="TEI0185_REV03",CALC_CONN_TEI0185_REV03!$H:$X),16,0),"---")</f>
        <v>---</v>
      </c>
      <c r="J930" s="72" t="str">
        <f>IFERROR(VLOOKUP(G930,IF($C$4="TEI0185_REV03",CALC_CONN_TEI0185_REV03!$H:$X),17,0),"---")</f>
        <v>---</v>
      </c>
      <c r="K930" s="78" t="str">
        <f>IFERROR(VLOOKUP($D930&amp;"-"&amp;$E930,IF($C$4="TEI0185_REV03",CALC_CONN_TEI0185_REV03!$F:$K,"???"),6,0),"---")</f>
        <v>---</v>
      </c>
    </row>
    <row r="931" spans="2:11" ht="15" customHeight="1" x14ac:dyDescent="0.25">
      <c r="B931" s="73">
        <f t="shared" si="14"/>
        <v>926</v>
      </c>
      <c r="C931" s="77">
        <f>IFERROR(IF($C$4="TEI0185_REV03",CALC_CONN_TEI0185_REV03!U931,),"---")</f>
        <v>0</v>
      </c>
      <c r="D931" s="73">
        <f>IFERROR(IF($C$4="TEI0185_REV03",CALC_CONN_TEI0185_REV03!D931,),"---")</f>
        <v>0</v>
      </c>
      <c r="E931" s="73">
        <f>IFERROR(IF($C$4="TEI0185_REV03",CALC_CONN_TEI0185_REV03!E931,),"---")</f>
        <v>0</v>
      </c>
      <c r="F931" s="73" t="str">
        <f>IFERROR(IF(VLOOKUP($D931&amp;"-"&amp;$E931,IF($C$4="TEI0185_REV03",CALC_CONN_TEI0185_REV03!$F:$I),4,0)="--","---",IF($C$4="TEI0185_REV03",CALC_CONN_TEI0185_REV03!$G931&amp; " --&gt; " &amp;CALC_CONN_TEI0185_REV03!$I931&amp; " --&gt; ")),"---")</f>
        <v>---</v>
      </c>
      <c r="G931" s="73" t="str">
        <f>IFERROR(IF(VLOOKUP($D931&amp;"-"&amp;$E931,IF($C$4="TEI0185_REV03",CALC_CONN_TEI0185_REV03!$F:$H),3,0)="--",VLOOKUP($D931&amp;"-"&amp;$E931,IF($C$4="TEI0185_REV03",CALC_CONN_TEI0185_REV03!$F:$H),2,0),VLOOKUP($D931&amp;"-"&amp;$E931,IF($C$4="TEI0185_REV03",CALC_CONN_TEI0185_REV03!$F:$H),3,0)),"---")</f>
        <v>---</v>
      </c>
      <c r="H931" s="73" t="str">
        <f>IFERROR(VLOOKUP(G931,IF($C$4="TEI0185_REV03",CALC_CONN_TEI0185_REV03!$G:$T),14,0),"---")</f>
        <v>---</v>
      </c>
      <c r="I931" s="73" t="str">
        <f>IFERROR(VLOOKUP(G931,IF($C$4="TEI0185_REV03",CALC_CONN_TEI0185_REV03!$H:$X),16,0),"---")</f>
        <v>---</v>
      </c>
      <c r="J931" s="72" t="str">
        <f>IFERROR(VLOOKUP(G931,IF($C$4="TEI0185_REV03",CALC_CONN_TEI0185_REV03!$H:$X),17,0),"---")</f>
        <v>---</v>
      </c>
      <c r="K931" s="78" t="str">
        <f>IFERROR(VLOOKUP($D931&amp;"-"&amp;$E931,IF($C$4="TEI0185_REV03",CALC_CONN_TEI0185_REV03!$F:$K,"???"),6,0),"---")</f>
        <v>---</v>
      </c>
    </row>
    <row r="932" spans="2:11" ht="15" customHeight="1" x14ac:dyDescent="0.25">
      <c r="B932" s="73">
        <f t="shared" si="14"/>
        <v>927</v>
      </c>
      <c r="C932" s="77">
        <f>IFERROR(IF($C$4="TEI0185_REV03",CALC_CONN_TEI0185_REV03!U932,),"---")</f>
        <v>0</v>
      </c>
      <c r="D932" s="73">
        <f>IFERROR(IF($C$4="TEI0185_REV03",CALC_CONN_TEI0185_REV03!D932,),"---")</f>
        <v>0</v>
      </c>
      <c r="E932" s="73">
        <f>IFERROR(IF($C$4="TEI0185_REV03",CALC_CONN_TEI0185_REV03!E932,),"---")</f>
        <v>0</v>
      </c>
      <c r="F932" s="73" t="str">
        <f>IFERROR(IF(VLOOKUP($D932&amp;"-"&amp;$E932,IF($C$4="TEI0185_REV03",CALC_CONN_TEI0185_REV03!$F:$I),4,0)="--","---",IF($C$4="TEI0185_REV03",CALC_CONN_TEI0185_REV03!$G932&amp; " --&gt; " &amp;CALC_CONN_TEI0185_REV03!$I932&amp; " --&gt; ")),"---")</f>
        <v>---</v>
      </c>
      <c r="G932" s="73" t="str">
        <f>IFERROR(IF(VLOOKUP($D932&amp;"-"&amp;$E932,IF($C$4="TEI0185_REV03",CALC_CONN_TEI0185_REV03!$F:$H),3,0)="--",VLOOKUP($D932&amp;"-"&amp;$E932,IF($C$4="TEI0185_REV03",CALC_CONN_TEI0185_REV03!$F:$H),2,0),VLOOKUP($D932&amp;"-"&amp;$E932,IF($C$4="TEI0185_REV03",CALC_CONN_TEI0185_REV03!$F:$H),3,0)),"---")</f>
        <v>---</v>
      </c>
      <c r="H932" s="73" t="str">
        <f>IFERROR(VLOOKUP(G932,IF($C$4="TEI0185_REV03",CALC_CONN_TEI0185_REV03!$G:$T),14,0),"---")</f>
        <v>---</v>
      </c>
      <c r="I932" s="73" t="str">
        <f>IFERROR(VLOOKUP(G932,IF($C$4="TEI0185_REV03",CALC_CONN_TEI0185_REV03!$H:$X),16,0),"---")</f>
        <v>---</v>
      </c>
      <c r="J932" s="72" t="str">
        <f>IFERROR(VLOOKUP(G932,IF($C$4="TEI0185_REV03",CALC_CONN_TEI0185_REV03!$H:$X),17,0),"---")</f>
        <v>---</v>
      </c>
      <c r="K932" s="78" t="str">
        <f>IFERROR(VLOOKUP($D932&amp;"-"&amp;$E932,IF($C$4="TEI0185_REV03",CALC_CONN_TEI0185_REV03!$F:$K,"???"),6,0),"---")</f>
        <v>---</v>
      </c>
    </row>
    <row r="933" spans="2:11" ht="15" customHeight="1" x14ac:dyDescent="0.25">
      <c r="B933" s="73">
        <f t="shared" si="14"/>
        <v>928</v>
      </c>
      <c r="C933" s="77">
        <f>IFERROR(IF($C$4="TEI0185_REV03",CALC_CONN_TEI0185_REV03!U933,),"---")</f>
        <v>0</v>
      </c>
      <c r="D933" s="73">
        <f>IFERROR(IF($C$4="TEI0185_REV03",CALC_CONN_TEI0185_REV03!D933,),"---")</f>
        <v>0</v>
      </c>
      <c r="E933" s="73">
        <f>IFERROR(IF($C$4="TEI0185_REV03",CALC_CONN_TEI0185_REV03!E933,),"---")</f>
        <v>0</v>
      </c>
      <c r="F933" s="73" t="str">
        <f>IFERROR(IF(VLOOKUP($D933&amp;"-"&amp;$E933,IF($C$4="TEI0185_REV03",CALC_CONN_TEI0185_REV03!$F:$I),4,0)="--","---",IF($C$4="TEI0185_REV03",CALC_CONN_TEI0185_REV03!$G933&amp; " --&gt; " &amp;CALC_CONN_TEI0185_REV03!$I933&amp; " --&gt; ")),"---")</f>
        <v>---</v>
      </c>
      <c r="G933" s="73" t="str">
        <f>IFERROR(IF(VLOOKUP($D933&amp;"-"&amp;$E933,IF($C$4="TEI0185_REV03",CALC_CONN_TEI0185_REV03!$F:$H),3,0)="--",VLOOKUP($D933&amp;"-"&amp;$E933,IF($C$4="TEI0185_REV03",CALC_CONN_TEI0185_REV03!$F:$H),2,0),VLOOKUP($D933&amp;"-"&amp;$E933,IF($C$4="TEI0185_REV03",CALC_CONN_TEI0185_REV03!$F:$H),3,0)),"---")</f>
        <v>---</v>
      </c>
      <c r="H933" s="73" t="str">
        <f>IFERROR(VLOOKUP(G933,IF($C$4="TEI0185_REV03",CALC_CONN_TEI0185_REV03!$G:$T),14,0),"---")</f>
        <v>---</v>
      </c>
      <c r="I933" s="73" t="str">
        <f>IFERROR(VLOOKUP(G933,IF($C$4="TEI0185_REV03",CALC_CONN_TEI0185_REV03!$H:$X),16,0),"---")</f>
        <v>---</v>
      </c>
      <c r="J933" s="72" t="str">
        <f>IFERROR(VLOOKUP(G933,IF($C$4="TEI0185_REV03",CALC_CONN_TEI0185_REV03!$H:$X),17,0),"---")</f>
        <v>---</v>
      </c>
      <c r="K933" s="78" t="str">
        <f>IFERROR(VLOOKUP($D933&amp;"-"&amp;$E933,IF($C$4="TEI0185_REV03",CALC_CONN_TEI0185_REV03!$F:$K,"???"),6,0),"---")</f>
        <v>---</v>
      </c>
    </row>
    <row r="934" spans="2:11" ht="15" customHeight="1" x14ac:dyDescent="0.25">
      <c r="B934" s="73">
        <f t="shared" si="14"/>
        <v>929</v>
      </c>
      <c r="C934" s="77">
        <f>IFERROR(IF($C$4="TEI0185_REV03",CALC_CONN_TEI0185_REV03!U934,),"---")</f>
        <v>0</v>
      </c>
      <c r="D934" s="73">
        <f>IFERROR(IF($C$4="TEI0185_REV03",CALC_CONN_TEI0185_REV03!D934,),"---")</f>
        <v>0</v>
      </c>
      <c r="E934" s="73">
        <f>IFERROR(IF($C$4="TEI0185_REV03",CALC_CONN_TEI0185_REV03!E934,),"---")</f>
        <v>0</v>
      </c>
      <c r="F934" s="73" t="str">
        <f>IFERROR(IF(VLOOKUP($D934&amp;"-"&amp;$E934,IF($C$4="TEI0185_REV03",CALC_CONN_TEI0185_REV03!$F:$I),4,0)="--","---",IF($C$4="TEI0185_REV03",CALC_CONN_TEI0185_REV03!$G934&amp; " --&gt; " &amp;CALC_CONN_TEI0185_REV03!$I934&amp; " --&gt; ")),"---")</f>
        <v>---</v>
      </c>
      <c r="G934" s="73" t="str">
        <f>IFERROR(IF(VLOOKUP($D934&amp;"-"&amp;$E934,IF($C$4="TEI0185_REV03",CALC_CONN_TEI0185_REV03!$F:$H),3,0)="--",VLOOKUP($D934&amp;"-"&amp;$E934,IF($C$4="TEI0185_REV03",CALC_CONN_TEI0185_REV03!$F:$H),2,0),VLOOKUP($D934&amp;"-"&amp;$E934,IF($C$4="TEI0185_REV03",CALC_CONN_TEI0185_REV03!$F:$H),3,0)),"---")</f>
        <v>---</v>
      </c>
      <c r="H934" s="73" t="str">
        <f>IFERROR(VLOOKUP(G934,IF($C$4="TEI0185_REV03",CALC_CONN_TEI0185_REV03!$G:$T),14,0),"---")</f>
        <v>---</v>
      </c>
      <c r="I934" s="73" t="str">
        <f>IFERROR(VLOOKUP(G934,IF($C$4="TEI0185_REV03",CALC_CONN_TEI0185_REV03!$H:$X),16,0),"---")</f>
        <v>---</v>
      </c>
      <c r="J934" s="72" t="str">
        <f>IFERROR(VLOOKUP(G934,IF($C$4="TEI0185_REV03",CALC_CONN_TEI0185_REV03!$H:$X),17,0),"---")</f>
        <v>---</v>
      </c>
      <c r="K934" s="78" t="str">
        <f>IFERROR(VLOOKUP($D934&amp;"-"&amp;$E934,IF($C$4="TEI0185_REV03",CALC_CONN_TEI0185_REV03!$F:$K,"???"),6,0),"---")</f>
        <v>---</v>
      </c>
    </row>
    <row r="935" spans="2:11" ht="15" customHeight="1" x14ac:dyDescent="0.25">
      <c r="B935" s="73">
        <f t="shared" si="14"/>
        <v>930</v>
      </c>
      <c r="C935" s="77">
        <f>IFERROR(IF($C$4="TEI0185_REV03",CALC_CONN_TEI0185_REV03!U935,),"---")</f>
        <v>0</v>
      </c>
      <c r="D935" s="73">
        <f>IFERROR(IF($C$4="TEI0185_REV03",CALC_CONN_TEI0185_REV03!D935,),"---")</f>
        <v>0</v>
      </c>
      <c r="E935" s="73">
        <f>IFERROR(IF($C$4="TEI0185_REV03",CALC_CONN_TEI0185_REV03!E935,),"---")</f>
        <v>0</v>
      </c>
      <c r="F935" s="73" t="str">
        <f>IFERROR(IF(VLOOKUP($D935&amp;"-"&amp;$E935,IF($C$4="TEI0185_REV03",CALC_CONN_TEI0185_REV03!$F:$I),4,0)="--","---",IF($C$4="TEI0185_REV03",CALC_CONN_TEI0185_REV03!$G935&amp; " --&gt; " &amp;CALC_CONN_TEI0185_REV03!$I935&amp; " --&gt; ")),"---")</f>
        <v>---</v>
      </c>
      <c r="G935" s="73" t="str">
        <f>IFERROR(IF(VLOOKUP($D935&amp;"-"&amp;$E935,IF($C$4="TEI0185_REV03",CALC_CONN_TEI0185_REV03!$F:$H),3,0)="--",VLOOKUP($D935&amp;"-"&amp;$E935,IF($C$4="TEI0185_REV03",CALC_CONN_TEI0185_REV03!$F:$H),2,0),VLOOKUP($D935&amp;"-"&amp;$E935,IF($C$4="TEI0185_REV03",CALC_CONN_TEI0185_REV03!$F:$H),3,0)),"---")</f>
        <v>---</v>
      </c>
      <c r="H935" s="73" t="str">
        <f>IFERROR(VLOOKUP(G935,IF($C$4="TEI0185_REV03",CALC_CONN_TEI0185_REV03!$G:$T),14,0),"---")</f>
        <v>---</v>
      </c>
      <c r="I935" s="73" t="str">
        <f>IFERROR(VLOOKUP(G935,IF($C$4="TEI0185_REV03",CALC_CONN_TEI0185_REV03!$H:$X),16,0),"---")</f>
        <v>---</v>
      </c>
      <c r="J935" s="72" t="str">
        <f>IFERROR(VLOOKUP(G935,IF($C$4="TEI0185_REV03",CALC_CONN_TEI0185_REV03!$H:$X),17,0),"---")</f>
        <v>---</v>
      </c>
      <c r="K935" s="78" t="str">
        <f>IFERROR(VLOOKUP($D935&amp;"-"&amp;$E935,IF($C$4="TEI0185_REV03",CALC_CONN_TEI0185_REV03!$F:$K,"???"),6,0),"---")</f>
        <v>---</v>
      </c>
    </row>
    <row r="936" spans="2:11" ht="15" customHeight="1" x14ac:dyDescent="0.25">
      <c r="B936" s="73">
        <f t="shared" si="14"/>
        <v>931</v>
      </c>
      <c r="C936" s="77">
        <f>IFERROR(IF($C$4="TEI0185_REV03",CALC_CONN_TEI0185_REV03!U936,),"---")</f>
        <v>0</v>
      </c>
      <c r="D936" s="73">
        <f>IFERROR(IF($C$4="TEI0185_REV03",CALC_CONN_TEI0185_REV03!D936,),"---")</f>
        <v>0</v>
      </c>
      <c r="E936" s="73">
        <f>IFERROR(IF($C$4="TEI0185_REV03",CALC_CONN_TEI0185_REV03!E936,),"---")</f>
        <v>0</v>
      </c>
      <c r="F936" s="73" t="str">
        <f>IFERROR(IF(VLOOKUP($D936&amp;"-"&amp;$E936,IF($C$4="TEI0185_REV03",CALC_CONN_TEI0185_REV03!$F:$I),4,0)="--","---",IF($C$4="TEI0185_REV03",CALC_CONN_TEI0185_REV03!$G936&amp; " --&gt; " &amp;CALC_CONN_TEI0185_REV03!$I936&amp; " --&gt; ")),"---")</f>
        <v>---</v>
      </c>
      <c r="G936" s="73" t="str">
        <f>IFERROR(IF(VLOOKUP($D936&amp;"-"&amp;$E936,IF($C$4="TEI0185_REV03",CALC_CONN_TEI0185_REV03!$F:$H),3,0)="--",VLOOKUP($D936&amp;"-"&amp;$E936,IF($C$4="TEI0185_REV03",CALC_CONN_TEI0185_REV03!$F:$H),2,0),VLOOKUP($D936&amp;"-"&amp;$E936,IF($C$4="TEI0185_REV03",CALC_CONN_TEI0185_REV03!$F:$H),3,0)),"---")</f>
        <v>---</v>
      </c>
      <c r="H936" s="73" t="str">
        <f>IFERROR(VLOOKUP(G936,IF($C$4="TEI0185_REV03",CALC_CONN_TEI0185_REV03!$G:$T),14,0),"---")</f>
        <v>---</v>
      </c>
      <c r="I936" s="73" t="str">
        <f>IFERROR(VLOOKUP(G936,IF($C$4="TEI0185_REV03",CALC_CONN_TEI0185_REV03!$H:$X),16,0),"---")</f>
        <v>---</v>
      </c>
      <c r="J936" s="72" t="str">
        <f>IFERROR(VLOOKUP(G936,IF($C$4="TEI0185_REV03",CALC_CONN_TEI0185_REV03!$H:$X),17,0),"---")</f>
        <v>---</v>
      </c>
      <c r="K936" s="78" t="str">
        <f>IFERROR(VLOOKUP($D936&amp;"-"&amp;$E936,IF($C$4="TEI0185_REV03",CALC_CONN_TEI0185_REV03!$F:$K,"???"),6,0),"---")</f>
        <v>---</v>
      </c>
    </row>
    <row r="937" spans="2:11" ht="15" customHeight="1" x14ac:dyDescent="0.25">
      <c r="B937" s="73">
        <f t="shared" si="14"/>
        <v>932</v>
      </c>
      <c r="C937" s="77">
        <f>IFERROR(IF($C$4="TEI0185_REV03",CALC_CONN_TEI0185_REV03!U937,),"---")</f>
        <v>0</v>
      </c>
      <c r="D937" s="73">
        <f>IFERROR(IF($C$4="TEI0185_REV03",CALC_CONN_TEI0185_REV03!D937,),"---")</f>
        <v>0</v>
      </c>
      <c r="E937" s="73">
        <f>IFERROR(IF($C$4="TEI0185_REV03",CALC_CONN_TEI0185_REV03!E937,),"---")</f>
        <v>0</v>
      </c>
      <c r="F937" s="73" t="str">
        <f>IFERROR(IF(VLOOKUP($D937&amp;"-"&amp;$E937,IF($C$4="TEI0185_REV03",CALC_CONN_TEI0185_REV03!$F:$I),4,0)="--","---",IF($C$4="TEI0185_REV03",CALC_CONN_TEI0185_REV03!$G937&amp; " --&gt; " &amp;CALC_CONN_TEI0185_REV03!$I937&amp; " --&gt; ")),"---")</f>
        <v>---</v>
      </c>
      <c r="G937" s="73" t="str">
        <f>IFERROR(IF(VLOOKUP($D937&amp;"-"&amp;$E937,IF($C$4="TEI0185_REV03",CALC_CONN_TEI0185_REV03!$F:$H),3,0)="--",VLOOKUP($D937&amp;"-"&amp;$E937,IF($C$4="TEI0185_REV03",CALC_CONN_TEI0185_REV03!$F:$H),2,0),VLOOKUP($D937&amp;"-"&amp;$E937,IF($C$4="TEI0185_REV03",CALC_CONN_TEI0185_REV03!$F:$H),3,0)),"---")</f>
        <v>---</v>
      </c>
      <c r="H937" s="73" t="str">
        <f>IFERROR(VLOOKUP(G937,IF($C$4="TEI0185_REV03",CALC_CONN_TEI0185_REV03!$G:$T),14,0),"---")</f>
        <v>---</v>
      </c>
      <c r="I937" s="73" t="str">
        <f>IFERROR(VLOOKUP(G937,IF($C$4="TEI0185_REV03",CALC_CONN_TEI0185_REV03!$H:$X),16,0),"---")</f>
        <v>---</v>
      </c>
      <c r="J937" s="72" t="str">
        <f>IFERROR(VLOOKUP(G937,IF($C$4="TEI0185_REV03",CALC_CONN_TEI0185_REV03!$H:$X),17,0),"---")</f>
        <v>---</v>
      </c>
      <c r="K937" s="78" t="str">
        <f>IFERROR(VLOOKUP($D937&amp;"-"&amp;$E937,IF($C$4="TEI0185_REV03",CALC_CONN_TEI0185_REV03!$F:$K,"???"),6,0),"---")</f>
        <v>---</v>
      </c>
    </row>
    <row r="938" spans="2:11" ht="15" customHeight="1" x14ac:dyDescent="0.25">
      <c r="B938" s="73">
        <f t="shared" si="14"/>
        <v>933</v>
      </c>
      <c r="C938" s="77">
        <f>IFERROR(IF($C$4="TEI0185_REV03",CALC_CONN_TEI0185_REV03!U938,),"---")</f>
        <v>0</v>
      </c>
      <c r="D938" s="73">
        <f>IFERROR(IF($C$4="TEI0185_REV03",CALC_CONN_TEI0185_REV03!D938,),"---")</f>
        <v>0</v>
      </c>
      <c r="E938" s="73">
        <f>IFERROR(IF($C$4="TEI0185_REV03",CALC_CONN_TEI0185_REV03!E938,),"---")</f>
        <v>0</v>
      </c>
      <c r="F938" s="73" t="str">
        <f>IFERROR(IF(VLOOKUP($D938&amp;"-"&amp;$E938,IF($C$4="TEI0185_REV03",CALC_CONN_TEI0185_REV03!$F:$I),4,0)="--","---",IF($C$4="TEI0185_REV03",CALC_CONN_TEI0185_REV03!$G938&amp; " --&gt; " &amp;CALC_CONN_TEI0185_REV03!$I938&amp; " --&gt; ")),"---")</f>
        <v>---</v>
      </c>
      <c r="G938" s="73" t="str">
        <f>IFERROR(IF(VLOOKUP($D938&amp;"-"&amp;$E938,IF($C$4="TEI0185_REV03",CALC_CONN_TEI0185_REV03!$F:$H),3,0)="--",VLOOKUP($D938&amp;"-"&amp;$E938,IF($C$4="TEI0185_REV03",CALC_CONN_TEI0185_REV03!$F:$H),2,0),VLOOKUP($D938&amp;"-"&amp;$E938,IF($C$4="TEI0185_REV03",CALC_CONN_TEI0185_REV03!$F:$H),3,0)),"---")</f>
        <v>---</v>
      </c>
      <c r="H938" s="73" t="str">
        <f>IFERROR(VLOOKUP(G938,IF($C$4="TEI0185_REV03",CALC_CONN_TEI0185_REV03!$G:$T),14,0),"---")</f>
        <v>---</v>
      </c>
      <c r="I938" s="73" t="str">
        <f>IFERROR(VLOOKUP(G938,IF($C$4="TEI0185_REV03",CALC_CONN_TEI0185_REV03!$H:$X),16,0),"---")</f>
        <v>---</v>
      </c>
      <c r="J938" s="72" t="str">
        <f>IFERROR(VLOOKUP(G938,IF($C$4="TEI0185_REV03",CALC_CONN_TEI0185_REV03!$H:$X),17,0),"---")</f>
        <v>---</v>
      </c>
      <c r="K938" s="78" t="str">
        <f>IFERROR(VLOOKUP($D938&amp;"-"&amp;$E938,IF($C$4="TEI0185_REV03",CALC_CONN_TEI0185_REV03!$F:$K,"???"),6,0),"---")</f>
        <v>---</v>
      </c>
    </row>
    <row r="939" spans="2:11" ht="15" customHeight="1" x14ac:dyDescent="0.25">
      <c r="B939" s="73">
        <f t="shared" si="14"/>
        <v>934</v>
      </c>
      <c r="C939" s="77">
        <f>IFERROR(IF($C$4="TEI0185_REV03",CALC_CONN_TEI0185_REV03!U939,),"---")</f>
        <v>0</v>
      </c>
      <c r="D939" s="73">
        <f>IFERROR(IF($C$4="TEI0185_REV03",CALC_CONN_TEI0185_REV03!D939,),"---")</f>
        <v>0</v>
      </c>
      <c r="E939" s="73">
        <f>IFERROR(IF($C$4="TEI0185_REV03",CALC_CONN_TEI0185_REV03!E939,),"---")</f>
        <v>0</v>
      </c>
      <c r="F939" s="73" t="str">
        <f>IFERROR(IF(VLOOKUP($D939&amp;"-"&amp;$E939,IF($C$4="TEI0185_REV03",CALC_CONN_TEI0185_REV03!$F:$I),4,0)="--","---",IF($C$4="TEI0185_REV03",CALC_CONN_TEI0185_REV03!$G939&amp; " --&gt; " &amp;CALC_CONN_TEI0185_REV03!$I939&amp; " --&gt; ")),"---")</f>
        <v>---</v>
      </c>
      <c r="G939" s="73" t="str">
        <f>IFERROR(IF(VLOOKUP($D939&amp;"-"&amp;$E939,IF($C$4="TEI0185_REV03",CALC_CONN_TEI0185_REV03!$F:$H),3,0)="--",VLOOKUP($D939&amp;"-"&amp;$E939,IF($C$4="TEI0185_REV03",CALC_CONN_TEI0185_REV03!$F:$H),2,0),VLOOKUP($D939&amp;"-"&amp;$E939,IF($C$4="TEI0185_REV03",CALC_CONN_TEI0185_REV03!$F:$H),3,0)),"---")</f>
        <v>---</v>
      </c>
      <c r="H939" s="73" t="str">
        <f>IFERROR(VLOOKUP(G939,IF($C$4="TEI0185_REV03",CALC_CONN_TEI0185_REV03!$G:$T),14,0),"---")</f>
        <v>---</v>
      </c>
      <c r="I939" s="73" t="str">
        <f>IFERROR(VLOOKUP(G939,IF($C$4="TEI0185_REV03",CALC_CONN_TEI0185_REV03!$H:$X),16,0),"---")</f>
        <v>---</v>
      </c>
      <c r="J939" s="72" t="str">
        <f>IFERROR(VLOOKUP(G939,IF($C$4="TEI0185_REV03",CALC_CONN_TEI0185_REV03!$H:$X),17,0),"---")</f>
        <v>---</v>
      </c>
      <c r="K939" s="78" t="str">
        <f>IFERROR(VLOOKUP($D939&amp;"-"&amp;$E939,IF($C$4="TEI0185_REV03",CALC_CONN_TEI0185_REV03!$F:$K,"???"),6,0),"---")</f>
        <v>---</v>
      </c>
    </row>
    <row r="940" spans="2:11" ht="15" customHeight="1" x14ac:dyDescent="0.25">
      <c r="B940" s="73">
        <f t="shared" si="14"/>
        <v>935</v>
      </c>
      <c r="C940" s="77">
        <f>IFERROR(IF($C$4="TEI0185_REV03",CALC_CONN_TEI0185_REV03!U940,),"---")</f>
        <v>0</v>
      </c>
      <c r="D940" s="73">
        <f>IFERROR(IF($C$4="TEI0185_REV03",CALC_CONN_TEI0185_REV03!D940,),"---")</f>
        <v>0</v>
      </c>
      <c r="E940" s="73">
        <f>IFERROR(IF($C$4="TEI0185_REV03",CALC_CONN_TEI0185_REV03!E940,),"---")</f>
        <v>0</v>
      </c>
      <c r="F940" s="73" t="str">
        <f>IFERROR(IF(VLOOKUP($D940&amp;"-"&amp;$E940,IF($C$4="TEI0185_REV03",CALC_CONN_TEI0185_REV03!$F:$I),4,0)="--","---",IF($C$4="TEI0185_REV03",CALC_CONN_TEI0185_REV03!$G940&amp; " --&gt; " &amp;CALC_CONN_TEI0185_REV03!$I940&amp; " --&gt; ")),"---")</f>
        <v>---</v>
      </c>
      <c r="G940" s="73" t="str">
        <f>IFERROR(IF(VLOOKUP($D940&amp;"-"&amp;$E940,IF($C$4="TEI0185_REV03",CALC_CONN_TEI0185_REV03!$F:$H),3,0)="--",VLOOKUP($D940&amp;"-"&amp;$E940,IF($C$4="TEI0185_REV03",CALC_CONN_TEI0185_REV03!$F:$H),2,0),VLOOKUP($D940&amp;"-"&amp;$E940,IF($C$4="TEI0185_REV03",CALC_CONN_TEI0185_REV03!$F:$H),3,0)),"---")</f>
        <v>---</v>
      </c>
      <c r="H940" s="73" t="str">
        <f>IFERROR(VLOOKUP(G940,IF($C$4="TEI0185_REV03",CALC_CONN_TEI0185_REV03!$G:$T),14,0),"---")</f>
        <v>---</v>
      </c>
      <c r="I940" s="73" t="str">
        <f>IFERROR(VLOOKUP(G940,IF($C$4="TEI0185_REV03",CALC_CONN_TEI0185_REV03!$H:$X),16,0),"---")</f>
        <v>---</v>
      </c>
      <c r="J940" s="72" t="str">
        <f>IFERROR(VLOOKUP(G940,IF($C$4="TEI0185_REV03",CALC_CONN_TEI0185_REV03!$H:$X),17,0),"---")</f>
        <v>---</v>
      </c>
      <c r="K940" s="78" t="str">
        <f>IFERROR(VLOOKUP($D940&amp;"-"&amp;$E940,IF($C$4="TEI0185_REV03",CALC_CONN_TEI0185_REV03!$F:$K,"???"),6,0),"---")</f>
        <v>---</v>
      </c>
    </row>
    <row r="941" spans="2:11" ht="15" customHeight="1" x14ac:dyDescent="0.25">
      <c r="B941" s="73">
        <f t="shared" si="14"/>
        <v>936</v>
      </c>
      <c r="C941" s="77">
        <f>IFERROR(IF($C$4="TEI0185_REV03",CALC_CONN_TEI0185_REV03!U941,),"---")</f>
        <v>0</v>
      </c>
      <c r="D941" s="73">
        <f>IFERROR(IF($C$4="TEI0185_REV03",CALC_CONN_TEI0185_REV03!D941,),"---")</f>
        <v>0</v>
      </c>
      <c r="E941" s="73">
        <f>IFERROR(IF($C$4="TEI0185_REV03",CALC_CONN_TEI0185_REV03!E941,),"---")</f>
        <v>0</v>
      </c>
      <c r="F941" s="73" t="str">
        <f>IFERROR(IF(VLOOKUP($D941&amp;"-"&amp;$E941,IF($C$4="TEI0185_REV03",CALC_CONN_TEI0185_REV03!$F:$I),4,0)="--","---",IF($C$4="TEI0185_REV03",CALC_CONN_TEI0185_REV03!$G941&amp; " --&gt; " &amp;CALC_CONN_TEI0185_REV03!$I941&amp; " --&gt; ")),"---")</f>
        <v>---</v>
      </c>
      <c r="G941" s="73" t="str">
        <f>IFERROR(IF(VLOOKUP($D941&amp;"-"&amp;$E941,IF($C$4="TEI0185_REV03",CALC_CONN_TEI0185_REV03!$F:$H),3,0)="--",VLOOKUP($D941&amp;"-"&amp;$E941,IF($C$4="TEI0185_REV03",CALC_CONN_TEI0185_REV03!$F:$H),2,0),VLOOKUP($D941&amp;"-"&amp;$E941,IF($C$4="TEI0185_REV03",CALC_CONN_TEI0185_REV03!$F:$H),3,0)),"---")</f>
        <v>---</v>
      </c>
      <c r="H941" s="73" t="str">
        <f>IFERROR(VLOOKUP(G941,IF($C$4="TEI0185_REV03",CALC_CONN_TEI0185_REV03!$G:$T),14,0),"---")</f>
        <v>---</v>
      </c>
      <c r="I941" s="73" t="str">
        <f>IFERROR(VLOOKUP(G941,IF($C$4="TEI0185_REV03",CALC_CONN_TEI0185_REV03!$H:$X),16,0),"---")</f>
        <v>---</v>
      </c>
      <c r="J941" s="72" t="str">
        <f>IFERROR(VLOOKUP(G941,IF($C$4="TEI0185_REV03",CALC_CONN_TEI0185_REV03!$H:$X),17,0),"---")</f>
        <v>---</v>
      </c>
      <c r="K941" s="78" t="str">
        <f>IFERROR(VLOOKUP($D941&amp;"-"&amp;$E941,IF($C$4="TEI0185_REV03",CALC_CONN_TEI0185_REV03!$F:$K,"???"),6,0),"---")</f>
        <v>---</v>
      </c>
    </row>
    <row r="942" spans="2:11" ht="15" customHeight="1" x14ac:dyDescent="0.25">
      <c r="B942" s="73">
        <f t="shared" si="14"/>
        <v>937</v>
      </c>
      <c r="C942" s="77">
        <f>IFERROR(IF($C$4="TEI0185_REV03",CALC_CONN_TEI0185_REV03!U942,),"---")</f>
        <v>0</v>
      </c>
      <c r="D942" s="73">
        <f>IFERROR(IF($C$4="TEI0185_REV03",CALC_CONN_TEI0185_REV03!D942,),"---")</f>
        <v>0</v>
      </c>
      <c r="E942" s="73">
        <f>IFERROR(IF($C$4="TEI0185_REV03",CALC_CONN_TEI0185_REV03!E942,),"---")</f>
        <v>0</v>
      </c>
      <c r="F942" s="73" t="str">
        <f>IFERROR(IF(VLOOKUP($D942&amp;"-"&amp;$E942,IF($C$4="TEI0185_REV03",CALC_CONN_TEI0185_REV03!$F:$I),4,0)="--","---",IF($C$4="TEI0185_REV03",CALC_CONN_TEI0185_REV03!$G942&amp; " --&gt; " &amp;CALC_CONN_TEI0185_REV03!$I942&amp; " --&gt; ")),"---")</f>
        <v>---</v>
      </c>
      <c r="G942" s="73" t="str">
        <f>IFERROR(IF(VLOOKUP($D942&amp;"-"&amp;$E942,IF($C$4="TEI0185_REV03",CALC_CONN_TEI0185_REV03!$F:$H),3,0)="--",VLOOKUP($D942&amp;"-"&amp;$E942,IF($C$4="TEI0185_REV03",CALC_CONN_TEI0185_REV03!$F:$H),2,0),VLOOKUP($D942&amp;"-"&amp;$E942,IF($C$4="TEI0185_REV03",CALC_CONN_TEI0185_REV03!$F:$H),3,0)),"---")</f>
        <v>---</v>
      </c>
      <c r="H942" s="73" t="str">
        <f>IFERROR(VLOOKUP(G942,IF($C$4="TEI0185_REV03",CALC_CONN_TEI0185_REV03!$G:$T),14,0),"---")</f>
        <v>---</v>
      </c>
      <c r="I942" s="73" t="str">
        <f>IFERROR(VLOOKUP(G942,IF($C$4="TEI0185_REV03",CALC_CONN_TEI0185_REV03!$H:$X),16,0),"---")</f>
        <v>---</v>
      </c>
      <c r="J942" s="72" t="str">
        <f>IFERROR(VLOOKUP(G942,IF($C$4="TEI0185_REV03",CALC_CONN_TEI0185_REV03!$H:$X),17,0),"---")</f>
        <v>---</v>
      </c>
      <c r="K942" s="78" t="str">
        <f>IFERROR(VLOOKUP($D942&amp;"-"&amp;$E942,IF($C$4="TEI0185_REV03",CALC_CONN_TEI0185_REV03!$F:$K,"???"),6,0),"---")</f>
        <v>---</v>
      </c>
    </row>
    <row r="943" spans="2:11" ht="15" customHeight="1" x14ac:dyDescent="0.25">
      <c r="B943" s="73">
        <f t="shared" si="14"/>
        <v>938</v>
      </c>
      <c r="C943" s="77">
        <f>IFERROR(IF($C$4="TEI0185_REV03",CALC_CONN_TEI0185_REV03!U943,),"---")</f>
        <v>0</v>
      </c>
      <c r="D943" s="73">
        <f>IFERROR(IF($C$4="TEI0185_REV03",CALC_CONN_TEI0185_REV03!D943,),"---")</f>
        <v>0</v>
      </c>
      <c r="E943" s="73">
        <f>IFERROR(IF($C$4="TEI0185_REV03",CALC_CONN_TEI0185_REV03!E943,),"---")</f>
        <v>0</v>
      </c>
      <c r="F943" s="73" t="str">
        <f>IFERROR(IF(VLOOKUP($D943&amp;"-"&amp;$E943,IF($C$4="TEI0185_REV03",CALC_CONN_TEI0185_REV03!$F:$I),4,0)="--","---",IF($C$4="TEI0185_REV03",CALC_CONN_TEI0185_REV03!$G943&amp; " --&gt; " &amp;CALC_CONN_TEI0185_REV03!$I943&amp; " --&gt; ")),"---")</f>
        <v>---</v>
      </c>
      <c r="G943" s="73" t="str">
        <f>IFERROR(IF(VLOOKUP($D943&amp;"-"&amp;$E943,IF($C$4="TEI0185_REV03",CALC_CONN_TEI0185_REV03!$F:$H),3,0)="--",VLOOKUP($D943&amp;"-"&amp;$E943,IF($C$4="TEI0185_REV03",CALC_CONN_TEI0185_REV03!$F:$H),2,0),VLOOKUP($D943&amp;"-"&amp;$E943,IF($C$4="TEI0185_REV03",CALC_CONN_TEI0185_REV03!$F:$H),3,0)),"---")</f>
        <v>---</v>
      </c>
      <c r="H943" s="73" t="str">
        <f>IFERROR(VLOOKUP(G943,IF($C$4="TEI0185_REV03",CALC_CONN_TEI0185_REV03!$G:$T),14,0),"---")</f>
        <v>---</v>
      </c>
      <c r="I943" s="73" t="str">
        <f>IFERROR(VLOOKUP(G943,IF($C$4="TEI0185_REV03",CALC_CONN_TEI0185_REV03!$H:$X),16,0),"---")</f>
        <v>---</v>
      </c>
      <c r="J943" s="72" t="str">
        <f>IFERROR(VLOOKUP(G943,IF($C$4="TEI0185_REV03",CALC_CONN_TEI0185_REV03!$H:$X),17,0),"---")</f>
        <v>---</v>
      </c>
      <c r="K943" s="78" t="str">
        <f>IFERROR(VLOOKUP($D943&amp;"-"&amp;$E943,IF($C$4="TEI0185_REV03",CALC_CONN_TEI0185_REV03!$F:$K,"???"),6,0),"---")</f>
        <v>---</v>
      </c>
    </row>
    <row r="944" spans="2:11" ht="15" customHeight="1" x14ac:dyDescent="0.25">
      <c r="B944" s="73">
        <f t="shared" si="14"/>
        <v>939</v>
      </c>
      <c r="C944" s="77">
        <f>IFERROR(IF($C$4="TEI0185_REV03",CALC_CONN_TEI0185_REV03!U944,),"---")</f>
        <v>0</v>
      </c>
      <c r="D944" s="73">
        <f>IFERROR(IF($C$4="TEI0185_REV03",CALC_CONN_TEI0185_REV03!D944,),"---")</f>
        <v>0</v>
      </c>
      <c r="E944" s="73">
        <f>IFERROR(IF($C$4="TEI0185_REV03",CALC_CONN_TEI0185_REV03!E944,),"---")</f>
        <v>0</v>
      </c>
      <c r="F944" s="73" t="str">
        <f>IFERROR(IF(VLOOKUP($D944&amp;"-"&amp;$E944,IF($C$4="TEI0185_REV03",CALC_CONN_TEI0185_REV03!$F:$I),4,0)="--","---",IF($C$4="TEI0185_REV03",CALC_CONN_TEI0185_REV03!$G944&amp; " --&gt; " &amp;CALC_CONN_TEI0185_REV03!$I944&amp; " --&gt; ")),"---")</f>
        <v>---</v>
      </c>
      <c r="G944" s="73" t="str">
        <f>IFERROR(IF(VLOOKUP($D944&amp;"-"&amp;$E944,IF($C$4="TEI0185_REV03",CALC_CONN_TEI0185_REV03!$F:$H),3,0)="--",VLOOKUP($D944&amp;"-"&amp;$E944,IF($C$4="TEI0185_REV03",CALC_CONN_TEI0185_REV03!$F:$H),2,0),VLOOKUP($D944&amp;"-"&amp;$E944,IF($C$4="TEI0185_REV03",CALC_CONN_TEI0185_REV03!$F:$H),3,0)),"---")</f>
        <v>---</v>
      </c>
      <c r="H944" s="73" t="str">
        <f>IFERROR(VLOOKUP(G944,IF($C$4="TEI0185_REV03",CALC_CONN_TEI0185_REV03!$G:$T),14,0),"---")</f>
        <v>---</v>
      </c>
      <c r="I944" s="73" t="str">
        <f>IFERROR(VLOOKUP(G944,IF($C$4="TEI0185_REV03",CALC_CONN_TEI0185_REV03!$H:$X),16,0),"---")</f>
        <v>---</v>
      </c>
      <c r="J944" s="72" t="str">
        <f>IFERROR(VLOOKUP(G944,IF($C$4="TEI0185_REV03",CALC_CONN_TEI0185_REV03!$H:$X),17,0),"---")</f>
        <v>---</v>
      </c>
      <c r="K944" s="78" t="str">
        <f>IFERROR(VLOOKUP($D944&amp;"-"&amp;$E944,IF($C$4="TEI0185_REV03",CALC_CONN_TEI0185_REV03!$F:$K,"???"),6,0),"---")</f>
        <v>---</v>
      </c>
    </row>
    <row r="945" spans="2:11" ht="15" customHeight="1" x14ac:dyDescent="0.25">
      <c r="B945" s="73">
        <f t="shared" si="14"/>
        <v>940</v>
      </c>
      <c r="C945" s="77">
        <f>IFERROR(IF($C$4="TEI0185_REV03",CALC_CONN_TEI0185_REV03!U945,),"---")</f>
        <v>0</v>
      </c>
      <c r="D945" s="73">
        <f>IFERROR(IF($C$4="TEI0185_REV03",CALC_CONN_TEI0185_REV03!D945,),"---")</f>
        <v>0</v>
      </c>
      <c r="E945" s="73">
        <f>IFERROR(IF($C$4="TEI0185_REV03",CALC_CONN_TEI0185_REV03!E945,),"---")</f>
        <v>0</v>
      </c>
      <c r="F945" s="73" t="str">
        <f>IFERROR(IF(VLOOKUP($D945&amp;"-"&amp;$E945,IF($C$4="TEI0185_REV03",CALC_CONN_TEI0185_REV03!$F:$I),4,0)="--","---",IF($C$4="TEI0185_REV03",CALC_CONN_TEI0185_REV03!$G945&amp; " --&gt; " &amp;CALC_CONN_TEI0185_REV03!$I945&amp; " --&gt; ")),"---")</f>
        <v>---</v>
      </c>
      <c r="G945" s="73" t="str">
        <f>IFERROR(IF(VLOOKUP($D945&amp;"-"&amp;$E945,IF($C$4="TEI0185_REV03",CALC_CONN_TEI0185_REV03!$F:$H),3,0)="--",VLOOKUP($D945&amp;"-"&amp;$E945,IF($C$4="TEI0185_REV03",CALC_CONN_TEI0185_REV03!$F:$H),2,0),VLOOKUP($D945&amp;"-"&amp;$E945,IF($C$4="TEI0185_REV03",CALC_CONN_TEI0185_REV03!$F:$H),3,0)),"---")</f>
        <v>---</v>
      </c>
      <c r="H945" s="73" t="str">
        <f>IFERROR(VLOOKUP(G945,IF($C$4="TEI0185_REV03",CALC_CONN_TEI0185_REV03!$G:$T),14,0),"---")</f>
        <v>---</v>
      </c>
      <c r="I945" s="73" t="str">
        <f>IFERROR(VLOOKUP(G945,IF($C$4="TEI0185_REV03",CALC_CONN_TEI0185_REV03!$H:$X),16,0),"---")</f>
        <v>---</v>
      </c>
      <c r="J945" s="72" t="str">
        <f>IFERROR(VLOOKUP(G945,IF($C$4="TEI0185_REV03",CALC_CONN_TEI0185_REV03!$H:$X),17,0),"---")</f>
        <v>---</v>
      </c>
      <c r="K945" s="78" t="str">
        <f>IFERROR(VLOOKUP($D945&amp;"-"&amp;$E945,IF($C$4="TEI0185_REV03",CALC_CONN_TEI0185_REV03!$F:$K,"???"),6,0),"---")</f>
        <v>---</v>
      </c>
    </row>
    <row r="946" spans="2:11" ht="15" customHeight="1" x14ac:dyDescent="0.25">
      <c r="B946" s="73">
        <f t="shared" si="14"/>
        <v>941</v>
      </c>
      <c r="C946" s="77">
        <f>IFERROR(IF($C$4="TEI0185_REV03",CALC_CONN_TEI0185_REV03!U946,),"---")</f>
        <v>0</v>
      </c>
      <c r="D946" s="73">
        <f>IFERROR(IF($C$4="TEI0185_REV03",CALC_CONN_TEI0185_REV03!D946,),"---")</f>
        <v>0</v>
      </c>
      <c r="E946" s="73">
        <f>IFERROR(IF($C$4="TEI0185_REV03",CALC_CONN_TEI0185_REV03!E946,),"---")</f>
        <v>0</v>
      </c>
      <c r="F946" s="73" t="str">
        <f>IFERROR(IF(VLOOKUP($D946&amp;"-"&amp;$E946,IF($C$4="TEI0185_REV03",CALC_CONN_TEI0185_REV03!$F:$I),4,0)="--","---",IF($C$4="TEI0185_REV03",CALC_CONN_TEI0185_REV03!$G946&amp; " --&gt; " &amp;CALC_CONN_TEI0185_REV03!$I946&amp; " --&gt; ")),"---")</f>
        <v>---</v>
      </c>
      <c r="G946" s="73" t="str">
        <f>IFERROR(IF(VLOOKUP($D946&amp;"-"&amp;$E946,IF($C$4="TEI0185_REV03",CALC_CONN_TEI0185_REV03!$F:$H),3,0)="--",VLOOKUP($D946&amp;"-"&amp;$E946,IF($C$4="TEI0185_REV03",CALC_CONN_TEI0185_REV03!$F:$H),2,0),VLOOKUP($D946&amp;"-"&amp;$E946,IF($C$4="TEI0185_REV03",CALC_CONN_TEI0185_REV03!$F:$H),3,0)),"---")</f>
        <v>---</v>
      </c>
      <c r="H946" s="73" t="str">
        <f>IFERROR(VLOOKUP(G946,IF($C$4="TEI0185_REV03",CALC_CONN_TEI0185_REV03!$G:$T),14,0),"---")</f>
        <v>---</v>
      </c>
      <c r="I946" s="73" t="str">
        <f>IFERROR(VLOOKUP(G946,IF($C$4="TEI0185_REV03",CALC_CONN_TEI0185_REV03!$H:$X),16,0),"---")</f>
        <v>---</v>
      </c>
      <c r="J946" s="72" t="str">
        <f>IFERROR(VLOOKUP(G946,IF($C$4="TEI0185_REV03",CALC_CONN_TEI0185_REV03!$H:$X),17,0),"---")</f>
        <v>---</v>
      </c>
      <c r="K946" s="78" t="str">
        <f>IFERROR(VLOOKUP($D946&amp;"-"&amp;$E946,IF($C$4="TEI0185_REV03",CALC_CONN_TEI0185_REV03!$F:$K,"???"),6,0),"---")</f>
        <v>---</v>
      </c>
    </row>
    <row r="947" spans="2:11" ht="15" customHeight="1" x14ac:dyDescent="0.25">
      <c r="B947" s="73">
        <f t="shared" si="14"/>
        <v>942</v>
      </c>
      <c r="C947" s="77">
        <f>IFERROR(IF($C$4="TEI0185_REV03",CALC_CONN_TEI0185_REV03!U947,),"---")</f>
        <v>0</v>
      </c>
      <c r="D947" s="73">
        <f>IFERROR(IF($C$4="TEI0185_REV03",CALC_CONN_TEI0185_REV03!D947,),"---")</f>
        <v>0</v>
      </c>
      <c r="E947" s="73">
        <f>IFERROR(IF($C$4="TEI0185_REV03",CALC_CONN_TEI0185_REV03!E947,),"---")</f>
        <v>0</v>
      </c>
      <c r="F947" s="73" t="str">
        <f>IFERROR(IF(VLOOKUP($D947&amp;"-"&amp;$E947,IF($C$4="TEI0185_REV03",CALC_CONN_TEI0185_REV03!$F:$I),4,0)="--","---",IF($C$4="TEI0185_REV03",CALC_CONN_TEI0185_REV03!$G947&amp; " --&gt; " &amp;CALC_CONN_TEI0185_REV03!$I947&amp; " --&gt; ")),"---")</f>
        <v>---</v>
      </c>
      <c r="G947" s="73" t="str">
        <f>IFERROR(IF(VLOOKUP($D947&amp;"-"&amp;$E947,IF($C$4="TEI0185_REV03",CALC_CONN_TEI0185_REV03!$F:$H),3,0)="--",VLOOKUP($D947&amp;"-"&amp;$E947,IF($C$4="TEI0185_REV03",CALC_CONN_TEI0185_REV03!$F:$H),2,0),VLOOKUP($D947&amp;"-"&amp;$E947,IF($C$4="TEI0185_REV03",CALC_CONN_TEI0185_REV03!$F:$H),3,0)),"---")</f>
        <v>---</v>
      </c>
      <c r="H947" s="73" t="str">
        <f>IFERROR(VLOOKUP(G947,IF($C$4="TEI0185_REV03",CALC_CONN_TEI0185_REV03!$G:$T),14,0),"---")</f>
        <v>---</v>
      </c>
      <c r="I947" s="73" t="str">
        <f>IFERROR(VLOOKUP(G947,IF($C$4="TEI0185_REV03",CALC_CONN_TEI0185_REV03!$H:$X),16,0),"---")</f>
        <v>---</v>
      </c>
      <c r="J947" s="72" t="str">
        <f>IFERROR(VLOOKUP(G947,IF($C$4="TEI0185_REV03",CALC_CONN_TEI0185_REV03!$H:$X),17,0),"---")</f>
        <v>---</v>
      </c>
      <c r="K947" s="78" t="str">
        <f>IFERROR(VLOOKUP($D947&amp;"-"&amp;$E947,IF($C$4="TEI0185_REV03",CALC_CONN_TEI0185_REV03!$F:$K,"???"),6,0),"---")</f>
        <v>---</v>
      </c>
    </row>
    <row r="948" spans="2:11" ht="15" customHeight="1" x14ac:dyDescent="0.25">
      <c r="B948" s="73">
        <f t="shared" si="14"/>
        <v>943</v>
      </c>
      <c r="C948" s="77">
        <f>IFERROR(IF($C$4="TEI0185_REV03",CALC_CONN_TEI0185_REV03!U948,),"---")</f>
        <v>0</v>
      </c>
      <c r="D948" s="73">
        <f>IFERROR(IF($C$4="TEI0185_REV03",CALC_CONN_TEI0185_REV03!D948,),"---")</f>
        <v>0</v>
      </c>
      <c r="E948" s="73">
        <f>IFERROR(IF($C$4="TEI0185_REV03",CALC_CONN_TEI0185_REV03!E948,),"---")</f>
        <v>0</v>
      </c>
      <c r="F948" s="73" t="str">
        <f>IFERROR(IF(VLOOKUP($D948&amp;"-"&amp;$E948,IF($C$4="TEI0185_REV03",CALC_CONN_TEI0185_REV03!$F:$I),4,0)="--","---",IF($C$4="TEI0185_REV03",CALC_CONN_TEI0185_REV03!$G948&amp; " --&gt; " &amp;CALC_CONN_TEI0185_REV03!$I948&amp; " --&gt; ")),"---")</f>
        <v>---</v>
      </c>
      <c r="G948" s="73" t="str">
        <f>IFERROR(IF(VLOOKUP($D948&amp;"-"&amp;$E948,IF($C$4="TEI0185_REV03",CALC_CONN_TEI0185_REV03!$F:$H),3,0)="--",VLOOKUP($D948&amp;"-"&amp;$E948,IF($C$4="TEI0185_REV03",CALC_CONN_TEI0185_REV03!$F:$H),2,0),VLOOKUP($D948&amp;"-"&amp;$E948,IF($C$4="TEI0185_REV03",CALC_CONN_TEI0185_REV03!$F:$H),3,0)),"---")</f>
        <v>---</v>
      </c>
      <c r="H948" s="73" t="str">
        <f>IFERROR(VLOOKUP(G948,IF($C$4="TEI0185_REV03",CALC_CONN_TEI0185_REV03!$G:$T),14,0),"---")</f>
        <v>---</v>
      </c>
      <c r="I948" s="73" t="str">
        <f>IFERROR(VLOOKUP(G948,IF($C$4="TEI0185_REV03",CALC_CONN_TEI0185_REV03!$H:$X),16,0),"---")</f>
        <v>---</v>
      </c>
      <c r="J948" s="72" t="str">
        <f>IFERROR(VLOOKUP(G948,IF($C$4="TEI0185_REV03",CALC_CONN_TEI0185_REV03!$H:$X),17,0),"---")</f>
        <v>---</v>
      </c>
      <c r="K948" s="78" t="str">
        <f>IFERROR(VLOOKUP($D948&amp;"-"&amp;$E948,IF($C$4="TEI0185_REV03",CALC_CONN_TEI0185_REV03!$F:$K,"???"),6,0),"---")</f>
        <v>---</v>
      </c>
    </row>
    <row r="949" spans="2:11" ht="15" customHeight="1" x14ac:dyDescent="0.25">
      <c r="B949" s="73">
        <f t="shared" si="14"/>
        <v>944</v>
      </c>
      <c r="C949" s="77">
        <f>IFERROR(IF($C$4="TEI0185_REV03",CALC_CONN_TEI0185_REV03!U949,),"---")</f>
        <v>0</v>
      </c>
      <c r="D949" s="73">
        <f>IFERROR(IF($C$4="TEI0185_REV03",CALC_CONN_TEI0185_REV03!D949,),"---")</f>
        <v>0</v>
      </c>
      <c r="E949" s="73">
        <f>IFERROR(IF($C$4="TEI0185_REV03",CALC_CONN_TEI0185_REV03!E949,),"---")</f>
        <v>0</v>
      </c>
      <c r="F949" s="73" t="str">
        <f>IFERROR(IF(VLOOKUP($D949&amp;"-"&amp;$E949,IF($C$4="TEI0185_REV03",CALC_CONN_TEI0185_REV03!$F:$I),4,0)="--","---",IF($C$4="TEI0185_REV03",CALC_CONN_TEI0185_REV03!$G949&amp; " --&gt; " &amp;CALC_CONN_TEI0185_REV03!$I949&amp; " --&gt; ")),"---")</f>
        <v>---</v>
      </c>
      <c r="G949" s="73" t="str">
        <f>IFERROR(IF(VLOOKUP($D949&amp;"-"&amp;$E949,IF($C$4="TEI0185_REV03",CALC_CONN_TEI0185_REV03!$F:$H),3,0)="--",VLOOKUP($D949&amp;"-"&amp;$E949,IF($C$4="TEI0185_REV03",CALC_CONN_TEI0185_REV03!$F:$H),2,0),VLOOKUP($D949&amp;"-"&amp;$E949,IF($C$4="TEI0185_REV03",CALC_CONN_TEI0185_REV03!$F:$H),3,0)),"---")</f>
        <v>---</v>
      </c>
      <c r="H949" s="73" t="str">
        <f>IFERROR(VLOOKUP(G949,IF($C$4="TEI0185_REV03",CALC_CONN_TEI0185_REV03!$G:$T),14,0),"---")</f>
        <v>---</v>
      </c>
      <c r="I949" s="73" t="str">
        <f>IFERROR(VLOOKUP(G949,IF($C$4="TEI0185_REV03",CALC_CONN_TEI0185_REV03!$H:$X),16,0),"---")</f>
        <v>---</v>
      </c>
      <c r="J949" s="72" t="str">
        <f>IFERROR(VLOOKUP(G949,IF($C$4="TEI0185_REV03",CALC_CONN_TEI0185_REV03!$H:$X),17,0),"---")</f>
        <v>---</v>
      </c>
      <c r="K949" s="78" t="str">
        <f>IFERROR(VLOOKUP($D949&amp;"-"&amp;$E949,IF($C$4="TEI0185_REV03",CALC_CONN_TEI0185_REV03!$F:$K,"???"),6,0),"---")</f>
        <v>---</v>
      </c>
    </row>
    <row r="950" spans="2:11" ht="15" customHeight="1" x14ac:dyDescent="0.25">
      <c r="B950" s="73">
        <f t="shared" si="14"/>
        <v>945</v>
      </c>
      <c r="C950" s="77">
        <f>IFERROR(IF($C$4="TEI0185_REV03",CALC_CONN_TEI0185_REV03!U950,),"---")</f>
        <v>0</v>
      </c>
      <c r="D950" s="73">
        <f>IFERROR(IF($C$4="TEI0185_REV03",CALC_CONN_TEI0185_REV03!D950,),"---")</f>
        <v>0</v>
      </c>
      <c r="E950" s="73">
        <f>IFERROR(IF($C$4="TEI0185_REV03",CALC_CONN_TEI0185_REV03!E950,),"---")</f>
        <v>0</v>
      </c>
      <c r="F950" s="73" t="str">
        <f>IFERROR(IF(VLOOKUP($D950&amp;"-"&amp;$E950,IF($C$4="TEI0185_REV03",CALC_CONN_TEI0185_REV03!$F:$I),4,0)="--","---",IF($C$4="TEI0185_REV03",CALC_CONN_TEI0185_REV03!$G950&amp; " --&gt; " &amp;CALC_CONN_TEI0185_REV03!$I950&amp; " --&gt; ")),"---")</f>
        <v>---</v>
      </c>
      <c r="G950" s="73" t="str">
        <f>IFERROR(IF(VLOOKUP($D950&amp;"-"&amp;$E950,IF($C$4="TEI0185_REV03",CALC_CONN_TEI0185_REV03!$F:$H),3,0)="--",VLOOKUP($D950&amp;"-"&amp;$E950,IF($C$4="TEI0185_REV03",CALC_CONN_TEI0185_REV03!$F:$H),2,0),VLOOKUP($D950&amp;"-"&amp;$E950,IF($C$4="TEI0185_REV03",CALC_CONN_TEI0185_REV03!$F:$H),3,0)),"---")</f>
        <v>---</v>
      </c>
      <c r="H950" s="73" t="str">
        <f>IFERROR(VLOOKUP(G950,IF($C$4="TEI0185_REV03",CALC_CONN_TEI0185_REV03!$G:$T),14,0),"---")</f>
        <v>---</v>
      </c>
      <c r="I950" s="73" t="str">
        <f>IFERROR(VLOOKUP(G950,IF($C$4="TEI0185_REV03",CALC_CONN_TEI0185_REV03!$H:$X),16,0),"---")</f>
        <v>---</v>
      </c>
      <c r="J950" s="72" t="str">
        <f>IFERROR(VLOOKUP(G950,IF($C$4="TEI0185_REV03",CALC_CONN_TEI0185_REV03!$H:$X),17,0),"---")</f>
        <v>---</v>
      </c>
      <c r="K950" s="78" t="str">
        <f>IFERROR(VLOOKUP($D950&amp;"-"&amp;$E950,IF($C$4="TEI0185_REV03",CALC_CONN_TEI0185_REV03!$F:$K,"???"),6,0),"---")</f>
        <v>---</v>
      </c>
    </row>
    <row r="951" spans="2:11" ht="15" customHeight="1" x14ac:dyDescent="0.25">
      <c r="B951" s="73">
        <f t="shared" si="14"/>
        <v>946</v>
      </c>
      <c r="C951" s="77">
        <f>IFERROR(IF($C$4="TEI0185_REV03",CALC_CONN_TEI0185_REV03!U951,),"---")</f>
        <v>0</v>
      </c>
      <c r="D951" s="73">
        <f>IFERROR(IF($C$4="TEI0185_REV03",CALC_CONN_TEI0185_REV03!D951,),"---")</f>
        <v>0</v>
      </c>
      <c r="E951" s="73">
        <f>IFERROR(IF($C$4="TEI0185_REV03",CALC_CONN_TEI0185_REV03!E951,),"---")</f>
        <v>0</v>
      </c>
      <c r="F951" s="73" t="str">
        <f>IFERROR(IF(VLOOKUP($D951&amp;"-"&amp;$E951,IF($C$4="TEI0185_REV03",CALC_CONN_TEI0185_REV03!$F:$I),4,0)="--","---",IF($C$4="TEI0185_REV03",CALC_CONN_TEI0185_REV03!$G951&amp; " --&gt; " &amp;CALC_CONN_TEI0185_REV03!$I951&amp; " --&gt; ")),"---")</f>
        <v>---</v>
      </c>
      <c r="G951" s="73" t="str">
        <f>IFERROR(IF(VLOOKUP($D951&amp;"-"&amp;$E951,IF($C$4="TEI0185_REV03",CALC_CONN_TEI0185_REV03!$F:$H),3,0)="--",VLOOKUP($D951&amp;"-"&amp;$E951,IF($C$4="TEI0185_REV03",CALC_CONN_TEI0185_REV03!$F:$H),2,0),VLOOKUP($D951&amp;"-"&amp;$E951,IF($C$4="TEI0185_REV03",CALC_CONN_TEI0185_REV03!$F:$H),3,0)),"---")</f>
        <v>---</v>
      </c>
      <c r="H951" s="73" t="str">
        <f>IFERROR(VLOOKUP(G951,IF($C$4="TEI0185_REV03",CALC_CONN_TEI0185_REV03!$G:$T),14,0),"---")</f>
        <v>---</v>
      </c>
      <c r="I951" s="73" t="str">
        <f>IFERROR(VLOOKUP(G951,IF($C$4="TEI0185_REV03",CALC_CONN_TEI0185_REV03!$H:$X),16,0),"---")</f>
        <v>---</v>
      </c>
      <c r="J951" s="72" t="str">
        <f>IFERROR(VLOOKUP(G951,IF($C$4="TEI0185_REV03",CALC_CONN_TEI0185_REV03!$H:$X),17,0),"---")</f>
        <v>---</v>
      </c>
      <c r="K951" s="78" t="str">
        <f>IFERROR(VLOOKUP($D951&amp;"-"&amp;$E951,IF($C$4="TEI0185_REV03",CALC_CONN_TEI0185_REV03!$F:$K,"???"),6,0),"---")</f>
        <v>---</v>
      </c>
    </row>
    <row r="952" spans="2:11" ht="15" customHeight="1" x14ac:dyDescent="0.25">
      <c r="B952" s="73">
        <f t="shared" si="14"/>
        <v>947</v>
      </c>
      <c r="C952" s="77">
        <f>IFERROR(IF($C$4="TEI0185_REV03",CALC_CONN_TEI0185_REV03!U952,),"---")</f>
        <v>0</v>
      </c>
      <c r="D952" s="73">
        <f>IFERROR(IF($C$4="TEI0185_REV03",CALC_CONN_TEI0185_REV03!D952,),"---")</f>
        <v>0</v>
      </c>
      <c r="E952" s="73">
        <f>IFERROR(IF($C$4="TEI0185_REV03",CALC_CONN_TEI0185_REV03!E952,),"---")</f>
        <v>0</v>
      </c>
      <c r="F952" s="73" t="str">
        <f>IFERROR(IF(VLOOKUP($D952&amp;"-"&amp;$E952,IF($C$4="TEI0185_REV03",CALC_CONN_TEI0185_REV03!$F:$I),4,0)="--","---",IF($C$4="TEI0185_REV03",CALC_CONN_TEI0185_REV03!$G952&amp; " --&gt; " &amp;CALC_CONN_TEI0185_REV03!$I952&amp; " --&gt; ")),"---")</f>
        <v>---</v>
      </c>
      <c r="G952" s="73" t="str">
        <f>IFERROR(IF(VLOOKUP($D952&amp;"-"&amp;$E952,IF($C$4="TEI0185_REV03",CALC_CONN_TEI0185_REV03!$F:$H),3,0)="--",VLOOKUP($D952&amp;"-"&amp;$E952,IF($C$4="TEI0185_REV03",CALC_CONN_TEI0185_REV03!$F:$H),2,0),VLOOKUP($D952&amp;"-"&amp;$E952,IF($C$4="TEI0185_REV03",CALC_CONN_TEI0185_REV03!$F:$H),3,0)),"---")</f>
        <v>---</v>
      </c>
      <c r="H952" s="73" t="str">
        <f>IFERROR(VLOOKUP(G952,IF($C$4="TEI0185_REV03",CALC_CONN_TEI0185_REV03!$G:$T),14,0),"---")</f>
        <v>---</v>
      </c>
      <c r="I952" s="73" t="str">
        <f>IFERROR(VLOOKUP(G952,IF($C$4="TEI0185_REV03",CALC_CONN_TEI0185_REV03!$H:$X),16,0),"---")</f>
        <v>---</v>
      </c>
      <c r="J952" s="72" t="str">
        <f>IFERROR(VLOOKUP(G952,IF($C$4="TEI0185_REV03",CALC_CONN_TEI0185_REV03!$H:$X),17,0),"---")</f>
        <v>---</v>
      </c>
      <c r="K952" s="78" t="str">
        <f>IFERROR(VLOOKUP($D952&amp;"-"&amp;$E952,IF($C$4="TEI0185_REV03",CALC_CONN_TEI0185_REV03!$F:$K,"???"),6,0),"---")</f>
        <v>---</v>
      </c>
    </row>
    <row r="953" spans="2:11" ht="15" customHeight="1" x14ac:dyDescent="0.25">
      <c r="B953" s="73">
        <f t="shared" si="14"/>
        <v>948</v>
      </c>
      <c r="C953" s="77">
        <f>IFERROR(IF($C$4="TEI0185_REV03",CALC_CONN_TEI0185_REV03!U953,),"---")</f>
        <v>0</v>
      </c>
      <c r="D953" s="73">
        <f>IFERROR(IF($C$4="TEI0185_REV03",CALC_CONN_TEI0185_REV03!D953,),"---")</f>
        <v>0</v>
      </c>
      <c r="E953" s="73">
        <f>IFERROR(IF($C$4="TEI0185_REV03",CALC_CONN_TEI0185_REV03!E953,),"---")</f>
        <v>0</v>
      </c>
      <c r="F953" s="73" t="str">
        <f>IFERROR(IF(VLOOKUP($D953&amp;"-"&amp;$E953,IF($C$4="TEI0185_REV03",CALC_CONN_TEI0185_REV03!$F:$I),4,0)="--","---",IF($C$4="TEI0185_REV03",CALC_CONN_TEI0185_REV03!$G953&amp; " --&gt; " &amp;CALC_CONN_TEI0185_REV03!$I953&amp; " --&gt; ")),"---")</f>
        <v>---</v>
      </c>
      <c r="G953" s="73" t="str">
        <f>IFERROR(IF(VLOOKUP($D953&amp;"-"&amp;$E953,IF($C$4="TEI0185_REV03",CALC_CONN_TEI0185_REV03!$F:$H),3,0)="--",VLOOKUP($D953&amp;"-"&amp;$E953,IF($C$4="TEI0185_REV03",CALC_CONN_TEI0185_REV03!$F:$H),2,0),VLOOKUP($D953&amp;"-"&amp;$E953,IF($C$4="TEI0185_REV03",CALC_CONN_TEI0185_REV03!$F:$H),3,0)),"---")</f>
        <v>---</v>
      </c>
      <c r="H953" s="73" t="str">
        <f>IFERROR(VLOOKUP(G953,IF($C$4="TEI0185_REV03",CALC_CONN_TEI0185_REV03!$G:$T),14,0),"---")</f>
        <v>---</v>
      </c>
      <c r="I953" s="73" t="str">
        <f>IFERROR(VLOOKUP(G953,IF($C$4="TEI0185_REV03",CALC_CONN_TEI0185_REV03!$H:$X),16,0),"---")</f>
        <v>---</v>
      </c>
      <c r="J953" s="72" t="str">
        <f>IFERROR(VLOOKUP(G953,IF($C$4="TEI0185_REV03",CALC_CONN_TEI0185_REV03!$H:$X),17,0),"---")</f>
        <v>---</v>
      </c>
      <c r="K953" s="78" t="str">
        <f>IFERROR(VLOOKUP($D953&amp;"-"&amp;$E953,IF($C$4="TEI0185_REV03",CALC_CONN_TEI0185_REV03!$F:$K,"???"),6,0),"---")</f>
        <v>---</v>
      </c>
    </row>
    <row r="954" spans="2:11" ht="15" customHeight="1" x14ac:dyDescent="0.25">
      <c r="B954" s="73">
        <f t="shared" si="14"/>
        <v>949</v>
      </c>
      <c r="C954" s="77">
        <f>IFERROR(IF($C$4="TEI0185_REV03",CALC_CONN_TEI0185_REV03!U954,),"---")</f>
        <v>0</v>
      </c>
      <c r="D954" s="73">
        <f>IFERROR(IF($C$4="TEI0185_REV03",CALC_CONN_TEI0185_REV03!D954,),"---")</f>
        <v>0</v>
      </c>
      <c r="E954" s="73">
        <f>IFERROR(IF($C$4="TEI0185_REV03",CALC_CONN_TEI0185_REV03!E954,),"---")</f>
        <v>0</v>
      </c>
      <c r="F954" s="73" t="str">
        <f>IFERROR(IF(VLOOKUP($D954&amp;"-"&amp;$E954,IF($C$4="TEI0185_REV03",CALC_CONN_TEI0185_REV03!$F:$I),4,0)="--","---",IF($C$4="TEI0185_REV03",CALC_CONN_TEI0185_REV03!$G954&amp; " --&gt; " &amp;CALC_CONN_TEI0185_REV03!$I954&amp; " --&gt; ")),"---")</f>
        <v>---</v>
      </c>
      <c r="G954" s="73" t="str">
        <f>IFERROR(IF(VLOOKUP($D954&amp;"-"&amp;$E954,IF($C$4="TEI0185_REV03",CALC_CONN_TEI0185_REV03!$F:$H),3,0)="--",VLOOKUP($D954&amp;"-"&amp;$E954,IF($C$4="TEI0185_REV03",CALC_CONN_TEI0185_REV03!$F:$H),2,0),VLOOKUP($D954&amp;"-"&amp;$E954,IF($C$4="TEI0185_REV03",CALC_CONN_TEI0185_REV03!$F:$H),3,0)),"---")</f>
        <v>---</v>
      </c>
      <c r="H954" s="73" t="str">
        <f>IFERROR(VLOOKUP(G954,IF($C$4="TEI0185_REV03",CALC_CONN_TEI0185_REV03!$G:$T),14,0),"---")</f>
        <v>---</v>
      </c>
      <c r="I954" s="73" t="str">
        <f>IFERROR(VLOOKUP(G954,IF($C$4="TEI0185_REV03",CALC_CONN_TEI0185_REV03!$H:$X),16,0),"---")</f>
        <v>---</v>
      </c>
      <c r="J954" s="72" t="str">
        <f>IFERROR(VLOOKUP(G954,IF($C$4="TEI0185_REV03",CALC_CONN_TEI0185_REV03!$H:$X),17,0),"---")</f>
        <v>---</v>
      </c>
      <c r="K954" s="78" t="str">
        <f>IFERROR(VLOOKUP($D954&amp;"-"&amp;$E954,IF($C$4="TEI0185_REV03",CALC_CONN_TEI0185_REV03!$F:$K,"???"),6,0),"---")</f>
        <v>---</v>
      </c>
    </row>
    <row r="955" spans="2:11" ht="15" customHeight="1" x14ac:dyDescent="0.25">
      <c r="B955" s="73">
        <f t="shared" si="14"/>
        <v>950</v>
      </c>
      <c r="C955" s="77">
        <f>IFERROR(IF($C$4="TEI0185_REV03",CALC_CONN_TEI0185_REV03!U955,),"---")</f>
        <v>0</v>
      </c>
      <c r="D955" s="73">
        <f>IFERROR(IF($C$4="TEI0185_REV03",CALC_CONN_TEI0185_REV03!D955,),"---")</f>
        <v>0</v>
      </c>
      <c r="E955" s="73">
        <f>IFERROR(IF($C$4="TEI0185_REV03",CALC_CONN_TEI0185_REV03!E955,),"---")</f>
        <v>0</v>
      </c>
      <c r="F955" s="73" t="str">
        <f>IFERROR(IF(VLOOKUP($D955&amp;"-"&amp;$E955,IF($C$4="TEI0185_REV03",CALC_CONN_TEI0185_REV03!$F:$I),4,0)="--","---",IF($C$4="TEI0185_REV03",CALC_CONN_TEI0185_REV03!$G955&amp; " --&gt; " &amp;CALC_CONN_TEI0185_REV03!$I955&amp; " --&gt; ")),"---")</f>
        <v>---</v>
      </c>
      <c r="G955" s="73" t="str">
        <f>IFERROR(IF(VLOOKUP($D955&amp;"-"&amp;$E955,IF($C$4="TEI0185_REV03",CALC_CONN_TEI0185_REV03!$F:$H),3,0)="--",VLOOKUP($D955&amp;"-"&amp;$E955,IF($C$4="TEI0185_REV03",CALC_CONN_TEI0185_REV03!$F:$H),2,0),VLOOKUP($D955&amp;"-"&amp;$E955,IF($C$4="TEI0185_REV03",CALC_CONN_TEI0185_REV03!$F:$H),3,0)),"---")</f>
        <v>---</v>
      </c>
      <c r="H955" s="73" t="str">
        <f>IFERROR(VLOOKUP(G955,IF($C$4="TEI0185_REV03",CALC_CONN_TEI0185_REV03!$G:$T),14,0),"---")</f>
        <v>---</v>
      </c>
      <c r="I955" s="73" t="str">
        <f>IFERROR(VLOOKUP(G955,IF($C$4="TEI0185_REV03",CALC_CONN_TEI0185_REV03!$H:$X),16,0),"---")</f>
        <v>---</v>
      </c>
      <c r="J955" s="72" t="str">
        <f>IFERROR(VLOOKUP(G955,IF($C$4="TEI0185_REV03",CALC_CONN_TEI0185_REV03!$H:$X),17,0),"---")</f>
        <v>---</v>
      </c>
      <c r="K955" s="78" t="str">
        <f>IFERROR(VLOOKUP($D955&amp;"-"&amp;$E955,IF($C$4="TEI0185_REV03",CALC_CONN_TEI0185_REV03!$F:$K,"???"),6,0),"---")</f>
        <v>---</v>
      </c>
    </row>
    <row r="956" spans="2:11" ht="15" customHeight="1" x14ac:dyDescent="0.25">
      <c r="B956" s="73">
        <f t="shared" si="14"/>
        <v>951</v>
      </c>
      <c r="C956" s="77">
        <f>IFERROR(IF($C$4="TEI0185_REV03",CALC_CONN_TEI0185_REV03!U956,),"---")</f>
        <v>0</v>
      </c>
      <c r="D956" s="73">
        <f>IFERROR(IF($C$4="TEI0185_REV03",CALC_CONN_TEI0185_REV03!D956,),"---")</f>
        <v>0</v>
      </c>
      <c r="E956" s="73">
        <f>IFERROR(IF($C$4="TEI0185_REV03",CALC_CONN_TEI0185_REV03!E956,),"---")</f>
        <v>0</v>
      </c>
      <c r="F956" s="73" t="str">
        <f>IFERROR(IF(VLOOKUP($D956&amp;"-"&amp;$E956,IF($C$4="TEI0185_REV03",CALC_CONN_TEI0185_REV03!$F:$I),4,0)="--","---",IF($C$4="TEI0185_REV03",CALC_CONN_TEI0185_REV03!$G956&amp; " --&gt; " &amp;CALC_CONN_TEI0185_REV03!$I956&amp; " --&gt; ")),"---")</f>
        <v>---</v>
      </c>
      <c r="G956" s="73" t="str">
        <f>IFERROR(IF(VLOOKUP($D956&amp;"-"&amp;$E956,IF($C$4="TEI0185_REV03",CALC_CONN_TEI0185_REV03!$F:$H),3,0)="--",VLOOKUP($D956&amp;"-"&amp;$E956,IF($C$4="TEI0185_REV03",CALC_CONN_TEI0185_REV03!$F:$H),2,0),VLOOKUP($D956&amp;"-"&amp;$E956,IF($C$4="TEI0185_REV03",CALC_CONN_TEI0185_REV03!$F:$H),3,0)),"---")</f>
        <v>---</v>
      </c>
      <c r="H956" s="73" t="str">
        <f>IFERROR(VLOOKUP(G956,IF($C$4="TEI0185_REV03",CALC_CONN_TEI0185_REV03!$G:$T),14,0),"---")</f>
        <v>---</v>
      </c>
      <c r="I956" s="73" t="str">
        <f>IFERROR(VLOOKUP(G956,IF($C$4="TEI0185_REV03",CALC_CONN_TEI0185_REV03!$H:$X),16,0),"---")</f>
        <v>---</v>
      </c>
      <c r="J956" s="72" t="str">
        <f>IFERROR(VLOOKUP(G956,IF($C$4="TEI0185_REV03",CALC_CONN_TEI0185_REV03!$H:$X),17,0),"---")</f>
        <v>---</v>
      </c>
      <c r="K956" s="78" t="str">
        <f>IFERROR(VLOOKUP($D956&amp;"-"&amp;$E956,IF($C$4="TEI0185_REV03",CALC_CONN_TEI0185_REV03!$F:$K,"???"),6,0),"---")</f>
        <v>---</v>
      </c>
    </row>
    <row r="957" spans="2:11" ht="15" customHeight="1" x14ac:dyDescent="0.25">
      <c r="B957" s="73">
        <f t="shared" si="14"/>
        <v>952</v>
      </c>
      <c r="C957" s="77">
        <f>IFERROR(IF($C$4="TEI0185_REV03",CALC_CONN_TEI0185_REV03!U957,),"---")</f>
        <v>0</v>
      </c>
      <c r="D957" s="73">
        <f>IFERROR(IF($C$4="TEI0185_REV03",CALC_CONN_TEI0185_REV03!D957,),"---")</f>
        <v>0</v>
      </c>
      <c r="E957" s="73">
        <f>IFERROR(IF($C$4="TEI0185_REV03",CALC_CONN_TEI0185_REV03!E957,),"---")</f>
        <v>0</v>
      </c>
      <c r="F957" s="73" t="str">
        <f>IFERROR(IF(VLOOKUP($D957&amp;"-"&amp;$E957,IF($C$4="TEI0185_REV03",CALC_CONN_TEI0185_REV03!$F:$I),4,0)="--","---",IF($C$4="TEI0185_REV03",CALC_CONN_TEI0185_REV03!$G957&amp; " --&gt; " &amp;CALC_CONN_TEI0185_REV03!$I957&amp; " --&gt; ")),"---")</f>
        <v>---</v>
      </c>
      <c r="G957" s="73" t="str">
        <f>IFERROR(IF(VLOOKUP($D957&amp;"-"&amp;$E957,IF($C$4="TEI0185_REV03",CALC_CONN_TEI0185_REV03!$F:$H),3,0)="--",VLOOKUP($D957&amp;"-"&amp;$E957,IF($C$4="TEI0185_REV03",CALC_CONN_TEI0185_REV03!$F:$H),2,0),VLOOKUP($D957&amp;"-"&amp;$E957,IF($C$4="TEI0185_REV03",CALC_CONN_TEI0185_REV03!$F:$H),3,0)),"---")</f>
        <v>---</v>
      </c>
      <c r="H957" s="73" t="str">
        <f>IFERROR(VLOOKUP(G957,IF($C$4="TEI0185_REV03",CALC_CONN_TEI0185_REV03!$G:$T),14,0),"---")</f>
        <v>---</v>
      </c>
      <c r="I957" s="73" t="str">
        <f>IFERROR(VLOOKUP(G957,IF($C$4="TEI0185_REV03",CALC_CONN_TEI0185_REV03!$H:$X),16,0),"---")</f>
        <v>---</v>
      </c>
      <c r="J957" s="72" t="str">
        <f>IFERROR(VLOOKUP(G957,IF($C$4="TEI0185_REV03",CALC_CONN_TEI0185_REV03!$H:$X),17,0),"---")</f>
        <v>---</v>
      </c>
      <c r="K957" s="78" t="str">
        <f>IFERROR(VLOOKUP($D957&amp;"-"&amp;$E957,IF($C$4="TEI0185_REV03",CALC_CONN_TEI0185_REV03!$F:$K,"???"),6,0),"---")</f>
        <v>---</v>
      </c>
    </row>
    <row r="958" spans="2:11" ht="15" customHeight="1" x14ac:dyDescent="0.25">
      <c r="B958" s="73">
        <f t="shared" si="14"/>
        <v>953</v>
      </c>
      <c r="C958" s="77">
        <f>IFERROR(IF($C$4="TEI0185_REV03",CALC_CONN_TEI0185_REV03!U958,),"---")</f>
        <v>0</v>
      </c>
      <c r="D958" s="73">
        <f>IFERROR(IF($C$4="TEI0185_REV03",CALC_CONN_TEI0185_REV03!D958,),"---")</f>
        <v>0</v>
      </c>
      <c r="E958" s="73">
        <f>IFERROR(IF($C$4="TEI0185_REV03",CALC_CONN_TEI0185_REV03!E958,),"---")</f>
        <v>0</v>
      </c>
      <c r="F958" s="73" t="str">
        <f>IFERROR(IF(VLOOKUP($D958&amp;"-"&amp;$E958,IF($C$4="TEI0185_REV03",CALC_CONN_TEI0185_REV03!$F:$I),4,0)="--","---",IF($C$4="TEI0185_REV03",CALC_CONN_TEI0185_REV03!$G958&amp; " --&gt; " &amp;CALC_CONN_TEI0185_REV03!$I958&amp; " --&gt; ")),"---")</f>
        <v>---</v>
      </c>
      <c r="G958" s="73" t="str">
        <f>IFERROR(IF(VLOOKUP($D958&amp;"-"&amp;$E958,IF($C$4="TEI0185_REV03",CALC_CONN_TEI0185_REV03!$F:$H),3,0)="--",VLOOKUP($D958&amp;"-"&amp;$E958,IF($C$4="TEI0185_REV03",CALC_CONN_TEI0185_REV03!$F:$H),2,0),VLOOKUP($D958&amp;"-"&amp;$E958,IF($C$4="TEI0185_REV03",CALC_CONN_TEI0185_REV03!$F:$H),3,0)),"---")</f>
        <v>---</v>
      </c>
      <c r="H958" s="73" t="str">
        <f>IFERROR(VLOOKUP(G958,IF($C$4="TEI0185_REV03",CALC_CONN_TEI0185_REV03!$G:$T),14,0),"---")</f>
        <v>---</v>
      </c>
      <c r="I958" s="73" t="str">
        <f>IFERROR(VLOOKUP(G958,IF($C$4="TEI0185_REV03",CALC_CONN_TEI0185_REV03!$H:$X),16,0),"---")</f>
        <v>---</v>
      </c>
      <c r="J958" s="72" t="str">
        <f>IFERROR(VLOOKUP(G958,IF($C$4="TEI0185_REV03",CALC_CONN_TEI0185_REV03!$H:$X),17,0),"---")</f>
        <v>---</v>
      </c>
      <c r="K958" s="78" t="str">
        <f>IFERROR(VLOOKUP($D958&amp;"-"&amp;$E958,IF($C$4="TEI0185_REV03",CALC_CONN_TEI0185_REV03!$F:$K,"???"),6,0),"---")</f>
        <v>---</v>
      </c>
    </row>
    <row r="959" spans="2:11" ht="15" customHeight="1" x14ac:dyDescent="0.25">
      <c r="B959" s="73">
        <f t="shared" si="14"/>
        <v>954</v>
      </c>
      <c r="C959" s="77">
        <f>IFERROR(IF($C$4="TEI0185_REV03",CALC_CONN_TEI0185_REV03!U959,),"---")</f>
        <v>0</v>
      </c>
      <c r="D959" s="73">
        <f>IFERROR(IF($C$4="TEI0185_REV03",CALC_CONN_TEI0185_REV03!D959,),"---")</f>
        <v>0</v>
      </c>
      <c r="E959" s="73">
        <f>IFERROR(IF($C$4="TEI0185_REV03",CALC_CONN_TEI0185_REV03!E959,),"---")</f>
        <v>0</v>
      </c>
      <c r="F959" s="73" t="str">
        <f>IFERROR(IF(VLOOKUP($D959&amp;"-"&amp;$E959,IF($C$4="TEI0185_REV03",CALC_CONN_TEI0185_REV03!$F:$I),4,0)="--","---",IF($C$4="TEI0185_REV03",CALC_CONN_TEI0185_REV03!$G959&amp; " --&gt; " &amp;CALC_CONN_TEI0185_REV03!$I959&amp; " --&gt; ")),"---")</f>
        <v>---</v>
      </c>
      <c r="G959" s="73" t="str">
        <f>IFERROR(IF(VLOOKUP($D959&amp;"-"&amp;$E959,IF($C$4="TEI0185_REV03",CALC_CONN_TEI0185_REV03!$F:$H),3,0)="--",VLOOKUP($D959&amp;"-"&amp;$E959,IF($C$4="TEI0185_REV03",CALC_CONN_TEI0185_REV03!$F:$H),2,0),VLOOKUP($D959&amp;"-"&amp;$E959,IF($C$4="TEI0185_REV03",CALC_CONN_TEI0185_REV03!$F:$H),3,0)),"---")</f>
        <v>---</v>
      </c>
      <c r="H959" s="73" t="str">
        <f>IFERROR(VLOOKUP(G959,IF($C$4="TEI0185_REV03",CALC_CONN_TEI0185_REV03!$G:$T),14,0),"---")</f>
        <v>---</v>
      </c>
      <c r="I959" s="73" t="str">
        <f>IFERROR(VLOOKUP(G959,IF($C$4="TEI0185_REV03",CALC_CONN_TEI0185_REV03!$H:$X),16,0),"---")</f>
        <v>---</v>
      </c>
      <c r="J959" s="72" t="str">
        <f>IFERROR(VLOOKUP(G959,IF($C$4="TEI0185_REV03",CALC_CONN_TEI0185_REV03!$H:$X),17,0),"---")</f>
        <v>---</v>
      </c>
      <c r="K959" s="78" t="str">
        <f>IFERROR(VLOOKUP($D959&amp;"-"&amp;$E959,IF($C$4="TEI0185_REV03",CALC_CONN_TEI0185_REV03!$F:$K,"???"),6,0),"---")</f>
        <v>---</v>
      </c>
    </row>
    <row r="960" spans="2:11" ht="15" customHeight="1" x14ac:dyDescent="0.25">
      <c r="B960" s="73">
        <f t="shared" si="14"/>
        <v>955</v>
      </c>
      <c r="C960" s="77">
        <f>IFERROR(IF($C$4="TEI0185_REV03",CALC_CONN_TEI0185_REV03!U960,),"---")</f>
        <v>0</v>
      </c>
      <c r="D960" s="73">
        <f>IFERROR(IF($C$4="TEI0185_REV03",CALC_CONN_TEI0185_REV03!D960,),"---")</f>
        <v>0</v>
      </c>
      <c r="E960" s="73">
        <f>IFERROR(IF($C$4="TEI0185_REV03",CALC_CONN_TEI0185_REV03!E960,),"---")</f>
        <v>0</v>
      </c>
      <c r="F960" s="73" t="str">
        <f>IFERROR(IF(VLOOKUP($D960&amp;"-"&amp;$E960,IF($C$4="TEI0185_REV03",CALC_CONN_TEI0185_REV03!$F:$I),4,0)="--","---",IF($C$4="TEI0185_REV03",CALC_CONN_TEI0185_REV03!$G960&amp; " --&gt; " &amp;CALC_CONN_TEI0185_REV03!$I960&amp; " --&gt; ")),"---")</f>
        <v>---</v>
      </c>
      <c r="G960" s="73" t="str">
        <f>IFERROR(IF(VLOOKUP($D960&amp;"-"&amp;$E960,IF($C$4="TEI0185_REV03",CALC_CONN_TEI0185_REV03!$F:$H),3,0)="--",VLOOKUP($D960&amp;"-"&amp;$E960,IF($C$4="TEI0185_REV03",CALC_CONN_TEI0185_REV03!$F:$H),2,0),VLOOKUP($D960&amp;"-"&amp;$E960,IF($C$4="TEI0185_REV03",CALC_CONN_TEI0185_REV03!$F:$H),3,0)),"---")</f>
        <v>---</v>
      </c>
      <c r="H960" s="73" t="str">
        <f>IFERROR(VLOOKUP(G960,IF($C$4="TEI0185_REV03",CALC_CONN_TEI0185_REV03!$G:$T),14,0),"---")</f>
        <v>---</v>
      </c>
      <c r="I960" s="73" t="str">
        <f>IFERROR(VLOOKUP(G960,IF($C$4="TEI0185_REV03",CALC_CONN_TEI0185_REV03!$H:$X),16,0),"---")</f>
        <v>---</v>
      </c>
      <c r="J960" s="72" t="str">
        <f>IFERROR(VLOOKUP(G960,IF($C$4="TEI0185_REV03",CALC_CONN_TEI0185_REV03!$H:$X),17,0),"---")</f>
        <v>---</v>
      </c>
      <c r="K960" s="78" t="str">
        <f>IFERROR(VLOOKUP($D960&amp;"-"&amp;$E960,IF($C$4="TEI0185_REV03",CALC_CONN_TEI0185_REV03!$F:$K,"???"),6,0),"---")</f>
        <v>---</v>
      </c>
    </row>
    <row r="961" spans="2:11" ht="15" customHeight="1" x14ac:dyDescent="0.25">
      <c r="B961" s="73">
        <f t="shared" si="14"/>
        <v>956</v>
      </c>
      <c r="C961" s="77">
        <f>IFERROR(IF($C$4="TEI0185_REV03",CALC_CONN_TEI0185_REV03!U961,),"---")</f>
        <v>0</v>
      </c>
      <c r="D961" s="73">
        <f>IFERROR(IF($C$4="TEI0185_REV03",CALC_CONN_TEI0185_REV03!D961,),"---")</f>
        <v>0</v>
      </c>
      <c r="E961" s="73">
        <f>IFERROR(IF($C$4="TEI0185_REV03",CALC_CONN_TEI0185_REV03!E961,),"---")</f>
        <v>0</v>
      </c>
      <c r="F961" s="73" t="str">
        <f>IFERROR(IF(VLOOKUP($D961&amp;"-"&amp;$E961,IF($C$4="TEI0185_REV03",CALC_CONN_TEI0185_REV03!$F:$I),4,0)="--","---",IF($C$4="TEI0185_REV03",CALC_CONN_TEI0185_REV03!$G961&amp; " --&gt; " &amp;CALC_CONN_TEI0185_REV03!$I961&amp; " --&gt; ")),"---")</f>
        <v>---</v>
      </c>
      <c r="G961" s="73" t="str">
        <f>IFERROR(IF(VLOOKUP($D961&amp;"-"&amp;$E961,IF($C$4="TEI0185_REV03",CALC_CONN_TEI0185_REV03!$F:$H),3,0)="--",VLOOKUP($D961&amp;"-"&amp;$E961,IF($C$4="TEI0185_REV03",CALC_CONN_TEI0185_REV03!$F:$H),2,0),VLOOKUP($D961&amp;"-"&amp;$E961,IF($C$4="TEI0185_REV03",CALC_CONN_TEI0185_REV03!$F:$H),3,0)),"---")</f>
        <v>---</v>
      </c>
      <c r="H961" s="73" t="str">
        <f>IFERROR(VLOOKUP(G961,IF($C$4="TEI0185_REV03",CALC_CONN_TEI0185_REV03!$G:$T),14,0),"---")</f>
        <v>---</v>
      </c>
      <c r="I961" s="73" t="str">
        <f>IFERROR(VLOOKUP(G961,IF($C$4="TEI0185_REV03",CALC_CONN_TEI0185_REV03!$H:$X),16,0),"---")</f>
        <v>---</v>
      </c>
      <c r="J961" s="72" t="str">
        <f>IFERROR(VLOOKUP(G961,IF($C$4="TEI0185_REV03",CALC_CONN_TEI0185_REV03!$H:$X),17,0),"---")</f>
        <v>---</v>
      </c>
      <c r="K961" s="78" t="str">
        <f>IFERROR(VLOOKUP($D961&amp;"-"&amp;$E961,IF($C$4="TEI0185_REV03",CALC_CONN_TEI0185_REV03!$F:$K,"???"),6,0),"---")</f>
        <v>---</v>
      </c>
    </row>
    <row r="962" spans="2:11" ht="15" customHeight="1" x14ac:dyDescent="0.25">
      <c r="B962" s="73">
        <f t="shared" si="14"/>
        <v>957</v>
      </c>
      <c r="C962" s="77">
        <f>IFERROR(IF($C$4="TEI0185_REV03",CALC_CONN_TEI0185_REV03!U962,),"---")</f>
        <v>0</v>
      </c>
      <c r="D962" s="73">
        <f>IFERROR(IF($C$4="TEI0185_REV03",CALC_CONN_TEI0185_REV03!D962,),"---")</f>
        <v>0</v>
      </c>
      <c r="E962" s="73">
        <f>IFERROR(IF($C$4="TEI0185_REV03",CALC_CONN_TEI0185_REV03!E962,),"---")</f>
        <v>0</v>
      </c>
      <c r="F962" s="73" t="str">
        <f>IFERROR(IF(VLOOKUP($D962&amp;"-"&amp;$E962,IF($C$4="TEI0185_REV03",CALC_CONN_TEI0185_REV03!$F:$I),4,0)="--","---",IF($C$4="TEI0185_REV03",CALC_CONN_TEI0185_REV03!$G962&amp; " --&gt; " &amp;CALC_CONN_TEI0185_REV03!$I962&amp; " --&gt; ")),"---")</f>
        <v>---</v>
      </c>
      <c r="G962" s="73" t="str">
        <f>IFERROR(IF(VLOOKUP($D962&amp;"-"&amp;$E962,IF($C$4="TEI0185_REV03",CALC_CONN_TEI0185_REV03!$F:$H),3,0)="--",VLOOKUP($D962&amp;"-"&amp;$E962,IF($C$4="TEI0185_REV03",CALC_CONN_TEI0185_REV03!$F:$H),2,0),VLOOKUP($D962&amp;"-"&amp;$E962,IF($C$4="TEI0185_REV03",CALC_CONN_TEI0185_REV03!$F:$H),3,0)),"---")</f>
        <v>---</v>
      </c>
      <c r="H962" s="73" t="str">
        <f>IFERROR(VLOOKUP(G962,IF($C$4="TEI0185_REV03",CALC_CONN_TEI0185_REV03!$G:$T),14,0),"---")</f>
        <v>---</v>
      </c>
      <c r="I962" s="73" t="str">
        <f>IFERROR(VLOOKUP(G962,IF($C$4="TEI0185_REV03",CALC_CONN_TEI0185_REV03!$H:$X),16,0),"---")</f>
        <v>---</v>
      </c>
      <c r="J962" s="72" t="str">
        <f>IFERROR(VLOOKUP(G962,IF($C$4="TEI0185_REV03",CALC_CONN_TEI0185_REV03!$H:$X),17,0),"---")</f>
        <v>---</v>
      </c>
      <c r="K962" s="78" t="str">
        <f>IFERROR(VLOOKUP($D962&amp;"-"&amp;$E962,IF($C$4="TEI0185_REV03",CALC_CONN_TEI0185_REV03!$F:$K,"???"),6,0),"---")</f>
        <v>---</v>
      </c>
    </row>
    <row r="963" spans="2:11" ht="15" customHeight="1" x14ac:dyDescent="0.25">
      <c r="B963" s="73">
        <f t="shared" si="14"/>
        <v>958</v>
      </c>
      <c r="C963" s="77">
        <f>IFERROR(IF($C$4="TEI0185_REV03",CALC_CONN_TEI0185_REV03!U963,),"---")</f>
        <v>0</v>
      </c>
      <c r="D963" s="73">
        <f>IFERROR(IF($C$4="TEI0185_REV03",CALC_CONN_TEI0185_REV03!D963,),"---")</f>
        <v>0</v>
      </c>
      <c r="E963" s="73">
        <f>IFERROR(IF($C$4="TEI0185_REV03",CALC_CONN_TEI0185_REV03!E963,),"---")</f>
        <v>0</v>
      </c>
      <c r="F963" s="73" t="str">
        <f>IFERROR(IF(VLOOKUP($D963&amp;"-"&amp;$E963,IF($C$4="TEI0185_REV03",CALC_CONN_TEI0185_REV03!$F:$I),4,0)="--","---",IF($C$4="TEI0185_REV03",CALC_CONN_TEI0185_REV03!$G963&amp; " --&gt; " &amp;CALC_CONN_TEI0185_REV03!$I963&amp; " --&gt; ")),"---")</f>
        <v>---</v>
      </c>
      <c r="G963" s="73" t="str">
        <f>IFERROR(IF(VLOOKUP($D963&amp;"-"&amp;$E963,IF($C$4="TEI0185_REV03",CALC_CONN_TEI0185_REV03!$F:$H),3,0)="--",VLOOKUP($D963&amp;"-"&amp;$E963,IF($C$4="TEI0185_REV03",CALC_CONN_TEI0185_REV03!$F:$H),2,0),VLOOKUP($D963&amp;"-"&amp;$E963,IF($C$4="TEI0185_REV03",CALC_CONN_TEI0185_REV03!$F:$H),3,0)),"---")</f>
        <v>---</v>
      </c>
      <c r="H963" s="73" t="str">
        <f>IFERROR(VLOOKUP(G963,IF($C$4="TEI0185_REV03",CALC_CONN_TEI0185_REV03!$G:$T),14,0),"---")</f>
        <v>---</v>
      </c>
      <c r="I963" s="73" t="str">
        <f>IFERROR(VLOOKUP(G963,IF($C$4="TEI0185_REV03",CALC_CONN_TEI0185_REV03!$H:$X),16,0),"---")</f>
        <v>---</v>
      </c>
      <c r="J963" s="72" t="str">
        <f>IFERROR(VLOOKUP(G963,IF($C$4="TEI0185_REV03",CALC_CONN_TEI0185_REV03!$H:$X),17,0),"---")</f>
        <v>---</v>
      </c>
      <c r="K963" s="78" t="str">
        <f>IFERROR(VLOOKUP($D963&amp;"-"&amp;$E963,IF($C$4="TEI0185_REV03",CALC_CONN_TEI0185_REV03!$F:$K,"???"),6,0),"---")</f>
        <v>---</v>
      </c>
    </row>
    <row r="964" spans="2:11" ht="15" customHeight="1" x14ac:dyDescent="0.25">
      <c r="B964" s="73">
        <f t="shared" si="14"/>
        <v>959</v>
      </c>
      <c r="C964" s="77">
        <f>IFERROR(IF($C$4="TEI0185_REV03",CALC_CONN_TEI0185_REV03!U964,),"---")</f>
        <v>0</v>
      </c>
      <c r="D964" s="73">
        <f>IFERROR(IF($C$4="TEI0185_REV03",CALC_CONN_TEI0185_REV03!D964,),"---")</f>
        <v>0</v>
      </c>
      <c r="E964" s="73">
        <f>IFERROR(IF($C$4="TEI0185_REV03",CALC_CONN_TEI0185_REV03!E964,),"---")</f>
        <v>0</v>
      </c>
      <c r="F964" s="73" t="str">
        <f>IFERROR(IF(VLOOKUP($D964&amp;"-"&amp;$E964,IF($C$4="TEI0185_REV03",CALC_CONN_TEI0185_REV03!$F:$I),4,0)="--","---",IF($C$4="TEI0185_REV03",CALC_CONN_TEI0185_REV03!$G964&amp; " --&gt; " &amp;CALC_CONN_TEI0185_REV03!$I964&amp; " --&gt; ")),"---")</f>
        <v>---</v>
      </c>
      <c r="G964" s="73" t="str">
        <f>IFERROR(IF(VLOOKUP($D964&amp;"-"&amp;$E964,IF($C$4="TEI0185_REV03",CALC_CONN_TEI0185_REV03!$F:$H),3,0)="--",VLOOKUP($D964&amp;"-"&amp;$E964,IF($C$4="TEI0185_REV03",CALC_CONN_TEI0185_REV03!$F:$H),2,0),VLOOKUP($D964&amp;"-"&amp;$E964,IF($C$4="TEI0185_REV03",CALC_CONN_TEI0185_REV03!$F:$H),3,0)),"---")</f>
        <v>---</v>
      </c>
      <c r="H964" s="73" t="str">
        <f>IFERROR(VLOOKUP(G964,IF($C$4="TEI0185_REV03",CALC_CONN_TEI0185_REV03!$G:$T),14,0),"---")</f>
        <v>---</v>
      </c>
      <c r="I964" s="73" t="str">
        <f>IFERROR(VLOOKUP(G964,IF($C$4="TEI0185_REV03",CALC_CONN_TEI0185_REV03!$H:$X),16,0),"---")</f>
        <v>---</v>
      </c>
      <c r="J964" s="72" t="str">
        <f>IFERROR(VLOOKUP(G964,IF($C$4="TEI0185_REV03",CALC_CONN_TEI0185_REV03!$H:$X),17,0),"---")</f>
        <v>---</v>
      </c>
      <c r="K964" s="78" t="str">
        <f>IFERROR(VLOOKUP($D964&amp;"-"&amp;$E964,IF($C$4="TEI0185_REV03",CALC_CONN_TEI0185_REV03!$F:$K,"???"),6,0),"---")</f>
        <v>---</v>
      </c>
    </row>
    <row r="965" spans="2:11" ht="15" customHeight="1" x14ac:dyDescent="0.25">
      <c r="B965" s="73">
        <f t="shared" si="14"/>
        <v>960</v>
      </c>
      <c r="C965" s="77">
        <f>IFERROR(IF($C$4="TEI0185_REV03",CALC_CONN_TEI0185_REV03!U965,),"---")</f>
        <v>0</v>
      </c>
      <c r="D965" s="73">
        <f>IFERROR(IF($C$4="TEI0185_REV03",CALC_CONN_TEI0185_REV03!D965,),"---")</f>
        <v>0</v>
      </c>
      <c r="E965" s="73">
        <f>IFERROR(IF($C$4="TEI0185_REV03",CALC_CONN_TEI0185_REV03!E965,),"---")</f>
        <v>0</v>
      </c>
      <c r="F965" s="73" t="str">
        <f>IFERROR(IF(VLOOKUP($D965&amp;"-"&amp;$E965,IF($C$4="TEI0185_REV03",CALC_CONN_TEI0185_REV03!$F:$I),4,0)="--","---",IF($C$4="TEI0185_REV03",CALC_CONN_TEI0185_REV03!$G965&amp; " --&gt; " &amp;CALC_CONN_TEI0185_REV03!$I965&amp; " --&gt; ")),"---")</f>
        <v>---</v>
      </c>
      <c r="G965" s="73" t="str">
        <f>IFERROR(IF(VLOOKUP($D965&amp;"-"&amp;$E965,IF($C$4="TEI0185_REV03",CALC_CONN_TEI0185_REV03!$F:$H),3,0)="--",VLOOKUP($D965&amp;"-"&amp;$E965,IF($C$4="TEI0185_REV03",CALC_CONN_TEI0185_REV03!$F:$H),2,0),VLOOKUP($D965&amp;"-"&amp;$E965,IF($C$4="TEI0185_REV03",CALC_CONN_TEI0185_REV03!$F:$H),3,0)),"---")</f>
        <v>---</v>
      </c>
      <c r="H965" s="73" t="str">
        <f>IFERROR(VLOOKUP(G965,IF($C$4="TEI0185_REV03",CALC_CONN_TEI0185_REV03!$G:$T),14,0),"---")</f>
        <v>---</v>
      </c>
      <c r="I965" s="73" t="str">
        <f>IFERROR(VLOOKUP(G965,IF($C$4="TEI0185_REV03",CALC_CONN_TEI0185_REV03!$H:$X),16,0),"---")</f>
        <v>---</v>
      </c>
      <c r="J965" s="72" t="str">
        <f>IFERROR(VLOOKUP(G965,IF($C$4="TEI0185_REV03",CALC_CONN_TEI0185_REV03!$H:$X),17,0),"---")</f>
        <v>---</v>
      </c>
      <c r="K965" s="78" t="str">
        <f>IFERROR(VLOOKUP($D965&amp;"-"&amp;$E965,IF($C$4="TEI0185_REV03",CALC_CONN_TEI0185_REV03!$F:$K,"???"),6,0),"---")</f>
        <v>---</v>
      </c>
    </row>
    <row r="966" spans="2:11" ht="15" customHeight="1" x14ac:dyDescent="0.25">
      <c r="B966" s="73">
        <f t="shared" si="14"/>
        <v>961</v>
      </c>
      <c r="C966" s="77">
        <f>IFERROR(IF($C$4="TEI0185_REV03",CALC_CONN_TEI0185_REV03!U966,),"---")</f>
        <v>0</v>
      </c>
      <c r="D966" s="73">
        <f>IFERROR(IF($C$4="TEI0185_REV03",CALC_CONN_TEI0185_REV03!D966,),"---")</f>
        <v>0</v>
      </c>
      <c r="E966" s="73">
        <f>IFERROR(IF($C$4="TEI0185_REV03",CALC_CONN_TEI0185_REV03!E966,),"---")</f>
        <v>0</v>
      </c>
      <c r="F966" s="73" t="str">
        <f>IFERROR(IF(VLOOKUP($D966&amp;"-"&amp;$E966,IF($C$4="TEI0185_REV03",CALC_CONN_TEI0185_REV03!$F:$I),4,0)="--","---",IF($C$4="TEI0185_REV03",CALC_CONN_TEI0185_REV03!$G966&amp; " --&gt; " &amp;CALC_CONN_TEI0185_REV03!$I966&amp; " --&gt; ")),"---")</f>
        <v>---</v>
      </c>
      <c r="G966" s="73" t="str">
        <f>IFERROR(IF(VLOOKUP($D966&amp;"-"&amp;$E966,IF($C$4="TEI0185_REV03",CALC_CONN_TEI0185_REV03!$F:$H),3,0)="--",VLOOKUP($D966&amp;"-"&amp;$E966,IF($C$4="TEI0185_REV03",CALC_CONN_TEI0185_REV03!$F:$H),2,0),VLOOKUP($D966&amp;"-"&amp;$E966,IF($C$4="TEI0185_REV03",CALC_CONN_TEI0185_REV03!$F:$H),3,0)),"---")</f>
        <v>---</v>
      </c>
      <c r="H966" s="73" t="str">
        <f>IFERROR(VLOOKUP(G966,IF($C$4="TEI0185_REV03",CALC_CONN_TEI0185_REV03!$G:$T),14,0),"---")</f>
        <v>---</v>
      </c>
      <c r="I966" s="73" t="str">
        <f>IFERROR(VLOOKUP(G966,IF($C$4="TEI0185_REV03",CALC_CONN_TEI0185_REV03!$H:$X),16,0),"---")</f>
        <v>---</v>
      </c>
      <c r="J966" s="72" t="str">
        <f>IFERROR(VLOOKUP(G966,IF($C$4="TEI0185_REV03",CALC_CONN_TEI0185_REV03!$H:$X),17,0),"---")</f>
        <v>---</v>
      </c>
      <c r="K966" s="78" t="str">
        <f>IFERROR(VLOOKUP($D966&amp;"-"&amp;$E966,IF($C$4="TEI0185_REV03",CALC_CONN_TEI0185_REV03!$F:$K,"???"),6,0),"---")</f>
        <v>---</v>
      </c>
    </row>
    <row r="967" spans="2:11" ht="15" customHeight="1" x14ac:dyDescent="0.25">
      <c r="B967" s="73">
        <f t="shared" si="14"/>
        <v>962</v>
      </c>
      <c r="C967" s="77">
        <f>IFERROR(IF($C$4="TEI0185_REV03",CALC_CONN_TEI0185_REV03!U967,),"---")</f>
        <v>0</v>
      </c>
      <c r="D967" s="73">
        <f>IFERROR(IF($C$4="TEI0185_REV03",CALC_CONN_TEI0185_REV03!D967,),"---")</f>
        <v>0</v>
      </c>
      <c r="E967" s="73">
        <f>IFERROR(IF($C$4="TEI0185_REV03",CALC_CONN_TEI0185_REV03!E967,),"---")</f>
        <v>0</v>
      </c>
      <c r="F967" s="73" t="str">
        <f>IFERROR(IF(VLOOKUP($D967&amp;"-"&amp;$E967,IF($C$4="TEI0185_REV03",CALC_CONN_TEI0185_REV03!$F:$I),4,0)="--","---",IF($C$4="TEI0185_REV03",CALC_CONN_TEI0185_REV03!$G967&amp; " --&gt; " &amp;CALC_CONN_TEI0185_REV03!$I967&amp; " --&gt; ")),"---")</f>
        <v>---</v>
      </c>
      <c r="G967" s="73" t="str">
        <f>IFERROR(IF(VLOOKUP($D967&amp;"-"&amp;$E967,IF($C$4="TEI0185_REV03",CALC_CONN_TEI0185_REV03!$F:$H),3,0)="--",VLOOKUP($D967&amp;"-"&amp;$E967,IF($C$4="TEI0185_REV03",CALC_CONN_TEI0185_REV03!$F:$H),2,0),VLOOKUP($D967&amp;"-"&amp;$E967,IF($C$4="TEI0185_REV03",CALC_CONN_TEI0185_REV03!$F:$H),3,0)),"---")</f>
        <v>---</v>
      </c>
      <c r="H967" s="73" t="str">
        <f>IFERROR(VLOOKUP(G967,IF($C$4="TEI0185_REV03",CALC_CONN_TEI0185_REV03!$G:$T),14,0),"---")</f>
        <v>---</v>
      </c>
      <c r="I967" s="73" t="str">
        <f>IFERROR(VLOOKUP(G967,IF($C$4="TEI0185_REV03",CALC_CONN_TEI0185_REV03!$H:$X),16,0),"---")</f>
        <v>---</v>
      </c>
      <c r="J967" s="72" t="str">
        <f>IFERROR(VLOOKUP(G967,IF($C$4="TEI0185_REV03",CALC_CONN_TEI0185_REV03!$H:$X),17,0),"---")</f>
        <v>---</v>
      </c>
      <c r="K967" s="78" t="str">
        <f>IFERROR(VLOOKUP($D967&amp;"-"&amp;$E967,IF($C$4="TEI0185_REV03",CALC_CONN_TEI0185_REV03!$F:$K,"???"),6,0),"---")</f>
        <v>---</v>
      </c>
    </row>
    <row r="968" spans="2:11" ht="15" customHeight="1" x14ac:dyDescent="0.25">
      <c r="B968" s="73">
        <f t="shared" ref="B968:B1001" si="15">B967+1</f>
        <v>963</v>
      </c>
      <c r="C968" s="77">
        <f>IFERROR(IF($C$4="TEI0185_REV03",CALC_CONN_TEI0185_REV03!U968,),"---")</f>
        <v>0</v>
      </c>
      <c r="D968" s="73">
        <f>IFERROR(IF($C$4="TEI0185_REV03",CALC_CONN_TEI0185_REV03!D968,),"---")</f>
        <v>0</v>
      </c>
      <c r="E968" s="73">
        <f>IFERROR(IF($C$4="TEI0185_REV03",CALC_CONN_TEI0185_REV03!E968,),"---")</f>
        <v>0</v>
      </c>
      <c r="F968" s="73" t="str">
        <f>IFERROR(IF(VLOOKUP($D968&amp;"-"&amp;$E968,IF($C$4="TEI0185_REV03",CALC_CONN_TEI0185_REV03!$F:$I),4,0)="--","---",IF($C$4="TEI0185_REV03",CALC_CONN_TEI0185_REV03!$G968&amp; " --&gt; " &amp;CALC_CONN_TEI0185_REV03!$I968&amp; " --&gt; ")),"---")</f>
        <v>---</v>
      </c>
      <c r="G968" s="73" t="str">
        <f>IFERROR(IF(VLOOKUP($D968&amp;"-"&amp;$E968,IF($C$4="TEI0185_REV03",CALC_CONN_TEI0185_REV03!$F:$H),3,0)="--",VLOOKUP($D968&amp;"-"&amp;$E968,IF($C$4="TEI0185_REV03",CALC_CONN_TEI0185_REV03!$F:$H),2,0),VLOOKUP($D968&amp;"-"&amp;$E968,IF($C$4="TEI0185_REV03",CALC_CONN_TEI0185_REV03!$F:$H),3,0)),"---")</f>
        <v>---</v>
      </c>
      <c r="H968" s="73" t="str">
        <f>IFERROR(VLOOKUP(G968,IF($C$4="TEI0185_REV03",CALC_CONN_TEI0185_REV03!$G:$T),14,0),"---")</f>
        <v>---</v>
      </c>
      <c r="I968" s="73" t="str">
        <f>IFERROR(VLOOKUP(G968,IF($C$4="TEI0185_REV03",CALC_CONN_TEI0185_REV03!$H:$X),16,0),"---")</f>
        <v>---</v>
      </c>
      <c r="J968" s="72" t="str">
        <f>IFERROR(VLOOKUP(G968,IF($C$4="TEI0185_REV03",CALC_CONN_TEI0185_REV03!$H:$X),17,0),"---")</f>
        <v>---</v>
      </c>
      <c r="K968" s="78" t="str">
        <f>IFERROR(VLOOKUP($D968&amp;"-"&amp;$E968,IF($C$4="TEI0185_REV03",CALC_CONN_TEI0185_REV03!$F:$K,"???"),6,0),"---")</f>
        <v>---</v>
      </c>
    </row>
    <row r="969" spans="2:11" ht="15" customHeight="1" x14ac:dyDescent="0.25">
      <c r="B969" s="73">
        <f t="shared" si="15"/>
        <v>964</v>
      </c>
      <c r="C969" s="77">
        <f>IFERROR(IF($C$4="TEI0185_REV03",CALC_CONN_TEI0185_REV03!U969,),"---")</f>
        <v>0</v>
      </c>
      <c r="D969" s="73">
        <f>IFERROR(IF($C$4="TEI0185_REV03",CALC_CONN_TEI0185_REV03!D969,),"---")</f>
        <v>0</v>
      </c>
      <c r="E969" s="73">
        <f>IFERROR(IF($C$4="TEI0185_REV03",CALC_CONN_TEI0185_REV03!E969,),"---")</f>
        <v>0</v>
      </c>
      <c r="F969" s="73" t="str">
        <f>IFERROR(IF(VLOOKUP($D969&amp;"-"&amp;$E969,IF($C$4="TEI0185_REV03",CALC_CONN_TEI0185_REV03!$F:$I),4,0)="--","---",IF($C$4="TEI0185_REV03",CALC_CONN_TEI0185_REV03!$G969&amp; " --&gt; " &amp;CALC_CONN_TEI0185_REV03!$I969&amp; " --&gt; ")),"---")</f>
        <v>---</v>
      </c>
      <c r="G969" s="73" t="str">
        <f>IFERROR(IF(VLOOKUP($D969&amp;"-"&amp;$E969,IF($C$4="TEI0185_REV03",CALC_CONN_TEI0185_REV03!$F:$H),3,0)="--",VLOOKUP($D969&amp;"-"&amp;$E969,IF($C$4="TEI0185_REV03",CALC_CONN_TEI0185_REV03!$F:$H),2,0),VLOOKUP($D969&amp;"-"&amp;$E969,IF($C$4="TEI0185_REV03",CALC_CONN_TEI0185_REV03!$F:$H),3,0)),"---")</f>
        <v>---</v>
      </c>
      <c r="H969" s="73" t="str">
        <f>IFERROR(VLOOKUP(G969,IF($C$4="TEI0185_REV03",CALC_CONN_TEI0185_REV03!$G:$T),14,0),"---")</f>
        <v>---</v>
      </c>
      <c r="I969" s="73" t="str">
        <f>IFERROR(VLOOKUP(G969,IF($C$4="TEI0185_REV03",CALC_CONN_TEI0185_REV03!$H:$X),16,0),"---")</f>
        <v>---</v>
      </c>
      <c r="J969" s="72" t="str">
        <f>IFERROR(VLOOKUP(G969,IF($C$4="TEI0185_REV03",CALC_CONN_TEI0185_REV03!$H:$X),17,0),"---")</f>
        <v>---</v>
      </c>
      <c r="K969" s="78" t="str">
        <f>IFERROR(VLOOKUP($D969&amp;"-"&amp;$E969,IF($C$4="TEI0185_REV03",CALC_CONN_TEI0185_REV03!$F:$K,"???"),6,0),"---")</f>
        <v>---</v>
      </c>
    </row>
    <row r="970" spans="2:11" ht="15" customHeight="1" x14ac:dyDescent="0.25">
      <c r="B970" s="73">
        <f t="shared" si="15"/>
        <v>965</v>
      </c>
      <c r="C970" s="77">
        <f>IFERROR(IF($C$4="TEI0185_REV03",CALC_CONN_TEI0185_REV03!U970,),"---")</f>
        <v>0</v>
      </c>
      <c r="D970" s="73">
        <f>IFERROR(IF($C$4="TEI0185_REV03",CALC_CONN_TEI0185_REV03!D970,),"---")</f>
        <v>0</v>
      </c>
      <c r="E970" s="73">
        <f>IFERROR(IF($C$4="TEI0185_REV03",CALC_CONN_TEI0185_REV03!E970,),"---")</f>
        <v>0</v>
      </c>
      <c r="F970" s="73" t="str">
        <f>IFERROR(IF(VLOOKUP($D970&amp;"-"&amp;$E970,IF($C$4="TEI0185_REV03",CALC_CONN_TEI0185_REV03!$F:$I),4,0)="--","---",IF($C$4="TEI0185_REV03",CALC_CONN_TEI0185_REV03!$G970&amp; " --&gt; " &amp;CALC_CONN_TEI0185_REV03!$I970&amp; " --&gt; ")),"---")</f>
        <v>---</v>
      </c>
      <c r="G970" s="73" t="str">
        <f>IFERROR(IF(VLOOKUP($D970&amp;"-"&amp;$E970,IF($C$4="TEI0185_REV03",CALC_CONN_TEI0185_REV03!$F:$H),3,0)="--",VLOOKUP($D970&amp;"-"&amp;$E970,IF($C$4="TEI0185_REV03",CALC_CONN_TEI0185_REV03!$F:$H),2,0),VLOOKUP($D970&amp;"-"&amp;$E970,IF($C$4="TEI0185_REV03",CALC_CONN_TEI0185_REV03!$F:$H),3,0)),"---")</f>
        <v>---</v>
      </c>
      <c r="H970" s="73" t="str">
        <f>IFERROR(VLOOKUP(G970,IF($C$4="TEI0185_REV03",CALC_CONN_TEI0185_REV03!$G:$T),14,0),"---")</f>
        <v>---</v>
      </c>
      <c r="I970" s="73" t="str">
        <f>IFERROR(VLOOKUP(G970,IF($C$4="TEI0185_REV03",CALC_CONN_TEI0185_REV03!$H:$X),16,0),"---")</f>
        <v>---</v>
      </c>
      <c r="J970" s="72" t="str">
        <f>IFERROR(VLOOKUP(G970,IF($C$4="TEI0185_REV03",CALC_CONN_TEI0185_REV03!$H:$X),17,0),"---")</f>
        <v>---</v>
      </c>
      <c r="K970" s="78" t="str">
        <f>IFERROR(VLOOKUP($D970&amp;"-"&amp;$E970,IF($C$4="TEI0185_REV03",CALC_CONN_TEI0185_REV03!$F:$K,"???"),6,0),"---")</f>
        <v>---</v>
      </c>
    </row>
    <row r="971" spans="2:11" ht="15" customHeight="1" x14ac:dyDescent="0.25">
      <c r="B971" s="73">
        <f t="shared" si="15"/>
        <v>966</v>
      </c>
      <c r="C971" s="77">
        <f>IFERROR(IF($C$4="TEI0185_REV03",CALC_CONN_TEI0185_REV03!U971,),"---")</f>
        <v>0</v>
      </c>
      <c r="D971" s="73">
        <f>IFERROR(IF($C$4="TEI0185_REV03",CALC_CONN_TEI0185_REV03!D971,),"---")</f>
        <v>0</v>
      </c>
      <c r="E971" s="73">
        <f>IFERROR(IF($C$4="TEI0185_REV03",CALC_CONN_TEI0185_REV03!E971,),"---")</f>
        <v>0</v>
      </c>
      <c r="F971" s="73" t="str">
        <f>IFERROR(IF(VLOOKUP($D971&amp;"-"&amp;$E971,IF($C$4="TEI0185_REV03",CALC_CONN_TEI0185_REV03!$F:$I),4,0)="--","---",IF($C$4="TEI0185_REV03",CALC_CONN_TEI0185_REV03!$G971&amp; " --&gt; " &amp;CALC_CONN_TEI0185_REV03!$I971&amp; " --&gt; ")),"---")</f>
        <v>---</v>
      </c>
      <c r="G971" s="73" t="str">
        <f>IFERROR(IF(VLOOKUP($D971&amp;"-"&amp;$E971,IF($C$4="TEI0185_REV03",CALC_CONN_TEI0185_REV03!$F:$H),3,0)="--",VLOOKUP($D971&amp;"-"&amp;$E971,IF($C$4="TEI0185_REV03",CALC_CONN_TEI0185_REV03!$F:$H),2,0),VLOOKUP($D971&amp;"-"&amp;$E971,IF($C$4="TEI0185_REV03",CALC_CONN_TEI0185_REV03!$F:$H),3,0)),"---")</f>
        <v>---</v>
      </c>
      <c r="H971" s="73" t="str">
        <f>IFERROR(VLOOKUP(G971,IF($C$4="TEI0185_REV03",CALC_CONN_TEI0185_REV03!$G:$T),14,0),"---")</f>
        <v>---</v>
      </c>
      <c r="I971" s="73" t="str">
        <f>IFERROR(VLOOKUP(G971,IF($C$4="TEI0185_REV03",CALC_CONN_TEI0185_REV03!$H:$X),16,0),"---")</f>
        <v>---</v>
      </c>
      <c r="J971" s="72" t="str">
        <f>IFERROR(VLOOKUP(G971,IF($C$4="TEI0185_REV03",CALC_CONN_TEI0185_REV03!$H:$X),17,0),"---")</f>
        <v>---</v>
      </c>
      <c r="K971" s="78" t="str">
        <f>IFERROR(VLOOKUP($D971&amp;"-"&amp;$E971,IF($C$4="TEI0185_REV03",CALC_CONN_TEI0185_REV03!$F:$K,"???"),6,0),"---")</f>
        <v>---</v>
      </c>
    </row>
    <row r="972" spans="2:11" ht="15" customHeight="1" x14ac:dyDescent="0.25">
      <c r="B972" s="73">
        <f t="shared" si="15"/>
        <v>967</v>
      </c>
      <c r="C972" s="77">
        <f>IFERROR(IF($C$4="TEI0185_REV03",CALC_CONN_TEI0185_REV03!U972,),"---")</f>
        <v>0</v>
      </c>
      <c r="D972" s="73">
        <f>IFERROR(IF($C$4="TEI0185_REV03",CALC_CONN_TEI0185_REV03!D972,),"---")</f>
        <v>0</v>
      </c>
      <c r="E972" s="73">
        <f>IFERROR(IF($C$4="TEI0185_REV03",CALC_CONN_TEI0185_REV03!E972,),"---")</f>
        <v>0</v>
      </c>
      <c r="F972" s="73" t="str">
        <f>IFERROR(IF(VLOOKUP($D972&amp;"-"&amp;$E972,IF($C$4="TEI0185_REV03",CALC_CONN_TEI0185_REV03!$F:$I),4,0)="--","---",IF($C$4="TEI0185_REV03",CALC_CONN_TEI0185_REV03!$G972&amp; " --&gt; " &amp;CALC_CONN_TEI0185_REV03!$I972&amp; " --&gt; ")),"---")</f>
        <v>---</v>
      </c>
      <c r="G972" s="73" t="str">
        <f>IFERROR(IF(VLOOKUP($D972&amp;"-"&amp;$E972,IF($C$4="TEI0185_REV03",CALC_CONN_TEI0185_REV03!$F:$H),3,0)="--",VLOOKUP($D972&amp;"-"&amp;$E972,IF($C$4="TEI0185_REV03",CALC_CONN_TEI0185_REV03!$F:$H),2,0),VLOOKUP($D972&amp;"-"&amp;$E972,IF($C$4="TEI0185_REV03",CALC_CONN_TEI0185_REV03!$F:$H),3,0)),"---")</f>
        <v>---</v>
      </c>
      <c r="H972" s="73" t="str">
        <f>IFERROR(VLOOKUP(G972,IF($C$4="TEI0185_REV03",CALC_CONN_TEI0185_REV03!$G:$T),14,0),"---")</f>
        <v>---</v>
      </c>
      <c r="I972" s="73" t="str">
        <f>IFERROR(VLOOKUP(G972,IF($C$4="TEI0185_REV03",CALC_CONN_TEI0185_REV03!$H:$X),16,0),"---")</f>
        <v>---</v>
      </c>
      <c r="J972" s="72" t="str">
        <f>IFERROR(VLOOKUP(G972,IF($C$4="TEI0185_REV03",CALC_CONN_TEI0185_REV03!$H:$X),17,0),"---")</f>
        <v>---</v>
      </c>
      <c r="K972" s="78" t="str">
        <f>IFERROR(VLOOKUP($D972&amp;"-"&amp;$E972,IF($C$4="TEI0185_REV03",CALC_CONN_TEI0185_REV03!$F:$K,"???"),6,0),"---")</f>
        <v>---</v>
      </c>
    </row>
    <row r="973" spans="2:11" ht="15" customHeight="1" x14ac:dyDescent="0.25">
      <c r="B973" s="73">
        <f t="shared" si="15"/>
        <v>968</v>
      </c>
      <c r="C973" s="77">
        <f>IFERROR(IF($C$4="TEI0185_REV03",CALC_CONN_TEI0185_REV03!U973,),"---")</f>
        <v>0</v>
      </c>
      <c r="D973" s="73">
        <f>IFERROR(IF($C$4="TEI0185_REV03",CALC_CONN_TEI0185_REV03!D973,),"---")</f>
        <v>0</v>
      </c>
      <c r="E973" s="73">
        <f>IFERROR(IF($C$4="TEI0185_REV03",CALC_CONN_TEI0185_REV03!E973,),"---")</f>
        <v>0</v>
      </c>
      <c r="F973" s="73" t="str">
        <f>IFERROR(IF(VLOOKUP($D973&amp;"-"&amp;$E973,IF($C$4="TEI0185_REV03",CALC_CONN_TEI0185_REV03!$F:$I),4,0)="--","---",IF($C$4="TEI0185_REV03",CALC_CONN_TEI0185_REV03!$G973&amp; " --&gt; " &amp;CALC_CONN_TEI0185_REV03!$I973&amp; " --&gt; ")),"---")</f>
        <v>---</v>
      </c>
      <c r="G973" s="73" t="str">
        <f>IFERROR(IF(VLOOKUP($D973&amp;"-"&amp;$E973,IF($C$4="TEI0185_REV03",CALC_CONN_TEI0185_REV03!$F:$H),3,0)="--",VLOOKUP($D973&amp;"-"&amp;$E973,IF($C$4="TEI0185_REV03",CALC_CONN_TEI0185_REV03!$F:$H),2,0),VLOOKUP($D973&amp;"-"&amp;$E973,IF($C$4="TEI0185_REV03",CALC_CONN_TEI0185_REV03!$F:$H),3,0)),"---")</f>
        <v>---</v>
      </c>
      <c r="H973" s="73" t="str">
        <f>IFERROR(VLOOKUP(G973,IF($C$4="TEI0185_REV03",CALC_CONN_TEI0185_REV03!$G:$T),14,0),"---")</f>
        <v>---</v>
      </c>
      <c r="I973" s="73" t="str">
        <f>IFERROR(VLOOKUP(G973,IF($C$4="TEI0185_REV03",CALC_CONN_TEI0185_REV03!$H:$X),16,0),"---")</f>
        <v>---</v>
      </c>
      <c r="J973" s="72" t="str">
        <f>IFERROR(VLOOKUP(G973,IF($C$4="TEI0185_REV03",CALC_CONN_TEI0185_REV03!$H:$X),17,0),"---")</f>
        <v>---</v>
      </c>
      <c r="K973" s="78" t="str">
        <f>IFERROR(VLOOKUP($D973&amp;"-"&amp;$E973,IF($C$4="TEI0185_REV03",CALC_CONN_TEI0185_REV03!$F:$K,"???"),6,0),"---")</f>
        <v>---</v>
      </c>
    </row>
    <row r="974" spans="2:11" ht="15" customHeight="1" x14ac:dyDescent="0.25">
      <c r="B974" s="73">
        <f t="shared" si="15"/>
        <v>969</v>
      </c>
      <c r="C974" s="77">
        <f>IFERROR(IF($C$4="TEI0185_REV03",CALC_CONN_TEI0185_REV03!U974,),"---")</f>
        <v>0</v>
      </c>
      <c r="D974" s="73">
        <f>IFERROR(IF($C$4="TEI0185_REV03",CALC_CONN_TEI0185_REV03!D974,),"---")</f>
        <v>0</v>
      </c>
      <c r="E974" s="73">
        <f>IFERROR(IF($C$4="TEI0185_REV03",CALC_CONN_TEI0185_REV03!E974,),"---")</f>
        <v>0</v>
      </c>
      <c r="F974" s="73" t="str">
        <f>IFERROR(IF(VLOOKUP($D974&amp;"-"&amp;$E974,IF($C$4="TEI0185_REV03",CALC_CONN_TEI0185_REV03!$F:$I),4,0)="--","---",IF($C$4="TEI0185_REV03",CALC_CONN_TEI0185_REV03!$G974&amp; " --&gt; " &amp;CALC_CONN_TEI0185_REV03!$I974&amp; " --&gt; ")),"---")</f>
        <v>---</v>
      </c>
      <c r="G974" s="73" t="str">
        <f>IFERROR(IF(VLOOKUP($D974&amp;"-"&amp;$E974,IF($C$4="TEI0185_REV03",CALC_CONN_TEI0185_REV03!$F:$H),3,0)="--",VLOOKUP($D974&amp;"-"&amp;$E974,IF($C$4="TEI0185_REV03",CALC_CONN_TEI0185_REV03!$F:$H),2,0),VLOOKUP($D974&amp;"-"&amp;$E974,IF($C$4="TEI0185_REV03",CALC_CONN_TEI0185_REV03!$F:$H),3,0)),"---")</f>
        <v>---</v>
      </c>
      <c r="H974" s="73" t="str">
        <f>IFERROR(VLOOKUP(G974,IF($C$4="TEI0185_REV03",CALC_CONN_TEI0185_REV03!$G:$T),14,0),"---")</f>
        <v>---</v>
      </c>
      <c r="I974" s="73" t="str">
        <f>IFERROR(VLOOKUP(G974,IF($C$4="TEI0185_REV03",CALC_CONN_TEI0185_REV03!$H:$X),16,0),"---")</f>
        <v>---</v>
      </c>
      <c r="J974" s="72" t="str">
        <f>IFERROR(VLOOKUP(G974,IF($C$4="TEI0185_REV03",CALC_CONN_TEI0185_REV03!$H:$X),17,0),"---")</f>
        <v>---</v>
      </c>
      <c r="K974" s="78" t="str">
        <f>IFERROR(VLOOKUP($D974&amp;"-"&amp;$E974,IF($C$4="TEI0185_REV03",CALC_CONN_TEI0185_REV03!$F:$K,"???"),6,0),"---")</f>
        <v>---</v>
      </c>
    </row>
    <row r="975" spans="2:11" ht="15" customHeight="1" x14ac:dyDescent="0.25">
      <c r="B975" s="73">
        <f t="shared" si="15"/>
        <v>970</v>
      </c>
      <c r="C975" s="77">
        <f>IFERROR(IF($C$4="TEI0185_REV03",CALC_CONN_TEI0185_REV03!U975,),"---")</f>
        <v>0</v>
      </c>
      <c r="D975" s="73">
        <f>IFERROR(IF($C$4="TEI0185_REV03",CALC_CONN_TEI0185_REV03!D975,),"---")</f>
        <v>0</v>
      </c>
      <c r="E975" s="73">
        <f>IFERROR(IF($C$4="TEI0185_REV03",CALC_CONN_TEI0185_REV03!E975,),"---")</f>
        <v>0</v>
      </c>
      <c r="F975" s="73" t="str">
        <f>IFERROR(IF(VLOOKUP($D975&amp;"-"&amp;$E975,IF($C$4="TEI0185_REV03",CALC_CONN_TEI0185_REV03!$F:$I),4,0)="--","---",IF($C$4="TEI0185_REV03",CALC_CONN_TEI0185_REV03!$G975&amp; " --&gt; " &amp;CALC_CONN_TEI0185_REV03!$I975&amp; " --&gt; ")),"---")</f>
        <v>---</v>
      </c>
      <c r="G975" s="73" t="str">
        <f>IFERROR(IF(VLOOKUP($D975&amp;"-"&amp;$E975,IF($C$4="TEI0185_REV03",CALC_CONN_TEI0185_REV03!$F:$H),3,0)="--",VLOOKUP($D975&amp;"-"&amp;$E975,IF($C$4="TEI0185_REV03",CALC_CONN_TEI0185_REV03!$F:$H),2,0),VLOOKUP($D975&amp;"-"&amp;$E975,IF($C$4="TEI0185_REV03",CALC_CONN_TEI0185_REV03!$F:$H),3,0)),"---")</f>
        <v>---</v>
      </c>
      <c r="H975" s="73" t="str">
        <f>IFERROR(VLOOKUP(G975,IF($C$4="TEI0185_REV03",CALC_CONN_TEI0185_REV03!$G:$T),14,0),"---")</f>
        <v>---</v>
      </c>
      <c r="I975" s="73" t="str">
        <f>IFERROR(VLOOKUP(G975,IF($C$4="TEI0185_REV03",CALC_CONN_TEI0185_REV03!$H:$X),16,0),"---")</f>
        <v>---</v>
      </c>
      <c r="J975" s="72" t="str">
        <f>IFERROR(VLOOKUP(G975,IF($C$4="TEI0185_REV03",CALC_CONN_TEI0185_REV03!$H:$X),17,0),"---")</f>
        <v>---</v>
      </c>
      <c r="K975" s="78" t="str">
        <f>IFERROR(VLOOKUP($D975&amp;"-"&amp;$E975,IF($C$4="TEI0185_REV03",CALC_CONN_TEI0185_REV03!$F:$K,"???"),6,0),"---")</f>
        <v>---</v>
      </c>
    </row>
    <row r="976" spans="2:11" ht="15" customHeight="1" x14ac:dyDescent="0.25">
      <c r="B976" s="73">
        <f t="shared" si="15"/>
        <v>971</v>
      </c>
      <c r="C976" s="77">
        <f>IFERROR(IF($C$4="TEI0185_REV03",CALC_CONN_TEI0185_REV03!U976,),"---")</f>
        <v>0</v>
      </c>
      <c r="D976" s="73">
        <f>IFERROR(IF($C$4="TEI0185_REV03",CALC_CONN_TEI0185_REV03!D976,),"---")</f>
        <v>0</v>
      </c>
      <c r="E976" s="73">
        <f>IFERROR(IF($C$4="TEI0185_REV03",CALC_CONN_TEI0185_REV03!E976,),"---")</f>
        <v>0</v>
      </c>
      <c r="F976" s="73" t="str">
        <f>IFERROR(IF(VLOOKUP($D976&amp;"-"&amp;$E976,IF($C$4="TEI0185_REV03",CALC_CONN_TEI0185_REV03!$F:$I),4,0)="--","---",IF($C$4="TEI0185_REV03",CALC_CONN_TEI0185_REV03!$G976&amp; " --&gt; " &amp;CALC_CONN_TEI0185_REV03!$I976&amp; " --&gt; ")),"---")</f>
        <v>---</v>
      </c>
      <c r="G976" s="73" t="str">
        <f>IFERROR(IF(VLOOKUP($D976&amp;"-"&amp;$E976,IF($C$4="TEI0185_REV03",CALC_CONN_TEI0185_REV03!$F:$H),3,0)="--",VLOOKUP($D976&amp;"-"&amp;$E976,IF($C$4="TEI0185_REV03",CALC_CONN_TEI0185_REV03!$F:$H),2,0),VLOOKUP($D976&amp;"-"&amp;$E976,IF($C$4="TEI0185_REV03",CALC_CONN_TEI0185_REV03!$F:$H),3,0)),"---")</f>
        <v>---</v>
      </c>
      <c r="H976" s="73" t="str">
        <f>IFERROR(VLOOKUP(G976,IF($C$4="TEI0185_REV03",CALC_CONN_TEI0185_REV03!$G:$T),14,0),"---")</f>
        <v>---</v>
      </c>
      <c r="I976" s="73" t="str">
        <f>IFERROR(VLOOKUP(G976,IF($C$4="TEI0185_REV03",CALC_CONN_TEI0185_REV03!$H:$X),16,0),"---")</f>
        <v>---</v>
      </c>
      <c r="J976" s="72" t="str">
        <f>IFERROR(VLOOKUP(G976,IF($C$4="TEI0185_REV03",CALC_CONN_TEI0185_REV03!$H:$X),17,0),"---")</f>
        <v>---</v>
      </c>
      <c r="K976" s="78" t="str">
        <f>IFERROR(VLOOKUP($D976&amp;"-"&amp;$E976,IF($C$4="TEI0185_REV03",CALC_CONN_TEI0185_REV03!$F:$K,"???"),6,0),"---")</f>
        <v>---</v>
      </c>
    </row>
    <row r="977" spans="2:11" ht="15" customHeight="1" x14ac:dyDescent="0.25">
      <c r="B977" s="73">
        <f t="shared" si="15"/>
        <v>972</v>
      </c>
      <c r="C977" s="77">
        <f>IFERROR(IF($C$4="TEI0185_REV03",CALC_CONN_TEI0185_REV03!U977,),"---")</f>
        <v>0</v>
      </c>
      <c r="D977" s="73">
        <f>IFERROR(IF($C$4="TEI0185_REV03",CALC_CONN_TEI0185_REV03!D977,),"---")</f>
        <v>0</v>
      </c>
      <c r="E977" s="73">
        <f>IFERROR(IF($C$4="TEI0185_REV03",CALC_CONN_TEI0185_REV03!E977,),"---")</f>
        <v>0</v>
      </c>
      <c r="F977" s="73" t="str">
        <f>IFERROR(IF(VLOOKUP($D977&amp;"-"&amp;$E977,IF($C$4="TEI0185_REV03",CALC_CONN_TEI0185_REV03!$F:$I),4,0)="--","---",IF($C$4="TEI0185_REV03",CALC_CONN_TEI0185_REV03!$G977&amp; " --&gt; " &amp;CALC_CONN_TEI0185_REV03!$I977&amp; " --&gt; ")),"---")</f>
        <v>---</v>
      </c>
      <c r="G977" s="73" t="str">
        <f>IFERROR(IF(VLOOKUP($D977&amp;"-"&amp;$E977,IF($C$4="TEI0185_REV03",CALC_CONN_TEI0185_REV03!$F:$H),3,0)="--",VLOOKUP($D977&amp;"-"&amp;$E977,IF($C$4="TEI0185_REV03",CALC_CONN_TEI0185_REV03!$F:$H),2,0),VLOOKUP($D977&amp;"-"&amp;$E977,IF($C$4="TEI0185_REV03",CALC_CONN_TEI0185_REV03!$F:$H),3,0)),"---")</f>
        <v>---</v>
      </c>
      <c r="H977" s="73" t="str">
        <f>IFERROR(VLOOKUP(G977,IF($C$4="TEI0185_REV03",CALC_CONN_TEI0185_REV03!$G:$T),14,0),"---")</f>
        <v>---</v>
      </c>
      <c r="I977" s="73" t="str">
        <f>IFERROR(VLOOKUP(G977,IF($C$4="TEI0185_REV03",CALC_CONN_TEI0185_REV03!$H:$X),16,0),"---")</f>
        <v>---</v>
      </c>
      <c r="J977" s="72" t="str">
        <f>IFERROR(VLOOKUP(G977,IF($C$4="TEI0185_REV03",CALC_CONN_TEI0185_REV03!$H:$X),17,0),"---")</f>
        <v>---</v>
      </c>
      <c r="K977" s="78" t="str">
        <f>IFERROR(VLOOKUP($D977&amp;"-"&amp;$E977,IF($C$4="TEI0185_REV03",CALC_CONN_TEI0185_REV03!$F:$K,"???"),6,0),"---")</f>
        <v>---</v>
      </c>
    </row>
    <row r="978" spans="2:11" ht="15" customHeight="1" x14ac:dyDescent="0.25">
      <c r="B978" s="73">
        <f t="shared" si="15"/>
        <v>973</v>
      </c>
      <c r="C978" s="77">
        <f>IFERROR(IF($C$4="TEI0185_REV03",CALC_CONN_TEI0185_REV03!U978,),"---")</f>
        <v>0</v>
      </c>
      <c r="D978" s="73">
        <f>IFERROR(IF($C$4="TEI0185_REV03",CALC_CONN_TEI0185_REV03!D978,),"---")</f>
        <v>0</v>
      </c>
      <c r="E978" s="73">
        <f>IFERROR(IF($C$4="TEI0185_REV03",CALC_CONN_TEI0185_REV03!E978,),"---")</f>
        <v>0</v>
      </c>
      <c r="F978" s="73" t="str">
        <f>IFERROR(IF(VLOOKUP($D978&amp;"-"&amp;$E978,IF($C$4="TEI0185_REV03",CALC_CONN_TEI0185_REV03!$F:$I),4,0)="--","---",IF($C$4="TEI0185_REV03",CALC_CONN_TEI0185_REV03!$G978&amp; " --&gt; " &amp;CALC_CONN_TEI0185_REV03!$I978&amp; " --&gt; ")),"---")</f>
        <v>---</v>
      </c>
      <c r="G978" s="73" t="str">
        <f>IFERROR(IF(VLOOKUP($D978&amp;"-"&amp;$E978,IF($C$4="TEI0185_REV03",CALC_CONN_TEI0185_REV03!$F:$H),3,0)="--",VLOOKUP($D978&amp;"-"&amp;$E978,IF($C$4="TEI0185_REV03",CALC_CONN_TEI0185_REV03!$F:$H),2,0),VLOOKUP($D978&amp;"-"&amp;$E978,IF($C$4="TEI0185_REV03",CALC_CONN_TEI0185_REV03!$F:$H),3,0)),"---")</f>
        <v>---</v>
      </c>
      <c r="H978" s="73" t="str">
        <f>IFERROR(VLOOKUP(G978,IF($C$4="TEI0185_REV03",CALC_CONN_TEI0185_REV03!$G:$T),14,0),"---")</f>
        <v>---</v>
      </c>
      <c r="I978" s="73" t="str">
        <f>IFERROR(VLOOKUP(G978,IF($C$4="TEI0185_REV03",CALC_CONN_TEI0185_REV03!$H:$X),16,0),"---")</f>
        <v>---</v>
      </c>
      <c r="J978" s="72" t="str">
        <f>IFERROR(VLOOKUP(G978,IF($C$4="TEI0185_REV03",CALC_CONN_TEI0185_REV03!$H:$X),17,0),"---")</f>
        <v>---</v>
      </c>
      <c r="K978" s="78" t="str">
        <f>IFERROR(VLOOKUP($D978&amp;"-"&amp;$E978,IF($C$4="TEI0185_REV03",CALC_CONN_TEI0185_REV03!$F:$K,"???"),6,0),"---")</f>
        <v>---</v>
      </c>
    </row>
    <row r="979" spans="2:11" ht="15" customHeight="1" x14ac:dyDescent="0.25">
      <c r="B979" s="73">
        <f t="shared" si="15"/>
        <v>974</v>
      </c>
      <c r="C979" s="77">
        <f>IFERROR(IF($C$4="TEI0185_REV03",CALC_CONN_TEI0185_REV03!U979,),"---")</f>
        <v>0</v>
      </c>
      <c r="D979" s="73">
        <f>IFERROR(IF($C$4="TEI0185_REV03",CALC_CONN_TEI0185_REV03!D979,),"---")</f>
        <v>0</v>
      </c>
      <c r="E979" s="73">
        <f>IFERROR(IF($C$4="TEI0185_REV03",CALC_CONN_TEI0185_REV03!E979,),"---")</f>
        <v>0</v>
      </c>
      <c r="F979" s="73" t="str">
        <f>IFERROR(IF(VLOOKUP($D979&amp;"-"&amp;$E979,IF($C$4="TEI0185_REV03",CALC_CONN_TEI0185_REV03!$F:$I),4,0)="--","---",IF($C$4="TEI0185_REV03",CALC_CONN_TEI0185_REV03!$G979&amp; " --&gt; " &amp;CALC_CONN_TEI0185_REV03!$I979&amp; " --&gt; ")),"---")</f>
        <v>---</v>
      </c>
      <c r="G979" s="73" t="str">
        <f>IFERROR(IF(VLOOKUP($D979&amp;"-"&amp;$E979,IF($C$4="TEI0185_REV03",CALC_CONN_TEI0185_REV03!$F:$H),3,0)="--",VLOOKUP($D979&amp;"-"&amp;$E979,IF($C$4="TEI0185_REV03",CALC_CONN_TEI0185_REV03!$F:$H),2,0),VLOOKUP($D979&amp;"-"&amp;$E979,IF($C$4="TEI0185_REV03",CALC_CONN_TEI0185_REV03!$F:$H),3,0)),"---")</f>
        <v>---</v>
      </c>
      <c r="H979" s="73" t="str">
        <f>IFERROR(VLOOKUP(G979,IF($C$4="TEI0185_REV03",CALC_CONN_TEI0185_REV03!$G:$T),14,0),"---")</f>
        <v>---</v>
      </c>
      <c r="I979" s="73" t="str">
        <f>IFERROR(VLOOKUP(G979,IF($C$4="TEI0185_REV03",CALC_CONN_TEI0185_REV03!$H:$X),16,0),"---")</f>
        <v>---</v>
      </c>
      <c r="J979" s="72" t="str">
        <f>IFERROR(VLOOKUP(G979,IF($C$4="TEI0185_REV03",CALC_CONN_TEI0185_REV03!$H:$X),17,0),"---")</f>
        <v>---</v>
      </c>
      <c r="K979" s="78" t="str">
        <f>IFERROR(VLOOKUP($D979&amp;"-"&amp;$E979,IF($C$4="TEI0185_REV03",CALC_CONN_TEI0185_REV03!$F:$K,"???"),6,0),"---")</f>
        <v>---</v>
      </c>
    </row>
    <row r="980" spans="2:11" ht="15" customHeight="1" x14ac:dyDescent="0.25">
      <c r="B980" s="73">
        <f t="shared" si="15"/>
        <v>975</v>
      </c>
      <c r="C980" s="77">
        <f>IFERROR(IF($C$4="TEI0185_REV03",CALC_CONN_TEI0185_REV03!U980,),"---")</f>
        <v>0</v>
      </c>
      <c r="D980" s="73">
        <f>IFERROR(IF($C$4="TEI0185_REV03",CALC_CONN_TEI0185_REV03!D980,),"---")</f>
        <v>0</v>
      </c>
      <c r="E980" s="73">
        <f>IFERROR(IF($C$4="TEI0185_REV03",CALC_CONN_TEI0185_REV03!E980,),"---")</f>
        <v>0</v>
      </c>
      <c r="F980" s="73" t="str">
        <f>IFERROR(IF(VLOOKUP($D980&amp;"-"&amp;$E980,IF($C$4="TEI0185_REV03",CALC_CONN_TEI0185_REV03!$F:$I),4,0)="--","---",IF($C$4="TEI0185_REV03",CALC_CONN_TEI0185_REV03!$G980&amp; " --&gt; " &amp;CALC_CONN_TEI0185_REV03!$I980&amp; " --&gt; ")),"---")</f>
        <v>---</v>
      </c>
      <c r="G980" s="73" t="str">
        <f>IFERROR(IF(VLOOKUP($D980&amp;"-"&amp;$E980,IF($C$4="TEI0185_REV03",CALC_CONN_TEI0185_REV03!$F:$H),3,0)="--",VLOOKUP($D980&amp;"-"&amp;$E980,IF($C$4="TEI0185_REV03",CALC_CONN_TEI0185_REV03!$F:$H),2,0),VLOOKUP($D980&amp;"-"&amp;$E980,IF($C$4="TEI0185_REV03",CALC_CONN_TEI0185_REV03!$F:$H),3,0)),"---")</f>
        <v>---</v>
      </c>
      <c r="H980" s="73" t="str">
        <f>IFERROR(VLOOKUP(G980,IF($C$4="TEI0185_REV03",CALC_CONN_TEI0185_REV03!$G:$T),14,0),"---")</f>
        <v>---</v>
      </c>
      <c r="I980" s="73" t="str">
        <f>IFERROR(VLOOKUP(G980,IF($C$4="TEI0185_REV03",CALC_CONN_TEI0185_REV03!$H:$X),16,0),"---")</f>
        <v>---</v>
      </c>
      <c r="J980" s="72" t="str">
        <f>IFERROR(VLOOKUP(G980,IF($C$4="TEI0185_REV03",CALC_CONN_TEI0185_REV03!$H:$X),17,0),"---")</f>
        <v>---</v>
      </c>
      <c r="K980" s="78" t="str">
        <f>IFERROR(VLOOKUP($D980&amp;"-"&amp;$E980,IF($C$4="TEI0185_REV03",CALC_CONN_TEI0185_REV03!$F:$K,"???"),6,0),"---")</f>
        <v>---</v>
      </c>
    </row>
    <row r="981" spans="2:11" ht="15" customHeight="1" x14ac:dyDescent="0.25">
      <c r="B981" s="73">
        <f t="shared" si="15"/>
        <v>976</v>
      </c>
      <c r="C981" s="77">
        <f>IFERROR(IF($C$4="TEI0185_REV03",CALC_CONN_TEI0185_REV03!U981,),"---")</f>
        <v>0</v>
      </c>
      <c r="D981" s="73">
        <f>IFERROR(IF($C$4="TEI0185_REV03",CALC_CONN_TEI0185_REV03!D981,),"---")</f>
        <v>0</v>
      </c>
      <c r="E981" s="73">
        <f>IFERROR(IF($C$4="TEI0185_REV03",CALC_CONN_TEI0185_REV03!E981,),"---")</f>
        <v>0</v>
      </c>
      <c r="F981" s="73" t="str">
        <f>IFERROR(IF(VLOOKUP($D981&amp;"-"&amp;$E981,IF($C$4="TEI0185_REV03",CALC_CONN_TEI0185_REV03!$F:$I),4,0)="--","---",IF($C$4="TEI0185_REV03",CALC_CONN_TEI0185_REV03!$G981&amp; " --&gt; " &amp;CALC_CONN_TEI0185_REV03!$I981&amp; " --&gt; ")),"---")</f>
        <v>---</v>
      </c>
      <c r="G981" s="73" t="str">
        <f>IFERROR(IF(VLOOKUP($D981&amp;"-"&amp;$E981,IF($C$4="TEI0185_REV03",CALC_CONN_TEI0185_REV03!$F:$H),3,0)="--",VLOOKUP($D981&amp;"-"&amp;$E981,IF($C$4="TEI0185_REV03",CALC_CONN_TEI0185_REV03!$F:$H),2,0),VLOOKUP($D981&amp;"-"&amp;$E981,IF($C$4="TEI0185_REV03",CALC_CONN_TEI0185_REV03!$F:$H),3,0)),"---")</f>
        <v>---</v>
      </c>
      <c r="H981" s="73" t="str">
        <f>IFERROR(VLOOKUP(G981,IF($C$4="TEI0185_REV03",CALC_CONN_TEI0185_REV03!$G:$T),14,0),"---")</f>
        <v>---</v>
      </c>
      <c r="I981" s="73" t="str">
        <f>IFERROR(VLOOKUP(G981,IF($C$4="TEI0185_REV03",CALC_CONN_TEI0185_REV03!$H:$X),16,0),"---")</f>
        <v>---</v>
      </c>
      <c r="J981" s="72" t="str">
        <f>IFERROR(VLOOKUP(G981,IF($C$4="TEI0185_REV03",CALC_CONN_TEI0185_REV03!$H:$X),17,0),"---")</f>
        <v>---</v>
      </c>
      <c r="K981" s="78" t="str">
        <f>IFERROR(VLOOKUP($D981&amp;"-"&amp;$E981,IF($C$4="TEI0185_REV03",CALC_CONN_TEI0185_REV03!$F:$K,"???"),6,0),"---")</f>
        <v>---</v>
      </c>
    </row>
    <row r="982" spans="2:11" ht="15" customHeight="1" x14ac:dyDescent="0.25">
      <c r="B982" s="73">
        <f t="shared" si="15"/>
        <v>977</v>
      </c>
      <c r="C982" s="77">
        <f>IFERROR(IF($C$4="TEI0185_REV03",CALC_CONN_TEI0185_REV03!U982,),"---")</f>
        <v>0</v>
      </c>
      <c r="D982" s="73">
        <f>IFERROR(IF($C$4="TEI0185_REV03",CALC_CONN_TEI0185_REV03!D982,),"---")</f>
        <v>0</v>
      </c>
      <c r="E982" s="73">
        <f>IFERROR(IF($C$4="TEI0185_REV03",CALC_CONN_TEI0185_REV03!E982,),"---")</f>
        <v>0</v>
      </c>
      <c r="F982" s="73" t="str">
        <f>IFERROR(IF(VLOOKUP($D982&amp;"-"&amp;$E982,IF($C$4="TEI0185_REV03",CALC_CONN_TEI0185_REV03!$F:$I),4,0)="--","---",IF($C$4="TEI0185_REV03",CALC_CONN_TEI0185_REV03!$G982&amp; " --&gt; " &amp;CALC_CONN_TEI0185_REV03!$I982&amp; " --&gt; ")),"---")</f>
        <v>---</v>
      </c>
      <c r="G982" s="73" t="str">
        <f>IFERROR(IF(VLOOKUP($D982&amp;"-"&amp;$E982,IF($C$4="TEI0185_REV03",CALC_CONN_TEI0185_REV03!$F:$H),3,0)="--",VLOOKUP($D982&amp;"-"&amp;$E982,IF($C$4="TEI0185_REV03",CALC_CONN_TEI0185_REV03!$F:$H),2,0),VLOOKUP($D982&amp;"-"&amp;$E982,IF($C$4="TEI0185_REV03",CALC_CONN_TEI0185_REV03!$F:$H),3,0)),"---")</f>
        <v>---</v>
      </c>
      <c r="H982" s="73" t="str">
        <f>IFERROR(VLOOKUP(G982,IF($C$4="TEI0185_REV03",CALC_CONN_TEI0185_REV03!$G:$T),14,0),"---")</f>
        <v>---</v>
      </c>
      <c r="I982" s="73" t="str">
        <f>IFERROR(VLOOKUP(G982,IF($C$4="TEI0185_REV03",CALC_CONN_TEI0185_REV03!$H:$X),16,0),"---")</f>
        <v>---</v>
      </c>
      <c r="J982" s="72" t="str">
        <f>IFERROR(VLOOKUP(G982,IF($C$4="TEI0185_REV03",CALC_CONN_TEI0185_REV03!$H:$X),17,0),"---")</f>
        <v>---</v>
      </c>
      <c r="K982" s="78" t="str">
        <f>IFERROR(VLOOKUP($D982&amp;"-"&amp;$E982,IF($C$4="TEI0185_REV03",CALC_CONN_TEI0185_REV03!$F:$K,"???"),6,0),"---")</f>
        <v>---</v>
      </c>
    </row>
    <row r="983" spans="2:11" ht="15" customHeight="1" x14ac:dyDescent="0.25">
      <c r="B983" s="73">
        <f t="shared" si="15"/>
        <v>978</v>
      </c>
      <c r="C983" s="77">
        <f>IFERROR(IF($C$4="TEI0185_REV03",CALC_CONN_TEI0185_REV03!U983,),"---")</f>
        <v>0</v>
      </c>
      <c r="D983" s="73">
        <f>IFERROR(IF($C$4="TEI0185_REV03",CALC_CONN_TEI0185_REV03!D983,),"---")</f>
        <v>0</v>
      </c>
      <c r="E983" s="73">
        <f>IFERROR(IF($C$4="TEI0185_REV03",CALC_CONN_TEI0185_REV03!E983,),"---")</f>
        <v>0</v>
      </c>
      <c r="F983" s="73" t="str">
        <f>IFERROR(IF(VLOOKUP($D983&amp;"-"&amp;$E983,IF($C$4="TEI0185_REV03",CALC_CONN_TEI0185_REV03!$F:$I),4,0)="--","---",IF($C$4="TEI0185_REV03",CALC_CONN_TEI0185_REV03!$G983&amp; " --&gt; " &amp;CALC_CONN_TEI0185_REV03!$I983&amp; " --&gt; ")),"---")</f>
        <v>---</v>
      </c>
      <c r="G983" s="73" t="str">
        <f>IFERROR(IF(VLOOKUP($D983&amp;"-"&amp;$E983,IF($C$4="TEI0185_REV03",CALC_CONN_TEI0185_REV03!$F:$H),3,0)="--",VLOOKUP($D983&amp;"-"&amp;$E983,IF($C$4="TEI0185_REV03",CALC_CONN_TEI0185_REV03!$F:$H),2,0),VLOOKUP($D983&amp;"-"&amp;$E983,IF($C$4="TEI0185_REV03",CALC_CONN_TEI0185_REV03!$F:$H),3,0)),"---")</f>
        <v>---</v>
      </c>
      <c r="H983" s="73" t="str">
        <f>IFERROR(VLOOKUP(G983,IF($C$4="TEI0185_REV03",CALC_CONN_TEI0185_REV03!$G:$T),14,0),"---")</f>
        <v>---</v>
      </c>
      <c r="I983" s="73" t="str">
        <f>IFERROR(VLOOKUP(G983,IF($C$4="TEI0185_REV03",CALC_CONN_TEI0185_REV03!$H:$X),16,0),"---")</f>
        <v>---</v>
      </c>
      <c r="J983" s="72" t="str">
        <f>IFERROR(VLOOKUP(G983,IF($C$4="TEI0185_REV03",CALC_CONN_TEI0185_REV03!$H:$X),17,0),"---")</f>
        <v>---</v>
      </c>
      <c r="K983" s="78" t="str">
        <f>IFERROR(VLOOKUP($D983&amp;"-"&amp;$E983,IF($C$4="TEI0185_REV03",CALC_CONN_TEI0185_REV03!$F:$K,"???"),6,0),"---")</f>
        <v>---</v>
      </c>
    </row>
    <row r="984" spans="2:11" ht="15" customHeight="1" x14ac:dyDescent="0.25">
      <c r="B984" s="73">
        <f t="shared" si="15"/>
        <v>979</v>
      </c>
      <c r="C984" s="77">
        <f>IFERROR(IF($C$4="TEI0185_REV03",CALC_CONN_TEI0185_REV03!U984,),"---")</f>
        <v>0</v>
      </c>
      <c r="D984" s="73">
        <f>IFERROR(IF($C$4="TEI0185_REV03",CALC_CONN_TEI0185_REV03!D984,),"---")</f>
        <v>0</v>
      </c>
      <c r="E984" s="73">
        <f>IFERROR(IF($C$4="TEI0185_REV03",CALC_CONN_TEI0185_REV03!E984,),"---")</f>
        <v>0</v>
      </c>
      <c r="F984" s="73" t="str">
        <f>IFERROR(IF(VLOOKUP($D984&amp;"-"&amp;$E984,IF($C$4="TEI0185_REV03",CALC_CONN_TEI0185_REV03!$F:$I),4,0)="--","---",IF($C$4="TEI0185_REV03",CALC_CONN_TEI0185_REV03!$G984&amp; " --&gt; " &amp;CALC_CONN_TEI0185_REV03!$I984&amp; " --&gt; ")),"---")</f>
        <v>---</v>
      </c>
      <c r="G984" s="73" t="str">
        <f>IFERROR(IF(VLOOKUP($D984&amp;"-"&amp;$E984,IF($C$4="TEI0185_REV03",CALC_CONN_TEI0185_REV03!$F:$H),3,0)="--",VLOOKUP($D984&amp;"-"&amp;$E984,IF($C$4="TEI0185_REV03",CALC_CONN_TEI0185_REV03!$F:$H),2,0),VLOOKUP($D984&amp;"-"&amp;$E984,IF($C$4="TEI0185_REV03",CALC_CONN_TEI0185_REV03!$F:$H),3,0)),"---")</f>
        <v>---</v>
      </c>
      <c r="H984" s="73" t="str">
        <f>IFERROR(VLOOKUP(G984,IF($C$4="TEI0185_REV03",CALC_CONN_TEI0185_REV03!$G:$T),14,0),"---")</f>
        <v>---</v>
      </c>
      <c r="I984" s="73" t="str">
        <f>IFERROR(VLOOKUP(G984,IF($C$4="TEI0185_REV03",CALC_CONN_TEI0185_REV03!$H:$X),16,0),"---")</f>
        <v>---</v>
      </c>
      <c r="J984" s="72" t="str">
        <f>IFERROR(VLOOKUP(G984,IF($C$4="TEI0185_REV03",CALC_CONN_TEI0185_REV03!$H:$X),17,0),"---")</f>
        <v>---</v>
      </c>
      <c r="K984" s="78" t="str">
        <f>IFERROR(VLOOKUP($D984&amp;"-"&amp;$E984,IF($C$4="TEI0185_REV03",CALC_CONN_TEI0185_REV03!$F:$K,"???"),6,0),"---")</f>
        <v>---</v>
      </c>
    </row>
    <row r="985" spans="2:11" ht="15" customHeight="1" x14ac:dyDescent="0.25">
      <c r="B985" s="73">
        <f t="shared" si="15"/>
        <v>980</v>
      </c>
      <c r="C985" s="77">
        <f>IFERROR(IF($C$4="TEI0185_REV03",CALC_CONN_TEI0185_REV03!U985,),"---")</f>
        <v>0</v>
      </c>
      <c r="D985" s="73">
        <f>IFERROR(IF($C$4="TEI0185_REV03",CALC_CONN_TEI0185_REV03!D985,),"---")</f>
        <v>0</v>
      </c>
      <c r="E985" s="73">
        <f>IFERROR(IF($C$4="TEI0185_REV03",CALC_CONN_TEI0185_REV03!E985,),"---")</f>
        <v>0</v>
      </c>
      <c r="F985" s="73" t="str">
        <f>IFERROR(IF(VLOOKUP($D985&amp;"-"&amp;$E985,IF($C$4="TEI0185_REV03",CALC_CONN_TEI0185_REV03!$F:$I),4,0)="--","---",IF($C$4="TEI0185_REV03",CALC_CONN_TEI0185_REV03!$G985&amp; " --&gt; " &amp;CALC_CONN_TEI0185_REV03!$I985&amp; " --&gt; ")),"---")</f>
        <v>---</v>
      </c>
      <c r="G985" s="73" t="str">
        <f>IFERROR(IF(VLOOKUP($D985&amp;"-"&amp;$E985,IF($C$4="TEI0185_REV03",CALC_CONN_TEI0185_REV03!$F:$H),3,0)="--",VLOOKUP($D985&amp;"-"&amp;$E985,IF($C$4="TEI0185_REV03",CALC_CONN_TEI0185_REV03!$F:$H),2,0),VLOOKUP($D985&amp;"-"&amp;$E985,IF($C$4="TEI0185_REV03",CALC_CONN_TEI0185_REV03!$F:$H),3,0)),"---")</f>
        <v>---</v>
      </c>
      <c r="H985" s="73" t="str">
        <f>IFERROR(VLOOKUP(G985,IF($C$4="TEI0185_REV03",CALC_CONN_TEI0185_REV03!$G:$T),14,0),"---")</f>
        <v>---</v>
      </c>
      <c r="I985" s="73" t="str">
        <f>IFERROR(VLOOKUP(G985,IF($C$4="TEI0185_REV03",CALC_CONN_TEI0185_REV03!$H:$X),16,0),"---")</f>
        <v>---</v>
      </c>
      <c r="J985" s="72" t="str">
        <f>IFERROR(VLOOKUP(G985,IF($C$4="TEI0185_REV03",CALC_CONN_TEI0185_REV03!$H:$X),17,0),"---")</f>
        <v>---</v>
      </c>
      <c r="K985" s="78" t="str">
        <f>IFERROR(VLOOKUP($D985&amp;"-"&amp;$E985,IF($C$4="TEI0185_REV03",CALC_CONN_TEI0185_REV03!$F:$K,"???"),6,0),"---")</f>
        <v>---</v>
      </c>
    </row>
    <row r="986" spans="2:11" ht="15" customHeight="1" x14ac:dyDescent="0.25">
      <c r="B986" s="73">
        <f t="shared" si="15"/>
        <v>981</v>
      </c>
      <c r="C986" s="77">
        <f>IFERROR(IF($C$4="TEI0185_REV03",CALC_CONN_TEI0185_REV03!U986,),"---")</f>
        <v>0</v>
      </c>
      <c r="D986" s="73">
        <f>IFERROR(IF($C$4="TEI0185_REV03",CALC_CONN_TEI0185_REV03!D986,),"---")</f>
        <v>0</v>
      </c>
      <c r="E986" s="73">
        <f>IFERROR(IF($C$4="TEI0185_REV03",CALC_CONN_TEI0185_REV03!E986,),"---")</f>
        <v>0</v>
      </c>
      <c r="F986" s="73" t="str">
        <f>IFERROR(IF(VLOOKUP($D986&amp;"-"&amp;$E986,IF($C$4="TEI0185_REV03",CALC_CONN_TEI0185_REV03!$F:$I),4,0)="--","---",IF($C$4="TEI0185_REV03",CALC_CONN_TEI0185_REV03!$G986&amp; " --&gt; " &amp;CALC_CONN_TEI0185_REV03!$I986&amp; " --&gt; ")),"---")</f>
        <v>---</v>
      </c>
      <c r="G986" s="73" t="str">
        <f>IFERROR(IF(VLOOKUP($D986&amp;"-"&amp;$E986,IF($C$4="TEI0185_REV03",CALC_CONN_TEI0185_REV03!$F:$H),3,0)="--",VLOOKUP($D986&amp;"-"&amp;$E986,IF($C$4="TEI0185_REV03",CALC_CONN_TEI0185_REV03!$F:$H),2,0),VLOOKUP($D986&amp;"-"&amp;$E986,IF($C$4="TEI0185_REV03",CALC_CONN_TEI0185_REV03!$F:$H),3,0)),"---")</f>
        <v>---</v>
      </c>
      <c r="H986" s="73" t="str">
        <f>IFERROR(VLOOKUP(G986,IF($C$4="TEI0185_REV03",CALC_CONN_TEI0185_REV03!$G:$T),14,0),"---")</f>
        <v>---</v>
      </c>
      <c r="I986" s="73" t="str">
        <f>IFERROR(VLOOKUP(G986,IF($C$4="TEI0185_REV03",CALC_CONN_TEI0185_REV03!$H:$X),16,0),"---")</f>
        <v>---</v>
      </c>
      <c r="J986" s="72" t="str">
        <f>IFERROR(VLOOKUP(G986,IF($C$4="TEI0185_REV03",CALC_CONN_TEI0185_REV03!$H:$X),17,0),"---")</f>
        <v>---</v>
      </c>
      <c r="K986" s="78" t="str">
        <f>IFERROR(VLOOKUP($D986&amp;"-"&amp;$E986,IF($C$4="TEI0185_REV03",CALC_CONN_TEI0185_REV03!$F:$K,"???"),6,0),"---")</f>
        <v>---</v>
      </c>
    </row>
    <row r="987" spans="2:11" ht="15" customHeight="1" x14ac:dyDescent="0.25">
      <c r="B987" s="73">
        <f t="shared" si="15"/>
        <v>982</v>
      </c>
      <c r="C987" s="77">
        <f>IFERROR(IF($C$4="TEI0185_REV03",CALC_CONN_TEI0185_REV03!U987,),"---")</f>
        <v>0</v>
      </c>
      <c r="D987" s="73">
        <f>IFERROR(IF($C$4="TEI0185_REV03",CALC_CONN_TEI0185_REV03!D987,),"---")</f>
        <v>0</v>
      </c>
      <c r="E987" s="73">
        <f>IFERROR(IF($C$4="TEI0185_REV03",CALC_CONN_TEI0185_REV03!E987,),"---")</f>
        <v>0</v>
      </c>
      <c r="F987" s="73" t="str">
        <f>IFERROR(IF(VLOOKUP($D987&amp;"-"&amp;$E987,IF($C$4="TEI0185_REV03",CALC_CONN_TEI0185_REV03!$F:$I),4,0)="--","---",IF($C$4="TEI0185_REV03",CALC_CONN_TEI0185_REV03!$G987&amp; " --&gt; " &amp;CALC_CONN_TEI0185_REV03!$I987&amp; " --&gt; ")),"---")</f>
        <v>---</v>
      </c>
      <c r="G987" s="73" t="str">
        <f>IFERROR(IF(VLOOKUP($D987&amp;"-"&amp;$E987,IF($C$4="TEI0185_REV03",CALC_CONN_TEI0185_REV03!$F:$H),3,0)="--",VLOOKUP($D987&amp;"-"&amp;$E987,IF($C$4="TEI0185_REV03",CALC_CONN_TEI0185_REV03!$F:$H),2,0),VLOOKUP($D987&amp;"-"&amp;$E987,IF($C$4="TEI0185_REV03",CALC_CONN_TEI0185_REV03!$F:$H),3,0)),"---")</f>
        <v>---</v>
      </c>
      <c r="H987" s="73" t="str">
        <f>IFERROR(VLOOKUP(G987,IF($C$4="TEI0185_REV03",CALC_CONN_TEI0185_REV03!$G:$T),14,0),"---")</f>
        <v>---</v>
      </c>
      <c r="I987" s="73" t="str">
        <f>IFERROR(VLOOKUP(G987,IF($C$4="TEI0185_REV03",CALC_CONN_TEI0185_REV03!$H:$X),16,0),"---")</f>
        <v>---</v>
      </c>
      <c r="J987" s="72" t="str">
        <f>IFERROR(VLOOKUP(G987,IF($C$4="TEI0185_REV03",CALC_CONN_TEI0185_REV03!$H:$X),17,0),"---")</f>
        <v>---</v>
      </c>
      <c r="K987" s="78" t="str">
        <f>IFERROR(VLOOKUP($D987&amp;"-"&amp;$E987,IF($C$4="TEI0185_REV03",CALC_CONN_TEI0185_REV03!$F:$K,"???"),6,0),"---")</f>
        <v>---</v>
      </c>
    </row>
    <row r="988" spans="2:11" ht="15" customHeight="1" x14ac:dyDescent="0.25">
      <c r="B988" s="73">
        <f t="shared" si="15"/>
        <v>983</v>
      </c>
      <c r="C988" s="77">
        <f>IFERROR(IF($C$4="TEI0185_REV03",CALC_CONN_TEI0185_REV03!U988,),"---")</f>
        <v>0</v>
      </c>
      <c r="D988" s="73">
        <f>IFERROR(IF($C$4="TEI0185_REV03",CALC_CONN_TEI0185_REV03!D988,),"---")</f>
        <v>0</v>
      </c>
      <c r="E988" s="73">
        <f>IFERROR(IF($C$4="TEI0185_REV03",CALC_CONN_TEI0185_REV03!E988,),"---")</f>
        <v>0</v>
      </c>
      <c r="F988" s="73" t="str">
        <f>IFERROR(IF(VLOOKUP($D988&amp;"-"&amp;$E988,IF($C$4="TEI0185_REV03",CALC_CONN_TEI0185_REV03!$F:$I),4,0)="--","---",IF($C$4="TEI0185_REV03",CALC_CONN_TEI0185_REV03!$G988&amp; " --&gt; " &amp;CALC_CONN_TEI0185_REV03!$I988&amp; " --&gt; ")),"---")</f>
        <v>---</v>
      </c>
      <c r="G988" s="73" t="str">
        <f>IFERROR(IF(VLOOKUP($D988&amp;"-"&amp;$E988,IF($C$4="TEI0185_REV03",CALC_CONN_TEI0185_REV03!$F:$H),3,0)="--",VLOOKUP($D988&amp;"-"&amp;$E988,IF($C$4="TEI0185_REV03",CALC_CONN_TEI0185_REV03!$F:$H),2,0),VLOOKUP($D988&amp;"-"&amp;$E988,IF($C$4="TEI0185_REV03",CALC_CONN_TEI0185_REV03!$F:$H),3,0)),"---")</f>
        <v>---</v>
      </c>
      <c r="H988" s="73" t="str">
        <f>IFERROR(VLOOKUP(G988,IF($C$4="TEI0185_REV03",CALC_CONN_TEI0185_REV03!$G:$T),14,0),"---")</f>
        <v>---</v>
      </c>
      <c r="I988" s="73" t="str">
        <f>IFERROR(VLOOKUP(G988,IF($C$4="TEI0185_REV03",CALC_CONN_TEI0185_REV03!$H:$X),16,0),"---")</f>
        <v>---</v>
      </c>
      <c r="J988" s="72" t="str">
        <f>IFERROR(VLOOKUP(G988,IF($C$4="TEI0185_REV03",CALC_CONN_TEI0185_REV03!$H:$X),17,0),"---")</f>
        <v>---</v>
      </c>
      <c r="K988" s="78" t="str">
        <f>IFERROR(VLOOKUP($D988&amp;"-"&amp;$E988,IF($C$4="TEI0185_REV03",CALC_CONN_TEI0185_REV03!$F:$K,"???"),6,0),"---")</f>
        <v>---</v>
      </c>
    </row>
    <row r="989" spans="2:11" ht="15" customHeight="1" x14ac:dyDescent="0.25">
      <c r="B989" s="73">
        <f t="shared" si="15"/>
        <v>984</v>
      </c>
      <c r="C989" s="77">
        <f>IFERROR(IF($C$4="TEI0185_REV03",CALC_CONN_TEI0185_REV03!U989,),"---")</f>
        <v>0</v>
      </c>
      <c r="D989" s="73">
        <f>IFERROR(IF($C$4="TEI0185_REV03",CALC_CONN_TEI0185_REV03!D989,),"---")</f>
        <v>0</v>
      </c>
      <c r="E989" s="73">
        <f>IFERROR(IF($C$4="TEI0185_REV03",CALC_CONN_TEI0185_REV03!E989,),"---")</f>
        <v>0</v>
      </c>
      <c r="F989" s="73" t="str">
        <f>IFERROR(IF(VLOOKUP($D989&amp;"-"&amp;$E989,IF($C$4="TEI0185_REV03",CALC_CONN_TEI0185_REV03!$F:$I),4,0)="--","---",IF($C$4="TEI0185_REV03",CALC_CONN_TEI0185_REV03!$G989&amp; " --&gt; " &amp;CALC_CONN_TEI0185_REV03!$I989&amp; " --&gt; ")),"---")</f>
        <v>---</v>
      </c>
      <c r="G989" s="73" t="str">
        <f>IFERROR(IF(VLOOKUP($D989&amp;"-"&amp;$E989,IF($C$4="TEI0185_REV03",CALC_CONN_TEI0185_REV03!$F:$H),3,0)="--",VLOOKUP($D989&amp;"-"&amp;$E989,IF($C$4="TEI0185_REV03",CALC_CONN_TEI0185_REV03!$F:$H),2,0),VLOOKUP($D989&amp;"-"&amp;$E989,IF($C$4="TEI0185_REV03",CALC_CONN_TEI0185_REV03!$F:$H),3,0)),"---")</f>
        <v>---</v>
      </c>
      <c r="H989" s="73" t="str">
        <f>IFERROR(VLOOKUP(G989,IF($C$4="TEI0185_REV03",CALC_CONN_TEI0185_REV03!$G:$T),14,0),"---")</f>
        <v>---</v>
      </c>
      <c r="I989" s="73" t="str">
        <f>IFERROR(VLOOKUP(G989,IF($C$4="TEI0185_REV03",CALC_CONN_TEI0185_REV03!$H:$X),16,0),"---")</f>
        <v>---</v>
      </c>
      <c r="J989" s="72" t="str">
        <f>IFERROR(VLOOKUP(G989,IF($C$4="TEI0185_REV03",CALC_CONN_TEI0185_REV03!$H:$X),17,0),"---")</f>
        <v>---</v>
      </c>
      <c r="K989" s="78" t="str">
        <f>IFERROR(VLOOKUP($D989&amp;"-"&amp;$E989,IF($C$4="TEI0185_REV03",CALC_CONN_TEI0185_REV03!$F:$K,"???"),6,0),"---")</f>
        <v>---</v>
      </c>
    </row>
    <row r="990" spans="2:11" ht="15" customHeight="1" x14ac:dyDescent="0.25">
      <c r="B990" s="73">
        <f t="shared" si="15"/>
        <v>985</v>
      </c>
      <c r="C990" s="77">
        <f>IFERROR(IF($C$4="TEI0185_REV03",CALC_CONN_TEI0185_REV03!U990,),"---")</f>
        <v>0</v>
      </c>
      <c r="D990" s="73">
        <f>IFERROR(IF($C$4="TEI0185_REV03",CALC_CONN_TEI0185_REV03!D990,),"---")</f>
        <v>0</v>
      </c>
      <c r="E990" s="73">
        <f>IFERROR(IF($C$4="TEI0185_REV03",CALC_CONN_TEI0185_REV03!E990,),"---")</f>
        <v>0</v>
      </c>
      <c r="F990" s="73" t="str">
        <f>IFERROR(IF(VLOOKUP($D990&amp;"-"&amp;$E990,IF($C$4="TEI0185_REV03",CALC_CONN_TEI0185_REV03!$F:$I),4,0)="--","---",IF($C$4="TEI0185_REV03",CALC_CONN_TEI0185_REV03!$G990&amp; " --&gt; " &amp;CALC_CONN_TEI0185_REV03!$I990&amp; " --&gt; ")),"---")</f>
        <v>---</v>
      </c>
      <c r="G990" s="73" t="str">
        <f>IFERROR(IF(VLOOKUP($D990&amp;"-"&amp;$E990,IF($C$4="TEI0185_REV03",CALC_CONN_TEI0185_REV03!$F:$H),3,0)="--",VLOOKUP($D990&amp;"-"&amp;$E990,IF($C$4="TEI0185_REV03",CALC_CONN_TEI0185_REV03!$F:$H),2,0),VLOOKUP($D990&amp;"-"&amp;$E990,IF($C$4="TEI0185_REV03",CALC_CONN_TEI0185_REV03!$F:$H),3,0)),"---")</f>
        <v>---</v>
      </c>
      <c r="H990" s="73" t="str">
        <f>IFERROR(VLOOKUP(G990,IF($C$4="TEI0185_REV03",CALC_CONN_TEI0185_REV03!$G:$T),14,0),"---")</f>
        <v>---</v>
      </c>
      <c r="I990" s="73" t="str">
        <f>IFERROR(VLOOKUP(G990,IF($C$4="TEI0185_REV03",CALC_CONN_TEI0185_REV03!$H:$X),16,0),"---")</f>
        <v>---</v>
      </c>
      <c r="J990" s="72" t="str">
        <f>IFERROR(VLOOKUP(G990,IF($C$4="TEI0185_REV03",CALC_CONN_TEI0185_REV03!$H:$X),17,0),"---")</f>
        <v>---</v>
      </c>
      <c r="K990" s="78" t="str">
        <f>IFERROR(VLOOKUP($D990&amp;"-"&amp;$E990,IF($C$4="TEI0185_REV03",CALC_CONN_TEI0185_REV03!$F:$K,"???"),6,0),"---")</f>
        <v>---</v>
      </c>
    </row>
    <row r="991" spans="2:11" ht="15" customHeight="1" x14ac:dyDescent="0.25">
      <c r="B991" s="73">
        <f t="shared" si="15"/>
        <v>986</v>
      </c>
      <c r="C991" s="77">
        <f>IFERROR(IF($C$4="TEI0185_REV03",CALC_CONN_TEI0185_REV03!U991,),"---")</f>
        <v>0</v>
      </c>
      <c r="D991" s="73">
        <f>IFERROR(IF($C$4="TEI0185_REV03",CALC_CONN_TEI0185_REV03!D991,),"---")</f>
        <v>0</v>
      </c>
      <c r="E991" s="73">
        <f>IFERROR(IF($C$4="TEI0185_REV03",CALC_CONN_TEI0185_REV03!E991,),"---")</f>
        <v>0</v>
      </c>
      <c r="F991" s="73" t="str">
        <f>IFERROR(IF(VLOOKUP($D991&amp;"-"&amp;$E991,IF($C$4="TEI0185_REV03",CALC_CONN_TEI0185_REV03!$F:$I),4,0)="--","---",IF($C$4="TEI0185_REV03",CALC_CONN_TEI0185_REV03!$G991&amp; " --&gt; " &amp;CALC_CONN_TEI0185_REV03!$I991&amp; " --&gt; ")),"---")</f>
        <v>---</v>
      </c>
      <c r="G991" s="73" t="str">
        <f>IFERROR(IF(VLOOKUP($D991&amp;"-"&amp;$E991,IF($C$4="TEI0185_REV03",CALC_CONN_TEI0185_REV03!$F:$H),3,0)="--",VLOOKUP($D991&amp;"-"&amp;$E991,IF($C$4="TEI0185_REV03",CALC_CONN_TEI0185_REV03!$F:$H),2,0),VLOOKUP($D991&amp;"-"&amp;$E991,IF($C$4="TEI0185_REV03",CALC_CONN_TEI0185_REV03!$F:$H),3,0)),"---")</f>
        <v>---</v>
      </c>
      <c r="H991" s="73" t="str">
        <f>IFERROR(VLOOKUP(G991,IF($C$4="TEI0185_REV03",CALC_CONN_TEI0185_REV03!$G:$T),14,0),"---")</f>
        <v>---</v>
      </c>
      <c r="I991" s="73" t="str">
        <f>IFERROR(VLOOKUP(G991,IF($C$4="TEI0185_REV03",CALC_CONN_TEI0185_REV03!$H:$X),16,0),"---")</f>
        <v>---</v>
      </c>
      <c r="J991" s="72" t="str">
        <f>IFERROR(VLOOKUP(G991,IF($C$4="TEI0185_REV03",CALC_CONN_TEI0185_REV03!$H:$X),17,0),"---")</f>
        <v>---</v>
      </c>
      <c r="K991" s="78" t="str">
        <f>IFERROR(VLOOKUP($D991&amp;"-"&amp;$E991,IF($C$4="TEI0185_REV03",CALC_CONN_TEI0185_REV03!$F:$K,"???"),6,0),"---")</f>
        <v>---</v>
      </c>
    </row>
    <row r="992" spans="2:11" ht="15" customHeight="1" x14ac:dyDescent="0.25">
      <c r="B992" s="73">
        <f t="shared" si="15"/>
        <v>987</v>
      </c>
      <c r="C992" s="77">
        <f>IFERROR(IF($C$4="TEI0185_REV03",CALC_CONN_TEI0185_REV03!U992,),"---")</f>
        <v>0</v>
      </c>
      <c r="D992" s="73">
        <f>IFERROR(IF($C$4="TEI0185_REV03",CALC_CONN_TEI0185_REV03!D992,),"---")</f>
        <v>0</v>
      </c>
      <c r="E992" s="73">
        <f>IFERROR(IF($C$4="TEI0185_REV03",CALC_CONN_TEI0185_REV03!E992,),"---")</f>
        <v>0</v>
      </c>
      <c r="F992" s="73" t="str">
        <f>IFERROR(IF(VLOOKUP($D992&amp;"-"&amp;$E992,IF($C$4="TEI0185_REV03",CALC_CONN_TEI0185_REV03!$F:$I),4,0)="--","---",IF($C$4="TEI0185_REV03",CALC_CONN_TEI0185_REV03!$G992&amp; " --&gt; " &amp;CALC_CONN_TEI0185_REV03!$I992&amp; " --&gt; ")),"---")</f>
        <v>---</v>
      </c>
      <c r="G992" s="73" t="str">
        <f>IFERROR(IF(VLOOKUP($D992&amp;"-"&amp;$E992,IF($C$4="TEI0185_REV03",CALC_CONN_TEI0185_REV03!$F:$H),3,0)="--",VLOOKUP($D992&amp;"-"&amp;$E992,IF($C$4="TEI0185_REV03",CALC_CONN_TEI0185_REV03!$F:$H),2,0),VLOOKUP($D992&amp;"-"&amp;$E992,IF($C$4="TEI0185_REV03",CALC_CONN_TEI0185_REV03!$F:$H),3,0)),"---")</f>
        <v>---</v>
      </c>
      <c r="H992" s="73" t="str">
        <f>IFERROR(VLOOKUP(G992,IF($C$4="TEI0185_REV03",CALC_CONN_TEI0185_REV03!$G:$T),14,0),"---")</f>
        <v>---</v>
      </c>
      <c r="I992" s="73" t="str">
        <f>IFERROR(VLOOKUP(G992,IF($C$4="TEI0185_REV03",CALC_CONN_TEI0185_REV03!$H:$X),16,0),"---")</f>
        <v>---</v>
      </c>
      <c r="J992" s="72" t="str">
        <f>IFERROR(VLOOKUP(G992,IF($C$4="TEI0185_REV03",CALC_CONN_TEI0185_REV03!$H:$X),17,0),"---")</f>
        <v>---</v>
      </c>
      <c r="K992" s="78" t="str">
        <f>IFERROR(VLOOKUP($D992&amp;"-"&amp;$E992,IF($C$4="TEI0185_REV03",CALC_CONN_TEI0185_REV03!$F:$K,"???"),6,0),"---")</f>
        <v>---</v>
      </c>
    </row>
    <row r="993" spans="2:11" ht="15" customHeight="1" x14ac:dyDescent="0.25">
      <c r="B993" s="73">
        <f t="shared" si="15"/>
        <v>988</v>
      </c>
      <c r="C993" s="77">
        <f>IFERROR(IF($C$4="TEI0185_REV03",CALC_CONN_TEI0185_REV03!U993,),"---")</f>
        <v>0</v>
      </c>
      <c r="D993" s="73">
        <f>IFERROR(IF($C$4="TEI0185_REV03",CALC_CONN_TEI0185_REV03!D993,),"---")</f>
        <v>0</v>
      </c>
      <c r="E993" s="73">
        <f>IFERROR(IF($C$4="TEI0185_REV03",CALC_CONN_TEI0185_REV03!E993,),"---")</f>
        <v>0</v>
      </c>
      <c r="F993" s="73" t="str">
        <f>IFERROR(IF(VLOOKUP($D993&amp;"-"&amp;$E993,IF($C$4="TEI0185_REV03",CALC_CONN_TEI0185_REV03!$F:$I),4,0)="--","---",IF($C$4="TEI0185_REV03",CALC_CONN_TEI0185_REV03!$G993&amp; " --&gt; " &amp;CALC_CONN_TEI0185_REV03!$I993&amp; " --&gt; ")),"---")</f>
        <v>---</v>
      </c>
      <c r="G993" s="73" t="str">
        <f>IFERROR(IF(VLOOKUP($D993&amp;"-"&amp;$E993,IF($C$4="TEI0185_REV03",CALC_CONN_TEI0185_REV03!$F:$H),3,0)="--",VLOOKUP($D993&amp;"-"&amp;$E993,IF($C$4="TEI0185_REV03",CALC_CONN_TEI0185_REV03!$F:$H),2,0),VLOOKUP($D993&amp;"-"&amp;$E993,IF($C$4="TEI0185_REV03",CALC_CONN_TEI0185_REV03!$F:$H),3,0)),"---")</f>
        <v>---</v>
      </c>
      <c r="H993" s="73" t="str">
        <f>IFERROR(VLOOKUP(G993,IF($C$4="TEI0185_REV03",CALC_CONN_TEI0185_REV03!$G:$T),14,0),"---")</f>
        <v>---</v>
      </c>
      <c r="I993" s="73" t="str">
        <f>IFERROR(VLOOKUP(G993,IF($C$4="TEI0185_REV03",CALC_CONN_TEI0185_REV03!$H:$X),16,0),"---")</f>
        <v>---</v>
      </c>
      <c r="J993" s="72" t="str">
        <f>IFERROR(VLOOKUP(G993,IF($C$4="TEI0185_REV03",CALC_CONN_TEI0185_REV03!$H:$X),17,0),"---")</f>
        <v>---</v>
      </c>
      <c r="K993" s="78" t="str">
        <f>IFERROR(VLOOKUP($D993&amp;"-"&amp;$E993,IF($C$4="TEI0185_REV03",CALC_CONN_TEI0185_REV03!$F:$K,"???"),6,0),"---")</f>
        <v>---</v>
      </c>
    </row>
    <row r="994" spans="2:11" ht="15" customHeight="1" x14ac:dyDescent="0.25">
      <c r="B994" s="73">
        <f t="shared" si="15"/>
        <v>989</v>
      </c>
      <c r="C994" s="77">
        <f>IFERROR(IF($C$4="TEI0185_REV03",CALC_CONN_TEI0185_REV03!U994,),"---")</f>
        <v>0</v>
      </c>
      <c r="D994" s="73">
        <f>IFERROR(IF($C$4="TEI0185_REV03",CALC_CONN_TEI0185_REV03!D994,),"---")</f>
        <v>0</v>
      </c>
      <c r="E994" s="73">
        <f>IFERROR(IF($C$4="TEI0185_REV03",CALC_CONN_TEI0185_REV03!E994,),"---")</f>
        <v>0</v>
      </c>
      <c r="F994" s="73" t="str">
        <f>IFERROR(IF(VLOOKUP($D994&amp;"-"&amp;$E994,IF($C$4="TEI0185_REV03",CALC_CONN_TEI0185_REV03!$F:$I),4,0)="--","---",IF($C$4="TEI0185_REV03",CALC_CONN_TEI0185_REV03!$G994&amp; " --&gt; " &amp;CALC_CONN_TEI0185_REV03!$I994&amp; " --&gt; ")),"---")</f>
        <v>---</v>
      </c>
      <c r="G994" s="73" t="str">
        <f>IFERROR(IF(VLOOKUP($D994&amp;"-"&amp;$E994,IF($C$4="TEI0185_REV03",CALC_CONN_TEI0185_REV03!$F:$H),3,0)="--",VLOOKUP($D994&amp;"-"&amp;$E994,IF($C$4="TEI0185_REV03",CALC_CONN_TEI0185_REV03!$F:$H),2,0),VLOOKUP($D994&amp;"-"&amp;$E994,IF($C$4="TEI0185_REV03",CALC_CONN_TEI0185_REV03!$F:$H),3,0)),"---")</f>
        <v>---</v>
      </c>
      <c r="H994" s="73" t="str">
        <f>IFERROR(VLOOKUP(G994,IF($C$4="TEI0185_REV03",CALC_CONN_TEI0185_REV03!$G:$T),14,0),"---")</f>
        <v>---</v>
      </c>
      <c r="I994" s="73" t="str">
        <f>IFERROR(VLOOKUP(G994,IF($C$4="TEI0185_REV03",CALC_CONN_TEI0185_REV03!$H:$X),16,0),"---")</f>
        <v>---</v>
      </c>
      <c r="J994" s="72" t="str">
        <f>IFERROR(VLOOKUP(G994,IF($C$4="TEI0185_REV03",CALC_CONN_TEI0185_REV03!$H:$X),17,0),"---")</f>
        <v>---</v>
      </c>
      <c r="K994" s="78" t="str">
        <f>IFERROR(VLOOKUP($D994&amp;"-"&amp;$E994,IF($C$4="TEI0185_REV03",CALC_CONN_TEI0185_REV03!$F:$K,"???"),6,0),"---")</f>
        <v>---</v>
      </c>
    </row>
    <row r="995" spans="2:11" ht="15" customHeight="1" x14ac:dyDescent="0.25">
      <c r="B995" s="73">
        <f t="shared" si="15"/>
        <v>990</v>
      </c>
      <c r="C995" s="77">
        <f>IFERROR(IF($C$4="TEI0185_REV03",CALC_CONN_TEI0185_REV03!U995,),"---")</f>
        <v>0</v>
      </c>
      <c r="D995" s="73">
        <f>IFERROR(IF($C$4="TEI0185_REV03",CALC_CONN_TEI0185_REV03!D995,),"---")</f>
        <v>0</v>
      </c>
      <c r="E995" s="73">
        <f>IFERROR(IF($C$4="TEI0185_REV03",CALC_CONN_TEI0185_REV03!E995,),"---")</f>
        <v>0</v>
      </c>
      <c r="F995" s="73" t="str">
        <f>IFERROR(IF(VLOOKUP($D995&amp;"-"&amp;$E995,IF($C$4="TEI0185_REV03",CALC_CONN_TEI0185_REV03!$F:$I),4,0)="--","---",IF($C$4="TEI0185_REV03",CALC_CONN_TEI0185_REV03!$G995&amp; " --&gt; " &amp;CALC_CONN_TEI0185_REV03!$I995&amp; " --&gt; ")),"---")</f>
        <v>---</v>
      </c>
      <c r="G995" s="73" t="str">
        <f>IFERROR(IF(VLOOKUP($D995&amp;"-"&amp;$E995,IF($C$4="TEI0185_REV03",CALC_CONN_TEI0185_REV03!$F:$H),3,0)="--",VLOOKUP($D995&amp;"-"&amp;$E995,IF($C$4="TEI0185_REV03",CALC_CONN_TEI0185_REV03!$F:$H),2,0),VLOOKUP($D995&amp;"-"&amp;$E995,IF($C$4="TEI0185_REV03",CALC_CONN_TEI0185_REV03!$F:$H),3,0)),"---")</f>
        <v>---</v>
      </c>
      <c r="H995" s="73" t="str">
        <f>IFERROR(VLOOKUP(G995,IF($C$4="TEI0185_REV03",CALC_CONN_TEI0185_REV03!$G:$T),14,0),"---")</f>
        <v>---</v>
      </c>
      <c r="I995" s="73" t="str">
        <f>IFERROR(VLOOKUP(G995,IF($C$4="TEI0185_REV03",CALC_CONN_TEI0185_REV03!$H:$X),16,0),"---")</f>
        <v>---</v>
      </c>
      <c r="J995" s="72" t="str">
        <f>IFERROR(VLOOKUP(G995,IF($C$4="TEI0185_REV03",CALC_CONN_TEI0185_REV03!$H:$X),17,0),"---")</f>
        <v>---</v>
      </c>
      <c r="K995" s="78" t="str">
        <f>IFERROR(VLOOKUP($D995&amp;"-"&amp;$E995,IF($C$4="TEI0185_REV03",CALC_CONN_TEI0185_REV03!$F:$K,"???"),6,0),"---")</f>
        <v>---</v>
      </c>
    </row>
    <row r="996" spans="2:11" ht="15" customHeight="1" x14ac:dyDescent="0.25">
      <c r="B996" s="73">
        <f t="shared" si="15"/>
        <v>991</v>
      </c>
      <c r="C996" s="77">
        <f>IFERROR(IF($C$4="TEI0185_REV03",CALC_CONN_TEI0185_REV03!U996,),"---")</f>
        <v>0</v>
      </c>
      <c r="D996" s="73">
        <f>IFERROR(IF($C$4="TEI0185_REV03",CALC_CONN_TEI0185_REV03!D996,),"---")</f>
        <v>0</v>
      </c>
      <c r="E996" s="73">
        <f>IFERROR(IF($C$4="TEI0185_REV03",CALC_CONN_TEI0185_REV03!E996,),"---")</f>
        <v>0</v>
      </c>
      <c r="F996" s="73" t="str">
        <f>IFERROR(IF(VLOOKUP($D996&amp;"-"&amp;$E996,IF($C$4="TEI0185_REV03",CALC_CONN_TEI0185_REV03!$F:$I),4,0)="--","---",IF($C$4="TEI0185_REV03",CALC_CONN_TEI0185_REV03!$G996&amp; " --&gt; " &amp;CALC_CONN_TEI0185_REV03!$I996&amp; " --&gt; ")),"---")</f>
        <v>---</v>
      </c>
      <c r="G996" s="73" t="str">
        <f>IFERROR(IF(VLOOKUP($D996&amp;"-"&amp;$E996,IF($C$4="TEI0185_REV03",CALC_CONN_TEI0185_REV03!$F:$H),3,0)="--",VLOOKUP($D996&amp;"-"&amp;$E996,IF($C$4="TEI0185_REV03",CALC_CONN_TEI0185_REV03!$F:$H),2,0),VLOOKUP($D996&amp;"-"&amp;$E996,IF($C$4="TEI0185_REV03",CALC_CONN_TEI0185_REV03!$F:$H),3,0)),"---")</f>
        <v>---</v>
      </c>
      <c r="H996" s="73" t="str">
        <f>IFERROR(VLOOKUP(G996,IF($C$4="TEI0185_REV03",CALC_CONN_TEI0185_REV03!$G:$T),14,0),"---")</f>
        <v>---</v>
      </c>
      <c r="I996" s="73" t="str">
        <f>IFERROR(VLOOKUP(G996,IF($C$4="TEI0185_REV03",CALC_CONN_TEI0185_REV03!$H:$X),16,0),"---")</f>
        <v>---</v>
      </c>
      <c r="J996" s="72" t="str">
        <f>IFERROR(VLOOKUP(G996,IF($C$4="TEI0185_REV03",CALC_CONN_TEI0185_REV03!$H:$X),17,0),"---")</f>
        <v>---</v>
      </c>
      <c r="K996" s="78" t="str">
        <f>IFERROR(VLOOKUP($D996&amp;"-"&amp;$E996,IF($C$4="TEI0185_REV03",CALC_CONN_TEI0185_REV03!$F:$K,"???"),6,0),"---")</f>
        <v>---</v>
      </c>
    </row>
    <row r="997" spans="2:11" ht="15" customHeight="1" x14ac:dyDescent="0.25">
      <c r="B997" s="73">
        <f t="shared" si="15"/>
        <v>992</v>
      </c>
      <c r="C997" s="77">
        <f>IFERROR(IF($C$4="TEI0185_REV03",CALC_CONN_TEI0185_REV03!U997,),"---")</f>
        <v>0</v>
      </c>
      <c r="D997" s="73">
        <f>IFERROR(IF($C$4="TEI0185_REV03",CALC_CONN_TEI0185_REV03!D997,),"---")</f>
        <v>0</v>
      </c>
      <c r="E997" s="73">
        <f>IFERROR(IF($C$4="TEI0185_REV03",CALC_CONN_TEI0185_REV03!E997,),"---")</f>
        <v>0</v>
      </c>
      <c r="F997" s="73" t="str">
        <f>IFERROR(IF(VLOOKUP($D997&amp;"-"&amp;$E997,IF($C$4="TEI0185_REV03",CALC_CONN_TEI0185_REV03!$F:$I),4,0)="--","---",IF($C$4="TEI0185_REV03",CALC_CONN_TEI0185_REV03!$G997&amp; " --&gt; " &amp;CALC_CONN_TEI0185_REV03!$I997&amp; " --&gt; ")),"---")</f>
        <v>---</v>
      </c>
      <c r="G997" s="73" t="str">
        <f>IFERROR(IF(VLOOKUP($D997&amp;"-"&amp;$E997,IF($C$4="TEI0185_REV03",CALC_CONN_TEI0185_REV03!$F:$H),3,0)="--",VLOOKUP($D997&amp;"-"&amp;$E997,IF($C$4="TEI0185_REV03",CALC_CONN_TEI0185_REV03!$F:$H),2,0),VLOOKUP($D997&amp;"-"&amp;$E997,IF($C$4="TEI0185_REV03",CALC_CONN_TEI0185_REV03!$F:$H),3,0)),"---")</f>
        <v>---</v>
      </c>
      <c r="H997" s="73" t="str">
        <f>IFERROR(VLOOKUP(G997,IF($C$4="TEI0185_REV03",CALC_CONN_TEI0185_REV03!$G:$T),14,0),"---")</f>
        <v>---</v>
      </c>
      <c r="I997" s="73" t="str">
        <f>IFERROR(VLOOKUP(G997,IF($C$4="TEI0185_REV03",CALC_CONN_TEI0185_REV03!$H:$X),16,0),"---")</f>
        <v>---</v>
      </c>
      <c r="J997" s="72" t="str">
        <f>IFERROR(VLOOKUP(G997,IF($C$4="TEI0185_REV03",CALC_CONN_TEI0185_REV03!$H:$X),17,0),"---")</f>
        <v>---</v>
      </c>
      <c r="K997" s="78" t="str">
        <f>IFERROR(VLOOKUP($D997&amp;"-"&amp;$E997,IF($C$4="TEI0185_REV03",CALC_CONN_TEI0185_REV03!$F:$K,"???"),6,0),"---")</f>
        <v>---</v>
      </c>
    </row>
    <row r="998" spans="2:11" ht="15" customHeight="1" x14ac:dyDescent="0.25">
      <c r="B998" s="73">
        <f t="shared" si="15"/>
        <v>993</v>
      </c>
      <c r="C998" s="77">
        <f>IFERROR(IF($C$4="TEI0185_REV03",CALC_CONN_TEI0185_REV03!U998,),"---")</f>
        <v>0</v>
      </c>
      <c r="D998" s="73">
        <f>IFERROR(IF($C$4="TEI0185_REV03",CALC_CONN_TEI0185_REV03!D998,),"---")</f>
        <v>0</v>
      </c>
      <c r="E998" s="73">
        <f>IFERROR(IF($C$4="TEI0185_REV03",CALC_CONN_TEI0185_REV03!E998,),"---")</f>
        <v>0</v>
      </c>
      <c r="F998" s="73" t="str">
        <f>IFERROR(IF(VLOOKUP($D998&amp;"-"&amp;$E998,IF($C$4="TEI0185_REV03",CALC_CONN_TEI0185_REV03!$F:$I),4,0)="--","---",IF($C$4="TEI0185_REV03",CALC_CONN_TEI0185_REV03!$G998&amp; " --&gt; " &amp;CALC_CONN_TEI0185_REV03!$I998&amp; " --&gt; ")),"---")</f>
        <v>---</v>
      </c>
      <c r="G998" s="73" t="str">
        <f>IFERROR(IF(VLOOKUP($D998&amp;"-"&amp;$E998,IF($C$4="TEI0185_REV03",CALC_CONN_TEI0185_REV03!$F:$H),3,0)="--",VLOOKUP($D998&amp;"-"&amp;$E998,IF($C$4="TEI0185_REV03",CALC_CONN_TEI0185_REV03!$F:$H),2,0),VLOOKUP($D998&amp;"-"&amp;$E998,IF($C$4="TEI0185_REV03",CALC_CONN_TEI0185_REV03!$F:$H),3,0)),"---")</f>
        <v>---</v>
      </c>
      <c r="H998" s="73" t="str">
        <f>IFERROR(VLOOKUP(G998,IF($C$4="TEI0185_REV03",CALC_CONN_TEI0185_REV03!$G:$T),14,0),"---")</f>
        <v>---</v>
      </c>
      <c r="I998" s="73" t="str">
        <f>IFERROR(VLOOKUP(G998,IF($C$4="TEI0185_REV03",CALC_CONN_TEI0185_REV03!$H:$X),16,0),"---")</f>
        <v>---</v>
      </c>
      <c r="J998" s="72" t="str">
        <f>IFERROR(VLOOKUP(G998,IF($C$4="TEI0185_REV03",CALC_CONN_TEI0185_REV03!$H:$X),17,0),"---")</f>
        <v>---</v>
      </c>
      <c r="K998" s="78" t="str">
        <f>IFERROR(VLOOKUP($D998&amp;"-"&amp;$E998,IF($C$4="TEI0185_REV03",CALC_CONN_TEI0185_REV03!$F:$K,"???"),6,0),"---")</f>
        <v>---</v>
      </c>
    </row>
    <row r="999" spans="2:11" ht="15" customHeight="1" x14ac:dyDescent="0.25">
      <c r="B999" s="73">
        <f t="shared" si="15"/>
        <v>994</v>
      </c>
      <c r="C999" s="77">
        <f>IFERROR(IF($C$4="TEI0185_REV03",CALC_CONN_TEI0185_REV03!U999,),"---")</f>
        <v>0</v>
      </c>
      <c r="D999" s="73">
        <f>IFERROR(IF($C$4="TEI0185_REV03",CALC_CONN_TEI0185_REV03!D999,),"---")</f>
        <v>0</v>
      </c>
      <c r="E999" s="73">
        <f>IFERROR(IF($C$4="TEI0185_REV03",CALC_CONN_TEI0185_REV03!E999,),"---")</f>
        <v>0</v>
      </c>
      <c r="F999" s="73" t="str">
        <f>IFERROR(IF(VLOOKUP($D999&amp;"-"&amp;$E999,IF($C$4="TEI0185_REV03",CALC_CONN_TEI0185_REV03!$F:$I),4,0)="--","---",IF($C$4="TEI0185_REV03",CALC_CONN_TEI0185_REV03!$G999&amp; " --&gt; " &amp;CALC_CONN_TEI0185_REV03!$I999&amp; " --&gt; ")),"---")</f>
        <v>---</v>
      </c>
      <c r="G999" s="73" t="str">
        <f>IFERROR(IF(VLOOKUP($D999&amp;"-"&amp;$E999,IF($C$4="TEI0185_REV03",CALC_CONN_TEI0185_REV03!$F:$H),3,0)="--",VLOOKUP($D999&amp;"-"&amp;$E999,IF($C$4="TEI0185_REV03",CALC_CONN_TEI0185_REV03!$F:$H),2,0),VLOOKUP($D999&amp;"-"&amp;$E999,IF($C$4="TEI0185_REV03",CALC_CONN_TEI0185_REV03!$F:$H),3,0)),"---")</f>
        <v>---</v>
      </c>
      <c r="H999" s="73" t="str">
        <f>IFERROR(VLOOKUP(G999,IF($C$4="TEI0185_REV03",CALC_CONN_TEI0185_REV03!$G:$T),14,0),"---")</f>
        <v>---</v>
      </c>
      <c r="I999" s="73" t="str">
        <f>IFERROR(VLOOKUP(G999,IF($C$4="TEI0185_REV03",CALC_CONN_TEI0185_REV03!$H:$X),16,0),"---")</f>
        <v>---</v>
      </c>
      <c r="J999" s="72" t="str">
        <f>IFERROR(VLOOKUP(G999,IF($C$4="TEI0185_REV03",CALC_CONN_TEI0185_REV03!$H:$X),17,0),"---")</f>
        <v>---</v>
      </c>
      <c r="K999" s="78" t="str">
        <f>IFERROR(VLOOKUP($D999&amp;"-"&amp;$E999,IF($C$4="TEI0185_REV03",CALC_CONN_TEI0185_REV03!$F:$K,"???"),6,0),"---")</f>
        <v>---</v>
      </c>
    </row>
    <row r="1000" spans="2:11" ht="15" customHeight="1" x14ac:dyDescent="0.25">
      <c r="B1000" s="73">
        <f t="shared" si="15"/>
        <v>995</v>
      </c>
      <c r="C1000" s="77">
        <f>IFERROR(IF($C$4="TEI0185_REV03",CALC_CONN_TEI0185_REV03!U1000,),"---")</f>
        <v>0</v>
      </c>
      <c r="D1000" s="73">
        <f>IFERROR(IF($C$4="TEI0185_REV03",CALC_CONN_TEI0185_REV03!D1000,),"---")</f>
        <v>0</v>
      </c>
      <c r="E1000" s="73">
        <f>IFERROR(IF($C$4="TEI0185_REV03",CALC_CONN_TEI0185_REV03!E1000,),"---")</f>
        <v>0</v>
      </c>
      <c r="F1000" s="73" t="str">
        <f>IFERROR(IF(VLOOKUP($D1000&amp;"-"&amp;$E1000,IF($C$4="TEI0185_REV03",CALC_CONN_TEI0185_REV03!$F:$I),4,0)="--","---",IF($C$4="TEI0185_REV03",CALC_CONN_TEI0185_REV03!$G1000&amp; " --&gt; " &amp;CALC_CONN_TEI0185_REV03!$I1000&amp; " --&gt; ")),"---")</f>
        <v>---</v>
      </c>
      <c r="G1000" s="73" t="str">
        <f>IFERROR(IF(VLOOKUP($D1000&amp;"-"&amp;$E1000,IF($C$4="TEI0185_REV03",CALC_CONN_TEI0185_REV03!$F:$H),3,0)="--",VLOOKUP($D1000&amp;"-"&amp;$E1000,IF($C$4="TEI0185_REV03",CALC_CONN_TEI0185_REV03!$F:$H),2,0),VLOOKUP($D1000&amp;"-"&amp;$E1000,IF($C$4="TEI0185_REV03",CALC_CONN_TEI0185_REV03!$F:$H),3,0)),"---")</f>
        <v>---</v>
      </c>
      <c r="H1000" s="73" t="str">
        <f>IFERROR(VLOOKUP(G1000,IF($C$4="TEI0185_REV03",CALC_CONN_TEI0185_REV03!$G:$T),14,0),"---")</f>
        <v>---</v>
      </c>
      <c r="I1000" s="73" t="str">
        <f>IFERROR(VLOOKUP(G1000,IF($C$4="TEI0185_REV03",CALC_CONN_TEI0185_REV03!$H:$X),16,0),"---")</f>
        <v>---</v>
      </c>
      <c r="J1000" s="72" t="str">
        <f>IFERROR(VLOOKUP(G1000,IF($C$4="TEI0185_REV03",CALC_CONN_TEI0185_REV03!$H:$X),17,0),"---")</f>
        <v>---</v>
      </c>
      <c r="K1000" s="78" t="str">
        <f>IFERROR(VLOOKUP($D1000&amp;"-"&amp;$E1000,IF($C$4="TEI0185_REV03",CALC_CONN_TEI0185_REV03!$F:$K,"???"),6,0),"---")</f>
        <v>---</v>
      </c>
    </row>
    <row r="1001" spans="2:11" ht="15" customHeight="1" x14ac:dyDescent="0.25">
      <c r="B1001" s="73">
        <f t="shared" si="15"/>
        <v>996</v>
      </c>
      <c r="C1001" s="77">
        <f>IFERROR(IF($C$4="TEI0185_REV03",CALC_CONN_TEI0185_REV03!U1001,),"---")</f>
        <v>0</v>
      </c>
      <c r="D1001" s="73">
        <f>IFERROR(IF($C$4="TEI0185_REV03",CALC_CONN_TEI0185_REV03!D1001,),"---")</f>
        <v>0</v>
      </c>
      <c r="E1001" s="73">
        <f>IFERROR(IF($C$4="TEI0185_REV03",CALC_CONN_TEI0185_REV03!E1001,),"---")</f>
        <v>0</v>
      </c>
      <c r="F1001" s="73" t="str">
        <f>IFERROR(IF(VLOOKUP($D1001&amp;"-"&amp;$E1001,IF($C$4="TEI0185_REV03",CALC_CONN_TEI0185_REV03!$F:$I),4,0)="--","---",IF($C$4="TEI0185_REV03",CALC_CONN_TEI0185_REV03!$G1001&amp; " --&gt; " &amp;CALC_CONN_TEI0185_REV03!$I1001&amp; " --&gt; ")),"---")</f>
        <v>---</v>
      </c>
      <c r="G1001" s="73" t="str">
        <f>IFERROR(IF(VLOOKUP($D1001&amp;"-"&amp;$E1001,IF($C$4="TEI0185_REV03",CALC_CONN_TEI0185_REV03!$F:$H),3,0)="--",VLOOKUP($D1001&amp;"-"&amp;$E1001,IF($C$4="TEI0185_REV03",CALC_CONN_TEI0185_REV03!$F:$H),2,0),VLOOKUP($D1001&amp;"-"&amp;$E1001,IF($C$4="TEI0185_REV03",CALC_CONN_TEI0185_REV03!$F:$H),3,0)),"---")</f>
        <v>---</v>
      </c>
      <c r="H1001" s="73" t="str">
        <f>IFERROR(VLOOKUP(G1001,IF($C$4="TEI0185_REV03",CALC_CONN_TEI0185_REV03!$G:$T),14,0),"---")</f>
        <v>---</v>
      </c>
      <c r="I1001" s="73" t="str">
        <f>IFERROR(VLOOKUP(G1001,IF($C$4="TEI0185_REV03",CALC_CONN_TEI0185_REV03!$H:$X),16,0),"---")</f>
        <v>---</v>
      </c>
      <c r="J1001" s="72" t="str">
        <f>IFERROR(VLOOKUP(G1001,IF($C$4="TEI0185_REV03",CALC_CONN_TEI0185_REV03!$H:$X),17,0),"---")</f>
        <v>---</v>
      </c>
      <c r="K1001" s="78" t="str">
        <f>IFERROR(VLOOKUP($D1001&amp;"-"&amp;$E1001,IF($C$4="TEI0185_REV03",CALC_CONN_TEI0185_REV03!$F:$K,"???"),6,0),"---")</f>
        <v>---</v>
      </c>
    </row>
  </sheetData>
  <autoFilter ref="B5:K7" xr:uid="{00000000-0009-0000-0000-000005000000}"/>
  <mergeCells count="2">
    <mergeCell ref="B2:K3"/>
    <mergeCell ref="C4:K4"/>
  </mergeCells>
  <phoneticPr fontId="31" type="noConversion"/>
  <conditionalFormatting sqref="C6:C1001">
    <cfRule type="expression" dxfId="49" priority="39">
      <formula>$I6="---"</formula>
    </cfRule>
  </conditionalFormatting>
  <conditionalFormatting sqref="D1:D4 D6:D1001">
    <cfRule type="cellIs" dxfId="48" priority="20" stopIfTrue="1" operator="equal">
      <formula>"J8"</formula>
    </cfRule>
    <cfRule type="cellIs" dxfId="47" priority="21" stopIfTrue="1" operator="equal">
      <formula>"J4"</formula>
    </cfRule>
    <cfRule type="cellIs" dxfId="46" priority="22" stopIfTrue="1" operator="equal">
      <formula>"J10"</formula>
    </cfRule>
    <cfRule type="cellIs" dxfId="45" priority="23" stopIfTrue="1" operator="equal">
      <formula>"J9"</formula>
    </cfRule>
  </conditionalFormatting>
  <conditionalFormatting sqref="D1:D4 D6:D1048576">
    <cfRule type="cellIs" dxfId="44" priority="19" stopIfTrue="1" operator="equal">
      <formula>"J7"</formula>
    </cfRule>
    <cfRule type="cellIs" dxfId="43" priority="12" stopIfTrue="1" operator="equal">
      <formula>"J2"</formula>
    </cfRule>
    <cfRule type="cellIs" dxfId="42" priority="13" stopIfTrue="1" operator="equal">
      <formula>"J3"</formula>
    </cfRule>
    <cfRule type="cellIs" dxfId="41" priority="14" stopIfTrue="1" operator="equal">
      <formula>"J4"</formula>
    </cfRule>
    <cfRule type="cellIs" dxfId="40" priority="15" stopIfTrue="1" operator="equal">
      <formula>"J5"</formula>
    </cfRule>
    <cfRule type="cellIs" dxfId="39" priority="18" stopIfTrue="1" operator="equal">
      <formula>"J6"</formula>
    </cfRule>
    <cfRule type="cellIs" dxfId="38" priority="8" operator="equal">
      <formula>"J19"</formula>
    </cfRule>
    <cfRule type="cellIs" dxfId="37" priority="9" operator="equal">
      <formula>"J12"</formula>
    </cfRule>
    <cfRule type="cellIs" dxfId="36" priority="10" operator="equal">
      <formula>"J11"</formula>
    </cfRule>
    <cfRule type="cellIs" dxfId="35" priority="11" stopIfTrue="1" operator="equal">
      <formula>"J1"</formula>
    </cfRule>
  </conditionalFormatting>
  <conditionalFormatting sqref="D5">
    <cfRule type="cellIs" dxfId="34" priority="6" stopIfTrue="1" operator="equal">
      <formula>"J21"</formula>
    </cfRule>
    <cfRule type="cellIs" dxfId="33" priority="1" stopIfTrue="1" operator="equal">
      <formula>"J6"</formula>
    </cfRule>
    <cfRule type="cellIs" dxfId="32" priority="2" stopIfTrue="1" operator="equal">
      <formula>"J7"</formula>
    </cfRule>
    <cfRule type="cellIs" dxfId="31" priority="3" stopIfTrue="1" operator="equal">
      <formula>"J8"</formula>
    </cfRule>
    <cfRule type="cellIs" dxfId="30" priority="4" stopIfTrue="1" operator="equal">
      <formula>"J4"</formula>
    </cfRule>
    <cfRule type="cellIs" dxfId="29" priority="5" stopIfTrue="1" operator="equal">
      <formula>"J10"</formula>
    </cfRule>
  </conditionalFormatting>
  <conditionalFormatting sqref="E6:E1001">
    <cfRule type="expression" dxfId="28" priority="30">
      <formula>ISODD(E6)</formula>
    </cfRule>
    <cfRule type="expression" dxfId="27" priority="31">
      <formula>ISEVEN(E6)</formula>
    </cfRule>
  </conditionalFormatting>
  <conditionalFormatting sqref="I5">
    <cfRule type="containsText" dxfId="26" priority="7" stopIfTrue="1" operator="containsText" text="JB1*">
      <formula>NOT(ISERROR(SEARCH("JB1*",I5)))</formula>
    </cfRule>
  </conditionalFormatting>
  <conditionalFormatting sqref="I6:I1001">
    <cfRule type="expression" dxfId="25" priority="24">
      <formula>$I6="--"</formula>
    </cfRule>
    <cfRule type="expression" dxfId="24" priority="25">
      <formula>$I6&lt;&gt;"---"</formula>
    </cfRule>
  </conditionalFormatting>
  <conditionalFormatting sqref="J6:J1001">
    <cfRule type="expression" dxfId="23" priority="26">
      <formula>$J6&lt;&gt;"---"</formula>
    </cfRule>
  </conditionalFormatting>
  <conditionalFormatting sqref="K1:K3 K6:K1048576">
    <cfRule type="containsText" dxfId="20" priority="29" stopIfTrue="1" operator="containsText" text="JB1*">
      <formula>NOT(ISERROR(SEARCH("JB1*",K1)))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6" stopIfTrue="1" operator="containsText" id="{7BE540ED-CF39-4172-A05C-6C2EBAB452D0}">
            <xm:f>NOT(ISERROR(SEARCH("C*",J6)))</xm:f>
            <xm:f>"C*"</xm:f>
            <x14:dxf>
              <fill>
                <patternFill patternType="none">
                  <bgColor auto="1"/>
                </patternFill>
              </fill>
            </x14:dxf>
          </x14:cfRule>
          <x14:cfRule type="containsText" priority="37" stopIfTrue="1" operator="containsText" id="{285576DE-EEA5-4687-A2AE-E972890F2F53}">
            <xm:f>NOT(ISERROR(SEARCH("R*",J6)))</xm:f>
            <xm:f>"R*"</xm:f>
            <x14:dxf>
              <fill>
                <patternFill patternType="none">
                  <bgColor auto="1"/>
                </patternFill>
              </fill>
            </x14:dxf>
          </x14:cfRule>
          <xm:sqref>J6:J1001</xm:sqref>
        </x14:conditionalFormatting>
        <x14:conditionalFormatting xmlns:xm="http://schemas.microsoft.com/office/excel/2006/main">
          <x14:cfRule type="containsText" priority="40" stopIfTrue="1" operator="containsText" id="{7584B430-6279-4634-973E-E2E20D82C9AC}">
            <xm:f>NOT(ISERROR(SEARCH("JB2*",K6)))</xm:f>
            <xm:f>"JB2*"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41" stopIfTrue="1" operator="containsText" id="{43CC5199-D5BC-4BF7-87CD-3C3BE1FD69E4}">
            <xm:f>NOT(ISERROR(SEARCH("JB4*",K6)))</xm:f>
            <xm:f>"JB4*"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42" stopIfTrue="1" operator="containsText" id="{4494B353-C45B-4C13-A22B-B581ECC559E7}">
            <xm:f>NOT(ISERROR(SEARCH("JB3*",K6)))</xm:f>
            <xm:f>"JB3*"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K6:K1001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/>
  <dimension ref="A1:AD7"/>
  <sheetViews>
    <sheetView zoomScaleNormal="100" workbookViewId="0">
      <pane ySplit="5" topLeftCell="A6" activePane="bottomLeft" state="frozen"/>
      <selection activeCell="B1" sqref="B1:B1048576"/>
      <selection pane="bottomLeft" activeCell="A8" sqref="A8:XFD645"/>
    </sheetView>
  </sheetViews>
  <sheetFormatPr baseColWidth="10" defaultColWidth="9.140625" defaultRowHeight="15" outlineLevelCol="1" x14ac:dyDescent="0.25"/>
  <cols>
    <col min="1" max="1" width="3.28515625" style="1" customWidth="1"/>
    <col min="2" max="2" width="10.140625" style="21" customWidth="1"/>
    <col min="3" max="3" width="12.85546875" style="21" customWidth="1"/>
    <col min="4" max="4" width="10.85546875" style="21" customWidth="1"/>
    <col min="5" max="5" width="10.140625" style="21" customWidth="1"/>
    <col min="6" max="6" width="11.7109375" style="21" customWidth="1"/>
    <col min="7" max="7" width="10" style="21" customWidth="1"/>
    <col min="8" max="8" width="21.42578125" style="21" customWidth="1"/>
    <col min="9" max="9" width="21.140625" style="21" bestFit="1" customWidth="1" outlineLevel="1"/>
    <col min="10" max="10" width="13.140625" style="21" customWidth="1" outlineLevel="1"/>
    <col min="11" max="11" width="11.28515625" style="21" bestFit="1" customWidth="1"/>
    <col min="12" max="12" width="23.28515625" style="21" customWidth="1" outlineLevel="1"/>
    <col min="13" max="13" width="22" style="21" bestFit="1" customWidth="1" outlineLevel="1"/>
    <col min="14" max="14" width="17.28515625" style="21" bestFit="1" customWidth="1" outlineLevel="1"/>
    <col min="15" max="15" width="14.5703125" style="21" bestFit="1" customWidth="1" outlineLevel="1"/>
    <col min="16" max="16" width="16.85546875" style="21" customWidth="1"/>
    <col min="17" max="17" width="11.28515625" style="21" bestFit="1" customWidth="1"/>
    <col min="18" max="18" width="24.140625" style="21" bestFit="1" customWidth="1"/>
    <col min="19" max="19" width="21.5703125" style="1" customWidth="1"/>
    <col min="20" max="30" width="9.140625" style="1"/>
    <col min="31" max="1032" width="10.7109375" customWidth="1"/>
  </cols>
  <sheetData>
    <row r="1" spans="2:18" s="1" customFormat="1" x14ac:dyDescent="0.25">
      <c r="B1" s="20"/>
      <c r="C1" s="20"/>
      <c r="D1" s="21"/>
      <c r="E1" s="41"/>
      <c r="F1" s="21"/>
      <c r="G1" s="20"/>
      <c r="H1" s="20"/>
      <c r="I1" s="20"/>
      <c r="J1" s="20"/>
      <c r="K1" s="20"/>
      <c r="L1" s="20"/>
      <c r="N1" s="20"/>
      <c r="O1" s="20"/>
      <c r="P1" s="20"/>
      <c r="Q1" s="20"/>
      <c r="R1" s="20"/>
    </row>
    <row r="2" spans="2:18" x14ac:dyDescent="0.25">
      <c r="B2" s="89" t="s">
        <v>8</v>
      </c>
      <c r="C2" s="89"/>
      <c r="D2" s="89"/>
      <c r="E2" s="90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2:18" x14ac:dyDescent="0.25"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2:18" x14ac:dyDescent="0.25">
      <c r="B4" s="18"/>
      <c r="C4" s="91" t="s">
        <v>34</v>
      </c>
      <c r="D4" s="91"/>
      <c r="E4" s="91"/>
      <c r="F4" s="91"/>
      <c r="G4" s="91"/>
      <c r="H4" s="85">
        <f>'Overview, Notes &amp; Disclaimer'!E17</f>
        <v>0</v>
      </c>
      <c r="I4" s="86"/>
      <c r="J4" s="86"/>
      <c r="K4" s="86"/>
      <c r="L4" s="87"/>
      <c r="M4" s="91">
        <f>'Overview, Notes &amp; Disclaimer'!J17</f>
        <v>0</v>
      </c>
      <c r="N4" s="91"/>
      <c r="O4" s="91"/>
      <c r="P4" s="91"/>
      <c r="Q4" s="91"/>
      <c r="R4" s="91"/>
    </row>
    <row r="5" spans="2:18" x14ac:dyDescent="0.25">
      <c r="B5" s="73" t="s">
        <v>9</v>
      </c>
      <c r="C5" s="19" t="s">
        <v>10</v>
      </c>
      <c r="D5" s="19" t="s">
        <v>11</v>
      </c>
      <c r="E5" s="19" t="s">
        <v>35</v>
      </c>
      <c r="F5" s="19" t="s">
        <v>39</v>
      </c>
      <c r="G5" s="19" t="s">
        <v>40</v>
      </c>
      <c r="H5" s="32" t="s">
        <v>86</v>
      </c>
      <c r="I5" s="19" t="s">
        <v>12</v>
      </c>
      <c r="J5" s="19" t="s">
        <v>102</v>
      </c>
      <c r="K5" s="19" t="s">
        <v>44</v>
      </c>
      <c r="L5" s="19" t="s">
        <v>13</v>
      </c>
      <c r="M5" s="32" t="s">
        <v>86</v>
      </c>
      <c r="N5" s="19" t="s">
        <v>14</v>
      </c>
      <c r="O5" s="19" t="s">
        <v>102</v>
      </c>
      <c r="P5" s="19" t="s">
        <v>15</v>
      </c>
      <c r="Q5" s="19" t="s">
        <v>44</v>
      </c>
      <c r="R5" s="19" t="s">
        <v>16</v>
      </c>
    </row>
    <row r="6" spans="2:18" x14ac:dyDescent="0.25">
      <c r="B6" s="74">
        <v>1</v>
      </c>
      <c r="C6" s="19" t="str">
        <f>IFERROR(INDEX(#REF!,MATCH('B2B Pin Table'!B6,#REF!,0),6),"---")</f>
        <v>---</v>
      </c>
      <c r="D6" s="19" t="str">
        <f>IFERROR(IF((COUNTIF(#REF!,H4)&lt;0),"---",INDEX(#REF!,MATCH('B2B Pin Table'!B6,#REF!,0),2)),"---")</f>
        <v>---</v>
      </c>
      <c r="E6" s="19" t="str">
        <f>IFERROR(IF((COUNTIF(#REF!,H4)&lt;0),"---",INDEX(#REF!,MATCH('B2B Pin Table'!B6,#REF!,0),3)),"---")</f>
        <v>---</v>
      </c>
      <c r="F6" s="19" t="str">
        <f>IFERROR(IF((COUNTIF(#REF!,L4)&lt;0),"---",INDEX(#REF!,MATCH('B2B Pin Table'!B6,#REF!,0),4)),"---")</f>
        <v>---</v>
      </c>
      <c r="G6" s="19" t="str">
        <f>IFERROR(IF((COUNTIF(#REF!,L4)&lt;0),"---",INDEX(#REF!,MATCH('B2B Pin Table'!B6,#REF!,0),5)),"---")</f>
        <v>---</v>
      </c>
      <c r="H6" s="61" t="str">
        <f>IFERROR(IF(VLOOKUP($D6&amp;"-"&amp;$E6,IF($H$4="TEBF0808_REV01",#REF!,IF($H$4="TEBF0808_REV02",#REF!,IF($H$4="TEBF0808_REV03",#REF!,IF($H$4="TEBF0808_REV04",#REF!,IF($H$4="TEBF0808_REV04A",#REF!,IF($H$4="TEBF0808_REV05",#REF!,IF($H$4="TEBT0808_REV01",#REF!))))))),4,0)="--","---",IF($H$4="TEBF0808_REV01",#REF!&amp; " --&gt; " &amp;#REF!&amp; " --&gt; ",IF($H$4="TEBF0808_REV02",#REF!&amp; " --&gt; " &amp;#REF!&amp; " --&gt; ",IF($H$4="TEBF0808_REV03",#REF!&amp; " --&gt; " &amp;#REF!&amp; " --&gt; ",IF($H$4="TEBF0808_REV04",#REF!&amp; " --&gt; " &amp;#REF!&amp; " --&gt; ",IF($H$4="TEBF0808_REV04A",#REF!&amp; " --&gt; " &amp;#REF!&amp; " --&gt; ",IF($H$4="TEBF0808_REV05",#REF!&amp; " --&gt; " &amp;#REF!&amp; " --&gt; ",IF($H$4="TEBT0808_REV01",#REF!&amp; " --&gt; " &amp;#REF!&amp; " --&gt; ")))))))),"---")</f>
        <v>---</v>
      </c>
      <c r="I6" s="19" t="str">
        <f>IFERROR(IF(VLOOKUP($D6&amp;"-"&amp;$E6,IF($H$4="TEBF0808_REV01",#REF!,IF($H$4="TEBF0808_REV02",#REF!,IF($H$4="TEBF0808_REV03",#REF!,IF($H$4="TEBF0808_REV04",#REF!,IF($H$4="TEBF0808_REV04A",#REF!,IF($H$4="TEBF0808_REV05",#REF!,IF($H$4="TEBT0808_REV01",#REF!))))))),3,0)="--",VLOOKUP($D6&amp;"-"&amp;$E6,IF($H$4="TEBF0808_REV01",#REF!,IF($H$4="TEBF0808_REV02",#REF!,IF($H$4="TEBF0808_REV03",#REF!,IF($H$4="TEBF0808_REV04",#REF!,IF($H$4="TEBF0808_REV04A",#REF!,IF($H$4="TEBF0808_REV05",#REF!,IF($H$4="TEBT0808_REV01",#REF!))))))),2,0),VLOOKUP($D6&amp;"-"&amp;$E6,IF($H$4="TEBF0808_REV01",#REF!,IF($H$4="TEBF0808_REV02",#REF!,IF($H$4="TEBF0808_REV03",#REF!,IF($H$4="TEBF0808_REV04",#REF!,IF($H$4="TEBF0808_REV04A",#REF!,IF($H$4="TEBF0808_REV05",#REF!,IF($H$4="TEBT0808_REV01",#REF!))))))),3,0)),"---")</f>
        <v>---</v>
      </c>
      <c r="J6" s="19" t="str">
        <f>IFERROR(VLOOKUP(I6,IF($H$4="TEBF0808_REV01",#REF!,IF($H$4="TEBF0808_REV02",#REF!,IF($H$4="TEBF0808_REV03",#REF!,IF($H$4="TEBF0808_REV04",#REF!,IF($H$4="TEBF0808_REV04A",#REF!,IF($H$4="TEBF0808_REV05",#REF!,IF($H$4="TEBT0808_REV01",#REF!))))))),9,0),"---")</f>
        <v>---</v>
      </c>
      <c r="K6" s="19" t="str">
        <f>IFERROR(VLOOKUP(D6&amp;"-"&amp;E6,IF($H$4="TEBF0808_REV01",#REF!,IF($H$4="TEBF0808_REV02",#REF!,IF($H$4="TEBF0808_REV03",#REF!,IF($H$4="TEBF0808_REV04",#REF!,IF($H$4="TEBF0808_REV04A",#REF!,IF($H$4="TEBF0808_REV05",#REF!,IF($H$4="TEBT0808_REV01",#REF!,"???"))))))),6,0),"---")</f>
        <v>---</v>
      </c>
      <c r="L6" s="19" t="str">
        <f>IFERROR(VLOOKUP(D6&amp;"-"&amp;E6,IF($H$4="TEBF0808_REV01",#REF!,IF($H$4="TEBF0808_REV02",#REF!,IF($H$4="TEBF0808_REV03",#REF!,IF($H$4="TEBF0808_REV04",#REF!,IF($H$4="TEBF0808_REV04A",#REF!,IF($H$4="TEBF0808_REV05",#REF!,IF($H$4="TEBT0808_REV01",#REF!,"???"))))))),9,0),"---")</f>
        <v>---</v>
      </c>
      <c r="M6" s="19" t="str">
        <f>IFERROR(IF(VLOOKUP($F6&amp;"-"&amp;$G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43,0)="--","---",IF($M$4="TE0803_REV01",#REF!&amp; " --&gt; " &amp;#REF!&amp; " --&gt; ",IF($M$4="TE0803_REV02",#REF!&amp; " --&gt; " &amp;#REF!&amp; " --&gt; ",IF($M$4="TE0803_REV03",#REF!&amp; " --&gt; " &amp;#REF!&amp; " --&gt; ",IF($M$4="TE0803_REV04",#REF!&amp; " --&gt; " &amp;#REF!&amp; " --&gt; ",IF($M$4="TE0807_REV01",#REF!&amp; " --&gt; " &amp;#REF!&amp; " --&gt; ",IF($M$4="TE0807_REV02",#REF!&amp; " --&gt; " &amp;#REF!&amp; " --&gt; ",IF($M$4="TE0807_REV03",#REF!&amp; " --&gt; " &amp;#REF!&amp; " --&gt; ",IF($M$4="TE0807_REV04",#REF!&amp; " --&gt; " &amp;#REF!&amp; " --&gt; ",IF($M$4="TE0808_REV01",#REF!&amp; " --&gt; " &amp;#REF!&amp; " --&gt; ",IF($M$4="TE0808_REV02",#REF!&amp; " --&gt; " &amp;#REF!&amp; " --&gt; ",IF($M$4="TE0808_REV03",#REF!&amp; " --&gt; " &amp;#REF!&amp; " --&gt; ",IF($M$4="TE0808_REV04",#REF!&amp; " --&gt; " &amp;#REF!&amp; " --&gt; ",IF($M$4="TE0808_REV05",#REF!&amp; " --&gt; " &amp;#REF!&amp; " --&gt; ")))))))))))))),"---")</f>
        <v>---</v>
      </c>
      <c r="N6" s="19" t="str">
        <f>IFERROR(VLOOKUP(F6&amp;"-"&amp;G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7,0),"---")</f>
        <v>---</v>
      </c>
      <c r="O6" s="19" t="str">
        <f>IFERROR(VLOOKUP(N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P6" s="19" t="str">
        <f>IFERROR(VLOOKUP(F6&amp;"-"&amp;G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Q6" s="19" t="str">
        <f>IFERROR(VLOOKUP(N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4,0),"---")</f>
        <v>---</v>
      </c>
      <c r="R6" s="19" t="str">
        <f>IFERROR(VLOOKUP(F6&amp;"-"&amp;G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4,0),"---")</f>
        <v>---</v>
      </c>
    </row>
    <row r="7" spans="2:18" x14ac:dyDescent="0.25">
      <c r="B7" s="74">
        <v>2</v>
      </c>
      <c r="C7" s="19" t="str">
        <f>IFERROR(INDEX(#REF!,MATCH('B2B Pin Table'!B7,#REF!,0),6),"---")</f>
        <v>---</v>
      </c>
      <c r="D7" s="19" t="str">
        <f>IFERROR(IF((COUNTIF(#REF!,H5)&lt;0),"---",INDEX(#REF!,MATCH('B2B Pin Table'!B7,#REF!,0),2)),"---")</f>
        <v>---</v>
      </c>
      <c r="E7" s="19" t="str">
        <f>IFERROR(IF((COUNTIF(#REF!,H5)&lt;0),"---",INDEX(#REF!,MATCH('B2B Pin Table'!B7,#REF!,0),3)),"---")</f>
        <v>---</v>
      </c>
      <c r="F7" s="19" t="str">
        <f>IFERROR(IF((COUNTIF(#REF!,L5)&lt;0),"---",INDEX(#REF!,MATCH('B2B Pin Table'!B7,#REF!,0),4)),"---")</f>
        <v>---</v>
      </c>
      <c r="G7" s="19" t="str">
        <f>IFERROR(IF((COUNTIF(#REF!,L5)&lt;0),"---",INDEX(#REF!,MATCH('B2B Pin Table'!B7,#REF!,0),5)),"---")</f>
        <v>---</v>
      </c>
      <c r="H7" s="61" t="str">
        <f>IFERROR(IF(VLOOKUP($D7&amp;"-"&amp;$E7,IF($H$4="TEBF0808_REV01",#REF!,IF($H$4="TEBF0808_REV02",#REF!,IF($H$4="TEBF0808_REV03",#REF!,IF($H$4="TEBF0808_REV04",#REF!,IF($H$4="TEBF0808_REV04A",#REF!,IF($H$4="TEBF0808_REV05",#REF!,IF($H$4="TEBT0808_REV01",#REF!))))))),4,0)="--","---",IF($H$4="TEBF0808_REV01",#REF!&amp; " --&gt; " &amp;#REF!&amp; " --&gt; ",IF($H$4="TEBF0808_REV02",#REF!&amp; " --&gt; " &amp;#REF!&amp; " --&gt; ",IF($H$4="TEBF0808_REV03",#REF!&amp; " --&gt; " &amp;#REF!&amp; " --&gt; ",IF($H$4="TEBF0808_REV04",#REF!&amp; " --&gt; " &amp;#REF!&amp; " --&gt; ",IF($H$4="TEBF0808_REV04A",#REF!&amp; " --&gt; " &amp;#REF!&amp; " --&gt; ",IF($H$4="TEBF0808_REV05",#REF!&amp; " --&gt; " &amp;#REF!&amp; " --&gt; ",IF($H$4="TEBT0808_REV01",#REF!&amp; " --&gt; " &amp;#REF!&amp; " --&gt; ")))))))),"---")</f>
        <v>---</v>
      </c>
      <c r="I7" s="19" t="str">
        <f>IFERROR(IF(VLOOKUP($D7&amp;"-"&amp;$E7,IF($H$4="TEBF0808_REV01",#REF!,IF($H$4="TEBF0808_REV02",#REF!,IF($H$4="TEBF0808_REV03",#REF!,IF($H$4="TEBF0808_REV04",#REF!,IF($H$4="TEBF0808_REV04A",#REF!,IF($H$4="TEBF0808_REV05",#REF!,IF($H$4="TEBT0808_REV01",#REF!))))))),3,0)="--",VLOOKUP($D7&amp;"-"&amp;$E7,IF($H$4="TEBF0808_REV01",#REF!,IF($H$4="TEBF0808_REV02",#REF!,IF($H$4="TEBF0808_REV03",#REF!,IF($H$4="TEBF0808_REV04",#REF!,IF($H$4="TEBF0808_REV04A",#REF!,IF($H$4="TEBF0808_REV05",#REF!,IF($H$4="TEBT0808_REV01",#REF!))))))),2,0),VLOOKUP($D7&amp;"-"&amp;$E7,IF($H$4="TEBF0808_REV01",#REF!,IF($H$4="TEBF0808_REV02",#REF!,IF($H$4="TEBF0808_REV03",#REF!,IF($H$4="TEBF0808_REV04",#REF!,IF($H$4="TEBF0808_REV04A",#REF!,IF($H$4="TEBF0808_REV05",#REF!,IF($H$4="TEBT0808_REV01",#REF!))))))),3,0)),"---")</f>
        <v>---</v>
      </c>
      <c r="J7" s="19" t="str">
        <f>IFERROR(VLOOKUP(I7,IF($H$4="TEBF0808_REV01",#REF!,IF($H$4="TEBF0808_REV02",#REF!,IF($H$4="TEBF0808_REV03",#REF!,IF($H$4="TEBF0808_REV04",#REF!,IF($H$4="TEBF0808_REV04A",#REF!,IF($H$4="TEBF0808_REV05",#REF!,IF($H$4="TEBT0808_REV01",#REF!))))))),9,0),"---")</f>
        <v>---</v>
      </c>
      <c r="K7" s="19" t="str">
        <f>IFERROR(VLOOKUP(D7&amp;"-"&amp;E7,IF($H$4="TEBF0808_REV01",#REF!,IF($H$4="TEBF0808_REV02",#REF!,IF($H$4="TEBF0808_REV03",#REF!,IF($H$4="TEBF0808_REV04",#REF!,IF($H$4="TEBF0808_REV04A",#REF!,IF($H$4="TEBF0808_REV05",#REF!,IF($H$4="TEBT0808_REV01",#REF!,"???"))))))),6,0),"---")</f>
        <v>---</v>
      </c>
      <c r="L7" s="19" t="str">
        <f>IFERROR(VLOOKUP(D7&amp;"-"&amp;E7,IF($H$4="TEBF0808_REV01",#REF!,IF($H$4="TEBF0808_REV02",#REF!,IF($H$4="TEBF0808_REV03",#REF!,IF($H$4="TEBF0808_REV04",#REF!,IF($H$4="TEBF0808_REV04A",#REF!,IF($H$4="TEBF0808_REV05",#REF!,IF($H$4="TEBT0808_REV01",#REF!,"???"))))))),9,0),"---")</f>
        <v>---</v>
      </c>
      <c r="M7" s="19" t="str">
        <f>IFERROR(IF(VLOOKUP($F7&amp;"-"&amp;$G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43,0)="--","---",IF($M$4="TE0803_REV01",#REF!&amp; " --&gt; " &amp;#REF!&amp; " --&gt; ",IF($M$4="TE0803_REV02",#REF!&amp; " --&gt; " &amp;#REF!&amp; " --&gt; ",IF($M$4="TE0803_REV03",#REF!&amp; " --&gt; " &amp;#REF!&amp; " --&gt; ",IF($M$4="TE0803_REV04",#REF!&amp; " --&gt; " &amp;#REF!&amp; " --&gt; ",IF($M$4="TE0807_REV01",#REF!&amp; " --&gt; " &amp;#REF!&amp; " --&gt; ",IF($M$4="TE0807_REV02",#REF!&amp; " --&gt; " &amp;#REF!&amp; " --&gt; ",IF($M$4="TE0807_REV03",#REF!&amp; " --&gt; " &amp;#REF!&amp; " --&gt; ",IF($M$4="TE0807_REV04",#REF!&amp; " --&gt; " &amp;#REF!&amp; " --&gt; ",IF($M$4="TE0808_REV01",#REF!&amp; " --&gt; " &amp;#REF!&amp; " --&gt; ",IF($M$4="TE0808_REV02",#REF!&amp; " --&gt; " &amp;#REF!&amp; " --&gt; ",IF($M$4="TE0808_REV03",#REF!&amp; " --&gt; " &amp;#REF!&amp; " --&gt; ",IF($M$4="TE0808_REV04",#REF!&amp; " --&gt; " &amp;#REF!&amp; " --&gt; ",IF($M$4="TE0808_REV05",#REF!&amp; " --&gt; " &amp;#REF!&amp; " --&gt; ")))))))))))))),"---")</f>
        <v>---</v>
      </c>
      <c r="N7" s="19" t="str">
        <f>IFERROR(VLOOKUP(F7&amp;"-"&amp;G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7,0),"---")</f>
        <v>---</v>
      </c>
      <c r="O7" s="19" t="str">
        <f>IFERROR(VLOOKUP(N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P7" s="19" t="str">
        <f>IFERROR(VLOOKUP(F7&amp;"-"&amp;G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Q7" s="19" t="str">
        <f>IFERROR(VLOOKUP(N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4,0),"---")</f>
        <v>---</v>
      </c>
      <c r="R7" s="19" t="str">
        <f>IFERROR(VLOOKUP(F7&amp;"-"&amp;G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4,0),"---")</f>
        <v>---</v>
      </c>
    </row>
  </sheetData>
  <autoFilter ref="B5:R7" xr:uid="{00000000-0009-0000-0000-000006000000}"/>
  <mergeCells count="4">
    <mergeCell ref="B2:R3"/>
    <mergeCell ref="C4:G4"/>
    <mergeCell ref="M4:R4"/>
    <mergeCell ref="H4:L4"/>
  </mergeCells>
  <conditionalFormatting sqref="D1:D1048576">
    <cfRule type="cellIs" dxfId="16" priority="22" operator="equal">
      <formula>"J4"</formula>
    </cfRule>
    <cfRule type="cellIs" dxfId="15" priority="23" operator="equal">
      <formula>"J3"</formula>
    </cfRule>
    <cfRule type="cellIs" dxfId="14" priority="24" operator="equal">
      <formula>"J2"</formula>
    </cfRule>
    <cfRule type="cellIs" dxfId="13" priority="25" operator="equal">
      <formula>"J1"</formula>
    </cfRule>
  </conditionalFormatting>
  <conditionalFormatting sqref="E6:E7">
    <cfRule type="expression" dxfId="12" priority="8">
      <formula>ISODD(E6)</formula>
    </cfRule>
    <cfRule type="expression" dxfId="11" priority="14">
      <formula>ISEVEN(E6)</formula>
    </cfRule>
  </conditionalFormatting>
  <conditionalFormatting sqref="F1:F1048576">
    <cfRule type="cellIs" dxfId="10" priority="3" operator="equal">
      <formula>"J3"</formula>
    </cfRule>
    <cfRule type="cellIs" dxfId="9" priority="4" operator="equal">
      <formula>"J2"</formula>
    </cfRule>
    <cfRule type="cellIs" dxfId="8" priority="5" operator="equal">
      <formula>"J1"</formula>
    </cfRule>
  </conditionalFormatting>
  <conditionalFormatting sqref="F6:F7 D6:D7">
    <cfRule type="expression" dxfId="7" priority="20">
      <formula>$L6="---"</formula>
    </cfRule>
  </conditionalFormatting>
  <conditionalFormatting sqref="F6:F7">
    <cfRule type="expression" dxfId="6" priority="1" stopIfTrue="1">
      <formula>$L6="---"</formula>
    </cfRule>
  </conditionalFormatting>
  <conditionalFormatting sqref="G6:G7">
    <cfRule type="expression" dxfId="5" priority="7">
      <formula>ISODD(G6)</formula>
    </cfRule>
    <cfRule type="expression" dxfId="4" priority="15">
      <formula>ISEVEN(G6)</formula>
    </cfRule>
  </conditionalFormatting>
  <conditionalFormatting sqref="K6:K7">
    <cfRule type="expression" dxfId="3" priority="19">
      <formula>$K6&lt;&gt;"---"</formula>
    </cfRule>
  </conditionalFormatting>
  <conditionalFormatting sqref="P6:P7">
    <cfRule type="expression" dxfId="2" priority="17">
      <formula>$P6="--"</formula>
    </cfRule>
    <cfRule type="expression" dxfId="1" priority="18">
      <formula>$P6&lt;&gt;"---"</formula>
    </cfRule>
  </conditionalFormatting>
  <conditionalFormatting sqref="Q6:Q7">
    <cfRule type="expression" dxfId="0" priority="16">
      <formula>Q6&lt;&gt;"---"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AE82"/>
  <sheetViews>
    <sheetView zoomScale="85" zoomScaleNormal="85" workbookViewId="0"/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31" width="9.140625" style="39"/>
    <col min="32" max="16384" width="9.140625" style="34"/>
  </cols>
  <sheetData>
    <row r="1" spans="1:29" ht="15.75" thickBot="1" x14ac:dyDescent="0.3"/>
    <row r="2" spans="1:29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29" ht="21" x14ac:dyDescent="0.35">
      <c r="A3" s="27"/>
      <c r="B3" s="42"/>
      <c r="C3" s="43" t="s">
        <v>0</v>
      </c>
      <c r="R3" s="23"/>
    </row>
    <row r="4" spans="1:29" x14ac:dyDescent="0.25">
      <c r="A4" s="27"/>
      <c r="B4" s="42"/>
      <c r="D4" s="1" t="s">
        <v>43</v>
      </c>
      <c r="R4" s="23"/>
    </row>
    <row r="5" spans="1:29" x14ac:dyDescent="0.25">
      <c r="A5" s="27"/>
      <c r="B5" s="42"/>
      <c r="E5" s="1" t="s">
        <v>66</v>
      </c>
      <c r="R5" s="23"/>
    </row>
    <row r="6" spans="1:29" x14ac:dyDescent="0.25">
      <c r="A6" s="27"/>
      <c r="B6" s="42"/>
      <c r="E6" s="1" t="s">
        <v>67</v>
      </c>
      <c r="R6" s="23"/>
    </row>
    <row r="7" spans="1:29" x14ac:dyDescent="0.25">
      <c r="A7" s="27"/>
      <c r="B7" s="42"/>
      <c r="E7" s="1" t="s">
        <v>69</v>
      </c>
      <c r="R7" s="23"/>
    </row>
    <row r="8" spans="1:29" x14ac:dyDescent="0.25">
      <c r="A8" s="27"/>
      <c r="B8" s="42"/>
      <c r="E8" s="1" t="s">
        <v>121</v>
      </c>
      <c r="R8" s="23"/>
    </row>
    <row r="9" spans="1:29" x14ac:dyDescent="0.25">
      <c r="A9" s="27"/>
      <c r="B9" s="44"/>
      <c r="R9" s="23"/>
    </row>
    <row r="10" spans="1:29" x14ac:dyDescent="0.25">
      <c r="A10" s="27"/>
      <c r="B10" s="44"/>
      <c r="R10" s="23"/>
    </row>
    <row r="11" spans="1:29" ht="21" x14ac:dyDescent="0.35">
      <c r="A11" s="27"/>
      <c r="B11" s="23"/>
      <c r="C11" s="43" t="s">
        <v>1</v>
      </c>
      <c r="R11" s="23"/>
    </row>
    <row r="12" spans="1:29" x14ac:dyDescent="0.25">
      <c r="A12" s="27"/>
      <c r="B12" s="23"/>
      <c r="R12" s="23"/>
    </row>
    <row r="13" spans="1:29" x14ac:dyDescent="0.25">
      <c r="A13" s="27"/>
      <c r="B13" s="23"/>
      <c r="D13" s="1" t="s">
        <v>65</v>
      </c>
      <c r="R13" s="23"/>
    </row>
    <row r="14" spans="1:29" x14ac:dyDescent="0.25">
      <c r="A14" s="27"/>
      <c r="B14" s="23"/>
      <c r="E14" s="1" t="s">
        <v>120</v>
      </c>
      <c r="R14" s="23"/>
      <c r="V14" s="51"/>
      <c r="W14" s="22"/>
      <c r="X14" s="22"/>
      <c r="Y14" s="22"/>
      <c r="Z14" s="22"/>
      <c r="AA14" s="22"/>
      <c r="AB14" s="22"/>
      <c r="AC14" s="22"/>
    </row>
    <row r="15" spans="1:29" x14ac:dyDescent="0.25">
      <c r="A15" s="27"/>
      <c r="B15" s="45"/>
      <c r="R15" s="23"/>
    </row>
    <row r="16" spans="1:29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E24" s="1" t="s">
        <v>3</v>
      </c>
      <c r="R24" s="23"/>
    </row>
    <row r="25" spans="1:18" x14ac:dyDescent="0.25">
      <c r="A25" s="27"/>
      <c r="B25" s="23"/>
      <c r="D25" s="1" t="s">
        <v>4</v>
      </c>
      <c r="R25" s="23"/>
    </row>
    <row r="26" spans="1:18" x14ac:dyDescent="0.25">
      <c r="A26" s="27"/>
      <c r="B26" s="23"/>
      <c r="E26" s="1" t="s">
        <v>116</v>
      </c>
      <c r="R26" s="23"/>
    </row>
    <row r="27" spans="1:18" x14ac:dyDescent="0.25">
      <c r="A27" s="27"/>
      <c r="B27" s="23"/>
      <c r="F27" s="1" t="s">
        <v>58</v>
      </c>
      <c r="R27" s="23"/>
    </row>
    <row r="28" spans="1:18" x14ac:dyDescent="0.25">
      <c r="A28" s="27"/>
      <c r="B28" s="23"/>
      <c r="F28" s="1" t="s">
        <v>117</v>
      </c>
      <c r="R28" s="23"/>
    </row>
    <row r="29" spans="1:18" x14ac:dyDescent="0.25">
      <c r="A29" s="27"/>
      <c r="B29" s="23"/>
      <c r="F29" s="1" t="s">
        <v>129</v>
      </c>
      <c r="R29" s="23"/>
    </row>
    <row r="30" spans="1:18" x14ac:dyDescent="0.25">
      <c r="A30" s="27"/>
      <c r="B30" s="23"/>
      <c r="F30" s="1" t="s">
        <v>124</v>
      </c>
      <c r="R30" s="23"/>
    </row>
    <row r="31" spans="1:18" x14ac:dyDescent="0.25">
      <c r="A31" s="27"/>
      <c r="B31" s="23"/>
      <c r="F31" s="1" t="s">
        <v>125</v>
      </c>
      <c r="R31" s="23"/>
    </row>
    <row r="32" spans="1:18" x14ac:dyDescent="0.25">
      <c r="A32" s="27"/>
      <c r="F32" s="46" t="s">
        <v>126</v>
      </c>
      <c r="R32" s="23"/>
    </row>
    <row r="33" spans="1:31" x14ac:dyDescent="0.25">
      <c r="A33" s="27"/>
      <c r="F33" s="46" t="s">
        <v>127</v>
      </c>
      <c r="R33" s="23"/>
    </row>
    <row r="34" spans="1:31" x14ac:dyDescent="0.25">
      <c r="A34" s="27"/>
      <c r="B34" s="23"/>
      <c r="F34" s="46" t="s">
        <v>130</v>
      </c>
      <c r="R34" s="23"/>
    </row>
    <row r="35" spans="1:31" x14ac:dyDescent="0.25">
      <c r="A35" s="27"/>
      <c r="B35" s="23"/>
      <c r="F35" s="1" t="s">
        <v>128</v>
      </c>
      <c r="R35" s="23"/>
    </row>
    <row r="36" spans="1:31" x14ac:dyDescent="0.25">
      <c r="A36" s="27"/>
      <c r="B36" s="23"/>
      <c r="F36" s="46" t="s">
        <v>131</v>
      </c>
      <c r="R36" s="23"/>
    </row>
    <row r="37" spans="1:31" x14ac:dyDescent="0.25">
      <c r="A37" s="27"/>
      <c r="B37" s="23"/>
      <c r="R37" s="23"/>
    </row>
    <row r="38" spans="1:31" s="1" customFormat="1" x14ac:dyDescent="0.25">
      <c r="A38" s="27"/>
      <c r="B38" s="23"/>
      <c r="E38" s="1" t="s">
        <v>63</v>
      </c>
      <c r="R38" s="2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48"/>
      <c r="AE38" s="48"/>
    </row>
    <row r="39" spans="1:31" s="1" customFormat="1" x14ac:dyDescent="0.25">
      <c r="A39" s="27"/>
      <c r="B39" s="23"/>
      <c r="F39" s="47" t="s">
        <v>53</v>
      </c>
      <c r="G39" s="47"/>
      <c r="H39" s="47"/>
      <c r="I39" s="47"/>
      <c r="J39" s="47"/>
      <c r="K39" s="47"/>
      <c r="L39" s="47"/>
      <c r="R39" s="2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8"/>
      <c r="AE39" s="48"/>
    </row>
    <row r="40" spans="1:31" s="1" customFormat="1" x14ac:dyDescent="0.25">
      <c r="A40" s="27"/>
      <c r="B40" s="23"/>
      <c r="F40" s="47" t="s">
        <v>55</v>
      </c>
      <c r="G40" s="47"/>
      <c r="H40" s="47"/>
      <c r="I40" s="47"/>
      <c r="J40" s="47"/>
      <c r="K40" s="47"/>
      <c r="L40" s="47"/>
      <c r="R40" s="2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48"/>
      <c r="AE40" s="48"/>
    </row>
    <row r="41" spans="1:31" s="1" customFormat="1" x14ac:dyDescent="0.25">
      <c r="A41" s="27"/>
      <c r="B41" s="23"/>
      <c r="F41" s="47" t="s">
        <v>52</v>
      </c>
      <c r="G41" s="47"/>
      <c r="H41" s="47"/>
      <c r="I41" s="47"/>
      <c r="J41" s="47"/>
      <c r="K41" s="47"/>
      <c r="L41" s="47"/>
      <c r="R41" s="2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8"/>
      <c r="AE41" s="48"/>
    </row>
    <row r="42" spans="1:31" s="1" customFormat="1" x14ac:dyDescent="0.25">
      <c r="A42" s="27"/>
      <c r="B42" s="23"/>
      <c r="F42" s="47"/>
      <c r="G42" s="47"/>
      <c r="H42" s="47"/>
      <c r="I42" s="47"/>
      <c r="J42" s="47"/>
      <c r="K42" s="47"/>
      <c r="L42" s="47"/>
      <c r="R42" s="2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48"/>
      <c r="AE42" s="48"/>
    </row>
    <row r="43" spans="1:31" s="1" customFormat="1" x14ac:dyDescent="0.25">
      <c r="A43" s="27"/>
      <c r="B43" s="23"/>
      <c r="R43" s="2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48"/>
      <c r="AE43" s="48"/>
    </row>
    <row r="44" spans="1:31" s="1" customFormat="1" x14ac:dyDescent="0.25">
      <c r="A44" s="27"/>
      <c r="B44" s="23"/>
      <c r="R44" s="2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48"/>
      <c r="AE44" s="48"/>
    </row>
    <row r="45" spans="1:31" s="1" customFormat="1" x14ac:dyDescent="0.25">
      <c r="A45" s="27"/>
      <c r="B45" s="23"/>
      <c r="R45" s="2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48"/>
      <c r="AE45" s="48"/>
    </row>
    <row r="46" spans="1:31" s="1" customFormat="1" x14ac:dyDescent="0.25">
      <c r="A46" s="27"/>
      <c r="B46" s="23"/>
      <c r="R46" s="2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48"/>
      <c r="AE46" s="48"/>
    </row>
    <row r="47" spans="1:31" s="1" customFormat="1" x14ac:dyDescent="0.25">
      <c r="A47" s="27"/>
      <c r="B47" s="23"/>
      <c r="R47" s="2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48"/>
      <c r="AE47" s="48"/>
    </row>
    <row r="48" spans="1:31" s="1" customFormat="1" x14ac:dyDescent="0.25">
      <c r="A48" s="27"/>
      <c r="B48" s="23"/>
      <c r="R48" s="2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48"/>
      <c r="AE48" s="48"/>
    </row>
    <row r="49" spans="1:31" s="1" customFormat="1" x14ac:dyDescent="0.25">
      <c r="A49" s="27"/>
      <c r="B49" s="23"/>
      <c r="R49" s="2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48"/>
      <c r="AE49" s="48"/>
    </row>
    <row r="50" spans="1:31" s="1" customFormat="1" x14ac:dyDescent="0.25">
      <c r="A50" s="27"/>
      <c r="B50" s="23"/>
      <c r="R50" s="2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48"/>
      <c r="AE50" s="48"/>
    </row>
    <row r="51" spans="1:31" s="1" customFormat="1" x14ac:dyDescent="0.25">
      <c r="A51" s="27"/>
      <c r="B51" s="23"/>
      <c r="R51" s="2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48"/>
      <c r="AE51" s="48"/>
    </row>
    <row r="52" spans="1:31" s="1" customFormat="1" x14ac:dyDescent="0.25">
      <c r="A52" s="27"/>
      <c r="B52" s="23"/>
      <c r="D52" s="1" t="s">
        <v>73</v>
      </c>
      <c r="R52" s="2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48"/>
      <c r="AE52" s="48"/>
    </row>
    <row r="53" spans="1:31" s="1" customFormat="1" x14ac:dyDescent="0.25">
      <c r="A53" s="27"/>
      <c r="B53" s="23"/>
      <c r="E53" s="1" t="s">
        <v>112</v>
      </c>
      <c r="F53" s="34"/>
      <c r="R53" s="2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48"/>
      <c r="AE53" s="48"/>
    </row>
    <row r="54" spans="1:31" s="1" customFormat="1" x14ac:dyDescent="0.25">
      <c r="A54" s="27"/>
      <c r="B54" s="23"/>
      <c r="D54" s="48"/>
      <c r="E54" s="48" t="s">
        <v>113</v>
      </c>
      <c r="F54" s="39"/>
      <c r="R54" s="2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48"/>
      <c r="AE54" s="48"/>
    </row>
    <row r="55" spans="1:31" s="1" customFormat="1" x14ac:dyDescent="0.25">
      <c r="A55" s="27"/>
      <c r="B55" s="23"/>
      <c r="D55" s="48"/>
      <c r="E55" s="39"/>
      <c r="F55" s="48" t="s">
        <v>114</v>
      </c>
      <c r="R55" s="2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48"/>
      <c r="AE55" s="48"/>
    </row>
    <row r="56" spans="1:31" s="1" customFormat="1" x14ac:dyDescent="0.25">
      <c r="A56" s="27"/>
      <c r="B56" s="23"/>
      <c r="D56" s="48"/>
      <c r="E56" s="39"/>
      <c r="F56" s="48" t="s">
        <v>115</v>
      </c>
      <c r="R56" s="2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48"/>
      <c r="AE56" s="48"/>
    </row>
    <row r="57" spans="1:31" s="1" customFormat="1" x14ac:dyDescent="0.25">
      <c r="A57" s="27"/>
      <c r="B57" s="23"/>
      <c r="R57" s="2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48"/>
      <c r="AE57" s="48"/>
    </row>
    <row r="58" spans="1:31" s="1" customFormat="1" x14ac:dyDescent="0.25">
      <c r="A58" s="27"/>
      <c r="B58" s="23"/>
      <c r="R58" s="2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48"/>
      <c r="AE58" s="48"/>
    </row>
    <row r="59" spans="1:31" s="1" customFormat="1" x14ac:dyDescent="0.25">
      <c r="A59" s="27"/>
      <c r="B59" s="23"/>
      <c r="R59" s="2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48"/>
      <c r="AE59" s="48"/>
    </row>
    <row r="60" spans="1:31" s="1" customFormat="1" x14ac:dyDescent="0.25">
      <c r="A60" s="27"/>
      <c r="B60" s="23"/>
      <c r="R60" s="2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48"/>
      <c r="AE60" s="48"/>
    </row>
    <row r="61" spans="1:31" s="1" customFormat="1" x14ac:dyDescent="0.25">
      <c r="A61" s="27"/>
      <c r="B61" s="23"/>
      <c r="R61" s="2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48"/>
      <c r="AE61" s="48"/>
    </row>
    <row r="62" spans="1:31" s="1" customFormat="1" x14ac:dyDescent="0.25">
      <c r="A62" s="27"/>
      <c r="B62" s="23"/>
      <c r="R62" s="2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48"/>
      <c r="AE62" s="48"/>
    </row>
    <row r="63" spans="1:31" s="1" customFormat="1" x14ac:dyDescent="0.25">
      <c r="A63" s="27"/>
      <c r="B63" s="23"/>
      <c r="R63" s="2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48"/>
      <c r="AE63" s="48"/>
    </row>
    <row r="64" spans="1:31" s="1" customFormat="1" x14ac:dyDescent="0.25">
      <c r="A64" s="27"/>
      <c r="B64" s="23"/>
      <c r="R64" s="2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48"/>
      <c r="AE64" s="48"/>
    </row>
    <row r="65" spans="1:31" s="1" customFormat="1" x14ac:dyDescent="0.25">
      <c r="A65" s="27"/>
      <c r="B65" s="23"/>
      <c r="R65" s="2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48"/>
      <c r="AE65" s="48"/>
    </row>
    <row r="66" spans="1:31" s="1" customFormat="1" x14ac:dyDescent="0.25">
      <c r="A66" s="27"/>
      <c r="B66" s="23"/>
      <c r="R66" s="23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48"/>
      <c r="AE66" s="48"/>
    </row>
    <row r="67" spans="1:31" s="1" customFormat="1" x14ac:dyDescent="0.25">
      <c r="A67" s="27"/>
      <c r="B67" s="23"/>
      <c r="R67" s="23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48"/>
      <c r="AE67" s="48"/>
    </row>
    <row r="68" spans="1:31" s="1" customFormat="1" x14ac:dyDescent="0.25">
      <c r="A68" s="27"/>
      <c r="B68" s="23"/>
      <c r="R68" s="2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48"/>
      <c r="AE68" s="48"/>
    </row>
    <row r="69" spans="1:31" s="1" customFormat="1" x14ac:dyDescent="0.25">
      <c r="A69" s="27"/>
      <c r="B69" s="42"/>
      <c r="R69" s="23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48"/>
      <c r="AE69" s="48"/>
    </row>
    <row r="70" spans="1:31" s="1" customFormat="1" x14ac:dyDescent="0.25">
      <c r="A70" s="27"/>
      <c r="B70" s="44"/>
      <c r="R70" s="23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48"/>
      <c r="AE70" s="48"/>
    </row>
    <row r="71" spans="1:31" s="1" customFormat="1" x14ac:dyDescent="0.25">
      <c r="A71" s="27"/>
      <c r="B71" s="44"/>
      <c r="R71" s="23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48"/>
      <c r="AE71" s="48"/>
    </row>
    <row r="72" spans="1:31" s="1" customFormat="1" x14ac:dyDescent="0.25">
      <c r="A72" s="27"/>
      <c r="B72" s="44"/>
      <c r="D72" s="1" t="s">
        <v>74</v>
      </c>
      <c r="R72" s="23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48"/>
      <c r="AE72" s="48"/>
    </row>
    <row r="73" spans="1:31" s="1" customFormat="1" x14ac:dyDescent="0.25">
      <c r="A73" s="27"/>
      <c r="B73" s="44"/>
      <c r="E73" s="1" t="s">
        <v>6</v>
      </c>
      <c r="R73" s="23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48"/>
      <c r="AE73" s="48"/>
    </row>
    <row r="74" spans="1:31" s="1" customFormat="1" x14ac:dyDescent="0.25">
      <c r="A74" s="27"/>
      <c r="B74" s="44"/>
      <c r="R74" s="23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48"/>
      <c r="AE74" s="48"/>
    </row>
    <row r="75" spans="1:31" s="1" customFormat="1" x14ac:dyDescent="0.25">
      <c r="B75" s="23"/>
      <c r="R75" s="23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48"/>
      <c r="AE75" s="48"/>
    </row>
    <row r="76" spans="1:31" s="1" customFormat="1" x14ac:dyDescent="0.25">
      <c r="B76" s="23"/>
      <c r="R76" s="23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48"/>
      <c r="AE76" s="48"/>
    </row>
    <row r="77" spans="1:31" s="1" customFormat="1" x14ac:dyDescent="0.25">
      <c r="B77" s="23"/>
      <c r="R77" s="23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48"/>
      <c r="AE77" s="48"/>
    </row>
    <row r="78" spans="1:31" s="1" customFormat="1" x14ac:dyDescent="0.25">
      <c r="B78" s="23"/>
      <c r="R78" s="23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48"/>
      <c r="AE78" s="48"/>
    </row>
    <row r="79" spans="1:31" s="1" customFormat="1" x14ac:dyDescent="0.25">
      <c r="B79" s="23"/>
      <c r="R79" s="23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48"/>
      <c r="AE79" s="48"/>
    </row>
    <row r="80" spans="1:31" s="1" customFormat="1" x14ac:dyDescent="0.25">
      <c r="B80" s="23"/>
      <c r="R80" s="23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48"/>
      <c r="AE80" s="48"/>
    </row>
    <row r="81" spans="2:31" s="1" customFormat="1" ht="15.75" thickBot="1" x14ac:dyDescent="0.3">
      <c r="B81" s="2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3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48"/>
      <c r="AE81" s="48"/>
    </row>
    <row r="82" spans="2:31" s="1" customFormat="1" ht="15.75" thickTop="1" x14ac:dyDescent="0.25"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48"/>
      <c r="AE82" s="48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AE82"/>
  <sheetViews>
    <sheetView zoomScale="85" zoomScaleNormal="85" workbookViewId="0">
      <selection activeCell="E8" sqref="E8"/>
    </sheetView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31" width="9.140625" style="39"/>
    <col min="32" max="16384" width="9.140625" style="34"/>
  </cols>
  <sheetData>
    <row r="1" spans="1:29" ht="15.75" thickBot="1" x14ac:dyDescent="0.3"/>
    <row r="2" spans="1:29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29" ht="21" x14ac:dyDescent="0.35">
      <c r="A3" s="27"/>
      <c r="B3" s="42"/>
      <c r="C3" s="43" t="s">
        <v>0</v>
      </c>
      <c r="R3" s="23"/>
    </row>
    <row r="4" spans="1:29" x14ac:dyDescent="0.25">
      <c r="A4" s="27"/>
      <c r="B4" s="42"/>
      <c r="D4" s="1" t="s">
        <v>43</v>
      </c>
      <c r="R4" s="23"/>
    </row>
    <row r="5" spans="1:29" x14ac:dyDescent="0.25">
      <c r="A5" s="27"/>
      <c r="B5" s="42"/>
      <c r="E5" s="1" t="s">
        <v>66</v>
      </c>
      <c r="R5" s="23"/>
    </row>
    <row r="6" spans="1:29" x14ac:dyDescent="0.25">
      <c r="A6" s="27"/>
      <c r="B6" s="42"/>
      <c r="E6" s="1" t="s">
        <v>67</v>
      </c>
      <c r="R6" s="23"/>
    </row>
    <row r="7" spans="1:29" x14ac:dyDescent="0.25">
      <c r="A7" s="27"/>
      <c r="B7" s="42"/>
      <c r="E7" s="1" t="s">
        <v>69</v>
      </c>
      <c r="R7" s="23"/>
    </row>
    <row r="8" spans="1:29" x14ac:dyDescent="0.25">
      <c r="A8" s="27"/>
      <c r="B8" s="42"/>
      <c r="E8" s="1" t="s">
        <v>121</v>
      </c>
      <c r="R8" s="23"/>
    </row>
    <row r="9" spans="1:29" x14ac:dyDescent="0.25">
      <c r="A9" s="27"/>
      <c r="B9" s="44"/>
      <c r="R9" s="23"/>
    </row>
    <row r="10" spans="1:29" x14ac:dyDescent="0.25">
      <c r="A10" s="27"/>
      <c r="B10" s="44"/>
      <c r="R10" s="23"/>
    </row>
    <row r="11" spans="1:29" ht="21" x14ac:dyDescent="0.35">
      <c r="A11" s="27"/>
      <c r="B11" s="23"/>
      <c r="C11" s="43" t="s">
        <v>1</v>
      </c>
      <c r="R11" s="23"/>
    </row>
    <row r="12" spans="1:29" x14ac:dyDescent="0.25">
      <c r="A12" s="27"/>
      <c r="B12" s="23"/>
      <c r="R12" s="23"/>
    </row>
    <row r="13" spans="1:29" x14ac:dyDescent="0.25">
      <c r="A13" s="27"/>
      <c r="B13" s="23"/>
      <c r="D13" s="1" t="s">
        <v>65</v>
      </c>
      <c r="R13" s="23"/>
    </row>
    <row r="14" spans="1:29" x14ac:dyDescent="0.25">
      <c r="A14" s="27"/>
      <c r="B14" s="23"/>
      <c r="E14" s="1" t="s">
        <v>120</v>
      </c>
      <c r="R14" s="23"/>
      <c r="V14" s="51"/>
      <c r="W14" s="22"/>
      <c r="X14" s="22"/>
      <c r="Y14" s="22"/>
      <c r="Z14" s="22"/>
      <c r="AA14" s="22"/>
      <c r="AB14" s="22"/>
      <c r="AC14" s="22"/>
    </row>
    <row r="15" spans="1:29" x14ac:dyDescent="0.25">
      <c r="A15" s="27"/>
      <c r="B15" s="45"/>
      <c r="R15" s="23"/>
    </row>
    <row r="16" spans="1:29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E24" s="1" t="s">
        <v>3</v>
      </c>
      <c r="R24" s="23"/>
    </row>
    <row r="25" spans="1:18" x14ac:dyDescent="0.25">
      <c r="A25" s="27"/>
      <c r="B25" s="23"/>
      <c r="D25" s="1" t="s">
        <v>4</v>
      </c>
      <c r="R25" s="23"/>
    </row>
    <row r="26" spans="1:18" x14ac:dyDescent="0.25">
      <c r="A26" s="27"/>
      <c r="B26" s="23"/>
      <c r="E26" s="1" t="s">
        <v>156</v>
      </c>
      <c r="R26" s="23"/>
    </row>
    <row r="27" spans="1:18" x14ac:dyDescent="0.25">
      <c r="A27" s="27"/>
      <c r="B27" s="23"/>
      <c r="F27" s="1" t="s">
        <v>58</v>
      </c>
      <c r="R27" s="23"/>
    </row>
    <row r="28" spans="1:18" x14ac:dyDescent="0.25">
      <c r="A28" s="27"/>
      <c r="B28" s="23"/>
      <c r="F28" s="1" t="s">
        <v>157</v>
      </c>
      <c r="R28" s="23"/>
    </row>
    <row r="29" spans="1:18" x14ac:dyDescent="0.25">
      <c r="A29" s="27"/>
      <c r="B29" s="23"/>
      <c r="F29" s="1" t="s">
        <v>158</v>
      </c>
      <c r="R29" s="23"/>
    </row>
    <row r="30" spans="1:18" x14ac:dyDescent="0.25">
      <c r="A30" s="27"/>
      <c r="B30" s="23"/>
      <c r="F30" s="1" t="s">
        <v>77</v>
      </c>
      <c r="R30" s="23"/>
    </row>
    <row r="31" spans="1:18" x14ac:dyDescent="0.25">
      <c r="A31" s="27"/>
      <c r="B31" s="23"/>
      <c r="F31" s="46" t="s">
        <v>159</v>
      </c>
      <c r="R31" s="23"/>
    </row>
    <row r="32" spans="1:18" x14ac:dyDescent="0.25">
      <c r="A32" s="27"/>
      <c r="F32" s="46" t="s">
        <v>160</v>
      </c>
      <c r="R32" s="23"/>
    </row>
    <row r="33" spans="1:31" x14ac:dyDescent="0.25">
      <c r="A33" s="27"/>
      <c r="F33" s="46" t="s">
        <v>161</v>
      </c>
      <c r="R33" s="23"/>
    </row>
    <row r="34" spans="1:31" x14ac:dyDescent="0.25">
      <c r="A34" s="27"/>
      <c r="B34" s="23"/>
      <c r="F34" s="1" t="s">
        <v>162</v>
      </c>
      <c r="R34" s="23"/>
    </row>
    <row r="35" spans="1:31" x14ac:dyDescent="0.25">
      <c r="A35" s="27"/>
      <c r="B35" s="23"/>
      <c r="F35" s="46" t="s">
        <v>163</v>
      </c>
      <c r="R35" s="23"/>
    </row>
    <row r="36" spans="1:31" x14ac:dyDescent="0.25">
      <c r="A36" s="27"/>
      <c r="B36" s="23"/>
      <c r="R36" s="23"/>
    </row>
    <row r="37" spans="1:31" x14ac:dyDescent="0.25">
      <c r="A37" s="27"/>
      <c r="B37" s="23"/>
      <c r="R37" s="23"/>
    </row>
    <row r="38" spans="1:31" s="1" customFormat="1" x14ac:dyDescent="0.25">
      <c r="A38" s="27"/>
      <c r="B38" s="23"/>
      <c r="E38" s="1" t="s">
        <v>63</v>
      </c>
      <c r="R38" s="2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48"/>
      <c r="AE38" s="48"/>
    </row>
    <row r="39" spans="1:31" s="1" customFormat="1" x14ac:dyDescent="0.25">
      <c r="A39" s="27"/>
      <c r="B39" s="23"/>
      <c r="F39" s="47" t="s">
        <v>53</v>
      </c>
      <c r="G39" s="47"/>
      <c r="H39" s="47"/>
      <c r="I39" s="47"/>
      <c r="J39" s="47"/>
      <c r="K39" s="47"/>
      <c r="L39" s="47"/>
      <c r="R39" s="2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8"/>
      <c r="AE39" s="48"/>
    </row>
    <row r="40" spans="1:31" s="1" customFormat="1" x14ac:dyDescent="0.25">
      <c r="A40" s="27"/>
      <c r="B40" s="23"/>
      <c r="F40" s="47" t="s">
        <v>55</v>
      </c>
      <c r="G40" s="47"/>
      <c r="H40" s="47"/>
      <c r="I40" s="47"/>
      <c r="J40" s="47"/>
      <c r="K40" s="47"/>
      <c r="L40" s="47"/>
      <c r="R40" s="2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48"/>
      <c r="AE40" s="48"/>
    </row>
    <row r="41" spans="1:31" s="1" customFormat="1" x14ac:dyDescent="0.25">
      <c r="A41" s="27"/>
      <c r="B41" s="23"/>
      <c r="F41" s="47" t="s">
        <v>52</v>
      </c>
      <c r="G41" s="47"/>
      <c r="H41" s="47"/>
      <c r="I41" s="47"/>
      <c r="J41" s="47"/>
      <c r="K41" s="47"/>
      <c r="L41" s="47"/>
      <c r="R41" s="2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8"/>
      <c r="AE41" s="48"/>
    </row>
    <row r="42" spans="1:31" s="1" customFormat="1" x14ac:dyDescent="0.25">
      <c r="A42" s="27"/>
      <c r="B42" s="23"/>
      <c r="F42" s="47"/>
      <c r="G42" s="47"/>
      <c r="H42" s="47"/>
      <c r="I42" s="47"/>
      <c r="J42" s="47"/>
      <c r="K42" s="47"/>
      <c r="L42" s="47"/>
      <c r="R42" s="2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48"/>
      <c r="AE42" s="48"/>
    </row>
    <row r="43" spans="1:31" s="1" customFormat="1" x14ac:dyDescent="0.25">
      <c r="A43" s="27"/>
      <c r="B43" s="23"/>
      <c r="R43" s="2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48"/>
      <c r="AE43" s="48"/>
    </row>
    <row r="44" spans="1:31" s="1" customFormat="1" x14ac:dyDescent="0.25">
      <c r="A44" s="27"/>
      <c r="B44" s="23"/>
      <c r="R44" s="2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48"/>
      <c r="AE44" s="48"/>
    </row>
    <row r="45" spans="1:31" s="1" customFormat="1" x14ac:dyDescent="0.25">
      <c r="A45" s="27"/>
      <c r="B45" s="23"/>
      <c r="R45" s="2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48"/>
      <c r="AE45" s="48"/>
    </row>
    <row r="46" spans="1:31" s="1" customFormat="1" x14ac:dyDescent="0.25">
      <c r="A46" s="27"/>
      <c r="B46" s="23"/>
      <c r="R46" s="2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48"/>
      <c r="AE46" s="48"/>
    </row>
    <row r="47" spans="1:31" s="1" customFormat="1" x14ac:dyDescent="0.25">
      <c r="A47" s="27"/>
      <c r="B47" s="23"/>
      <c r="R47" s="2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48"/>
      <c r="AE47" s="48"/>
    </row>
    <row r="48" spans="1:31" s="1" customFormat="1" x14ac:dyDescent="0.25">
      <c r="A48" s="27"/>
      <c r="B48" s="23"/>
      <c r="R48" s="2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48"/>
      <c r="AE48" s="48"/>
    </row>
    <row r="49" spans="1:31" s="1" customFormat="1" x14ac:dyDescent="0.25">
      <c r="A49" s="27"/>
      <c r="B49" s="23"/>
      <c r="R49" s="2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48"/>
      <c r="AE49" s="48"/>
    </row>
    <row r="50" spans="1:31" s="1" customFormat="1" x14ac:dyDescent="0.25">
      <c r="A50" s="27"/>
      <c r="B50" s="23"/>
      <c r="R50" s="2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48"/>
      <c r="AE50" s="48"/>
    </row>
    <row r="51" spans="1:31" s="1" customFormat="1" x14ac:dyDescent="0.25">
      <c r="A51" s="27"/>
      <c r="B51" s="23"/>
      <c r="R51" s="2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48"/>
      <c r="AE51" s="48"/>
    </row>
    <row r="52" spans="1:31" s="1" customFormat="1" x14ac:dyDescent="0.25">
      <c r="A52" s="27"/>
      <c r="B52" s="23"/>
      <c r="D52" s="1" t="s">
        <v>73</v>
      </c>
      <c r="R52" s="2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48"/>
      <c r="AE52" s="48"/>
    </row>
    <row r="53" spans="1:31" s="1" customFormat="1" x14ac:dyDescent="0.25">
      <c r="A53" s="27"/>
      <c r="B53" s="23"/>
      <c r="E53" s="1" t="s">
        <v>112</v>
      </c>
      <c r="F53" s="34"/>
      <c r="R53" s="2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48"/>
      <c r="AE53" s="48"/>
    </row>
    <row r="54" spans="1:31" s="1" customFormat="1" x14ac:dyDescent="0.25">
      <c r="A54" s="27"/>
      <c r="B54" s="23"/>
      <c r="D54" s="48"/>
      <c r="E54" s="48" t="s">
        <v>164</v>
      </c>
      <c r="F54" s="39"/>
      <c r="R54" s="2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48"/>
      <c r="AE54" s="48"/>
    </row>
    <row r="55" spans="1:31" s="1" customFormat="1" x14ac:dyDescent="0.25">
      <c r="A55" s="27"/>
      <c r="B55" s="23"/>
      <c r="D55" s="48"/>
      <c r="E55" s="39"/>
      <c r="F55" s="48" t="s">
        <v>114</v>
      </c>
      <c r="R55" s="2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48"/>
      <c r="AE55" s="48"/>
    </row>
    <row r="56" spans="1:31" s="1" customFormat="1" x14ac:dyDescent="0.25">
      <c r="A56" s="27"/>
      <c r="B56" s="23"/>
      <c r="D56" s="48"/>
      <c r="E56" s="39"/>
      <c r="F56" s="48" t="s">
        <v>115</v>
      </c>
      <c r="R56" s="2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48"/>
      <c r="AE56" s="48"/>
    </row>
    <row r="57" spans="1:31" s="1" customFormat="1" x14ac:dyDescent="0.25">
      <c r="A57" s="27"/>
      <c r="B57" s="23"/>
      <c r="R57" s="2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48"/>
      <c r="AE57" s="48"/>
    </row>
    <row r="58" spans="1:31" s="1" customFormat="1" x14ac:dyDescent="0.25">
      <c r="A58" s="27"/>
      <c r="B58" s="23"/>
      <c r="R58" s="2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48"/>
      <c r="AE58" s="48"/>
    </row>
    <row r="59" spans="1:31" s="1" customFormat="1" x14ac:dyDescent="0.25">
      <c r="A59" s="27"/>
      <c r="B59" s="23"/>
      <c r="R59" s="2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48"/>
      <c r="AE59" s="48"/>
    </row>
    <row r="60" spans="1:31" s="1" customFormat="1" x14ac:dyDescent="0.25">
      <c r="A60" s="27"/>
      <c r="B60" s="23"/>
      <c r="R60" s="2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48"/>
      <c r="AE60" s="48"/>
    </row>
    <row r="61" spans="1:31" s="1" customFormat="1" x14ac:dyDescent="0.25">
      <c r="A61" s="27"/>
      <c r="B61" s="23"/>
      <c r="R61" s="2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48"/>
      <c r="AE61" s="48"/>
    </row>
    <row r="62" spans="1:31" s="1" customFormat="1" x14ac:dyDescent="0.25">
      <c r="A62" s="27"/>
      <c r="B62" s="23"/>
      <c r="R62" s="2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48"/>
      <c r="AE62" s="48"/>
    </row>
    <row r="63" spans="1:31" s="1" customFormat="1" x14ac:dyDescent="0.25">
      <c r="A63" s="27"/>
      <c r="B63" s="23"/>
      <c r="R63" s="2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48"/>
      <c r="AE63" s="48"/>
    </row>
    <row r="64" spans="1:31" s="1" customFormat="1" x14ac:dyDescent="0.25">
      <c r="A64" s="27"/>
      <c r="B64" s="23"/>
      <c r="R64" s="2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48"/>
      <c r="AE64" s="48"/>
    </row>
    <row r="65" spans="1:31" s="1" customFormat="1" x14ac:dyDescent="0.25">
      <c r="A65" s="27"/>
      <c r="B65" s="23"/>
      <c r="R65" s="2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48"/>
      <c r="AE65" s="48"/>
    </row>
    <row r="66" spans="1:31" s="1" customFormat="1" x14ac:dyDescent="0.25">
      <c r="A66" s="27"/>
      <c r="B66" s="23"/>
      <c r="R66" s="23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48"/>
      <c r="AE66" s="48"/>
    </row>
    <row r="67" spans="1:31" s="1" customFormat="1" x14ac:dyDescent="0.25">
      <c r="A67" s="27"/>
      <c r="B67" s="23"/>
      <c r="R67" s="23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48"/>
      <c r="AE67" s="48"/>
    </row>
    <row r="68" spans="1:31" s="1" customFormat="1" x14ac:dyDescent="0.25">
      <c r="A68" s="27"/>
      <c r="B68" s="23"/>
      <c r="R68" s="2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48"/>
      <c r="AE68" s="48"/>
    </row>
    <row r="69" spans="1:31" s="1" customFormat="1" x14ac:dyDescent="0.25">
      <c r="A69" s="27"/>
      <c r="B69" s="42"/>
      <c r="R69" s="23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48"/>
      <c r="AE69" s="48"/>
    </row>
    <row r="70" spans="1:31" s="1" customFormat="1" x14ac:dyDescent="0.25">
      <c r="A70" s="27"/>
      <c r="B70" s="44"/>
      <c r="R70" s="23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48"/>
      <c r="AE70" s="48"/>
    </row>
    <row r="71" spans="1:31" s="1" customFormat="1" x14ac:dyDescent="0.25">
      <c r="A71" s="27"/>
      <c r="B71" s="44"/>
      <c r="R71" s="23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48"/>
      <c r="AE71" s="48"/>
    </row>
    <row r="72" spans="1:31" s="1" customFormat="1" x14ac:dyDescent="0.25">
      <c r="A72" s="27"/>
      <c r="B72" s="44"/>
      <c r="D72" s="1" t="s">
        <v>74</v>
      </c>
      <c r="R72" s="23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48"/>
      <c r="AE72" s="48"/>
    </row>
    <row r="73" spans="1:31" s="1" customFormat="1" x14ac:dyDescent="0.25">
      <c r="A73" s="27"/>
      <c r="B73" s="44"/>
      <c r="E73" s="1" t="s">
        <v>6</v>
      </c>
      <c r="R73" s="23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48"/>
      <c r="AE73" s="48"/>
    </row>
    <row r="74" spans="1:31" s="1" customFormat="1" x14ac:dyDescent="0.25">
      <c r="A74" s="27"/>
      <c r="B74" s="44"/>
      <c r="R74" s="23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48"/>
      <c r="AE74" s="48"/>
    </row>
    <row r="75" spans="1:31" s="1" customFormat="1" x14ac:dyDescent="0.25">
      <c r="B75" s="23"/>
      <c r="R75" s="23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48"/>
      <c r="AE75" s="48"/>
    </row>
    <row r="76" spans="1:31" s="1" customFormat="1" x14ac:dyDescent="0.25">
      <c r="B76" s="23"/>
      <c r="R76" s="23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48"/>
      <c r="AE76" s="48"/>
    </row>
    <row r="77" spans="1:31" s="1" customFormat="1" x14ac:dyDescent="0.25">
      <c r="B77" s="23"/>
      <c r="R77" s="23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48"/>
      <c r="AE77" s="48"/>
    </row>
    <row r="78" spans="1:31" s="1" customFormat="1" x14ac:dyDescent="0.25">
      <c r="B78" s="23"/>
      <c r="R78" s="23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48"/>
      <c r="AE78" s="48"/>
    </row>
    <row r="79" spans="1:31" s="1" customFormat="1" x14ac:dyDescent="0.25">
      <c r="B79" s="23"/>
      <c r="R79" s="23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48"/>
      <c r="AE79" s="48"/>
    </row>
    <row r="80" spans="1:31" s="1" customFormat="1" x14ac:dyDescent="0.25">
      <c r="B80" s="23"/>
      <c r="R80" s="23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48"/>
      <c r="AE80" s="48"/>
    </row>
    <row r="81" spans="2:31" s="1" customFormat="1" ht="15.75" thickBot="1" x14ac:dyDescent="0.3">
      <c r="B81" s="2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3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48"/>
      <c r="AE81" s="48"/>
    </row>
    <row r="82" spans="2:31" s="1" customFormat="1" ht="15.75" thickTop="1" x14ac:dyDescent="0.25"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48"/>
      <c r="AE82" s="48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3"/>
  <dimension ref="A1:AC105"/>
  <sheetViews>
    <sheetView zoomScale="85" zoomScaleNormal="85" workbookViewId="0"/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29" width="9.140625" style="55"/>
    <col min="30" max="16384" width="9.140625" style="34"/>
  </cols>
  <sheetData>
    <row r="1" spans="1:18" ht="15.75" thickBot="1" x14ac:dyDescent="0.3"/>
    <row r="2" spans="1:18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18" ht="21" x14ac:dyDescent="0.35">
      <c r="A3" s="27"/>
      <c r="B3" s="42"/>
      <c r="C3" s="43" t="s">
        <v>0</v>
      </c>
      <c r="R3" s="23"/>
    </row>
    <row r="4" spans="1:18" x14ac:dyDescent="0.25">
      <c r="A4" s="27"/>
      <c r="B4" s="42"/>
      <c r="D4" s="1" t="s">
        <v>43</v>
      </c>
      <c r="R4" s="23"/>
    </row>
    <row r="5" spans="1:18" x14ac:dyDescent="0.25">
      <c r="A5" s="27"/>
      <c r="B5" s="42"/>
      <c r="E5" s="1" t="s">
        <v>66</v>
      </c>
      <c r="R5" s="23"/>
    </row>
    <row r="6" spans="1:18" x14ac:dyDescent="0.25">
      <c r="A6" s="27"/>
      <c r="B6" s="42"/>
      <c r="E6" s="1" t="s">
        <v>67</v>
      </c>
      <c r="R6" s="23"/>
    </row>
    <row r="7" spans="1:18" x14ac:dyDescent="0.25">
      <c r="A7" s="27"/>
      <c r="B7" s="42"/>
      <c r="E7" s="1" t="s">
        <v>69</v>
      </c>
      <c r="R7" s="23"/>
    </row>
    <row r="8" spans="1:18" x14ac:dyDescent="0.25">
      <c r="A8" s="27"/>
      <c r="B8" s="42"/>
      <c r="E8" s="1" t="s">
        <v>68</v>
      </c>
      <c r="R8" s="23"/>
    </row>
    <row r="9" spans="1:18" x14ac:dyDescent="0.25">
      <c r="A9" s="27"/>
      <c r="B9" s="44"/>
      <c r="E9" s="1" t="s">
        <v>165</v>
      </c>
      <c r="R9" s="23"/>
    </row>
    <row r="10" spans="1:18" x14ac:dyDescent="0.25">
      <c r="A10" s="27"/>
      <c r="B10" s="44"/>
      <c r="R10" s="23"/>
    </row>
    <row r="11" spans="1:18" ht="21" x14ac:dyDescent="0.35">
      <c r="A11" s="27"/>
      <c r="B11" s="23"/>
      <c r="C11" s="43" t="s">
        <v>1</v>
      </c>
      <c r="R11" s="23"/>
    </row>
    <row r="12" spans="1:18" x14ac:dyDescent="0.25">
      <c r="A12" s="27"/>
      <c r="B12" s="23"/>
      <c r="R12" s="23"/>
    </row>
    <row r="13" spans="1:18" x14ac:dyDescent="0.25">
      <c r="A13" s="27"/>
      <c r="B13" s="23"/>
      <c r="D13" s="1" t="s">
        <v>65</v>
      </c>
      <c r="R13" s="23"/>
    </row>
    <row r="14" spans="1:18" x14ac:dyDescent="0.25">
      <c r="A14" s="27"/>
      <c r="B14" s="23"/>
      <c r="E14" s="1" t="s">
        <v>2</v>
      </c>
      <c r="R14" s="23"/>
    </row>
    <row r="15" spans="1:18" x14ac:dyDescent="0.25">
      <c r="A15" s="27"/>
      <c r="B15" s="45"/>
      <c r="R15" s="23"/>
    </row>
    <row r="16" spans="1:18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R24" s="23"/>
    </row>
    <row r="25" spans="1:18" x14ac:dyDescent="0.25">
      <c r="A25" s="27"/>
      <c r="B25" s="23"/>
      <c r="E25" s="1" t="s">
        <v>3</v>
      </c>
      <c r="R25" s="23"/>
    </row>
    <row r="26" spans="1:18" x14ac:dyDescent="0.25">
      <c r="A26" s="27"/>
      <c r="B26" s="23"/>
      <c r="D26" s="1" t="s">
        <v>4</v>
      </c>
      <c r="R26" s="23"/>
    </row>
    <row r="27" spans="1:18" x14ac:dyDescent="0.25">
      <c r="A27" s="27"/>
      <c r="B27" s="23"/>
      <c r="E27" s="1" t="s">
        <v>56</v>
      </c>
      <c r="R27" s="23"/>
    </row>
    <row r="28" spans="1:18" x14ac:dyDescent="0.25">
      <c r="A28" s="27"/>
      <c r="B28" s="23"/>
      <c r="F28" s="1" t="s">
        <v>58</v>
      </c>
      <c r="R28" s="23"/>
    </row>
    <row r="29" spans="1:18" x14ac:dyDescent="0.25">
      <c r="A29" s="27"/>
      <c r="B29" s="23"/>
      <c r="F29" s="1" t="s">
        <v>59</v>
      </c>
      <c r="R29" s="23"/>
    </row>
    <row r="30" spans="1:18" x14ac:dyDescent="0.25">
      <c r="A30" s="27"/>
      <c r="B30" s="23"/>
      <c r="F30" s="1" t="s">
        <v>75</v>
      </c>
      <c r="R30" s="23"/>
    </row>
    <row r="31" spans="1:18" x14ac:dyDescent="0.25">
      <c r="A31" s="27"/>
      <c r="B31" s="23"/>
      <c r="F31" s="1" t="s">
        <v>76</v>
      </c>
      <c r="R31" s="23"/>
    </row>
    <row r="32" spans="1:18" x14ac:dyDescent="0.25">
      <c r="A32" s="27"/>
      <c r="F32" s="1" t="s">
        <v>77</v>
      </c>
      <c r="R32" s="23"/>
    </row>
    <row r="33" spans="1:18" x14ac:dyDescent="0.25">
      <c r="A33" s="27"/>
      <c r="F33" s="1" t="s">
        <v>78</v>
      </c>
      <c r="R33" s="23"/>
    </row>
    <row r="34" spans="1:18" x14ac:dyDescent="0.25">
      <c r="A34" s="27"/>
      <c r="B34" s="23"/>
      <c r="F34" s="1" t="s">
        <v>79</v>
      </c>
      <c r="R34" s="23"/>
    </row>
    <row r="35" spans="1:18" x14ac:dyDescent="0.25">
      <c r="A35" s="27"/>
      <c r="B35" s="23"/>
      <c r="F35" s="1" t="s">
        <v>80</v>
      </c>
      <c r="R35" s="23"/>
    </row>
    <row r="36" spans="1:18" x14ac:dyDescent="0.25">
      <c r="A36" s="27"/>
      <c r="B36" s="23"/>
      <c r="F36" s="1" t="s">
        <v>81</v>
      </c>
      <c r="R36" s="23"/>
    </row>
    <row r="37" spans="1:18" x14ac:dyDescent="0.25">
      <c r="A37" s="27"/>
      <c r="B37" s="23"/>
      <c r="F37" s="1" t="s">
        <v>82</v>
      </c>
      <c r="R37" s="23"/>
    </row>
    <row r="38" spans="1:18" x14ac:dyDescent="0.25">
      <c r="A38" s="27"/>
      <c r="B38" s="23"/>
      <c r="F38" s="1" t="s">
        <v>83</v>
      </c>
      <c r="R38" s="23"/>
    </row>
    <row r="39" spans="1:18" x14ac:dyDescent="0.25">
      <c r="A39" s="27"/>
      <c r="B39" s="23"/>
      <c r="F39" s="1" t="s">
        <v>84</v>
      </c>
      <c r="R39" s="23"/>
    </row>
    <row r="40" spans="1:18" x14ac:dyDescent="0.25">
      <c r="A40" s="27"/>
      <c r="B40" s="23"/>
      <c r="F40" s="1" t="s">
        <v>85</v>
      </c>
      <c r="R40" s="23"/>
    </row>
    <row r="41" spans="1:18" x14ac:dyDescent="0.25">
      <c r="A41" s="27"/>
      <c r="F41" s="1" t="s">
        <v>88</v>
      </c>
      <c r="R41" s="23"/>
    </row>
    <row r="42" spans="1:18" x14ac:dyDescent="0.25">
      <c r="A42" s="27"/>
      <c r="B42" s="23"/>
      <c r="F42" s="1" t="s">
        <v>87</v>
      </c>
      <c r="R42" s="23"/>
    </row>
    <row r="43" spans="1:18" x14ac:dyDescent="0.25">
      <c r="A43" s="27"/>
      <c r="B43" s="23"/>
      <c r="E43" s="1" t="s">
        <v>57</v>
      </c>
      <c r="R43" s="23"/>
    </row>
    <row r="44" spans="1:18" x14ac:dyDescent="0.25">
      <c r="A44" s="27"/>
      <c r="B44" s="23"/>
      <c r="F44" s="1" t="s">
        <v>60</v>
      </c>
      <c r="R44" s="23"/>
    </row>
    <row r="45" spans="1:18" x14ac:dyDescent="0.25">
      <c r="A45" s="27"/>
      <c r="B45" s="23"/>
      <c r="F45" s="1" t="s">
        <v>61</v>
      </c>
      <c r="R45" s="23"/>
    </row>
    <row r="46" spans="1:18" x14ac:dyDescent="0.25">
      <c r="A46" s="27"/>
      <c r="B46" s="23"/>
      <c r="F46" s="1" t="s">
        <v>62</v>
      </c>
      <c r="R46" s="23"/>
    </row>
    <row r="47" spans="1:18" x14ac:dyDescent="0.25">
      <c r="A47" s="27"/>
      <c r="B47" s="23"/>
      <c r="F47" s="1" t="s">
        <v>89</v>
      </c>
      <c r="R47" s="23"/>
    </row>
    <row r="48" spans="1:18" x14ac:dyDescent="0.25">
      <c r="A48" s="27"/>
      <c r="B48" s="23"/>
      <c r="E48" s="46"/>
      <c r="F48" s="46" t="s">
        <v>64</v>
      </c>
      <c r="G48" s="46"/>
      <c r="H48" s="46"/>
      <c r="I48" s="46"/>
      <c r="R48" s="23"/>
    </row>
    <row r="49" spans="1:18" x14ac:dyDescent="0.25">
      <c r="A49" s="27"/>
      <c r="B49" s="23"/>
      <c r="E49" s="46"/>
      <c r="F49" s="46" t="s">
        <v>90</v>
      </c>
      <c r="G49" s="46"/>
      <c r="H49" s="46"/>
      <c r="I49" s="46"/>
      <c r="R49" s="23"/>
    </row>
    <row r="50" spans="1:18" x14ac:dyDescent="0.25">
      <c r="A50" s="27"/>
      <c r="B50" s="23"/>
      <c r="E50" s="46"/>
      <c r="F50" s="46" t="s">
        <v>91</v>
      </c>
      <c r="G50" s="46"/>
      <c r="H50" s="46"/>
      <c r="I50" s="46"/>
      <c r="R50" s="23"/>
    </row>
    <row r="51" spans="1:18" x14ac:dyDescent="0.25">
      <c r="A51" s="27"/>
      <c r="F51" s="1" t="s">
        <v>92</v>
      </c>
      <c r="R51" s="23"/>
    </row>
    <row r="52" spans="1:18" x14ac:dyDescent="0.25">
      <c r="A52" s="27"/>
      <c r="F52" s="46" t="s">
        <v>93</v>
      </c>
      <c r="R52" s="23"/>
    </row>
    <row r="53" spans="1:18" x14ac:dyDescent="0.25">
      <c r="A53" s="27"/>
      <c r="B53" s="23"/>
      <c r="E53" s="46"/>
      <c r="F53" s="46" t="s">
        <v>94</v>
      </c>
      <c r="G53" s="46"/>
      <c r="H53" s="46"/>
      <c r="I53" s="46"/>
      <c r="R53" s="23"/>
    </row>
    <row r="54" spans="1:18" x14ac:dyDescent="0.25">
      <c r="A54" s="27"/>
      <c r="B54" s="23"/>
      <c r="E54" s="46"/>
      <c r="F54" s="1" t="s">
        <v>95</v>
      </c>
      <c r="G54" s="46"/>
      <c r="H54" s="46"/>
      <c r="I54" s="46"/>
      <c r="R54" s="23"/>
    </row>
    <row r="55" spans="1:18" x14ac:dyDescent="0.25">
      <c r="A55" s="27"/>
      <c r="F55" s="1" t="s">
        <v>96</v>
      </c>
      <c r="R55" s="23"/>
    </row>
    <row r="56" spans="1:18" x14ac:dyDescent="0.25">
      <c r="A56" s="27"/>
      <c r="B56" s="23"/>
      <c r="E56" s="46"/>
      <c r="F56" s="46" t="s">
        <v>97</v>
      </c>
      <c r="G56" s="46"/>
      <c r="H56" s="46"/>
      <c r="I56" s="46"/>
      <c r="R56" s="23"/>
    </row>
    <row r="57" spans="1:18" x14ac:dyDescent="0.25">
      <c r="A57" s="27"/>
      <c r="B57" s="23"/>
      <c r="E57" s="46"/>
      <c r="F57" s="46" t="s">
        <v>100</v>
      </c>
      <c r="G57" s="46"/>
      <c r="H57" s="46"/>
      <c r="I57" s="46"/>
      <c r="R57" s="23"/>
    </row>
    <row r="58" spans="1:18" x14ac:dyDescent="0.25">
      <c r="A58" s="27"/>
      <c r="B58" s="23"/>
      <c r="E58" s="46"/>
      <c r="F58" s="46" t="s">
        <v>101</v>
      </c>
      <c r="G58" s="46"/>
      <c r="H58" s="46"/>
      <c r="I58" s="46"/>
      <c r="R58" s="23"/>
    </row>
    <row r="59" spans="1:18" x14ac:dyDescent="0.25">
      <c r="A59" s="27"/>
      <c r="B59" s="23"/>
      <c r="F59" s="1" t="s">
        <v>98</v>
      </c>
      <c r="R59" s="23"/>
    </row>
    <row r="60" spans="1:18" x14ac:dyDescent="0.25">
      <c r="A60" s="27"/>
      <c r="B60" s="23"/>
      <c r="F60" s="1" t="s">
        <v>99</v>
      </c>
      <c r="R60" s="23"/>
    </row>
    <row r="61" spans="1:18" x14ac:dyDescent="0.25">
      <c r="A61" s="27"/>
      <c r="B61" s="23"/>
      <c r="E61" s="1" t="s">
        <v>63</v>
      </c>
      <c r="R61" s="23"/>
    </row>
    <row r="62" spans="1:18" x14ac:dyDescent="0.25">
      <c r="A62" s="27"/>
      <c r="B62" s="23"/>
      <c r="F62" s="47" t="s">
        <v>53</v>
      </c>
      <c r="G62" s="47"/>
      <c r="H62" s="47"/>
      <c r="I62" s="47"/>
      <c r="J62" s="47"/>
      <c r="K62" s="47"/>
      <c r="L62" s="47"/>
      <c r="R62" s="23"/>
    </row>
    <row r="63" spans="1:18" x14ac:dyDescent="0.25">
      <c r="A63" s="27"/>
      <c r="B63" s="23"/>
      <c r="F63" s="47" t="s">
        <v>55</v>
      </c>
      <c r="G63" s="47"/>
      <c r="H63" s="47"/>
      <c r="I63" s="47"/>
      <c r="J63" s="47"/>
      <c r="K63" s="47"/>
      <c r="L63" s="47"/>
      <c r="R63" s="23"/>
    </row>
    <row r="64" spans="1:18" x14ac:dyDescent="0.25">
      <c r="A64" s="27"/>
      <c r="B64" s="23"/>
      <c r="F64" s="47" t="s">
        <v>52</v>
      </c>
      <c r="G64" s="47"/>
      <c r="H64" s="47"/>
      <c r="I64" s="47"/>
      <c r="J64" s="47"/>
      <c r="K64" s="47"/>
      <c r="L64" s="47"/>
      <c r="R64" s="23"/>
    </row>
    <row r="65" spans="1:18" x14ac:dyDescent="0.25">
      <c r="A65" s="27"/>
      <c r="B65" s="23"/>
      <c r="F65" s="47" t="s">
        <v>54</v>
      </c>
      <c r="G65" s="47"/>
      <c r="H65" s="47"/>
      <c r="I65" s="47"/>
      <c r="J65" s="47"/>
      <c r="K65" s="47"/>
      <c r="L65" s="47"/>
      <c r="R65" s="23"/>
    </row>
    <row r="66" spans="1:18" x14ac:dyDescent="0.25">
      <c r="A66" s="27"/>
      <c r="B66" s="23"/>
      <c r="R66" s="23"/>
    </row>
    <row r="67" spans="1:18" x14ac:dyDescent="0.25">
      <c r="A67" s="27"/>
      <c r="B67" s="23"/>
      <c r="R67" s="23"/>
    </row>
    <row r="68" spans="1:18" x14ac:dyDescent="0.25">
      <c r="A68" s="27"/>
      <c r="B68" s="23"/>
      <c r="R68" s="23"/>
    </row>
    <row r="69" spans="1:18" x14ac:dyDescent="0.25">
      <c r="A69" s="27"/>
      <c r="B69" s="23"/>
      <c r="R69" s="23"/>
    </row>
    <row r="70" spans="1:18" x14ac:dyDescent="0.25">
      <c r="A70" s="27"/>
      <c r="B70" s="23"/>
      <c r="R70" s="23"/>
    </row>
    <row r="71" spans="1:18" x14ac:dyDescent="0.25">
      <c r="A71" s="27"/>
      <c r="B71" s="23"/>
      <c r="R71" s="23"/>
    </row>
    <row r="72" spans="1:18" x14ac:dyDescent="0.25">
      <c r="A72" s="27"/>
      <c r="B72" s="23"/>
      <c r="R72" s="23"/>
    </row>
    <row r="73" spans="1:18" x14ac:dyDescent="0.25">
      <c r="A73" s="27"/>
      <c r="B73" s="23"/>
      <c r="R73" s="23"/>
    </row>
    <row r="74" spans="1:18" x14ac:dyDescent="0.25">
      <c r="A74" s="27"/>
      <c r="B74" s="23"/>
      <c r="R74" s="23"/>
    </row>
    <row r="75" spans="1:18" x14ac:dyDescent="0.25">
      <c r="A75" s="27"/>
      <c r="B75" s="23"/>
      <c r="D75" s="1" t="s">
        <v>73</v>
      </c>
      <c r="R75" s="23"/>
    </row>
    <row r="76" spans="1:18" x14ac:dyDescent="0.25">
      <c r="A76" s="27"/>
      <c r="B76" s="23"/>
      <c r="E76" s="1" t="s">
        <v>5</v>
      </c>
      <c r="F76" s="34"/>
      <c r="R76" s="23"/>
    </row>
    <row r="77" spans="1:18" x14ac:dyDescent="0.25">
      <c r="A77" s="27"/>
      <c r="B77" s="23"/>
      <c r="D77" s="48"/>
      <c r="E77" s="48" t="s">
        <v>45</v>
      </c>
      <c r="F77" s="39"/>
      <c r="R77" s="23"/>
    </row>
    <row r="78" spans="1:18" x14ac:dyDescent="0.25">
      <c r="A78" s="27"/>
      <c r="B78" s="23"/>
      <c r="D78" s="48"/>
      <c r="E78" s="39"/>
      <c r="F78" s="48" t="s">
        <v>47</v>
      </c>
      <c r="R78" s="23"/>
    </row>
    <row r="79" spans="1:18" x14ac:dyDescent="0.25">
      <c r="A79" s="27"/>
      <c r="B79" s="23"/>
      <c r="D79" s="48"/>
      <c r="E79" s="39"/>
      <c r="F79" s="48" t="s">
        <v>70</v>
      </c>
      <c r="R79" s="23"/>
    </row>
    <row r="80" spans="1:18" x14ac:dyDescent="0.25">
      <c r="A80" s="27"/>
      <c r="B80" s="23"/>
      <c r="R80" s="23"/>
    </row>
    <row r="81" spans="1:18" x14ac:dyDescent="0.25">
      <c r="A81" s="27"/>
      <c r="B81" s="23"/>
      <c r="R81" s="23"/>
    </row>
    <row r="82" spans="1:18" x14ac:dyDescent="0.25">
      <c r="A82" s="27"/>
      <c r="B82" s="23"/>
      <c r="R82" s="23"/>
    </row>
    <row r="83" spans="1:18" x14ac:dyDescent="0.25">
      <c r="A83" s="27"/>
      <c r="B83" s="23"/>
      <c r="R83" s="23"/>
    </row>
    <row r="84" spans="1:18" x14ac:dyDescent="0.25">
      <c r="A84" s="27"/>
      <c r="B84" s="23"/>
      <c r="R84" s="23"/>
    </row>
    <row r="85" spans="1:18" x14ac:dyDescent="0.25">
      <c r="A85" s="27"/>
      <c r="B85" s="23"/>
      <c r="R85" s="23"/>
    </row>
    <row r="86" spans="1:18" x14ac:dyDescent="0.25">
      <c r="A86" s="27"/>
      <c r="B86" s="23"/>
      <c r="R86" s="23"/>
    </row>
    <row r="87" spans="1:18" x14ac:dyDescent="0.25">
      <c r="A87" s="27"/>
      <c r="B87" s="23"/>
      <c r="E87" s="1" t="s">
        <v>46</v>
      </c>
      <c r="R87" s="23"/>
    </row>
    <row r="88" spans="1:18" x14ac:dyDescent="0.25">
      <c r="A88" s="27"/>
      <c r="B88" s="23"/>
      <c r="F88" s="1" t="s">
        <v>71</v>
      </c>
      <c r="R88" s="23"/>
    </row>
    <row r="89" spans="1:18" x14ac:dyDescent="0.25">
      <c r="A89" s="27"/>
      <c r="B89" s="23"/>
      <c r="F89" s="1" t="s">
        <v>72</v>
      </c>
      <c r="R89" s="23"/>
    </row>
    <row r="90" spans="1:18" x14ac:dyDescent="0.25">
      <c r="A90" s="27"/>
      <c r="B90" s="23"/>
      <c r="R90" s="23"/>
    </row>
    <row r="91" spans="1:18" x14ac:dyDescent="0.25">
      <c r="A91" s="27"/>
      <c r="B91" s="23"/>
      <c r="R91" s="23"/>
    </row>
    <row r="92" spans="1:18" x14ac:dyDescent="0.25">
      <c r="A92" s="27"/>
      <c r="B92" s="42"/>
      <c r="R92" s="23"/>
    </row>
    <row r="93" spans="1:18" x14ac:dyDescent="0.25">
      <c r="A93" s="27"/>
      <c r="B93" s="44"/>
      <c r="R93" s="23"/>
    </row>
    <row r="94" spans="1:18" x14ac:dyDescent="0.25">
      <c r="A94" s="27"/>
      <c r="B94" s="44"/>
      <c r="R94" s="23"/>
    </row>
    <row r="95" spans="1:18" x14ac:dyDescent="0.25">
      <c r="A95" s="27"/>
      <c r="B95" s="44"/>
      <c r="D95" s="1" t="s">
        <v>74</v>
      </c>
      <c r="R95" s="23"/>
    </row>
    <row r="96" spans="1:18" x14ac:dyDescent="0.25">
      <c r="A96" s="27"/>
      <c r="B96" s="44"/>
      <c r="E96" s="1" t="s">
        <v>6</v>
      </c>
      <c r="R96" s="23"/>
    </row>
    <row r="97" spans="1:18" x14ac:dyDescent="0.25">
      <c r="A97" s="27"/>
      <c r="B97" s="44"/>
      <c r="E97" s="1" t="s">
        <v>7</v>
      </c>
      <c r="R97" s="23"/>
    </row>
    <row r="98" spans="1:18" x14ac:dyDescent="0.25">
      <c r="B98" s="23"/>
      <c r="R98" s="23"/>
    </row>
    <row r="99" spans="1:18" x14ac:dyDescent="0.25">
      <c r="B99" s="23"/>
      <c r="R99" s="23"/>
    </row>
    <row r="100" spans="1:18" x14ac:dyDescent="0.25">
      <c r="B100" s="23"/>
      <c r="R100" s="23"/>
    </row>
    <row r="101" spans="1:18" x14ac:dyDescent="0.25">
      <c r="B101" s="23"/>
      <c r="R101" s="23"/>
    </row>
    <row r="102" spans="1:18" x14ac:dyDescent="0.25">
      <c r="B102" s="23"/>
      <c r="R102" s="23"/>
    </row>
    <row r="103" spans="1:18" x14ac:dyDescent="0.25">
      <c r="B103" s="23"/>
      <c r="R103" s="23"/>
    </row>
    <row r="104" spans="1:18" ht="15.75" thickBot="1" x14ac:dyDescent="0.3">
      <c r="B104" s="2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3"/>
    </row>
    <row r="105" spans="1:18" ht="15.75" thickTop="1" x14ac:dyDescent="0.25"/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01F98-B950-4274-9621-45C73FDCD978}">
  <dimension ref="A1:B1"/>
  <sheetViews>
    <sheetView workbookViewId="0"/>
  </sheetViews>
  <sheetFormatPr baseColWidth="10" defaultRowHeight="15" x14ac:dyDescent="0.25"/>
  <sheetData>
    <row r="1" spans="1:2" x14ac:dyDescent="0.25">
      <c r="A1" t="s">
        <v>166</v>
      </c>
      <c r="B1" t="s">
        <v>2084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F068-059C-4E97-A401-75DBE2C21365}">
  <dimension ref="A2:X1001"/>
  <sheetViews>
    <sheetView workbookViewId="0">
      <selection activeCell="T6" sqref="T6"/>
    </sheetView>
  </sheetViews>
  <sheetFormatPr baseColWidth="10" defaultRowHeight="15" x14ac:dyDescent="0.25"/>
  <sheetData>
    <row r="2" spans="1:24" x14ac:dyDescent="0.25">
      <c r="F2" t="str">
        <f>VLOOKUP("TEI0185",FPGA_pin!$A1:$B100,2,0)</f>
        <v>U1</v>
      </c>
    </row>
    <row r="5" spans="1:24" x14ac:dyDescent="0.25">
      <c r="A5" t="s">
        <v>9</v>
      </c>
      <c r="B5" t="s">
        <v>278</v>
      </c>
      <c r="C5" t="s">
        <v>5211</v>
      </c>
      <c r="D5" t="s">
        <v>276</v>
      </c>
      <c r="E5" t="s">
        <v>5212</v>
      </c>
      <c r="F5" t="s">
        <v>5213</v>
      </c>
      <c r="G5" t="s">
        <v>277</v>
      </c>
      <c r="H5" t="s">
        <v>5214</v>
      </c>
      <c r="I5" t="s">
        <v>86</v>
      </c>
      <c r="J5" t="s">
        <v>5215</v>
      </c>
      <c r="K5" t="s">
        <v>5216</v>
      </c>
      <c r="L5" t="s">
        <v>5213</v>
      </c>
      <c r="M5" t="s">
        <v>5217</v>
      </c>
      <c r="O5" t="s">
        <v>5219</v>
      </c>
      <c r="Q5" t="s">
        <v>5220</v>
      </c>
      <c r="T5" t="s">
        <v>102</v>
      </c>
      <c r="U5" t="s">
        <v>5218</v>
      </c>
    </row>
    <row r="6" spans="1:24" x14ac:dyDescent="0.25">
      <c r="A6" t="s">
        <v>170</v>
      </c>
      <c r="B6" t="s">
        <v>5221</v>
      </c>
      <c r="C6" t="s">
        <v>286</v>
      </c>
      <c r="D6" t="s">
        <v>169</v>
      </c>
      <c r="E6" t="s">
        <v>285</v>
      </c>
      <c r="F6" t="str">
        <f>$D6&amp;"-"&amp;$E6</f>
        <v>J1-A1</v>
      </c>
      <c r="G6" t="str">
        <f>VLOOKUP(F6,RAW_b_TEI0185_REV03!A:B,2,0)</f>
        <v>PCIE_PRSNTb</v>
      </c>
      <c r="H6" t="str">
        <f>IF(IF(COUNTIF($Q$6:$S$150,G6)&gt;0,"---","--")="---",VLOOKUP(G6,$Q$6:$S$150,3,0),G6)</f>
        <v>PCIE_PRSNTb</v>
      </c>
      <c r="I6" t="str">
        <f>IF(IF(COUNTIF($Q$6:$S$150,G6)&gt;0,"---","--")="---",VLOOKUP(G6,$Q$6:$S$150,2,0),"--")</f>
        <v>--</v>
      </c>
      <c r="J6" t="str">
        <f>IF(COUNTIF($O$6:$O$100,G6)&gt;0,"---","--")</f>
        <v>--</v>
      </c>
      <c r="K6">
        <f>IFERROR(IF(J6="--",IF(G6=H6,VLOOKUP(G6,RAW_b_TEI0185_REV03!L:N,3,0),SUM(VLOOKUP(H6,RAW_b_TEI0185_REV03!L:N,3,0),VLOOKUP(G6,RAW_b_TEI0185_REV03!L:N,3,0))),"---"),"---")</f>
        <v>51.329300000000003</v>
      </c>
      <c r="L6" t="str">
        <f>$D6&amp;"-"&amp;$E6</f>
        <v>J1-A1</v>
      </c>
      <c r="M6" t="str">
        <f>IFERROR(IF(
COUNTIF(B2B!H:H,(IF(K6&lt;&gt;"---",IF(INDEX(RAW_b_TEI0185_REV03!B:D,MATCH(H6,RAW_b_TEI0185_REV03!B:B,0),3)=L6,INDEX(
RAW_b_TEI0185_REV03!B:D,MATCH(H6,INDEX(RAW_b_TEI0185_REV03!B:B,MATCH(H6,RAW_b_TEI0185_REV03!B:B,)+1):'RAW_b_TEI0185_REV03'!B11077,)+MATCH(H6,RAW_b_TEI0185_REV03!B:B,),3),INDEX(RAW_b_TEI0185_REV03!B:D,MATCH(H6,RAW_b_TEI0185_REV03!B:B,0),3)),"---")))=1,"---",IF(K6&lt;&gt;"---",IF(INDEX(RAW_b_TEI0185_REV03!B:D,MATCH(H6,RAW_b_TEI0185_REV03!B:B,0),3)=L6,INDEX(
RAW_b_TEI0185_REV03!B:D,MATCH(H6,INDEX(RAW_b_TEI0185_REV03!B:B,MATCH(H6,RAW_b_TEI0185_REV03!B:B,)+1):'RAW_b_TEI0185_REV03'!B11077,)+MATCH(H6,RAW_b_TEI0185_REV03!B:B,),3),INDEX(RAW_b_TEI0185_REV03!B:D,MATCH(H6,RAW_b_TEI0185_REV03!B:B,0),3)),"---")),"---")</f>
        <v>J1-B31</v>
      </c>
      <c r="N6" t="str">
        <f>IFERROR(IF(AND(B6="B2B",J6="--"),L6,IF(
COUNTIF(B2B!H:H,(IF(K6&lt;&gt;"---",IF(INDEX(RAW_b_TEI0185_REV03!B:D,MATCH(H6,RAW_b_TEI0185_REV03!B:B,0),3)=L6,INDEX(
RAW_b_TEI0185_REV03!B:D,MATCH(H6,INDEX(RAW_b_TEI0185_REV03!B:B,MATCH(H6,RAW_b_TEI0185_REV03!B:B,)+1):'RAW_b_TEI0185_REV03'!B11077,)+MATCH(H6,RAW_b_TEI0185_REV03!B:B,),3),INDEX(RAW_b_TEI0185_REV03!B:D,MATCH(H6,RAW_b_TEI0185_REV03!B:B,0),3)),"---")))=0,"---",IF(K6&lt;&gt;"---",IF(INDEX(RAW_b_TEI0185_REV03!B:D,MATCH(H6,RAW_b_TEI0185_REV03!B:B,0),3)=L6,INDEX(
RAW_b_TEI0185_REV03!B:D,MATCH(H6,INDEX(RAW_b_TEI0185_REV03!B:B,MATCH(H6,RAW_b_TEI0185_REV03!B:B,)+1):'RAW_b_TEI0185_REV03'!B11077,)+MATCH(H6,RAW_b_TEI0185_REV03!B:B,),3),INDEX(RAW_b_TEI0185_REV03!B:D,MATCH(H6,RAW_b_TEI0185_REV03!B:B,0),3)),"---"))),"---")</f>
        <v>---</v>
      </c>
      <c r="O6" t="s">
        <v>294</v>
      </c>
      <c r="Q6" t="s">
        <v>1073</v>
      </c>
      <c r="R6" t="s">
        <v>4950</v>
      </c>
      <c r="S6" t="s">
        <v>5209</v>
      </c>
      <c r="T6">
        <f>COUNTIF(RAW_b_TEI0185_REV03!B:B,G6)</f>
        <v>3</v>
      </c>
      <c r="U6" t="str">
        <f>$B6&amp;"-"&amp;$C6</f>
        <v>PCIe-4x-PCIE_PRSNTb</v>
      </c>
      <c r="W6" t="str">
        <f>IF(IF(IFERROR(VLOOKUP(H6,$O$6:$O$50,1,),1)=1,1,0),IFERROR(VLOOKUP($F$2&amp;"-"&amp;H6,RAW_b_TEI0185_REV03!C:G,4,0),"--"),"---")</f>
        <v>--</v>
      </c>
      <c r="X6" t="str">
        <f>IF(AND(J6="--",W6="--"),M6,"---")</f>
        <v>J1-B31</v>
      </c>
    </row>
    <row r="7" spans="1:24" x14ac:dyDescent="0.25">
      <c r="A7" t="s">
        <v>171</v>
      </c>
      <c r="B7" t="s">
        <v>5221</v>
      </c>
      <c r="C7" t="s">
        <v>290</v>
      </c>
      <c r="D7" t="s">
        <v>169</v>
      </c>
      <c r="E7" t="s">
        <v>289</v>
      </c>
      <c r="F7" t="str">
        <f t="shared" ref="F7:F70" si="0">$D7&amp;"-"&amp;$E7</f>
        <v>J1-A2</v>
      </c>
      <c r="G7" t="str">
        <f>VLOOKUP(F7,RAW_b_TEI0185_REV03!A:B,2,0)</f>
        <v>+12.0V_IN_B</v>
      </c>
      <c r="H7" t="str">
        <f t="shared" ref="H7:H70" si="1">IF(IF(COUNTIF($Q$6:$S$150,G7)&gt;0,"---","--")="---",VLOOKUP(G7,$Q$6:$S$150,3,0),G7)</f>
        <v>+12.0V_IN_B</v>
      </c>
      <c r="I7" t="str">
        <f t="shared" ref="I7:I70" si="2">IF(IF(COUNTIF($Q$6:$S$150,G7)&gt;0,"---","--")="---",VLOOKUP(G7,$Q$6:$S$150,2,0),"--")</f>
        <v>--</v>
      </c>
      <c r="J7" t="str">
        <f t="shared" ref="J7:J70" si="3">IF(COUNTIF($O$6:$O$100,G7)&gt;0,"---","--")</f>
        <v>--</v>
      </c>
      <c r="K7">
        <f>IFERROR(IF(J7="--",IF(G7=H7,VLOOKUP(G7,RAW_b_TEI0185_REV03!L:N,3,0),SUM(VLOOKUP(H7,RAW_b_TEI0185_REV03!L:N,3,0),VLOOKUP(G7,RAW_b_TEI0185_REV03!L:N,3,0))),"---"),"---")</f>
        <v>62.5077</v>
      </c>
      <c r="L7" t="str">
        <f t="shared" ref="L7:L70" si="4">$D7&amp;"-"&amp;$E7</f>
        <v>J1-A2</v>
      </c>
      <c r="M7" t="str">
        <f>IFERROR(IF(
COUNTIF(B2B!H:H,(IF(K7&lt;&gt;"---",IF(INDEX(RAW_b_TEI0185_REV03!B:D,MATCH(H7,RAW_b_TEI0185_REV03!B:B,0),3)=L7,INDEX(
RAW_b_TEI0185_REV03!B:D,MATCH(H7,INDEX(RAW_b_TEI0185_REV03!B:B,MATCH(H7,RAW_b_TEI0185_REV03!B:B,)+1):'RAW_b_TEI0185_REV03'!B11078,)+MATCH(H7,RAW_b_TEI0185_REV03!B:B,),3),INDEX(RAW_b_TEI0185_REV03!B:D,MATCH(H7,RAW_b_TEI0185_REV03!B:B,0),3)),"---")))=1,"---",IF(K7&lt;&gt;"---",IF(INDEX(RAW_b_TEI0185_REV03!B:D,MATCH(H7,RAW_b_TEI0185_REV03!B:B,0),3)=L7,INDEX(
RAW_b_TEI0185_REV03!B:D,MATCH(H7,INDEX(RAW_b_TEI0185_REV03!B:B,MATCH(H7,RAW_b_TEI0185_REV03!B:B,)+1):'RAW_b_TEI0185_REV03'!B11078,)+MATCH(H7,RAW_b_TEI0185_REV03!B:B,),3),INDEX(RAW_b_TEI0185_REV03!B:D,MATCH(H7,RAW_b_TEI0185_REV03!B:B,0),3)),"---")),"---")</f>
        <v>J1-A3</v>
      </c>
      <c r="N7" t="str">
        <f>IFERROR(IF(AND(B7="B2B",J7="--"),L7,IF(
COUNTIF(B2B!H:H,(IF(K7&lt;&gt;"---",IF(INDEX(RAW_b_TEI0185_REV03!B:D,MATCH(H7,RAW_b_TEI0185_REV03!B:B,0),3)=L7,INDEX(
RAW_b_TEI0185_REV03!B:D,MATCH(H7,INDEX(RAW_b_TEI0185_REV03!B:B,MATCH(H7,RAW_b_TEI0185_REV03!B:B,)+1):'RAW_b_TEI0185_REV03'!B11078,)+MATCH(H7,RAW_b_TEI0185_REV03!B:B,),3),INDEX(RAW_b_TEI0185_REV03!B:D,MATCH(H7,RAW_b_TEI0185_REV03!B:B,0),3)),"---")))=0,"---",IF(K7&lt;&gt;"---",IF(INDEX(RAW_b_TEI0185_REV03!B:D,MATCH(H7,RAW_b_TEI0185_REV03!B:B,0),3)=L7,INDEX(
RAW_b_TEI0185_REV03!B:D,MATCH(H7,INDEX(RAW_b_TEI0185_REV03!B:B,MATCH(H7,RAW_b_TEI0185_REV03!B:B,)+1):'RAW_b_TEI0185_REV03'!B11078,)+MATCH(H7,RAW_b_TEI0185_REV03!B:B,),3),INDEX(RAW_b_TEI0185_REV03!B:D,MATCH(H7,RAW_b_TEI0185_REV03!B:B,0),3)),"---"))),"---")</f>
        <v>---</v>
      </c>
      <c r="O7" t="s">
        <v>287</v>
      </c>
      <c r="Q7" t="s">
        <v>354</v>
      </c>
      <c r="R7" t="s">
        <v>5131</v>
      </c>
      <c r="S7" t="s">
        <v>1247</v>
      </c>
      <c r="T7">
        <f>COUNTIF(RAW_b_TEI0185_REV03!B:B,G7)</f>
        <v>15</v>
      </c>
      <c r="U7" t="str">
        <f t="shared" ref="U7:U70" si="5">$B7&amp;"-"&amp;$C7</f>
        <v>PCIe-4x-+12.0V_IN_B</v>
      </c>
      <c r="W7" t="str">
        <f>IF(IF(IFERROR(VLOOKUP(H7,$O$6:$O$50,1,),1)=1,1,0),IFERROR(VLOOKUP($F$2&amp;"-"&amp;H7,RAW_b_TEI0185_REV03!C:G,4,0),"--"),"---")</f>
        <v>--</v>
      </c>
      <c r="X7" t="str">
        <f t="shared" ref="X7:X70" si="6">IF(AND(J7="--",W7="--"),M7,"---")</f>
        <v>J1-A3</v>
      </c>
    </row>
    <row r="8" spans="1:24" x14ac:dyDescent="0.25">
      <c r="A8" t="s">
        <v>172</v>
      </c>
      <c r="B8" t="s">
        <v>5221</v>
      </c>
      <c r="C8" t="s">
        <v>290</v>
      </c>
      <c r="D8" t="s">
        <v>169</v>
      </c>
      <c r="E8" t="s">
        <v>292</v>
      </c>
      <c r="F8" t="str">
        <f t="shared" si="0"/>
        <v>J1-A3</v>
      </c>
      <c r="G8" t="str">
        <f>VLOOKUP(F8,RAW_b_TEI0185_REV03!A:B,2,0)</f>
        <v>+12.0V_IN_B</v>
      </c>
      <c r="H8" t="str">
        <f t="shared" si="1"/>
        <v>+12.0V_IN_B</v>
      </c>
      <c r="I8" t="str">
        <f t="shared" si="2"/>
        <v>--</v>
      </c>
      <c r="J8" t="str">
        <f t="shared" si="3"/>
        <v>--</v>
      </c>
      <c r="K8">
        <f>IFERROR(IF(J8="--",IF(G8=H8,VLOOKUP(G8,RAW_b_TEI0185_REV03!L:N,3,0),SUM(VLOOKUP(H8,RAW_b_TEI0185_REV03!L:N,3,0),VLOOKUP(G8,RAW_b_TEI0185_REV03!L:N,3,0))),"---"),"---")</f>
        <v>62.5077</v>
      </c>
      <c r="L8" t="str">
        <f t="shared" si="4"/>
        <v>J1-A3</v>
      </c>
      <c r="M8" t="str">
        <f>IFERROR(IF(
COUNTIF(B2B!H:H,(IF(K8&lt;&gt;"---",IF(INDEX(RAW_b_TEI0185_REV03!B:D,MATCH(H8,RAW_b_TEI0185_REV03!B:B,0),3)=L8,INDEX(
RAW_b_TEI0185_REV03!B:D,MATCH(H8,INDEX(RAW_b_TEI0185_REV03!B:B,MATCH(H8,RAW_b_TEI0185_REV03!B:B,)+1):'RAW_b_TEI0185_REV03'!B11079,)+MATCH(H8,RAW_b_TEI0185_REV03!B:B,),3),INDEX(RAW_b_TEI0185_REV03!B:D,MATCH(H8,RAW_b_TEI0185_REV03!B:B,0),3)),"---")))=1,"---",IF(K8&lt;&gt;"---",IF(INDEX(RAW_b_TEI0185_REV03!B:D,MATCH(H8,RAW_b_TEI0185_REV03!B:B,0),3)=L8,INDEX(
RAW_b_TEI0185_REV03!B:D,MATCH(H8,INDEX(RAW_b_TEI0185_REV03!B:B,MATCH(H8,RAW_b_TEI0185_REV03!B:B,)+1):'RAW_b_TEI0185_REV03'!B11079,)+MATCH(H8,RAW_b_TEI0185_REV03!B:B,),3),INDEX(RAW_b_TEI0185_REV03!B:D,MATCH(H8,RAW_b_TEI0185_REV03!B:B,0),3)),"---")),"---")</f>
        <v>J1-A2</v>
      </c>
      <c r="N8" t="str">
        <f>IFERROR(IF(AND(B8="B2B",J8="--"),L8,IF(
COUNTIF(B2B!H:H,(IF(K8&lt;&gt;"---",IF(INDEX(RAW_b_TEI0185_REV03!B:D,MATCH(H8,RAW_b_TEI0185_REV03!B:B,0),3)=L8,INDEX(
RAW_b_TEI0185_REV03!B:D,MATCH(H8,INDEX(RAW_b_TEI0185_REV03!B:B,MATCH(H8,RAW_b_TEI0185_REV03!B:B,)+1):'RAW_b_TEI0185_REV03'!B11079,)+MATCH(H8,RAW_b_TEI0185_REV03!B:B,),3),INDEX(RAW_b_TEI0185_REV03!B:D,MATCH(H8,RAW_b_TEI0185_REV03!B:B,0),3)),"---")))=0,"---",IF(K8&lt;&gt;"---",IF(INDEX(RAW_b_TEI0185_REV03!B:D,MATCH(H8,RAW_b_TEI0185_REV03!B:B,0),3)=L8,INDEX(
RAW_b_TEI0185_REV03!B:D,MATCH(H8,INDEX(RAW_b_TEI0185_REV03!B:B,MATCH(H8,RAW_b_TEI0185_REV03!B:B,)+1):'RAW_b_TEI0185_REV03'!B11079,)+MATCH(H8,RAW_b_TEI0185_REV03!B:B,),3),INDEX(RAW_b_TEI0185_REV03!B:D,MATCH(H8,RAW_b_TEI0185_REV03!B:B,0),3)),"---"))),"---")</f>
        <v>---</v>
      </c>
      <c r="O8" t="s">
        <v>291</v>
      </c>
      <c r="Q8" t="s">
        <v>1943</v>
      </c>
      <c r="R8" t="s">
        <v>4180</v>
      </c>
      <c r="S8" t="s">
        <v>327</v>
      </c>
      <c r="T8">
        <f>COUNTIF(RAW_b_TEI0185_REV03!B:B,G8)</f>
        <v>15</v>
      </c>
      <c r="U8" t="str">
        <f t="shared" si="5"/>
        <v>PCIe-4x-+12.0V_IN_B</v>
      </c>
      <c r="W8" t="str">
        <f>IF(IF(IFERROR(VLOOKUP(H8,$O$6:$O$50,1,),1)=1,1,0),IFERROR(VLOOKUP($F$2&amp;"-"&amp;H8,RAW_b_TEI0185_REV03!C:G,4,0),"--"),"---")</f>
        <v>--</v>
      </c>
      <c r="X8" t="str">
        <f t="shared" si="6"/>
        <v>J1-A2</v>
      </c>
    </row>
    <row r="9" spans="1:24" x14ac:dyDescent="0.25">
      <c r="A9" t="s">
        <v>173</v>
      </c>
      <c r="B9" t="s">
        <v>5221</v>
      </c>
      <c r="C9" t="s">
        <v>294</v>
      </c>
      <c r="D9" t="s">
        <v>169</v>
      </c>
      <c r="E9" t="s">
        <v>293</v>
      </c>
      <c r="F9" t="str">
        <f t="shared" si="0"/>
        <v>J1-A4</v>
      </c>
      <c r="G9" t="str">
        <f>VLOOKUP(F9,RAW_b_TEI0185_REV03!A:B,2,0)</f>
        <v>GND</v>
      </c>
      <c r="H9" t="str">
        <f t="shared" si="1"/>
        <v>GND</v>
      </c>
      <c r="I9" t="str">
        <f t="shared" si="2"/>
        <v>--</v>
      </c>
      <c r="J9" t="str">
        <f t="shared" si="3"/>
        <v>---</v>
      </c>
      <c r="K9" t="str">
        <f>IFERROR(IF(J9="--",IF(G9=H9,VLOOKUP(G9,RAW_b_TEI0185_REV03!L:N,3,0),SUM(VLOOKUP(H9,RAW_b_TEI0185_REV03!L:N,3,0),VLOOKUP(G9,RAW_b_TEI0185_REV03!L:N,3,0))),"---"),"---")</f>
        <v>---</v>
      </c>
      <c r="L9" t="str">
        <f t="shared" si="4"/>
        <v>J1-A4</v>
      </c>
      <c r="M9" t="str">
        <f>IFERROR(IF(
COUNTIF(B2B!H:H,(IF(K9&lt;&gt;"---",IF(INDEX(RAW_b_TEI0185_REV03!B:D,MATCH(H9,RAW_b_TEI0185_REV03!B:B,0),3)=L9,INDEX(
RAW_b_TEI0185_REV03!B:D,MATCH(H9,INDEX(RAW_b_TEI0185_REV03!B:B,MATCH(H9,RAW_b_TEI0185_REV03!B:B,)+1):'RAW_b_TEI0185_REV03'!B11080,)+MATCH(H9,RAW_b_TEI0185_REV03!B:B,),3),INDEX(RAW_b_TEI0185_REV03!B:D,MATCH(H9,RAW_b_TEI0185_REV03!B:B,0),3)),"---")))=1,"---",IF(K9&lt;&gt;"---",IF(INDEX(RAW_b_TEI0185_REV03!B:D,MATCH(H9,RAW_b_TEI0185_REV03!B:B,0),3)=L9,INDEX(
RAW_b_TEI0185_REV03!B:D,MATCH(H9,INDEX(RAW_b_TEI0185_REV03!B:B,MATCH(H9,RAW_b_TEI0185_REV03!B:B,)+1):'RAW_b_TEI0185_REV03'!B11080,)+MATCH(H9,RAW_b_TEI0185_REV03!B:B,),3),INDEX(RAW_b_TEI0185_REV03!B:D,MATCH(H9,RAW_b_TEI0185_REV03!B:B,0),3)),"---")),"---")</f>
        <v>---</v>
      </c>
      <c r="N9" t="str">
        <f>IFERROR(IF(AND(B9="B2B",J9="--"),L9,IF(
COUNTIF(B2B!H:H,(IF(K9&lt;&gt;"---",IF(INDEX(RAW_b_TEI0185_REV03!B:D,MATCH(H9,RAW_b_TEI0185_REV03!B:B,0),3)=L9,INDEX(
RAW_b_TEI0185_REV03!B:D,MATCH(H9,INDEX(RAW_b_TEI0185_REV03!B:B,MATCH(H9,RAW_b_TEI0185_REV03!B:B,)+1):'RAW_b_TEI0185_REV03'!B11080,)+MATCH(H9,RAW_b_TEI0185_REV03!B:B,),3),INDEX(RAW_b_TEI0185_REV03!B:D,MATCH(H9,RAW_b_TEI0185_REV03!B:B,0),3)),"---")))=0,"---",IF(K9&lt;&gt;"---",IF(INDEX(RAW_b_TEI0185_REV03!B:D,MATCH(H9,RAW_b_TEI0185_REV03!B:B,0),3)=L9,INDEX(
RAW_b_TEI0185_REV03!B:D,MATCH(H9,INDEX(RAW_b_TEI0185_REV03!B:B,MATCH(H9,RAW_b_TEI0185_REV03!B:B,)+1):'RAW_b_TEI0185_REV03'!B11080,)+MATCH(H9,RAW_b_TEI0185_REV03!B:B,),3),INDEX(RAW_b_TEI0185_REV03!B:D,MATCH(H9,RAW_b_TEI0185_REV03!B:B,0),3)),"---"))),"---")</f>
        <v>---</v>
      </c>
      <c r="O9" t="s">
        <v>325</v>
      </c>
      <c r="Q9" t="s">
        <v>1942</v>
      </c>
      <c r="R9" t="s">
        <v>4181</v>
      </c>
      <c r="S9" t="s">
        <v>330</v>
      </c>
      <c r="T9">
        <f>COUNTIF(RAW_b_TEI0185_REV03!B:B,G9)</f>
        <v>2019</v>
      </c>
      <c r="U9" t="str">
        <f t="shared" si="5"/>
        <v>PCIe-4x-GND</v>
      </c>
      <c r="W9" t="str">
        <f>IF(IF(IFERROR(VLOOKUP(H9,$O$6:$O$50,1,),1)=1,1,0),IFERROR(VLOOKUP($F$2&amp;"-"&amp;H9,RAW_b_TEI0185_REV03!C:G,4,0),"--"),"---")</f>
        <v>---</v>
      </c>
      <c r="X9" t="str">
        <f t="shared" si="6"/>
        <v>---</v>
      </c>
    </row>
    <row r="10" spans="1:24" x14ac:dyDescent="0.25">
      <c r="A10" t="s">
        <v>174</v>
      </c>
      <c r="B10" t="s">
        <v>5221</v>
      </c>
      <c r="C10" t="s">
        <v>297</v>
      </c>
      <c r="D10" t="s">
        <v>169</v>
      </c>
      <c r="E10" t="s">
        <v>296</v>
      </c>
      <c r="F10" t="str">
        <f t="shared" si="0"/>
        <v>J1-A5</v>
      </c>
      <c r="G10" t="str">
        <f>VLOOKUP(F10,RAW_b_TEI0185_REV03!A:B,2,0)</f>
        <v>NetJ1_A5</v>
      </c>
      <c r="H10" t="str">
        <f t="shared" si="1"/>
        <v>NetJ1_A5</v>
      </c>
      <c r="I10" t="str">
        <f t="shared" si="2"/>
        <v>--</v>
      </c>
      <c r="J10" t="str">
        <f t="shared" si="3"/>
        <v>--</v>
      </c>
      <c r="K10" t="str">
        <f>IFERROR(IF(J10="--",IF(G10=H10,VLOOKUP(G10,RAW_b_TEI0185_REV03!L:N,3,0),SUM(VLOOKUP(H10,RAW_b_TEI0185_REV03!L:N,3,0),VLOOKUP(G10,RAW_b_TEI0185_REV03!L:N,3,0))),"---"),"---")</f>
        <v>---</v>
      </c>
      <c r="L10" t="str">
        <f t="shared" si="4"/>
        <v>J1-A5</v>
      </c>
      <c r="M10" t="str">
        <f>IFERROR(IF(
COUNTIF(B2B!H:H,(IF(K10&lt;&gt;"---",IF(INDEX(RAW_b_TEI0185_REV03!B:D,MATCH(H10,RAW_b_TEI0185_REV03!B:B,0),3)=L10,INDEX(
RAW_b_TEI0185_REV03!B:D,MATCH(H10,INDEX(RAW_b_TEI0185_REV03!B:B,MATCH(H10,RAW_b_TEI0185_REV03!B:B,)+1):'RAW_b_TEI0185_REV03'!B11081,)+MATCH(H10,RAW_b_TEI0185_REV03!B:B,),3),INDEX(RAW_b_TEI0185_REV03!B:D,MATCH(H10,RAW_b_TEI0185_REV03!B:B,0),3)),"---")))=1,"---",IF(K10&lt;&gt;"---",IF(INDEX(RAW_b_TEI0185_REV03!B:D,MATCH(H10,RAW_b_TEI0185_REV03!B:B,0),3)=L10,INDEX(
RAW_b_TEI0185_REV03!B:D,MATCH(H10,INDEX(RAW_b_TEI0185_REV03!B:B,MATCH(H10,RAW_b_TEI0185_REV03!B:B,)+1):'RAW_b_TEI0185_REV03'!B11081,)+MATCH(H10,RAW_b_TEI0185_REV03!B:B,),3),INDEX(RAW_b_TEI0185_REV03!B:D,MATCH(H10,RAW_b_TEI0185_REV03!B:B,0),3)),"---")),"---")</f>
        <v>---</v>
      </c>
      <c r="N10" t="str">
        <f>IFERROR(IF(AND(B10="B2B",J10="--"),L10,IF(
COUNTIF(B2B!H:H,(IF(K10&lt;&gt;"---",IF(INDEX(RAW_b_TEI0185_REV03!B:D,MATCH(H10,RAW_b_TEI0185_REV03!B:B,0),3)=L10,INDEX(
RAW_b_TEI0185_REV03!B:D,MATCH(H10,INDEX(RAW_b_TEI0185_REV03!B:B,MATCH(H10,RAW_b_TEI0185_REV03!B:B,)+1):'RAW_b_TEI0185_REV03'!B11081,)+MATCH(H10,RAW_b_TEI0185_REV03!B:B,),3),INDEX(RAW_b_TEI0185_REV03!B:D,MATCH(H10,RAW_b_TEI0185_REV03!B:B,0),3)),"---")))=0,"---",IF(K10&lt;&gt;"---",IF(INDEX(RAW_b_TEI0185_REV03!B:D,MATCH(H10,RAW_b_TEI0185_REV03!B:B,0),3)=L10,INDEX(
RAW_b_TEI0185_REV03!B:D,MATCH(H10,INDEX(RAW_b_TEI0185_REV03!B:B,MATCH(H10,RAW_b_TEI0185_REV03!B:B,)+1):'RAW_b_TEI0185_REV03'!B11081,)+MATCH(H10,RAW_b_TEI0185_REV03!B:B,),3),INDEX(RAW_b_TEI0185_REV03!B:D,MATCH(H10,RAW_b_TEI0185_REV03!B:B,0),3)),"---"))),"---")</f>
        <v>---</v>
      </c>
      <c r="O10" t="s">
        <v>5210</v>
      </c>
      <c r="Q10" t="s">
        <v>1945</v>
      </c>
      <c r="R10" t="s">
        <v>4182</v>
      </c>
      <c r="S10" t="s">
        <v>340</v>
      </c>
      <c r="T10">
        <f>COUNTIF(RAW_b_TEI0185_REV03!B:B,G10)</f>
        <v>1</v>
      </c>
      <c r="U10" t="str">
        <f t="shared" si="5"/>
        <v>PCIe-4x-NetJ1_A5</v>
      </c>
      <c r="W10" t="str">
        <f>IF(IF(IFERROR(VLOOKUP(H10,$O$6:$O$50,1,),1)=1,1,0),IFERROR(VLOOKUP($F$2&amp;"-"&amp;H10,RAW_b_TEI0185_REV03!C:G,4,0),"--"),"---")</f>
        <v>--</v>
      </c>
      <c r="X10" t="str">
        <f t="shared" si="6"/>
        <v>---</v>
      </c>
    </row>
    <row r="11" spans="1:24" x14ac:dyDescent="0.25">
      <c r="A11" t="s">
        <v>175</v>
      </c>
      <c r="B11" t="s">
        <v>5221</v>
      </c>
      <c r="C11" t="s">
        <v>300</v>
      </c>
      <c r="D11" t="s">
        <v>169</v>
      </c>
      <c r="E11" t="s">
        <v>299</v>
      </c>
      <c r="F11" t="str">
        <f t="shared" si="0"/>
        <v>J1-A6</v>
      </c>
      <c r="G11" t="str">
        <f>VLOOKUP(F11,RAW_b_TEI0185_REV03!A:B,2,0)</f>
        <v>NetJ1_A6</v>
      </c>
      <c r="H11" t="str">
        <f t="shared" si="1"/>
        <v>NetJ1_A6</v>
      </c>
      <c r="I11" t="str">
        <f t="shared" si="2"/>
        <v>--</v>
      </c>
      <c r="J11" t="str">
        <f t="shared" si="3"/>
        <v>--</v>
      </c>
      <c r="K11">
        <f>IFERROR(IF(J11="--",IF(G11=H11,VLOOKUP(G11,RAW_b_TEI0185_REV03!L:N,3,0),SUM(VLOOKUP(H11,RAW_b_TEI0185_REV03!L:N,3,0),VLOOKUP(G11,RAW_b_TEI0185_REV03!L:N,3,0))),"---"),"---")</f>
        <v>6.8642000000000003</v>
      </c>
      <c r="L11" t="str">
        <f t="shared" si="4"/>
        <v>J1-A6</v>
      </c>
      <c r="M11" t="str">
        <f>IFERROR(IF(
COUNTIF(B2B!H:H,(IF(K11&lt;&gt;"---",IF(INDEX(RAW_b_TEI0185_REV03!B:D,MATCH(H11,RAW_b_TEI0185_REV03!B:B,0),3)=L11,INDEX(
RAW_b_TEI0185_REV03!B:D,MATCH(H11,INDEX(RAW_b_TEI0185_REV03!B:B,MATCH(H11,RAW_b_TEI0185_REV03!B:B,)+1):'RAW_b_TEI0185_REV03'!B11082,)+MATCH(H11,RAW_b_TEI0185_REV03!B:B,),3),INDEX(RAW_b_TEI0185_REV03!B:D,MATCH(H11,RAW_b_TEI0185_REV03!B:B,0),3)),"---")))=1,"---",IF(K11&lt;&gt;"---",IF(INDEX(RAW_b_TEI0185_REV03!B:D,MATCH(H11,RAW_b_TEI0185_REV03!B:B,0),3)=L11,INDEX(
RAW_b_TEI0185_REV03!B:D,MATCH(H11,INDEX(RAW_b_TEI0185_REV03!B:B,MATCH(H11,RAW_b_TEI0185_REV03!B:B,)+1):'RAW_b_TEI0185_REV03'!B11082,)+MATCH(H11,RAW_b_TEI0185_REV03!B:B,),3),INDEX(RAW_b_TEI0185_REV03!B:D,MATCH(H11,RAW_b_TEI0185_REV03!B:B,0),3)),"---")),"---")</f>
        <v>J1-A7</v>
      </c>
      <c r="N11" t="str">
        <f>IFERROR(IF(AND(B11="B2B",J11="--"),L11,IF(
COUNTIF(B2B!H:H,(IF(K11&lt;&gt;"---",IF(INDEX(RAW_b_TEI0185_REV03!B:D,MATCH(H11,RAW_b_TEI0185_REV03!B:B,0),3)=L11,INDEX(
RAW_b_TEI0185_REV03!B:D,MATCH(H11,INDEX(RAW_b_TEI0185_REV03!B:B,MATCH(H11,RAW_b_TEI0185_REV03!B:B,)+1):'RAW_b_TEI0185_REV03'!B11082,)+MATCH(H11,RAW_b_TEI0185_REV03!B:B,),3),INDEX(RAW_b_TEI0185_REV03!B:D,MATCH(H11,RAW_b_TEI0185_REV03!B:B,0),3)),"---")))=0,"---",IF(K11&lt;&gt;"---",IF(INDEX(RAW_b_TEI0185_REV03!B:D,MATCH(H11,RAW_b_TEI0185_REV03!B:B,0),3)=L11,INDEX(
RAW_b_TEI0185_REV03!B:D,MATCH(H11,INDEX(RAW_b_TEI0185_REV03!B:B,MATCH(H11,RAW_b_TEI0185_REV03!B:B,)+1):'RAW_b_TEI0185_REV03'!B11082,)+MATCH(H11,RAW_b_TEI0185_REV03!B:B,),3),INDEX(RAW_b_TEI0185_REV03!B:D,MATCH(H11,RAW_b_TEI0185_REV03!B:B,0),3)),"---"))),"---")</f>
        <v>---</v>
      </c>
      <c r="O11" t="s">
        <v>373</v>
      </c>
      <c r="Q11" t="s">
        <v>1944</v>
      </c>
      <c r="R11" t="s">
        <v>4183</v>
      </c>
      <c r="S11" t="s">
        <v>343</v>
      </c>
      <c r="T11">
        <f>COUNTIF(RAW_b_TEI0185_REV03!B:B,G11)</f>
        <v>2</v>
      </c>
      <c r="U11" t="str">
        <f t="shared" si="5"/>
        <v>PCIe-4x-NetJ1_A6</v>
      </c>
      <c r="W11" t="str">
        <f>IF(IF(IFERROR(VLOOKUP(H11,$O$6:$O$50,1,),1)=1,1,0),IFERROR(VLOOKUP($F$2&amp;"-"&amp;H11,RAW_b_TEI0185_REV03!C:G,4,0),"--"),"---")</f>
        <v>--</v>
      </c>
      <c r="X11" t="str">
        <f t="shared" si="6"/>
        <v>J1-A7</v>
      </c>
    </row>
    <row r="12" spans="1:24" x14ac:dyDescent="0.25">
      <c r="A12" t="s">
        <v>176</v>
      </c>
      <c r="B12" t="s">
        <v>5221</v>
      </c>
      <c r="C12" t="s">
        <v>300</v>
      </c>
      <c r="D12" t="s">
        <v>169</v>
      </c>
      <c r="E12" t="s">
        <v>302</v>
      </c>
      <c r="F12" t="str">
        <f t="shared" si="0"/>
        <v>J1-A7</v>
      </c>
      <c r="G12" t="str">
        <f>VLOOKUP(F12,RAW_b_TEI0185_REV03!A:B,2,0)</f>
        <v>NetJ1_A6</v>
      </c>
      <c r="H12" t="str">
        <f t="shared" si="1"/>
        <v>NetJ1_A6</v>
      </c>
      <c r="I12" t="str">
        <f t="shared" si="2"/>
        <v>--</v>
      </c>
      <c r="J12" t="str">
        <f t="shared" si="3"/>
        <v>--</v>
      </c>
      <c r="K12">
        <f>IFERROR(IF(J12="--",IF(G12=H12,VLOOKUP(G12,RAW_b_TEI0185_REV03!L:N,3,0),SUM(VLOOKUP(H12,RAW_b_TEI0185_REV03!L:N,3,0),VLOOKUP(G12,RAW_b_TEI0185_REV03!L:N,3,0))),"---"),"---")</f>
        <v>6.8642000000000003</v>
      </c>
      <c r="L12" t="str">
        <f t="shared" si="4"/>
        <v>J1-A7</v>
      </c>
      <c r="M12" t="str">
        <f>IFERROR(IF(
COUNTIF(B2B!H:H,(IF(K12&lt;&gt;"---",IF(INDEX(RAW_b_TEI0185_REV03!B:D,MATCH(H12,RAW_b_TEI0185_REV03!B:B,0),3)=L12,INDEX(
RAW_b_TEI0185_REV03!B:D,MATCH(H12,INDEX(RAW_b_TEI0185_REV03!B:B,MATCH(H12,RAW_b_TEI0185_REV03!B:B,)+1):'RAW_b_TEI0185_REV03'!B11083,)+MATCH(H12,RAW_b_TEI0185_REV03!B:B,),3),INDEX(RAW_b_TEI0185_REV03!B:D,MATCH(H12,RAW_b_TEI0185_REV03!B:B,0),3)),"---")))=1,"---",IF(K12&lt;&gt;"---",IF(INDEX(RAW_b_TEI0185_REV03!B:D,MATCH(H12,RAW_b_TEI0185_REV03!B:B,0),3)=L12,INDEX(
RAW_b_TEI0185_REV03!B:D,MATCH(H12,INDEX(RAW_b_TEI0185_REV03!B:B,MATCH(H12,RAW_b_TEI0185_REV03!B:B,)+1):'RAW_b_TEI0185_REV03'!B11083,)+MATCH(H12,RAW_b_TEI0185_REV03!B:B,),3),INDEX(RAW_b_TEI0185_REV03!B:D,MATCH(H12,RAW_b_TEI0185_REV03!B:B,0),3)),"---")),"---")</f>
        <v>J1-A6</v>
      </c>
      <c r="N12" t="str">
        <f>IFERROR(IF(AND(B12="B2B",J12="--"),L12,IF(
COUNTIF(B2B!H:H,(IF(K12&lt;&gt;"---",IF(INDEX(RAW_b_TEI0185_REV03!B:D,MATCH(H12,RAW_b_TEI0185_REV03!B:B,0),3)=L12,INDEX(
RAW_b_TEI0185_REV03!B:D,MATCH(H12,INDEX(RAW_b_TEI0185_REV03!B:B,MATCH(H12,RAW_b_TEI0185_REV03!B:B,)+1):'RAW_b_TEI0185_REV03'!B11083,)+MATCH(H12,RAW_b_TEI0185_REV03!B:B,),3),INDEX(RAW_b_TEI0185_REV03!B:D,MATCH(H12,RAW_b_TEI0185_REV03!B:B,0),3)),"---")))=0,"---",IF(K12&lt;&gt;"---",IF(INDEX(RAW_b_TEI0185_REV03!B:D,MATCH(H12,RAW_b_TEI0185_REV03!B:B,0),3)=L12,INDEX(
RAW_b_TEI0185_REV03!B:D,MATCH(H12,INDEX(RAW_b_TEI0185_REV03!B:B,MATCH(H12,RAW_b_TEI0185_REV03!B:B,)+1):'RAW_b_TEI0185_REV03'!B11083,)+MATCH(H12,RAW_b_TEI0185_REV03!B:B,),3),INDEX(RAW_b_TEI0185_REV03!B:D,MATCH(H12,RAW_b_TEI0185_REV03!B:B,0),3)),"---"))),"---")</f>
        <v>---</v>
      </c>
      <c r="O12" t="s">
        <v>361</v>
      </c>
      <c r="Q12" t="s">
        <v>1947</v>
      </c>
      <c r="R12" t="s">
        <v>4184</v>
      </c>
      <c r="S12" t="s">
        <v>350</v>
      </c>
      <c r="T12">
        <f>COUNTIF(RAW_b_TEI0185_REV03!B:B,G12)</f>
        <v>2</v>
      </c>
      <c r="U12" t="str">
        <f t="shared" si="5"/>
        <v>PCIe-4x-NetJ1_A6</v>
      </c>
      <c r="W12" t="str">
        <f>IF(IF(IFERROR(VLOOKUP(H12,$O$6:$O$50,1,),1)=1,1,0),IFERROR(VLOOKUP($F$2&amp;"-"&amp;H12,RAW_b_TEI0185_REV03!C:G,4,0),"--"),"---")</f>
        <v>--</v>
      </c>
      <c r="X12" t="str">
        <f t="shared" si="6"/>
        <v>J1-A6</v>
      </c>
    </row>
    <row r="13" spans="1:24" x14ac:dyDescent="0.25">
      <c r="A13" t="s">
        <v>177</v>
      </c>
      <c r="B13" t="s">
        <v>5221</v>
      </c>
      <c r="C13" t="s">
        <v>305</v>
      </c>
      <c r="D13" t="s">
        <v>169</v>
      </c>
      <c r="E13" t="s">
        <v>304</v>
      </c>
      <c r="F13" t="str">
        <f t="shared" si="0"/>
        <v>J1-A8</v>
      </c>
      <c r="G13" t="str">
        <f>VLOOKUP(F13,RAW_b_TEI0185_REV03!A:B,2,0)</f>
        <v>NetJ1_A8</v>
      </c>
      <c r="H13" t="str">
        <f t="shared" si="1"/>
        <v>NetJ1_A8</v>
      </c>
      <c r="I13" t="str">
        <f t="shared" si="2"/>
        <v>--</v>
      </c>
      <c r="J13" t="str">
        <f t="shared" si="3"/>
        <v>--</v>
      </c>
      <c r="K13" t="str">
        <f>IFERROR(IF(J13="--",IF(G13=H13,VLOOKUP(G13,RAW_b_TEI0185_REV03!L:N,3,0),SUM(VLOOKUP(H13,RAW_b_TEI0185_REV03!L:N,3,0),VLOOKUP(G13,RAW_b_TEI0185_REV03!L:N,3,0))),"---"),"---")</f>
        <v>---</v>
      </c>
      <c r="L13" t="str">
        <f t="shared" si="4"/>
        <v>J1-A8</v>
      </c>
      <c r="M13" t="str">
        <f>IFERROR(IF(
COUNTIF(B2B!H:H,(IF(K13&lt;&gt;"---",IF(INDEX(RAW_b_TEI0185_REV03!B:D,MATCH(H13,RAW_b_TEI0185_REV03!B:B,0),3)=L13,INDEX(
RAW_b_TEI0185_REV03!B:D,MATCH(H13,INDEX(RAW_b_TEI0185_REV03!B:B,MATCH(H13,RAW_b_TEI0185_REV03!B:B,)+1):'RAW_b_TEI0185_REV03'!B11084,)+MATCH(H13,RAW_b_TEI0185_REV03!B:B,),3),INDEX(RAW_b_TEI0185_REV03!B:D,MATCH(H13,RAW_b_TEI0185_REV03!B:B,0),3)),"---")))=1,"---",IF(K13&lt;&gt;"---",IF(INDEX(RAW_b_TEI0185_REV03!B:D,MATCH(H13,RAW_b_TEI0185_REV03!B:B,0),3)=L13,INDEX(
RAW_b_TEI0185_REV03!B:D,MATCH(H13,INDEX(RAW_b_TEI0185_REV03!B:B,MATCH(H13,RAW_b_TEI0185_REV03!B:B,)+1):'RAW_b_TEI0185_REV03'!B11084,)+MATCH(H13,RAW_b_TEI0185_REV03!B:B,),3),INDEX(RAW_b_TEI0185_REV03!B:D,MATCH(H13,RAW_b_TEI0185_REV03!B:B,0),3)),"---")),"---")</f>
        <v>---</v>
      </c>
      <c r="N13" t="str">
        <f>IFERROR(IF(AND(B13="B2B",J13="--"),L13,IF(
COUNTIF(B2B!H:H,(IF(K13&lt;&gt;"---",IF(INDEX(RAW_b_TEI0185_REV03!B:D,MATCH(H13,RAW_b_TEI0185_REV03!B:B,0),3)=L13,INDEX(
RAW_b_TEI0185_REV03!B:D,MATCH(H13,INDEX(RAW_b_TEI0185_REV03!B:B,MATCH(H13,RAW_b_TEI0185_REV03!B:B,)+1):'RAW_b_TEI0185_REV03'!B11084,)+MATCH(H13,RAW_b_TEI0185_REV03!B:B,),3),INDEX(RAW_b_TEI0185_REV03!B:D,MATCH(H13,RAW_b_TEI0185_REV03!B:B,0),3)),"---")))=0,"---",IF(K13&lt;&gt;"---",IF(INDEX(RAW_b_TEI0185_REV03!B:D,MATCH(H13,RAW_b_TEI0185_REV03!B:B,0),3)=L13,INDEX(
RAW_b_TEI0185_REV03!B:D,MATCH(H13,INDEX(RAW_b_TEI0185_REV03!B:B,MATCH(H13,RAW_b_TEI0185_REV03!B:B,)+1):'RAW_b_TEI0185_REV03'!B11084,)+MATCH(H13,RAW_b_TEI0185_REV03!B:B,),3),INDEX(RAW_b_TEI0185_REV03!B:D,MATCH(H13,RAW_b_TEI0185_REV03!B:B,0),3)),"---"))),"---")</f>
        <v>---</v>
      </c>
      <c r="O13" t="s">
        <v>1101</v>
      </c>
      <c r="Q13" t="s">
        <v>1946</v>
      </c>
      <c r="R13" t="s">
        <v>4185</v>
      </c>
      <c r="S13" t="s">
        <v>353</v>
      </c>
      <c r="T13">
        <f>COUNTIF(RAW_b_TEI0185_REV03!B:B,G13)</f>
        <v>1</v>
      </c>
      <c r="U13" t="str">
        <f t="shared" si="5"/>
        <v>PCIe-4x-NetJ1_A8</v>
      </c>
      <c r="W13" t="str">
        <f>IF(IF(IFERROR(VLOOKUP(H13,$O$6:$O$50,1,),1)=1,1,0),IFERROR(VLOOKUP($F$2&amp;"-"&amp;H13,RAW_b_TEI0185_REV03!C:G,4,0),"--"),"---")</f>
        <v>--</v>
      </c>
      <c r="X13" t="str">
        <f t="shared" si="6"/>
        <v>---</v>
      </c>
    </row>
    <row r="14" spans="1:24" x14ac:dyDescent="0.25">
      <c r="A14" t="s">
        <v>178</v>
      </c>
      <c r="B14" t="s">
        <v>5221</v>
      </c>
      <c r="C14" t="s">
        <v>308</v>
      </c>
      <c r="D14" t="s">
        <v>169</v>
      </c>
      <c r="E14" t="s">
        <v>307</v>
      </c>
      <c r="F14" t="str">
        <f t="shared" si="0"/>
        <v>J1-A9</v>
      </c>
      <c r="G14" t="str">
        <f>VLOOKUP(F14,RAW_b_TEI0185_REV03!A:B,2,0)</f>
        <v>NetJ1_A9</v>
      </c>
      <c r="H14" t="str">
        <f t="shared" si="1"/>
        <v>NetJ1_A9</v>
      </c>
      <c r="I14" t="str">
        <f t="shared" si="2"/>
        <v>--</v>
      </c>
      <c r="J14" t="str">
        <f t="shared" si="3"/>
        <v>--</v>
      </c>
      <c r="K14" t="str">
        <f>IFERROR(IF(J14="--",IF(G14=H14,VLOOKUP(G14,RAW_b_TEI0185_REV03!L:N,3,0),SUM(VLOOKUP(H14,RAW_b_TEI0185_REV03!L:N,3,0),VLOOKUP(G14,RAW_b_TEI0185_REV03!L:N,3,0))),"---"),"---")</f>
        <v>---</v>
      </c>
      <c r="L14" t="str">
        <f t="shared" si="4"/>
        <v>J1-A9</v>
      </c>
      <c r="M14" t="str">
        <f>IFERROR(IF(
COUNTIF(B2B!H:H,(IF(K14&lt;&gt;"---",IF(INDEX(RAW_b_TEI0185_REV03!B:D,MATCH(H14,RAW_b_TEI0185_REV03!B:B,0),3)=L14,INDEX(
RAW_b_TEI0185_REV03!B:D,MATCH(H14,INDEX(RAW_b_TEI0185_REV03!B:B,MATCH(H14,RAW_b_TEI0185_REV03!B:B,)+1):'RAW_b_TEI0185_REV03'!B11085,)+MATCH(H14,RAW_b_TEI0185_REV03!B:B,),3),INDEX(RAW_b_TEI0185_REV03!B:D,MATCH(H14,RAW_b_TEI0185_REV03!B:B,0),3)),"---")))=1,"---",IF(K14&lt;&gt;"---",IF(INDEX(RAW_b_TEI0185_REV03!B:D,MATCH(H14,RAW_b_TEI0185_REV03!B:B,0),3)=L14,INDEX(
RAW_b_TEI0185_REV03!B:D,MATCH(H14,INDEX(RAW_b_TEI0185_REV03!B:B,MATCH(H14,RAW_b_TEI0185_REV03!B:B,)+1):'RAW_b_TEI0185_REV03'!B11085,)+MATCH(H14,RAW_b_TEI0185_REV03!B:B,),3),INDEX(RAW_b_TEI0185_REV03!B:D,MATCH(H14,RAW_b_TEI0185_REV03!B:B,0),3)),"---")),"---")</f>
        <v>---</v>
      </c>
      <c r="N14" t="str">
        <f>IFERROR(IF(AND(B14="B2B",J14="--"),L14,IF(
COUNTIF(B2B!H:H,(IF(K14&lt;&gt;"---",IF(INDEX(RAW_b_TEI0185_REV03!B:D,MATCH(H14,RAW_b_TEI0185_REV03!B:B,0),3)=L14,INDEX(
RAW_b_TEI0185_REV03!B:D,MATCH(H14,INDEX(RAW_b_TEI0185_REV03!B:B,MATCH(H14,RAW_b_TEI0185_REV03!B:B,)+1):'RAW_b_TEI0185_REV03'!B11085,)+MATCH(H14,RAW_b_TEI0185_REV03!B:B,),3),INDEX(RAW_b_TEI0185_REV03!B:D,MATCH(H14,RAW_b_TEI0185_REV03!B:B,0),3)),"---")))=0,"---",IF(K14&lt;&gt;"---",IF(INDEX(RAW_b_TEI0185_REV03!B:D,MATCH(H14,RAW_b_TEI0185_REV03!B:B,0),3)=L14,INDEX(
RAW_b_TEI0185_REV03!B:D,MATCH(H14,INDEX(RAW_b_TEI0185_REV03!B:B,MATCH(H14,RAW_b_TEI0185_REV03!B:B,)+1):'RAW_b_TEI0185_REV03'!B11085,)+MATCH(H14,RAW_b_TEI0185_REV03!B:B,),3),INDEX(RAW_b_TEI0185_REV03!B:D,MATCH(H14,RAW_b_TEI0185_REV03!B:B,0),3)),"---"))),"---")</f>
        <v>---</v>
      </c>
      <c r="O14" t="s">
        <v>295</v>
      </c>
      <c r="Q14" t="s">
        <v>1949</v>
      </c>
      <c r="R14" t="s">
        <v>4186</v>
      </c>
      <c r="S14" t="s">
        <v>360</v>
      </c>
      <c r="T14">
        <f>COUNTIF(RAW_b_TEI0185_REV03!B:B,G14)</f>
        <v>1</v>
      </c>
      <c r="U14" t="str">
        <f t="shared" si="5"/>
        <v>PCIe-4x-NetJ1_A9</v>
      </c>
      <c r="W14" t="str">
        <f>IF(IF(IFERROR(VLOOKUP(H14,$O$6:$O$50,1,),1)=1,1,0),IFERROR(VLOOKUP($F$2&amp;"-"&amp;H14,RAW_b_TEI0185_REV03!C:G,4,0),"--"),"---")</f>
        <v>--</v>
      </c>
      <c r="X14" t="str">
        <f t="shared" si="6"/>
        <v>---</v>
      </c>
    </row>
    <row r="15" spans="1:24" x14ac:dyDescent="0.25">
      <c r="A15" t="s">
        <v>179</v>
      </c>
      <c r="B15" t="s">
        <v>5221</v>
      </c>
      <c r="C15" t="s">
        <v>311</v>
      </c>
      <c r="D15" t="s">
        <v>169</v>
      </c>
      <c r="E15" t="s">
        <v>310</v>
      </c>
      <c r="F15" t="str">
        <f t="shared" si="0"/>
        <v>J1-A10</v>
      </c>
      <c r="G15" t="str">
        <f>VLOOKUP(F15,RAW_b_TEI0185_REV03!A:B,2,0)</f>
        <v>NetJ1_A10</v>
      </c>
      <c r="H15" t="str">
        <f t="shared" si="1"/>
        <v>NetJ1_A10</v>
      </c>
      <c r="I15" t="str">
        <f t="shared" si="2"/>
        <v>--</v>
      </c>
      <c r="J15" t="str">
        <f t="shared" si="3"/>
        <v>--</v>
      </c>
      <c r="K15" t="str">
        <f>IFERROR(IF(J15="--",IF(G15=H15,VLOOKUP(G15,RAW_b_TEI0185_REV03!L:N,3,0),SUM(VLOOKUP(H15,RAW_b_TEI0185_REV03!L:N,3,0),VLOOKUP(G15,RAW_b_TEI0185_REV03!L:N,3,0))),"---"),"---")</f>
        <v>---</v>
      </c>
      <c r="L15" t="str">
        <f t="shared" si="4"/>
        <v>J1-A10</v>
      </c>
      <c r="M15" t="str">
        <f>IFERROR(IF(
COUNTIF(B2B!H:H,(IF(K15&lt;&gt;"---",IF(INDEX(RAW_b_TEI0185_REV03!B:D,MATCH(H15,RAW_b_TEI0185_REV03!B:B,0),3)=L15,INDEX(
RAW_b_TEI0185_REV03!B:D,MATCH(H15,INDEX(RAW_b_TEI0185_REV03!B:B,MATCH(H15,RAW_b_TEI0185_REV03!B:B,)+1):'RAW_b_TEI0185_REV03'!B11086,)+MATCH(H15,RAW_b_TEI0185_REV03!B:B,),3),INDEX(RAW_b_TEI0185_REV03!B:D,MATCH(H15,RAW_b_TEI0185_REV03!B:B,0),3)),"---")))=1,"---",IF(K15&lt;&gt;"---",IF(INDEX(RAW_b_TEI0185_REV03!B:D,MATCH(H15,RAW_b_TEI0185_REV03!B:B,0),3)=L15,INDEX(
RAW_b_TEI0185_REV03!B:D,MATCH(H15,INDEX(RAW_b_TEI0185_REV03!B:B,MATCH(H15,RAW_b_TEI0185_REV03!B:B,)+1):'RAW_b_TEI0185_REV03'!B11086,)+MATCH(H15,RAW_b_TEI0185_REV03!B:B,),3),INDEX(RAW_b_TEI0185_REV03!B:D,MATCH(H15,RAW_b_TEI0185_REV03!B:B,0),3)),"---")),"---")</f>
        <v>---</v>
      </c>
      <c r="N15" t="str">
        <f>IFERROR(IF(AND(B15="B2B",J15="--"),L15,IF(
COUNTIF(B2B!H:H,(IF(K15&lt;&gt;"---",IF(INDEX(RAW_b_TEI0185_REV03!B:D,MATCH(H15,RAW_b_TEI0185_REV03!B:B,0),3)=L15,INDEX(
RAW_b_TEI0185_REV03!B:D,MATCH(H15,INDEX(RAW_b_TEI0185_REV03!B:B,MATCH(H15,RAW_b_TEI0185_REV03!B:B,)+1):'RAW_b_TEI0185_REV03'!B11086,)+MATCH(H15,RAW_b_TEI0185_REV03!B:B,),3),INDEX(RAW_b_TEI0185_REV03!B:D,MATCH(H15,RAW_b_TEI0185_REV03!B:B,0),3)),"---")))=0,"---",IF(K15&lt;&gt;"---",IF(INDEX(RAW_b_TEI0185_REV03!B:D,MATCH(H15,RAW_b_TEI0185_REV03!B:B,0),3)=L15,INDEX(
RAW_b_TEI0185_REV03!B:D,MATCH(H15,INDEX(RAW_b_TEI0185_REV03!B:B,MATCH(H15,RAW_b_TEI0185_REV03!B:B,)+1):'RAW_b_TEI0185_REV03'!B11086,)+MATCH(H15,RAW_b_TEI0185_REV03!B:B,),3),INDEX(RAW_b_TEI0185_REV03!B:D,MATCH(H15,RAW_b_TEI0185_REV03!B:B,0),3)),"---"))),"---")</f>
        <v>---</v>
      </c>
      <c r="O15" t="s">
        <v>306</v>
      </c>
      <c r="Q15" t="s">
        <v>1948</v>
      </c>
      <c r="R15" t="s">
        <v>4187</v>
      </c>
      <c r="S15" t="s">
        <v>363</v>
      </c>
      <c r="T15">
        <f>COUNTIF(RAW_b_TEI0185_REV03!B:B,G15)</f>
        <v>1</v>
      </c>
      <c r="U15" t="str">
        <f t="shared" si="5"/>
        <v>PCIe-4x-NetJ1_A10</v>
      </c>
      <c r="W15" t="str">
        <f>IF(IF(IFERROR(VLOOKUP(H15,$O$6:$O$50,1,),1)=1,1,0),IFERROR(VLOOKUP($F$2&amp;"-"&amp;H15,RAW_b_TEI0185_REV03!C:G,4,0),"--"),"---")</f>
        <v>--</v>
      </c>
      <c r="X15" t="str">
        <f t="shared" si="6"/>
        <v>---</v>
      </c>
    </row>
    <row r="16" spans="1:24" x14ac:dyDescent="0.25">
      <c r="A16" t="s">
        <v>180</v>
      </c>
      <c r="B16" t="s">
        <v>5221</v>
      </c>
      <c r="C16" t="s">
        <v>314</v>
      </c>
      <c r="D16" t="s">
        <v>169</v>
      </c>
      <c r="E16" t="s">
        <v>313</v>
      </c>
      <c r="F16" t="str">
        <f t="shared" si="0"/>
        <v>J1-A11</v>
      </c>
      <c r="G16" t="str">
        <f>VLOOKUP(F16,RAW_b_TEI0185_REV03!A:B,2,0)</f>
        <v>PCIE_RSTb_R</v>
      </c>
      <c r="H16" t="str">
        <f t="shared" si="1"/>
        <v>PCIE_RSTb</v>
      </c>
      <c r="I16" t="str">
        <f t="shared" si="2"/>
        <v>R33</v>
      </c>
      <c r="J16" t="str">
        <f t="shared" si="3"/>
        <v>--</v>
      </c>
      <c r="K16">
        <f>IFERROR(IF(J16="--",IF(G16=H16,VLOOKUP(G16,RAW_b_TEI0185_REV03!L:N,3,0),SUM(VLOOKUP(H16,RAW_b_TEI0185_REV03!L:N,3,0),VLOOKUP(G16,RAW_b_TEI0185_REV03!L:N,3,0))),"---"),"---")</f>
        <v>75.6691</v>
      </c>
      <c r="L16" t="str">
        <f t="shared" si="4"/>
        <v>J1-A11</v>
      </c>
      <c r="M16" t="str">
        <f>IFERROR(IF(
COUNTIF(B2B!H:H,(IF(K16&lt;&gt;"---",IF(INDEX(RAW_b_TEI0185_REV03!B:D,MATCH(H16,RAW_b_TEI0185_REV03!B:B,0),3)=L16,INDEX(
RAW_b_TEI0185_REV03!B:D,MATCH(H16,INDEX(RAW_b_TEI0185_REV03!B:B,MATCH(H16,RAW_b_TEI0185_REV03!B:B,)+1):'RAW_b_TEI0185_REV03'!B11087,)+MATCH(H16,RAW_b_TEI0185_REV03!B:B,),3),INDEX(RAW_b_TEI0185_REV03!B:D,MATCH(H16,RAW_b_TEI0185_REV03!B:B,0),3)),"---")))=1,"---",IF(K16&lt;&gt;"---",IF(INDEX(RAW_b_TEI0185_REV03!B:D,MATCH(H16,RAW_b_TEI0185_REV03!B:B,0),3)=L16,INDEX(
RAW_b_TEI0185_REV03!B:D,MATCH(H16,INDEX(RAW_b_TEI0185_REV03!B:B,MATCH(H16,RAW_b_TEI0185_REV03!B:B,)+1):'RAW_b_TEI0185_REV03'!B11087,)+MATCH(H16,RAW_b_TEI0185_REV03!B:B,),3),INDEX(RAW_b_TEI0185_REV03!B:D,MATCH(H16,RAW_b_TEI0185_REV03!B:B,0),3)),"---")),"---")</f>
        <v>U1-CF132</v>
      </c>
      <c r="N16" t="str">
        <f>IFERROR(IF(AND(B16="B2B",J16="--"),L16,IF(
COUNTIF(B2B!H:H,(IF(K16&lt;&gt;"---",IF(INDEX(RAW_b_TEI0185_REV03!B:D,MATCH(H16,RAW_b_TEI0185_REV03!B:B,0),3)=L16,INDEX(
RAW_b_TEI0185_REV03!B:D,MATCH(H16,INDEX(RAW_b_TEI0185_REV03!B:B,MATCH(H16,RAW_b_TEI0185_REV03!B:B,)+1):'RAW_b_TEI0185_REV03'!B11087,)+MATCH(H16,RAW_b_TEI0185_REV03!B:B,),3),INDEX(RAW_b_TEI0185_REV03!B:D,MATCH(H16,RAW_b_TEI0185_REV03!B:B,0),3)),"---")))=0,"---",IF(K16&lt;&gt;"---",IF(INDEX(RAW_b_TEI0185_REV03!B:D,MATCH(H16,RAW_b_TEI0185_REV03!B:B,0),3)=L16,INDEX(
RAW_b_TEI0185_REV03!B:D,MATCH(H16,INDEX(RAW_b_TEI0185_REV03!B:B,MATCH(H16,RAW_b_TEI0185_REV03!B:B,)+1):'RAW_b_TEI0185_REV03'!B11087,)+MATCH(H16,RAW_b_TEI0185_REV03!B:B,),3),INDEX(RAW_b_TEI0185_REV03!B:D,MATCH(H16,RAW_b_TEI0185_REV03!B:B,0),3)),"---"))),"---")</f>
        <v>---</v>
      </c>
      <c r="O16" t="s">
        <v>312</v>
      </c>
      <c r="Q16" t="s">
        <v>1940</v>
      </c>
      <c r="R16" t="s">
        <v>4772</v>
      </c>
      <c r="S16" t="s">
        <v>314</v>
      </c>
      <c r="T16">
        <f>COUNTIF(RAW_b_TEI0185_REV03!B:B,G16)</f>
        <v>2</v>
      </c>
      <c r="U16" t="str">
        <f t="shared" si="5"/>
        <v>PCIe-4x-PCIE_RSTb_R</v>
      </c>
      <c r="W16" t="str">
        <f>IF(IF(IFERROR(VLOOKUP(H16,$O$6:$O$50,1,),1)=1,1,0),IFERROR(VLOOKUP($F$2&amp;"-"&amp;H16,RAW_b_TEI0185_REV03!C:G,4,0),"--"),"---")</f>
        <v>CF132</v>
      </c>
      <c r="X16" t="str">
        <f t="shared" si="6"/>
        <v>---</v>
      </c>
    </row>
    <row r="17" spans="1:24" x14ac:dyDescent="0.25">
      <c r="A17" t="s">
        <v>181</v>
      </c>
      <c r="B17" t="s">
        <v>5221</v>
      </c>
      <c r="C17" t="s">
        <v>294</v>
      </c>
      <c r="D17" t="s">
        <v>169</v>
      </c>
      <c r="E17" t="s">
        <v>316</v>
      </c>
      <c r="F17" t="str">
        <f t="shared" si="0"/>
        <v>J1-A12</v>
      </c>
      <c r="G17" t="str">
        <f>VLOOKUP(F17,RAW_b_TEI0185_REV03!A:B,2,0)</f>
        <v>GND</v>
      </c>
      <c r="H17" t="str">
        <f t="shared" si="1"/>
        <v>GND</v>
      </c>
      <c r="I17" t="str">
        <f t="shared" si="2"/>
        <v>--</v>
      </c>
      <c r="J17" t="str">
        <f t="shared" si="3"/>
        <v>---</v>
      </c>
      <c r="K17" t="str">
        <f>IFERROR(IF(J17="--",IF(G17=H17,VLOOKUP(G17,RAW_b_TEI0185_REV03!L:N,3,0),SUM(VLOOKUP(H17,RAW_b_TEI0185_REV03!L:N,3,0),VLOOKUP(G17,RAW_b_TEI0185_REV03!L:N,3,0))),"---"),"---")</f>
        <v>---</v>
      </c>
      <c r="L17" t="str">
        <f t="shared" si="4"/>
        <v>J1-A12</v>
      </c>
      <c r="M17" t="str">
        <f>IFERROR(IF(
COUNTIF(B2B!H:H,(IF(K17&lt;&gt;"---",IF(INDEX(RAW_b_TEI0185_REV03!B:D,MATCH(H17,RAW_b_TEI0185_REV03!B:B,0),3)=L17,INDEX(
RAW_b_TEI0185_REV03!B:D,MATCH(H17,INDEX(RAW_b_TEI0185_REV03!B:B,MATCH(H17,RAW_b_TEI0185_REV03!B:B,)+1):'RAW_b_TEI0185_REV03'!B11088,)+MATCH(H17,RAW_b_TEI0185_REV03!B:B,),3),INDEX(RAW_b_TEI0185_REV03!B:D,MATCH(H17,RAW_b_TEI0185_REV03!B:B,0),3)),"---")))=1,"---",IF(K17&lt;&gt;"---",IF(INDEX(RAW_b_TEI0185_REV03!B:D,MATCH(H17,RAW_b_TEI0185_REV03!B:B,0),3)=L17,INDEX(
RAW_b_TEI0185_REV03!B:D,MATCH(H17,INDEX(RAW_b_TEI0185_REV03!B:B,MATCH(H17,RAW_b_TEI0185_REV03!B:B,)+1):'RAW_b_TEI0185_REV03'!B11088,)+MATCH(H17,RAW_b_TEI0185_REV03!B:B,),3),INDEX(RAW_b_TEI0185_REV03!B:D,MATCH(H17,RAW_b_TEI0185_REV03!B:B,0),3)),"---")),"---")</f>
        <v>---</v>
      </c>
      <c r="N17" t="str">
        <f>IFERROR(IF(AND(B17="B2B",J17="--"),L17,IF(
COUNTIF(B2B!H:H,(IF(K17&lt;&gt;"---",IF(INDEX(RAW_b_TEI0185_REV03!B:D,MATCH(H17,RAW_b_TEI0185_REV03!B:B,0),3)=L17,INDEX(
RAW_b_TEI0185_REV03!B:D,MATCH(H17,INDEX(RAW_b_TEI0185_REV03!B:B,MATCH(H17,RAW_b_TEI0185_REV03!B:B,)+1):'RAW_b_TEI0185_REV03'!B11088,)+MATCH(H17,RAW_b_TEI0185_REV03!B:B,),3),INDEX(RAW_b_TEI0185_REV03!B:D,MATCH(H17,RAW_b_TEI0185_REV03!B:B,0),3)),"---")))=0,"---",IF(K17&lt;&gt;"---",IF(INDEX(RAW_b_TEI0185_REV03!B:D,MATCH(H17,RAW_b_TEI0185_REV03!B:B,0),3)=L17,INDEX(
RAW_b_TEI0185_REV03!B:D,MATCH(H17,INDEX(RAW_b_TEI0185_REV03!B:B,MATCH(H17,RAW_b_TEI0185_REV03!B:B,)+1):'RAW_b_TEI0185_REV03'!B11088,)+MATCH(H17,RAW_b_TEI0185_REV03!B:B,),3),INDEX(RAW_b_TEI0185_REV03!B:D,MATCH(H17,RAW_b_TEI0185_REV03!B:B,0),3)),"---"))),"---")</f>
        <v>---</v>
      </c>
      <c r="O17" t="s">
        <v>317</v>
      </c>
      <c r="Q17" t="s">
        <v>1941</v>
      </c>
      <c r="R17" t="s">
        <v>4897</v>
      </c>
      <c r="S17" t="s">
        <v>396</v>
      </c>
      <c r="T17">
        <f>COUNTIF(RAW_b_TEI0185_REV03!B:B,G17)</f>
        <v>2019</v>
      </c>
      <c r="U17" t="str">
        <f t="shared" si="5"/>
        <v>PCIe-4x-GND</v>
      </c>
      <c r="W17" t="str">
        <f>IF(IF(IFERROR(VLOOKUP(H17,$O$6:$O$50,1,),1)=1,1,0),IFERROR(VLOOKUP($F$2&amp;"-"&amp;H17,RAW_b_TEI0185_REV03!C:G,4,0),"--"),"---")</f>
        <v>---</v>
      </c>
      <c r="X17" t="str">
        <f t="shared" si="6"/>
        <v>---</v>
      </c>
    </row>
    <row r="18" spans="1:24" x14ac:dyDescent="0.25">
      <c r="A18" t="s">
        <v>182</v>
      </c>
      <c r="B18" t="s">
        <v>5221</v>
      </c>
      <c r="C18" t="s">
        <v>319</v>
      </c>
      <c r="D18" t="s">
        <v>169</v>
      </c>
      <c r="E18" t="s">
        <v>318</v>
      </c>
      <c r="F18" t="str">
        <f t="shared" si="0"/>
        <v>J1-A13</v>
      </c>
      <c r="G18" t="str">
        <f>VLOOKUP(F18,RAW_b_TEI0185_REV03!A:B,2,0)</f>
        <v>PCIE_CLK_C_P</v>
      </c>
      <c r="H18" t="str">
        <f t="shared" si="1"/>
        <v>PCIE_CLK_P</v>
      </c>
      <c r="I18" t="str">
        <f t="shared" si="2"/>
        <v>C100</v>
      </c>
      <c r="J18" t="str">
        <f t="shared" si="3"/>
        <v>--</v>
      </c>
      <c r="K18">
        <f>IFERROR(IF(J18="--",IF(G18=H18,VLOOKUP(G18,RAW_b_TEI0185_REV03!L:N,3,0),SUM(VLOOKUP(H18,RAW_b_TEI0185_REV03!L:N,3,0),VLOOKUP(G18,RAW_b_TEI0185_REV03!L:N,3,0))),"---"),"---")</f>
        <v>84.407100000000014</v>
      </c>
      <c r="L18" t="str">
        <f t="shared" si="4"/>
        <v>J1-A13</v>
      </c>
      <c r="M18" t="str">
        <f>IFERROR(IF(
COUNTIF(B2B!H:H,(IF(K18&lt;&gt;"---",IF(INDEX(RAW_b_TEI0185_REV03!B:D,MATCH(H18,RAW_b_TEI0185_REV03!B:B,0),3)=L18,INDEX(
RAW_b_TEI0185_REV03!B:D,MATCH(H18,INDEX(RAW_b_TEI0185_REV03!B:B,MATCH(H18,RAW_b_TEI0185_REV03!B:B,)+1):'RAW_b_TEI0185_REV03'!B11089,)+MATCH(H18,RAW_b_TEI0185_REV03!B:B,),3),INDEX(RAW_b_TEI0185_REV03!B:D,MATCH(H18,RAW_b_TEI0185_REV03!B:B,0),3)),"---")))=1,"---",IF(K18&lt;&gt;"---",IF(INDEX(RAW_b_TEI0185_REV03!B:D,MATCH(H18,RAW_b_TEI0185_REV03!B:B,0),3)=L18,INDEX(
RAW_b_TEI0185_REV03!B:D,MATCH(H18,INDEX(RAW_b_TEI0185_REV03!B:B,MATCH(H18,RAW_b_TEI0185_REV03!B:B,)+1):'RAW_b_TEI0185_REV03'!B11089,)+MATCH(H18,RAW_b_TEI0185_REV03!B:B,),3),INDEX(RAW_b_TEI0185_REV03!B:D,MATCH(H18,RAW_b_TEI0185_REV03!B:B,0),3)),"---")),"---")</f>
        <v>U1-AV120</v>
      </c>
      <c r="N18" t="str">
        <f>IFERROR(IF(AND(B18="B2B",J18="--"),L18,IF(
COUNTIF(B2B!H:H,(IF(K18&lt;&gt;"---",IF(INDEX(RAW_b_TEI0185_REV03!B:D,MATCH(H18,RAW_b_TEI0185_REV03!B:B,0),3)=L18,INDEX(
RAW_b_TEI0185_REV03!B:D,MATCH(H18,INDEX(RAW_b_TEI0185_REV03!B:B,MATCH(H18,RAW_b_TEI0185_REV03!B:B,)+1):'RAW_b_TEI0185_REV03'!B11089,)+MATCH(H18,RAW_b_TEI0185_REV03!B:B,),3),INDEX(RAW_b_TEI0185_REV03!B:D,MATCH(H18,RAW_b_TEI0185_REV03!B:B,0),3)),"---")))=0,"---",IF(K18&lt;&gt;"---",IF(INDEX(RAW_b_TEI0185_REV03!B:D,MATCH(H18,RAW_b_TEI0185_REV03!B:B,0),3)=L18,INDEX(
RAW_b_TEI0185_REV03!B:D,MATCH(H18,INDEX(RAW_b_TEI0185_REV03!B:B,MATCH(H18,RAW_b_TEI0185_REV03!B:B,)+1):'RAW_b_TEI0185_REV03'!B11089,)+MATCH(H18,RAW_b_TEI0185_REV03!B:B,),3),INDEX(RAW_b_TEI0185_REV03!B:D,MATCH(H18,RAW_b_TEI0185_REV03!B:B,0),3)),"---"))),"---")</f>
        <v>---</v>
      </c>
      <c r="O18" t="s">
        <v>358</v>
      </c>
      <c r="Q18" t="s">
        <v>1939</v>
      </c>
      <c r="R18" t="s">
        <v>4178</v>
      </c>
      <c r="S18" t="s">
        <v>319</v>
      </c>
      <c r="T18">
        <f>COUNTIF(RAW_b_TEI0185_REV03!B:B,G18)</f>
        <v>2</v>
      </c>
      <c r="U18" t="str">
        <f t="shared" si="5"/>
        <v>PCIe-4x-PCIE_CLK_C_P</v>
      </c>
      <c r="W18" t="str">
        <f>IF(IF(IFERROR(VLOOKUP(H18,$O$6:$O$50,1,),1)=1,1,0),IFERROR(VLOOKUP($F$2&amp;"-"&amp;H18,RAW_b_TEI0185_REV03!C:G,4,0),"--"),"---")</f>
        <v>AV120</v>
      </c>
      <c r="X18" t="str">
        <f t="shared" si="6"/>
        <v>---</v>
      </c>
    </row>
    <row r="19" spans="1:24" x14ac:dyDescent="0.25">
      <c r="A19" t="s">
        <v>183</v>
      </c>
      <c r="B19" t="s">
        <v>5221</v>
      </c>
      <c r="C19" t="s">
        <v>322</v>
      </c>
      <c r="D19" t="s">
        <v>169</v>
      </c>
      <c r="E19" t="s">
        <v>321</v>
      </c>
      <c r="F19" t="str">
        <f t="shared" si="0"/>
        <v>J1-A14</v>
      </c>
      <c r="G19" t="str">
        <f>VLOOKUP(F19,RAW_b_TEI0185_REV03!A:B,2,0)</f>
        <v>PCIE_CLK_C_N</v>
      </c>
      <c r="H19" t="str">
        <f t="shared" si="1"/>
        <v>PCIE_CLK_N</v>
      </c>
      <c r="I19" t="str">
        <f t="shared" si="2"/>
        <v>C101</v>
      </c>
      <c r="J19" t="str">
        <f t="shared" si="3"/>
        <v>--</v>
      </c>
      <c r="K19">
        <f>IFERROR(IF(J19="--",IF(G19=H19,VLOOKUP(G19,RAW_b_TEI0185_REV03!L:N,3,0),SUM(VLOOKUP(H19,RAW_b_TEI0185_REV03!L:N,3,0),VLOOKUP(G19,RAW_b_TEI0185_REV03!L:N,3,0))),"---"),"---")</f>
        <v>84.407100000000014</v>
      </c>
      <c r="L19" t="str">
        <f t="shared" si="4"/>
        <v>J1-A14</v>
      </c>
      <c r="M19" t="str">
        <f>IFERROR(IF(
COUNTIF(B2B!H:H,(IF(K19&lt;&gt;"---",IF(INDEX(RAW_b_TEI0185_REV03!B:D,MATCH(H19,RAW_b_TEI0185_REV03!B:B,0),3)=L19,INDEX(
RAW_b_TEI0185_REV03!B:D,MATCH(H19,INDEX(RAW_b_TEI0185_REV03!B:B,MATCH(H19,RAW_b_TEI0185_REV03!B:B,)+1):'RAW_b_TEI0185_REV03'!B11090,)+MATCH(H19,RAW_b_TEI0185_REV03!B:B,),3),INDEX(RAW_b_TEI0185_REV03!B:D,MATCH(H19,RAW_b_TEI0185_REV03!B:B,0),3)),"---")))=1,"---",IF(K19&lt;&gt;"---",IF(INDEX(RAW_b_TEI0185_REV03!B:D,MATCH(H19,RAW_b_TEI0185_REV03!B:B,0),3)=L19,INDEX(
RAW_b_TEI0185_REV03!B:D,MATCH(H19,INDEX(RAW_b_TEI0185_REV03!B:B,MATCH(H19,RAW_b_TEI0185_REV03!B:B,)+1):'RAW_b_TEI0185_REV03'!B11090,)+MATCH(H19,RAW_b_TEI0185_REV03!B:B,),3),INDEX(RAW_b_TEI0185_REV03!B:D,MATCH(H19,RAW_b_TEI0185_REV03!B:B,0),3)),"---")),"---")</f>
        <v>U1-AV115</v>
      </c>
      <c r="N19" t="str">
        <f>IFERROR(IF(AND(B19="B2B",J19="--"),L19,IF(
COUNTIF(B2B!H:H,(IF(K19&lt;&gt;"---",IF(INDEX(RAW_b_TEI0185_REV03!B:D,MATCH(H19,RAW_b_TEI0185_REV03!B:B,0),3)=L19,INDEX(
RAW_b_TEI0185_REV03!B:D,MATCH(H19,INDEX(RAW_b_TEI0185_REV03!B:B,MATCH(H19,RAW_b_TEI0185_REV03!B:B,)+1):'RAW_b_TEI0185_REV03'!B11090,)+MATCH(H19,RAW_b_TEI0185_REV03!B:B,),3),INDEX(RAW_b_TEI0185_REV03!B:D,MATCH(H19,RAW_b_TEI0185_REV03!B:B,0),3)),"---")))=0,"---",IF(K19&lt;&gt;"---",IF(INDEX(RAW_b_TEI0185_REV03!B:D,MATCH(H19,RAW_b_TEI0185_REV03!B:B,0),3)=L19,INDEX(
RAW_b_TEI0185_REV03!B:D,MATCH(H19,INDEX(RAW_b_TEI0185_REV03!B:B,MATCH(H19,RAW_b_TEI0185_REV03!B:B,)+1):'RAW_b_TEI0185_REV03'!B11090,)+MATCH(H19,RAW_b_TEI0185_REV03!B:B,),3),INDEX(RAW_b_TEI0185_REV03!B:D,MATCH(H19,RAW_b_TEI0185_REV03!B:B,0),3)),"---"))),"---")</f>
        <v>---</v>
      </c>
      <c r="O19" t="s">
        <v>309</v>
      </c>
      <c r="Q19" t="s">
        <v>1938</v>
      </c>
      <c r="R19" t="s">
        <v>4179</v>
      </c>
      <c r="S19" t="s">
        <v>322</v>
      </c>
      <c r="T19">
        <f>COUNTIF(RAW_b_TEI0185_REV03!B:B,G19)</f>
        <v>2</v>
      </c>
      <c r="U19" t="str">
        <f t="shared" si="5"/>
        <v>PCIe-4x-PCIE_CLK_C_N</v>
      </c>
      <c r="W19" t="str">
        <f>IF(IF(IFERROR(VLOOKUP(H19,$O$6:$O$50,1,),1)=1,1,0),IFERROR(VLOOKUP($F$2&amp;"-"&amp;H19,RAW_b_TEI0185_REV03!C:G,4,0),"--"),"---")</f>
        <v>AV115</v>
      </c>
      <c r="X19" t="str">
        <f t="shared" si="6"/>
        <v>---</v>
      </c>
    </row>
    <row r="20" spans="1:24" x14ac:dyDescent="0.25">
      <c r="A20" t="s">
        <v>184</v>
      </c>
      <c r="B20" t="s">
        <v>5221</v>
      </c>
      <c r="C20" t="s">
        <v>294</v>
      </c>
      <c r="D20" t="s">
        <v>169</v>
      </c>
      <c r="E20" t="s">
        <v>324</v>
      </c>
      <c r="F20" t="str">
        <f t="shared" si="0"/>
        <v>J1-A15</v>
      </c>
      <c r="G20" t="str">
        <f>VLOOKUP(F20,RAW_b_TEI0185_REV03!A:B,2,0)</f>
        <v>GND</v>
      </c>
      <c r="H20" t="str">
        <f t="shared" si="1"/>
        <v>GND</v>
      </c>
      <c r="I20" t="str">
        <f t="shared" si="2"/>
        <v>--</v>
      </c>
      <c r="J20" t="str">
        <f t="shared" si="3"/>
        <v>---</v>
      </c>
      <c r="K20" t="str">
        <f>IFERROR(IF(J20="--",IF(G20=H20,VLOOKUP(G20,RAW_b_TEI0185_REV03!L:N,3,0),SUM(VLOOKUP(H20,RAW_b_TEI0185_REV03!L:N,3,0),VLOOKUP(G20,RAW_b_TEI0185_REV03!L:N,3,0))),"---"),"---")</f>
        <v>---</v>
      </c>
      <c r="L20" t="str">
        <f t="shared" si="4"/>
        <v>J1-A15</v>
      </c>
      <c r="M20" t="str">
        <f>IFERROR(IF(
COUNTIF(B2B!H:H,(IF(K20&lt;&gt;"---",IF(INDEX(RAW_b_TEI0185_REV03!B:D,MATCH(H20,RAW_b_TEI0185_REV03!B:B,0),3)=L20,INDEX(
RAW_b_TEI0185_REV03!B:D,MATCH(H20,INDEX(RAW_b_TEI0185_REV03!B:B,MATCH(H20,RAW_b_TEI0185_REV03!B:B,)+1):'RAW_b_TEI0185_REV03'!B11091,)+MATCH(H20,RAW_b_TEI0185_REV03!B:B,),3),INDEX(RAW_b_TEI0185_REV03!B:D,MATCH(H20,RAW_b_TEI0185_REV03!B:B,0),3)),"---")))=1,"---",IF(K20&lt;&gt;"---",IF(INDEX(RAW_b_TEI0185_REV03!B:D,MATCH(H20,RAW_b_TEI0185_REV03!B:B,0),3)=L20,INDEX(
RAW_b_TEI0185_REV03!B:D,MATCH(H20,INDEX(RAW_b_TEI0185_REV03!B:B,MATCH(H20,RAW_b_TEI0185_REV03!B:B,)+1):'RAW_b_TEI0185_REV03'!B11091,)+MATCH(H20,RAW_b_TEI0185_REV03!B:B,),3),INDEX(RAW_b_TEI0185_REV03!B:D,MATCH(H20,RAW_b_TEI0185_REV03!B:B,0),3)),"---")),"---")</f>
        <v>---</v>
      </c>
      <c r="N20" t="str">
        <f>IFERROR(IF(AND(B20="B2B",J20="--"),L20,IF(
COUNTIF(B2B!H:H,(IF(K20&lt;&gt;"---",IF(INDEX(RAW_b_TEI0185_REV03!B:D,MATCH(H20,RAW_b_TEI0185_REV03!B:B,0),3)=L20,INDEX(
RAW_b_TEI0185_REV03!B:D,MATCH(H20,INDEX(RAW_b_TEI0185_REV03!B:B,MATCH(H20,RAW_b_TEI0185_REV03!B:B,)+1):'RAW_b_TEI0185_REV03'!B11091,)+MATCH(H20,RAW_b_TEI0185_REV03!B:B,),3),INDEX(RAW_b_TEI0185_REV03!B:D,MATCH(H20,RAW_b_TEI0185_REV03!B:B,0),3)),"---")))=0,"---",IF(K20&lt;&gt;"---",IF(INDEX(RAW_b_TEI0185_REV03!B:D,MATCH(H20,RAW_b_TEI0185_REV03!B:B,0),3)=L20,INDEX(
RAW_b_TEI0185_REV03!B:D,MATCH(H20,INDEX(RAW_b_TEI0185_REV03!B:B,MATCH(H20,RAW_b_TEI0185_REV03!B:B,)+1):'RAW_b_TEI0185_REV03'!B11091,)+MATCH(H20,RAW_b_TEI0185_REV03!B:B,),3),INDEX(RAW_b_TEI0185_REV03!B:D,MATCH(H20,RAW_b_TEI0185_REV03!B:B,0),3)),"---"))),"---")</f>
        <v>---</v>
      </c>
      <c r="O20" t="s">
        <v>298</v>
      </c>
      <c r="Q20" t="s">
        <v>2043</v>
      </c>
      <c r="R20" t="s">
        <v>4054</v>
      </c>
      <c r="S20" t="s">
        <v>2049</v>
      </c>
      <c r="T20">
        <f>COUNTIF(RAW_b_TEI0185_REV03!B:B,G20)</f>
        <v>2019</v>
      </c>
      <c r="U20" t="str">
        <f t="shared" si="5"/>
        <v>PCIe-4x-GND</v>
      </c>
      <c r="W20" t="str">
        <f>IF(IF(IFERROR(VLOOKUP(H20,$O$6:$O$50,1,),1)=1,1,0),IFERROR(VLOOKUP($F$2&amp;"-"&amp;H20,RAW_b_TEI0185_REV03!C:G,4,0),"--"),"---")</f>
        <v>---</v>
      </c>
      <c r="X20" t="str">
        <f t="shared" si="6"/>
        <v>---</v>
      </c>
    </row>
    <row r="21" spans="1:24" x14ac:dyDescent="0.25">
      <c r="A21" t="s">
        <v>185</v>
      </c>
      <c r="B21" t="s">
        <v>5221</v>
      </c>
      <c r="C21" t="s">
        <v>327</v>
      </c>
      <c r="D21" t="s">
        <v>169</v>
      </c>
      <c r="E21" t="s">
        <v>326</v>
      </c>
      <c r="F21" t="str">
        <f t="shared" si="0"/>
        <v>J1-A16</v>
      </c>
      <c r="G21" t="str">
        <f>VLOOKUP(F21,RAW_b_TEI0185_REV03!A:B,2,0)</f>
        <v>PER0_C_P</v>
      </c>
      <c r="H21" t="str">
        <f t="shared" si="1"/>
        <v>PER0_P</v>
      </c>
      <c r="I21" t="str">
        <f t="shared" si="2"/>
        <v>C102</v>
      </c>
      <c r="J21" t="str">
        <f t="shared" si="3"/>
        <v>--</v>
      </c>
      <c r="K21">
        <f>IFERROR(IF(J21="--",IF(G21=H21,VLOOKUP(G21,RAW_b_TEI0185_REV03!L:N,3,0),SUM(VLOOKUP(H21,RAW_b_TEI0185_REV03!L:N,3,0),VLOOKUP(G21,RAW_b_TEI0185_REV03!L:N,3,0))),"---"),"---")</f>
        <v>77.599900000000005</v>
      </c>
      <c r="L21" t="str">
        <f t="shared" si="4"/>
        <v>J1-A16</v>
      </c>
      <c r="M21" t="str">
        <f>IFERROR(IF(
COUNTIF(B2B!H:H,(IF(K21&lt;&gt;"---",IF(INDEX(RAW_b_TEI0185_REV03!B:D,MATCH(H21,RAW_b_TEI0185_REV03!B:B,0),3)=L21,INDEX(
RAW_b_TEI0185_REV03!B:D,MATCH(H21,INDEX(RAW_b_TEI0185_REV03!B:B,MATCH(H21,RAW_b_TEI0185_REV03!B:B,)+1):'RAW_b_TEI0185_REV03'!B11092,)+MATCH(H21,RAW_b_TEI0185_REV03!B:B,),3),INDEX(RAW_b_TEI0185_REV03!B:D,MATCH(H21,RAW_b_TEI0185_REV03!B:B,0),3)),"---")))=1,"---",IF(K21&lt;&gt;"---",IF(INDEX(RAW_b_TEI0185_REV03!B:D,MATCH(H21,RAW_b_TEI0185_REV03!B:B,0),3)=L21,INDEX(
RAW_b_TEI0185_REV03!B:D,MATCH(H21,INDEX(RAW_b_TEI0185_REV03!B:B,MATCH(H21,RAW_b_TEI0185_REV03!B:B,)+1):'RAW_b_TEI0185_REV03'!B11092,)+MATCH(H21,RAW_b_TEI0185_REV03!B:B,),3),INDEX(RAW_b_TEI0185_REV03!B:D,MATCH(H21,RAW_b_TEI0185_REV03!B:B,0),3)),"---")),"---")</f>
        <v>U1-BE129</v>
      </c>
      <c r="N21" t="str">
        <f>IFERROR(IF(AND(B21="B2B",J21="--"),L21,IF(
COUNTIF(B2B!H:H,(IF(K21&lt;&gt;"---",IF(INDEX(RAW_b_TEI0185_REV03!B:D,MATCH(H21,RAW_b_TEI0185_REV03!B:B,0),3)=L21,INDEX(
RAW_b_TEI0185_REV03!B:D,MATCH(H21,INDEX(RAW_b_TEI0185_REV03!B:B,MATCH(H21,RAW_b_TEI0185_REV03!B:B,)+1):'RAW_b_TEI0185_REV03'!B11092,)+MATCH(H21,RAW_b_TEI0185_REV03!B:B,),3),INDEX(RAW_b_TEI0185_REV03!B:D,MATCH(H21,RAW_b_TEI0185_REV03!B:B,0),3)),"---")))=0,"---",IF(K21&lt;&gt;"---",IF(INDEX(RAW_b_TEI0185_REV03!B:D,MATCH(H21,RAW_b_TEI0185_REV03!B:B,0),3)=L21,INDEX(
RAW_b_TEI0185_REV03!B:D,MATCH(H21,INDEX(RAW_b_TEI0185_REV03!B:B,MATCH(H21,RAW_b_TEI0185_REV03!B:B,)+1):'RAW_b_TEI0185_REV03'!B11092,)+MATCH(H21,RAW_b_TEI0185_REV03!B:B,),3),INDEX(RAW_b_TEI0185_REV03!B:D,MATCH(H21,RAW_b_TEI0185_REV03!B:B,0),3)),"---"))),"---")</f>
        <v>---</v>
      </c>
      <c r="O21" t="s">
        <v>998</v>
      </c>
      <c r="Q21" t="s">
        <v>2042</v>
      </c>
      <c r="R21" t="s">
        <v>4054</v>
      </c>
      <c r="S21" t="s">
        <v>2048</v>
      </c>
      <c r="T21">
        <f>COUNTIF(RAW_b_TEI0185_REV03!B:B,G21)</f>
        <v>2</v>
      </c>
      <c r="U21" t="str">
        <f t="shared" si="5"/>
        <v>PCIe-4x-PER0_C_P</v>
      </c>
      <c r="W21" t="str">
        <f>IF(IF(IFERROR(VLOOKUP(H21,$O$6:$O$50,1,),1)=1,1,0),IFERROR(VLOOKUP($F$2&amp;"-"&amp;H21,RAW_b_TEI0185_REV03!C:G,4,0),"--"),"---")</f>
        <v>BE129</v>
      </c>
      <c r="X21" t="str">
        <f t="shared" si="6"/>
        <v>---</v>
      </c>
    </row>
    <row r="22" spans="1:24" x14ac:dyDescent="0.25">
      <c r="A22" t="s">
        <v>186</v>
      </c>
      <c r="B22" t="s">
        <v>5221</v>
      </c>
      <c r="C22" t="s">
        <v>330</v>
      </c>
      <c r="D22" t="s">
        <v>169</v>
      </c>
      <c r="E22" t="s">
        <v>329</v>
      </c>
      <c r="F22" t="str">
        <f t="shared" si="0"/>
        <v>J1-A17</v>
      </c>
      <c r="G22" t="str">
        <f>VLOOKUP(F22,RAW_b_TEI0185_REV03!A:B,2,0)</f>
        <v>PER0_C_N</v>
      </c>
      <c r="H22" t="str">
        <f t="shared" si="1"/>
        <v>PER0_N</v>
      </c>
      <c r="I22" t="str">
        <f t="shared" si="2"/>
        <v>C103</v>
      </c>
      <c r="J22" t="str">
        <f t="shared" si="3"/>
        <v>--</v>
      </c>
      <c r="K22">
        <f>IFERROR(IF(J22="--",IF(G22=H22,VLOOKUP(G22,RAW_b_TEI0185_REV03!L:N,3,0),SUM(VLOOKUP(H22,RAW_b_TEI0185_REV03!L:N,3,0),VLOOKUP(G22,RAW_b_TEI0185_REV03!L:N,3,0))),"---"),"---")</f>
        <v>77.584100000000007</v>
      </c>
      <c r="L22" t="str">
        <f t="shared" si="4"/>
        <v>J1-A17</v>
      </c>
      <c r="M22" t="str">
        <f>IFERROR(IF(
COUNTIF(B2B!H:H,(IF(K22&lt;&gt;"---",IF(INDEX(RAW_b_TEI0185_REV03!B:D,MATCH(H22,RAW_b_TEI0185_REV03!B:B,0),3)=L22,INDEX(
RAW_b_TEI0185_REV03!B:D,MATCH(H22,INDEX(RAW_b_TEI0185_REV03!B:B,MATCH(H22,RAW_b_TEI0185_REV03!B:B,)+1):'RAW_b_TEI0185_REV03'!B11093,)+MATCH(H22,RAW_b_TEI0185_REV03!B:B,),3),INDEX(RAW_b_TEI0185_REV03!B:D,MATCH(H22,RAW_b_TEI0185_REV03!B:B,0),3)),"---")))=1,"---",IF(K22&lt;&gt;"---",IF(INDEX(RAW_b_TEI0185_REV03!B:D,MATCH(H22,RAW_b_TEI0185_REV03!B:B,0),3)=L22,INDEX(
RAW_b_TEI0185_REV03!B:D,MATCH(H22,INDEX(RAW_b_TEI0185_REV03!B:B,MATCH(H22,RAW_b_TEI0185_REV03!B:B,)+1):'RAW_b_TEI0185_REV03'!B11093,)+MATCH(H22,RAW_b_TEI0185_REV03!B:B,),3),INDEX(RAW_b_TEI0185_REV03!B:D,MATCH(H22,RAW_b_TEI0185_REV03!B:B,0),3)),"---")),"---")</f>
        <v>U1-BE126</v>
      </c>
      <c r="N22" t="str">
        <f>IFERROR(IF(AND(B22="B2B",J22="--"),L22,IF(
COUNTIF(B2B!H:H,(IF(K22&lt;&gt;"---",IF(INDEX(RAW_b_TEI0185_REV03!B:D,MATCH(H22,RAW_b_TEI0185_REV03!B:B,0),3)=L22,INDEX(
RAW_b_TEI0185_REV03!B:D,MATCH(H22,INDEX(RAW_b_TEI0185_REV03!B:B,MATCH(H22,RAW_b_TEI0185_REV03!B:B,)+1):'RAW_b_TEI0185_REV03'!B11093,)+MATCH(H22,RAW_b_TEI0185_REV03!B:B,),3),INDEX(RAW_b_TEI0185_REV03!B:D,MATCH(H22,RAW_b_TEI0185_REV03!B:B,0),3)),"---")))=0,"---",IF(K22&lt;&gt;"---",IF(INDEX(RAW_b_TEI0185_REV03!B:D,MATCH(H22,RAW_b_TEI0185_REV03!B:B,0),3)=L22,INDEX(
RAW_b_TEI0185_REV03!B:D,MATCH(H22,INDEX(RAW_b_TEI0185_REV03!B:B,MATCH(H22,RAW_b_TEI0185_REV03!B:B,)+1):'RAW_b_TEI0185_REV03'!B11093,)+MATCH(H22,RAW_b_TEI0185_REV03!B:B,),3),INDEX(RAW_b_TEI0185_REV03!B:D,MATCH(H22,RAW_b_TEI0185_REV03!B:B,0),3)),"---"))),"---")</f>
        <v>---</v>
      </c>
      <c r="O22" t="s">
        <v>1877</v>
      </c>
      <c r="Q22" t="s">
        <v>2032</v>
      </c>
      <c r="R22" t="s">
        <v>4054</v>
      </c>
      <c r="S22" t="s">
        <v>2045</v>
      </c>
      <c r="T22">
        <f>COUNTIF(RAW_b_TEI0185_REV03!B:B,G22)</f>
        <v>2</v>
      </c>
      <c r="U22" t="str">
        <f t="shared" si="5"/>
        <v>PCIe-4x-PER0_C_N</v>
      </c>
      <c r="W22" t="str">
        <f>IF(IF(IFERROR(VLOOKUP(H22,$O$6:$O$50,1,),1)=1,1,0),IFERROR(VLOOKUP($F$2&amp;"-"&amp;H22,RAW_b_TEI0185_REV03!C:G,4,0),"--"),"---")</f>
        <v>BE126</v>
      </c>
      <c r="X22" t="str">
        <f t="shared" si="6"/>
        <v>---</v>
      </c>
    </row>
    <row r="23" spans="1:24" x14ac:dyDescent="0.25">
      <c r="A23" t="s">
        <v>187</v>
      </c>
      <c r="B23" t="s">
        <v>5221</v>
      </c>
      <c r="C23" t="s">
        <v>294</v>
      </c>
      <c r="D23" t="s">
        <v>169</v>
      </c>
      <c r="E23" t="s">
        <v>332</v>
      </c>
      <c r="F23" t="str">
        <f t="shared" si="0"/>
        <v>J1-A18</v>
      </c>
      <c r="G23" t="str">
        <f>VLOOKUP(F23,RAW_b_TEI0185_REV03!A:B,2,0)</f>
        <v>GND</v>
      </c>
      <c r="H23" t="str">
        <f t="shared" si="1"/>
        <v>GND</v>
      </c>
      <c r="I23" t="str">
        <f t="shared" si="2"/>
        <v>--</v>
      </c>
      <c r="J23" t="str">
        <f t="shared" si="3"/>
        <v>---</v>
      </c>
      <c r="K23" t="str">
        <f>IFERROR(IF(J23="--",IF(G23=H23,VLOOKUP(G23,RAW_b_TEI0185_REV03!L:N,3,0),SUM(VLOOKUP(H23,RAW_b_TEI0185_REV03!L:N,3,0),VLOOKUP(G23,RAW_b_TEI0185_REV03!L:N,3,0))),"---"),"---")</f>
        <v>---</v>
      </c>
      <c r="L23" t="str">
        <f t="shared" si="4"/>
        <v>J1-A18</v>
      </c>
      <c r="M23" t="str">
        <f>IFERROR(IF(
COUNTIF(B2B!H:H,(IF(K23&lt;&gt;"---",IF(INDEX(RAW_b_TEI0185_REV03!B:D,MATCH(H23,RAW_b_TEI0185_REV03!B:B,0),3)=L23,INDEX(
RAW_b_TEI0185_REV03!B:D,MATCH(H23,INDEX(RAW_b_TEI0185_REV03!B:B,MATCH(H23,RAW_b_TEI0185_REV03!B:B,)+1):'RAW_b_TEI0185_REV03'!B11094,)+MATCH(H23,RAW_b_TEI0185_REV03!B:B,),3),INDEX(RAW_b_TEI0185_REV03!B:D,MATCH(H23,RAW_b_TEI0185_REV03!B:B,0),3)),"---")))=1,"---",IF(K23&lt;&gt;"---",IF(INDEX(RAW_b_TEI0185_REV03!B:D,MATCH(H23,RAW_b_TEI0185_REV03!B:B,0),3)=L23,INDEX(
RAW_b_TEI0185_REV03!B:D,MATCH(H23,INDEX(RAW_b_TEI0185_REV03!B:B,MATCH(H23,RAW_b_TEI0185_REV03!B:B,)+1):'RAW_b_TEI0185_REV03'!B11094,)+MATCH(H23,RAW_b_TEI0185_REV03!B:B,),3),INDEX(RAW_b_TEI0185_REV03!B:D,MATCH(H23,RAW_b_TEI0185_REV03!B:B,0),3)),"---")),"---")</f>
        <v>---</v>
      </c>
      <c r="N23" t="str">
        <f>IFERROR(IF(AND(B23="B2B",J23="--"),L23,IF(
COUNTIF(B2B!H:H,(IF(K23&lt;&gt;"---",IF(INDEX(RAW_b_TEI0185_REV03!B:D,MATCH(H23,RAW_b_TEI0185_REV03!B:B,0),3)=L23,INDEX(
RAW_b_TEI0185_REV03!B:D,MATCH(H23,INDEX(RAW_b_TEI0185_REV03!B:B,MATCH(H23,RAW_b_TEI0185_REV03!B:B,)+1):'RAW_b_TEI0185_REV03'!B11094,)+MATCH(H23,RAW_b_TEI0185_REV03!B:B,),3),INDEX(RAW_b_TEI0185_REV03!B:D,MATCH(H23,RAW_b_TEI0185_REV03!B:B,0),3)),"---")))=0,"---",IF(K23&lt;&gt;"---",IF(INDEX(RAW_b_TEI0185_REV03!B:D,MATCH(H23,RAW_b_TEI0185_REV03!B:B,0),3)=L23,INDEX(
RAW_b_TEI0185_REV03!B:D,MATCH(H23,INDEX(RAW_b_TEI0185_REV03!B:B,MATCH(H23,RAW_b_TEI0185_REV03!B:B,)+1):'RAW_b_TEI0185_REV03'!B11094,)+MATCH(H23,RAW_b_TEI0185_REV03!B:B,),3),INDEX(RAW_b_TEI0185_REV03!B:D,MATCH(H23,RAW_b_TEI0185_REV03!B:B,0),3)),"---"))),"---")</f>
        <v>---</v>
      </c>
      <c r="Q23" t="s">
        <v>2036</v>
      </c>
      <c r="R23" t="s">
        <v>4054</v>
      </c>
      <c r="S23" t="s">
        <v>2046</v>
      </c>
      <c r="T23">
        <f>COUNTIF(RAW_b_TEI0185_REV03!B:B,G23)</f>
        <v>2019</v>
      </c>
      <c r="U23" t="str">
        <f t="shared" si="5"/>
        <v>PCIe-4x-GND</v>
      </c>
      <c r="W23" t="str">
        <f>IF(IF(IFERROR(VLOOKUP(H23,$O$6:$O$50,1,),1)=1,1,0),IFERROR(VLOOKUP($F$2&amp;"-"&amp;H23,RAW_b_TEI0185_REV03!C:G,4,0),"--"),"---")</f>
        <v>---</v>
      </c>
      <c r="X23" t="str">
        <f t="shared" si="6"/>
        <v>---</v>
      </c>
    </row>
    <row r="24" spans="1:24" x14ac:dyDescent="0.25">
      <c r="A24" t="s">
        <v>188</v>
      </c>
      <c r="B24" t="s">
        <v>5221</v>
      </c>
      <c r="C24" t="s">
        <v>335</v>
      </c>
      <c r="D24" t="s">
        <v>169</v>
      </c>
      <c r="E24" t="s">
        <v>334</v>
      </c>
      <c r="F24" t="str">
        <f t="shared" si="0"/>
        <v>J1-A19</v>
      </c>
      <c r="G24" t="str">
        <f>VLOOKUP(F24,RAW_b_TEI0185_REV03!A:B,2,0)</f>
        <v>NetJ1_A19</v>
      </c>
      <c r="H24" t="str">
        <f t="shared" si="1"/>
        <v>NetJ1_A19</v>
      </c>
      <c r="I24" t="str">
        <f t="shared" si="2"/>
        <v>--</v>
      </c>
      <c r="J24" t="str">
        <f t="shared" si="3"/>
        <v>--</v>
      </c>
      <c r="K24" t="str">
        <f>IFERROR(IF(J24="--",IF(G24=H24,VLOOKUP(G24,RAW_b_TEI0185_REV03!L:N,3,0),SUM(VLOOKUP(H24,RAW_b_TEI0185_REV03!L:N,3,0),VLOOKUP(G24,RAW_b_TEI0185_REV03!L:N,3,0))),"---"),"---")</f>
        <v>---</v>
      </c>
      <c r="L24" t="str">
        <f t="shared" si="4"/>
        <v>J1-A19</v>
      </c>
      <c r="M24" t="str">
        <f>IFERROR(IF(
COUNTIF(B2B!H:H,(IF(K24&lt;&gt;"---",IF(INDEX(RAW_b_TEI0185_REV03!B:D,MATCH(H24,RAW_b_TEI0185_REV03!B:B,0),3)=L24,INDEX(
RAW_b_TEI0185_REV03!B:D,MATCH(H24,INDEX(RAW_b_TEI0185_REV03!B:B,MATCH(H24,RAW_b_TEI0185_REV03!B:B,)+1):'RAW_b_TEI0185_REV03'!B11095,)+MATCH(H24,RAW_b_TEI0185_REV03!B:B,),3),INDEX(RAW_b_TEI0185_REV03!B:D,MATCH(H24,RAW_b_TEI0185_REV03!B:B,0),3)),"---")))=1,"---",IF(K24&lt;&gt;"---",IF(INDEX(RAW_b_TEI0185_REV03!B:D,MATCH(H24,RAW_b_TEI0185_REV03!B:B,0),3)=L24,INDEX(
RAW_b_TEI0185_REV03!B:D,MATCH(H24,INDEX(RAW_b_TEI0185_REV03!B:B,MATCH(H24,RAW_b_TEI0185_REV03!B:B,)+1):'RAW_b_TEI0185_REV03'!B11095,)+MATCH(H24,RAW_b_TEI0185_REV03!B:B,),3),INDEX(RAW_b_TEI0185_REV03!B:D,MATCH(H24,RAW_b_TEI0185_REV03!B:B,0),3)),"---")),"---")</f>
        <v>---</v>
      </c>
      <c r="N24" t="str">
        <f>IFERROR(IF(AND(B24="B2B",J24="--"),L24,IF(
COUNTIF(B2B!H:H,(IF(K24&lt;&gt;"---",IF(INDEX(RAW_b_TEI0185_REV03!B:D,MATCH(H24,RAW_b_TEI0185_REV03!B:B,0),3)=L24,INDEX(
RAW_b_TEI0185_REV03!B:D,MATCH(H24,INDEX(RAW_b_TEI0185_REV03!B:B,MATCH(H24,RAW_b_TEI0185_REV03!B:B,)+1):'RAW_b_TEI0185_REV03'!B11095,)+MATCH(H24,RAW_b_TEI0185_REV03!B:B,),3),INDEX(RAW_b_TEI0185_REV03!B:D,MATCH(H24,RAW_b_TEI0185_REV03!B:B,0),3)),"---")))=0,"---",IF(K24&lt;&gt;"---",IF(INDEX(RAW_b_TEI0185_REV03!B:D,MATCH(H24,RAW_b_TEI0185_REV03!B:B,0),3)=L24,INDEX(
RAW_b_TEI0185_REV03!B:D,MATCH(H24,INDEX(RAW_b_TEI0185_REV03!B:B,MATCH(H24,RAW_b_TEI0185_REV03!B:B,)+1):'RAW_b_TEI0185_REV03'!B11095,)+MATCH(H24,RAW_b_TEI0185_REV03!B:B,),3),INDEX(RAW_b_TEI0185_REV03!B:D,MATCH(H24,RAW_b_TEI0185_REV03!B:B,0),3)),"---"))),"---")</f>
        <v>---</v>
      </c>
      <c r="Q24" t="s">
        <v>2030</v>
      </c>
      <c r="R24" t="s">
        <v>4117</v>
      </c>
      <c r="S24" t="s">
        <v>2044</v>
      </c>
      <c r="T24">
        <f>COUNTIF(RAW_b_TEI0185_REV03!B:B,G24)</f>
        <v>1</v>
      </c>
      <c r="U24" t="str">
        <f t="shared" si="5"/>
        <v>PCIe-4x-NetJ1_A19</v>
      </c>
      <c r="W24" t="str">
        <f>IF(IF(IFERROR(VLOOKUP(H24,$O$6:$O$50,1,),1)=1,1,0),IFERROR(VLOOKUP($F$2&amp;"-"&amp;H24,RAW_b_TEI0185_REV03!C:G,4,0),"--"),"---")</f>
        <v>--</v>
      </c>
      <c r="X24" t="str">
        <f t="shared" si="6"/>
        <v>---</v>
      </c>
    </row>
    <row r="25" spans="1:24" x14ac:dyDescent="0.25">
      <c r="A25" t="s">
        <v>189</v>
      </c>
      <c r="B25" t="s">
        <v>5221</v>
      </c>
      <c r="C25" t="s">
        <v>294</v>
      </c>
      <c r="D25" t="s">
        <v>169</v>
      </c>
      <c r="E25" t="s">
        <v>337</v>
      </c>
      <c r="F25" t="str">
        <f t="shared" si="0"/>
        <v>J1-A20</v>
      </c>
      <c r="G25" t="str">
        <f>VLOOKUP(F25,RAW_b_TEI0185_REV03!A:B,2,0)</f>
        <v>GND</v>
      </c>
      <c r="H25" t="str">
        <f t="shared" si="1"/>
        <v>GND</v>
      </c>
      <c r="I25" t="str">
        <f t="shared" si="2"/>
        <v>--</v>
      </c>
      <c r="J25" t="str">
        <f t="shared" si="3"/>
        <v>---</v>
      </c>
      <c r="K25" t="str">
        <f>IFERROR(IF(J25="--",IF(G25=H25,VLOOKUP(G25,RAW_b_TEI0185_REV03!L:N,3,0),SUM(VLOOKUP(H25,RAW_b_TEI0185_REV03!L:N,3,0),VLOOKUP(G25,RAW_b_TEI0185_REV03!L:N,3,0))),"---"),"---")</f>
        <v>---</v>
      </c>
      <c r="L25" t="str">
        <f t="shared" si="4"/>
        <v>J1-A20</v>
      </c>
      <c r="M25" t="str">
        <f>IFERROR(IF(
COUNTIF(B2B!H:H,(IF(K25&lt;&gt;"---",IF(INDEX(RAW_b_TEI0185_REV03!B:D,MATCH(H25,RAW_b_TEI0185_REV03!B:B,0),3)=L25,INDEX(
RAW_b_TEI0185_REV03!B:D,MATCH(H25,INDEX(RAW_b_TEI0185_REV03!B:B,MATCH(H25,RAW_b_TEI0185_REV03!B:B,)+1):'RAW_b_TEI0185_REV03'!B11096,)+MATCH(H25,RAW_b_TEI0185_REV03!B:B,),3),INDEX(RAW_b_TEI0185_REV03!B:D,MATCH(H25,RAW_b_TEI0185_REV03!B:B,0),3)),"---")))=1,"---",IF(K25&lt;&gt;"---",IF(INDEX(RAW_b_TEI0185_REV03!B:D,MATCH(H25,RAW_b_TEI0185_REV03!B:B,0),3)=L25,INDEX(
RAW_b_TEI0185_REV03!B:D,MATCH(H25,INDEX(RAW_b_TEI0185_REV03!B:B,MATCH(H25,RAW_b_TEI0185_REV03!B:B,)+1):'RAW_b_TEI0185_REV03'!B11096,)+MATCH(H25,RAW_b_TEI0185_REV03!B:B,),3),INDEX(RAW_b_TEI0185_REV03!B:D,MATCH(H25,RAW_b_TEI0185_REV03!B:B,0),3)),"---")),"---")</f>
        <v>---</v>
      </c>
      <c r="N25" t="str">
        <f>IFERROR(IF(AND(B25="B2B",J25="--"),L25,IF(
COUNTIF(B2B!H:H,(IF(K25&lt;&gt;"---",IF(INDEX(RAW_b_TEI0185_REV03!B:D,MATCH(H25,RAW_b_TEI0185_REV03!B:B,0),3)=L25,INDEX(
RAW_b_TEI0185_REV03!B:D,MATCH(H25,INDEX(RAW_b_TEI0185_REV03!B:B,MATCH(H25,RAW_b_TEI0185_REV03!B:B,)+1):'RAW_b_TEI0185_REV03'!B11096,)+MATCH(H25,RAW_b_TEI0185_REV03!B:B,),3),INDEX(RAW_b_TEI0185_REV03!B:D,MATCH(H25,RAW_b_TEI0185_REV03!B:B,0),3)),"---")))=0,"---",IF(K25&lt;&gt;"---",IF(INDEX(RAW_b_TEI0185_REV03!B:D,MATCH(H25,RAW_b_TEI0185_REV03!B:B,0),3)=L25,INDEX(
RAW_b_TEI0185_REV03!B:D,MATCH(H25,INDEX(RAW_b_TEI0185_REV03!B:B,MATCH(H25,RAW_b_TEI0185_REV03!B:B,)+1):'RAW_b_TEI0185_REV03'!B11096,)+MATCH(H25,RAW_b_TEI0185_REV03!B:B,),3),INDEX(RAW_b_TEI0185_REV03!B:D,MATCH(H25,RAW_b_TEI0185_REV03!B:B,0),3)),"---"))),"---")</f>
        <v>---</v>
      </c>
      <c r="Q25" t="s">
        <v>2037</v>
      </c>
      <c r="R25" t="s">
        <v>4117</v>
      </c>
      <c r="S25" t="s">
        <v>2047</v>
      </c>
      <c r="T25">
        <f>COUNTIF(RAW_b_TEI0185_REV03!B:B,G25)</f>
        <v>2019</v>
      </c>
      <c r="U25" t="str">
        <f t="shared" si="5"/>
        <v>PCIe-4x-GND</v>
      </c>
      <c r="W25" t="str">
        <f>IF(IF(IFERROR(VLOOKUP(H25,$O$6:$O$50,1,),1)=1,1,0),IFERROR(VLOOKUP($F$2&amp;"-"&amp;H25,RAW_b_TEI0185_REV03!C:G,4,0),"--"),"---")</f>
        <v>---</v>
      </c>
      <c r="X25" t="str">
        <f t="shared" si="6"/>
        <v>---</v>
      </c>
    </row>
    <row r="26" spans="1:24" x14ac:dyDescent="0.25">
      <c r="A26" t="s">
        <v>190</v>
      </c>
      <c r="B26" t="s">
        <v>5221</v>
      </c>
      <c r="C26" t="s">
        <v>340</v>
      </c>
      <c r="D26" t="s">
        <v>169</v>
      </c>
      <c r="E26" t="s">
        <v>339</v>
      </c>
      <c r="F26" t="str">
        <f t="shared" si="0"/>
        <v>J1-A21</v>
      </c>
      <c r="G26" t="str">
        <f>VLOOKUP(F26,RAW_b_TEI0185_REV03!A:B,2,0)</f>
        <v>PER1_C_P</v>
      </c>
      <c r="H26" t="str">
        <f t="shared" si="1"/>
        <v>PER1_P</v>
      </c>
      <c r="I26" t="str">
        <f t="shared" si="2"/>
        <v>C104</v>
      </c>
      <c r="J26" t="str">
        <f t="shared" si="3"/>
        <v>--</v>
      </c>
      <c r="K26">
        <f>IFERROR(IF(J26="--",IF(G26=H26,VLOOKUP(G26,RAW_b_TEI0185_REV03!L:N,3,0),SUM(VLOOKUP(H26,RAW_b_TEI0185_REV03!L:N,3,0),VLOOKUP(G26,RAW_b_TEI0185_REV03!L:N,3,0))),"---"),"---")</f>
        <v>76.269599999999997</v>
      </c>
      <c r="L26" t="str">
        <f t="shared" si="4"/>
        <v>J1-A21</v>
      </c>
      <c r="M26" t="str">
        <f>IFERROR(IF(
COUNTIF(B2B!H:H,(IF(K26&lt;&gt;"---",IF(INDEX(RAW_b_TEI0185_REV03!B:D,MATCH(H26,RAW_b_TEI0185_REV03!B:B,0),3)=L26,INDEX(
RAW_b_TEI0185_REV03!B:D,MATCH(H26,INDEX(RAW_b_TEI0185_REV03!B:B,MATCH(H26,RAW_b_TEI0185_REV03!B:B,)+1):'RAW_b_TEI0185_REV03'!B11097,)+MATCH(H26,RAW_b_TEI0185_REV03!B:B,),3),INDEX(RAW_b_TEI0185_REV03!B:D,MATCH(H26,RAW_b_TEI0185_REV03!B:B,0),3)),"---")))=1,"---",IF(K26&lt;&gt;"---",IF(INDEX(RAW_b_TEI0185_REV03!B:D,MATCH(H26,RAW_b_TEI0185_REV03!B:B,0),3)=L26,INDEX(
RAW_b_TEI0185_REV03!B:D,MATCH(H26,INDEX(RAW_b_TEI0185_REV03!B:B,MATCH(H26,RAW_b_TEI0185_REV03!B:B,)+1):'RAW_b_TEI0185_REV03'!B11097,)+MATCH(H26,RAW_b_TEI0185_REV03!B:B,),3),INDEX(RAW_b_TEI0185_REV03!B:D,MATCH(H26,RAW_b_TEI0185_REV03!B:B,0),3)),"---")),"---")</f>
        <v>U1-BC129</v>
      </c>
      <c r="N26" t="str">
        <f>IFERROR(IF(AND(B26="B2B",J26="--"),L26,IF(
COUNTIF(B2B!H:H,(IF(K26&lt;&gt;"---",IF(INDEX(RAW_b_TEI0185_REV03!B:D,MATCH(H26,RAW_b_TEI0185_REV03!B:B,0),3)=L26,INDEX(
RAW_b_TEI0185_REV03!B:D,MATCH(H26,INDEX(RAW_b_TEI0185_REV03!B:B,MATCH(H26,RAW_b_TEI0185_REV03!B:B,)+1):'RAW_b_TEI0185_REV03'!B11097,)+MATCH(H26,RAW_b_TEI0185_REV03!B:B,),3),INDEX(RAW_b_TEI0185_REV03!B:D,MATCH(H26,RAW_b_TEI0185_REV03!B:B,0),3)),"---")))=0,"---",IF(K26&lt;&gt;"---",IF(INDEX(RAW_b_TEI0185_REV03!B:D,MATCH(H26,RAW_b_TEI0185_REV03!B:B,0),3)=L26,INDEX(
RAW_b_TEI0185_REV03!B:D,MATCH(H26,INDEX(RAW_b_TEI0185_REV03!B:B,MATCH(H26,RAW_b_TEI0185_REV03!B:B,)+1):'RAW_b_TEI0185_REV03'!B11097,)+MATCH(H26,RAW_b_TEI0185_REV03!B:B,),3),INDEX(RAW_b_TEI0185_REV03!B:D,MATCH(H26,RAW_b_TEI0185_REV03!B:B,0),3)),"---"))),"---")</f>
        <v>---</v>
      </c>
      <c r="Q26" t="s">
        <v>2050</v>
      </c>
      <c r="R26" t="s">
        <v>4117</v>
      </c>
      <c r="S26" t="s">
        <v>2062</v>
      </c>
      <c r="T26">
        <f>COUNTIF(RAW_b_TEI0185_REV03!B:B,G26)</f>
        <v>2</v>
      </c>
      <c r="U26" t="str">
        <f t="shared" si="5"/>
        <v>PCIe-4x-PER1_C_P</v>
      </c>
      <c r="W26" t="str">
        <f>IF(IF(IFERROR(VLOOKUP(H26,$O$6:$O$50,1,),1)=1,1,0),IFERROR(VLOOKUP($F$2&amp;"-"&amp;H26,RAW_b_TEI0185_REV03!C:G,4,0),"--"),"---")</f>
        <v>BC129</v>
      </c>
      <c r="X26" t="str">
        <f t="shared" si="6"/>
        <v>---</v>
      </c>
    </row>
    <row r="27" spans="1:24" x14ac:dyDescent="0.25">
      <c r="A27" t="s">
        <v>191</v>
      </c>
      <c r="B27" t="s">
        <v>5221</v>
      </c>
      <c r="C27" t="s">
        <v>343</v>
      </c>
      <c r="D27" t="s">
        <v>169</v>
      </c>
      <c r="E27" t="s">
        <v>342</v>
      </c>
      <c r="F27" t="str">
        <f t="shared" si="0"/>
        <v>J1-A22</v>
      </c>
      <c r="G27" t="str">
        <f>VLOOKUP(F27,RAW_b_TEI0185_REV03!A:B,2,0)</f>
        <v>PER1_C_N</v>
      </c>
      <c r="H27" t="str">
        <f t="shared" si="1"/>
        <v>PER1_N</v>
      </c>
      <c r="I27" t="str">
        <f t="shared" si="2"/>
        <v>C105</v>
      </c>
      <c r="J27" t="str">
        <f t="shared" si="3"/>
        <v>--</v>
      </c>
      <c r="K27">
        <f>IFERROR(IF(J27="--",IF(G27=H27,VLOOKUP(G27,RAW_b_TEI0185_REV03!L:N,3,0),SUM(VLOOKUP(H27,RAW_b_TEI0185_REV03!L:N,3,0),VLOOKUP(G27,RAW_b_TEI0185_REV03!L:N,3,0))),"---"),"---")</f>
        <v>76.2697</v>
      </c>
      <c r="L27" t="str">
        <f t="shared" si="4"/>
        <v>J1-A22</v>
      </c>
      <c r="M27" t="str">
        <f>IFERROR(IF(
COUNTIF(B2B!H:H,(IF(K27&lt;&gt;"---",IF(INDEX(RAW_b_TEI0185_REV03!B:D,MATCH(H27,RAW_b_TEI0185_REV03!B:B,0),3)=L27,INDEX(
RAW_b_TEI0185_REV03!B:D,MATCH(H27,INDEX(RAW_b_TEI0185_REV03!B:B,MATCH(H27,RAW_b_TEI0185_REV03!B:B,)+1):'RAW_b_TEI0185_REV03'!B11098,)+MATCH(H27,RAW_b_TEI0185_REV03!B:B,),3),INDEX(RAW_b_TEI0185_REV03!B:D,MATCH(H27,RAW_b_TEI0185_REV03!B:B,0),3)),"---")))=1,"---",IF(K27&lt;&gt;"---",IF(INDEX(RAW_b_TEI0185_REV03!B:D,MATCH(H27,RAW_b_TEI0185_REV03!B:B,0),3)=L27,INDEX(
RAW_b_TEI0185_REV03!B:D,MATCH(H27,INDEX(RAW_b_TEI0185_REV03!B:B,MATCH(H27,RAW_b_TEI0185_REV03!B:B,)+1):'RAW_b_TEI0185_REV03'!B11098,)+MATCH(H27,RAW_b_TEI0185_REV03!B:B,),3),INDEX(RAW_b_TEI0185_REV03!B:D,MATCH(H27,RAW_b_TEI0185_REV03!B:B,0),3)),"---")),"---")</f>
        <v>U1-BC126</v>
      </c>
      <c r="N27" t="str">
        <f>IFERROR(IF(AND(B27="B2B",J27="--"),L27,IF(
COUNTIF(B2B!H:H,(IF(K27&lt;&gt;"---",IF(INDEX(RAW_b_TEI0185_REV03!B:D,MATCH(H27,RAW_b_TEI0185_REV03!B:B,0),3)=L27,INDEX(
RAW_b_TEI0185_REV03!B:D,MATCH(H27,INDEX(RAW_b_TEI0185_REV03!B:B,MATCH(H27,RAW_b_TEI0185_REV03!B:B,)+1):'RAW_b_TEI0185_REV03'!B11098,)+MATCH(H27,RAW_b_TEI0185_REV03!B:B,),3),INDEX(RAW_b_TEI0185_REV03!B:D,MATCH(H27,RAW_b_TEI0185_REV03!B:B,0),3)),"---")))=0,"---",IF(K27&lt;&gt;"---",IF(INDEX(RAW_b_TEI0185_REV03!B:D,MATCH(H27,RAW_b_TEI0185_REV03!B:B,0),3)=L27,INDEX(
RAW_b_TEI0185_REV03!B:D,MATCH(H27,INDEX(RAW_b_TEI0185_REV03!B:B,MATCH(H27,RAW_b_TEI0185_REV03!B:B,)+1):'RAW_b_TEI0185_REV03'!B11098,)+MATCH(H27,RAW_b_TEI0185_REV03!B:B,),3),INDEX(RAW_b_TEI0185_REV03!B:D,MATCH(H27,RAW_b_TEI0185_REV03!B:B,0),3)),"---"))),"---")</f>
        <v>---</v>
      </c>
      <c r="Q27" t="s">
        <v>2055</v>
      </c>
      <c r="R27" t="s">
        <v>4117</v>
      </c>
      <c r="S27" t="s">
        <v>2065</v>
      </c>
      <c r="T27">
        <f>COUNTIF(RAW_b_TEI0185_REV03!B:B,G27)</f>
        <v>2</v>
      </c>
      <c r="U27" t="str">
        <f t="shared" si="5"/>
        <v>PCIe-4x-PER1_C_N</v>
      </c>
      <c r="W27" t="str">
        <f>IF(IF(IFERROR(VLOOKUP(H27,$O$6:$O$50,1,),1)=1,1,0),IFERROR(VLOOKUP($F$2&amp;"-"&amp;H27,RAW_b_TEI0185_REV03!C:G,4,0),"--"),"---")</f>
        <v>BC126</v>
      </c>
      <c r="X27" t="str">
        <f t="shared" si="6"/>
        <v>---</v>
      </c>
    </row>
    <row r="28" spans="1:24" x14ac:dyDescent="0.25">
      <c r="A28" t="s">
        <v>192</v>
      </c>
      <c r="B28" t="s">
        <v>5221</v>
      </c>
      <c r="C28" t="s">
        <v>294</v>
      </c>
      <c r="D28" t="s">
        <v>169</v>
      </c>
      <c r="E28" t="s">
        <v>345</v>
      </c>
      <c r="F28" t="str">
        <f t="shared" si="0"/>
        <v>J1-A23</v>
      </c>
      <c r="G28" t="str">
        <f>VLOOKUP(F28,RAW_b_TEI0185_REV03!A:B,2,0)</f>
        <v>GND</v>
      </c>
      <c r="H28" t="str">
        <f t="shared" si="1"/>
        <v>GND</v>
      </c>
      <c r="I28" t="str">
        <f t="shared" si="2"/>
        <v>--</v>
      </c>
      <c r="J28" t="str">
        <f t="shared" si="3"/>
        <v>---</v>
      </c>
      <c r="K28" t="str">
        <f>IFERROR(IF(J28="--",IF(G28=H28,VLOOKUP(G28,RAW_b_TEI0185_REV03!L:N,3,0),SUM(VLOOKUP(H28,RAW_b_TEI0185_REV03!L:N,3,0),VLOOKUP(G28,RAW_b_TEI0185_REV03!L:N,3,0))),"---"),"---")</f>
        <v>---</v>
      </c>
      <c r="L28" t="str">
        <f t="shared" si="4"/>
        <v>J1-A23</v>
      </c>
      <c r="M28" t="str">
        <f>IFERROR(IF(
COUNTIF(B2B!H:H,(IF(K28&lt;&gt;"---",IF(INDEX(RAW_b_TEI0185_REV03!B:D,MATCH(H28,RAW_b_TEI0185_REV03!B:B,0),3)=L28,INDEX(
RAW_b_TEI0185_REV03!B:D,MATCH(H28,INDEX(RAW_b_TEI0185_REV03!B:B,MATCH(H28,RAW_b_TEI0185_REV03!B:B,)+1):'RAW_b_TEI0185_REV03'!B11099,)+MATCH(H28,RAW_b_TEI0185_REV03!B:B,),3),INDEX(RAW_b_TEI0185_REV03!B:D,MATCH(H28,RAW_b_TEI0185_REV03!B:B,0),3)),"---")))=1,"---",IF(K28&lt;&gt;"---",IF(INDEX(RAW_b_TEI0185_REV03!B:D,MATCH(H28,RAW_b_TEI0185_REV03!B:B,0),3)=L28,INDEX(
RAW_b_TEI0185_REV03!B:D,MATCH(H28,INDEX(RAW_b_TEI0185_REV03!B:B,MATCH(H28,RAW_b_TEI0185_REV03!B:B,)+1):'RAW_b_TEI0185_REV03'!B11099,)+MATCH(H28,RAW_b_TEI0185_REV03!B:B,),3),INDEX(RAW_b_TEI0185_REV03!B:D,MATCH(H28,RAW_b_TEI0185_REV03!B:B,0),3)),"---")),"---")</f>
        <v>---</v>
      </c>
      <c r="N28" t="str">
        <f>IFERROR(IF(AND(B28="B2B",J28="--"),L28,IF(
COUNTIF(B2B!H:H,(IF(K28&lt;&gt;"---",IF(INDEX(RAW_b_TEI0185_REV03!B:D,MATCH(H28,RAW_b_TEI0185_REV03!B:B,0),3)=L28,INDEX(
RAW_b_TEI0185_REV03!B:D,MATCH(H28,INDEX(RAW_b_TEI0185_REV03!B:B,MATCH(H28,RAW_b_TEI0185_REV03!B:B,)+1):'RAW_b_TEI0185_REV03'!B11099,)+MATCH(H28,RAW_b_TEI0185_REV03!B:B,),3),INDEX(RAW_b_TEI0185_REV03!B:D,MATCH(H28,RAW_b_TEI0185_REV03!B:B,0),3)),"---")))=0,"---",IF(K28&lt;&gt;"---",IF(INDEX(RAW_b_TEI0185_REV03!B:D,MATCH(H28,RAW_b_TEI0185_REV03!B:B,0),3)=L28,INDEX(
RAW_b_TEI0185_REV03!B:D,MATCH(H28,INDEX(RAW_b_TEI0185_REV03!B:B,MATCH(H28,RAW_b_TEI0185_REV03!B:B,)+1):'RAW_b_TEI0185_REV03'!B11099,)+MATCH(H28,RAW_b_TEI0185_REV03!B:B,),3),INDEX(RAW_b_TEI0185_REV03!B:D,MATCH(H28,RAW_b_TEI0185_REV03!B:B,0),3)),"---"))),"---")</f>
        <v>---</v>
      </c>
      <c r="Q28" t="s">
        <v>2061</v>
      </c>
      <c r="R28" t="s">
        <v>4118</v>
      </c>
      <c r="S28" t="s">
        <v>2067</v>
      </c>
      <c r="T28">
        <f>COUNTIF(RAW_b_TEI0185_REV03!B:B,G28)</f>
        <v>2019</v>
      </c>
      <c r="U28" t="str">
        <f t="shared" si="5"/>
        <v>PCIe-4x-GND</v>
      </c>
      <c r="W28" t="str">
        <f>IF(IF(IFERROR(VLOOKUP(H28,$O$6:$O$50,1,),1)=1,1,0),IFERROR(VLOOKUP($F$2&amp;"-"&amp;H28,RAW_b_TEI0185_REV03!C:G,4,0),"--"),"---")</f>
        <v>---</v>
      </c>
      <c r="X28" t="str">
        <f t="shared" si="6"/>
        <v>---</v>
      </c>
    </row>
    <row r="29" spans="1:24" x14ac:dyDescent="0.25">
      <c r="A29" t="s">
        <v>193</v>
      </c>
      <c r="B29" t="s">
        <v>5221</v>
      </c>
      <c r="C29" t="s">
        <v>294</v>
      </c>
      <c r="D29" t="s">
        <v>169</v>
      </c>
      <c r="E29" t="s">
        <v>347</v>
      </c>
      <c r="F29" t="str">
        <f t="shared" si="0"/>
        <v>J1-A24</v>
      </c>
      <c r="G29" t="str">
        <f>VLOOKUP(F29,RAW_b_TEI0185_REV03!A:B,2,0)</f>
        <v>GND</v>
      </c>
      <c r="H29" t="str">
        <f t="shared" si="1"/>
        <v>GND</v>
      </c>
      <c r="I29" t="str">
        <f t="shared" si="2"/>
        <v>--</v>
      </c>
      <c r="J29" t="str">
        <f t="shared" si="3"/>
        <v>---</v>
      </c>
      <c r="K29" t="str">
        <f>IFERROR(IF(J29="--",IF(G29=H29,VLOOKUP(G29,RAW_b_TEI0185_REV03!L:N,3,0),SUM(VLOOKUP(H29,RAW_b_TEI0185_REV03!L:N,3,0),VLOOKUP(G29,RAW_b_TEI0185_REV03!L:N,3,0))),"---"),"---")</f>
        <v>---</v>
      </c>
      <c r="L29" t="str">
        <f t="shared" si="4"/>
        <v>J1-A24</v>
      </c>
      <c r="M29" t="str">
        <f>IFERROR(IF(
COUNTIF(B2B!H:H,(IF(K29&lt;&gt;"---",IF(INDEX(RAW_b_TEI0185_REV03!B:D,MATCH(H29,RAW_b_TEI0185_REV03!B:B,0),3)=L29,INDEX(
RAW_b_TEI0185_REV03!B:D,MATCH(H29,INDEX(RAW_b_TEI0185_REV03!B:B,MATCH(H29,RAW_b_TEI0185_REV03!B:B,)+1):'RAW_b_TEI0185_REV03'!B11100,)+MATCH(H29,RAW_b_TEI0185_REV03!B:B,),3),INDEX(RAW_b_TEI0185_REV03!B:D,MATCH(H29,RAW_b_TEI0185_REV03!B:B,0),3)),"---")))=1,"---",IF(K29&lt;&gt;"---",IF(INDEX(RAW_b_TEI0185_REV03!B:D,MATCH(H29,RAW_b_TEI0185_REV03!B:B,0),3)=L29,INDEX(
RAW_b_TEI0185_REV03!B:D,MATCH(H29,INDEX(RAW_b_TEI0185_REV03!B:B,MATCH(H29,RAW_b_TEI0185_REV03!B:B,)+1):'RAW_b_TEI0185_REV03'!B11100,)+MATCH(H29,RAW_b_TEI0185_REV03!B:B,),3),INDEX(RAW_b_TEI0185_REV03!B:D,MATCH(H29,RAW_b_TEI0185_REV03!B:B,0),3)),"---")),"---")</f>
        <v>---</v>
      </c>
      <c r="N29" t="str">
        <f>IFERROR(IF(AND(B29="B2B",J29="--"),L29,IF(
COUNTIF(B2B!H:H,(IF(K29&lt;&gt;"---",IF(INDEX(RAW_b_TEI0185_REV03!B:D,MATCH(H29,RAW_b_TEI0185_REV03!B:B,0),3)=L29,INDEX(
RAW_b_TEI0185_REV03!B:D,MATCH(H29,INDEX(RAW_b_TEI0185_REV03!B:B,MATCH(H29,RAW_b_TEI0185_REV03!B:B,)+1):'RAW_b_TEI0185_REV03'!B11100,)+MATCH(H29,RAW_b_TEI0185_REV03!B:B,),3),INDEX(RAW_b_TEI0185_REV03!B:D,MATCH(H29,RAW_b_TEI0185_REV03!B:B,0),3)),"---")))=0,"---",IF(K29&lt;&gt;"---",IF(INDEX(RAW_b_TEI0185_REV03!B:D,MATCH(H29,RAW_b_TEI0185_REV03!B:B,0),3)=L29,INDEX(
RAW_b_TEI0185_REV03!B:D,MATCH(H29,INDEX(RAW_b_TEI0185_REV03!B:B,MATCH(H29,RAW_b_TEI0185_REV03!B:B,)+1):'RAW_b_TEI0185_REV03'!B11100,)+MATCH(H29,RAW_b_TEI0185_REV03!B:B,),3),INDEX(RAW_b_TEI0185_REV03!B:D,MATCH(H29,RAW_b_TEI0185_REV03!B:B,0),3)),"---"))),"---")</f>
        <v>---</v>
      </c>
      <c r="Q29" t="s">
        <v>2060</v>
      </c>
      <c r="R29" t="s">
        <v>4118</v>
      </c>
      <c r="S29" t="s">
        <v>2066</v>
      </c>
      <c r="T29">
        <f>COUNTIF(RAW_b_TEI0185_REV03!B:B,G29)</f>
        <v>2019</v>
      </c>
      <c r="U29" t="str">
        <f t="shared" si="5"/>
        <v>PCIe-4x-GND</v>
      </c>
      <c r="W29" t="str">
        <f>IF(IF(IFERROR(VLOOKUP(H29,$O$6:$O$50,1,),1)=1,1,0),IFERROR(VLOOKUP($F$2&amp;"-"&amp;H29,RAW_b_TEI0185_REV03!C:G,4,0),"--"),"---")</f>
        <v>---</v>
      </c>
      <c r="X29" t="str">
        <f t="shared" si="6"/>
        <v>---</v>
      </c>
    </row>
    <row r="30" spans="1:24" x14ac:dyDescent="0.25">
      <c r="A30" t="s">
        <v>194</v>
      </c>
      <c r="B30" t="s">
        <v>5221</v>
      </c>
      <c r="C30" t="s">
        <v>350</v>
      </c>
      <c r="D30" t="s">
        <v>169</v>
      </c>
      <c r="E30" t="s">
        <v>349</v>
      </c>
      <c r="F30" t="str">
        <f t="shared" si="0"/>
        <v>J1-A25</v>
      </c>
      <c r="G30" t="str">
        <f>VLOOKUP(F30,RAW_b_TEI0185_REV03!A:B,2,0)</f>
        <v>PER2_C_P</v>
      </c>
      <c r="H30" t="str">
        <f t="shared" si="1"/>
        <v>PER2_P</v>
      </c>
      <c r="I30" t="str">
        <f t="shared" si="2"/>
        <v>C106</v>
      </c>
      <c r="J30" t="str">
        <f t="shared" si="3"/>
        <v>--</v>
      </c>
      <c r="K30">
        <f>IFERROR(IF(J30="--",IF(G30=H30,VLOOKUP(G30,RAW_b_TEI0185_REV03!L:N,3,0),SUM(VLOOKUP(H30,RAW_b_TEI0185_REV03!L:N,3,0),VLOOKUP(G30,RAW_b_TEI0185_REV03!L:N,3,0))),"---"),"---")</f>
        <v>74.866500000000002</v>
      </c>
      <c r="L30" t="str">
        <f t="shared" si="4"/>
        <v>J1-A25</v>
      </c>
      <c r="M30" t="str">
        <f>IFERROR(IF(
COUNTIF(B2B!H:H,(IF(K30&lt;&gt;"---",IF(INDEX(RAW_b_TEI0185_REV03!B:D,MATCH(H30,RAW_b_TEI0185_REV03!B:B,0),3)=L30,INDEX(
RAW_b_TEI0185_REV03!B:D,MATCH(H30,INDEX(RAW_b_TEI0185_REV03!B:B,MATCH(H30,RAW_b_TEI0185_REV03!B:B,)+1):'RAW_b_TEI0185_REV03'!B11101,)+MATCH(H30,RAW_b_TEI0185_REV03!B:B,),3),INDEX(RAW_b_TEI0185_REV03!B:D,MATCH(H30,RAW_b_TEI0185_REV03!B:B,0),3)),"---")))=1,"---",IF(K30&lt;&gt;"---",IF(INDEX(RAW_b_TEI0185_REV03!B:D,MATCH(H30,RAW_b_TEI0185_REV03!B:B,0),3)=L30,INDEX(
RAW_b_TEI0185_REV03!B:D,MATCH(H30,INDEX(RAW_b_TEI0185_REV03!B:B,MATCH(H30,RAW_b_TEI0185_REV03!B:B,)+1):'RAW_b_TEI0185_REV03'!B11101,)+MATCH(H30,RAW_b_TEI0185_REV03!B:B,),3),INDEX(RAW_b_TEI0185_REV03!B:D,MATCH(H30,RAW_b_TEI0185_REV03!B:B,0),3)),"---")),"---")</f>
        <v>U1-BA129</v>
      </c>
      <c r="N30" t="str">
        <f>IFERROR(IF(AND(B30="B2B",J30="--"),L30,IF(
COUNTIF(B2B!H:H,(IF(K30&lt;&gt;"---",IF(INDEX(RAW_b_TEI0185_REV03!B:D,MATCH(H30,RAW_b_TEI0185_REV03!B:B,0),3)=L30,INDEX(
RAW_b_TEI0185_REV03!B:D,MATCH(H30,INDEX(RAW_b_TEI0185_REV03!B:B,MATCH(H30,RAW_b_TEI0185_REV03!B:B,)+1):'RAW_b_TEI0185_REV03'!B11101,)+MATCH(H30,RAW_b_TEI0185_REV03!B:B,),3),INDEX(RAW_b_TEI0185_REV03!B:D,MATCH(H30,RAW_b_TEI0185_REV03!B:B,0),3)),"---")))=0,"---",IF(K30&lt;&gt;"---",IF(INDEX(RAW_b_TEI0185_REV03!B:D,MATCH(H30,RAW_b_TEI0185_REV03!B:B,0),3)=L30,INDEX(
RAW_b_TEI0185_REV03!B:D,MATCH(H30,INDEX(RAW_b_TEI0185_REV03!B:B,MATCH(H30,RAW_b_TEI0185_REV03!B:B,)+1):'RAW_b_TEI0185_REV03'!B11101,)+MATCH(H30,RAW_b_TEI0185_REV03!B:B,),3),INDEX(RAW_b_TEI0185_REV03!B:D,MATCH(H30,RAW_b_TEI0185_REV03!B:B,0),3)),"---"))),"---")</f>
        <v>---</v>
      </c>
      <c r="Q30" t="s">
        <v>2051</v>
      </c>
      <c r="R30" t="s">
        <v>4118</v>
      </c>
      <c r="S30" t="s">
        <v>2063</v>
      </c>
      <c r="T30">
        <f>COUNTIF(RAW_b_TEI0185_REV03!B:B,G30)</f>
        <v>2</v>
      </c>
      <c r="U30" t="str">
        <f t="shared" si="5"/>
        <v>PCIe-4x-PER2_C_P</v>
      </c>
      <c r="W30" t="str">
        <f>IF(IF(IFERROR(VLOOKUP(H30,$O$6:$O$50,1,),1)=1,1,0),IFERROR(VLOOKUP($F$2&amp;"-"&amp;H30,RAW_b_TEI0185_REV03!C:G,4,0),"--"),"---")</f>
        <v>BA129</v>
      </c>
      <c r="X30" t="str">
        <f t="shared" si="6"/>
        <v>---</v>
      </c>
    </row>
    <row r="31" spans="1:24" x14ac:dyDescent="0.25">
      <c r="A31" t="s">
        <v>195</v>
      </c>
      <c r="B31" t="s">
        <v>5221</v>
      </c>
      <c r="C31" t="s">
        <v>353</v>
      </c>
      <c r="D31" t="s">
        <v>169</v>
      </c>
      <c r="E31" t="s">
        <v>352</v>
      </c>
      <c r="F31" t="str">
        <f t="shared" si="0"/>
        <v>J1-A26</v>
      </c>
      <c r="G31" t="str">
        <f>VLOOKUP(F31,RAW_b_TEI0185_REV03!A:B,2,0)</f>
        <v>PER2_C_N</v>
      </c>
      <c r="H31" t="str">
        <f t="shared" si="1"/>
        <v>PER2_N</v>
      </c>
      <c r="I31" t="str">
        <f t="shared" si="2"/>
        <v>C107</v>
      </c>
      <c r="J31" t="str">
        <f t="shared" si="3"/>
        <v>--</v>
      </c>
      <c r="K31">
        <f>IFERROR(IF(J31="--",IF(G31=H31,VLOOKUP(G31,RAW_b_TEI0185_REV03!L:N,3,0),SUM(VLOOKUP(H31,RAW_b_TEI0185_REV03!L:N,3,0),VLOOKUP(G31,RAW_b_TEI0185_REV03!L:N,3,0))),"---"),"---")</f>
        <v>74.875799999999998</v>
      </c>
      <c r="L31" t="str">
        <f t="shared" si="4"/>
        <v>J1-A26</v>
      </c>
      <c r="M31" t="str">
        <f>IFERROR(IF(
COUNTIF(B2B!H:H,(IF(K31&lt;&gt;"---",IF(INDEX(RAW_b_TEI0185_REV03!B:D,MATCH(H31,RAW_b_TEI0185_REV03!B:B,0),3)=L31,INDEX(
RAW_b_TEI0185_REV03!B:D,MATCH(H31,INDEX(RAW_b_TEI0185_REV03!B:B,MATCH(H31,RAW_b_TEI0185_REV03!B:B,)+1):'RAW_b_TEI0185_REV03'!B11102,)+MATCH(H31,RAW_b_TEI0185_REV03!B:B,),3),INDEX(RAW_b_TEI0185_REV03!B:D,MATCH(H31,RAW_b_TEI0185_REV03!B:B,0),3)),"---")))=1,"---",IF(K31&lt;&gt;"---",IF(INDEX(RAW_b_TEI0185_REV03!B:D,MATCH(H31,RAW_b_TEI0185_REV03!B:B,0),3)=L31,INDEX(
RAW_b_TEI0185_REV03!B:D,MATCH(H31,INDEX(RAW_b_TEI0185_REV03!B:B,MATCH(H31,RAW_b_TEI0185_REV03!B:B,)+1):'RAW_b_TEI0185_REV03'!B11102,)+MATCH(H31,RAW_b_TEI0185_REV03!B:B,),3),INDEX(RAW_b_TEI0185_REV03!B:D,MATCH(H31,RAW_b_TEI0185_REV03!B:B,0),3)),"---")),"---")</f>
        <v>U1-BA126</v>
      </c>
      <c r="N31" t="str">
        <f>IFERROR(IF(AND(B31="B2B",J31="--"),L31,IF(
COUNTIF(B2B!H:H,(IF(K31&lt;&gt;"---",IF(INDEX(RAW_b_TEI0185_REV03!B:D,MATCH(H31,RAW_b_TEI0185_REV03!B:B,0),3)=L31,INDEX(
RAW_b_TEI0185_REV03!B:D,MATCH(H31,INDEX(RAW_b_TEI0185_REV03!B:B,MATCH(H31,RAW_b_TEI0185_REV03!B:B,)+1):'RAW_b_TEI0185_REV03'!B11102,)+MATCH(H31,RAW_b_TEI0185_REV03!B:B,),3),INDEX(RAW_b_TEI0185_REV03!B:D,MATCH(H31,RAW_b_TEI0185_REV03!B:B,0),3)),"---")))=0,"---",IF(K31&lt;&gt;"---",IF(INDEX(RAW_b_TEI0185_REV03!B:D,MATCH(H31,RAW_b_TEI0185_REV03!B:B,0),3)=L31,INDEX(
RAW_b_TEI0185_REV03!B:D,MATCH(H31,INDEX(RAW_b_TEI0185_REV03!B:B,MATCH(H31,RAW_b_TEI0185_REV03!B:B,)+1):'RAW_b_TEI0185_REV03'!B11102,)+MATCH(H31,RAW_b_TEI0185_REV03!B:B,),3),INDEX(RAW_b_TEI0185_REV03!B:D,MATCH(H31,RAW_b_TEI0185_REV03!B:B,0),3)),"---"))),"---")</f>
        <v>---</v>
      </c>
      <c r="Q31" t="s">
        <v>2054</v>
      </c>
      <c r="R31" t="s">
        <v>4118</v>
      </c>
      <c r="S31" t="s">
        <v>2064</v>
      </c>
      <c r="T31">
        <f>COUNTIF(RAW_b_TEI0185_REV03!B:B,G31)</f>
        <v>2</v>
      </c>
      <c r="U31" t="str">
        <f t="shared" si="5"/>
        <v>PCIe-4x-PER2_C_N</v>
      </c>
      <c r="W31" t="str">
        <f>IF(IF(IFERROR(VLOOKUP(H31,$O$6:$O$50,1,),1)=1,1,0),IFERROR(VLOOKUP($F$2&amp;"-"&amp;H31,RAW_b_TEI0185_REV03!C:G,4,0),"--"),"---")</f>
        <v>BA126</v>
      </c>
      <c r="X31" t="str">
        <f t="shared" si="6"/>
        <v>---</v>
      </c>
    </row>
    <row r="32" spans="1:24" x14ac:dyDescent="0.25">
      <c r="A32" t="s">
        <v>196</v>
      </c>
      <c r="B32" t="s">
        <v>5221</v>
      </c>
      <c r="C32" t="s">
        <v>294</v>
      </c>
      <c r="D32" t="s">
        <v>169</v>
      </c>
      <c r="E32" t="s">
        <v>355</v>
      </c>
      <c r="F32" t="str">
        <f t="shared" si="0"/>
        <v>J1-A27</v>
      </c>
      <c r="G32" t="str">
        <f>VLOOKUP(F32,RAW_b_TEI0185_REV03!A:B,2,0)</f>
        <v>GND</v>
      </c>
      <c r="H32" t="str">
        <f t="shared" si="1"/>
        <v>GND</v>
      </c>
      <c r="I32" t="str">
        <f t="shared" si="2"/>
        <v>--</v>
      </c>
      <c r="J32" t="str">
        <f t="shared" si="3"/>
        <v>---</v>
      </c>
      <c r="K32" t="str">
        <f>IFERROR(IF(J32="--",IF(G32=H32,VLOOKUP(G32,RAW_b_TEI0185_REV03!L:N,3,0),SUM(VLOOKUP(H32,RAW_b_TEI0185_REV03!L:N,3,0),VLOOKUP(G32,RAW_b_TEI0185_REV03!L:N,3,0))),"---"),"---")</f>
        <v>---</v>
      </c>
      <c r="L32" t="str">
        <f t="shared" si="4"/>
        <v>J1-A27</v>
      </c>
      <c r="M32" t="str">
        <f>IFERROR(IF(
COUNTIF(B2B!H:H,(IF(K32&lt;&gt;"---",IF(INDEX(RAW_b_TEI0185_REV03!B:D,MATCH(H32,RAW_b_TEI0185_REV03!B:B,0),3)=L32,INDEX(
RAW_b_TEI0185_REV03!B:D,MATCH(H32,INDEX(RAW_b_TEI0185_REV03!B:B,MATCH(H32,RAW_b_TEI0185_REV03!B:B,)+1):'RAW_b_TEI0185_REV03'!B11103,)+MATCH(H32,RAW_b_TEI0185_REV03!B:B,),3),INDEX(RAW_b_TEI0185_REV03!B:D,MATCH(H32,RAW_b_TEI0185_REV03!B:B,0),3)),"---")))=1,"---",IF(K32&lt;&gt;"---",IF(INDEX(RAW_b_TEI0185_REV03!B:D,MATCH(H32,RAW_b_TEI0185_REV03!B:B,0),3)=L32,INDEX(
RAW_b_TEI0185_REV03!B:D,MATCH(H32,INDEX(RAW_b_TEI0185_REV03!B:B,MATCH(H32,RAW_b_TEI0185_REV03!B:B,)+1):'RAW_b_TEI0185_REV03'!B11103,)+MATCH(H32,RAW_b_TEI0185_REV03!B:B,),3),INDEX(RAW_b_TEI0185_REV03!B:D,MATCH(H32,RAW_b_TEI0185_REV03!B:B,0),3)),"---")),"---")</f>
        <v>---</v>
      </c>
      <c r="N32" t="str">
        <f>IFERROR(IF(AND(B32="B2B",J32="--"),L32,IF(
COUNTIF(B2B!H:H,(IF(K32&lt;&gt;"---",IF(INDEX(RAW_b_TEI0185_REV03!B:D,MATCH(H32,RAW_b_TEI0185_REV03!B:B,0),3)=L32,INDEX(
RAW_b_TEI0185_REV03!B:D,MATCH(H32,INDEX(RAW_b_TEI0185_REV03!B:B,MATCH(H32,RAW_b_TEI0185_REV03!B:B,)+1):'RAW_b_TEI0185_REV03'!B11103,)+MATCH(H32,RAW_b_TEI0185_REV03!B:B,),3),INDEX(RAW_b_TEI0185_REV03!B:D,MATCH(H32,RAW_b_TEI0185_REV03!B:B,0),3)),"---")))=0,"---",IF(K32&lt;&gt;"---",IF(INDEX(RAW_b_TEI0185_REV03!B:D,MATCH(H32,RAW_b_TEI0185_REV03!B:B,0),3)=L32,INDEX(
RAW_b_TEI0185_REV03!B:D,MATCH(H32,INDEX(RAW_b_TEI0185_REV03!B:B,MATCH(H32,RAW_b_TEI0185_REV03!B:B,)+1):'RAW_b_TEI0185_REV03'!B11103,)+MATCH(H32,RAW_b_TEI0185_REV03!B:B,),3),INDEX(RAW_b_TEI0185_REV03!B:D,MATCH(H32,RAW_b_TEI0185_REV03!B:B,0),3)),"---"))),"---")</f>
        <v>---</v>
      </c>
      <c r="Q32" t="s">
        <v>1018</v>
      </c>
      <c r="R32" t="s">
        <v>4679</v>
      </c>
      <c r="S32" t="s">
        <v>1014</v>
      </c>
      <c r="T32">
        <f>COUNTIF(RAW_b_TEI0185_REV03!B:B,G32)</f>
        <v>2019</v>
      </c>
      <c r="U32" t="str">
        <f t="shared" si="5"/>
        <v>PCIe-4x-GND</v>
      </c>
      <c r="W32" t="str">
        <f>IF(IF(IFERROR(VLOOKUP(H32,$O$6:$O$50,1,),1)=1,1,0),IFERROR(VLOOKUP($F$2&amp;"-"&amp;H32,RAW_b_TEI0185_REV03!C:G,4,0),"--"),"---")</f>
        <v>---</v>
      </c>
      <c r="X32" t="str">
        <f t="shared" si="6"/>
        <v>---</v>
      </c>
    </row>
    <row r="33" spans="1:24" x14ac:dyDescent="0.25">
      <c r="A33" t="s">
        <v>197</v>
      </c>
      <c r="B33" t="s">
        <v>5221</v>
      </c>
      <c r="C33" t="s">
        <v>294</v>
      </c>
      <c r="D33" t="s">
        <v>169</v>
      </c>
      <c r="E33" t="s">
        <v>357</v>
      </c>
      <c r="F33" t="str">
        <f t="shared" si="0"/>
        <v>J1-A28</v>
      </c>
      <c r="G33" t="str">
        <f>VLOOKUP(F33,RAW_b_TEI0185_REV03!A:B,2,0)</f>
        <v>GND</v>
      </c>
      <c r="H33" t="str">
        <f t="shared" si="1"/>
        <v>GND</v>
      </c>
      <c r="I33" t="str">
        <f t="shared" si="2"/>
        <v>--</v>
      </c>
      <c r="J33" t="str">
        <f t="shared" si="3"/>
        <v>---</v>
      </c>
      <c r="K33" t="str">
        <f>IFERROR(IF(J33="--",IF(G33=H33,VLOOKUP(G33,RAW_b_TEI0185_REV03!L:N,3,0),SUM(VLOOKUP(H33,RAW_b_TEI0185_REV03!L:N,3,0),VLOOKUP(G33,RAW_b_TEI0185_REV03!L:N,3,0))),"---"),"---")</f>
        <v>---</v>
      </c>
      <c r="L33" t="str">
        <f t="shared" si="4"/>
        <v>J1-A28</v>
      </c>
      <c r="M33" t="str">
        <f>IFERROR(IF(
COUNTIF(B2B!H:H,(IF(K33&lt;&gt;"---",IF(INDEX(RAW_b_TEI0185_REV03!B:D,MATCH(H33,RAW_b_TEI0185_REV03!B:B,0),3)=L33,INDEX(
RAW_b_TEI0185_REV03!B:D,MATCH(H33,INDEX(RAW_b_TEI0185_REV03!B:B,MATCH(H33,RAW_b_TEI0185_REV03!B:B,)+1):'RAW_b_TEI0185_REV03'!B11104,)+MATCH(H33,RAW_b_TEI0185_REV03!B:B,),3),INDEX(RAW_b_TEI0185_REV03!B:D,MATCH(H33,RAW_b_TEI0185_REV03!B:B,0),3)),"---")))=1,"---",IF(K33&lt;&gt;"---",IF(INDEX(RAW_b_TEI0185_REV03!B:D,MATCH(H33,RAW_b_TEI0185_REV03!B:B,0),3)=L33,INDEX(
RAW_b_TEI0185_REV03!B:D,MATCH(H33,INDEX(RAW_b_TEI0185_REV03!B:B,MATCH(H33,RAW_b_TEI0185_REV03!B:B,)+1):'RAW_b_TEI0185_REV03'!B11104,)+MATCH(H33,RAW_b_TEI0185_REV03!B:B,),3),INDEX(RAW_b_TEI0185_REV03!B:D,MATCH(H33,RAW_b_TEI0185_REV03!B:B,0),3)),"---")),"---")</f>
        <v>---</v>
      </c>
      <c r="N33" t="str">
        <f>IFERROR(IF(AND(B33="B2B",J33="--"),L33,IF(
COUNTIF(B2B!H:H,(IF(K33&lt;&gt;"---",IF(INDEX(RAW_b_TEI0185_REV03!B:D,MATCH(H33,RAW_b_TEI0185_REV03!B:B,0),3)=L33,INDEX(
RAW_b_TEI0185_REV03!B:D,MATCH(H33,INDEX(RAW_b_TEI0185_REV03!B:B,MATCH(H33,RAW_b_TEI0185_REV03!B:B,)+1):'RAW_b_TEI0185_REV03'!B11104,)+MATCH(H33,RAW_b_TEI0185_REV03!B:B,),3),INDEX(RAW_b_TEI0185_REV03!B:D,MATCH(H33,RAW_b_TEI0185_REV03!B:B,0),3)),"---")))=0,"---",IF(K33&lt;&gt;"---",IF(INDEX(RAW_b_TEI0185_REV03!B:D,MATCH(H33,RAW_b_TEI0185_REV03!B:B,0),3)=L33,INDEX(
RAW_b_TEI0185_REV03!B:D,MATCH(H33,INDEX(RAW_b_TEI0185_REV03!B:B,MATCH(H33,RAW_b_TEI0185_REV03!B:B,)+1):'RAW_b_TEI0185_REV03'!B11104,)+MATCH(H33,RAW_b_TEI0185_REV03!B:B,),3),INDEX(RAW_b_TEI0185_REV03!B:D,MATCH(H33,RAW_b_TEI0185_REV03!B:B,0),3)),"---"))),"---")</f>
        <v>---</v>
      </c>
      <c r="Q33" t="s">
        <v>1016</v>
      </c>
      <c r="R33" t="s">
        <v>4680</v>
      </c>
      <c r="S33" t="s">
        <v>1013</v>
      </c>
      <c r="T33">
        <f>COUNTIF(RAW_b_TEI0185_REV03!B:B,G33)</f>
        <v>2019</v>
      </c>
      <c r="U33" t="str">
        <f t="shared" si="5"/>
        <v>PCIe-4x-GND</v>
      </c>
      <c r="W33" t="str">
        <f>IF(IF(IFERROR(VLOOKUP(H33,$O$6:$O$50,1,),1)=1,1,0),IFERROR(VLOOKUP($F$2&amp;"-"&amp;H33,RAW_b_TEI0185_REV03!C:G,4,0),"--"),"---")</f>
        <v>---</v>
      </c>
      <c r="X33" t="str">
        <f t="shared" si="6"/>
        <v>---</v>
      </c>
    </row>
    <row r="34" spans="1:24" x14ac:dyDescent="0.25">
      <c r="A34" t="s">
        <v>198</v>
      </c>
      <c r="B34" t="s">
        <v>5221</v>
      </c>
      <c r="C34" t="s">
        <v>360</v>
      </c>
      <c r="D34" t="s">
        <v>169</v>
      </c>
      <c r="E34" t="s">
        <v>359</v>
      </c>
      <c r="F34" t="str">
        <f t="shared" si="0"/>
        <v>J1-A29</v>
      </c>
      <c r="G34" t="str">
        <f>VLOOKUP(F34,RAW_b_TEI0185_REV03!A:B,2,0)</f>
        <v>PER3_C_P</v>
      </c>
      <c r="H34" t="str">
        <f t="shared" si="1"/>
        <v>PER3_P</v>
      </c>
      <c r="I34" t="str">
        <f t="shared" si="2"/>
        <v>C108</v>
      </c>
      <c r="J34" t="str">
        <f t="shared" si="3"/>
        <v>--</v>
      </c>
      <c r="K34">
        <f>IFERROR(IF(J34="--",IF(G34=H34,VLOOKUP(G34,RAW_b_TEI0185_REV03!L:N,3,0),SUM(VLOOKUP(H34,RAW_b_TEI0185_REV03!L:N,3,0),VLOOKUP(G34,RAW_b_TEI0185_REV03!L:N,3,0))),"---"),"---")</f>
        <v>74.233699999999999</v>
      </c>
      <c r="L34" t="str">
        <f t="shared" si="4"/>
        <v>J1-A29</v>
      </c>
      <c r="M34" t="str">
        <f>IFERROR(IF(
COUNTIF(B2B!H:H,(IF(K34&lt;&gt;"---",IF(INDEX(RAW_b_TEI0185_REV03!B:D,MATCH(H34,RAW_b_TEI0185_REV03!B:B,0),3)=L34,INDEX(
RAW_b_TEI0185_REV03!B:D,MATCH(H34,INDEX(RAW_b_TEI0185_REV03!B:B,MATCH(H34,RAW_b_TEI0185_REV03!B:B,)+1):'RAW_b_TEI0185_REV03'!B11105,)+MATCH(H34,RAW_b_TEI0185_REV03!B:B,),3),INDEX(RAW_b_TEI0185_REV03!B:D,MATCH(H34,RAW_b_TEI0185_REV03!B:B,0),3)),"---")))=1,"---",IF(K34&lt;&gt;"---",IF(INDEX(RAW_b_TEI0185_REV03!B:D,MATCH(H34,RAW_b_TEI0185_REV03!B:B,0),3)=L34,INDEX(
RAW_b_TEI0185_REV03!B:D,MATCH(H34,INDEX(RAW_b_TEI0185_REV03!B:B,MATCH(H34,RAW_b_TEI0185_REV03!B:B,)+1):'RAW_b_TEI0185_REV03'!B11105,)+MATCH(H34,RAW_b_TEI0185_REV03!B:B,),3),INDEX(RAW_b_TEI0185_REV03!B:D,MATCH(H34,RAW_b_TEI0185_REV03!B:B,0),3)),"---")),"---")</f>
        <v>U1-AW129</v>
      </c>
      <c r="N34" t="str">
        <f>IFERROR(IF(AND(B34="B2B",J34="--"),L34,IF(
COUNTIF(B2B!H:H,(IF(K34&lt;&gt;"---",IF(INDEX(RAW_b_TEI0185_REV03!B:D,MATCH(H34,RAW_b_TEI0185_REV03!B:B,0),3)=L34,INDEX(
RAW_b_TEI0185_REV03!B:D,MATCH(H34,INDEX(RAW_b_TEI0185_REV03!B:B,MATCH(H34,RAW_b_TEI0185_REV03!B:B,)+1):'RAW_b_TEI0185_REV03'!B11105,)+MATCH(H34,RAW_b_TEI0185_REV03!B:B,),3),INDEX(RAW_b_TEI0185_REV03!B:D,MATCH(H34,RAW_b_TEI0185_REV03!B:B,0),3)),"---")))=0,"---",IF(K34&lt;&gt;"---",IF(INDEX(RAW_b_TEI0185_REV03!B:D,MATCH(H34,RAW_b_TEI0185_REV03!B:B,0),3)=L34,INDEX(
RAW_b_TEI0185_REV03!B:D,MATCH(H34,INDEX(RAW_b_TEI0185_REV03!B:B,MATCH(H34,RAW_b_TEI0185_REV03!B:B,)+1):'RAW_b_TEI0185_REV03'!B11105,)+MATCH(H34,RAW_b_TEI0185_REV03!B:B,),3),INDEX(RAW_b_TEI0185_REV03!B:D,MATCH(H34,RAW_b_TEI0185_REV03!B:B,0),3)),"---"))),"---")</f>
        <v>---</v>
      </c>
      <c r="Q34" t="s">
        <v>1021</v>
      </c>
      <c r="R34" t="s">
        <v>4681</v>
      </c>
      <c r="S34" t="s">
        <v>1002</v>
      </c>
      <c r="T34">
        <f>COUNTIF(RAW_b_TEI0185_REV03!B:B,G34)</f>
        <v>2</v>
      </c>
      <c r="U34" t="str">
        <f t="shared" si="5"/>
        <v>PCIe-4x-PER3_C_P</v>
      </c>
      <c r="W34" t="str">
        <f>IF(IF(IFERROR(VLOOKUP(H34,$O$6:$O$50,1,),1)=1,1,0),IFERROR(VLOOKUP($F$2&amp;"-"&amp;H34,RAW_b_TEI0185_REV03!C:G,4,0),"--"),"---")</f>
        <v>AW129</v>
      </c>
      <c r="X34" t="str">
        <f t="shared" si="6"/>
        <v>---</v>
      </c>
    </row>
    <row r="35" spans="1:24" x14ac:dyDescent="0.25">
      <c r="A35" t="s">
        <v>199</v>
      </c>
      <c r="B35" t="s">
        <v>5221</v>
      </c>
      <c r="C35" t="s">
        <v>363</v>
      </c>
      <c r="D35" t="s">
        <v>169</v>
      </c>
      <c r="E35" t="s">
        <v>362</v>
      </c>
      <c r="F35" t="str">
        <f t="shared" si="0"/>
        <v>J1-A30</v>
      </c>
      <c r="G35" t="str">
        <f>VLOOKUP(F35,RAW_b_TEI0185_REV03!A:B,2,0)</f>
        <v>PER3_C_N</v>
      </c>
      <c r="H35" t="str">
        <f t="shared" si="1"/>
        <v>PER3_N</v>
      </c>
      <c r="I35" t="str">
        <f t="shared" si="2"/>
        <v>C109</v>
      </c>
      <c r="J35" t="str">
        <f t="shared" si="3"/>
        <v>--</v>
      </c>
      <c r="K35">
        <f>IFERROR(IF(J35="--",IF(G35=H35,VLOOKUP(G35,RAW_b_TEI0185_REV03!L:N,3,0),SUM(VLOOKUP(H35,RAW_b_TEI0185_REV03!L:N,3,0),VLOOKUP(G35,RAW_b_TEI0185_REV03!L:N,3,0))),"---"),"---")</f>
        <v>74.217100000000002</v>
      </c>
      <c r="L35" t="str">
        <f t="shared" si="4"/>
        <v>J1-A30</v>
      </c>
      <c r="M35" t="str">
        <f>IFERROR(IF(
COUNTIF(B2B!H:H,(IF(K35&lt;&gt;"---",IF(INDEX(RAW_b_TEI0185_REV03!B:D,MATCH(H35,RAW_b_TEI0185_REV03!B:B,0),3)=L35,INDEX(
RAW_b_TEI0185_REV03!B:D,MATCH(H35,INDEX(RAW_b_TEI0185_REV03!B:B,MATCH(H35,RAW_b_TEI0185_REV03!B:B,)+1):'RAW_b_TEI0185_REV03'!B11106,)+MATCH(H35,RAW_b_TEI0185_REV03!B:B,),3),INDEX(RAW_b_TEI0185_REV03!B:D,MATCH(H35,RAW_b_TEI0185_REV03!B:B,0),3)),"---")))=1,"---",IF(K35&lt;&gt;"---",IF(INDEX(RAW_b_TEI0185_REV03!B:D,MATCH(H35,RAW_b_TEI0185_REV03!B:B,0),3)=L35,INDEX(
RAW_b_TEI0185_REV03!B:D,MATCH(H35,INDEX(RAW_b_TEI0185_REV03!B:B,MATCH(H35,RAW_b_TEI0185_REV03!B:B,)+1):'RAW_b_TEI0185_REV03'!B11106,)+MATCH(H35,RAW_b_TEI0185_REV03!B:B,),3),INDEX(RAW_b_TEI0185_REV03!B:D,MATCH(H35,RAW_b_TEI0185_REV03!B:B,0),3)),"---")),"---")</f>
        <v>U1-AW126</v>
      </c>
      <c r="N35" t="str">
        <f>IFERROR(IF(AND(B35="B2B",J35="--"),L35,IF(
COUNTIF(B2B!H:H,(IF(K35&lt;&gt;"---",IF(INDEX(RAW_b_TEI0185_REV03!B:D,MATCH(H35,RAW_b_TEI0185_REV03!B:B,0),3)=L35,INDEX(
RAW_b_TEI0185_REV03!B:D,MATCH(H35,INDEX(RAW_b_TEI0185_REV03!B:B,MATCH(H35,RAW_b_TEI0185_REV03!B:B,)+1):'RAW_b_TEI0185_REV03'!B11106,)+MATCH(H35,RAW_b_TEI0185_REV03!B:B,),3),INDEX(RAW_b_TEI0185_REV03!B:D,MATCH(H35,RAW_b_TEI0185_REV03!B:B,0),3)),"---")))=0,"---",IF(K35&lt;&gt;"---",IF(INDEX(RAW_b_TEI0185_REV03!B:D,MATCH(H35,RAW_b_TEI0185_REV03!B:B,0),3)=L35,INDEX(
RAW_b_TEI0185_REV03!B:D,MATCH(H35,INDEX(RAW_b_TEI0185_REV03!B:B,MATCH(H35,RAW_b_TEI0185_REV03!B:B,)+1):'RAW_b_TEI0185_REV03'!B11106,)+MATCH(H35,RAW_b_TEI0185_REV03!B:B,),3),INDEX(RAW_b_TEI0185_REV03!B:D,MATCH(H35,RAW_b_TEI0185_REV03!B:B,0),3)),"---"))),"---")</f>
        <v>---</v>
      </c>
      <c r="Q35" t="s">
        <v>1020</v>
      </c>
      <c r="R35" t="s">
        <v>4682</v>
      </c>
      <c r="S35" t="s">
        <v>1004</v>
      </c>
      <c r="T35">
        <f>COUNTIF(RAW_b_TEI0185_REV03!B:B,G35)</f>
        <v>2</v>
      </c>
      <c r="U35" t="str">
        <f t="shared" si="5"/>
        <v>PCIe-4x-PER3_C_N</v>
      </c>
      <c r="W35" t="str">
        <f>IF(IF(IFERROR(VLOOKUP(H35,$O$6:$O$50,1,),1)=1,1,0),IFERROR(VLOOKUP($F$2&amp;"-"&amp;H35,RAW_b_TEI0185_REV03!C:G,4,0),"--"),"---")</f>
        <v>AW126</v>
      </c>
      <c r="X35" t="str">
        <f t="shared" si="6"/>
        <v>---</v>
      </c>
    </row>
    <row r="36" spans="1:24" x14ac:dyDescent="0.25">
      <c r="A36" t="s">
        <v>200</v>
      </c>
      <c r="B36" t="s">
        <v>5221</v>
      </c>
      <c r="C36" t="s">
        <v>294</v>
      </c>
      <c r="D36" t="s">
        <v>169</v>
      </c>
      <c r="E36" t="s">
        <v>365</v>
      </c>
      <c r="F36" t="str">
        <f t="shared" si="0"/>
        <v>J1-A31</v>
      </c>
      <c r="G36" t="str">
        <f>VLOOKUP(F36,RAW_b_TEI0185_REV03!A:B,2,0)</f>
        <v>GND</v>
      </c>
      <c r="H36" t="str">
        <f t="shared" si="1"/>
        <v>GND</v>
      </c>
      <c r="I36" t="str">
        <f t="shared" si="2"/>
        <v>--</v>
      </c>
      <c r="J36" t="str">
        <f t="shared" si="3"/>
        <v>---</v>
      </c>
      <c r="K36" t="str">
        <f>IFERROR(IF(J36="--",IF(G36=H36,VLOOKUP(G36,RAW_b_TEI0185_REV03!L:N,3,0),SUM(VLOOKUP(H36,RAW_b_TEI0185_REV03!L:N,3,0),VLOOKUP(G36,RAW_b_TEI0185_REV03!L:N,3,0))),"---"),"---")</f>
        <v>---</v>
      </c>
      <c r="L36" t="str">
        <f t="shared" si="4"/>
        <v>J1-A31</v>
      </c>
      <c r="M36" t="str">
        <f>IFERROR(IF(
COUNTIF(B2B!H:H,(IF(K36&lt;&gt;"---",IF(INDEX(RAW_b_TEI0185_REV03!B:D,MATCH(H36,RAW_b_TEI0185_REV03!B:B,0),3)=L36,INDEX(
RAW_b_TEI0185_REV03!B:D,MATCH(H36,INDEX(RAW_b_TEI0185_REV03!B:B,MATCH(H36,RAW_b_TEI0185_REV03!B:B,)+1):'RAW_b_TEI0185_REV03'!B11107,)+MATCH(H36,RAW_b_TEI0185_REV03!B:B,),3),INDEX(RAW_b_TEI0185_REV03!B:D,MATCH(H36,RAW_b_TEI0185_REV03!B:B,0),3)),"---")))=1,"---",IF(K36&lt;&gt;"---",IF(INDEX(RAW_b_TEI0185_REV03!B:D,MATCH(H36,RAW_b_TEI0185_REV03!B:B,0),3)=L36,INDEX(
RAW_b_TEI0185_REV03!B:D,MATCH(H36,INDEX(RAW_b_TEI0185_REV03!B:B,MATCH(H36,RAW_b_TEI0185_REV03!B:B,)+1):'RAW_b_TEI0185_REV03'!B11107,)+MATCH(H36,RAW_b_TEI0185_REV03!B:B,),3),INDEX(RAW_b_TEI0185_REV03!B:D,MATCH(H36,RAW_b_TEI0185_REV03!B:B,0),3)),"---")),"---")</f>
        <v>---</v>
      </c>
      <c r="N36" t="str">
        <f>IFERROR(IF(AND(B36="B2B",J36="--"),L36,IF(
COUNTIF(B2B!H:H,(IF(K36&lt;&gt;"---",IF(INDEX(RAW_b_TEI0185_REV03!B:D,MATCH(H36,RAW_b_TEI0185_REV03!B:B,0),3)=L36,INDEX(
RAW_b_TEI0185_REV03!B:D,MATCH(H36,INDEX(RAW_b_TEI0185_REV03!B:B,MATCH(H36,RAW_b_TEI0185_REV03!B:B,)+1):'RAW_b_TEI0185_REV03'!B11107,)+MATCH(H36,RAW_b_TEI0185_REV03!B:B,),3),INDEX(RAW_b_TEI0185_REV03!B:D,MATCH(H36,RAW_b_TEI0185_REV03!B:B,0),3)),"---")))=0,"---",IF(K36&lt;&gt;"---",IF(INDEX(RAW_b_TEI0185_REV03!B:D,MATCH(H36,RAW_b_TEI0185_REV03!B:B,0),3)=L36,INDEX(
RAW_b_TEI0185_REV03!B:D,MATCH(H36,INDEX(RAW_b_TEI0185_REV03!B:B,MATCH(H36,RAW_b_TEI0185_REV03!B:B,)+1):'RAW_b_TEI0185_REV03'!B11107,)+MATCH(H36,RAW_b_TEI0185_REV03!B:B,),3),INDEX(RAW_b_TEI0185_REV03!B:D,MATCH(H36,RAW_b_TEI0185_REV03!B:B,0),3)),"---"))),"---")</f>
        <v>---</v>
      </c>
      <c r="Q36" t="s">
        <v>1007</v>
      </c>
      <c r="R36" t="s">
        <v>4683</v>
      </c>
      <c r="S36" t="s">
        <v>1000</v>
      </c>
      <c r="T36">
        <f>COUNTIF(RAW_b_TEI0185_REV03!B:B,G36)</f>
        <v>2019</v>
      </c>
      <c r="U36" t="str">
        <f t="shared" si="5"/>
        <v>PCIe-4x-GND</v>
      </c>
      <c r="W36" t="str">
        <f>IF(IF(IFERROR(VLOOKUP(H36,$O$6:$O$50,1,),1)=1,1,0),IFERROR(VLOOKUP($F$2&amp;"-"&amp;H36,RAW_b_TEI0185_REV03!C:G,4,0),"--"),"---")</f>
        <v>---</v>
      </c>
      <c r="X36" t="str">
        <f t="shared" si="6"/>
        <v>---</v>
      </c>
    </row>
    <row r="37" spans="1:24" x14ac:dyDescent="0.25">
      <c r="A37" t="s">
        <v>201</v>
      </c>
      <c r="B37" t="s">
        <v>5221</v>
      </c>
      <c r="C37" t="s">
        <v>368</v>
      </c>
      <c r="D37" t="s">
        <v>169</v>
      </c>
      <c r="E37" t="s">
        <v>367</v>
      </c>
      <c r="F37" t="str">
        <f t="shared" si="0"/>
        <v>J1-A32</v>
      </c>
      <c r="G37" t="str">
        <f>VLOOKUP(F37,RAW_b_TEI0185_REV03!A:B,2,0)</f>
        <v>NetJ1_A32</v>
      </c>
      <c r="H37" t="str">
        <f t="shared" si="1"/>
        <v>NetJ1_A32</v>
      </c>
      <c r="I37" t="str">
        <f t="shared" si="2"/>
        <v>--</v>
      </c>
      <c r="J37" t="str">
        <f t="shared" si="3"/>
        <v>--</v>
      </c>
      <c r="K37" t="str">
        <f>IFERROR(IF(J37="--",IF(G37=H37,VLOOKUP(G37,RAW_b_TEI0185_REV03!L:N,3,0),SUM(VLOOKUP(H37,RAW_b_TEI0185_REV03!L:N,3,0),VLOOKUP(G37,RAW_b_TEI0185_REV03!L:N,3,0))),"---"),"---")</f>
        <v>---</v>
      </c>
      <c r="L37" t="str">
        <f t="shared" si="4"/>
        <v>J1-A32</v>
      </c>
      <c r="M37" t="str">
        <f>IFERROR(IF(
COUNTIF(B2B!H:H,(IF(K37&lt;&gt;"---",IF(INDEX(RAW_b_TEI0185_REV03!B:D,MATCH(H37,RAW_b_TEI0185_REV03!B:B,0),3)=L37,INDEX(
RAW_b_TEI0185_REV03!B:D,MATCH(H37,INDEX(RAW_b_TEI0185_REV03!B:B,MATCH(H37,RAW_b_TEI0185_REV03!B:B,)+1):'RAW_b_TEI0185_REV03'!B11108,)+MATCH(H37,RAW_b_TEI0185_REV03!B:B,),3),INDEX(RAW_b_TEI0185_REV03!B:D,MATCH(H37,RAW_b_TEI0185_REV03!B:B,0),3)),"---")))=1,"---",IF(K37&lt;&gt;"---",IF(INDEX(RAW_b_TEI0185_REV03!B:D,MATCH(H37,RAW_b_TEI0185_REV03!B:B,0),3)=L37,INDEX(
RAW_b_TEI0185_REV03!B:D,MATCH(H37,INDEX(RAW_b_TEI0185_REV03!B:B,MATCH(H37,RAW_b_TEI0185_REV03!B:B,)+1):'RAW_b_TEI0185_REV03'!B11108,)+MATCH(H37,RAW_b_TEI0185_REV03!B:B,),3),INDEX(RAW_b_TEI0185_REV03!B:D,MATCH(H37,RAW_b_TEI0185_REV03!B:B,0),3)),"---")),"---")</f>
        <v>---</v>
      </c>
      <c r="N37" t="str">
        <f>IFERROR(IF(AND(B37="B2B",J37="--"),L37,IF(
COUNTIF(B2B!H:H,(IF(K37&lt;&gt;"---",IF(INDEX(RAW_b_TEI0185_REV03!B:D,MATCH(H37,RAW_b_TEI0185_REV03!B:B,0),3)=L37,INDEX(
RAW_b_TEI0185_REV03!B:D,MATCH(H37,INDEX(RAW_b_TEI0185_REV03!B:B,MATCH(H37,RAW_b_TEI0185_REV03!B:B,)+1):'RAW_b_TEI0185_REV03'!B11108,)+MATCH(H37,RAW_b_TEI0185_REV03!B:B,),3),INDEX(RAW_b_TEI0185_REV03!B:D,MATCH(H37,RAW_b_TEI0185_REV03!B:B,0),3)),"---")))=0,"---",IF(K37&lt;&gt;"---",IF(INDEX(RAW_b_TEI0185_REV03!B:D,MATCH(H37,RAW_b_TEI0185_REV03!B:B,0),3)=L37,INDEX(
RAW_b_TEI0185_REV03!B:D,MATCH(H37,INDEX(RAW_b_TEI0185_REV03!B:B,MATCH(H37,RAW_b_TEI0185_REV03!B:B,)+1):'RAW_b_TEI0185_REV03'!B11108,)+MATCH(H37,RAW_b_TEI0185_REV03!B:B,),3),INDEX(RAW_b_TEI0185_REV03!B:D,MATCH(H37,RAW_b_TEI0185_REV03!B:B,0),3)),"---"))),"---")</f>
        <v>---</v>
      </c>
      <c r="Q37" t="s">
        <v>1005</v>
      </c>
      <c r="R37" t="s">
        <v>4684</v>
      </c>
      <c r="S37" t="s">
        <v>999</v>
      </c>
      <c r="T37">
        <f>COUNTIF(RAW_b_TEI0185_REV03!B:B,G37)</f>
        <v>1</v>
      </c>
      <c r="U37" t="str">
        <f t="shared" si="5"/>
        <v>PCIe-4x-NetJ1_A32</v>
      </c>
      <c r="W37" t="str">
        <f>IF(IF(IFERROR(VLOOKUP(H37,$O$6:$O$50,1,),1)=1,1,0),IFERROR(VLOOKUP($F$2&amp;"-"&amp;H37,RAW_b_TEI0185_REV03!C:G,4,0),"--"),"---")</f>
        <v>--</v>
      </c>
      <c r="X37" t="str">
        <f t="shared" si="6"/>
        <v>---</v>
      </c>
    </row>
    <row r="38" spans="1:24" x14ac:dyDescent="0.25">
      <c r="A38" t="s">
        <v>202</v>
      </c>
      <c r="B38" t="s">
        <v>5221</v>
      </c>
      <c r="C38" t="s">
        <v>290</v>
      </c>
      <c r="D38" t="s">
        <v>169</v>
      </c>
      <c r="E38" t="s">
        <v>370</v>
      </c>
      <c r="F38" t="str">
        <f t="shared" si="0"/>
        <v>J1-B1</v>
      </c>
      <c r="G38" t="str">
        <f>VLOOKUP(F38,RAW_b_TEI0185_REV03!A:B,2,0)</f>
        <v>+12.0V_IN_B</v>
      </c>
      <c r="H38" t="str">
        <f t="shared" si="1"/>
        <v>+12.0V_IN_B</v>
      </c>
      <c r="I38" t="str">
        <f t="shared" si="2"/>
        <v>--</v>
      </c>
      <c r="J38" t="str">
        <f t="shared" si="3"/>
        <v>--</v>
      </c>
      <c r="K38">
        <f>IFERROR(IF(J38="--",IF(G38=H38,VLOOKUP(G38,RAW_b_TEI0185_REV03!L:N,3,0),SUM(VLOOKUP(H38,RAW_b_TEI0185_REV03!L:N,3,0),VLOOKUP(G38,RAW_b_TEI0185_REV03!L:N,3,0))),"---"),"---")</f>
        <v>62.5077</v>
      </c>
      <c r="L38" t="str">
        <f t="shared" si="4"/>
        <v>J1-B1</v>
      </c>
      <c r="M38" t="str">
        <f>IFERROR(IF(
COUNTIF(B2B!H:H,(IF(K38&lt;&gt;"---",IF(INDEX(RAW_b_TEI0185_REV03!B:D,MATCH(H38,RAW_b_TEI0185_REV03!B:B,0),3)=L38,INDEX(
RAW_b_TEI0185_REV03!B:D,MATCH(H38,INDEX(RAW_b_TEI0185_REV03!B:B,MATCH(H38,RAW_b_TEI0185_REV03!B:B,)+1):'RAW_b_TEI0185_REV03'!B11109,)+MATCH(H38,RAW_b_TEI0185_REV03!B:B,),3),INDEX(RAW_b_TEI0185_REV03!B:D,MATCH(H38,RAW_b_TEI0185_REV03!B:B,0),3)),"---")))=1,"---",IF(K38&lt;&gt;"---",IF(INDEX(RAW_b_TEI0185_REV03!B:D,MATCH(H38,RAW_b_TEI0185_REV03!B:B,0),3)=L38,INDEX(
RAW_b_TEI0185_REV03!B:D,MATCH(H38,INDEX(RAW_b_TEI0185_REV03!B:B,MATCH(H38,RAW_b_TEI0185_REV03!B:B,)+1):'RAW_b_TEI0185_REV03'!B11109,)+MATCH(H38,RAW_b_TEI0185_REV03!B:B,),3),INDEX(RAW_b_TEI0185_REV03!B:D,MATCH(H38,RAW_b_TEI0185_REV03!B:B,0),3)),"---")),"---")</f>
        <v>J1-A2</v>
      </c>
      <c r="N38" t="str">
        <f>IFERROR(IF(AND(B38="B2B",J38="--"),L38,IF(
COUNTIF(B2B!H:H,(IF(K38&lt;&gt;"---",IF(INDEX(RAW_b_TEI0185_REV03!B:D,MATCH(H38,RAW_b_TEI0185_REV03!B:B,0),3)=L38,INDEX(
RAW_b_TEI0185_REV03!B:D,MATCH(H38,INDEX(RAW_b_TEI0185_REV03!B:B,MATCH(H38,RAW_b_TEI0185_REV03!B:B,)+1):'RAW_b_TEI0185_REV03'!B11109,)+MATCH(H38,RAW_b_TEI0185_REV03!B:B,),3),INDEX(RAW_b_TEI0185_REV03!B:D,MATCH(H38,RAW_b_TEI0185_REV03!B:B,0),3)),"---")))=0,"---",IF(K38&lt;&gt;"---",IF(INDEX(RAW_b_TEI0185_REV03!B:D,MATCH(H38,RAW_b_TEI0185_REV03!B:B,0),3)=L38,INDEX(
RAW_b_TEI0185_REV03!B:D,MATCH(H38,INDEX(RAW_b_TEI0185_REV03!B:B,MATCH(H38,RAW_b_TEI0185_REV03!B:B,)+1):'RAW_b_TEI0185_REV03'!B11109,)+MATCH(H38,RAW_b_TEI0185_REV03!B:B,),3),INDEX(RAW_b_TEI0185_REV03!B:D,MATCH(H38,RAW_b_TEI0185_REV03!B:B,0),3)),"---"))),"---")</f>
        <v>---</v>
      </c>
      <c r="Q38" t="s">
        <v>1011</v>
      </c>
      <c r="R38" t="s">
        <v>4685</v>
      </c>
      <c r="S38" t="s">
        <v>1003</v>
      </c>
      <c r="T38">
        <f>COUNTIF(RAW_b_TEI0185_REV03!B:B,G38)</f>
        <v>15</v>
      </c>
      <c r="U38" t="str">
        <f t="shared" si="5"/>
        <v>PCIe-4x-+12.0V_IN_B</v>
      </c>
      <c r="W38" t="str">
        <f>IF(IF(IFERROR(VLOOKUP(H38,$O$6:$O$50,1,),1)=1,1,0),IFERROR(VLOOKUP($F$2&amp;"-"&amp;H38,RAW_b_TEI0185_REV03!C:G,4,0),"--"),"---")</f>
        <v>--</v>
      </c>
      <c r="X38" t="str">
        <f t="shared" si="6"/>
        <v>J1-A2</v>
      </c>
    </row>
    <row r="39" spans="1:24" x14ac:dyDescent="0.25">
      <c r="A39" t="s">
        <v>203</v>
      </c>
      <c r="B39" t="s">
        <v>5221</v>
      </c>
      <c r="C39" t="s">
        <v>290</v>
      </c>
      <c r="D39" t="s">
        <v>169</v>
      </c>
      <c r="E39" t="s">
        <v>372</v>
      </c>
      <c r="F39" t="str">
        <f t="shared" si="0"/>
        <v>J1-B2</v>
      </c>
      <c r="G39" t="str">
        <f>VLOOKUP(F39,RAW_b_TEI0185_REV03!A:B,2,0)</f>
        <v>+12.0V_IN_B</v>
      </c>
      <c r="H39" t="str">
        <f t="shared" si="1"/>
        <v>+12.0V_IN_B</v>
      </c>
      <c r="I39" t="str">
        <f t="shared" si="2"/>
        <v>--</v>
      </c>
      <c r="J39" t="str">
        <f t="shared" si="3"/>
        <v>--</v>
      </c>
      <c r="K39">
        <f>IFERROR(IF(J39="--",IF(G39=H39,VLOOKUP(G39,RAW_b_TEI0185_REV03!L:N,3,0),SUM(VLOOKUP(H39,RAW_b_TEI0185_REV03!L:N,3,0),VLOOKUP(G39,RAW_b_TEI0185_REV03!L:N,3,0))),"---"),"---")</f>
        <v>62.5077</v>
      </c>
      <c r="L39" t="str">
        <f t="shared" si="4"/>
        <v>J1-B2</v>
      </c>
      <c r="M39" t="str">
        <f>IFERROR(IF(
COUNTIF(B2B!H:H,(IF(K39&lt;&gt;"---",IF(INDEX(RAW_b_TEI0185_REV03!B:D,MATCH(H39,RAW_b_TEI0185_REV03!B:B,0),3)=L39,INDEX(
RAW_b_TEI0185_REV03!B:D,MATCH(H39,INDEX(RAW_b_TEI0185_REV03!B:B,MATCH(H39,RAW_b_TEI0185_REV03!B:B,)+1):'RAW_b_TEI0185_REV03'!B11110,)+MATCH(H39,RAW_b_TEI0185_REV03!B:B,),3),INDEX(RAW_b_TEI0185_REV03!B:D,MATCH(H39,RAW_b_TEI0185_REV03!B:B,0),3)),"---")))=1,"---",IF(K39&lt;&gt;"---",IF(INDEX(RAW_b_TEI0185_REV03!B:D,MATCH(H39,RAW_b_TEI0185_REV03!B:B,0),3)=L39,INDEX(
RAW_b_TEI0185_REV03!B:D,MATCH(H39,INDEX(RAW_b_TEI0185_REV03!B:B,MATCH(H39,RAW_b_TEI0185_REV03!B:B,)+1):'RAW_b_TEI0185_REV03'!B11110,)+MATCH(H39,RAW_b_TEI0185_REV03!B:B,),3),INDEX(RAW_b_TEI0185_REV03!B:D,MATCH(H39,RAW_b_TEI0185_REV03!B:B,0),3)),"---")),"---")</f>
        <v>J1-A2</v>
      </c>
      <c r="N39" t="str">
        <f>IFERROR(IF(AND(B39="B2B",J39="--"),L39,IF(
COUNTIF(B2B!H:H,(IF(K39&lt;&gt;"---",IF(INDEX(RAW_b_TEI0185_REV03!B:D,MATCH(H39,RAW_b_TEI0185_REV03!B:B,0),3)=L39,INDEX(
RAW_b_TEI0185_REV03!B:D,MATCH(H39,INDEX(RAW_b_TEI0185_REV03!B:B,MATCH(H39,RAW_b_TEI0185_REV03!B:B,)+1):'RAW_b_TEI0185_REV03'!B11110,)+MATCH(H39,RAW_b_TEI0185_REV03!B:B,),3),INDEX(RAW_b_TEI0185_REV03!B:D,MATCH(H39,RAW_b_TEI0185_REV03!B:B,0),3)),"---")))=0,"---",IF(K39&lt;&gt;"---",IF(INDEX(RAW_b_TEI0185_REV03!B:D,MATCH(H39,RAW_b_TEI0185_REV03!B:B,0),3)=L39,INDEX(
RAW_b_TEI0185_REV03!B:D,MATCH(H39,INDEX(RAW_b_TEI0185_REV03!B:B,MATCH(H39,RAW_b_TEI0185_REV03!B:B,)+1):'RAW_b_TEI0185_REV03'!B11110,)+MATCH(H39,RAW_b_TEI0185_REV03!B:B,),3),INDEX(RAW_b_TEI0185_REV03!B:D,MATCH(H39,RAW_b_TEI0185_REV03!B:B,0),3)),"---"))),"---")</f>
        <v>---</v>
      </c>
      <c r="Q39" t="s">
        <v>1009</v>
      </c>
      <c r="R39" t="s">
        <v>4686</v>
      </c>
      <c r="S39" t="s">
        <v>1001</v>
      </c>
      <c r="T39">
        <f>COUNTIF(RAW_b_TEI0185_REV03!B:B,G39)</f>
        <v>15</v>
      </c>
      <c r="U39" t="str">
        <f t="shared" si="5"/>
        <v>PCIe-4x-+12.0V_IN_B</v>
      </c>
      <c r="W39" t="str">
        <f>IF(IF(IFERROR(VLOOKUP(H39,$O$6:$O$50,1,),1)=1,1,0),IFERROR(VLOOKUP($F$2&amp;"-"&amp;H39,RAW_b_TEI0185_REV03!C:G,4,0),"--"),"---")</f>
        <v>--</v>
      </c>
      <c r="X39" t="str">
        <f t="shared" si="6"/>
        <v>J1-A2</v>
      </c>
    </row>
    <row r="40" spans="1:24" x14ac:dyDescent="0.25">
      <c r="A40" t="s">
        <v>204</v>
      </c>
      <c r="B40" t="s">
        <v>5221</v>
      </c>
      <c r="C40" t="s">
        <v>290</v>
      </c>
      <c r="D40" t="s">
        <v>169</v>
      </c>
      <c r="E40" t="s">
        <v>374</v>
      </c>
      <c r="F40" t="str">
        <f t="shared" si="0"/>
        <v>J1-B3</v>
      </c>
      <c r="G40" t="str">
        <f>VLOOKUP(F40,RAW_b_TEI0185_REV03!A:B,2,0)</f>
        <v>+12.0V_IN_B</v>
      </c>
      <c r="H40" t="str">
        <f t="shared" si="1"/>
        <v>+12.0V_IN_B</v>
      </c>
      <c r="I40" t="str">
        <f t="shared" si="2"/>
        <v>--</v>
      </c>
      <c r="J40" t="str">
        <f t="shared" si="3"/>
        <v>--</v>
      </c>
      <c r="K40">
        <f>IFERROR(IF(J40="--",IF(G40=H40,VLOOKUP(G40,RAW_b_TEI0185_REV03!L:N,3,0),SUM(VLOOKUP(H40,RAW_b_TEI0185_REV03!L:N,3,0),VLOOKUP(G40,RAW_b_TEI0185_REV03!L:N,3,0))),"---"),"---")</f>
        <v>62.5077</v>
      </c>
      <c r="L40" t="str">
        <f t="shared" si="4"/>
        <v>J1-B3</v>
      </c>
      <c r="M40" t="str">
        <f>IFERROR(IF(
COUNTIF(B2B!H:H,(IF(K40&lt;&gt;"---",IF(INDEX(RAW_b_TEI0185_REV03!B:D,MATCH(H40,RAW_b_TEI0185_REV03!B:B,0),3)=L40,INDEX(
RAW_b_TEI0185_REV03!B:D,MATCH(H40,INDEX(RAW_b_TEI0185_REV03!B:B,MATCH(H40,RAW_b_TEI0185_REV03!B:B,)+1):'RAW_b_TEI0185_REV03'!B11111,)+MATCH(H40,RAW_b_TEI0185_REV03!B:B,),3),INDEX(RAW_b_TEI0185_REV03!B:D,MATCH(H40,RAW_b_TEI0185_REV03!B:B,0),3)),"---")))=1,"---",IF(K40&lt;&gt;"---",IF(INDEX(RAW_b_TEI0185_REV03!B:D,MATCH(H40,RAW_b_TEI0185_REV03!B:B,0),3)=L40,INDEX(
RAW_b_TEI0185_REV03!B:D,MATCH(H40,INDEX(RAW_b_TEI0185_REV03!B:B,MATCH(H40,RAW_b_TEI0185_REV03!B:B,)+1):'RAW_b_TEI0185_REV03'!B11111,)+MATCH(H40,RAW_b_TEI0185_REV03!B:B,),3),INDEX(RAW_b_TEI0185_REV03!B:D,MATCH(H40,RAW_b_TEI0185_REV03!B:B,0),3)),"---")),"---")</f>
        <v>J1-A2</v>
      </c>
      <c r="N40" t="str">
        <f>IFERROR(IF(AND(B40="B2B",J40="--"),L40,IF(
COUNTIF(B2B!H:H,(IF(K40&lt;&gt;"---",IF(INDEX(RAW_b_TEI0185_REV03!B:D,MATCH(H40,RAW_b_TEI0185_REV03!B:B,0),3)=L40,INDEX(
RAW_b_TEI0185_REV03!B:D,MATCH(H40,INDEX(RAW_b_TEI0185_REV03!B:B,MATCH(H40,RAW_b_TEI0185_REV03!B:B,)+1):'RAW_b_TEI0185_REV03'!B11111,)+MATCH(H40,RAW_b_TEI0185_REV03!B:B,),3),INDEX(RAW_b_TEI0185_REV03!B:D,MATCH(H40,RAW_b_TEI0185_REV03!B:B,0),3)),"---")))=0,"---",IF(K40&lt;&gt;"---",IF(INDEX(RAW_b_TEI0185_REV03!B:D,MATCH(H40,RAW_b_TEI0185_REV03!B:B,0),3)=L40,INDEX(
RAW_b_TEI0185_REV03!B:D,MATCH(H40,INDEX(RAW_b_TEI0185_REV03!B:B,MATCH(H40,RAW_b_TEI0185_REV03!B:B,)+1):'RAW_b_TEI0185_REV03'!B11111,)+MATCH(H40,RAW_b_TEI0185_REV03!B:B,),3),INDEX(RAW_b_TEI0185_REV03!B:D,MATCH(H40,RAW_b_TEI0185_REV03!B:B,0),3)),"---"))),"---")</f>
        <v>---</v>
      </c>
      <c r="Q40" t="s">
        <v>1050</v>
      </c>
      <c r="R40" t="s">
        <v>4691</v>
      </c>
      <c r="S40" t="s">
        <v>1053</v>
      </c>
      <c r="T40">
        <f>COUNTIF(RAW_b_TEI0185_REV03!B:B,G40)</f>
        <v>15</v>
      </c>
      <c r="U40" t="str">
        <f t="shared" si="5"/>
        <v>PCIe-4x-+12.0V_IN_B</v>
      </c>
      <c r="W40" t="str">
        <f>IF(IF(IFERROR(VLOOKUP(H40,$O$6:$O$50,1,),1)=1,1,0),IFERROR(VLOOKUP($F$2&amp;"-"&amp;H40,RAW_b_TEI0185_REV03!C:G,4,0),"--"),"---")</f>
        <v>--</v>
      </c>
      <c r="X40" t="str">
        <f t="shared" si="6"/>
        <v>J1-A2</v>
      </c>
    </row>
    <row r="41" spans="1:24" x14ac:dyDescent="0.25">
      <c r="A41" t="s">
        <v>205</v>
      </c>
      <c r="B41" t="s">
        <v>5221</v>
      </c>
      <c r="C41" t="s">
        <v>294</v>
      </c>
      <c r="D41" t="s">
        <v>169</v>
      </c>
      <c r="E41" t="s">
        <v>376</v>
      </c>
      <c r="F41" t="str">
        <f t="shared" si="0"/>
        <v>J1-B4</v>
      </c>
      <c r="G41" t="str">
        <f>VLOOKUP(F41,RAW_b_TEI0185_REV03!A:B,2,0)</f>
        <v>GND</v>
      </c>
      <c r="H41" t="str">
        <f t="shared" si="1"/>
        <v>GND</v>
      </c>
      <c r="I41" t="str">
        <f t="shared" si="2"/>
        <v>--</v>
      </c>
      <c r="J41" t="str">
        <f t="shared" si="3"/>
        <v>---</v>
      </c>
      <c r="K41" t="str">
        <f>IFERROR(IF(J41="--",IF(G41=H41,VLOOKUP(G41,RAW_b_TEI0185_REV03!L:N,3,0),SUM(VLOOKUP(H41,RAW_b_TEI0185_REV03!L:N,3,0),VLOOKUP(G41,RAW_b_TEI0185_REV03!L:N,3,0))),"---"),"---")</f>
        <v>---</v>
      </c>
      <c r="L41" t="str">
        <f t="shared" si="4"/>
        <v>J1-B4</v>
      </c>
      <c r="M41" t="str">
        <f>IFERROR(IF(
COUNTIF(B2B!H:H,(IF(K41&lt;&gt;"---",IF(INDEX(RAW_b_TEI0185_REV03!B:D,MATCH(H41,RAW_b_TEI0185_REV03!B:B,0),3)=L41,INDEX(
RAW_b_TEI0185_REV03!B:D,MATCH(H41,INDEX(RAW_b_TEI0185_REV03!B:B,MATCH(H41,RAW_b_TEI0185_REV03!B:B,)+1):'RAW_b_TEI0185_REV03'!B11112,)+MATCH(H41,RAW_b_TEI0185_REV03!B:B,),3),INDEX(RAW_b_TEI0185_REV03!B:D,MATCH(H41,RAW_b_TEI0185_REV03!B:B,0),3)),"---")))=1,"---",IF(K41&lt;&gt;"---",IF(INDEX(RAW_b_TEI0185_REV03!B:D,MATCH(H41,RAW_b_TEI0185_REV03!B:B,0),3)=L41,INDEX(
RAW_b_TEI0185_REV03!B:D,MATCH(H41,INDEX(RAW_b_TEI0185_REV03!B:B,MATCH(H41,RAW_b_TEI0185_REV03!B:B,)+1):'RAW_b_TEI0185_REV03'!B11112,)+MATCH(H41,RAW_b_TEI0185_REV03!B:B,),3),INDEX(RAW_b_TEI0185_REV03!B:D,MATCH(H41,RAW_b_TEI0185_REV03!B:B,0),3)),"---")),"---")</f>
        <v>---</v>
      </c>
      <c r="N41" t="str">
        <f>IFERROR(IF(AND(B41="B2B",J41="--"),L41,IF(
COUNTIF(B2B!H:H,(IF(K41&lt;&gt;"---",IF(INDEX(RAW_b_TEI0185_REV03!B:D,MATCH(H41,RAW_b_TEI0185_REV03!B:B,0),3)=L41,INDEX(
RAW_b_TEI0185_REV03!B:D,MATCH(H41,INDEX(RAW_b_TEI0185_REV03!B:B,MATCH(H41,RAW_b_TEI0185_REV03!B:B,)+1):'RAW_b_TEI0185_REV03'!B11112,)+MATCH(H41,RAW_b_TEI0185_REV03!B:B,),3),INDEX(RAW_b_TEI0185_REV03!B:D,MATCH(H41,RAW_b_TEI0185_REV03!B:B,0),3)),"---")))=0,"---",IF(K41&lt;&gt;"---",IF(INDEX(RAW_b_TEI0185_REV03!B:D,MATCH(H41,RAW_b_TEI0185_REV03!B:B,0),3)=L41,INDEX(
RAW_b_TEI0185_REV03!B:D,MATCH(H41,INDEX(RAW_b_TEI0185_REV03!B:B,MATCH(H41,RAW_b_TEI0185_REV03!B:B,)+1):'RAW_b_TEI0185_REV03'!B11112,)+MATCH(H41,RAW_b_TEI0185_REV03!B:B,),3),INDEX(RAW_b_TEI0185_REV03!B:D,MATCH(H41,RAW_b_TEI0185_REV03!B:B,0),3)),"---"))),"---")</f>
        <v>---</v>
      </c>
      <c r="Q41" t="s">
        <v>1047</v>
      </c>
      <c r="R41" t="s">
        <v>4692</v>
      </c>
      <c r="S41" t="s">
        <v>1052</v>
      </c>
      <c r="T41">
        <f>COUNTIF(RAW_b_TEI0185_REV03!B:B,G41)</f>
        <v>2019</v>
      </c>
      <c r="U41" t="str">
        <f t="shared" si="5"/>
        <v>PCIe-4x-GND</v>
      </c>
      <c r="W41" t="str">
        <f>IF(IF(IFERROR(VLOOKUP(H41,$O$6:$O$50,1,),1)=1,1,0),IFERROR(VLOOKUP($F$2&amp;"-"&amp;H41,RAW_b_TEI0185_REV03!C:G,4,0),"--"),"---")</f>
        <v>---</v>
      </c>
      <c r="X41" t="str">
        <f t="shared" si="6"/>
        <v>---</v>
      </c>
    </row>
    <row r="42" spans="1:24" x14ac:dyDescent="0.25">
      <c r="A42" t="s">
        <v>206</v>
      </c>
      <c r="B42" t="s">
        <v>5221</v>
      </c>
      <c r="C42" t="s">
        <v>379</v>
      </c>
      <c r="D42" t="s">
        <v>169</v>
      </c>
      <c r="E42" t="s">
        <v>378</v>
      </c>
      <c r="F42" t="str">
        <f t="shared" si="0"/>
        <v>J1-B5</v>
      </c>
      <c r="G42" t="str">
        <f>VLOOKUP(F42,RAW_b_TEI0185_REV03!A:B,2,0)</f>
        <v>NetJ1_B5</v>
      </c>
      <c r="H42" t="str">
        <f t="shared" si="1"/>
        <v>NetJ1_B5</v>
      </c>
      <c r="I42" t="str">
        <f t="shared" si="2"/>
        <v>--</v>
      </c>
      <c r="J42" t="str">
        <f t="shared" si="3"/>
        <v>--</v>
      </c>
      <c r="K42" t="str">
        <f>IFERROR(IF(J42="--",IF(G42=H42,VLOOKUP(G42,RAW_b_TEI0185_REV03!L:N,3,0),SUM(VLOOKUP(H42,RAW_b_TEI0185_REV03!L:N,3,0),VLOOKUP(G42,RAW_b_TEI0185_REV03!L:N,3,0))),"---"),"---")</f>
        <v>---</v>
      </c>
      <c r="L42" t="str">
        <f t="shared" si="4"/>
        <v>J1-B5</v>
      </c>
      <c r="M42" t="str">
        <f>IFERROR(IF(
COUNTIF(B2B!H:H,(IF(K42&lt;&gt;"---",IF(INDEX(RAW_b_TEI0185_REV03!B:D,MATCH(H42,RAW_b_TEI0185_REV03!B:B,0),3)=L42,INDEX(
RAW_b_TEI0185_REV03!B:D,MATCH(H42,INDEX(RAW_b_TEI0185_REV03!B:B,MATCH(H42,RAW_b_TEI0185_REV03!B:B,)+1):'RAW_b_TEI0185_REV03'!B11113,)+MATCH(H42,RAW_b_TEI0185_REV03!B:B,),3),INDEX(RAW_b_TEI0185_REV03!B:D,MATCH(H42,RAW_b_TEI0185_REV03!B:B,0),3)),"---")))=1,"---",IF(K42&lt;&gt;"---",IF(INDEX(RAW_b_TEI0185_REV03!B:D,MATCH(H42,RAW_b_TEI0185_REV03!B:B,0),3)=L42,INDEX(
RAW_b_TEI0185_REV03!B:D,MATCH(H42,INDEX(RAW_b_TEI0185_REV03!B:B,MATCH(H42,RAW_b_TEI0185_REV03!B:B,)+1):'RAW_b_TEI0185_REV03'!B11113,)+MATCH(H42,RAW_b_TEI0185_REV03!B:B,),3),INDEX(RAW_b_TEI0185_REV03!B:D,MATCH(H42,RAW_b_TEI0185_REV03!B:B,0),3)),"---")),"---")</f>
        <v>---</v>
      </c>
      <c r="N42" t="str">
        <f>IFERROR(IF(AND(B42="B2B",J42="--"),L42,IF(
COUNTIF(B2B!H:H,(IF(K42&lt;&gt;"---",IF(INDEX(RAW_b_TEI0185_REV03!B:D,MATCH(H42,RAW_b_TEI0185_REV03!B:B,0),3)=L42,INDEX(
RAW_b_TEI0185_REV03!B:D,MATCH(H42,INDEX(RAW_b_TEI0185_REV03!B:B,MATCH(H42,RAW_b_TEI0185_REV03!B:B,)+1):'RAW_b_TEI0185_REV03'!B11113,)+MATCH(H42,RAW_b_TEI0185_REV03!B:B,),3),INDEX(RAW_b_TEI0185_REV03!B:D,MATCH(H42,RAW_b_TEI0185_REV03!B:B,0),3)),"---")))=0,"---",IF(K42&lt;&gt;"---",IF(INDEX(RAW_b_TEI0185_REV03!B:D,MATCH(H42,RAW_b_TEI0185_REV03!B:B,0),3)=L42,INDEX(
RAW_b_TEI0185_REV03!B:D,MATCH(H42,INDEX(RAW_b_TEI0185_REV03!B:B,MATCH(H42,RAW_b_TEI0185_REV03!B:B,)+1):'RAW_b_TEI0185_REV03'!B11113,)+MATCH(H42,RAW_b_TEI0185_REV03!B:B,),3),INDEX(RAW_b_TEI0185_REV03!B:D,MATCH(H42,RAW_b_TEI0185_REV03!B:B,0),3)),"---"))),"---")</f>
        <v>---</v>
      </c>
      <c r="Q42" t="s">
        <v>1070</v>
      </c>
      <c r="R42" t="s">
        <v>4537</v>
      </c>
      <c r="S42" t="s">
        <v>1061</v>
      </c>
      <c r="T42">
        <f>COUNTIF(RAW_b_TEI0185_REV03!B:B,G42)</f>
        <v>1</v>
      </c>
      <c r="U42" t="str">
        <f t="shared" si="5"/>
        <v>PCIe-4x-NetJ1_B5</v>
      </c>
      <c r="W42" t="str">
        <f>IF(IF(IFERROR(VLOOKUP(H42,$O$6:$O$50,1,),1)=1,1,0),IFERROR(VLOOKUP($F$2&amp;"-"&amp;H42,RAW_b_TEI0185_REV03!C:G,4,0),"--"),"---")</f>
        <v>--</v>
      </c>
      <c r="X42" t="str">
        <f t="shared" si="6"/>
        <v>---</v>
      </c>
    </row>
    <row r="43" spans="1:24" x14ac:dyDescent="0.25">
      <c r="A43" t="s">
        <v>207</v>
      </c>
      <c r="B43" t="s">
        <v>5221</v>
      </c>
      <c r="C43" t="s">
        <v>382</v>
      </c>
      <c r="D43" t="s">
        <v>169</v>
      </c>
      <c r="E43" t="s">
        <v>381</v>
      </c>
      <c r="F43" t="str">
        <f t="shared" si="0"/>
        <v>J1-B6</v>
      </c>
      <c r="G43" t="str">
        <f>VLOOKUP(F43,RAW_b_TEI0185_REV03!A:B,2,0)</f>
        <v>NetJ1_B6</v>
      </c>
      <c r="H43" t="str">
        <f t="shared" si="1"/>
        <v>NetJ1_B6</v>
      </c>
      <c r="I43" t="str">
        <f t="shared" si="2"/>
        <v>--</v>
      </c>
      <c r="J43" t="str">
        <f t="shared" si="3"/>
        <v>--</v>
      </c>
      <c r="K43" t="str">
        <f>IFERROR(IF(J43="--",IF(G43=H43,VLOOKUP(G43,RAW_b_TEI0185_REV03!L:N,3,0),SUM(VLOOKUP(H43,RAW_b_TEI0185_REV03!L:N,3,0),VLOOKUP(G43,RAW_b_TEI0185_REV03!L:N,3,0))),"---"),"---")</f>
        <v>---</v>
      </c>
      <c r="L43" t="str">
        <f t="shared" si="4"/>
        <v>J1-B6</v>
      </c>
      <c r="M43" t="str">
        <f>IFERROR(IF(
COUNTIF(B2B!H:H,(IF(K43&lt;&gt;"---",IF(INDEX(RAW_b_TEI0185_REV03!B:D,MATCH(H43,RAW_b_TEI0185_REV03!B:B,0),3)=L43,INDEX(
RAW_b_TEI0185_REV03!B:D,MATCH(H43,INDEX(RAW_b_TEI0185_REV03!B:B,MATCH(H43,RAW_b_TEI0185_REV03!B:B,)+1):'RAW_b_TEI0185_REV03'!B11114,)+MATCH(H43,RAW_b_TEI0185_REV03!B:B,),3),INDEX(RAW_b_TEI0185_REV03!B:D,MATCH(H43,RAW_b_TEI0185_REV03!B:B,0),3)),"---")))=1,"---",IF(K43&lt;&gt;"---",IF(INDEX(RAW_b_TEI0185_REV03!B:D,MATCH(H43,RAW_b_TEI0185_REV03!B:B,0),3)=L43,INDEX(
RAW_b_TEI0185_REV03!B:D,MATCH(H43,INDEX(RAW_b_TEI0185_REV03!B:B,MATCH(H43,RAW_b_TEI0185_REV03!B:B,)+1):'RAW_b_TEI0185_REV03'!B11114,)+MATCH(H43,RAW_b_TEI0185_REV03!B:B,),3),INDEX(RAW_b_TEI0185_REV03!B:D,MATCH(H43,RAW_b_TEI0185_REV03!B:B,0),3)),"---")),"---")</f>
        <v>---</v>
      </c>
      <c r="N43" t="str">
        <f>IFERROR(IF(AND(B43="B2B",J43="--"),L43,IF(
COUNTIF(B2B!H:H,(IF(K43&lt;&gt;"---",IF(INDEX(RAW_b_TEI0185_REV03!B:D,MATCH(H43,RAW_b_TEI0185_REV03!B:B,0),3)=L43,INDEX(
RAW_b_TEI0185_REV03!B:D,MATCH(H43,INDEX(RAW_b_TEI0185_REV03!B:B,MATCH(H43,RAW_b_TEI0185_REV03!B:B,)+1):'RAW_b_TEI0185_REV03'!B11114,)+MATCH(H43,RAW_b_TEI0185_REV03!B:B,),3),INDEX(RAW_b_TEI0185_REV03!B:D,MATCH(H43,RAW_b_TEI0185_REV03!B:B,0),3)),"---")))=0,"---",IF(K43&lt;&gt;"---",IF(INDEX(RAW_b_TEI0185_REV03!B:D,MATCH(H43,RAW_b_TEI0185_REV03!B:B,0),3)=L43,INDEX(
RAW_b_TEI0185_REV03!B:D,MATCH(H43,INDEX(RAW_b_TEI0185_REV03!B:B,MATCH(H43,RAW_b_TEI0185_REV03!B:B,)+1):'RAW_b_TEI0185_REV03'!B11114,)+MATCH(H43,RAW_b_TEI0185_REV03!B:B,),3),INDEX(RAW_b_TEI0185_REV03!B:D,MATCH(H43,RAW_b_TEI0185_REV03!B:B,0),3)),"---"))),"---")</f>
        <v>---</v>
      </c>
      <c r="Q43" t="s">
        <v>1067</v>
      </c>
      <c r="R43" t="s">
        <v>4538</v>
      </c>
      <c r="S43" t="s">
        <v>1059</v>
      </c>
      <c r="T43">
        <f>COUNTIF(RAW_b_TEI0185_REV03!B:B,G43)</f>
        <v>1</v>
      </c>
      <c r="U43" t="str">
        <f t="shared" si="5"/>
        <v>PCIe-4x-NetJ1_B6</v>
      </c>
      <c r="W43" t="str">
        <f>IF(IF(IFERROR(VLOOKUP(H43,$O$6:$O$50,1,),1)=1,1,0),IFERROR(VLOOKUP($F$2&amp;"-"&amp;H43,RAW_b_TEI0185_REV03!C:G,4,0),"--"),"---")</f>
        <v>--</v>
      </c>
      <c r="X43" t="str">
        <f t="shared" si="6"/>
        <v>---</v>
      </c>
    </row>
    <row r="44" spans="1:24" x14ac:dyDescent="0.25">
      <c r="A44" t="s">
        <v>208</v>
      </c>
      <c r="B44" t="s">
        <v>5221</v>
      </c>
      <c r="C44" t="s">
        <v>294</v>
      </c>
      <c r="D44" t="s">
        <v>169</v>
      </c>
      <c r="E44" t="s">
        <v>384</v>
      </c>
      <c r="F44" t="str">
        <f t="shared" si="0"/>
        <v>J1-B7</v>
      </c>
      <c r="G44" t="str">
        <f>VLOOKUP(F44,RAW_b_TEI0185_REV03!A:B,2,0)</f>
        <v>GND</v>
      </c>
      <c r="H44" t="str">
        <f t="shared" si="1"/>
        <v>GND</v>
      </c>
      <c r="I44" t="str">
        <f t="shared" si="2"/>
        <v>--</v>
      </c>
      <c r="J44" t="str">
        <f t="shared" si="3"/>
        <v>---</v>
      </c>
      <c r="K44" t="str">
        <f>IFERROR(IF(J44="--",IF(G44=H44,VLOOKUP(G44,RAW_b_TEI0185_REV03!L:N,3,0),SUM(VLOOKUP(H44,RAW_b_TEI0185_REV03!L:N,3,0),VLOOKUP(G44,RAW_b_TEI0185_REV03!L:N,3,0))),"---"),"---")</f>
        <v>---</v>
      </c>
      <c r="L44" t="str">
        <f t="shared" si="4"/>
        <v>J1-B7</v>
      </c>
      <c r="M44" t="str">
        <f>IFERROR(IF(
COUNTIF(B2B!H:H,(IF(K44&lt;&gt;"---",IF(INDEX(RAW_b_TEI0185_REV03!B:D,MATCH(H44,RAW_b_TEI0185_REV03!B:B,0),3)=L44,INDEX(
RAW_b_TEI0185_REV03!B:D,MATCH(H44,INDEX(RAW_b_TEI0185_REV03!B:B,MATCH(H44,RAW_b_TEI0185_REV03!B:B,)+1):'RAW_b_TEI0185_REV03'!B11115,)+MATCH(H44,RAW_b_TEI0185_REV03!B:B,),3),INDEX(RAW_b_TEI0185_REV03!B:D,MATCH(H44,RAW_b_TEI0185_REV03!B:B,0),3)),"---")))=1,"---",IF(K44&lt;&gt;"---",IF(INDEX(RAW_b_TEI0185_REV03!B:D,MATCH(H44,RAW_b_TEI0185_REV03!B:B,0),3)=L44,INDEX(
RAW_b_TEI0185_REV03!B:D,MATCH(H44,INDEX(RAW_b_TEI0185_REV03!B:B,MATCH(H44,RAW_b_TEI0185_REV03!B:B,)+1):'RAW_b_TEI0185_REV03'!B11115,)+MATCH(H44,RAW_b_TEI0185_REV03!B:B,),3),INDEX(RAW_b_TEI0185_REV03!B:D,MATCH(H44,RAW_b_TEI0185_REV03!B:B,0),3)),"---")),"---")</f>
        <v>---</v>
      </c>
      <c r="N44" t="str">
        <f>IFERROR(IF(AND(B44="B2B",J44="--"),L44,IF(
COUNTIF(B2B!H:H,(IF(K44&lt;&gt;"---",IF(INDEX(RAW_b_TEI0185_REV03!B:D,MATCH(H44,RAW_b_TEI0185_REV03!B:B,0),3)=L44,INDEX(
RAW_b_TEI0185_REV03!B:D,MATCH(H44,INDEX(RAW_b_TEI0185_REV03!B:B,MATCH(H44,RAW_b_TEI0185_REV03!B:B,)+1):'RAW_b_TEI0185_REV03'!B11115,)+MATCH(H44,RAW_b_TEI0185_REV03!B:B,),3),INDEX(RAW_b_TEI0185_REV03!B:D,MATCH(H44,RAW_b_TEI0185_REV03!B:B,0),3)),"---")))=0,"---",IF(K44&lt;&gt;"---",IF(INDEX(RAW_b_TEI0185_REV03!B:D,MATCH(H44,RAW_b_TEI0185_REV03!B:B,0),3)=L44,INDEX(
RAW_b_TEI0185_REV03!B:D,MATCH(H44,INDEX(RAW_b_TEI0185_REV03!B:B,MATCH(H44,RAW_b_TEI0185_REV03!B:B,)+1):'RAW_b_TEI0185_REV03'!B11115,)+MATCH(H44,RAW_b_TEI0185_REV03!B:B,),3),INDEX(RAW_b_TEI0185_REV03!B:D,MATCH(H44,RAW_b_TEI0185_REV03!B:B,0),3)),"---"))),"---")</f>
        <v>---</v>
      </c>
      <c r="Q44" t="s">
        <v>1205</v>
      </c>
      <c r="R44" t="s">
        <v>5013</v>
      </c>
      <c r="S44" t="s">
        <v>2072</v>
      </c>
      <c r="T44">
        <f>COUNTIF(RAW_b_TEI0185_REV03!B:B,G44)</f>
        <v>2019</v>
      </c>
      <c r="U44" t="str">
        <f t="shared" si="5"/>
        <v>PCIe-4x-GND</v>
      </c>
      <c r="W44" t="str">
        <f>IF(IF(IFERROR(VLOOKUP(H44,$O$6:$O$50,1,),1)=1,1,0),IFERROR(VLOOKUP($F$2&amp;"-"&amp;H44,RAW_b_TEI0185_REV03!C:G,4,0),"--"),"---")</f>
        <v>---</v>
      </c>
      <c r="X44" t="str">
        <f t="shared" si="6"/>
        <v>---</v>
      </c>
    </row>
    <row r="45" spans="1:24" x14ac:dyDescent="0.25">
      <c r="A45" t="s">
        <v>209</v>
      </c>
      <c r="B45" t="s">
        <v>5221</v>
      </c>
      <c r="C45" t="s">
        <v>387</v>
      </c>
      <c r="D45" t="s">
        <v>169</v>
      </c>
      <c r="E45" t="s">
        <v>386</v>
      </c>
      <c r="F45" t="str">
        <f t="shared" si="0"/>
        <v>J1-B8</v>
      </c>
      <c r="G45" t="str">
        <f>VLOOKUP(F45,RAW_b_TEI0185_REV03!A:B,2,0)</f>
        <v>NetJ1_B8</v>
      </c>
      <c r="H45" t="str">
        <f t="shared" si="1"/>
        <v>NetJ1_B8</v>
      </c>
      <c r="I45" t="str">
        <f t="shared" si="2"/>
        <v>--</v>
      </c>
      <c r="J45" t="str">
        <f t="shared" si="3"/>
        <v>--</v>
      </c>
      <c r="K45" t="str">
        <f>IFERROR(IF(J45="--",IF(G45=H45,VLOOKUP(G45,RAW_b_TEI0185_REV03!L:N,3,0),SUM(VLOOKUP(H45,RAW_b_TEI0185_REV03!L:N,3,0),VLOOKUP(G45,RAW_b_TEI0185_REV03!L:N,3,0))),"---"),"---")</f>
        <v>---</v>
      </c>
      <c r="L45" t="str">
        <f t="shared" si="4"/>
        <v>J1-B8</v>
      </c>
      <c r="M45" t="str">
        <f>IFERROR(IF(
COUNTIF(B2B!H:H,(IF(K45&lt;&gt;"---",IF(INDEX(RAW_b_TEI0185_REV03!B:D,MATCH(H45,RAW_b_TEI0185_REV03!B:B,0),3)=L45,INDEX(
RAW_b_TEI0185_REV03!B:D,MATCH(H45,INDEX(RAW_b_TEI0185_REV03!B:B,MATCH(H45,RAW_b_TEI0185_REV03!B:B,)+1):'RAW_b_TEI0185_REV03'!B11116,)+MATCH(H45,RAW_b_TEI0185_REV03!B:B,),3),INDEX(RAW_b_TEI0185_REV03!B:D,MATCH(H45,RAW_b_TEI0185_REV03!B:B,0),3)),"---")))=1,"---",IF(K45&lt;&gt;"---",IF(INDEX(RAW_b_TEI0185_REV03!B:D,MATCH(H45,RAW_b_TEI0185_REV03!B:B,0),3)=L45,INDEX(
RAW_b_TEI0185_REV03!B:D,MATCH(H45,INDEX(RAW_b_TEI0185_REV03!B:B,MATCH(H45,RAW_b_TEI0185_REV03!B:B,)+1):'RAW_b_TEI0185_REV03'!B11116,)+MATCH(H45,RAW_b_TEI0185_REV03!B:B,),3),INDEX(RAW_b_TEI0185_REV03!B:D,MATCH(H45,RAW_b_TEI0185_REV03!B:B,0),3)),"---")),"---")</f>
        <v>---</v>
      </c>
      <c r="N45" t="str">
        <f>IFERROR(IF(AND(B45="B2B",J45="--"),L45,IF(
COUNTIF(B2B!H:H,(IF(K45&lt;&gt;"---",IF(INDEX(RAW_b_TEI0185_REV03!B:D,MATCH(H45,RAW_b_TEI0185_REV03!B:B,0),3)=L45,INDEX(
RAW_b_TEI0185_REV03!B:D,MATCH(H45,INDEX(RAW_b_TEI0185_REV03!B:B,MATCH(H45,RAW_b_TEI0185_REV03!B:B,)+1):'RAW_b_TEI0185_REV03'!B11116,)+MATCH(H45,RAW_b_TEI0185_REV03!B:B,),3),INDEX(RAW_b_TEI0185_REV03!B:D,MATCH(H45,RAW_b_TEI0185_REV03!B:B,0),3)),"---")))=0,"---",IF(K45&lt;&gt;"---",IF(INDEX(RAW_b_TEI0185_REV03!B:D,MATCH(H45,RAW_b_TEI0185_REV03!B:B,0),3)=L45,INDEX(
RAW_b_TEI0185_REV03!B:D,MATCH(H45,INDEX(RAW_b_TEI0185_REV03!B:B,MATCH(H45,RAW_b_TEI0185_REV03!B:B,)+1):'RAW_b_TEI0185_REV03'!B11116,)+MATCH(H45,RAW_b_TEI0185_REV03!B:B,),3),INDEX(RAW_b_TEI0185_REV03!B:D,MATCH(H45,RAW_b_TEI0185_REV03!B:B,0),3)),"---"))),"---")</f>
        <v>---</v>
      </c>
      <c r="Q45" t="s">
        <v>351</v>
      </c>
      <c r="R45" t="s">
        <v>5047</v>
      </c>
      <c r="S45" t="s">
        <v>945</v>
      </c>
      <c r="T45">
        <f>COUNTIF(RAW_b_TEI0185_REV03!B:B,G45)</f>
        <v>1</v>
      </c>
      <c r="U45" t="str">
        <f t="shared" si="5"/>
        <v>PCIe-4x-NetJ1_B8</v>
      </c>
      <c r="W45" t="str">
        <f>IF(IF(IFERROR(VLOOKUP(H45,$O$6:$O$50,1,),1)=1,1,0),IFERROR(VLOOKUP($F$2&amp;"-"&amp;H45,RAW_b_TEI0185_REV03!C:G,4,0),"--"),"---")</f>
        <v>--</v>
      </c>
      <c r="X45" t="str">
        <f t="shared" si="6"/>
        <v>---</v>
      </c>
    </row>
    <row r="46" spans="1:24" x14ac:dyDescent="0.25">
      <c r="A46" t="s">
        <v>210</v>
      </c>
      <c r="B46" t="s">
        <v>5221</v>
      </c>
      <c r="C46" t="s">
        <v>390</v>
      </c>
      <c r="D46" t="s">
        <v>169</v>
      </c>
      <c r="E46" t="s">
        <v>389</v>
      </c>
      <c r="F46" t="str">
        <f t="shared" si="0"/>
        <v>J1-B9</v>
      </c>
      <c r="G46" t="str">
        <f>VLOOKUP(F46,RAW_b_TEI0185_REV03!A:B,2,0)</f>
        <v>NetJ1_B9</v>
      </c>
      <c r="H46" t="str">
        <f t="shared" si="1"/>
        <v>NetJ1_B9</v>
      </c>
      <c r="I46" t="str">
        <f t="shared" si="2"/>
        <v>--</v>
      </c>
      <c r="J46" t="str">
        <f t="shared" si="3"/>
        <v>--</v>
      </c>
      <c r="K46" t="str">
        <f>IFERROR(IF(J46="--",IF(G46=H46,VLOOKUP(G46,RAW_b_TEI0185_REV03!L:N,3,0),SUM(VLOOKUP(H46,RAW_b_TEI0185_REV03!L:N,3,0),VLOOKUP(G46,RAW_b_TEI0185_REV03!L:N,3,0))),"---"),"---")</f>
        <v>---</v>
      </c>
      <c r="L46" t="str">
        <f t="shared" si="4"/>
        <v>J1-B9</v>
      </c>
      <c r="M46" t="str">
        <f>IFERROR(IF(
COUNTIF(B2B!H:H,(IF(K46&lt;&gt;"---",IF(INDEX(RAW_b_TEI0185_REV03!B:D,MATCH(H46,RAW_b_TEI0185_REV03!B:B,0),3)=L46,INDEX(
RAW_b_TEI0185_REV03!B:D,MATCH(H46,INDEX(RAW_b_TEI0185_REV03!B:B,MATCH(H46,RAW_b_TEI0185_REV03!B:B,)+1):'RAW_b_TEI0185_REV03'!B11117,)+MATCH(H46,RAW_b_TEI0185_REV03!B:B,),3),INDEX(RAW_b_TEI0185_REV03!B:D,MATCH(H46,RAW_b_TEI0185_REV03!B:B,0),3)),"---")))=1,"---",IF(K46&lt;&gt;"---",IF(INDEX(RAW_b_TEI0185_REV03!B:D,MATCH(H46,RAW_b_TEI0185_REV03!B:B,0),3)=L46,INDEX(
RAW_b_TEI0185_REV03!B:D,MATCH(H46,INDEX(RAW_b_TEI0185_REV03!B:B,MATCH(H46,RAW_b_TEI0185_REV03!B:B,)+1):'RAW_b_TEI0185_REV03'!B11117,)+MATCH(H46,RAW_b_TEI0185_REV03!B:B,),3),INDEX(RAW_b_TEI0185_REV03!B:D,MATCH(H46,RAW_b_TEI0185_REV03!B:B,0),3)),"---")),"---")</f>
        <v>---</v>
      </c>
      <c r="N46" t="str">
        <f>IFERROR(IF(AND(B46="B2B",J46="--"),L46,IF(
COUNTIF(B2B!H:H,(IF(K46&lt;&gt;"---",IF(INDEX(RAW_b_TEI0185_REV03!B:D,MATCH(H46,RAW_b_TEI0185_REV03!B:B,0),3)=L46,INDEX(
RAW_b_TEI0185_REV03!B:D,MATCH(H46,INDEX(RAW_b_TEI0185_REV03!B:B,MATCH(H46,RAW_b_TEI0185_REV03!B:B,)+1):'RAW_b_TEI0185_REV03'!B11117,)+MATCH(H46,RAW_b_TEI0185_REV03!B:B,),3),INDEX(RAW_b_TEI0185_REV03!B:D,MATCH(H46,RAW_b_TEI0185_REV03!B:B,0),3)),"---")))=0,"---",IF(K46&lt;&gt;"---",IF(INDEX(RAW_b_TEI0185_REV03!B:D,MATCH(H46,RAW_b_TEI0185_REV03!B:B,0),3)=L46,INDEX(
RAW_b_TEI0185_REV03!B:D,MATCH(H46,INDEX(RAW_b_TEI0185_REV03!B:B,MATCH(H46,RAW_b_TEI0185_REV03!B:B,)+1):'RAW_b_TEI0185_REV03'!B11117,)+MATCH(H46,RAW_b_TEI0185_REV03!B:B,),3),INDEX(RAW_b_TEI0185_REV03!B:D,MATCH(H46,RAW_b_TEI0185_REV03!B:B,0),3)),"---"))),"---")</f>
        <v>---</v>
      </c>
      <c r="Q46" t="s">
        <v>954</v>
      </c>
      <c r="R46" t="s">
        <v>5116</v>
      </c>
      <c r="S46" t="s">
        <v>897</v>
      </c>
      <c r="T46">
        <f>COUNTIF(RAW_b_TEI0185_REV03!B:B,G46)</f>
        <v>1</v>
      </c>
      <c r="U46" t="str">
        <f t="shared" si="5"/>
        <v>PCIe-4x-NetJ1_B9</v>
      </c>
      <c r="W46" t="str">
        <f>IF(IF(IFERROR(VLOOKUP(H46,$O$6:$O$50,1,),1)=1,1,0),IFERROR(VLOOKUP($F$2&amp;"-"&amp;H46,RAW_b_TEI0185_REV03!C:G,4,0),"--"),"---")</f>
        <v>--</v>
      </c>
      <c r="X46" t="str">
        <f t="shared" si="6"/>
        <v>---</v>
      </c>
    </row>
    <row r="47" spans="1:24" x14ac:dyDescent="0.25">
      <c r="A47" t="s">
        <v>211</v>
      </c>
      <c r="B47" t="s">
        <v>5221</v>
      </c>
      <c r="C47" t="s">
        <v>393</v>
      </c>
      <c r="D47" t="s">
        <v>169</v>
      </c>
      <c r="E47" t="s">
        <v>392</v>
      </c>
      <c r="F47" t="str">
        <f t="shared" si="0"/>
        <v>J1-B10</v>
      </c>
      <c r="G47" t="str">
        <f>VLOOKUP(F47,RAW_b_TEI0185_REV03!A:B,2,0)</f>
        <v>NetJ1_B10</v>
      </c>
      <c r="H47" t="str">
        <f t="shared" si="1"/>
        <v>NetJ1_B10</v>
      </c>
      <c r="I47" t="str">
        <f t="shared" si="2"/>
        <v>--</v>
      </c>
      <c r="J47" t="str">
        <f t="shared" si="3"/>
        <v>--</v>
      </c>
      <c r="K47" t="str">
        <f>IFERROR(IF(J47="--",IF(G47=H47,VLOOKUP(G47,RAW_b_TEI0185_REV03!L:N,3,0),SUM(VLOOKUP(H47,RAW_b_TEI0185_REV03!L:N,3,0),VLOOKUP(G47,RAW_b_TEI0185_REV03!L:N,3,0))),"---"),"---")</f>
        <v>---</v>
      </c>
      <c r="L47" t="str">
        <f t="shared" si="4"/>
        <v>J1-B10</v>
      </c>
      <c r="M47" t="str">
        <f>IFERROR(IF(
COUNTIF(B2B!H:H,(IF(K47&lt;&gt;"---",IF(INDEX(RAW_b_TEI0185_REV03!B:D,MATCH(H47,RAW_b_TEI0185_REV03!B:B,0),3)=L47,INDEX(
RAW_b_TEI0185_REV03!B:D,MATCH(H47,INDEX(RAW_b_TEI0185_REV03!B:B,MATCH(H47,RAW_b_TEI0185_REV03!B:B,)+1):'RAW_b_TEI0185_REV03'!B11118,)+MATCH(H47,RAW_b_TEI0185_REV03!B:B,),3),INDEX(RAW_b_TEI0185_REV03!B:D,MATCH(H47,RAW_b_TEI0185_REV03!B:B,0),3)),"---")))=1,"---",IF(K47&lt;&gt;"---",IF(INDEX(RAW_b_TEI0185_REV03!B:D,MATCH(H47,RAW_b_TEI0185_REV03!B:B,0),3)=L47,INDEX(
RAW_b_TEI0185_REV03!B:D,MATCH(H47,INDEX(RAW_b_TEI0185_REV03!B:B,MATCH(H47,RAW_b_TEI0185_REV03!B:B,)+1):'RAW_b_TEI0185_REV03'!B11118,)+MATCH(H47,RAW_b_TEI0185_REV03!B:B,),3),INDEX(RAW_b_TEI0185_REV03!B:D,MATCH(H47,RAW_b_TEI0185_REV03!B:B,0),3)),"---")),"---")</f>
        <v>---</v>
      </c>
      <c r="N47" t="str">
        <f>IFERROR(IF(AND(B47="B2B",J47="--"),L47,IF(
COUNTIF(B2B!H:H,(IF(K47&lt;&gt;"---",IF(INDEX(RAW_b_TEI0185_REV03!B:D,MATCH(H47,RAW_b_TEI0185_REV03!B:B,0),3)=L47,INDEX(
RAW_b_TEI0185_REV03!B:D,MATCH(H47,INDEX(RAW_b_TEI0185_REV03!B:B,MATCH(H47,RAW_b_TEI0185_REV03!B:B,)+1):'RAW_b_TEI0185_REV03'!B11118,)+MATCH(H47,RAW_b_TEI0185_REV03!B:B,),3),INDEX(RAW_b_TEI0185_REV03!B:D,MATCH(H47,RAW_b_TEI0185_REV03!B:B,0),3)),"---")))=0,"---",IF(K47&lt;&gt;"---",IF(INDEX(RAW_b_TEI0185_REV03!B:D,MATCH(H47,RAW_b_TEI0185_REV03!B:B,0),3)=L47,INDEX(
RAW_b_TEI0185_REV03!B:D,MATCH(H47,INDEX(RAW_b_TEI0185_REV03!B:B,MATCH(H47,RAW_b_TEI0185_REV03!B:B,)+1):'RAW_b_TEI0185_REV03'!B11118,)+MATCH(H47,RAW_b_TEI0185_REV03!B:B,),3),INDEX(RAW_b_TEI0185_REV03!B:D,MATCH(H47,RAW_b_TEI0185_REV03!B:B,0),3)),"---"))),"---")</f>
        <v>---</v>
      </c>
      <c r="Q47" t="s">
        <v>535</v>
      </c>
      <c r="R47" t="s">
        <v>4868</v>
      </c>
      <c r="S47" t="s">
        <v>2082</v>
      </c>
      <c r="T47">
        <f>COUNTIF(RAW_b_TEI0185_REV03!B:B,G47)</f>
        <v>1</v>
      </c>
      <c r="U47" t="str">
        <f t="shared" si="5"/>
        <v>PCIe-4x-NetJ1_B10</v>
      </c>
      <c r="W47" t="str">
        <f>IF(IF(IFERROR(VLOOKUP(H47,$O$6:$O$50,1,),1)=1,1,0),IFERROR(VLOOKUP($F$2&amp;"-"&amp;H47,RAW_b_TEI0185_REV03!C:G,4,0),"--"),"---")</f>
        <v>--</v>
      </c>
      <c r="X47" t="str">
        <f t="shared" si="6"/>
        <v>---</v>
      </c>
    </row>
    <row r="48" spans="1:24" x14ac:dyDescent="0.25">
      <c r="A48" t="s">
        <v>212</v>
      </c>
      <c r="B48" t="s">
        <v>5221</v>
      </c>
      <c r="C48" t="s">
        <v>396</v>
      </c>
      <c r="D48" t="s">
        <v>169</v>
      </c>
      <c r="E48" t="s">
        <v>395</v>
      </c>
      <c r="F48" t="str">
        <f t="shared" si="0"/>
        <v>J1-B11</v>
      </c>
      <c r="G48" t="str">
        <f>VLOOKUP(F48,RAW_b_TEI0185_REV03!A:B,2,0)</f>
        <v>PCIE_WAKE</v>
      </c>
      <c r="H48" t="str">
        <f t="shared" si="1"/>
        <v>PCIE_R_WAKE</v>
      </c>
      <c r="I48" t="str">
        <f t="shared" si="2"/>
        <v>R160</v>
      </c>
      <c r="J48" t="str">
        <f t="shared" si="3"/>
        <v>--</v>
      </c>
      <c r="K48">
        <f>IFERROR(IF(J48="--",IF(G48=H48,VLOOKUP(G48,RAW_b_TEI0185_REV03!L:N,3,0),SUM(VLOOKUP(H48,RAW_b_TEI0185_REV03!L:N,3,0),VLOOKUP(G48,RAW_b_TEI0185_REV03!L:N,3,0))),"---"),"---")</f>
        <v>118.449</v>
      </c>
      <c r="L48" t="str">
        <f t="shared" si="4"/>
        <v>J1-B11</v>
      </c>
      <c r="M48" t="str">
        <f>IFERROR(IF(
COUNTIF(B2B!H:H,(IF(K48&lt;&gt;"---",IF(INDEX(RAW_b_TEI0185_REV03!B:D,MATCH(H48,RAW_b_TEI0185_REV03!B:B,0),3)=L48,INDEX(
RAW_b_TEI0185_REV03!B:D,MATCH(H48,INDEX(RAW_b_TEI0185_REV03!B:B,MATCH(H48,RAW_b_TEI0185_REV03!B:B,)+1):'RAW_b_TEI0185_REV03'!B11119,)+MATCH(H48,RAW_b_TEI0185_REV03!B:B,),3),INDEX(RAW_b_TEI0185_REV03!B:D,MATCH(H48,RAW_b_TEI0185_REV03!B:B,0),3)),"---")))=1,"---",IF(K48&lt;&gt;"---",IF(INDEX(RAW_b_TEI0185_REV03!B:D,MATCH(H48,RAW_b_TEI0185_REV03!B:B,0),3)=L48,INDEX(
RAW_b_TEI0185_REV03!B:D,MATCH(H48,INDEX(RAW_b_TEI0185_REV03!B:B,MATCH(H48,RAW_b_TEI0185_REV03!B:B,)+1):'RAW_b_TEI0185_REV03'!B11119,)+MATCH(H48,RAW_b_TEI0185_REV03!B:B,),3),INDEX(RAW_b_TEI0185_REV03!B:D,MATCH(H48,RAW_b_TEI0185_REV03!B:B,0),3)),"---")),"---")</f>
        <v>U1-D34</v>
      </c>
      <c r="N48" t="str">
        <f>IFERROR(IF(AND(B48="B2B",J48="--"),L48,IF(
COUNTIF(B2B!H:H,(IF(K48&lt;&gt;"---",IF(INDEX(RAW_b_TEI0185_REV03!B:D,MATCH(H48,RAW_b_TEI0185_REV03!B:B,0),3)=L48,INDEX(
RAW_b_TEI0185_REV03!B:D,MATCH(H48,INDEX(RAW_b_TEI0185_REV03!B:B,MATCH(H48,RAW_b_TEI0185_REV03!B:B,)+1):'RAW_b_TEI0185_REV03'!B11119,)+MATCH(H48,RAW_b_TEI0185_REV03!B:B,),3),INDEX(RAW_b_TEI0185_REV03!B:D,MATCH(H48,RAW_b_TEI0185_REV03!B:B,0),3)),"---")))=0,"---",IF(K48&lt;&gt;"---",IF(INDEX(RAW_b_TEI0185_REV03!B:D,MATCH(H48,RAW_b_TEI0185_REV03!B:B,0),3)=L48,INDEX(
RAW_b_TEI0185_REV03!B:D,MATCH(H48,INDEX(RAW_b_TEI0185_REV03!B:B,MATCH(H48,RAW_b_TEI0185_REV03!B:B,)+1):'RAW_b_TEI0185_REV03'!B11119,)+MATCH(H48,RAW_b_TEI0185_REV03!B:B,),3),INDEX(RAW_b_TEI0185_REV03!B:D,MATCH(H48,RAW_b_TEI0185_REV03!B:B,0),3)),"---"))),"---")</f>
        <v>---</v>
      </c>
      <c r="Q48" t="s">
        <v>2196</v>
      </c>
      <c r="R48" t="s">
        <v>4459</v>
      </c>
      <c r="S48" t="s">
        <v>2196</v>
      </c>
      <c r="T48">
        <f>COUNTIF(RAW_b_TEI0185_REV03!B:B,G48)</f>
        <v>2</v>
      </c>
      <c r="U48" t="str">
        <f t="shared" si="5"/>
        <v>PCIe-4x-PCIE_WAKE</v>
      </c>
      <c r="W48" t="str">
        <f>IF(IF(IFERROR(VLOOKUP(H48,$O$6:$O$50,1,),1)=1,1,0),IFERROR(VLOOKUP($F$2&amp;"-"&amp;H48,RAW_b_TEI0185_REV03!C:G,4,0),"--"),"---")</f>
        <v>D34</v>
      </c>
      <c r="X48" t="str">
        <f t="shared" si="6"/>
        <v>---</v>
      </c>
    </row>
    <row r="49" spans="1:24" x14ac:dyDescent="0.25">
      <c r="A49" t="s">
        <v>213</v>
      </c>
      <c r="B49" t="s">
        <v>5221</v>
      </c>
      <c r="C49" t="s">
        <v>399</v>
      </c>
      <c r="D49" t="s">
        <v>169</v>
      </c>
      <c r="E49" t="s">
        <v>398</v>
      </c>
      <c r="F49" t="str">
        <f t="shared" si="0"/>
        <v>J1-B12</v>
      </c>
      <c r="G49" t="str">
        <f>VLOOKUP(F49,RAW_b_TEI0185_REV03!A:B,2,0)</f>
        <v>NetJ1_B12</v>
      </c>
      <c r="H49" t="str">
        <f t="shared" si="1"/>
        <v>NetJ1_B12</v>
      </c>
      <c r="I49" t="str">
        <f t="shared" si="2"/>
        <v>--</v>
      </c>
      <c r="J49" t="str">
        <f t="shared" si="3"/>
        <v>--</v>
      </c>
      <c r="K49" t="str">
        <f>IFERROR(IF(J49="--",IF(G49=H49,VLOOKUP(G49,RAW_b_TEI0185_REV03!L:N,3,0),SUM(VLOOKUP(H49,RAW_b_TEI0185_REV03!L:N,3,0),VLOOKUP(G49,RAW_b_TEI0185_REV03!L:N,3,0))),"---"),"---")</f>
        <v>---</v>
      </c>
      <c r="L49" t="str">
        <f t="shared" si="4"/>
        <v>J1-B12</v>
      </c>
      <c r="M49" t="str">
        <f>IFERROR(IF(
COUNTIF(B2B!H:H,(IF(K49&lt;&gt;"---",IF(INDEX(RAW_b_TEI0185_REV03!B:D,MATCH(H49,RAW_b_TEI0185_REV03!B:B,0),3)=L49,INDEX(
RAW_b_TEI0185_REV03!B:D,MATCH(H49,INDEX(RAW_b_TEI0185_REV03!B:B,MATCH(H49,RAW_b_TEI0185_REV03!B:B,)+1):'RAW_b_TEI0185_REV03'!B11120,)+MATCH(H49,RAW_b_TEI0185_REV03!B:B,),3),INDEX(RAW_b_TEI0185_REV03!B:D,MATCH(H49,RAW_b_TEI0185_REV03!B:B,0),3)),"---")))=1,"---",IF(K49&lt;&gt;"---",IF(INDEX(RAW_b_TEI0185_REV03!B:D,MATCH(H49,RAW_b_TEI0185_REV03!B:B,0),3)=L49,INDEX(
RAW_b_TEI0185_REV03!B:D,MATCH(H49,INDEX(RAW_b_TEI0185_REV03!B:B,MATCH(H49,RAW_b_TEI0185_REV03!B:B,)+1):'RAW_b_TEI0185_REV03'!B11120,)+MATCH(H49,RAW_b_TEI0185_REV03!B:B,),3),INDEX(RAW_b_TEI0185_REV03!B:D,MATCH(H49,RAW_b_TEI0185_REV03!B:B,0),3)),"---")),"---")</f>
        <v>---</v>
      </c>
      <c r="N49" t="str">
        <f>IFERROR(IF(AND(B49="B2B",J49="--"),L49,IF(
COUNTIF(B2B!H:H,(IF(K49&lt;&gt;"---",IF(INDEX(RAW_b_TEI0185_REV03!B:D,MATCH(H49,RAW_b_TEI0185_REV03!B:B,0),3)=L49,INDEX(
RAW_b_TEI0185_REV03!B:D,MATCH(H49,INDEX(RAW_b_TEI0185_REV03!B:B,MATCH(H49,RAW_b_TEI0185_REV03!B:B,)+1):'RAW_b_TEI0185_REV03'!B11120,)+MATCH(H49,RAW_b_TEI0185_REV03!B:B,),3),INDEX(RAW_b_TEI0185_REV03!B:D,MATCH(H49,RAW_b_TEI0185_REV03!B:B,0),3)),"---")))=0,"---",IF(K49&lt;&gt;"---",IF(INDEX(RAW_b_TEI0185_REV03!B:D,MATCH(H49,RAW_b_TEI0185_REV03!B:B,0),3)=L49,INDEX(
RAW_b_TEI0185_REV03!B:D,MATCH(H49,INDEX(RAW_b_TEI0185_REV03!B:B,MATCH(H49,RAW_b_TEI0185_REV03!B:B,)+1):'RAW_b_TEI0185_REV03'!B11120,)+MATCH(H49,RAW_b_TEI0185_REV03!B:B,),3),INDEX(RAW_b_TEI0185_REV03!B:D,MATCH(H49,RAW_b_TEI0185_REV03!B:B,0),3)),"---"))),"---")</f>
        <v>---</v>
      </c>
      <c r="Q49" t="s">
        <v>2194</v>
      </c>
      <c r="R49" t="s">
        <v>4460</v>
      </c>
      <c r="S49" t="s">
        <v>2194</v>
      </c>
      <c r="T49">
        <f>COUNTIF(RAW_b_TEI0185_REV03!B:B,G49)</f>
        <v>1</v>
      </c>
      <c r="U49" t="str">
        <f t="shared" si="5"/>
        <v>PCIe-4x-NetJ1_B12</v>
      </c>
      <c r="W49" t="str">
        <f>IF(IF(IFERROR(VLOOKUP(H49,$O$6:$O$50,1,),1)=1,1,0),IFERROR(VLOOKUP($F$2&amp;"-"&amp;H49,RAW_b_TEI0185_REV03!C:G,4,0),"--"),"---")</f>
        <v>--</v>
      </c>
      <c r="X49" t="str">
        <f t="shared" si="6"/>
        <v>---</v>
      </c>
    </row>
    <row r="50" spans="1:24" x14ac:dyDescent="0.25">
      <c r="A50" t="s">
        <v>214</v>
      </c>
      <c r="B50" t="s">
        <v>5221</v>
      </c>
      <c r="C50" t="s">
        <v>294</v>
      </c>
      <c r="D50" t="s">
        <v>169</v>
      </c>
      <c r="E50" t="s">
        <v>401</v>
      </c>
      <c r="F50" t="str">
        <f t="shared" si="0"/>
        <v>J1-B13</v>
      </c>
      <c r="G50" t="str">
        <f>VLOOKUP(F50,RAW_b_TEI0185_REV03!A:B,2,0)</f>
        <v>GND</v>
      </c>
      <c r="H50" t="str">
        <f t="shared" si="1"/>
        <v>GND</v>
      </c>
      <c r="I50" t="str">
        <f t="shared" si="2"/>
        <v>--</v>
      </c>
      <c r="J50" t="str">
        <f t="shared" si="3"/>
        <v>---</v>
      </c>
      <c r="K50" t="str">
        <f>IFERROR(IF(J50="--",IF(G50=H50,VLOOKUP(G50,RAW_b_TEI0185_REV03!L:N,3,0),SUM(VLOOKUP(H50,RAW_b_TEI0185_REV03!L:N,3,0),VLOOKUP(G50,RAW_b_TEI0185_REV03!L:N,3,0))),"---"),"---")</f>
        <v>---</v>
      </c>
      <c r="L50" t="str">
        <f t="shared" si="4"/>
        <v>J1-B13</v>
      </c>
      <c r="M50" t="str">
        <f>IFERROR(IF(
COUNTIF(B2B!H:H,(IF(K50&lt;&gt;"---",IF(INDEX(RAW_b_TEI0185_REV03!B:D,MATCH(H50,RAW_b_TEI0185_REV03!B:B,0),3)=L50,INDEX(
RAW_b_TEI0185_REV03!B:D,MATCH(H50,INDEX(RAW_b_TEI0185_REV03!B:B,MATCH(H50,RAW_b_TEI0185_REV03!B:B,)+1):'RAW_b_TEI0185_REV03'!B11121,)+MATCH(H50,RAW_b_TEI0185_REV03!B:B,),3),INDEX(RAW_b_TEI0185_REV03!B:D,MATCH(H50,RAW_b_TEI0185_REV03!B:B,0),3)),"---")))=1,"---",IF(K50&lt;&gt;"---",IF(INDEX(RAW_b_TEI0185_REV03!B:D,MATCH(H50,RAW_b_TEI0185_REV03!B:B,0),3)=L50,INDEX(
RAW_b_TEI0185_REV03!B:D,MATCH(H50,INDEX(RAW_b_TEI0185_REV03!B:B,MATCH(H50,RAW_b_TEI0185_REV03!B:B,)+1):'RAW_b_TEI0185_REV03'!B11121,)+MATCH(H50,RAW_b_TEI0185_REV03!B:B,),3),INDEX(RAW_b_TEI0185_REV03!B:D,MATCH(H50,RAW_b_TEI0185_REV03!B:B,0),3)),"---")),"---")</f>
        <v>---</v>
      </c>
      <c r="N50" t="str">
        <f>IFERROR(IF(AND(B50="B2B",J50="--"),L50,IF(
COUNTIF(B2B!H:H,(IF(K50&lt;&gt;"---",IF(INDEX(RAW_b_TEI0185_REV03!B:D,MATCH(H50,RAW_b_TEI0185_REV03!B:B,0),3)=L50,INDEX(
RAW_b_TEI0185_REV03!B:D,MATCH(H50,INDEX(RAW_b_TEI0185_REV03!B:B,MATCH(H50,RAW_b_TEI0185_REV03!B:B,)+1):'RAW_b_TEI0185_REV03'!B11121,)+MATCH(H50,RAW_b_TEI0185_REV03!B:B,),3),INDEX(RAW_b_TEI0185_REV03!B:D,MATCH(H50,RAW_b_TEI0185_REV03!B:B,0),3)),"---")))=0,"---",IF(K50&lt;&gt;"---",IF(INDEX(RAW_b_TEI0185_REV03!B:D,MATCH(H50,RAW_b_TEI0185_REV03!B:B,0),3)=L50,INDEX(
RAW_b_TEI0185_REV03!B:D,MATCH(H50,INDEX(RAW_b_TEI0185_REV03!B:B,MATCH(H50,RAW_b_TEI0185_REV03!B:B,)+1):'RAW_b_TEI0185_REV03'!B11121,)+MATCH(H50,RAW_b_TEI0185_REV03!B:B,),3),INDEX(RAW_b_TEI0185_REV03!B:D,MATCH(H50,RAW_b_TEI0185_REV03!B:B,0),3)),"---"))),"---")</f>
        <v>---</v>
      </c>
      <c r="Q50" t="s">
        <v>2162</v>
      </c>
      <c r="R50" t="s">
        <v>4391</v>
      </c>
      <c r="S50" t="s">
        <v>2162</v>
      </c>
      <c r="T50">
        <f>COUNTIF(RAW_b_TEI0185_REV03!B:B,G50)</f>
        <v>2019</v>
      </c>
      <c r="U50" t="str">
        <f t="shared" si="5"/>
        <v>PCIe-4x-GND</v>
      </c>
      <c r="W50" t="str">
        <f>IF(IF(IFERROR(VLOOKUP(H50,$O$6:$O$50,1,),1)=1,1,0),IFERROR(VLOOKUP($F$2&amp;"-"&amp;H50,RAW_b_TEI0185_REV03!C:G,4,0),"--"),"---")</f>
        <v>---</v>
      </c>
      <c r="X50" t="str">
        <f t="shared" si="6"/>
        <v>---</v>
      </c>
    </row>
    <row r="51" spans="1:24" x14ac:dyDescent="0.25">
      <c r="A51" t="s">
        <v>215</v>
      </c>
      <c r="B51" t="s">
        <v>5221</v>
      </c>
      <c r="C51" t="s">
        <v>404</v>
      </c>
      <c r="D51" t="s">
        <v>169</v>
      </c>
      <c r="E51" t="s">
        <v>403</v>
      </c>
      <c r="F51" t="str">
        <f t="shared" si="0"/>
        <v>J1-B14</v>
      </c>
      <c r="G51" t="str">
        <f>VLOOKUP(F51,RAW_b_TEI0185_REV03!A:B,2,0)</f>
        <v>PET0_P</v>
      </c>
      <c r="H51" t="str">
        <f t="shared" si="1"/>
        <v>PET0_P</v>
      </c>
      <c r="I51" t="str">
        <f t="shared" si="2"/>
        <v>--</v>
      </c>
      <c r="J51" t="str">
        <f t="shared" si="3"/>
        <v>--</v>
      </c>
      <c r="K51">
        <f>IFERROR(IF(J51="--",IF(G51=H51,VLOOKUP(G51,RAW_b_TEI0185_REV03!L:N,3,0),SUM(VLOOKUP(H51,RAW_b_TEI0185_REV03!L:N,3,0),VLOOKUP(G51,RAW_b_TEI0185_REV03!L:N,3,0))),"---"),"---")</f>
        <v>74.747799999999998</v>
      </c>
      <c r="L51" t="str">
        <f t="shared" si="4"/>
        <v>J1-B14</v>
      </c>
      <c r="M51" t="str">
        <f>IFERROR(IF(
COUNTIF(B2B!H:H,(IF(K51&lt;&gt;"---",IF(INDEX(RAW_b_TEI0185_REV03!B:D,MATCH(H51,RAW_b_TEI0185_REV03!B:B,0),3)=L51,INDEX(
RAW_b_TEI0185_REV03!B:D,MATCH(H51,INDEX(RAW_b_TEI0185_REV03!B:B,MATCH(H51,RAW_b_TEI0185_REV03!B:B,)+1):'RAW_b_TEI0185_REV03'!B11122,)+MATCH(H51,RAW_b_TEI0185_REV03!B:B,),3),INDEX(RAW_b_TEI0185_REV03!B:D,MATCH(H51,RAW_b_TEI0185_REV03!B:B,0),3)),"---")))=1,"---",IF(K51&lt;&gt;"---",IF(INDEX(RAW_b_TEI0185_REV03!B:D,MATCH(H51,RAW_b_TEI0185_REV03!B:B,0),3)=L51,INDEX(
RAW_b_TEI0185_REV03!B:D,MATCH(H51,INDEX(RAW_b_TEI0185_REV03!B:B,MATCH(H51,RAW_b_TEI0185_REV03!B:B,)+1):'RAW_b_TEI0185_REV03'!B11122,)+MATCH(H51,RAW_b_TEI0185_REV03!B:B,),3),INDEX(RAW_b_TEI0185_REV03!B:D,MATCH(H51,RAW_b_TEI0185_REV03!B:B,0),3)),"---")),"---")</f>
        <v>U1-BD135</v>
      </c>
      <c r="N51" t="str">
        <f>IFERROR(IF(AND(B51="B2B",J51="--"),L51,IF(
COUNTIF(B2B!H:H,(IF(K51&lt;&gt;"---",IF(INDEX(RAW_b_TEI0185_REV03!B:D,MATCH(H51,RAW_b_TEI0185_REV03!B:B,0),3)=L51,INDEX(
RAW_b_TEI0185_REV03!B:D,MATCH(H51,INDEX(RAW_b_TEI0185_REV03!B:B,MATCH(H51,RAW_b_TEI0185_REV03!B:B,)+1):'RAW_b_TEI0185_REV03'!B11122,)+MATCH(H51,RAW_b_TEI0185_REV03!B:B,),3),INDEX(RAW_b_TEI0185_REV03!B:D,MATCH(H51,RAW_b_TEI0185_REV03!B:B,0),3)),"---")))=0,"---",IF(K51&lt;&gt;"---",IF(INDEX(RAW_b_TEI0185_REV03!B:D,MATCH(H51,RAW_b_TEI0185_REV03!B:B,0),3)=L51,INDEX(
RAW_b_TEI0185_REV03!B:D,MATCH(H51,INDEX(RAW_b_TEI0185_REV03!B:B,MATCH(H51,RAW_b_TEI0185_REV03!B:B,)+1):'RAW_b_TEI0185_REV03'!B11122,)+MATCH(H51,RAW_b_TEI0185_REV03!B:B,),3),INDEX(RAW_b_TEI0185_REV03!B:D,MATCH(H51,RAW_b_TEI0185_REV03!B:B,0),3)),"---"))),"---")</f>
        <v>---</v>
      </c>
      <c r="Q51" t="s">
        <v>2160</v>
      </c>
      <c r="R51" t="s">
        <v>4392</v>
      </c>
      <c r="S51" t="s">
        <v>2160</v>
      </c>
      <c r="T51">
        <f>COUNTIF(RAW_b_TEI0185_REV03!B:B,G51)</f>
        <v>2</v>
      </c>
      <c r="U51" t="str">
        <f t="shared" si="5"/>
        <v>PCIe-4x-PET0_P</v>
      </c>
      <c r="W51" t="str">
        <f>IF(IF(IFERROR(VLOOKUP(H51,$O$6:$O$50,1,),1)=1,1,0),IFERROR(VLOOKUP($F$2&amp;"-"&amp;H51,RAW_b_TEI0185_REV03!C:G,4,0),"--"),"---")</f>
        <v>BD135</v>
      </c>
      <c r="X51" t="str">
        <f t="shared" si="6"/>
        <v>---</v>
      </c>
    </row>
    <row r="52" spans="1:24" x14ac:dyDescent="0.25">
      <c r="A52" t="s">
        <v>216</v>
      </c>
      <c r="B52" t="s">
        <v>5221</v>
      </c>
      <c r="C52" t="s">
        <v>407</v>
      </c>
      <c r="D52" t="s">
        <v>169</v>
      </c>
      <c r="E52" t="s">
        <v>406</v>
      </c>
      <c r="F52" t="str">
        <f t="shared" si="0"/>
        <v>J1-B15</v>
      </c>
      <c r="G52" t="str">
        <f>VLOOKUP(F52,RAW_b_TEI0185_REV03!A:B,2,0)</f>
        <v>PET0_N</v>
      </c>
      <c r="H52" t="str">
        <f t="shared" si="1"/>
        <v>PET0_N</v>
      </c>
      <c r="I52" t="str">
        <f t="shared" si="2"/>
        <v>--</v>
      </c>
      <c r="J52" t="str">
        <f t="shared" si="3"/>
        <v>--</v>
      </c>
      <c r="K52">
        <f>IFERROR(IF(J52="--",IF(G52=H52,VLOOKUP(G52,RAW_b_TEI0185_REV03!L:N,3,0),SUM(VLOOKUP(H52,RAW_b_TEI0185_REV03!L:N,3,0),VLOOKUP(G52,RAW_b_TEI0185_REV03!L:N,3,0))),"---"),"---")</f>
        <v>74.784999999999997</v>
      </c>
      <c r="L52" t="str">
        <f t="shared" si="4"/>
        <v>J1-B15</v>
      </c>
      <c r="M52" t="str">
        <f>IFERROR(IF(
COUNTIF(B2B!H:H,(IF(K52&lt;&gt;"---",IF(INDEX(RAW_b_TEI0185_REV03!B:D,MATCH(H52,RAW_b_TEI0185_REV03!B:B,0),3)=L52,INDEX(
RAW_b_TEI0185_REV03!B:D,MATCH(H52,INDEX(RAW_b_TEI0185_REV03!B:B,MATCH(H52,RAW_b_TEI0185_REV03!B:B,)+1):'RAW_b_TEI0185_REV03'!B11123,)+MATCH(H52,RAW_b_TEI0185_REV03!B:B,),3),INDEX(RAW_b_TEI0185_REV03!B:D,MATCH(H52,RAW_b_TEI0185_REV03!B:B,0),3)),"---")))=1,"---",IF(K52&lt;&gt;"---",IF(INDEX(RAW_b_TEI0185_REV03!B:D,MATCH(H52,RAW_b_TEI0185_REV03!B:B,0),3)=L52,INDEX(
RAW_b_TEI0185_REV03!B:D,MATCH(H52,INDEX(RAW_b_TEI0185_REV03!B:B,MATCH(H52,RAW_b_TEI0185_REV03!B:B,)+1):'RAW_b_TEI0185_REV03'!B11123,)+MATCH(H52,RAW_b_TEI0185_REV03!B:B,),3),INDEX(RAW_b_TEI0185_REV03!B:D,MATCH(H52,RAW_b_TEI0185_REV03!B:B,0),3)),"---")),"---")</f>
        <v>U1-BD133</v>
      </c>
      <c r="N52" t="str">
        <f>IFERROR(IF(AND(B52="B2B",J52="--"),L52,IF(
COUNTIF(B2B!H:H,(IF(K52&lt;&gt;"---",IF(INDEX(RAW_b_TEI0185_REV03!B:D,MATCH(H52,RAW_b_TEI0185_REV03!B:B,0),3)=L52,INDEX(
RAW_b_TEI0185_REV03!B:D,MATCH(H52,INDEX(RAW_b_TEI0185_REV03!B:B,MATCH(H52,RAW_b_TEI0185_REV03!B:B,)+1):'RAW_b_TEI0185_REV03'!B11123,)+MATCH(H52,RAW_b_TEI0185_REV03!B:B,),3),INDEX(RAW_b_TEI0185_REV03!B:D,MATCH(H52,RAW_b_TEI0185_REV03!B:B,0),3)),"---")))=0,"---",IF(K52&lt;&gt;"---",IF(INDEX(RAW_b_TEI0185_REV03!B:D,MATCH(H52,RAW_b_TEI0185_REV03!B:B,0),3)=L52,INDEX(
RAW_b_TEI0185_REV03!B:D,MATCH(H52,INDEX(RAW_b_TEI0185_REV03!B:B,MATCH(H52,RAW_b_TEI0185_REV03!B:B,)+1):'RAW_b_TEI0185_REV03'!B11123,)+MATCH(H52,RAW_b_TEI0185_REV03!B:B,),3),INDEX(RAW_b_TEI0185_REV03!B:D,MATCH(H52,RAW_b_TEI0185_REV03!B:B,0),3)),"---"))),"---")</f>
        <v>---</v>
      </c>
      <c r="Q52" t="s">
        <v>2166</v>
      </c>
      <c r="R52" t="s">
        <v>4389</v>
      </c>
      <c r="S52" t="s">
        <v>458</v>
      </c>
      <c r="T52">
        <f>COUNTIF(RAW_b_TEI0185_REV03!B:B,G52)</f>
        <v>2</v>
      </c>
      <c r="U52" t="str">
        <f t="shared" si="5"/>
        <v>PCIe-4x-PET0_N</v>
      </c>
      <c r="W52" t="str">
        <f>IF(IF(IFERROR(VLOOKUP(H52,$O$6:$O$50,1,),1)=1,1,0),IFERROR(VLOOKUP($F$2&amp;"-"&amp;H52,RAW_b_TEI0185_REV03!C:G,4,0),"--"),"---")</f>
        <v>BD133</v>
      </c>
      <c r="X52" t="str">
        <f t="shared" si="6"/>
        <v>---</v>
      </c>
    </row>
    <row r="53" spans="1:24" x14ac:dyDescent="0.25">
      <c r="A53" t="s">
        <v>217</v>
      </c>
      <c r="B53" t="s">
        <v>5221</v>
      </c>
      <c r="C53" t="s">
        <v>294</v>
      </c>
      <c r="D53" t="s">
        <v>169</v>
      </c>
      <c r="E53" t="s">
        <v>409</v>
      </c>
      <c r="F53" t="str">
        <f t="shared" si="0"/>
        <v>J1-B16</v>
      </c>
      <c r="G53" t="str">
        <f>VLOOKUP(F53,RAW_b_TEI0185_REV03!A:B,2,0)</f>
        <v>GND</v>
      </c>
      <c r="H53" t="str">
        <f t="shared" si="1"/>
        <v>GND</v>
      </c>
      <c r="I53" t="str">
        <f t="shared" si="2"/>
        <v>--</v>
      </c>
      <c r="J53" t="str">
        <f t="shared" si="3"/>
        <v>---</v>
      </c>
      <c r="K53" t="str">
        <f>IFERROR(IF(J53="--",IF(G53=H53,VLOOKUP(G53,RAW_b_TEI0185_REV03!L:N,3,0),SUM(VLOOKUP(H53,RAW_b_TEI0185_REV03!L:N,3,0),VLOOKUP(G53,RAW_b_TEI0185_REV03!L:N,3,0))),"---"),"---")</f>
        <v>---</v>
      </c>
      <c r="L53" t="str">
        <f t="shared" si="4"/>
        <v>J1-B16</v>
      </c>
      <c r="M53" t="str">
        <f>IFERROR(IF(
COUNTIF(B2B!H:H,(IF(K53&lt;&gt;"---",IF(INDEX(RAW_b_TEI0185_REV03!B:D,MATCH(H53,RAW_b_TEI0185_REV03!B:B,0),3)=L53,INDEX(
RAW_b_TEI0185_REV03!B:D,MATCH(H53,INDEX(RAW_b_TEI0185_REV03!B:B,MATCH(H53,RAW_b_TEI0185_REV03!B:B,)+1):'RAW_b_TEI0185_REV03'!B11124,)+MATCH(H53,RAW_b_TEI0185_REV03!B:B,),3),INDEX(RAW_b_TEI0185_REV03!B:D,MATCH(H53,RAW_b_TEI0185_REV03!B:B,0),3)),"---")))=1,"---",IF(K53&lt;&gt;"---",IF(INDEX(RAW_b_TEI0185_REV03!B:D,MATCH(H53,RAW_b_TEI0185_REV03!B:B,0),3)=L53,INDEX(
RAW_b_TEI0185_REV03!B:D,MATCH(H53,INDEX(RAW_b_TEI0185_REV03!B:B,MATCH(H53,RAW_b_TEI0185_REV03!B:B,)+1):'RAW_b_TEI0185_REV03'!B11124,)+MATCH(H53,RAW_b_TEI0185_REV03!B:B,),3),INDEX(RAW_b_TEI0185_REV03!B:D,MATCH(H53,RAW_b_TEI0185_REV03!B:B,0),3)),"---")),"---")</f>
        <v>---</v>
      </c>
      <c r="N53" t="str">
        <f>IFERROR(IF(AND(B53="B2B",J53="--"),L53,IF(
COUNTIF(B2B!H:H,(IF(K53&lt;&gt;"---",IF(INDEX(RAW_b_TEI0185_REV03!B:D,MATCH(H53,RAW_b_TEI0185_REV03!B:B,0),3)=L53,INDEX(
RAW_b_TEI0185_REV03!B:D,MATCH(H53,INDEX(RAW_b_TEI0185_REV03!B:B,MATCH(H53,RAW_b_TEI0185_REV03!B:B,)+1):'RAW_b_TEI0185_REV03'!B11124,)+MATCH(H53,RAW_b_TEI0185_REV03!B:B,),3),INDEX(RAW_b_TEI0185_REV03!B:D,MATCH(H53,RAW_b_TEI0185_REV03!B:B,0),3)),"---")))=0,"---",IF(K53&lt;&gt;"---",IF(INDEX(RAW_b_TEI0185_REV03!B:D,MATCH(H53,RAW_b_TEI0185_REV03!B:B,0),3)=L53,INDEX(
RAW_b_TEI0185_REV03!B:D,MATCH(H53,INDEX(RAW_b_TEI0185_REV03!B:B,MATCH(H53,RAW_b_TEI0185_REV03!B:B,)+1):'RAW_b_TEI0185_REV03'!B11124,)+MATCH(H53,RAW_b_TEI0185_REV03!B:B,),3),INDEX(RAW_b_TEI0185_REV03!B:D,MATCH(H53,RAW_b_TEI0185_REV03!B:B,0),3)),"---"))),"---")</f>
        <v>---</v>
      </c>
      <c r="Q53" t="s">
        <v>2164</v>
      </c>
      <c r="R53" t="s">
        <v>4390</v>
      </c>
      <c r="S53" t="s">
        <v>456</v>
      </c>
      <c r="T53">
        <f>COUNTIF(RAW_b_TEI0185_REV03!B:B,G53)</f>
        <v>2019</v>
      </c>
      <c r="U53" t="str">
        <f t="shared" si="5"/>
        <v>PCIe-4x-GND</v>
      </c>
      <c r="W53" t="str">
        <f>IF(IF(IFERROR(VLOOKUP(H53,$O$6:$O$50,1,),1)=1,1,0),IFERROR(VLOOKUP($F$2&amp;"-"&amp;H53,RAW_b_TEI0185_REV03!C:G,4,0),"--"),"---")</f>
        <v>---</v>
      </c>
      <c r="X53" t="str">
        <f t="shared" si="6"/>
        <v>---</v>
      </c>
    </row>
    <row r="54" spans="1:24" x14ac:dyDescent="0.25">
      <c r="A54" t="s">
        <v>218</v>
      </c>
      <c r="B54" t="s">
        <v>5221</v>
      </c>
      <c r="C54" t="s">
        <v>412</v>
      </c>
      <c r="D54" t="s">
        <v>169</v>
      </c>
      <c r="E54" t="s">
        <v>411</v>
      </c>
      <c r="F54" t="str">
        <f t="shared" si="0"/>
        <v>J1-B17</v>
      </c>
      <c r="G54" t="str">
        <f>VLOOKUP(F54,RAW_b_TEI0185_REV03!A:B,2,0)</f>
        <v>NetJ1_B17</v>
      </c>
      <c r="H54" t="str">
        <f t="shared" si="1"/>
        <v>NetJ1_B17</v>
      </c>
      <c r="I54" t="str">
        <f t="shared" si="2"/>
        <v>--</v>
      </c>
      <c r="J54" t="str">
        <f t="shared" si="3"/>
        <v>--</v>
      </c>
      <c r="K54">
        <f>IFERROR(IF(J54="--",IF(G54=H54,VLOOKUP(G54,RAW_b_TEI0185_REV03!L:N,3,0),SUM(VLOOKUP(H54,RAW_b_TEI0185_REV03!L:N,3,0),VLOOKUP(G54,RAW_b_TEI0185_REV03!L:N,3,0))),"---"),"---")</f>
        <v>11.6686</v>
      </c>
      <c r="L54" t="str">
        <f t="shared" si="4"/>
        <v>J1-B17</v>
      </c>
      <c r="M54" t="str">
        <f>IFERROR(IF(
COUNTIF(B2B!H:H,(IF(K54&lt;&gt;"---",IF(INDEX(RAW_b_TEI0185_REV03!B:D,MATCH(H54,RAW_b_TEI0185_REV03!B:B,0),3)=L54,INDEX(
RAW_b_TEI0185_REV03!B:D,MATCH(H54,INDEX(RAW_b_TEI0185_REV03!B:B,MATCH(H54,RAW_b_TEI0185_REV03!B:B,)+1):'RAW_b_TEI0185_REV03'!B11125,)+MATCH(H54,RAW_b_TEI0185_REV03!B:B,),3),INDEX(RAW_b_TEI0185_REV03!B:D,MATCH(H54,RAW_b_TEI0185_REV03!B:B,0),3)),"---")))=1,"---",IF(K54&lt;&gt;"---",IF(INDEX(RAW_b_TEI0185_REV03!B:D,MATCH(H54,RAW_b_TEI0185_REV03!B:B,0),3)=L54,INDEX(
RAW_b_TEI0185_REV03!B:D,MATCH(H54,INDEX(RAW_b_TEI0185_REV03!B:B,MATCH(H54,RAW_b_TEI0185_REV03!B:B,)+1):'RAW_b_TEI0185_REV03'!B11125,)+MATCH(H54,RAW_b_TEI0185_REV03!B:B,),3),INDEX(RAW_b_TEI0185_REV03!B:D,MATCH(H54,RAW_b_TEI0185_REV03!B:B,0),3)),"---")),"---")</f>
        <v>R161-1</v>
      </c>
      <c r="N54" t="str">
        <f>IFERROR(IF(AND(B54="B2B",J54="--"),L54,IF(
COUNTIF(B2B!H:H,(IF(K54&lt;&gt;"---",IF(INDEX(RAW_b_TEI0185_REV03!B:D,MATCH(H54,RAW_b_TEI0185_REV03!B:B,0),3)=L54,INDEX(
RAW_b_TEI0185_REV03!B:D,MATCH(H54,INDEX(RAW_b_TEI0185_REV03!B:B,MATCH(H54,RAW_b_TEI0185_REV03!B:B,)+1):'RAW_b_TEI0185_REV03'!B11125,)+MATCH(H54,RAW_b_TEI0185_REV03!B:B,),3),INDEX(RAW_b_TEI0185_REV03!B:D,MATCH(H54,RAW_b_TEI0185_REV03!B:B,0),3)),"---")))=0,"---",IF(K54&lt;&gt;"---",IF(INDEX(RAW_b_TEI0185_REV03!B:D,MATCH(H54,RAW_b_TEI0185_REV03!B:B,0),3)=L54,INDEX(
RAW_b_TEI0185_REV03!B:D,MATCH(H54,INDEX(RAW_b_TEI0185_REV03!B:B,MATCH(H54,RAW_b_TEI0185_REV03!B:B,)+1):'RAW_b_TEI0185_REV03'!B11125,)+MATCH(H54,RAW_b_TEI0185_REV03!B:B,),3),INDEX(RAW_b_TEI0185_REV03!B:D,MATCH(H54,RAW_b_TEI0185_REV03!B:B,0),3)),"---"))),"---")</f>
        <v>---</v>
      </c>
      <c r="Q54" t="s">
        <v>2170</v>
      </c>
      <c r="R54" t="s">
        <v>4393</v>
      </c>
      <c r="S54" t="s">
        <v>474</v>
      </c>
      <c r="T54">
        <f>COUNTIF(RAW_b_TEI0185_REV03!B:B,G54)</f>
        <v>2</v>
      </c>
      <c r="U54" t="str">
        <f t="shared" si="5"/>
        <v>PCIe-4x-NetJ1_B17</v>
      </c>
      <c r="W54" t="str">
        <f>IF(IF(IFERROR(VLOOKUP(H54,$O$6:$O$50,1,),1)=1,1,0),IFERROR(VLOOKUP($F$2&amp;"-"&amp;H54,RAW_b_TEI0185_REV03!C:G,4,0),"--"),"---")</f>
        <v>--</v>
      </c>
      <c r="X54" t="str">
        <f t="shared" si="6"/>
        <v>R161-1</v>
      </c>
    </row>
    <row r="55" spans="1:24" x14ac:dyDescent="0.25">
      <c r="A55" t="s">
        <v>219</v>
      </c>
      <c r="B55" t="s">
        <v>5221</v>
      </c>
      <c r="C55" t="s">
        <v>294</v>
      </c>
      <c r="D55" t="s">
        <v>169</v>
      </c>
      <c r="E55" t="s">
        <v>414</v>
      </c>
      <c r="F55" t="str">
        <f t="shared" si="0"/>
        <v>J1-B18</v>
      </c>
      <c r="G55" t="str">
        <f>VLOOKUP(F55,RAW_b_TEI0185_REV03!A:B,2,0)</f>
        <v>GND</v>
      </c>
      <c r="H55" t="str">
        <f t="shared" si="1"/>
        <v>GND</v>
      </c>
      <c r="I55" t="str">
        <f t="shared" si="2"/>
        <v>--</v>
      </c>
      <c r="J55" t="str">
        <f t="shared" si="3"/>
        <v>---</v>
      </c>
      <c r="K55" t="str">
        <f>IFERROR(IF(J55="--",IF(G55=H55,VLOOKUP(G55,RAW_b_TEI0185_REV03!L:N,3,0),SUM(VLOOKUP(H55,RAW_b_TEI0185_REV03!L:N,3,0),VLOOKUP(G55,RAW_b_TEI0185_REV03!L:N,3,0))),"---"),"---")</f>
        <v>---</v>
      </c>
      <c r="L55" t="str">
        <f t="shared" si="4"/>
        <v>J1-B18</v>
      </c>
      <c r="M55" t="str">
        <f>IFERROR(IF(
COUNTIF(B2B!H:H,(IF(K55&lt;&gt;"---",IF(INDEX(RAW_b_TEI0185_REV03!B:D,MATCH(H55,RAW_b_TEI0185_REV03!B:B,0),3)=L55,INDEX(
RAW_b_TEI0185_REV03!B:D,MATCH(H55,INDEX(RAW_b_TEI0185_REV03!B:B,MATCH(H55,RAW_b_TEI0185_REV03!B:B,)+1):'RAW_b_TEI0185_REV03'!B11126,)+MATCH(H55,RAW_b_TEI0185_REV03!B:B,),3),INDEX(RAW_b_TEI0185_REV03!B:D,MATCH(H55,RAW_b_TEI0185_REV03!B:B,0),3)),"---")))=1,"---",IF(K55&lt;&gt;"---",IF(INDEX(RAW_b_TEI0185_REV03!B:D,MATCH(H55,RAW_b_TEI0185_REV03!B:B,0),3)=L55,INDEX(
RAW_b_TEI0185_REV03!B:D,MATCH(H55,INDEX(RAW_b_TEI0185_REV03!B:B,MATCH(H55,RAW_b_TEI0185_REV03!B:B,)+1):'RAW_b_TEI0185_REV03'!B11126,)+MATCH(H55,RAW_b_TEI0185_REV03!B:B,),3),INDEX(RAW_b_TEI0185_REV03!B:D,MATCH(H55,RAW_b_TEI0185_REV03!B:B,0),3)),"---")),"---")</f>
        <v>---</v>
      </c>
      <c r="N55" t="str">
        <f>IFERROR(IF(AND(B55="B2B",J55="--"),L55,IF(
COUNTIF(B2B!H:H,(IF(K55&lt;&gt;"---",IF(INDEX(RAW_b_TEI0185_REV03!B:D,MATCH(H55,RAW_b_TEI0185_REV03!B:B,0),3)=L55,INDEX(
RAW_b_TEI0185_REV03!B:D,MATCH(H55,INDEX(RAW_b_TEI0185_REV03!B:B,MATCH(H55,RAW_b_TEI0185_REV03!B:B,)+1):'RAW_b_TEI0185_REV03'!B11126,)+MATCH(H55,RAW_b_TEI0185_REV03!B:B,),3),INDEX(RAW_b_TEI0185_REV03!B:D,MATCH(H55,RAW_b_TEI0185_REV03!B:B,0),3)),"---")))=0,"---",IF(K55&lt;&gt;"---",IF(INDEX(RAW_b_TEI0185_REV03!B:D,MATCH(H55,RAW_b_TEI0185_REV03!B:B,0),3)=L55,INDEX(
RAW_b_TEI0185_REV03!B:D,MATCH(H55,INDEX(RAW_b_TEI0185_REV03!B:B,MATCH(H55,RAW_b_TEI0185_REV03!B:B,)+1):'RAW_b_TEI0185_REV03'!B11126,)+MATCH(H55,RAW_b_TEI0185_REV03!B:B,),3),INDEX(RAW_b_TEI0185_REV03!B:D,MATCH(H55,RAW_b_TEI0185_REV03!B:B,0),3)),"---"))),"---")</f>
        <v>---</v>
      </c>
      <c r="Q55" t="s">
        <v>2168</v>
      </c>
      <c r="R55" t="s">
        <v>4394</v>
      </c>
      <c r="S55" t="s">
        <v>472</v>
      </c>
      <c r="T55">
        <f>COUNTIF(RAW_b_TEI0185_REV03!B:B,G55)</f>
        <v>2019</v>
      </c>
      <c r="U55" t="str">
        <f t="shared" si="5"/>
        <v>PCIe-4x-GND</v>
      </c>
      <c r="W55" t="str">
        <f>IF(IF(IFERROR(VLOOKUP(H55,$O$6:$O$50,1,),1)=1,1,0),IFERROR(VLOOKUP($F$2&amp;"-"&amp;H55,RAW_b_TEI0185_REV03!C:G,4,0),"--"),"---")</f>
        <v>---</v>
      </c>
      <c r="X55" t="str">
        <f t="shared" si="6"/>
        <v>---</v>
      </c>
    </row>
    <row r="56" spans="1:24" x14ac:dyDescent="0.25">
      <c r="A56" t="s">
        <v>220</v>
      </c>
      <c r="B56" t="s">
        <v>5221</v>
      </c>
      <c r="C56" t="s">
        <v>417</v>
      </c>
      <c r="D56" t="s">
        <v>169</v>
      </c>
      <c r="E56" t="s">
        <v>416</v>
      </c>
      <c r="F56" t="str">
        <f t="shared" si="0"/>
        <v>J1-B19</v>
      </c>
      <c r="G56" t="str">
        <f>VLOOKUP(F56,RAW_b_TEI0185_REV03!A:B,2,0)</f>
        <v>PET1_P</v>
      </c>
      <c r="H56" t="str">
        <f t="shared" si="1"/>
        <v>PET1_P</v>
      </c>
      <c r="I56" t="str">
        <f t="shared" si="2"/>
        <v>--</v>
      </c>
      <c r="J56" t="str">
        <f t="shared" si="3"/>
        <v>--</v>
      </c>
      <c r="K56">
        <f>IFERROR(IF(J56="--",IF(G56=H56,VLOOKUP(G56,RAW_b_TEI0185_REV03!L:N,3,0),SUM(VLOOKUP(H56,RAW_b_TEI0185_REV03!L:N,3,0),VLOOKUP(G56,RAW_b_TEI0185_REV03!L:N,3,0))),"---"),"---")</f>
        <v>73.346699999999998</v>
      </c>
      <c r="L56" t="str">
        <f t="shared" si="4"/>
        <v>J1-B19</v>
      </c>
      <c r="M56" t="str">
        <f>IFERROR(IF(
COUNTIF(B2B!H:H,(IF(K56&lt;&gt;"---",IF(INDEX(RAW_b_TEI0185_REV03!B:D,MATCH(H56,RAW_b_TEI0185_REV03!B:B,0),3)=L56,INDEX(
RAW_b_TEI0185_REV03!B:D,MATCH(H56,INDEX(RAW_b_TEI0185_REV03!B:B,MATCH(H56,RAW_b_TEI0185_REV03!B:B,)+1):'RAW_b_TEI0185_REV03'!B11127,)+MATCH(H56,RAW_b_TEI0185_REV03!B:B,),3),INDEX(RAW_b_TEI0185_REV03!B:D,MATCH(H56,RAW_b_TEI0185_REV03!B:B,0),3)),"---")))=1,"---",IF(K56&lt;&gt;"---",IF(INDEX(RAW_b_TEI0185_REV03!B:D,MATCH(H56,RAW_b_TEI0185_REV03!B:B,0),3)=L56,INDEX(
RAW_b_TEI0185_REV03!B:D,MATCH(H56,INDEX(RAW_b_TEI0185_REV03!B:B,MATCH(H56,RAW_b_TEI0185_REV03!B:B,)+1):'RAW_b_TEI0185_REV03'!B11127,)+MATCH(H56,RAW_b_TEI0185_REV03!B:B,),3),INDEX(RAW_b_TEI0185_REV03!B:D,MATCH(H56,RAW_b_TEI0185_REV03!B:B,0),3)),"---")),"---")</f>
        <v>U1-BB135</v>
      </c>
      <c r="N56" t="str">
        <f>IFERROR(IF(AND(B56="B2B",J56="--"),L56,IF(
COUNTIF(B2B!H:H,(IF(K56&lt;&gt;"---",IF(INDEX(RAW_b_TEI0185_REV03!B:D,MATCH(H56,RAW_b_TEI0185_REV03!B:B,0),3)=L56,INDEX(
RAW_b_TEI0185_REV03!B:D,MATCH(H56,INDEX(RAW_b_TEI0185_REV03!B:B,MATCH(H56,RAW_b_TEI0185_REV03!B:B,)+1):'RAW_b_TEI0185_REV03'!B11127,)+MATCH(H56,RAW_b_TEI0185_REV03!B:B,),3),INDEX(RAW_b_TEI0185_REV03!B:D,MATCH(H56,RAW_b_TEI0185_REV03!B:B,0),3)),"---")))=0,"---",IF(K56&lt;&gt;"---",IF(INDEX(RAW_b_TEI0185_REV03!B:D,MATCH(H56,RAW_b_TEI0185_REV03!B:B,0),3)=L56,INDEX(
RAW_b_TEI0185_REV03!B:D,MATCH(H56,INDEX(RAW_b_TEI0185_REV03!B:B,MATCH(H56,RAW_b_TEI0185_REV03!B:B,)+1):'RAW_b_TEI0185_REV03'!B11127,)+MATCH(H56,RAW_b_TEI0185_REV03!B:B,),3),INDEX(RAW_b_TEI0185_REV03!B:D,MATCH(H56,RAW_b_TEI0185_REV03!B:B,0),3)),"---"))),"---")</f>
        <v>---</v>
      </c>
      <c r="Q56" t="s">
        <v>2174</v>
      </c>
      <c r="R56" t="s">
        <v>4395</v>
      </c>
      <c r="S56" t="s">
        <v>1815</v>
      </c>
      <c r="T56">
        <f>COUNTIF(RAW_b_TEI0185_REV03!B:B,G56)</f>
        <v>2</v>
      </c>
      <c r="U56" t="str">
        <f t="shared" si="5"/>
        <v>PCIe-4x-PET1_P</v>
      </c>
      <c r="W56" t="str">
        <f>IF(IF(IFERROR(VLOOKUP(H56,$O$6:$O$50,1,),1)=1,1,0),IFERROR(VLOOKUP($F$2&amp;"-"&amp;H56,RAW_b_TEI0185_REV03!C:G,4,0),"--"),"---")</f>
        <v>BB135</v>
      </c>
      <c r="X56" t="str">
        <f t="shared" si="6"/>
        <v>---</v>
      </c>
    </row>
    <row r="57" spans="1:24" x14ac:dyDescent="0.25">
      <c r="A57" t="s">
        <v>221</v>
      </c>
      <c r="B57" t="s">
        <v>5221</v>
      </c>
      <c r="C57" t="s">
        <v>420</v>
      </c>
      <c r="D57" t="s">
        <v>169</v>
      </c>
      <c r="E57" t="s">
        <v>419</v>
      </c>
      <c r="F57" t="str">
        <f t="shared" si="0"/>
        <v>J1-B20</v>
      </c>
      <c r="G57" t="str">
        <f>VLOOKUP(F57,RAW_b_TEI0185_REV03!A:B,2,0)</f>
        <v>PET1_N</v>
      </c>
      <c r="H57" t="str">
        <f t="shared" si="1"/>
        <v>PET1_N</v>
      </c>
      <c r="I57" t="str">
        <f t="shared" si="2"/>
        <v>--</v>
      </c>
      <c r="J57" t="str">
        <f t="shared" si="3"/>
        <v>--</v>
      </c>
      <c r="K57">
        <f>IFERROR(IF(J57="--",IF(G57=H57,VLOOKUP(G57,RAW_b_TEI0185_REV03!L:N,3,0),SUM(VLOOKUP(H57,RAW_b_TEI0185_REV03!L:N,3,0),VLOOKUP(G57,RAW_b_TEI0185_REV03!L:N,3,0))),"---"),"---")</f>
        <v>73.334599999999995</v>
      </c>
      <c r="L57" t="str">
        <f t="shared" si="4"/>
        <v>J1-B20</v>
      </c>
      <c r="M57" t="str">
        <f>IFERROR(IF(
COUNTIF(B2B!H:H,(IF(K57&lt;&gt;"---",IF(INDEX(RAW_b_TEI0185_REV03!B:D,MATCH(H57,RAW_b_TEI0185_REV03!B:B,0),3)=L57,INDEX(
RAW_b_TEI0185_REV03!B:D,MATCH(H57,INDEX(RAW_b_TEI0185_REV03!B:B,MATCH(H57,RAW_b_TEI0185_REV03!B:B,)+1):'RAW_b_TEI0185_REV03'!B11128,)+MATCH(H57,RAW_b_TEI0185_REV03!B:B,),3),INDEX(RAW_b_TEI0185_REV03!B:D,MATCH(H57,RAW_b_TEI0185_REV03!B:B,0),3)),"---")))=1,"---",IF(K57&lt;&gt;"---",IF(INDEX(RAW_b_TEI0185_REV03!B:D,MATCH(H57,RAW_b_TEI0185_REV03!B:B,0),3)=L57,INDEX(
RAW_b_TEI0185_REV03!B:D,MATCH(H57,INDEX(RAW_b_TEI0185_REV03!B:B,MATCH(H57,RAW_b_TEI0185_REV03!B:B,)+1):'RAW_b_TEI0185_REV03'!B11128,)+MATCH(H57,RAW_b_TEI0185_REV03!B:B,),3),INDEX(RAW_b_TEI0185_REV03!B:D,MATCH(H57,RAW_b_TEI0185_REV03!B:B,0),3)),"---")),"---")</f>
        <v>U1-BB133</v>
      </c>
      <c r="N57" t="str">
        <f>IFERROR(IF(AND(B57="B2B",J57="--"),L57,IF(
COUNTIF(B2B!H:H,(IF(K57&lt;&gt;"---",IF(INDEX(RAW_b_TEI0185_REV03!B:D,MATCH(H57,RAW_b_TEI0185_REV03!B:B,0),3)=L57,INDEX(
RAW_b_TEI0185_REV03!B:D,MATCH(H57,INDEX(RAW_b_TEI0185_REV03!B:B,MATCH(H57,RAW_b_TEI0185_REV03!B:B,)+1):'RAW_b_TEI0185_REV03'!B11128,)+MATCH(H57,RAW_b_TEI0185_REV03!B:B,),3),INDEX(RAW_b_TEI0185_REV03!B:D,MATCH(H57,RAW_b_TEI0185_REV03!B:B,0),3)),"---")))=0,"---",IF(K57&lt;&gt;"---",IF(INDEX(RAW_b_TEI0185_REV03!B:D,MATCH(H57,RAW_b_TEI0185_REV03!B:B,0),3)=L57,INDEX(
RAW_b_TEI0185_REV03!B:D,MATCH(H57,INDEX(RAW_b_TEI0185_REV03!B:B,MATCH(H57,RAW_b_TEI0185_REV03!B:B,)+1):'RAW_b_TEI0185_REV03'!B11128,)+MATCH(H57,RAW_b_TEI0185_REV03!B:B,),3),INDEX(RAW_b_TEI0185_REV03!B:D,MATCH(H57,RAW_b_TEI0185_REV03!B:B,0),3)),"---"))),"---")</f>
        <v>---</v>
      </c>
      <c r="Q57" t="s">
        <v>2172</v>
      </c>
      <c r="R57" t="s">
        <v>4396</v>
      </c>
      <c r="S57" t="s">
        <v>1813</v>
      </c>
      <c r="T57">
        <f>COUNTIF(RAW_b_TEI0185_REV03!B:B,G57)</f>
        <v>2</v>
      </c>
      <c r="U57" t="str">
        <f t="shared" si="5"/>
        <v>PCIe-4x-PET1_N</v>
      </c>
      <c r="W57" t="str">
        <f>IF(IF(IFERROR(VLOOKUP(H57,$O$6:$O$50,1,),1)=1,1,0),IFERROR(VLOOKUP($F$2&amp;"-"&amp;H57,RAW_b_TEI0185_REV03!C:G,4,0),"--"),"---")</f>
        <v>BB133</v>
      </c>
      <c r="X57" t="str">
        <f t="shared" si="6"/>
        <v>---</v>
      </c>
    </row>
    <row r="58" spans="1:24" x14ac:dyDescent="0.25">
      <c r="A58" t="s">
        <v>222</v>
      </c>
      <c r="B58" t="s">
        <v>5221</v>
      </c>
      <c r="C58" t="s">
        <v>294</v>
      </c>
      <c r="D58" t="s">
        <v>169</v>
      </c>
      <c r="E58" t="s">
        <v>422</v>
      </c>
      <c r="F58" t="str">
        <f t="shared" si="0"/>
        <v>J1-B21</v>
      </c>
      <c r="G58" t="str">
        <f>VLOOKUP(F58,RAW_b_TEI0185_REV03!A:B,2,0)</f>
        <v>GND</v>
      </c>
      <c r="H58" t="str">
        <f t="shared" si="1"/>
        <v>GND</v>
      </c>
      <c r="I58" t="str">
        <f t="shared" si="2"/>
        <v>--</v>
      </c>
      <c r="J58" t="str">
        <f t="shared" si="3"/>
        <v>---</v>
      </c>
      <c r="K58" t="str">
        <f>IFERROR(IF(J58="--",IF(G58=H58,VLOOKUP(G58,RAW_b_TEI0185_REV03!L:N,3,0),SUM(VLOOKUP(H58,RAW_b_TEI0185_REV03!L:N,3,0),VLOOKUP(G58,RAW_b_TEI0185_REV03!L:N,3,0))),"---"),"---")</f>
        <v>---</v>
      </c>
      <c r="L58" t="str">
        <f t="shared" si="4"/>
        <v>J1-B21</v>
      </c>
      <c r="M58" t="str">
        <f>IFERROR(IF(
COUNTIF(B2B!H:H,(IF(K58&lt;&gt;"---",IF(INDEX(RAW_b_TEI0185_REV03!B:D,MATCH(H58,RAW_b_TEI0185_REV03!B:B,0),3)=L58,INDEX(
RAW_b_TEI0185_REV03!B:D,MATCH(H58,INDEX(RAW_b_TEI0185_REV03!B:B,MATCH(H58,RAW_b_TEI0185_REV03!B:B,)+1):'RAW_b_TEI0185_REV03'!B11129,)+MATCH(H58,RAW_b_TEI0185_REV03!B:B,),3),INDEX(RAW_b_TEI0185_REV03!B:D,MATCH(H58,RAW_b_TEI0185_REV03!B:B,0),3)),"---")))=1,"---",IF(K58&lt;&gt;"---",IF(INDEX(RAW_b_TEI0185_REV03!B:D,MATCH(H58,RAW_b_TEI0185_REV03!B:B,0),3)=L58,INDEX(
RAW_b_TEI0185_REV03!B:D,MATCH(H58,INDEX(RAW_b_TEI0185_REV03!B:B,MATCH(H58,RAW_b_TEI0185_REV03!B:B,)+1):'RAW_b_TEI0185_REV03'!B11129,)+MATCH(H58,RAW_b_TEI0185_REV03!B:B,),3),INDEX(RAW_b_TEI0185_REV03!B:D,MATCH(H58,RAW_b_TEI0185_REV03!B:B,0),3)),"---")),"---")</f>
        <v>---</v>
      </c>
      <c r="N58" t="str">
        <f>IFERROR(IF(AND(B58="B2B",J58="--"),L58,IF(
COUNTIF(B2B!H:H,(IF(K58&lt;&gt;"---",IF(INDEX(RAW_b_TEI0185_REV03!B:D,MATCH(H58,RAW_b_TEI0185_REV03!B:B,0),3)=L58,INDEX(
RAW_b_TEI0185_REV03!B:D,MATCH(H58,INDEX(RAW_b_TEI0185_REV03!B:B,MATCH(H58,RAW_b_TEI0185_REV03!B:B,)+1):'RAW_b_TEI0185_REV03'!B11129,)+MATCH(H58,RAW_b_TEI0185_REV03!B:B,),3),INDEX(RAW_b_TEI0185_REV03!B:D,MATCH(H58,RAW_b_TEI0185_REV03!B:B,0),3)),"---")))=0,"---",IF(K58&lt;&gt;"---",IF(INDEX(RAW_b_TEI0185_REV03!B:D,MATCH(H58,RAW_b_TEI0185_REV03!B:B,0),3)=L58,INDEX(
RAW_b_TEI0185_REV03!B:D,MATCH(H58,INDEX(RAW_b_TEI0185_REV03!B:B,MATCH(H58,RAW_b_TEI0185_REV03!B:B,)+1):'RAW_b_TEI0185_REV03'!B11129,)+MATCH(H58,RAW_b_TEI0185_REV03!B:B,),3),INDEX(RAW_b_TEI0185_REV03!B:D,MATCH(H58,RAW_b_TEI0185_REV03!B:B,0),3)),"---"))),"---")</f>
        <v>---</v>
      </c>
      <c r="Q58" t="s">
        <v>2178</v>
      </c>
      <c r="R58" t="s">
        <v>4397</v>
      </c>
      <c r="S58" t="s">
        <v>1831</v>
      </c>
      <c r="T58">
        <f>COUNTIF(RAW_b_TEI0185_REV03!B:B,G58)</f>
        <v>2019</v>
      </c>
      <c r="U58" t="str">
        <f t="shared" si="5"/>
        <v>PCIe-4x-GND</v>
      </c>
      <c r="W58" t="str">
        <f>IF(IF(IFERROR(VLOOKUP(H58,$O$6:$O$50,1,),1)=1,1,0),IFERROR(VLOOKUP($F$2&amp;"-"&amp;H58,RAW_b_TEI0185_REV03!C:G,4,0),"--"),"---")</f>
        <v>---</v>
      </c>
      <c r="X58" t="str">
        <f t="shared" si="6"/>
        <v>---</v>
      </c>
    </row>
    <row r="59" spans="1:24" x14ac:dyDescent="0.25">
      <c r="A59" t="s">
        <v>223</v>
      </c>
      <c r="B59" t="s">
        <v>5221</v>
      </c>
      <c r="C59" t="s">
        <v>294</v>
      </c>
      <c r="D59" t="s">
        <v>169</v>
      </c>
      <c r="E59" t="s">
        <v>424</v>
      </c>
      <c r="F59" t="str">
        <f t="shared" si="0"/>
        <v>J1-B22</v>
      </c>
      <c r="G59" t="str">
        <f>VLOOKUP(F59,RAW_b_TEI0185_REV03!A:B,2,0)</f>
        <v>GND</v>
      </c>
      <c r="H59" t="str">
        <f t="shared" si="1"/>
        <v>GND</v>
      </c>
      <c r="I59" t="str">
        <f t="shared" si="2"/>
        <v>--</v>
      </c>
      <c r="J59" t="str">
        <f t="shared" si="3"/>
        <v>---</v>
      </c>
      <c r="K59" t="str">
        <f>IFERROR(IF(J59="--",IF(G59=H59,VLOOKUP(G59,RAW_b_TEI0185_REV03!L:N,3,0),SUM(VLOOKUP(H59,RAW_b_TEI0185_REV03!L:N,3,0),VLOOKUP(G59,RAW_b_TEI0185_REV03!L:N,3,0))),"---"),"---")</f>
        <v>---</v>
      </c>
      <c r="L59" t="str">
        <f t="shared" si="4"/>
        <v>J1-B22</v>
      </c>
      <c r="M59" t="str">
        <f>IFERROR(IF(
COUNTIF(B2B!H:H,(IF(K59&lt;&gt;"---",IF(INDEX(RAW_b_TEI0185_REV03!B:D,MATCH(H59,RAW_b_TEI0185_REV03!B:B,0),3)=L59,INDEX(
RAW_b_TEI0185_REV03!B:D,MATCH(H59,INDEX(RAW_b_TEI0185_REV03!B:B,MATCH(H59,RAW_b_TEI0185_REV03!B:B,)+1):'RAW_b_TEI0185_REV03'!B11130,)+MATCH(H59,RAW_b_TEI0185_REV03!B:B,),3),INDEX(RAW_b_TEI0185_REV03!B:D,MATCH(H59,RAW_b_TEI0185_REV03!B:B,0),3)),"---")))=1,"---",IF(K59&lt;&gt;"---",IF(INDEX(RAW_b_TEI0185_REV03!B:D,MATCH(H59,RAW_b_TEI0185_REV03!B:B,0),3)=L59,INDEX(
RAW_b_TEI0185_REV03!B:D,MATCH(H59,INDEX(RAW_b_TEI0185_REV03!B:B,MATCH(H59,RAW_b_TEI0185_REV03!B:B,)+1):'RAW_b_TEI0185_REV03'!B11130,)+MATCH(H59,RAW_b_TEI0185_REV03!B:B,),3),INDEX(RAW_b_TEI0185_REV03!B:D,MATCH(H59,RAW_b_TEI0185_REV03!B:B,0),3)),"---")),"---")</f>
        <v>---</v>
      </c>
      <c r="N59" t="str">
        <f>IFERROR(IF(AND(B59="B2B",J59="--"),L59,IF(
COUNTIF(B2B!H:H,(IF(K59&lt;&gt;"---",IF(INDEX(RAW_b_TEI0185_REV03!B:D,MATCH(H59,RAW_b_TEI0185_REV03!B:B,0),3)=L59,INDEX(
RAW_b_TEI0185_REV03!B:D,MATCH(H59,INDEX(RAW_b_TEI0185_REV03!B:B,MATCH(H59,RAW_b_TEI0185_REV03!B:B,)+1):'RAW_b_TEI0185_REV03'!B11130,)+MATCH(H59,RAW_b_TEI0185_REV03!B:B,),3),INDEX(RAW_b_TEI0185_REV03!B:D,MATCH(H59,RAW_b_TEI0185_REV03!B:B,0),3)),"---")))=0,"---",IF(K59&lt;&gt;"---",IF(INDEX(RAW_b_TEI0185_REV03!B:D,MATCH(H59,RAW_b_TEI0185_REV03!B:B,0),3)=L59,INDEX(
RAW_b_TEI0185_REV03!B:D,MATCH(H59,INDEX(RAW_b_TEI0185_REV03!B:B,MATCH(H59,RAW_b_TEI0185_REV03!B:B,)+1):'RAW_b_TEI0185_REV03'!B11130,)+MATCH(H59,RAW_b_TEI0185_REV03!B:B,),3),INDEX(RAW_b_TEI0185_REV03!B:D,MATCH(H59,RAW_b_TEI0185_REV03!B:B,0),3)),"---"))),"---")</f>
        <v>---</v>
      </c>
      <c r="Q59" t="s">
        <v>2176</v>
      </c>
      <c r="R59" t="s">
        <v>4398</v>
      </c>
      <c r="S59" t="s">
        <v>1829</v>
      </c>
      <c r="T59">
        <f>COUNTIF(RAW_b_TEI0185_REV03!B:B,G59)</f>
        <v>2019</v>
      </c>
      <c r="U59" t="str">
        <f t="shared" si="5"/>
        <v>PCIe-4x-GND</v>
      </c>
      <c r="W59" t="str">
        <f>IF(IF(IFERROR(VLOOKUP(H59,$O$6:$O$50,1,),1)=1,1,0),IFERROR(VLOOKUP($F$2&amp;"-"&amp;H59,RAW_b_TEI0185_REV03!C:G,4,0),"--"),"---")</f>
        <v>---</v>
      </c>
      <c r="X59" t="str">
        <f t="shared" si="6"/>
        <v>---</v>
      </c>
    </row>
    <row r="60" spans="1:24" x14ac:dyDescent="0.25">
      <c r="A60" t="s">
        <v>224</v>
      </c>
      <c r="B60" t="s">
        <v>5221</v>
      </c>
      <c r="C60" t="s">
        <v>427</v>
      </c>
      <c r="D60" t="s">
        <v>169</v>
      </c>
      <c r="E60" t="s">
        <v>426</v>
      </c>
      <c r="F60" t="str">
        <f t="shared" si="0"/>
        <v>J1-B23</v>
      </c>
      <c r="G60" t="str">
        <f>VLOOKUP(F60,RAW_b_TEI0185_REV03!A:B,2,0)</f>
        <v>PET2_P</v>
      </c>
      <c r="H60" t="str">
        <f t="shared" si="1"/>
        <v>PET2_P</v>
      </c>
      <c r="I60" t="str">
        <f t="shared" si="2"/>
        <v>--</v>
      </c>
      <c r="J60" t="str">
        <f t="shared" si="3"/>
        <v>--</v>
      </c>
      <c r="K60">
        <f>IFERROR(IF(J60="--",IF(G60=H60,VLOOKUP(G60,RAW_b_TEI0185_REV03!L:N,3,0),SUM(VLOOKUP(H60,RAW_b_TEI0185_REV03!L:N,3,0),VLOOKUP(G60,RAW_b_TEI0185_REV03!L:N,3,0))),"---"),"---")</f>
        <v>72.154700000000005</v>
      </c>
      <c r="L60" t="str">
        <f t="shared" si="4"/>
        <v>J1-B23</v>
      </c>
      <c r="M60" t="str">
        <f>IFERROR(IF(
COUNTIF(B2B!H:H,(IF(K60&lt;&gt;"---",IF(INDEX(RAW_b_TEI0185_REV03!B:D,MATCH(H60,RAW_b_TEI0185_REV03!B:B,0),3)=L60,INDEX(
RAW_b_TEI0185_REV03!B:D,MATCH(H60,INDEX(RAW_b_TEI0185_REV03!B:B,MATCH(H60,RAW_b_TEI0185_REV03!B:B,)+1):'RAW_b_TEI0185_REV03'!B11131,)+MATCH(H60,RAW_b_TEI0185_REV03!B:B,),3),INDEX(RAW_b_TEI0185_REV03!B:D,MATCH(H60,RAW_b_TEI0185_REV03!B:B,0),3)),"---")))=1,"---",IF(K60&lt;&gt;"---",IF(INDEX(RAW_b_TEI0185_REV03!B:D,MATCH(H60,RAW_b_TEI0185_REV03!B:B,0),3)=L60,INDEX(
RAW_b_TEI0185_REV03!B:D,MATCH(H60,INDEX(RAW_b_TEI0185_REV03!B:B,MATCH(H60,RAW_b_TEI0185_REV03!B:B,)+1):'RAW_b_TEI0185_REV03'!B11131,)+MATCH(H60,RAW_b_TEI0185_REV03!B:B,),3),INDEX(RAW_b_TEI0185_REV03!B:D,MATCH(H60,RAW_b_TEI0185_REV03!B:B,0),3)),"---")),"---")</f>
        <v>U1-AY133</v>
      </c>
      <c r="N60" t="str">
        <f>IFERROR(IF(AND(B60="B2B",J60="--"),L60,IF(
COUNTIF(B2B!H:H,(IF(K60&lt;&gt;"---",IF(INDEX(RAW_b_TEI0185_REV03!B:D,MATCH(H60,RAW_b_TEI0185_REV03!B:B,0),3)=L60,INDEX(
RAW_b_TEI0185_REV03!B:D,MATCH(H60,INDEX(RAW_b_TEI0185_REV03!B:B,MATCH(H60,RAW_b_TEI0185_REV03!B:B,)+1):'RAW_b_TEI0185_REV03'!B11131,)+MATCH(H60,RAW_b_TEI0185_REV03!B:B,),3),INDEX(RAW_b_TEI0185_REV03!B:D,MATCH(H60,RAW_b_TEI0185_REV03!B:B,0),3)),"---")))=0,"---",IF(K60&lt;&gt;"---",IF(INDEX(RAW_b_TEI0185_REV03!B:D,MATCH(H60,RAW_b_TEI0185_REV03!B:B,0),3)=L60,INDEX(
RAW_b_TEI0185_REV03!B:D,MATCH(H60,INDEX(RAW_b_TEI0185_REV03!B:B,MATCH(H60,RAW_b_TEI0185_REV03!B:B,)+1):'RAW_b_TEI0185_REV03'!B11131,)+MATCH(H60,RAW_b_TEI0185_REV03!B:B,),3),INDEX(RAW_b_TEI0185_REV03!B:D,MATCH(H60,RAW_b_TEI0185_REV03!B:B,0),3)),"---"))),"---")</f>
        <v>---</v>
      </c>
      <c r="Q60" t="s">
        <v>1105</v>
      </c>
      <c r="R60" t="s">
        <v>4100</v>
      </c>
      <c r="S60" t="s">
        <v>2074</v>
      </c>
      <c r="T60">
        <f>COUNTIF(RAW_b_TEI0185_REV03!B:B,G60)</f>
        <v>2</v>
      </c>
      <c r="U60" t="str">
        <f t="shared" si="5"/>
        <v>PCIe-4x-PET2_P</v>
      </c>
      <c r="W60" t="str">
        <f>IF(IF(IFERROR(VLOOKUP(H60,$O$6:$O$50,1,),1)=1,1,0),IFERROR(VLOOKUP($F$2&amp;"-"&amp;H60,RAW_b_TEI0185_REV03!C:G,4,0),"--"),"---")</f>
        <v>AY133</v>
      </c>
      <c r="X60" t="str">
        <f t="shared" si="6"/>
        <v>---</v>
      </c>
    </row>
    <row r="61" spans="1:24" x14ac:dyDescent="0.25">
      <c r="A61" t="s">
        <v>225</v>
      </c>
      <c r="B61" t="s">
        <v>5221</v>
      </c>
      <c r="C61" t="s">
        <v>430</v>
      </c>
      <c r="D61" t="s">
        <v>169</v>
      </c>
      <c r="E61" t="s">
        <v>429</v>
      </c>
      <c r="F61" t="str">
        <f t="shared" si="0"/>
        <v>J1-B24</v>
      </c>
      <c r="G61" t="str">
        <f>VLOOKUP(F61,RAW_b_TEI0185_REV03!A:B,2,0)</f>
        <v>PET2_N</v>
      </c>
      <c r="H61" t="str">
        <f t="shared" si="1"/>
        <v>PET2_N</v>
      </c>
      <c r="I61" t="str">
        <f t="shared" si="2"/>
        <v>--</v>
      </c>
      <c r="J61" t="str">
        <f t="shared" si="3"/>
        <v>--</v>
      </c>
      <c r="K61">
        <f>IFERROR(IF(J61="--",IF(G61=H61,VLOOKUP(G61,RAW_b_TEI0185_REV03!L:N,3,0),SUM(VLOOKUP(H61,RAW_b_TEI0185_REV03!L:N,3,0),VLOOKUP(G61,RAW_b_TEI0185_REV03!L:N,3,0))),"---"),"---")</f>
        <v>72.166399999999996</v>
      </c>
      <c r="L61" t="str">
        <f t="shared" si="4"/>
        <v>J1-B24</v>
      </c>
      <c r="M61" t="str">
        <f>IFERROR(IF(
COUNTIF(B2B!H:H,(IF(K61&lt;&gt;"---",IF(INDEX(RAW_b_TEI0185_REV03!B:D,MATCH(H61,RAW_b_TEI0185_REV03!B:B,0),3)=L61,INDEX(
RAW_b_TEI0185_REV03!B:D,MATCH(H61,INDEX(RAW_b_TEI0185_REV03!B:B,MATCH(H61,RAW_b_TEI0185_REV03!B:B,)+1):'RAW_b_TEI0185_REV03'!B11132,)+MATCH(H61,RAW_b_TEI0185_REV03!B:B,),3),INDEX(RAW_b_TEI0185_REV03!B:D,MATCH(H61,RAW_b_TEI0185_REV03!B:B,0),3)),"---")))=1,"---",IF(K61&lt;&gt;"---",IF(INDEX(RAW_b_TEI0185_REV03!B:D,MATCH(H61,RAW_b_TEI0185_REV03!B:B,0),3)=L61,INDEX(
RAW_b_TEI0185_REV03!B:D,MATCH(H61,INDEX(RAW_b_TEI0185_REV03!B:B,MATCH(H61,RAW_b_TEI0185_REV03!B:B,)+1):'RAW_b_TEI0185_REV03'!B11132,)+MATCH(H61,RAW_b_TEI0185_REV03!B:B,),3),INDEX(RAW_b_TEI0185_REV03!B:D,MATCH(H61,RAW_b_TEI0185_REV03!B:B,0),3)),"---")),"---")</f>
        <v>U1-AY135</v>
      </c>
      <c r="N61" t="str">
        <f>IFERROR(IF(AND(B61="B2B",J61="--"),L61,IF(
COUNTIF(B2B!H:H,(IF(K61&lt;&gt;"---",IF(INDEX(RAW_b_TEI0185_REV03!B:D,MATCH(H61,RAW_b_TEI0185_REV03!B:B,0),3)=L61,INDEX(
RAW_b_TEI0185_REV03!B:D,MATCH(H61,INDEX(RAW_b_TEI0185_REV03!B:B,MATCH(H61,RAW_b_TEI0185_REV03!B:B,)+1):'RAW_b_TEI0185_REV03'!B11132,)+MATCH(H61,RAW_b_TEI0185_REV03!B:B,),3),INDEX(RAW_b_TEI0185_REV03!B:D,MATCH(H61,RAW_b_TEI0185_REV03!B:B,0),3)),"---")))=0,"---",IF(K61&lt;&gt;"---",IF(INDEX(RAW_b_TEI0185_REV03!B:D,MATCH(H61,RAW_b_TEI0185_REV03!B:B,0),3)=L61,INDEX(
RAW_b_TEI0185_REV03!B:D,MATCH(H61,INDEX(RAW_b_TEI0185_REV03!B:B,MATCH(H61,RAW_b_TEI0185_REV03!B:B,)+1):'RAW_b_TEI0185_REV03'!B11132,)+MATCH(H61,RAW_b_TEI0185_REV03!B:B,),3),INDEX(RAW_b_TEI0185_REV03!B:D,MATCH(H61,RAW_b_TEI0185_REV03!B:B,0),3)),"---"))),"---")</f>
        <v>---</v>
      </c>
      <c r="Q61" t="s">
        <v>1103</v>
      </c>
      <c r="R61" t="s">
        <v>4100</v>
      </c>
      <c r="S61" t="s">
        <v>2075</v>
      </c>
      <c r="T61">
        <f>COUNTIF(RAW_b_TEI0185_REV03!B:B,G61)</f>
        <v>2</v>
      </c>
      <c r="U61" t="str">
        <f t="shared" si="5"/>
        <v>PCIe-4x-PET2_N</v>
      </c>
      <c r="W61" t="str">
        <f>IF(IF(IFERROR(VLOOKUP(H61,$O$6:$O$50,1,),1)=1,1,0),IFERROR(VLOOKUP($F$2&amp;"-"&amp;H61,RAW_b_TEI0185_REV03!C:G,4,0),"--"),"---")</f>
        <v>AY135</v>
      </c>
      <c r="X61" t="str">
        <f t="shared" si="6"/>
        <v>---</v>
      </c>
    </row>
    <row r="62" spans="1:24" x14ac:dyDescent="0.25">
      <c r="A62" t="s">
        <v>226</v>
      </c>
      <c r="B62" t="s">
        <v>5221</v>
      </c>
      <c r="C62" t="s">
        <v>294</v>
      </c>
      <c r="D62" t="s">
        <v>169</v>
      </c>
      <c r="E62" t="s">
        <v>432</v>
      </c>
      <c r="F62" t="str">
        <f t="shared" si="0"/>
        <v>J1-B25</v>
      </c>
      <c r="G62" t="str">
        <f>VLOOKUP(F62,RAW_b_TEI0185_REV03!A:B,2,0)</f>
        <v>GND</v>
      </c>
      <c r="H62" t="str">
        <f t="shared" si="1"/>
        <v>GND</v>
      </c>
      <c r="I62" t="str">
        <f t="shared" si="2"/>
        <v>--</v>
      </c>
      <c r="J62" t="str">
        <f t="shared" si="3"/>
        <v>---</v>
      </c>
      <c r="K62" t="str">
        <f>IFERROR(IF(J62="--",IF(G62=H62,VLOOKUP(G62,RAW_b_TEI0185_REV03!L:N,3,0),SUM(VLOOKUP(H62,RAW_b_TEI0185_REV03!L:N,3,0),VLOOKUP(G62,RAW_b_TEI0185_REV03!L:N,3,0))),"---"),"---")</f>
        <v>---</v>
      </c>
      <c r="L62" t="str">
        <f t="shared" si="4"/>
        <v>J1-B25</v>
      </c>
      <c r="M62" t="str">
        <f>IFERROR(IF(
COUNTIF(B2B!H:H,(IF(K62&lt;&gt;"---",IF(INDEX(RAW_b_TEI0185_REV03!B:D,MATCH(H62,RAW_b_TEI0185_REV03!B:B,0),3)=L62,INDEX(
RAW_b_TEI0185_REV03!B:D,MATCH(H62,INDEX(RAW_b_TEI0185_REV03!B:B,MATCH(H62,RAW_b_TEI0185_REV03!B:B,)+1):'RAW_b_TEI0185_REV03'!B11133,)+MATCH(H62,RAW_b_TEI0185_REV03!B:B,),3),INDEX(RAW_b_TEI0185_REV03!B:D,MATCH(H62,RAW_b_TEI0185_REV03!B:B,0),3)),"---")))=1,"---",IF(K62&lt;&gt;"---",IF(INDEX(RAW_b_TEI0185_REV03!B:D,MATCH(H62,RAW_b_TEI0185_REV03!B:B,0),3)=L62,INDEX(
RAW_b_TEI0185_REV03!B:D,MATCH(H62,INDEX(RAW_b_TEI0185_REV03!B:B,MATCH(H62,RAW_b_TEI0185_REV03!B:B,)+1):'RAW_b_TEI0185_REV03'!B11133,)+MATCH(H62,RAW_b_TEI0185_REV03!B:B,),3),INDEX(RAW_b_TEI0185_REV03!B:D,MATCH(H62,RAW_b_TEI0185_REV03!B:B,0),3)),"---")),"---")</f>
        <v>---</v>
      </c>
      <c r="N62" t="str">
        <f>IFERROR(IF(AND(B62="B2B",J62="--"),L62,IF(
COUNTIF(B2B!H:H,(IF(K62&lt;&gt;"---",IF(INDEX(RAW_b_TEI0185_REV03!B:D,MATCH(H62,RAW_b_TEI0185_REV03!B:B,0),3)=L62,INDEX(
RAW_b_TEI0185_REV03!B:D,MATCH(H62,INDEX(RAW_b_TEI0185_REV03!B:B,MATCH(H62,RAW_b_TEI0185_REV03!B:B,)+1):'RAW_b_TEI0185_REV03'!B11133,)+MATCH(H62,RAW_b_TEI0185_REV03!B:B,),3),INDEX(RAW_b_TEI0185_REV03!B:D,MATCH(H62,RAW_b_TEI0185_REV03!B:B,0),3)),"---")))=0,"---",IF(K62&lt;&gt;"---",IF(INDEX(RAW_b_TEI0185_REV03!B:D,MATCH(H62,RAW_b_TEI0185_REV03!B:B,0),3)=L62,INDEX(
RAW_b_TEI0185_REV03!B:D,MATCH(H62,INDEX(RAW_b_TEI0185_REV03!B:B,MATCH(H62,RAW_b_TEI0185_REV03!B:B,)+1):'RAW_b_TEI0185_REV03'!B11133,)+MATCH(H62,RAW_b_TEI0185_REV03!B:B,),3),INDEX(RAW_b_TEI0185_REV03!B:D,MATCH(H62,RAW_b_TEI0185_REV03!B:B,0),3)),"---"))),"---")</f>
        <v>---</v>
      </c>
      <c r="Q62" t="s">
        <v>885</v>
      </c>
      <c r="R62" t="s">
        <v>4870</v>
      </c>
      <c r="S62" t="s">
        <v>879</v>
      </c>
      <c r="T62">
        <f>COUNTIF(RAW_b_TEI0185_REV03!B:B,G62)</f>
        <v>2019</v>
      </c>
      <c r="U62" t="str">
        <f t="shared" si="5"/>
        <v>PCIe-4x-GND</v>
      </c>
      <c r="W62" t="str">
        <f>IF(IF(IFERROR(VLOOKUP(H62,$O$6:$O$50,1,),1)=1,1,0),IFERROR(VLOOKUP($F$2&amp;"-"&amp;H62,RAW_b_TEI0185_REV03!C:G,4,0),"--"),"---")</f>
        <v>---</v>
      </c>
      <c r="X62" t="str">
        <f t="shared" si="6"/>
        <v>---</v>
      </c>
    </row>
    <row r="63" spans="1:24" x14ac:dyDescent="0.25">
      <c r="A63" t="s">
        <v>227</v>
      </c>
      <c r="B63" t="s">
        <v>5221</v>
      </c>
      <c r="C63" t="s">
        <v>294</v>
      </c>
      <c r="D63" t="s">
        <v>169</v>
      </c>
      <c r="E63" t="s">
        <v>434</v>
      </c>
      <c r="F63" t="str">
        <f t="shared" si="0"/>
        <v>J1-B26</v>
      </c>
      <c r="G63" t="str">
        <f>VLOOKUP(F63,RAW_b_TEI0185_REV03!A:B,2,0)</f>
        <v>GND</v>
      </c>
      <c r="H63" t="str">
        <f t="shared" si="1"/>
        <v>GND</v>
      </c>
      <c r="I63" t="str">
        <f t="shared" si="2"/>
        <v>--</v>
      </c>
      <c r="J63" t="str">
        <f t="shared" si="3"/>
        <v>---</v>
      </c>
      <c r="K63" t="str">
        <f>IFERROR(IF(J63="--",IF(G63=H63,VLOOKUP(G63,RAW_b_TEI0185_REV03!L:N,3,0),SUM(VLOOKUP(H63,RAW_b_TEI0185_REV03!L:N,3,0),VLOOKUP(G63,RAW_b_TEI0185_REV03!L:N,3,0))),"---"),"---")</f>
        <v>---</v>
      </c>
      <c r="L63" t="str">
        <f t="shared" si="4"/>
        <v>J1-B26</v>
      </c>
      <c r="M63" t="str">
        <f>IFERROR(IF(
COUNTIF(B2B!H:H,(IF(K63&lt;&gt;"---",IF(INDEX(RAW_b_TEI0185_REV03!B:D,MATCH(H63,RAW_b_TEI0185_REV03!B:B,0),3)=L63,INDEX(
RAW_b_TEI0185_REV03!B:D,MATCH(H63,INDEX(RAW_b_TEI0185_REV03!B:B,MATCH(H63,RAW_b_TEI0185_REV03!B:B,)+1):'RAW_b_TEI0185_REV03'!B11134,)+MATCH(H63,RAW_b_TEI0185_REV03!B:B,),3),INDEX(RAW_b_TEI0185_REV03!B:D,MATCH(H63,RAW_b_TEI0185_REV03!B:B,0),3)),"---")))=1,"---",IF(K63&lt;&gt;"---",IF(INDEX(RAW_b_TEI0185_REV03!B:D,MATCH(H63,RAW_b_TEI0185_REV03!B:B,0),3)=L63,INDEX(
RAW_b_TEI0185_REV03!B:D,MATCH(H63,INDEX(RAW_b_TEI0185_REV03!B:B,MATCH(H63,RAW_b_TEI0185_REV03!B:B,)+1):'RAW_b_TEI0185_REV03'!B11134,)+MATCH(H63,RAW_b_TEI0185_REV03!B:B,),3),INDEX(RAW_b_TEI0185_REV03!B:D,MATCH(H63,RAW_b_TEI0185_REV03!B:B,0),3)),"---")),"---")</f>
        <v>---</v>
      </c>
      <c r="N63" t="str">
        <f>IFERROR(IF(AND(B63="B2B",J63="--"),L63,IF(
COUNTIF(B2B!H:H,(IF(K63&lt;&gt;"---",IF(INDEX(RAW_b_TEI0185_REV03!B:D,MATCH(H63,RAW_b_TEI0185_REV03!B:B,0),3)=L63,INDEX(
RAW_b_TEI0185_REV03!B:D,MATCH(H63,INDEX(RAW_b_TEI0185_REV03!B:B,MATCH(H63,RAW_b_TEI0185_REV03!B:B,)+1):'RAW_b_TEI0185_REV03'!B11134,)+MATCH(H63,RAW_b_TEI0185_REV03!B:B,),3),INDEX(RAW_b_TEI0185_REV03!B:D,MATCH(H63,RAW_b_TEI0185_REV03!B:B,0),3)),"---")))=0,"---",IF(K63&lt;&gt;"---",IF(INDEX(RAW_b_TEI0185_REV03!B:D,MATCH(H63,RAW_b_TEI0185_REV03!B:B,0),3)=L63,INDEX(
RAW_b_TEI0185_REV03!B:D,MATCH(H63,INDEX(RAW_b_TEI0185_REV03!B:B,MATCH(H63,RAW_b_TEI0185_REV03!B:B,)+1):'RAW_b_TEI0185_REV03'!B11134,)+MATCH(H63,RAW_b_TEI0185_REV03!B:B,),3),INDEX(RAW_b_TEI0185_REV03!B:D,MATCH(H63,RAW_b_TEI0185_REV03!B:B,0),3)),"---"))),"---")</f>
        <v>---</v>
      </c>
      <c r="Q63" t="s">
        <v>888</v>
      </c>
      <c r="R63" t="s">
        <v>4871</v>
      </c>
      <c r="S63" t="s">
        <v>882</v>
      </c>
      <c r="T63">
        <f>COUNTIF(RAW_b_TEI0185_REV03!B:B,G63)</f>
        <v>2019</v>
      </c>
      <c r="U63" t="str">
        <f t="shared" si="5"/>
        <v>PCIe-4x-GND</v>
      </c>
      <c r="W63" t="str">
        <f>IF(IF(IFERROR(VLOOKUP(H63,$O$6:$O$50,1,),1)=1,1,0),IFERROR(VLOOKUP($F$2&amp;"-"&amp;H63,RAW_b_TEI0185_REV03!C:G,4,0),"--"),"---")</f>
        <v>---</v>
      </c>
      <c r="X63" t="str">
        <f t="shared" si="6"/>
        <v>---</v>
      </c>
    </row>
    <row r="64" spans="1:24" x14ac:dyDescent="0.25">
      <c r="A64" t="s">
        <v>228</v>
      </c>
      <c r="B64" t="s">
        <v>5221</v>
      </c>
      <c r="C64" t="s">
        <v>437</v>
      </c>
      <c r="D64" t="s">
        <v>169</v>
      </c>
      <c r="E64" t="s">
        <v>436</v>
      </c>
      <c r="F64" t="str">
        <f t="shared" si="0"/>
        <v>J1-B27</v>
      </c>
      <c r="G64" t="str">
        <f>VLOOKUP(F64,RAW_b_TEI0185_REV03!A:B,2,0)</f>
        <v>PET3_P</v>
      </c>
      <c r="H64" t="str">
        <f t="shared" si="1"/>
        <v>PET3_P</v>
      </c>
      <c r="I64" t="str">
        <f t="shared" si="2"/>
        <v>--</v>
      </c>
      <c r="J64" t="str">
        <f t="shared" si="3"/>
        <v>--</v>
      </c>
      <c r="K64">
        <f>IFERROR(IF(J64="--",IF(G64=H64,VLOOKUP(G64,RAW_b_TEI0185_REV03!L:N,3,0),SUM(VLOOKUP(H64,RAW_b_TEI0185_REV03!L:N,3,0),VLOOKUP(G64,RAW_b_TEI0185_REV03!L:N,3,0))),"---"),"---")</f>
        <v>71.307299999999998</v>
      </c>
      <c r="L64" t="str">
        <f t="shared" si="4"/>
        <v>J1-B27</v>
      </c>
      <c r="M64" t="str">
        <f>IFERROR(IF(
COUNTIF(B2B!H:H,(IF(K64&lt;&gt;"---",IF(INDEX(RAW_b_TEI0185_REV03!B:D,MATCH(H64,RAW_b_TEI0185_REV03!B:B,0),3)=L64,INDEX(
RAW_b_TEI0185_REV03!B:D,MATCH(H64,INDEX(RAW_b_TEI0185_REV03!B:B,MATCH(H64,RAW_b_TEI0185_REV03!B:B,)+1):'RAW_b_TEI0185_REV03'!B11135,)+MATCH(H64,RAW_b_TEI0185_REV03!B:B,),3),INDEX(RAW_b_TEI0185_REV03!B:D,MATCH(H64,RAW_b_TEI0185_REV03!B:B,0),3)),"---")))=1,"---",IF(K64&lt;&gt;"---",IF(INDEX(RAW_b_TEI0185_REV03!B:D,MATCH(H64,RAW_b_TEI0185_REV03!B:B,0),3)=L64,INDEX(
RAW_b_TEI0185_REV03!B:D,MATCH(H64,INDEX(RAW_b_TEI0185_REV03!B:B,MATCH(H64,RAW_b_TEI0185_REV03!B:B,)+1):'RAW_b_TEI0185_REV03'!B11135,)+MATCH(H64,RAW_b_TEI0185_REV03!B:B,),3),INDEX(RAW_b_TEI0185_REV03!B:D,MATCH(H64,RAW_b_TEI0185_REV03!B:B,0),3)),"---")),"---")</f>
        <v>U1-AV135</v>
      </c>
      <c r="N64" t="str">
        <f>IFERROR(IF(AND(B64="B2B",J64="--"),L64,IF(
COUNTIF(B2B!H:H,(IF(K64&lt;&gt;"---",IF(INDEX(RAW_b_TEI0185_REV03!B:D,MATCH(H64,RAW_b_TEI0185_REV03!B:B,0),3)=L64,INDEX(
RAW_b_TEI0185_REV03!B:D,MATCH(H64,INDEX(RAW_b_TEI0185_REV03!B:B,MATCH(H64,RAW_b_TEI0185_REV03!B:B,)+1):'RAW_b_TEI0185_REV03'!B11135,)+MATCH(H64,RAW_b_TEI0185_REV03!B:B,),3),INDEX(RAW_b_TEI0185_REV03!B:D,MATCH(H64,RAW_b_TEI0185_REV03!B:B,0),3)),"---")))=0,"---",IF(K64&lt;&gt;"---",IF(INDEX(RAW_b_TEI0185_REV03!B:D,MATCH(H64,RAW_b_TEI0185_REV03!B:B,0),3)=L64,INDEX(
RAW_b_TEI0185_REV03!B:D,MATCH(H64,INDEX(RAW_b_TEI0185_REV03!B:B,MATCH(H64,RAW_b_TEI0185_REV03!B:B,)+1):'RAW_b_TEI0185_REV03'!B11135,)+MATCH(H64,RAW_b_TEI0185_REV03!B:B,),3),INDEX(RAW_b_TEI0185_REV03!B:D,MATCH(H64,RAW_b_TEI0185_REV03!B:B,0),3)),"---"))),"---")</f>
        <v>---</v>
      </c>
      <c r="Q64" t="s">
        <v>2007</v>
      </c>
      <c r="R64" t="s">
        <v>4066</v>
      </c>
      <c r="S64" t="s">
        <v>1769</v>
      </c>
      <c r="T64">
        <f>COUNTIF(RAW_b_TEI0185_REV03!B:B,G64)</f>
        <v>2</v>
      </c>
      <c r="U64" t="str">
        <f t="shared" si="5"/>
        <v>PCIe-4x-PET3_P</v>
      </c>
      <c r="W64" t="str">
        <f>IF(IF(IFERROR(VLOOKUP(H64,$O$6:$O$50,1,),1)=1,1,0),IFERROR(VLOOKUP($F$2&amp;"-"&amp;H64,RAW_b_TEI0185_REV03!C:G,4,0),"--"),"---")</f>
        <v>AV135</v>
      </c>
      <c r="X64" t="str">
        <f t="shared" si="6"/>
        <v>---</v>
      </c>
    </row>
    <row r="65" spans="1:24" x14ac:dyDescent="0.25">
      <c r="A65" t="s">
        <v>229</v>
      </c>
      <c r="B65" t="s">
        <v>5221</v>
      </c>
      <c r="C65" t="s">
        <v>440</v>
      </c>
      <c r="D65" t="s">
        <v>169</v>
      </c>
      <c r="E65" t="s">
        <v>439</v>
      </c>
      <c r="F65" t="str">
        <f t="shared" si="0"/>
        <v>J1-B28</v>
      </c>
      <c r="G65" t="str">
        <f>VLOOKUP(F65,RAW_b_TEI0185_REV03!A:B,2,0)</f>
        <v>PET3_N</v>
      </c>
      <c r="H65" t="str">
        <f t="shared" si="1"/>
        <v>PET3_N</v>
      </c>
      <c r="I65" t="str">
        <f t="shared" si="2"/>
        <v>--</v>
      </c>
      <c r="J65" t="str">
        <f t="shared" si="3"/>
        <v>--</v>
      </c>
      <c r="K65">
        <f>IFERROR(IF(J65="--",IF(G65=H65,VLOOKUP(G65,RAW_b_TEI0185_REV03!L:N,3,0),SUM(VLOOKUP(H65,RAW_b_TEI0185_REV03!L:N,3,0),VLOOKUP(G65,RAW_b_TEI0185_REV03!L:N,3,0))),"---"),"---")</f>
        <v>71.296700000000001</v>
      </c>
      <c r="L65" t="str">
        <f t="shared" si="4"/>
        <v>J1-B28</v>
      </c>
      <c r="M65" t="str">
        <f>IFERROR(IF(
COUNTIF(B2B!H:H,(IF(K65&lt;&gt;"---",IF(INDEX(RAW_b_TEI0185_REV03!B:D,MATCH(H65,RAW_b_TEI0185_REV03!B:B,0),3)=L65,INDEX(
RAW_b_TEI0185_REV03!B:D,MATCH(H65,INDEX(RAW_b_TEI0185_REV03!B:B,MATCH(H65,RAW_b_TEI0185_REV03!B:B,)+1):'RAW_b_TEI0185_REV03'!B11136,)+MATCH(H65,RAW_b_TEI0185_REV03!B:B,),3),INDEX(RAW_b_TEI0185_REV03!B:D,MATCH(H65,RAW_b_TEI0185_REV03!B:B,0),3)),"---")))=1,"---",IF(K65&lt;&gt;"---",IF(INDEX(RAW_b_TEI0185_REV03!B:D,MATCH(H65,RAW_b_TEI0185_REV03!B:B,0),3)=L65,INDEX(
RAW_b_TEI0185_REV03!B:D,MATCH(H65,INDEX(RAW_b_TEI0185_REV03!B:B,MATCH(H65,RAW_b_TEI0185_REV03!B:B,)+1):'RAW_b_TEI0185_REV03'!B11136,)+MATCH(H65,RAW_b_TEI0185_REV03!B:B,),3),INDEX(RAW_b_TEI0185_REV03!B:D,MATCH(H65,RAW_b_TEI0185_REV03!B:B,0),3)),"---")),"---")</f>
        <v>U1-AV133</v>
      </c>
      <c r="N65" t="str">
        <f>IFERROR(IF(AND(B65="B2B",J65="--"),L65,IF(
COUNTIF(B2B!H:H,(IF(K65&lt;&gt;"---",IF(INDEX(RAW_b_TEI0185_REV03!B:D,MATCH(H65,RAW_b_TEI0185_REV03!B:B,0),3)=L65,INDEX(
RAW_b_TEI0185_REV03!B:D,MATCH(H65,INDEX(RAW_b_TEI0185_REV03!B:B,MATCH(H65,RAW_b_TEI0185_REV03!B:B,)+1):'RAW_b_TEI0185_REV03'!B11136,)+MATCH(H65,RAW_b_TEI0185_REV03!B:B,),3),INDEX(RAW_b_TEI0185_REV03!B:D,MATCH(H65,RAW_b_TEI0185_REV03!B:B,0),3)),"---")))=0,"---",IF(K65&lt;&gt;"---",IF(INDEX(RAW_b_TEI0185_REV03!B:D,MATCH(H65,RAW_b_TEI0185_REV03!B:B,0),3)=L65,INDEX(
RAW_b_TEI0185_REV03!B:D,MATCH(H65,INDEX(RAW_b_TEI0185_REV03!B:B,MATCH(H65,RAW_b_TEI0185_REV03!B:B,)+1):'RAW_b_TEI0185_REV03'!B11136,)+MATCH(H65,RAW_b_TEI0185_REV03!B:B,),3),INDEX(RAW_b_TEI0185_REV03!B:D,MATCH(H65,RAW_b_TEI0185_REV03!B:B,0),3)),"---"))),"---")</f>
        <v>---</v>
      </c>
      <c r="Q65" t="s">
        <v>2006</v>
      </c>
      <c r="R65" t="s">
        <v>4066</v>
      </c>
      <c r="S65" t="s">
        <v>1772</v>
      </c>
      <c r="T65">
        <f>COUNTIF(RAW_b_TEI0185_REV03!B:B,G65)</f>
        <v>2</v>
      </c>
      <c r="U65" t="str">
        <f t="shared" si="5"/>
        <v>PCIe-4x-PET3_N</v>
      </c>
      <c r="W65" t="str">
        <f>IF(IF(IFERROR(VLOOKUP(H65,$O$6:$O$50,1,),1)=1,1,0),IFERROR(VLOOKUP($F$2&amp;"-"&amp;H65,RAW_b_TEI0185_REV03!C:G,4,0),"--"),"---")</f>
        <v>AV133</v>
      </c>
      <c r="X65" t="str">
        <f t="shared" si="6"/>
        <v>---</v>
      </c>
    </row>
    <row r="66" spans="1:24" x14ac:dyDescent="0.25">
      <c r="A66" t="s">
        <v>230</v>
      </c>
      <c r="B66" t="s">
        <v>5221</v>
      </c>
      <c r="C66" t="s">
        <v>294</v>
      </c>
      <c r="D66" t="s">
        <v>169</v>
      </c>
      <c r="E66" t="s">
        <v>442</v>
      </c>
      <c r="F66" t="str">
        <f t="shared" si="0"/>
        <v>J1-B29</v>
      </c>
      <c r="G66" t="str">
        <f>VLOOKUP(F66,RAW_b_TEI0185_REV03!A:B,2,0)</f>
        <v>GND</v>
      </c>
      <c r="H66" t="str">
        <f t="shared" si="1"/>
        <v>GND</v>
      </c>
      <c r="I66" t="str">
        <f t="shared" si="2"/>
        <v>--</v>
      </c>
      <c r="J66" t="str">
        <f t="shared" si="3"/>
        <v>---</v>
      </c>
      <c r="K66" t="str">
        <f>IFERROR(IF(J66="--",IF(G66=H66,VLOOKUP(G66,RAW_b_TEI0185_REV03!L:N,3,0),SUM(VLOOKUP(H66,RAW_b_TEI0185_REV03!L:N,3,0),VLOOKUP(G66,RAW_b_TEI0185_REV03!L:N,3,0))),"---"),"---")</f>
        <v>---</v>
      </c>
      <c r="L66" t="str">
        <f t="shared" si="4"/>
        <v>J1-B29</v>
      </c>
      <c r="M66" t="str">
        <f>IFERROR(IF(
COUNTIF(B2B!H:H,(IF(K66&lt;&gt;"---",IF(INDEX(RAW_b_TEI0185_REV03!B:D,MATCH(H66,RAW_b_TEI0185_REV03!B:B,0),3)=L66,INDEX(
RAW_b_TEI0185_REV03!B:D,MATCH(H66,INDEX(RAW_b_TEI0185_REV03!B:B,MATCH(H66,RAW_b_TEI0185_REV03!B:B,)+1):'RAW_b_TEI0185_REV03'!B11137,)+MATCH(H66,RAW_b_TEI0185_REV03!B:B,),3),INDEX(RAW_b_TEI0185_REV03!B:D,MATCH(H66,RAW_b_TEI0185_REV03!B:B,0),3)),"---")))=1,"---",IF(K66&lt;&gt;"---",IF(INDEX(RAW_b_TEI0185_REV03!B:D,MATCH(H66,RAW_b_TEI0185_REV03!B:B,0),3)=L66,INDEX(
RAW_b_TEI0185_REV03!B:D,MATCH(H66,INDEX(RAW_b_TEI0185_REV03!B:B,MATCH(H66,RAW_b_TEI0185_REV03!B:B,)+1):'RAW_b_TEI0185_REV03'!B11137,)+MATCH(H66,RAW_b_TEI0185_REV03!B:B,),3),INDEX(RAW_b_TEI0185_REV03!B:D,MATCH(H66,RAW_b_TEI0185_REV03!B:B,0),3)),"---")),"---")</f>
        <v>---</v>
      </c>
      <c r="N66" t="str">
        <f>IFERROR(IF(AND(B66="B2B",J66="--"),L66,IF(
COUNTIF(B2B!H:H,(IF(K66&lt;&gt;"---",IF(INDEX(RAW_b_TEI0185_REV03!B:D,MATCH(H66,RAW_b_TEI0185_REV03!B:B,0),3)=L66,INDEX(
RAW_b_TEI0185_REV03!B:D,MATCH(H66,INDEX(RAW_b_TEI0185_REV03!B:B,MATCH(H66,RAW_b_TEI0185_REV03!B:B,)+1):'RAW_b_TEI0185_REV03'!B11137,)+MATCH(H66,RAW_b_TEI0185_REV03!B:B,),3),INDEX(RAW_b_TEI0185_REV03!B:D,MATCH(H66,RAW_b_TEI0185_REV03!B:B,0),3)),"---")))=0,"---",IF(K66&lt;&gt;"---",IF(INDEX(RAW_b_TEI0185_REV03!B:D,MATCH(H66,RAW_b_TEI0185_REV03!B:B,0),3)=L66,INDEX(
RAW_b_TEI0185_REV03!B:D,MATCH(H66,INDEX(RAW_b_TEI0185_REV03!B:B,MATCH(H66,RAW_b_TEI0185_REV03!B:B,)+1):'RAW_b_TEI0185_REV03'!B11137,)+MATCH(H66,RAW_b_TEI0185_REV03!B:B,),3),INDEX(RAW_b_TEI0185_REV03!B:D,MATCH(H66,RAW_b_TEI0185_REV03!B:B,0),3)),"---"))),"---")</f>
        <v>---</v>
      </c>
      <c r="Q66" t="s">
        <v>2009</v>
      </c>
      <c r="R66" t="s">
        <v>4098</v>
      </c>
      <c r="S66" t="s">
        <v>1776</v>
      </c>
      <c r="T66">
        <f>COUNTIF(RAW_b_TEI0185_REV03!B:B,G66)</f>
        <v>2019</v>
      </c>
      <c r="U66" t="str">
        <f t="shared" si="5"/>
        <v>PCIe-4x-GND</v>
      </c>
      <c r="W66" t="str">
        <f>IF(IF(IFERROR(VLOOKUP(H66,$O$6:$O$50,1,),1)=1,1,0),IFERROR(VLOOKUP($F$2&amp;"-"&amp;H66,RAW_b_TEI0185_REV03!C:G,4,0),"--"),"---")</f>
        <v>---</v>
      </c>
      <c r="X66" t="str">
        <f t="shared" si="6"/>
        <v>---</v>
      </c>
    </row>
    <row r="67" spans="1:24" x14ac:dyDescent="0.25">
      <c r="A67" t="s">
        <v>231</v>
      </c>
      <c r="B67" t="s">
        <v>5221</v>
      </c>
      <c r="C67" t="s">
        <v>445</v>
      </c>
      <c r="D67" t="s">
        <v>169</v>
      </c>
      <c r="E67" t="s">
        <v>444</v>
      </c>
      <c r="F67" t="str">
        <f t="shared" si="0"/>
        <v>J1-B30</v>
      </c>
      <c r="G67" t="str">
        <f>VLOOKUP(F67,RAW_b_TEI0185_REV03!A:B,2,0)</f>
        <v>NetJ1_B30</v>
      </c>
      <c r="H67" t="str">
        <f t="shared" si="1"/>
        <v>NetJ1_B30</v>
      </c>
      <c r="I67" t="str">
        <f t="shared" si="2"/>
        <v>--</v>
      </c>
      <c r="J67" t="str">
        <f t="shared" si="3"/>
        <v>--</v>
      </c>
      <c r="K67" t="str">
        <f>IFERROR(IF(J67="--",IF(G67=H67,VLOOKUP(G67,RAW_b_TEI0185_REV03!L:N,3,0),SUM(VLOOKUP(H67,RAW_b_TEI0185_REV03!L:N,3,0),VLOOKUP(G67,RAW_b_TEI0185_REV03!L:N,3,0))),"---"),"---")</f>
        <v>---</v>
      </c>
      <c r="L67" t="str">
        <f t="shared" si="4"/>
        <v>J1-B30</v>
      </c>
      <c r="M67" t="str">
        <f>IFERROR(IF(
COUNTIF(B2B!H:H,(IF(K67&lt;&gt;"---",IF(INDEX(RAW_b_TEI0185_REV03!B:D,MATCH(H67,RAW_b_TEI0185_REV03!B:B,0),3)=L67,INDEX(
RAW_b_TEI0185_REV03!B:D,MATCH(H67,INDEX(RAW_b_TEI0185_REV03!B:B,MATCH(H67,RAW_b_TEI0185_REV03!B:B,)+1):'RAW_b_TEI0185_REV03'!B11138,)+MATCH(H67,RAW_b_TEI0185_REV03!B:B,),3),INDEX(RAW_b_TEI0185_REV03!B:D,MATCH(H67,RAW_b_TEI0185_REV03!B:B,0),3)),"---")))=1,"---",IF(K67&lt;&gt;"---",IF(INDEX(RAW_b_TEI0185_REV03!B:D,MATCH(H67,RAW_b_TEI0185_REV03!B:B,0),3)=L67,INDEX(
RAW_b_TEI0185_REV03!B:D,MATCH(H67,INDEX(RAW_b_TEI0185_REV03!B:B,MATCH(H67,RAW_b_TEI0185_REV03!B:B,)+1):'RAW_b_TEI0185_REV03'!B11138,)+MATCH(H67,RAW_b_TEI0185_REV03!B:B,),3),INDEX(RAW_b_TEI0185_REV03!B:D,MATCH(H67,RAW_b_TEI0185_REV03!B:B,0),3)),"---")),"---")</f>
        <v>---</v>
      </c>
      <c r="N67" t="str">
        <f>IFERROR(IF(AND(B67="B2B",J67="--"),L67,IF(
COUNTIF(B2B!H:H,(IF(K67&lt;&gt;"---",IF(INDEX(RAW_b_TEI0185_REV03!B:D,MATCH(H67,RAW_b_TEI0185_REV03!B:B,0),3)=L67,INDEX(
RAW_b_TEI0185_REV03!B:D,MATCH(H67,INDEX(RAW_b_TEI0185_REV03!B:B,MATCH(H67,RAW_b_TEI0185_REV03!B:B,)+1):'RAW_b_TEI0185_REV03'!B11138,)+MATCH(H67,RAW_b_TEI0185_REV03!B:B,),3),INDEX(RAW_b_TEI0185_REV03!B:D,MATCH(H67,RAW_b_TEI0185_REV03!B:B,0),3)),"---")))=0,"---",IF(K67&lt;&gt;"---",IF(INDEX(RAW_b_TEI0185_REV03!B:D,MATCH(H67,RAW_b_TEI0185_REV03!B:B,0),3)=L67,INDEX(
RAW_b_TEI0185_REV03!B:D,MATCH(H67,INDEX(RAW_b_TEI0185_REV03!B:B,MATCH(H67,RAW_b_TEI0185_REV03!B:B,)+1):'RAW_b_TEI0185_REV03'!B11138,)+MATCH(H67,RAW_b_TEI0185_REV03!B:B,),3),INDEX(RAW_b_TEI0185_REV03!B:D,MATCH(H67,RAW_b_TEI0185_REV03!B:B,0),3)),"---"))),"---")</f>
        <v>---</v>
      </c>
      <c r="Q67" t="s">
        <v>2008</v>
      </c>
      <c r="R67" t="s">
        <v>4098</v>
      </c>
      <c r="S67" t="s">
        <v>1779</v>
      </c>
      <c r="T67">
        <f>COUNTIF(RAW_b_TEI0185_REV03!B:B,G67)</f>
        <v>1</v>
      </c>
      <c r="U67" t="str">
        <f t="shared" si="5"/>
        <v>PCIe-4x-NetJ1_B30</v>
      </c>
      <c r="W67" t="str">
        <f>IF(IF(IFERROR(VLOOKUP(H67,$O$6:$O$50,1,),1)=1,1,0),IFERROR(VLOOKUP($F$2&amp;"-"&amp;H67,RAW_b_TEI0185_REV03!C:G,4,0),"--"),"---")</f>
        <v>--</v>
      </c>
      <c r="X67" t="str">
        <f t="shared" si="6"/>
        <v>---</v>
      </c>
    </row>
    <row r="68" spans="1:24" x14ac:dyDescent="0.25">
      <c r="A68" t="s">
        <v>232</v>
      </c>
      <c r="B68" t="s">
        <v>5221</v>
      </c>
      <c r="C68" t="s">
        <v>286</v>
      </c>
      <c r="D68" t="s">
        <v>169</v>
      </c>
      <c r="E68" t="s">
        <v>447</v>
      </c>
      <c r="F68" t="str">
        <f t="shared" si="0"/>
        <v>J1-B31</v>
      </c>
      <c r="G68" t="str">
        <f>VLOOKUP(F68,RAW_b_TEI0185_REV03!A:B,2,0)</f>
        <v>PCIE_PRSNTb</v>
      </c>
      <c r="H68" t="str">
        <f t="shared" si="1"/>
        <v>PCIE_PRSNTb</v>
      </c>
      <c r="I68" t="str">
        <f t="shared" si="2"/>
        <v>--</v>
      </c>
      <c r="J68" t="str">
        <f t="shared" si="3"/>
        <v>--</v>
      </c>
      <c r="K68">
        <f>IFERROR(IF(J68="--",IF(G68=H68,VLOOKUP(G68,RAW_b_TEI0185_REV03!L:N,3,0),SUM(VLOOKUP(H68,RAW_b_TEI0185_REV03!L:N,3,0),VLOOKUP(G68,RAW_b_TEI0185_REV03!L:N,3,0))),"---"),"---")</f>
        <v>51.329300000000003</v>
      </c>
      <c r="L68" t="str">
        <f t="shared" si="4"/>
        <v>J1-B31</v>
      </c>
      <c r="M68" t="str">
        <f>IFERROR(IF(
COUNTIF(B2B!H:H,(IF(K68&lt;&gt;"---",IF(INDEX(RAW_b_TEI0185_REV03!B:D,MATCH(H68,RAW_b_TEI0185_REV03!B:B,0),3)=L68,INDEX(
RAW_b_TEI0185_REV03!B:D,MATCH(H68,INDEX(RAW_b_TEI0185_REV03!B:B,MATCH(H68,RAW_b_TEI0185_REV03!B:B,)+1):'RAW_b_TEI0185_REV03'!B11139,)+MATCH(H68,RAW_b_TEI0185_REV03!B:B,),3),INDEX(RAW_b_TEI0185_REV03!B:D,MATCH(H68,RAW_b_TEI0185_REV03!B:B,0),3)),"---")))=1,"---",IF(K68&lt;&gt;"---",IF(INDEX(RAW_b_TEI0185_REV03!B:D,MATCH(H68,RAW_b_TEI0185_REV03!B:B,0),3)=L68,INDEX(
RAW_b_TEI0185_REV03!B:D,MATCH(H68,INDEX(RAW_b_TEI0185_REV03!B:B,MATCH(H68,RAW_b_TEI0185_REV03!B:B,)+1):'RAW_b_TEI0185_REV03'!B11139,)+MATCH(H68,RAW_b_TEI0185_REV03!B:B,),3),INDEX(RAW_b_TEI0185_REV03!B:D,MATCH(H68,RAW_b_TEI0185_REV03!B:B,0),3)),"---")),"---")</f>
        <v>J1-A1</v>
      </c>
      <c r="N68" t="str">
        <f>IFERROR(IF(AND(B68="B2B",J68="--"),L68,IF(
COUNTIF(B2B!H:H,(IF(K68&lt;&gt;"---",IF(INDEX(RAW_b_TEI0185_REV03!B:D,MATCH(H68,RAW_b_TEI0185_REV03!B:B,0),3)=L68,INDEX(
RAW_b_TEI0185_REV03!B:D,MATCH(H68,INDEX(RAW_b_TEI0185_REV03!B:B,MATCH(H68,RAW_b_TEI0185_REV03!B:B,)+1):'RAW_b_TEI0185_REV03'!B11139,)+MATCH(H68,RAW_b_TEI0185_REV03!B:B,),3),INDEX(RAW_b_TEI0185_REV03!B:D,MATCH(H68,RAW_b_TEI0185_REV03!B:B,0),3)),"---")))=0,"---",IF(K68&lt;&gt;"---",IF(INDEX(RAW_b_TEI0185_REV03!B:D,MATCH(H68,RAW_b_TEI0185_REV03!B:B,0),3)=L68,INDEX(
RAW_b_TEI0185_REV03!B:D,MATCH(H68,INDEX(RAW_b_TEI0185_REV03!B:B,MATCH(H68,RAW_b_TEI0185_REV03!B:B,)+1):'RAW_b_TEI0185_REV03'!B11139,)+MATCH(H68,RAW_b_TEI0185_REV03!B:B,),3),INDEX(RAW_b_TEI0185_REV03!B:D,MATCH(H68,RAW_b_TEI0185_REV03!B:B,0),3)),"---"))),"---")</f>
        <v>---</v>
      </c>
      <c r="Q68" t="s">
        <v>1253</v>
      </c>
      <c r="R68" t="s">
        <v>4103</v>
      </c>
      <c r="S68" t="s">
        <v>1265</v>
      </c>
      <c r="T68">
        <f>COUNTIF(RAW_b_TEI0185_REV03!B:B,G68)</f>
        <v>3</v>
      </c>
      <c r="U68" t="str">
        <f t="shared" si="5"/>
        <v>PCIe-4x-PCIE_PRSNTb</v>
      </c>
      <c r="W68" t="str">
        <f>IF(IF(IFERROR(VLOOKUP(H68,$O$6:$O$50,1,),1)=1,1,0),IFERROR(VLOOKUP($F$2&amp;"-"&amp;H68,RAW_b_TEI0185_REV03!C:G,4,0),"--"),"---")</f>
        <v>--</v>
      </c>
      <c r="X68" t="str">
        <f t="shared" si="6"/>
        <v>J1-A1</v>
      </c>
    </row>
    <row r="69" spans="1:24" x14ac:dyDescent="0.25">
      <c r="A69" t="s">
        <v>233</v>
      </c>
      <c r="B69" t="s">
        <v>5221</v>
      </c>
      <c r="C69" t="s">
        <v>294</v>
      </c>
      <c r="D69" t="s">
        <v>169</v>
      </c>
      <c r="E69" t="s">
        <v>449</v>
      </c>
      <c r="F69" t="str">
        <f t="shared" si="0"/>
        <v>J1-B32</v>
      </c>
      <c r="G69" t="str">
        <f>VLOOKUP(F69,RAW_b_TEI0185_REV03!A:B,2,0)</f>
        <v>GND</v>
      </c>
      <c r="H69" t="str">
        <f t="shared" si="1"/>
        <v>GND</v>
      </c>
      <c r="I69" t="str">
        <f t="shared" si="2"/>
        <v>--</v>
      </c>
      <c r="J69" t="str">
        <f t="shared" si="3"/>
        <v>---</v>
      </c>
      <c r="K69" t="str">
        <f>IFERROR(IF(J69="--",IF(G69=H69,VLOOKUP(G69,RAW_b_TEI0185_REV03!L:N,3,0),SUM(VLOOKUP(H69,RAW_b_TEI0185_REV03!L:N,3,0),VLOOKUP(G69,RAW_b_TEI0185_REV03!L:N,3,0))),"---"),"---")</f>
        <v>---</v>
      </c>
      <c r="L69" t="str">
        <f t="shared" si="4"/>
        <v>J1-B32</v>
      </c>
      <c r="M69" t="str">
        <f>IFERROR(IF(
COUNTIF(B2B!H:H,(IF(K69&lt;&gt;"---",IF(INDEX(RAW_b_TEI0185_REV03!B:D,MATCH(H69,RAW_b_TEI0185_REV03!B:B,0),3)=L69,INDEX(
RAW_b_TEI0185_REV03!B:D,MATCH(H69,INDEX(RAW_b_TEI0185_REV03!B:B,MATCH(H69,RAW_b_TEI0185_REV03!B:B,)+1):'RAW_b_TEI0185_REV03'!B11140,)+MATCH(H69,RAW_b_TEI0185_REV03!B:B,),3),INDEX(RAW_b_TEI0185_REV03!B:D,MATCH(H69,RAW_b_TEI0185_REV03!B:B,0),3)),"---")))=1,"---",IF(K69&lt;&gt;"---",IF(INDEX(RAW_b_TEI0185_REV03!B:D,MATCH(H69,RAW_b_TEI0185_REV03!B:B,0),3)=L69,INDEX(
RAW_b_TEI0185_REV03!B:D,MATCH(H69,INDEX(RAW_b_TEI0185_REV03!B:B,MATCH(H69,RAW_b_TEI0185_REV03!B:B,)+1):'RAW_b_TEI0185_REV03'!B11140,)+MATCH(H69,RAW_b_TEI0185_REV03!B:B,),3),INDEX(RAW_b_TEI0185_REV03!B:D,MATCH(H69,RAW_b_TEI0185_REV03!B:B,0),3)),"---")),"---")</f>
        <v>---</v>
      </c>
      <c r="N69" t="str">
        <f>IFERROR(IF(AND(B69="B2B",J69="--"),L69,IF(
COUNTIF(B2B!H:H,(IF(K69&lt;&gt;"---",IF(INDEX(RAW_b_TEI0185_REV03!B:D,MATCH(H69,RAW_b_TEI0185_REV03!B:B,0),3)=L69,INDEX(
RAW_b_TEI0185_REV03!B:D,MATCH(H69,INDEX(RAW_b_TEI0185_REV03!B:B,MATCH(H69,RAW_b_TEI0185_REV03!B:B,)+1):'RAW_b_TEI0185_REV03'!B11140,)+MATCH(H69,RAW_b_TEI0185_REV03!B:B,),3),INDEX(RAW_b_TEI0185_REV03!B:D,MATCH(H69,RAW_b_TEI0185_REV03!B:B,0),3)),"---")))=0,"---",IF(K69&lt;&gt;"---",IF(INDEX(RAW_b_TEI0185_REV03!B:D,MATCH(H69,RAW_b_TEI0185_REV03!B:B,0),3)=L69,INDEX(
RAW_b_TEI0185_REV03!B:D,MATCH(H69,INDEX(RAW_b_TEI0185_REV03!B:B,MATCH(H69,RAW_b_TEI0185_REV03!B:B,)+1):'RAW_b_TEI0185_REV03'!B11140,)+MATCH(H69,RAW_b_TEI0185_REV03!B:B,),3),INDEX(RAW_b_TEI0185_REV03!B:D,MATCH(H69,RAW_b_TEI0185_REV03!B:B,0),3)),"---"))),"---")</f>
        <v>---</v>
      </c>
      <c r="Q69" t="s">
        <v>1250</v>
      </c>
      <c r="R69" t="s">
        <v>4103</v>
      </c>
      <c r="S69" t="s">
        <v>1262</v>
      </c>
      <c r="T69">
        <f>COUNTIF(RAW_b_TEI0185_REV03!B:B,G69)</f>
        <v>2019</v>
      </c>
      <c r="U69" t="str">
        <f t="shared" si="5"/>
        <v>PCIe-4x-GND</v>
      </c>
      <c r="W69" t="str">
        <f>IF(IF(IFERROR(VLOOKUP(H69,$O$6:$O$50,1,),1)=1,1,0),IFERROR(VLOOKUP($F$2&amp;"-"&amp;H69,RAW_b_TEI0185_REV03!C:G,4,0),"--"),"---")</f>
        <v>---</v>
      </c>
      <c r="X69" t="str">
        <f t="shared" si="6"/>
        <v>---</v>
      </c>
    </row>
    <row r="70" spans="1:24" x14ac:dyDescent="0.25">
      <c r="A70" t="s">
        <v>234</v>
      </c>
      <c r="B70" t="s">
        <v>5222</v>
      </c>
      <c r="C70" t="s">
        <v>451</v>
      </c>
      <c r="D70" t="s">
        <v>270</v>
      </c>
      <c r="E70">
        <v>1</v>
      </c>
      <c r="F70" t="str">
        <f t="shared" si="0"/>
        <v>J2-1</v>
      </c>
      <c r="G70" t="str">
        <f>VLOOKUP(F70,RAW_b_TEI0185_REV03!A:B,2,0)</f>
        <v>VBUS1</v>
      </c>
      <c r="H70" t="str">
        <f t="shared" si="1"/>
        <v>VBUS1</v>
      </c>
      <c r="I70" t="str">
        <f t="shared" si="2"/>
        <v>--</v>
      </c>
      <c r="J70" t="str">
        <f t="shared" si="3"/>
        <v>--</v>
      </c>
      <c r="K70">
        <f>IFERROR(IF(J70="--",IF(G70=H70,VLOOKUP(G70,RAW_b_TEI0185_REV03!L:N,3,0),SUM(VLOOKUP(H70,RAW_b_TEI0185_REV03!L:N,3,0),VLOOKUP(G70,RAW_b_TEI0185_REV03!L:N,3,0))),"---"),"---")</f>
        <v>2.2347000000000001</v>
      </c>
      <c r="L70" t="str">
        <f t="shared" si="4"/>
        <v>J2-1</v>
      </c>
      <c r="M70" t="str">
        <f>IFERROR(IF(
COUNTIF(B2B!H:H,(IF(K70&lt;&gt;"---",IF(INDEX(RAW_b_TEI0185_REV03!B:D,MATCH(H70,RAW_b_TEI0185_REV03!B:B,0),3)=L70,INDEX(
RAW_b_TEI0185_REV03!B:D,MATCH(H70,INDEX(RAW_b_TEI0185_REV03!B:B,MATCH(H70,RAW_b_TEI0185_REV03!B:B,)+1):'RAW_b_TEI0185_REV03'!B11141,)+MATCH(H70,RAW_b_TEI0185_REV03!B:B,),3),INDEX(RAW_b_TEI0185_REV03!B:D,MATCH(H70,RAW_b_TEI0185_REV03!B:B,0),3)),"---")))=1,"---",IF(K70&lt;&gt;"---",IF(INDEX(RAW_b_TEI0185_REV03!B:D,MATCH(H70,RAW_b_TEI0185_REV03!B:B,0),3)=L70,INDEX(
RAW_b_TEI0185_REV03!B:D,MATCH(H70,INDEX(RAW_b_TEI0185_REV03!B:B,MATCH(H70,RAW_b_TEI0185_REV03!B:B,)+1):'RAW_b_TEI0185_REV03'!B11141,)+MATCH(H70,RAW_b_TEI0185_REV03!B:B,),3),INDEX(RAW_b_TEI0185_REV03!B:D,MATCH(H70,RAW_b_TEI0185_REV03!B:B,0),3)),"---")),"---")</f>
        <v>U4-8</v>
      </c>
      <c r="N70" t="str">
        <f>IFERROR(IF(AND(B70="B2B",J70="--"),L70,IF(
COUNTIF(B2B!H:H,(IF(K70&lt;&gt;"---",IF(INDEX(RAW_b_TEI0185_REV03!B:D,MATCH(H70,RAW_b_TEI0185_REV03!B:B,0),3)=L70,INDEX(
RAW_b_TEI0185_REV03!B:D,MATCH(H70,INDEX(RAW_b_TEI0185_REV03!B:B,MATCH(H70,RAW_b_TEI0185_REV03!B:B,)+1):'RAW_b_TEI0185_REV03'!B11141,)+MATCH(H70,RAW_b_TEI0185_REV03!B:B,),3),INDEX(RAW_b_TEI0185_REV03!B:D,MATCH(H70,RAW_b_TEI0185_REV03!B:B,0),3)),"---")))=0,"---",IF(K70&lt;&gt;"---",IF(INDEX(RAW_b_TEI0185_REV03!B:D,MATCH(H70,RAW_b_TEI0185_REV03!B:B,0),3)=L70,INDEX(
RAW_b_TEI0185_REV03!B:D,MATCH(H70,INDEX(RAW_b_TEI0185_REV03!B:B,MATCH(H70,RAW_b_TEI0185_REV03!B:B,)+1):'RAW_b_TEI0185_REV03'!B11141,)+MATCH(H70,RAW_b_TEI0185_REV03!B:B,),3),INDEX(RAW_b_TEI0185_REV03!B:D,MATCH(H70,RAW_b_TEI0185_REV03!B:B,0),3)),"---"))),"---")</f>
        <v>---</v>
      </c>
      <c r="Q70" t="s">
        <v>5209</v>
      </c>
      <c r="R70" t="s">
        <v>4950</v>
      </c>
      <c r="S70" t="s">
        <v>1073</v>
      </c>
      <c r="T70">
        <f>COUNTIF(RAW_b_TEI0185_REV03!B:B,G70)</f>
        <v>6</v>
      </c>
      <c r="U70" t="str">
        <f t="shared" si="5"/>
        <v>USB3.0 A Stacked-VBUS1</v>
      </c>
      <c r="W70" t="str">
        <f>IF(IF(IFERROR(VLOOKUP(H70,$O$6:$O$50,1,),1)=1,1,0),IFERROR(VLOOKUP($F$2&amp;"-"&amp;H70,RAW_b_TEI0185_REV03!C:G,4,0),"--"),"---")</f>
        <v>--</v>
      </c>
      <c r="X70" t="str">
        <f t="shared" si="6"/>
        <v>U4-8</v>
      </c>
    </row>
    <row r="71" spans="1:24" x14ac:dyDescent="0.25">
      <c r="A71" t="s">
        <v>235</v>
      </c>
      <c r="B71" t="s">
        <v>5222</v>
      </c>
      <c r="C71" t="s">
        <v>452</v>
      </c>
      <c r="D71" t="s">
        <v>270</v>
      </c>
      <c r="E71">
        <v>2</v>
      </c>
      <c r="F71" t="str">
        <f t="shared" ref="F71:F134" si="7">$D71&amp;"-"&amp;$E71</f>
        <v>J2-2</v>
      </c>
      <c r="G71" t="str">
        <f>VLOOKUP(F71,RAW_b_TEI0185_REV03!A:B,2,0)</f>
        <v>USB_D1_N</v>
      </c>
      <c r="H71" t="str">
        <f t="shared" ref="H71:H134" si="8">IF(IF(COUNTIF($Q$6:$S$150,G71)&gt;0,"---","--")="---",VLOOKUP(G71,$Q$6:$S$150,3,0),G71)</f>
        <v>USB_D1_N</v>
      </c>
      <c r="I71" t="str">
        <f t="shared" ref="I71:I134" si="9">IF(IF(COUNTIF($Q$6:$S$150,G71)&gt;0,"---","--")="---",VLOOKUP(G71,$Q$6:$S$150,2,0),"--")</f>
        <v>--</v>
      </c>
      <c r="J71" t="str">
        <f t="shared" ref="J71:J134" si="10">IF(COUNTIF($O$6:$O$100,G71)&gt;0,"---","--")</f>
        <v>--</v>
      </c>
      <c r="K71">
        <f>IFERROR(IF(J71="--",IF(G71=H71,VLOOKUP(G71,RAW_b_TEI0185_REV03!L:N,3,0),SUM(VLOOKUP(H71,RAW_b_TEI0185_REV03!L:N,3,0),VLOOKUP(G71,RAW_b_TEI0185_REV03!L:N,3,0))),"---"),"---")</f>
        <v>52.246600000000001</v>
      </c>
      <c r="L71" t="str">
        <f t="shared" ref="L71:L134" si="11">$D71&amp;"-"&amp;$E71</f>
        <v>J2-2</v>
      </c>
      <c r="M71" t="str">
        <f>IFERROR(IF(
COUNTIF(B2B!H:H,(IF(K71&lt;&gt;"---",IF(INDEX(RAW_b_TEI0185_REV03!B:D,MATCH(H71,RAW_b_TEI0185_REV03!B:B,0),3)=L71,INDEX(
RAW_b_TEI0185_REV03!B:D,MATCH(H71,INDEX(RAW_b_TEI0185_REV03!B:B,MATCH(H71,RAW_b_TEI0185_REV03!B:B,)+1):'RAW_b_TEI0185_REV03'!B11142,)+MATCH(H71,RAW_b_TEI0185_REV03!B:B,),3),INDEX(RAW_b_TEI0185_REV03!B:D,MATCH(H71,RAW_b_TEI0185_REV03!B:B,0),3)),"---")))=1,"---",IF(K71&lt;&gt;"---",IF(INDEX(RAW_b_TEI0185_REV03!B:D,MATCH(H71,RAW_b_TEI0185_REV03!B:B,0),3)=L71,INDEX(
RAW_b_TEI0185_REV03!B:D,MATCH(H71,INDEX(RAW_b_TEI0185_REV03!B:B,MATCH(H71,RAW_b_TEI0185_REV03!B:B,)+1):'RAW_b_TEI0185_REV03'!B11142,)+MATCH(H71,RAW_b_TEI0185_REV03!B:B,),3),INDEX(RAW_b_TEI0185_REV03!B:D,MATCH(H71,RAW_b_TEI0185_REV03!B:B,0),3)),"---")),"---")</f>
        <v>U7-3</v>
      </c>
      <c r="N71" t="str">
        <f>IFERROR(IF(AND(B71="B2B",J71="--"),L71,IF(
COUNTIF(B2B!H:H,(IF(K71&lt;&gt;"---",IF(INDEX(RAW_b_TEI0185_REV03!B:D,MATCH(H71,RAW_b_TEI0185_REV03!B:B,0),3)=L71,INDEX(
RAW_b_TEI0185_REV03!B:D,MATCH(H71,INDEX(RAW_b_TEI0185_REV03!B:B,MATCH(H71,RAW_b_TEI0185_REV03!B:B,)+1):'RAW_b_TEI0185_REV03'!B11142,)+MATCH(H71,RAW_b_TEI0185_REV03!B:B,),3),INDEX(RAW_b_TEI0185_REV03!B:D,MATCH(H71,RAW_b_TEI0185_REV03!B:B,0),3)),"---")))=0,"---",IF(K71&lt;&gt;"---",IF(INDEX(RAW_b_TEI0185_REV03!B:D,MATCH(H71,RAW_b_TEI0185_REV03!B:B,0),3)=L71,INDEX(
RAW_b_TEI0185_REV03!B:D,MATCH(H71,INDEX(RAW_b_TEI0185_REV03!B:B,MATCH(H71,RAW_b_TEI0185_REV03!B:B,)+1):'RAW_b_TEI0185_REV03'!B11142,)+MATCH(H71,RAW_b_TEI0185_REV03!B:B,),3),INDEX(RAW_b_TEI0185_REV03!B:D,MATCH(H71,RAW_b_TEI0185_REV03!B:B,0),3)),"---"))),"---")</f>
        <v>---</v>
      </c>
      <c r="Q71" t="s">
        <v>1247</v>
      </c>
      <c r="R71" t="s">
        <v>5131</v>
      </c>
      <c r="S71" t="s">
        <v>354</v>
      </c>
      <c r="T71">
        <f>COUNTIF(RAW_b_TEI0185_REV03!B:B,G71)</f>
        <v>3</v>
      </c>
      <c r="U71" t="str">
        <f t="shared" ref="U71:U134" si="12">$B71&amp;"-"&amp;$C71</f>
        <v>USB3.0 A Stacked-USB_D1_N</v>
      </c>
      <c r="W71" t="str">
        <f>IF(IF(IFERROR(VLOOKUP(H71,$O$6:$O$50,1,),1)=1,1,0),IFERROR(VLOOKUP($F$2&amp;"-"&amp;H71,RAW_b_TEI0185_REV03!C:G,4,0),"--"),"---")</f>
        <v>--</v>
      </c>
      <c r="X71" t="str">
        <f t="shared" ref="X71:X134" si="13">IF(AND(J71="--",W71="--"),M71,"---")</f>
        <v>U7-3</v>
      </c>
    </row>
    <row r="72" spans="1:24" x14ac:dyDescent="0.25">
      <c r="A72" t="s">
        <v>236</v>
      </c>
      <c r="B72" t="s">
        <v>5222</v>
      </c>
      <c r="C72" t="s">
        <v>453</v>
      </c>
      <c r="D72" t="s">
        <v>270</v>
      </c>
      <c r="E72">
        <v>3</v>
      </c>
      <c r="F72" t="str">
        <f t="shared" si="7"/>
        <v>J2-3</v>
      </c>
      <c r="G72" t="str">
        <f>VLOOKUP(F72,RAW_b_TEI0185_REV03!A:B,2,0)</f>
        <v>USB_D1_P</v>
      </c>
      <c r="H72" t="str">
        <f t="shared" si="8"/>
        <v>USB_D1_P</v>
      </c>
      <c r="I72" t="str">
        <f t="shared" si="9"/>
        <v>--</v>
      </c>
      <c r="J72" t="str">
        <f t="shared" si="10"/>
        <v>--</v>
      </c>
      <c r="K72">
        <f>IFERROR(IF(J72="--",IF(G72=H72,VLOOKUP(G72,RAW_b_TEI0185_REV03!L:N,3,0),SUM(VLOOKUP(H72,RAW_b_TEI0185_REV03!L:N,3,0),VLOOKUP(G72,RAW_b_TEI0185_REV03!L:N,3,0))),"---"),"---")</f>
        <v>52.246699999999997</v>
      </c>
      <c r="L72" t="str">
        <f t="shared" si="11"/>
        <v>J2-3</v>
      </c>
      <c r="M72" t="str">
        <f>IFERROR(IF(
COUNTIF(B2B!H:H,(IF(K72&lt;&gt;"---",IF(INDEX(RAW_b_TEI0185_REV03!B:D,MATCH(H72,RAW_b_TEI0185_REV03!B:B,0),3)=L72,INDEX(
RAW_b_TEI0185_REV03!B:D,MATCH(H72,INDEX(RAW_b_TEI0185_REV03!B:B,MATCH(H72,RAW_b_TEI0185_REV03!B:B,)+1):'RAW_b_TEI0185_REV03'!B11143,)+MATCH(H72,RAW_b_TEI0185_REV03!B:B,),3),INDEX(RAW_b_TEI0185_REV03!B:D,MATCH(H72,RAW_b_TEI0185_REV03!B:B,0),3)),"---")))=1,"---",IF(K72&lt;&gt;"---",IF(INDEX(RAW_b_TEI0185_REV03!B:D,MATCH(H72,RAW_b_TEI0185_REV03!B:B,0),3)=L72,INDEX(
RAW_b_TEI0185_REV03!B:D,MATCH(H72,INDEX(RAW_b_TEI0185_REV03!B:B,MATCH(H72,RAW_b_TEI0185_REV03!B:B,)+1):'RAW_b_TEI0185_REV03'!B11143,)+MATCH(H72,RAW_b_TEI0185_REV03!B:B,),3),INDEX(RAW_b_TEI0185_REV03!B:D,MATCH(H72,RAW_b_TEI0185_REV03!B:B,0),3)),"---")),"---")</f>
        <v>U7-2</v>
      </c>
      <c r="N72" t="str">
        <f>IFERROR(IF(AND(B72="B2B",J72="--"),L72,IF(
COUNTIF(B2B!H:H,(IF(K72&lt;&gt;"---",IF(INDEX(RAW_b_TEI0185_REV03!B:D,MATCH(H72,RAW_b_TEI0185_REV03!B:B,0),3)=L72,INDEX(
RAW_b_TEI0185_REV03!B:D,MATCH(H72,INDEX(RAW_b_TEI0185_REV03!B:B,MATCH(H72,RAW_b_TEI0185_REV03!B:B,)+1):'RAW_b_TEI0185_REV03'!B11143,)+MATCH(H72,RAW_b_TEI0185_REV03!B:B,),3),INDEX(RAW_b_TEI0185_REV03!B:D,MATCH(H72,RAW_b_TEI0185_REV03!B:B,0),3)),"---")))=0,"---",IF(K72&lt;&gt;"---",IF(INDEX(RAW_b_TEI0185_REV03!B:D,MATCH(H72,RAW_b_TEI0185_REV03!B:B,0),3)=L72,INDEX(
RAW_b_TEI0185_REV03!B:D,MATCH(H72,INDEX(RAW_b_TEI0185_REV03!B:B,MATCH(H72,RAW_b_TEI0185_REV03!B:B,)+1):'RAW_b_TEI0185_REV03'!B11143,)+MATCH(H72,RAW_b_TEI0185_REV03!B:B,),3),INDEX(RAW_b_TEI0185_REV03!B:D,MATCH(H72,RAW_b_TEI0185_REV03!B:B,0),3)),"---"))),"---")</f>
        <v>---</v>
      </c>
      <c r="Q72" t="s">
        <v>327</v>
      </c>
      <c r="R72" t="s">
        <v>4180</v>
      </c>
      <c r="S72" t="s">
        <v>1943</v>
      </c>
      <c r="T72">
        <f>COUNTIF(RAW_b_TEI0185_REV03!B:B,G72)</f>
        <v>3</v>
      </c>
      <c r="U72" t="str">
        <f t="shared" si="12"/>
        <v>USB3.0 A Stacked-USB_D1_P</v>
      </c>
      <c r="W72" t="str">
        <f>IF(IF(IFERROR(VLOOKUP(H72,$O$6:$O$50,1,),1)=1,1,0),IFERROR(VLOOKUP($F$2&amp;"-"&amp;H72,RAW_b_TEI0185_REV03!C:G,4,0),"--"),"---")</f>
        <v>--</v>
      </c>
      <c r="X72" t="str">
        <f t="shared" si="13"/>
        <v>U7-2</v>
      </c>
    </row>
    <row r="73" spans="1:24" x14ac:dyDescent="0.25">
      <c r="A73" t="s">
        <v>237</v>
      </c>
      <c r="B73" t="s">
        <v>5222</v>
      </c>
      <c r="C73" t="s">
        <v>294</v>
      </c>
      <c r="D73" t="s">
        <v>270</v>
      </c>
      <c r="E73">
        <v>4</v>
      </c>
      <c r="F73" t="str">
        <f t="shared" si="7"/>
        <v>J2-4</v>
      </c>
      <c r="G73" t="str">
        <f>VLOOKUP(F73,RAW_b_TEI0185_REV03!A:B,2,0)</f>
        <v>GND</v>
      </c>
      <c r="H73" t="str">
        <f t="shared" si="8"/>
        <v>GND</v>
      </c>
      <c r="I73" t="str">
        <f t="shared" si="9"/>
        <v>--</v>
      </c>
      <c r="J73" t="str">
        <f t="shared" si="10"/>
        <v>---</v>
      </c>
      <c r="K73" t="str">
        <f>IFERROR(IF(J73="--",IF(G73=H73,VLOOKUP(G73,RAW_b_TEI0185_REV03!L:N,3,0),SUM(VLOOKUP(H73,RAW_b_TEI0185_REV03!L:N,3,0),VLOOKUP(G73,RAW_b_TEI0185_REV03!L:N,3,0))),"---"),"---")</f>
        <v>---</v>
      </c>
      <c r="L73" t="str">
        <f t="shared" si="11"/>
        <v>J2-4</v>
      </c>
      <c r="M73" t="str">
        <f>IFERROR(IF(
COUNTIF(B2B!H:H,(IF(K73&lt;&gt;"---",IF(INDEX(RAW_b_TEI0185_REV03!B:D,MATCH(H73,RAW_b_TEI0185_REV03!B:B,0),3)=L73,INDEX(
RAW_b_TEI0185_REV03!B:D,MATCH(H73,INDEX(RAW_b_TEI0185_REV03!B:B,MATCH(H73,RAW_b_TEI0185_REV03!B:B,)+1):'RAW_b_TEI0185_REV03'!B11144,)+MATCH(H73,RAW_b_TEI0185_REV03!B:B,),3),INDEX(RAW_b_TEI0185_REV03!B:D,MATCH(H73,RAW_b_TEI0185_REV03!B:B,0),3)),"---")))=1,"---",IF(K73&lt;&gt;"---",IF(INDEX(RAW_b_TEI0185_REV03!B:D,MATCH(H73,RAW_b_TEI0185_REV03!B:B,0),3)=L73,INDEX(
RAW_b_TEI0185_REV03!B:D,MATCH(H73,INDEX(RAW_b_TEI0185_REV03!B:B,MATCH(H73,RAW_b_TEI0185_REV03!B:B,)+1):'RAW_b_TEI0185_REV03'!B11144,)+MATCH(H73,RAW_b_TEI0185_REV03!B:B,),3),INDEX(RAW_b_TEI0185_REV03!B:D,MATCH(H73,RAW_b_TEI0185_REV03!B:B,0),3)),"---")),"---")</f>
        <v>---</v>
      </c>
      <c r="N73" t="str">
        <f>IFERROR(IF(AND(B73="B2B",J73="--"),L73,IF(
COUNTIF(B2B!H:H,(IF(K73&lt;&gt;"---",IF(INDEX(RAW_b_TEI0185_REV03!B:D,MATCH(H73,RAW_b_TEI0185_REV03!B:B,0),3)=L73,INDEX(
RAW_b_TEI0185_REV03!B:D,MATCH(H73,INDEX(RAW_b_TEI0185_REV03!B:B,MATCH(H73,RAW_b_TEI0185_REV03!B:B,)+1):'RAW_b_TEI0185_REV03'!B11144,)+MATCH(H73,RAW_b_TEI0185_REV03!B:B,),3),INDEX(RAW_b_TEI0185_REV03!B:D,MATCH(H73,RAW_b_TEI0185_REV03!B:B,0),3)),"---")))=0,"---",IF(K73&lt;&gt;"---",IF(INDEX(RAW_b_TEI0185_REV03!B:D,MATCH(H73,RAW_b_TEI0185_REV03!B:B,0),3)=L73,INDEX(
RAW_b_TEI0185_REV03!B:D,MATCH(H73,INDEX(RAW_b_TEI0185_REV03!B:B,MATCH(H73,RAW_b_TEI0185_REV03!B:B,)+1):'RAW_b_TEI0185_REV03'!B11144,)+MATCH(H73,RAW_b_TEI0185_REV03!B:B,),3),INDEX(RAW_b_TEI0185_REV03!B:D,MATCH(H73,RAW_b_TEI0185_REV03!B:B,0),3)),"---"))),"---")</f>
        <v>---</v>
      </c>
      <c r="Q73" t="s">
        <v>330</v>
      </c>
      <c r="R73" t="s">
        <v>4181</v>
      </c>
      <c r="S73" t="s">
        <v>1942</v>
      </c>
      <c r="T73">
        <f>COUNTIF(RAW_b_TEI0185_REV03!B:B,G73)</f>
        <v>2019</v>
      </c>
      <c r="U73" t="str">
        <f t="shared" si="12"/>
        <v>USB3.0 A Stacked-GND</v>
      </c>
      <c r="W73" t="str">
        <f>IF(IF(IFERROR(VLOOKUP(H73,$O$6:$O$50,1,),1)=1,1,0),IFERROR(VLOOKUP($F$2&amp;"-"&amp;H73,RAW_b_TEI0185_REV03!C:G,4,0),"--"),"---")</f>
        <v>---</v>
      </c>
      <c r="X73" t="str">
        <f t="shared" si="13"/>
        <v>---</v>
      </c>
    </row>
    <row r="74" spans="1:24" x14ac:dyDescent="0.25">
      <c r="A74" t="s">
        <v>238</v>
      </c>
      <c r="B74" t="s">
        <v>5222</v>
      </c>
      <c r="C74" t="s">
        <v>454</v>
      </c>
      <c r="D74" t="s">
        <v>270</v>
      </c>
      <c r="E74">
        <v>5</v>
      </c>
      <c r="F74" t="str">
        <f t="shared" si="7"/>
        <v>J2-5</v>
      </c>
      <c r="G74" t="str">
        <f>VLOOKUP(F74,RAW_b_TEI0185_REV03!A:B,2,0)</f>
        <v>USB_SSRX_D1_N</v>
      </c>
      <c r="H74" t="str">
        <f t="shared" si="8"/>
        <v>USB_SSRX_D1_N</v>
      </c>
      <c r="I74" t="str">
        <f t="shared" si="9"/>
        <v>--</v>
      </c>
      <c r="J74" t="str">
        <f t="shared" si="10"/>
        <v>--</v>
      </c>
      <c r="K74">
        <f>IFERROR(IF(J74="--",IF(G74=H74,VLOOKUP(G74,RAW_b_TEI0185_REV03!L:N,3,0),SUM(VLOOKUP(H74,RAW_b_TEI0185_REV03!L:N,3,0),VLOOKUP(G74,RAW_b_TEI0185_REV03!L:N,3,0))),"---"),"---")</f>
        <v>36.126100000000001</v>
      </c>
      <c r="L74" t="str">
        <f t="shared" si="11"/>
        <v>J2-5</v>
      </c>
      <c r="M74" t="str">
        <f>IFERROR(IF(
COUNTIF(B2B!H:H,(IF(K74&lt;&gt;"---",IF(INDEX(RAW_b_TEI0185_REV03!B:D,MATCH(H74,RAW_b_TEI0185_REV03!B:B,0),3)=L74,INDEX(
RAW_b_TEI0185_REV03!B:D,MATCH(H74,INDEX(RAW_b_TEI0185_REV03!B:B,MATCH(H74,RAW_b_TEI0185_REV03!B:B,)+1):'RAW_b_TEI0185_REV03'!B11145,)+MATCH(H74,RAW_b_TEI0185_REV03!B:B,),3),INDEX(RAW_b_TEI0185_REV03!B:D,MATCH(H74,RAW_b_TEI0185_REV03!B:B,0),3)),"---")))=1,"---",IF(K74&lt;&gt;"---",IF(INDEX(RAW_b_TEI0185_REV03!B:D,MATCH(H74,RAW_b_TEI0185_REV03!B:B,0),3)=L74,INDEX(
RAW_b_TEI0185_REV03!B:D,MATCH(H74,INDEX(RAW_b_TEI0185_REV03!B:B,MATCH(H74,RAW_b_TEI0185_REV03!B:B,)+1):'RAW_b_TEI0185_REV03'!B11145,)+MATCH(H74,RAW_b_TEI0185_REV03!B:B,),3),INDEX(RAW_b_TEI0185_REV03!B:D,MATCH(H74,RAW_b_TEI0185_REV03!B:B,0),3)),"---")),"---")</f>
        <v>U38-8</v>
      </c>
      <c r="N74" t="str">
        <f>IFERROR(IF(AND(B74="B2B",J74="--"),L74,IF(
COUNTIF(B2B!H:H,(IF(K74&lt;&gt;"---",IF(INDEX(RAW_b_TEI0185_REV03!B:D,MATCH(H74,RAW_b_TEI0185_REV03!B:B,0),3)=L74,INDEX(
RAW_b_TEI0185_REV03!B:D,MATCH(H74,INDEX(RAW_b_TEI0185_REV03!B:B,MATCH(H74,RAW_b_TEI0185_REV03!B:B,)+1):'RAW_b_TEI0185_REV03'!B11145,)+MATCH(H74,RAW_b_TEI0185_REV03!B:B,),3),INDEX(RAW_b_TEI0185_REV03!B:D,MATCH(H74,RAW_b_TEI0185_REV03!B:B,0),3)),"---")))=0,"---",IF(K74&lt;&gt;"---",IF(INDEX(RAW_b_TEI0185_REV03!B:D,MATCH(H74,RAW_b_TEI0185_REV03!B:B,0),3)=L74,INDEX(
RAW_b_TEI0185_REV03!B:D,MATCH(H74,INDEX(RAW_b_TEI0185_REV03!B:B,MATCH(H74,RAW_b_TEI0185_REV03!B:B,)+1):'RAW_b_TEI0185_REV03'!B11145,)+MATCH(H74,RAW_b_TEI0185_REV03!B:B,),3),INDEX(RAW_b_TEI0185_REV03!B:D,MATCH(H74,RAW_b_TEI0185_REV03!B:B,0),3)),"---"))),"---")</f>
        <v>---</v>
      </c>
      <c r="Q74" t="s">
        <v>340</v>
      </c>
      <c r="R74" t="s">
        <v>4182</v>
      </c>
      <c r="S74" t="s">
        <v>1945</v>
      </c>
      <c r="T74">
        <f>COUNTIF(RAW_b_TEI0185_REV03!B:B,G74)</f>
        <v>4</v>
      </c>
      <c r="U74" t="str">
        <f t="shared" si="12"/>
        <v>USB3.0 A Stacked-USB_SSRX_D1_N</v>
      </c>
      <c r="W74" t="str">
        <f>IF(IF(IFERROR(VLOOKUP(H74,$O$6:$O$50,1,),1)=1,1,0),IFERROR(VLOOKUP($F$2&amp;"-"&amp;H74,RAW_b_TEI0185_REV03!C:G,4,0),"--"),"---")</f>
        <v>--</v>
      </c>
      <c r="X74" t="str">
        <f t="shared" si="13"/>
        <v>U38-8</v>
      </c>
    </row>
    <row r="75" spans="1:24" x14ac:dyDescent="0.25">
      <c r="A75" t="s">
        <v>239</v>
      </c>
      <c r="B75" t="s">
        <v>5222</v>
      </c>
      <c r="C75" t="s">
        <v>455</v>
      </c>
      <c r="D75" t="s">
        <v>270</v>
      </c>
      <c r="E75">
        <v>6</v>
      </c>
      <c r="F75" t="str">
        <f t="shared" si="7"/>
        <v>J2-6</v>
      </c>
      <c r="G75" t="str">
        <f>VLOOKUP(F75,RAW_b_TEI0185_REV03!A:B,2,0)</f>
        <v>USB_SSRX_D1_P</v>
      </c>
      <c r="H75" t="str">
        <f t="shared" si="8"/>
        <v>USB_SSRX_D1_P</v>
      </c>
      <c r="I75" t="str">
        <f t="shared" si="9"/>
        <v>--</v>
      </c>
      <c r="J75" t="str">
        <f t="shared" si="10"/>
        <v>--</v>
      </c>
      <c r="K75">
        <f>IFERROR(IF(J75="--",IF(G75=H75,VLOOKUP(G75,RAW_b_TEI0185_REV03!L:N,3,0),SUM(VLOOKUP(H75,RAW_b_TEI0185_REV03!L:N,3,0),VLOOKUP(G75,RAW_b_TEI0185_REV03!L:N,3,0))),"---"),"---")</f>
        <v>36.126100000000001</v>
      </c>
      <c r="L75" t="str">
        <f t="shared" si="11"/>
        <v>J2-6</v>
      </c>
      <c r="M75" t="str">
        <f>IFERROR(IF(
COUNTIF(B2B!H:H,(IF(K75&lt;&gt;"---",IF(INDEX(RAW_b_TEI0185_REV03!B:D,MATCH(H75,RAW_b_TEI0185_REV03!B:B,0),3)=L75,INDEX(
RAW_b_TEI0185_REV03!B:D,MATCH(H75,INDEX(RAW_b_TEI0185_REV03!B:B,MATCH(H75,RAW_b_TEI0185_REV03!B:B,)+1):'RAW_b_TEI0185_REV03'!B11146,)+MATCH(H75,RAW_b_TEI0185_REV03!B:B,),3),INDEX(RAW_b_TEI0185_REV03!B:D,MATCH(H75,RAW_b_TEI0185_REV03!B:B,0),3)),"---")))=1,"---",IF(K75&lt;&gt;"---",IF(INDEX(RAW_b_TEI0185_REV03!B:D,MATCH(H75,RAW_b_TEI0185_REV03!B:B,0),3)=L75,INDEX(
RAW_b_TEI0185_REV03!B:D,MATCH(H75,INDEX(RAW_b_TEI0185_REV03!B:B,MATCH(H75,RAW_b_TEI0185_REV03!B:B,)+1):'RAW_b_TEI0185_REV03'!B11146,)+MATCH(H75,RAW_b_TEI0185_REV03!B:B,),3),INDEX(RAW_b_TEI0185_REV03!B:D,MATCH(H75,RAW_b_TEI0185_REV03!B:B,0),3)),"---")),"---")</f>
        <v>U38-7</v>
      </c>
      <c r="N75" t="str">
        <f>IFERROR(IF(AND(B75="B2B",J75="--"),L75,IF(
COUNTIF(B2B!H:H,(IF(K75&lt;&gt;"---",IF(INDEX(RAW_b_TEI0185_REV03!B:D,MATCH(H75,RAW_b_TEI0185_REV03!B:B,0),3)=L75,INDEX(
RAW_b_TEI0185_REV03!B:D,MATCH(H75,INDEX(RAW_b_TEI0185_REV03!B:B,MATCH(H75,RAW_b_TEI0185_REV03!B:B,)+1):'RAW_b_TEI0185_REV03'!B11146,)+MATCH(H75,RAW_b_TEI0185_REV03!B:B,),3),INDEX(RAW_b_TEI0185_REV03!B:D,MATCH(H75,RAW_b_TEI0185_REV03!B:B,0),3)),"---")))=0,"---",IF(K75&lt;&gt;"---",IF(INDEX(RAW_b_TEI0185_REV03!B:D,MATCH(H75,RAW_b_TEI0185_REV03!B:B,0),3)=L75,INDEX(
RAW_b_TEI0185_REV03!B:D,MATCH(H75,INDEX(RAW_b_TEI0185_REV03!B:B,MATCH(H75,RAW_b_TEI0185_REV03!B:B,)+1):'RAW_b_TEI0185_REV03'!B11146,)+MATCH(H75,RAW_b_TEI0185_REV03!B:B,),3),INDEX(RAW_b_TEI0185_REV03!B:D,MATCH(H75,RAW_b_TEI0185_REV03!B:B,0),3)),"---"))),"---")</f>
        <v>---</v>
      </c>
      <c r="Q75" t="s">
        <v>343</v>
      </c>
      <c r="R75" t="s">
        <v>4183</v>
      </c>
      <c r="S75" t="s">
        <v>1944</v>
      </c>
      <c r="T75">
        <f>COUNTIF(RAW_b_TEI0185_REV03!B:B,G75)</f>
        <v>4</v>
      </c>
      <c r="U75" t="str">
        <f t="shared" si="12"/>
        <v>USB3.0 A Stacked-USB_SSRX_D1_P</v>
      </c>
      <c r="W75" t="str">
        <f>IF(IF(IFERROR(VLOOKUP(H75,$O$6:$O$50,1,),1)=1,1,0),IFERROR(VLOOKUP($F$2&amp;"-"&amp;H75,RAW_b_TEI0185_REV03!C:G,4,0),"--"),"---")</f>
        <v>--</v>
      </c>
      <c r="X75" t="str">
        <f t="shared" si="13"/>
        <v>U38-7</v>
      </c>
    </row>
    <row r="76" spans="1:24" x14ac:dyDescent="0.25">
      <c r="A76" t="s">
        <v>240</v>
      </c>
      <c r="B76" t="s">
        <v>5222</v>
      </c>
      <c r="C76" t="s">
        <v>294</v>
      </c>
      <c r="D76" t="s">
        <v>270</v>
      </c>
      <c r="E76">
        <v>7</v>
      </c>
      <c r="F76" t="str">
        <f t="shared" si="7"/>
        <v>J2-7</v>
      </c>
      <c r="G76" t="str">
        <f>VLOOKUP(F76,RAW_b_TEI0185_REV03!A:B,2,0)</f>
        <v>GND</v>
      </c>
      <c r="H76" t="str">
        <f t="shared" si="8"/>
        <v>GND</v>
      </c>
      <c r="I76" t="str">
        <f t="shared" si="9"/>
        <v>--</v>
      </c>
      <c r="J76" t="str">
        <f t="shared" si="10"/>
        <v>---</v>
      </c>
      <c r="K76" t="str">
        <f>IFERROR(IF(J76="--",IF(G76=H76,VLOOKUP(G76,RAW_b_TEI0185_REV03!L:N,3,0),SUM(VLOOKUP(H76,RAW_b_TEI0185_REV03!L:N,3,0),VLOOKUP(G76,RAW_b_TEI0185_REV03!L:N,3,0))),"---"),"---")</f>
        <v>---</v>
      </c>
      <c r="L76" t="str">
        <f t="shared" si="11"/>
        <v>J2-7</v>
      </c>
      <c r="M76" t="str">
        <f>IFERROR(IF(
COUNTIF(B2B!H:H,(IF(K76&lt;&gt;"---",IF(INDEX(RAW_b_TEI0185_REV03!B:D,MATCH(H76,RAW_b_TEI0185_REV03!B:B,0),3)=L76,INDEX(
RAW_b_TEI0185_REV03!B:D,MATCH(H76,INDEX(RAW_b_TEI0185_REV03!B:B,MATCH(H76,RAW_b_TEI0185_REV03!B:B,)+1):'RAW_b_TEI0185_REV03'!B11147,)+MATCH(H76,RAW_b_TEI0185_REV03!B:B,),3),INDEX(RAW_b_TEI0185_REV03!B:D,MATCH(H76,RAW_b_TEI0185_REV03!B:B,0),3)),"---")))=1,"---",IF(K76&lt;&gt;"---",IF(INDEX(RAW_b_TEI0185_REV03!B:D,MATCH(H76,RAW_b_TEI0185_REV03!B:B,0),3)=L76,INDEX(
RAW_b_TEI0185_REV03!B:D,MATCH(H76,INDEX(RAW_b_TEI0185_REV03!B:B,MATCH(H76,RAW_b_TEI0185_REV03!B:B,)+1):'RAW_b_TEI0185_REV03'!B11147,)+MATCH(H76,RAW_b_TEI0185_REV03!B:B,),3),INDEX(RAW_b_TEI0185_REV03!B:D,MATCH(H76,RAW_b_TEI0185_REV03!B:B,0),3)),"---")),"---")</f>
        <v>---</v>
      </c>
      <c r="N76" t="str">
        <f>IFERROR(IF(AND(B76="B2B",J76="--"),L76,IF(
COUNTIF(B2B!H:H,(IF(K76&lt;&gt;"---",IF(INDEX(RAW_b_TEI0185_REV03!B:D,MATCH(H76,RAW_b_TEI0185_REV03!B:B,0),3)=L76,INDEX(
RAW_b_TEI0185_REV03!B:D,MATCH(H76,INDEX(RAW_b_TEI0185_REV03!B:B,MATCH(H76,RAW_b_TEI0185_REV03!B:B,)+1):'RAW_b_TEI0185_REV03'!B11147,)+MATCH(H76,RAW_b_TEI0185_REV03!B:B,),3),INDEX(RAW_b_TEI0185_REV03!B:D,MATCH(H76,RAW_b_TEI0185_REV03!B:B,0),3)),"---")))=0,"---",IF(K76&lt;&gt;"---",IF(INDEX(RAW_b_TEI0185_REV03!B:D,MATCH(H76,RAW_b_TEI0185_REV03!B:B,0),3)=L76,INDEX(
RAW_b_TEI0185_REV03!B:D,MATCH(H76,INDEX(RAW_b_TEI0185_REV03!B:B,MATCH(H76,RAW_b_TEI0185_REV03!B:B,)+1):'RAW_b_TEI0185_REV03'!B11147,)+MATCH(H76,RAW_b_TEI0185_REV03!B:B,),3),INDEX(RAW_b_TEI0185_REV03!B:D,MATCH(H76,RAW_b_TEI0185_REV03!B:B,0),3)),"---"))),"---")</f>
        <v>---</v>
      </c>
      <c r="Q76" t="s">
        <v>350</v>
      </c>
      <c r="R76" t="s">
        <v>4184</v>
      </c>
      <c r="S76" t="s">
        <v>1947</v>
      </c>
      <c r="T76">
        <f>COUNTIF(RAW_b_TEI0185_REV03!B:B,G76)</f>
        <v>2019</v>
      </c>
      <c r="U76" t="str">
        <f t="shared" si="12"/>
        <v>USB3.0 A Stacked-GND</v>
      </c>
      <c r="W76" t="str">
        <f>IF(IF(IFERROR(VLOOKUP(H76,$O$6:$O$50,1,),1)=1,1,0),IFERROR(VLOOKUP($F$2&amp;"-"&amp;H76,RAW_b_TEI0185_REV03!C:G,4,0),"--"),"---")</f>
        <v>---</v>
      </c>
      <c r="X76" t="str">
        <f t="shared" si="13"/>
        <v>---</v>
      </c>
    </row>
    <row r="77" spans="1:24" x14ac:dyDescent="0.25">
      <c r="A77" t="s">
        <v>241</v>
      </c>
      <c r="B77" t="s">
        <v>5222</v>
      </c>
      <c r="C77" t="s">
        <v>456</v>
      </c>
      <c r="D77" t="s">
        <v>270</v>
      </c>
      <c r="E77">
        <v>8</v>
      </c>
      <c r="F77" t="str">
        <f t="shared" si="7"/>
        <v>J2-8</v>
      </c>
      <c r="G77" t="str">
        <f>VLOOKUP(F77,RAW_b_TEI0185_REV03!A:B,2,0)</f>
        <v>USB_SSTX_D1_N</v>
      </c>
      <c r="H77" t="str">
        <f t="shared" si="8"/>
        <v>USB_SSTX_C1_N</v>
      </c>
      <c r="I77" t="str">
        <f t="shared" si="9"/>
        <v>C319</v>
      </c>
      <c r="J77" t="str">
        <f t="shared" si="10"/>
        <v>--</v>
      </c>
      <c r="K77">
        <f>IFERROR(IF(J77="--",IF(G77=H77,VLOOKUP(G77,RAW_b_TEI0185_REV03!L:N,3,0),SUM(VLOOKUP(H77,RAW_b_TEI0185_REV03!L:N,3,0),VLOOKUP(G77,RAW_b_TEI0185_REV03!L:N,3,0))),"---"),"---")</f>
        <v>38.102800000000002</v>
      </c>
      <c r="L77" t="str">
        <f t="shared" si="11"/>
        <v>J2-8</v>
      </c>
      <c r="M77" t="str">
        <f>IFERROR(IF(
COUNTIF(B2B!H:H,(IF(K77&lt;&gt;"---",IF(INDEX(RAW_b_TEI0185_REV03!B:D,MATCH(H77,RAW_b_TEI0185_REV03!B:B,0),3)=L77,INDEX(
RAW_b_TEI0185_REV03!B:D,MATCH(H77,INDEX(RAW_b_TEI0185_REV03!B:B,MATCH(H77,RAW_b_TEI0185_REV03!B:B,)+1):'RAW_b_TEI0185_REV03'!B11148,)+MATCH(H77,RAW_b_TEI0185_REV03!B:B,),3),INDEX(RAW_b_TEI0185_REV03!B:D,MATCH(H77,RAW_b_TEI0185_REV03!B:B,0),3)),"---")))=1,"---",IF(K77&lt;&gt;"---",IF(INDEX(RAW_b_TEI0185_REV03!B:D,MATCH(H77,RAW_b_TEI0185_REV03!B:B,0),3)=L77,INDEX(
RAW_b_TEI0185_REV03!B:D,MATCH(H77,INDEX(RAW_b_TEI0185_REV03!B:B,MATCH(H77,RAW_b_TEI0185_REV03!B:B,)+1):'RAW_b_TEI0185_REV03'!B11148,)+MATCH(H77,RAW_b_TEI0185_REV03!B:B,),3),INDEX(RAW_b_TEI0185_REV03!B:D,MATCH(H77,RAW_b_TEI0185_REV03!B:B,0),3)),"---")),"---")</f>
        <v>U38-5</v>
      </c>
      <c r="N77" t="str">
        <f>IFERROR(IF(AND(B77="B2B",J77="--"),L77,IF(
COUNTIF(B2B!H:H,(IF(K77&lt;&gt;"---",IF(INDEX(RAW_b_TEI0185_REV03!B:D,MATCH(H77,RAW_b_TEI0185_REV03!B:B,0),3)=L77,INDEX(
RAW_b_TEI0185_REV03!B:D,MATCH(H77,INDEX(RAW_b_TEI0185_REV03!B:B,MATCH(H77,RAW_b_TEI0185_REV03!B:B,)+1):'RAW_b_TEI0185_REV03'!B11148,)+MATCH(H77,RAW_b_TEI0185_REV03!B:B,),3),INDEX(RAW_b_TEI0185_REV03!B:D,MATCH(H77,RAW_b_TEI0185_REV03!B:B,0),3)),"---")))=0,"---",IF(K77&lt;&gt;"---",IF(INDEX(RAW_b_TEI0185_REV03!B:D,MATCH(H77,RAW_b_TEI0185_REV03!B:B,0),3)=L77,INDEX(
RAW_b_TEI0185_REV03!B:D,MATCH(H77,INDEX(RAW_b_TEI0185_REV03!B:B,MATCH(H77,RAW_b_TEI0185_REV03!B:B,)+1):'RAW_b_TEI0185_REV03'!B11148,)+MATCH(H77,RAW_b_TEI0185_REV03!B:B,),3),INDEX(RAW_b_TEI0185_REV03!B:D,MATCH(H77,RAW_b_TEI0185_REV03!B:B,0),3)),"---"))),"---")</f>
        <v>---</v>
      </c>
      <c r="Q77" t="s">
        <v>353</v>
      </c>
      <c r="R77" t="s">
        <v>4185</v>
      </c>
      <c r="S77" t="s">
        <v>1946</v>
      </c>
      <c r="T77">
        <f>COUNTIF(RAW_b_TEI0185_REV03!B:B,G77)</f>
        <v>4</v>
      </c>
      <c r="U77" t="str">
        <f t="shared" si="12"/>
        <v>USB3.0 A Stacked-USB_SSTX_D1_N</v>
      </c>
      <c r="W77" t="str">
        <f>IF(IF(IFERROR(VLOOKUP(H77,$O$6:$O$50,1,),1)=1,1,0),IFERROR(VLOOKUP($F$2&amp;"-"&amp;H77,RAW_b_TEI0185_REV03!C:G,4,0),"--"),"---")</f>
        <v>--</v>
      </c>
      <c r="X77" t="str">
        <f t="shared" si="13"/>
        <v>U38-5</v>
      </c>
    </row>
    <row r="78" spans="1:24" x14ac:dyDescent="0.25">
      <c r="A78" t="s">
        <v>242</v>
      </c>
      <c r="B78" t="s">
        <v>5222</v>
      </c>
      <c r="C78" t="s">
        <v>458</v>
      </c>
      <c r="D78" t="s">
        <v>270</v>
      </c>
      <c r="E78">
        <v>9</v>
      </c>
      <c r="F78" t="str">
        <f t="shared" si="7"/>
        <v>J2-9</v>
      </c>
      <c r="G78" t="str">
        <f>VLOOKUP(F78,RAW_b_TEI0185_REV03!A:B,2,0)</f>
        <v>USB_SSTX_D1_P</v>
      </c>
      <c r="H78" t="str">
        <f t="shared" si="8"/>
        <v>USB_SSTX_C1_P</v>
      </c>
      <c r="I78" t="str">
        <f t="shared" si="9"/>
        <v>C318</v>
      </c>
      <c r="J78" t="str">
        <f t="shared" si="10"/>
        <v>--</v>
      </c>
      <c r="K78">
        <f>IFERROR(IF(J78="--",IF(G78=H78,VLOOKUP(G78,RAW_b_TEI0185_REV03!L:N,3,0),SUM(VLOOKUP(H78,RAW_b_TEI0185_REV03!L:N,3,0),VLOOKUP(G78,RAW_b_TEI0185_REV03!L:N,3,0))),"---"),"---")</f>
        <v>37.985799999999998</v>
      </c>
      <c r="L78" t="str">
        <f t="shared" si="11"/>
        <v>J2-9</v>
      </c>
      <c r="M78" t="str">
        <f>IFERROR(IF(
COUNTIF(B2B!H:H,(IF(K78&lt;&gt;"---",IF(INDEX(RAW_b_TEI0185_REV03!B:D,MATCH(H78,RAW_b_TEI0185_REV03!B:B,0),3)=L78,INDEX(
RAW_b_TEI0185_REV03!B:D,MATCH(H78,INDEX(RAW_b_TEI0185_REV03!B:B,MATCH(H78,RAW_b_TEI0185_REV03!B:B,)+1):'RAW_b_TEI0185_REV03'!B11149,)+MATCH(H78,RAW_b_TEI0185_REV03!B:B,),3),INDEX(RAW_b_TEI0185_REV03!B:D,MATCH(H78,RAW_b_TEI0185_REV03!B:B,0),3)),"---")))=1,"---",IF(K78&lt;&gt;"---",IF(INDEX(RAW_b_TEI0185_REV03!B:D,MATCH(H78,RAW_b_TEI0185_REV03!B:B,0),3)=L78,INDEX(
RAW_b_TEI0185_REV03!B:D,MATCH(H78,INDEX(RAW_b_TEI0185_REV03!B:B,MATCH(H78,RAW_b_TEI0185_REV03!B:B,)+1):'RAW_b_TEI0185_REV03'!B11149,)+MATCH(H78,RAW_b_TEI0185_REV03!B:B,),3),INDEX(RAW_b_TEI0185_REV03!B:D,MATCH(H78,RAW_b_TEI0185_REV03!B:B,0),3)),"---")),"---")</f>
        <v>U38-4</v>
      </c>
      <c r="N78" t="str">
        <f>IFERROR(IF(AND(B78="B2B",J78="--"),L78,IF(
COUNTIF(B2B!H:H,(IF(K78&lt;&gt;"---",IF(INDEX(RAW_b_TEI0185_REV03!B:D,MATCH(H78,RAW_b_TEI0185_REV03!B:B,0),3)=L78,INDEX(
RAW_b_TEI0185_REV03!B:D,MATCH(H78,INDEX(RAW_b_TEI0185_REV03!B:B,MATCH(H78,RAW_b_TEI0185_REV03!B:B,)+1):'RAW_b_TEI0185_REV03'!B11149,)+MATCH(H78,RAW_b_TEI0185_REV03!B:B,),3),INDEX(RAW_b_TEI0185_REV03!B:D,MATCH(H78,RAW_b_TEI0185_REV03!B:B,0),3)),"---")))=0,"---",IF(K78&lt;&gt;"---",IF(INDEX(RAW_b_TEI0185_REV03!B:D,MATCH(H78,RAW_b_TEI0185_REV03!B:B,0),3)=L78,INDEX(
RAW_b_TEI0185_REV03!B:D,MATCH(H78,INDEX(RAW_b_TEI0185_REV03!B:B,MATCH(H78,RAW_b_TEI0185_REV03!B:B,)+1):'RAW_b_TEI0185_REV03'!B11149,)+MATCH(H78,RAW_b_TEI0185_REV03!B:B,),3),INDEX(RAW_b_TEI0185_REV03!B:D,MATCH(H78,RAW_b_TEI0185_REV03!B:B,0),3)),"---"))),"---")</f>
        <v>---</v>
      </c>
      <c r="Q78" t="s">
        <v>360</v>
      </c>
      <c r="R78" t="s">
        <v>4186</v>
      </c>
      <c r="S78" t="s">
        <v>1949</v>
      </c>
      <c r="T78">
        <f>COUNTIF(RAW_b_TEI0185_REV03!B:B,G78)</f>
        <v>4</v>
      </c>
      <c r="U78" t="str">
        <f t="shared" si="12"/>
        <v>USB3.0 A Stacked-USB_SSTX_D1_P</v>
      </c>
      <c r="W78" t="str">
        <f>IF(IF(IFERROR(VLOOKUP(H78,$O$6:$O$50,1,),1)=1,1,0),IFERROR(VLOOKUP($F$2&amp;"-"&amp;H78,RAW_b_TEI0185_REV03!C:G,4,0),"--"),"---")</f>
        <v>--</v>
      </c>
      <c r="X78" t="str">
        <f t="shared" si="13"/>
        <v>U38-4</v>
      </c>
    </row>
    <row r="79" spans="1:24" x14ac:dyDescent="0.25">
      <c r="A79" t="s">
        <v>243</v>
      </c>
      <c r="B79" t="s">
        <v>5222</v>
      </c>
      <c r="C79" t="s">
        <v>460</v>
      </c>
      <c r="D79" t="s">
        <v>270</v>
      </c>
      <c r="E79">
        <v>10</v>
      </c>
      <c r="F79" t="str">
        <f t="shared" si="7"/>
        <v>J2-10</v>
      </c>
      <c r="G79" t="str">
        <f>VLOOKUP(F79,RAW_b_TEI0185_REV03!A:B,2,0)</f>
        <v>VBUS2</v>
      </c>
      <c r="H79" t="str">
        <f t="shared" si="8"/>
        <v>VBUS2</v>
      </c>
      <c r="I79" t="str">
        <f t="shared" si="9"/>
        <v>--</v>
      </c>
      <c r="J79" t="str">
        <f t="shared" si="10"/>
        <v>--</v>
      </c>
      <c r="K79">
        <f>IFERROR(IF(J79="--",IF(G79=H79,VLOOKUP(G79,RAW_b_TEI0185_REV03!L:N,3,0),SUM(VLOOKUP(H79,RAW_b_TEI0185_REV03!L:N,3,0),VLOOKUP(G79,RAW_b_TEI0185_REV03!L:N,3,0))),"---"),"---")</f>
        <v>2.2347000000000001</v>
      </c>
      <c r="L79" t="str">
        <f t="shared" si="11"/>
        <v>J2-10</v>
      </c>
      <c r="M79" t="str">
        <f>IFERROR(IF(
COUNTIF(B2B!H:H,(IF(K79&lt;&gt;"---",IF(INDEX(RAW_b_TEI0185_REV03!B:D,MATCH(H79,RAW_b_TEI0185_REV03!B:B,0),3)=L79,INDEX(
RAW_b_TEI0185_REV03!B:D,MATCH(H79,INDEX(RAW_b_TEI0185_REV03!B:B,MATCH(H79,RAW_b_TEI0185_REV03!B:B,)+1):'RAW_b_TEI0185_REV03'!B11150,)+MATCH(H79,RAW_b_TEI0185_REV03!B:B,),3),INDEX(RAW_b_TEI0185_REV03!B:D,MATCH(H79,RAW_b_TEI0185_REV03!B:B,0),3)),"---")))=1,"---",IF(K79&lt;&gt;"---",IF(INDEX(RAW_b_TEI0185_REV03!B:D,MATCH(H79,RAW_b_TEI0185_REV03!B:B,0),3)=L79,INDEX(
RAW_b_TEI0185_REV03!B:D,MATCH(H79,INDEX(RAW_b_TEI0185_REV03!B:B,MATCH(H79,RAW_b_TEI0185_REV03!B:B,)+1):'RAW_b_TEI0185_REV03'!B11150,)+MATCH(H79,RAW_b_TEI0185_REV03!B:B,),3),INDEX(RAW_b_TEI0185_REV03!B:D,MATCH(H79,RAW_b_TEI0185_REV03!B:B,0),3)),"---")),"---")</f>
        <v>U4-5</v>
      </c>
      <c r="N79" t="str">
        <f>IFERROR(IF(AND(B79="B2B",J79="--"),L79,IF(
COUNTIF(B2B!H:H,(IF(K79&lt;&gt;"---",IF(INDEX(RAW_b_TEI0185_REV03!B:D,MATCH(H79,RAW_b_TEI0185_REV03!B:B,0),3)=L79,INDEX(
RAW_b_TEI0185_REV03!B:D,MATCH(H79,INDEX(RAW_b_TEI0185_REV03!B:B,MATCH(H79,RAW_b_TEI0185_REV03!B:B,)+1):'RAW_b_TEI0185_REV03'!B11150,)+MATCH(H79,RAW_b_TEI0185_REV03!B:B,),3),INDEX(RAW_b_TEI0185_REV03!B:D,MATCH(H79,RAW_b_TEI0185_REV03!B:B,0),3)),"---")))=0,"---",IF(K79&lt;&gt;"---",IF(INDEX(RAW_b_TEI0185_REV03!B:D,MATCH(H79,RAW_b_TEI0185_REV03!B:B,0),3)=L79,INDEX(
RAW_b_TEI0185_REV03!B:D,MATCH(H79,INDEX(RAW_b_TEI0185_REV03!B:B,MATCH(H79,RAW_b_TEI0185_REV03!B:B,)+1):'RAW_b_TEI0185_REV03'!B11150,)+MATCH(H79,RAW_b_TEI0185_REV03!B:B,),3),INDEX(RAW_b_TEI0185_REV03!B:D,MATCH(H79,RAW_b_TEI0185_REV03!B:B,0),3)),"---"))),"---")</f>
        <v>---</v>
      </c>
      <c r="Q79" t="s">
        <v>363</v>
      </c>
      <c r="R79" t="s">
        <v>4187</v>
      </c>
      <c r="S79" t="s">
        <v>1948</v>
      </c>
      <c r="T79">
        <f>COUNTIF(RAW_b_TEI0185_REV03!B:B,G79)</f>
        <v>6</v>
      </c>
      <c r="U79" t="str">
        <f t="shared" si="12"/>
        <v>USB3.0 A Stacked-VBUS2</v>
      </c>
      <c r="W79" t="str">
        <f>IF(IF(IFERROR(VLOOKUP(H79,$O$6:$O$50,1,),1)=1,1,0),IFERROR(VLOOKUP($F$2&amp;"-"&amp;H79,RAW_b_TEI0185_REV03!C:G,4,0),"--"),"---")</f>
        <v>--</v>
      </c>
      <c r="X79" t="str">
        <f t="shared" si="13"/>
        <v>U4-5</v>
      </c>
    </row>
    <row r="80" spans="1:24" x14ac:dyDescent="0.25">
      <c r="A80" t="s">
        <v>244</v>
      </c>
      <c r="B80" t="s">
        <v>5222</v>
      </c>
      <c r="C80" t="s">
        <v>462</v>
      </c>
      <c r="D80" t="s">
        <v>270</v>
      </c>
      <c r="E80">
        <v>11</v>
      </c>
      <c r="F80" t="str">
        <f t="shared" si="7"/>
        <v>J2-11</v>
      </c>
      <c r="G80" t="str">
        <f>VLOOKUP(F80,RAW_b_TEI0185_REV03!A:B,2,0)</f>
        <v>USB_D2_N</v>
      </c>
      <c r="H80" t="str">
        <f t="shared" si="8"/>
        <v>USB_D2_N</v>
      </c>
      <c r="I80" t="str">
        <f t="shared" si="9"/>
        <v>--</v>
      </c>
      <c r="J80" t="str">
        <f t="shared" si="10"/>
        <v>--</v>
      </c>
      <c r="K80">
        <f>IFERROR(IF(J80="--",IF(G80=H80,VLOOKUP(G80,RAW_b_TEI0185_REV03!L:N,3,0),SUM(VLOOKUP(H80,RAW_b_TEI0185_REV03!L:N,3,0),VLOOKUP(G80,RAW_b_TEI0185_REV03!L:N,3,0))),"---"),"---")</f>
        <v>47.036700000000003</v>
      </c>
      <c r="L80" t="str">
        <f t="shared" si="11"/>
        <v>J2-11</v>
      </c>
      <c r="M80" t="str">
        <f>IFERROR(IF(
COUNTIF(B2B!H:H,(IF(K80&lt;&gt;"---",IF(INDEX(RAW_b_TEI0185_REV03!B:D,MATCH(H80,RAW_b_TEI0185_REV03!B:B,0),3)=L80,INDEX(
RAW_b_TEI0185_REV03!B:D,MATCH(H80,INDEX(RAW_b_TEI0185_REV03!B:B,MATCH(H80,RAW_b_TEI0185_REV03!B:B,)+1):'RAW_b_TEI0185_REV03'!B11151,)+MATCH(H80,RAW_b_TEI0185_REV03!B:B,),3),INDEX(RAW_b_TEI0185_REV03!B:D,MATCH(H80,RAW_b_TEI0185_REV03!B:B,0),3)),"---")))=1,"---",IF(K80&lt;&gt;"---",IF(INDEX(RAW_b_TEI0185_REV03!B:D,MATCH(H80,RAW_b_TEI0185_REV03!B:B,0),3)=L80,INDEX(
RAW_b_TEI0185_REV03!B:D,MATCH(H80,INDEX(RAW_b_TEI0185_REV03!B:B,MATCH(H80,RAW_b_TEI0185_REV03!B:B,)+1):'RAW_b_TEI0185_REV03'!B11151,)+MATCH(H80,RAW_b_TEI0185_REV03!B:B,),3),INDEX(RAW_b_TEI0185_REV03!B:D,MATCH(H80,RAW_b_TEI0185_REV03!B:B,0),3)),"---")),"---")</f>
        <v>U36-3</v>
      </c>
      <c r="N80" t="str">
        <f>IFERROR(IF(AND(B80="B2B",J80="--"),L80,IF(
COUNTIF(B2B!H:H,(IF(K80&lt;&gt;"---",IF(INDEX(RAW_b_TEI0185_REV03!B:D,MATCH(H80,RAW_b_TEI0185_REV03!B:B,0),3)=L80,INDEX(
RAW_b_TEI0185_REV03!B:D,MATCH(H80,INDEX(RAW_b_TEI0185_REV03!B:B,MATCH(H80,RAW_b_TEI0185_REV03!B:B,)+1):'RAW_b_TEI0185_REV03'!B11151,)+MATCH(H80,RAW_b_TEI0185_REV03!B:B,),3),INDEX(RAW_b_TEI0185_REV03!B:D,MATCH(H80,RAW_b_TEI0185_REV03!B:B,0),3)),"---")))=0,"---",IF(K80&lt;&gt;"---",IF(INDEX(RAW_b_TEI0185_REV03!B:D,MATCH(H80,RAW_b_TEI0185_REV03!B:B,0),3)=L80,INDEX(
RAW_b_TEI0185_REV03!B:D,MATCH(H80,INDEX(RAW_b_TEI0185_REV03!B:B,MATCH(H80,RAW_b_TEI0185_REV03!B:B,)+1):'RAW_b_TEI0185_REV03'!B11151,)+MATCH(H80,RAW_b_TEI0185_REV03!B:B,),3),INDEX(RAW_b_TEI0185_REV03!B:D,MATCH(H80,RAW_b_TEI0185_REV03!B:B,0),3)),"---"))),"---")</f>
        <v>---</v>
      </c>
      <c r="Q80" t="s">
        <v>314</v>
      </c>
      <c r="R80" t="s">
        <v>4772</v>
      </c>
      <c r="S80" t="s">
        <v>1940</v>
      </c>
      <c r="T80">
        <f>COUNTIF(RAW_b_TEI0185_REV03!B:B,G80)</f>
        <v>3</v>
      </c>
      <c r="U80" t="str">
        <f t="shared" si="12"/>
        <v>USB3.0 A Stacked-USB_D2_N</v>
      </c>
      <c r="W80" t="str">
        <f>IF(IF(IFERROR(VLOOKUP(H80,$O$6:$O$50,1,),1)=1,1,0),IFERROR(VLOOKUP($F$2&amp;"-"&amp;H80,RAW_b_TEI0185_REV03!C:G,4,0),"--"),"---")</f>
        <v>--</v>
      </c>
      <c r="X80" t="str">
        <f t="shared" si="13"/>
        <v>U36-3</v>
      </c>
    </row>
    <row r="81" spans="1:24" x14ac:dyDescent="0.25">
      <c r="A81" t="s">
        <v>245</v>
      </c>
      <c r="B81" t="s">
        <v>5222</v>
      </c>
      <c r="C81" t="s">
        <v>464</v>
      </c>
      <c r="D81" t="s">
        <v>270</v>
      </c>
      <c r="E81">
        <v>12</v>
      </c>
      <c r="F81" t="str">
        <f t="shared" si="7"/>
        <v>J2-12</v>
      </c>
      <c r="G81" t="str">
        <f>VLOOKUP(F81,RAW_b_TEI0185_REV03!A:B,2,0)</f>
        <v>USB_D2_P</v>
      </c>
      <c r="H81" t="str">
        <f t="shared" si="8"/>
        <v>USB_D2_P</v>
      </c>
      <c r="I81" t="str">
        <f t="shared" si="9"/>
        <v>--</v>
      </c>
      <c r="J81" t="str">
        <f t="shared" si="10"/>
        <v>--</v>
      </c>
      <c r="K81">
        <f>IFERROR(IF(J81="--",IF(G81=H81,VLOOKUP(G81,RAW_b_TEI0185_REV03!L:N,3,0),SUM(VLOOKUP(H81,RAW_b_TEI0185_REV03!L:N,3,0),VLOOKUP(G81,RAW_b_TEI0185_REV03!L:N,3,0))),"---"),"---")</f>
        <v>47.135899999999999</v>
      </c>
      <c r="L81" t="str">
        <f t="shared" si="11"/>
        <v>J2-12</v>
      </c>
      <c r="M81" t="str">
        <f>IFERROR(IF(
COUNTIF(B2B!H:H,(IF(K81&lt;&gt;"---",IF(INDEX(RAW_b_TEI0185_REV03!B:D,MATCH(H81,RAW_b_TEI0185_REV03!B:B,0),3)=L81,INDEX(
RAW_b_TEI0185_REV03!B:D,MATCH(H81,INDEX(RAW_b_TEI0185_REV03!B:B,MATCH(H81,RAW_b_TEI0185_REV03!B:B,)+1):'RAW_b_TEI0185_REV03'!B11152,)+MATCH(H81,RAW_b_TEI0185_REV03!B:B,),3),INDEX(RAW_b_TEI0185_REV03!B:D,MATCH(H81,RAW_b_TEI0185_REV03!B:B,0),3)),"---")))=1,"---",IF(K81&lt;&gt;"---",IF(INDEX(RAW_b_TEI0185_REV03!B:D,MATCH(H81,RAW_b_TEI0185_REV03!B:B,0),3)=L81,INDEX(
RAW_b_TEI0185_REV03!B:D,MATCH(H81,INDEX(RAW_b_TEI0185_REV03!B:B,MATCH(H81,RAW_b_TEI0185_REV03!B:B,)+1):'RAW_b_TEI0185_REV03'!B11152,)+MATCH(H81,RAW_b_TEI0185_REV03!B:B,),3),INDEX(RAW_b_TEI0185_REV03!B:D,MATCH(H81,RAW_b_TEI0185_REV03!B:B,0),3)),"---")),"---")</f>
        <v>U36-2</v>
      </c>
      <c r="N81" t="str">
        <f>IFERROR(IF(AND(B81="B2B",J81="--"),L81,IF(
COUNTIF(B2B!H:H,(IF(K81&lt;&gt;"---",IF(INDEX(RAW_b_TEI0185_REV03!B:D,MATCH(H81,RAW_b_TEI0185_REV03!B:B,0),3)=L81,INDEX(
RAW_b_TEI0185_REV03!B:D,MATCH(H81,INDEX(RAW_b_TEI0185_REV03!B:B,MATCH(H81,RAW_b_TEI0185_REV03!B:B,)+1):'RAW_b_TEI0185_REV03'!B11152,)+MATCH(H81,RAW_b_TEI0185_REV03!B:B,),3),INDEX(RAW_b_TEI0185_REV03!B:D,MATCH(H81,RAW_b_TEI0185_REV03!B:B,0),3)),"---")))=0,"---",IF(K81&lt;&gt;"---",IF(INDEX(RAW_b_TEI0185_REV03!B:D,MATCH(H81,RAW_b_TEI0185_REV03!B:B,0),3)=L81,INDEX(
RAW_b_TEI0185_REV03!B:D,MATCH(H81,INDEX(RAW_b_TEI0185_REV03!B:B,MATCH(H81,RAW_b_TEI0185_REV03!B:B,)+1):'RAW_b_TEI0185_REV03'!B11152,)+MATCH(H81,RAW_b_TEI0185_REV03!B:B,),3),INDEX(RAW_b_TEI0185_REV03!B:D,MATCH(H81,RAW_b_TEI0185_REV03!B:B,0),3)),"---"))),"---")</f>
        <v>---</v>
      </c>
      <c r="Q81" t="s">
        <v>396</v>
      </c>
      <c r="R81" t="s">
        <v>4897</v>
      </c>
      <c r="S81" t="s">
        <v>1941</v>
      </c>
      <c r="T81">
        <f>COUNTIF(RAW_b_TEI0185_REV03!B:B,G81)</f>
        <v>3</v>
      </c>
      <c r="U81" t="str">
        <f t="shared" si="12"/>
        <v>USB3.0 A Stacked-USB_D2_P</v>
      </c>
      <c r="W81" t="str">
        <f>IF(IF(IFERROR(VLOOKUP(H81,$O$6:$O$50,1,),1)=1,1,0),IFERROR(VLOOKUP($F$2&amp;"-"&amp;H81,RAW_b_TEI0185_REV03!C:G,4,0),"--"),"---")</f>
        <v>--</v>
      </c>
      <c r="X81" t="str">
        <f t="shared" si="13"/>
        <v>U36-2</v>
      </c>
    </row>
    <row r="82" spans="1:24" x14ac:dyDescent="0.25">
      <c r="A82" t="s">
        <v>246</v>
      </c>
      <c r="B82" t="s">
        <v>5222</v>
      </c>
      <c r="C82" t="s">
        <v>294</v>
      </c>
      <c r="D82" t="s">
        <v>270</v>
      </c>
      <c r="E82">
        <v>13</v>
      </c>
      <c r="F82" t="str">
        <f t="shared" si="7"/>
        <v>J2-13</v>
      </c>
      <c r="G82" t="str">
        <f>VLOOKUP(F82,RAW_b_TEI0185_REV03!A:B,2,0)</f>
        <v>GND</v>
      </c>
      <c r="H82" t="str">
        <f t="shared" si="8"/>
        <v>GND</v>
      </c>
      <c r="I82" t="str">
        <f t="shared" si="9"/>
        <v>--</v>
      </c>
      <c r="J82" t="str">
        <f t="shared" si="10"/>
        <v>---</v>
      </c>
      <c r="K82" t="str">
        <f>IFERROR(IF(J82="--",IF(G82=H82,VLOOKUP(G82,RAW_b_TEI0185_REV03!L:N,3,0),SUM(VLOOKUP(H82,RAW_b_TEI0185_REV03!L:N,3,0),VLOOKUP(G82,RAW_b_TEI0185_REV03!L:N,3,0))),"---"),"---")</f>
        <v>---</v>
      </c>
      <c r="L82" t="str">
        <f t="shared" si="11"/>
        <v>J2-13</v>
      </c>
      <c r="M82" t="str">
        <f>IFERROR(IF(
COUNTIF(B2B!H:H,(IF(K82&lt;&gt;"---",IF(INDEX(RAW_b_TEI0185_REV03!B:D,MATCH(H82,RAW_b_TEI0185_REV03!B:B,0),3)=L82,INDEX(
RAW_b_TEI0185_REV03!B:D,MATCH(H82,INDEX(RAW_b_TEI0185_REV03!B:B,MATCH(H82,RAW_b_TEI0185_REV03!B:B,)+1):'RAW_b_TEI0185_REV03'!B11153,)+MATCH(H82,RAW_b_TEI0185_REV03!B:B,),3),INDEX(RAW_b_TEI0185_REV03!B:D,MATCH(H82,RAW_b_TEI0185_REV03!B:B,0),3)),"---")))=1,"---",IF(K82&lt;&gt;"---",IF(INDEX(RAW_b_TEI0185_REV03!B:D,MATCH(H82,RAW_b_TEI0185_REV03!B:B,0),3)=L82,INDEX(
RAW_b_TEI0185_REV03!B:D,MATCH(H82,INDEX(RAW_b_TEI0185_REV03!B:B,MATCH(H82,RAW_b_TEI0185_REV03!B:B,)+1):'RAW_b_TEI0185_REV03'!B11153,)+MATCH(H82,RAW_b_TEI0185_REV03!B:B,),3),INDEX(RAW_b_TEI0185_REV03!B:D,MATCH(H82,RAW_b_TEI0185_REV03!B:B,0),3)),"---")),"---")</f>
        <v>---</v>
      </c>
      <c r="N82" t="str">
        <f>IFERROR(IF(AND(B82="B2B",J82="--"),L82,IF(
COUNTIF(B2B!H:H,(IF(K82&lt;&gt;"---",IF(INDEX(RAW_b_TEI0185_REV03!B:D,MATCH(H82,RAW_b_TEI0185_REV03!B:B,0),3)=L82,INDEX(
RAW_b_TEI0185_REV03!B:D,MATCH(H82,INDEX(RAW_b_TEI0185_REV03!B:B,MATCH(H82,RAW_b_TEI0185_REV03!B:B,)+1):'RAW_b_TEI0185_REV03'!B11153,)+MATCH(H82,RAW_b_TEI0185_REV03!B:B,),3),INDEX(RAW_b_TEI0185_REV03!B:D,MATCH(H82,RAW_b_TEI0185_REV03!B:B,0),3)),"---")))=0,"---",IF(K82&lt;&gt;"---",IF(INDEX(RAW_b_TEI0185_REV03!B:D,MATCH(H82,RAW_b_TEI0185_REV03!B:B,0),3)=L82,INDEX(
RAW_b_TEI0185_REV03!B:D,MATCH(H82,INDEX(RAW_b_TEI0185_REV03!B:B,MATCH(H82,RAW_b_TEI0185_REV03!B:B,)+1):'RAW_b_TEI0185_REV03'!B11153,)+MATCH(H82,RAW_b_TEI0185_REV03!B:B,),3),INDEX(RAW_b_TEI0185_REV03!B:D,MATCH(H82,RAW_b_TEI0185_REV03!B:B,0),3)),"---"))),"---")</f>
        <v>---</v>
      </c>
      <c r="Q82" t="s">
        <v>319</v>
      </c>
      <c r="R82" t="s">
        <v>4178</v>
      </c>
      <c r="S82" t="s">
        <v>1939</v>
      </c>
      <c r="T82">
        <f>COUNTIF(RAW_b_TEI0185_REV03!B:B,G82)</f>
        <v>2019</v>
      </c>
      <c r="U82" t="str">
        <f t="shared" si="12"/>
        <v>USB3.0 A Stacked-GND</v>
      </c>
      <c r="W82" t="str">
        <f>IF(IF(IFERROR(VLOOKUP(H82,$O$6:$O$50,1,),1)=1,1,0),IFERROR(VLOOKUP($F$2&amp;"-"&amp;H82,RAW_b_TEI0185_REV03!C:G,4,0),"--"),"---")</f>
        <v>---</v>
      </c>
      <c r="X82" t="str">
        <f t="shared" si="13"/>
        <v>---</v>
      </c>
    </row>
    <row r="83" spans="1:24" x14ac:dyDescent="0.25">
      <c r="A83" t="s">
        <v>247</v>
      </c>
      <c r="B83" t="s">
        <v>5222</v>
      </c>
      <c r="C83" t="s">
        <v>467</v>
      </c>
      <c r="D83" t="s">
        <v>270</v>
      </c>
      <c r="E83">
        <v>14</v>
      </c>
      <c r="F83" t="str">
        <f t="shared" si="7"/>
        <v>J2-14</v>
      </c>
      <c r="G83" t="str">
        <f>VLOOKUP(F83,RAW_b_TEI0185_REV03!A:B,2,0)</f>
        <v>USB_SSRX_D2_N</v>
      </c>
      <c r="H83" t="str">
        <f t="shared" si="8"/>
        <v>USB_SSRX_D2_N</v>
      </c>
      <c r="I83" t="str">
        <f t="shared" si="9"/>
        <v>--</v>
      </c>
      <c r="J83" t="str">
        <f t="shared" si="10"/>
        <v>--</v>
      </c>
      <c r="K83">
        <f>IFERROR(IF(J83="--",IF(G83=H83,VLOOKUP(G83,RAW_b_TEI0185_REV03!L:N,3,0),SUM(VLOOKUP(H83,RAW_b_TEI0185_REV03!L:N,3,0),VLOOKUP(G83,RAW_b_TEI0185_REV03!L:N,3,0))),"---"),"---")</f>
        <v>25.647500000000001</v>
      </c>
      <c r="L83" t="str">
        <f t="shared" si="11"/>
        <v>J2-14</v>
      </c>
      <c r="M83" t="str">
        <f>IFERROR(IF(
COUNTIF(B2B!H:H,(IF(K83&lt;&gt;"---",IF(INDEX(RAW_b_TEI0185_REV03!B:D,MATCH(H83,RAW_b_TEI0185_REV03!B:B,0),3)=L83,INDEX(
RAW_b_TEI0185_REV03!B:D,MATCH(H83,INDEX(RAW_b_TEI0185_REV03!B:B,MATCH(H83,RAW_b_TEI0185_REV03!B:B,)+1):'RAW_b_TEI0185_REV03'!B11154,)+MATCH(H83,RAW_b_TEI0185_REV03!B:B,),3),INDEX(RAW_b_TEI0185_REV03!B:D,MATCH(H83,RAW_b_TEI0185_REV03!B:B,0),3)),"---")))=1,"---",IF(K83&lt;&gt;"---",IF(INDEX(RAW_b_TEI0185_REV03!B:D,MATCH(H83,RAW_b_TEI0185_REV03!B:B,0),3)=L83,INDEX(
RAW_b_TEI0185_REV03!B:D,MATCH(H83,INDEX(RAW_b_TEI0185_REV03!B:B,MATCH(H83,RAW_b_TEI0185_REV03!B:B,)+1):'RAW_b_TEI0185_REV03'!B11154,)+MATCH(H83,RAW_b_TEI0185_REV03!B:B,),3),INDEX(RAW_b_TEI0185_REV03!B:D,MATCH(H83,RAW_b_TEI0185_REV03!B:B,0),3)),"---")),"---")</f>
        <v>U38-15</v>
      </c>
      <c r="N83" t="str">
        <f>IFERROR(IF(AND(B83="B2B",J83="--"),L83,IF(
COUNTIF(B2B!H:H,(IF(K83&lt;&gt;"---",IF(INDEX(RAW_b_TEI0185_REV03!B:D,MATCH(H83,RAW_b_TEI0185_REV03!B:B,0),3)=L83,INDEX(
RAW_b_TEI0185_REV03!B:D,MATCH(H83,INDEX(RAW_b_TEI0185_REV03!B:B,MATCH(H83,RAW_b_TEI0185_REV03!B:B,)+1):'RAW_b_TEI0185_REV03'!B11154,)+MATCH(H83,RAW_b_TEI0185_REV03!B:B,),3),INDEX(RAW_b_TEI0185_REV03!B:D,MATCH(H83,RAW_b_TEI0185_REV03!B:B,0),3)),"---")))=0,"---",IF(K83&lt;&gt;"---",IF(INDEX(RAW_b_TEI0185_REV03!B:D,MATCH(H83,RAW_b_TEI0185_REV03!B:B,0),3)=L83,INDEX(
RAW_b_TEI0185_REV03!B:D,MATCH(H83,INDEX(RAW_b_TEI0185_REV03!B:B,MATCH(H83,RAW_b_TEI0185_REV03!B:B,)+1):'RAW_b_TEI0185_REV03'!B11154,)+MATCH(H83,RAW_b_TEI0185_REV03!B:B,),3),INDEX(RAW_b_TEI0185_REV03!B:D,MATCH(H83,RAW_b_TEI0185_REV03!B:B,0),3)),"---"))),"---")</f>
        <v>---</v>
      </c>
      <c r="Q83" t="s">
        <v>322</v>
      </c>
      <c r="R83" t="s">
        <v>4179</v>
      </c>
      <c r="S83" t="s">
        <v>1938</v>
      </c>
      <c r="T83">
        <f>COUNTIF(RAW_b_TEI0185_REV03!B:B,G83)</f>
        <v>4</v>
      </c>
      <c r="U83" t="str">
        <f t="shared" si="12"/>
        <v>USB3.0 A Stacked-USB_SSRX_D2_N</v>
      </c>
      <c r="W83" t="str">
        <f>IF(IF(IFERROR(VLOOKUP(H83,$O$6:$O$50,1,),1)=1,1,0),IFERROR(VLOOKUP($F$2&amp;"-"&amp;H83,RAW_b_TEI0185_REV03!C:G,4,0),"--"),"---")</f>
        <v>--</v>
      </c>
      <c r="X83" t="str">
        <f t="shared" si="13"/>
        <v>U38-15</v>
      </c>
    </row>
    <row r="84" spans="1:24" x14ac:dyDescent="0.25">
      <c r="A84" t="s">
        <v>248</v>
      </c>
      <c r="B84" t="s">
        <v>5222</v>
      </c>
      <c r="C84" t="s">
        <v>469</v>
      </c>
      <c r="D84" t="s">
        <v>270</v>
      </c>
      <c r="E84">
        <v>15</v>
      </c>
      <c r="F84" t="str">
        <f t="shared" si="7"/>
        <v>J2-15</v>
      </c>
      <c r="G84" t="str">
        <f>VLOOKUP(F84,RAW_b_TEI0185_REV03!A:B,2,0)</f>
        <v>USB_SSRX_D2_P</v>
      </c>
      <c r="H84" t="str">
        <f t="shared" si="8"/>
        <v>USB_SSRX_D2_P</v>
      </c>
      <c r="I84" t="str">
        <f t="shared" si="9"/>
        <v>--</v>
      </c>
      <c r="J84" t="str">
        <f t="shared" si="10"/>
        <v>--</v>
      </c>
      <c r="K84">
        <f>IFERROR(IF(J84="--",IF(G84=H84,VLOOKUP(G84,RAW_b_TEI0185_REV03!L:N,3,0),SUM(VLOOKUP(H84,RAW_b_TEI0185_REV03!L:N,3,0),VLOOKUP(G84,RAW_b_TEI0185_REV03!L:N,3,0))),"---"),"---")</f>
        <v>25.647500000000001</v>
      </c>
      <c r="L84" t="str">
        <f t="shared" si="11"/>
        <v>J2-15</v>
      </c>
      <c r="M84" t="str">
        <f>IFERROR(IF(
COUNTIF(B2B!H:H,(IF(K84&lt;&gt;"---",IF(INDEX(RAW_b_TEI0185_REV03!B:D,MATCH(H84,RAW_b_TEI0185_REV03!B:B,0),3)=L84,INDEX(
RAW_b_TEI0185_REV03!B:D,MATCH(H84,INDEX(RAW_b_TEI0185_REV03!B:B,MATCH(H84,RAW_b_TEI0185_REV03!B:B,)+1):'RAW_b_TEI0185_REV03'!B11155,)+MATCH(H84,RAW_b_TEI0185_REV03!B:B,),3),INDEX(RAW_b_TEI0185_REV03!B:D,MATCH(H84,RAW_b_TEI0185_REV03!B:B,0),3)),"---")))=1,"---",IF(K84&lt;&gt;"---",IF(INDEX(RAW_b_TEI0185_REV03!B:D,MATCH(H84,RAW_b_TEI0185_REV03!B:B,0),3)=L84,INDEX(
RAW_b_TEI0185_REV03!B:D,MATCH(H84,INDEX(RAW_b_TEI0185_REV03!B:B,MATCH(H84,RAW_b_TEI0185_REV03!B:B,)+1):'RAW_b_TEI0185_REV03'!B11155,)+MATCH(H84,RAW_b_TEI0185_REV03!B:B,),3),INDEX(RAW_b_TEI0185_REV03!B:D,MATCH(H84,RAW_b_TEI0185_REV03!B:B,0),3)),"---")),"---")</f>
        <v>U38-14</v>
      </c>
      <c r="N84" t="str">
        <f>IFERROR(IF(AND(B84="B2B",J84="--"),L84,IF(
COUNTIF(B2B!H:H,(IF(K84&lt;&gt;"---",IF(INDEX(RAW_b_TEI0185_REV03!B:D,MATCH(H84,RAW_b_TEI0185_REV03!B:B,0),3)=L84,INDEX(
RAW_b_TEI0185_REV03!B:D,MATCH(H84,INDEX(RAW_b_TEI0185_REV03!B:B,MATCH(H84,RAW_b_TEI0185_REV03!B:B,)+1):'RAW_b_TEI0185_REV03'!B11155,)+MATCH(H84,RAW_b_TEI0185_REV03!B:B,),3),INDEX(RAW_b_TEI0185_REV03!B:D,MATCH(H84,RAW_b_TEI0185_REV03!B:B,0),3)),"---")))=0,"---",IF(K84&lt;&gt;"---",IF(INDEX(RAW_b_TEI0185_REV03!B:D,MATCH(H84,RAW_b_TEI0185_REV03!B:B,0),3)=L84,INDEX(
RAW_b_TEI0185_REV03!B:D,MATCH(H84,INDEX(RAW_b_TEI0185_REV03!B:B,MATCH(H84,RAW_b_TEI0185_REV03!B:B,)+1):'RAW_b_TEI0185_REV03'!B11155,)+MATCH(H84,RAW_b_TEI0185_REV03!B:B,),3),INDEX(RAW_b_TEI0185_REV03!B:D,MATCH(H84,RAW_b_TEI0185_REV03!B:B,0),3)),"---"))),"---")</f>
        <v>---</v>
      </c>
      <c r="Q84" t="s">
        <v>2049</v>
      </c>
      <c r="R84" t="s">
        <v>4054</v>
      </c>
      <c r="S84" t="s">
        <v>2043</v>
      </c>
      <c r="T84">
        <f>COUNTIF(RAW_b_TEI0185_REV03!B:B,G84)</f>
        <v>4</v>
      </c>
      <c r="U84" t="str">
        <f t="shared" si="12"/>
        <v>USB3.0 A Stacked-USB_SSRX_D2_P</v>
      </c>
      <c r="W84" t="str">
        <f>IF(IF(IFERROR(VLOOKUP(H84,$O$6:$O$50,1,),1)=1,1,0),IFERROR(VLOOKUP($F$2&amp;"-"&amp;H84,RAW_b_TEI0185_REV03!C:G,4,0),"--"),"---")</f>
        <v>--</v>
      </c>
      <c r="X84" t="str">
        <f t="shared" si="13"/>
        <v>U38-14</v>
      </c>
    </row>
    <row r="85" spans="1:24" x14ac:dyDescent="0.25">
      <c r="A85" t="s">
        <v>249</v>
      </c>
      <c r="B85" t="s">
        <v>5222</v>
      </c>
      <c r="C85" t="s">
        <v>294</v>
      </c>
      <c r="D85" t="s">
        <v>270</v>
      </c>
      <c r="E85">
        <v>16</v>
      </c>
      <c r="F85" t="str">
        <f t="shared" si="7"/>
        <v>J2-16</v>
      </c>
      <c r="G85" t="str">
        <f>VLOOKUP(F85,RAW_b_TEI0185_REV03!A:B,2,0)</f>
        <v>GND</v>
      </c>
      <c r="H85" t="str">
        <f t="shared" si="8"/>
        <v>GND</v>
      </c>
      <c r="I85" t="str">
        <f t="shared" si="9"/>
        <v>--</v>
      </c>
      <c r="J85" t="str">
        <f t="shared" si="10"/>
        <v>---</v>
      </c>
      <c r="K85" t="str">
        <f>IFERROR(IF(J85="--",IF(G85=H85,VLOOKUP(G85,RAW_b_TEI0185_REV03!L:N,3,0),SUM(VLOOKUP(H85,RAW_b_TEI0185_REV03!L:N,3,0),VLOOKUP(G85,RAW_b_TEI0185_REV03!L:N,3,0))),"---"),"---")</f>
        <v>---</v>
      </c>
      <c r="L85" t="str">
        <f t="shared" si="11"/>
        <v>J2-16</v>
      </c>
      <c r="M85" t="str">
        <f>IFERROR(IF(
COUNTIF(B2B!H:H,(IF(K85&lt;&gt;"---",IF(INDEX(RAW_b_TEI0185_REV03!B:D,MATCH(H85,RAW_b_TEI0185_REV03!B:B,0),3)=L85,INDEX(
RAW_b_TEI0185_REV03!B:D,MATCH(H85,INDEX(RAW_b_TEI0185_REV03!B:B,MATCH(H85,RAW_b_TEI0185_REV03!B:B,)+1):'RAW_b_TEI0185_REV03'!B11156,)+MATCH(H85,RAW_b_TEI0185_REV03!B:B,),3),INDEX(RAW_b_TEI0185_REV03!B:D,MATCH(H85,RAW_b_TEI0185_REV03!B:B,0),3)),"---")))=1,"---",IF(K85&lt;&gt;"---",IF(INDEX(RAW_b_TEI0185_REV03!B:D,MATCH(H85,RAW_b_TEI0185_REV03!B:B,0),3)=L85,INDEX(
RAW_b_TEI0185_REV03!B:D,MATCH(H85,INDEX(RAW_b_TEI0185_REV03!B:B,MATCH(H85,RAW_b_TEI0185_REV03!B:B,)+1):'RAW_b_TEI0185_REV03'!B11156,)+MATCH(H85,RAW_b_TEI0185_REV03!B:B,),3),INDEX(RAW_b_TEI0185_REV03!B:D,MATCH(H85,RAW_b_TEI0185_REV03!B:B,0),3)),"---")),"---")</f>
        <v>---</v>
      </c>
      <c r="N85" t="str">
        <f>IFERROR(IF(AND(B85="B2B",J85="--"),L85,IF(
COUNTIF(B2B!H:H,(IF(K85&lt;&gt;"---",IF(INDEX(RAW_b_TEI0185_REV03!B:D,MATCH(H85,RAW_b_TEI0185_REV03!B:B,0),3)=L85,INDEX(
RAW_b_TEI0185_REV03!B:D,MATCH(H85,INDEX(RAW_b_TEI0185_REV03!B:B,MATCH(H85,RAW_b_TEI0185_REV03!B:B,)+1):'RAW_b_TEI0185_REV03'!B11156,)+MATCH(H85,RAW_b_TEI0185_REV03!B:B,),3),INDEX(RAW_b_TEI0185_REV03!B:D,MATCH(H85,RAW_b_TEI0185_REV03!B:B,0),3)),"---")))=0,"---",IF(K85&lt;&gt;"---",IF(INDEX(RAW_b_TEI0185_REV03!B:D,MATCH(H85,RAW_b_TEI0185_REV03!B:B,0),3)=L85,INDEX(
RAW_b_TEI0185_REV03!B:D,MATCH(H85,INDEX(RAW_b_TEI0185_REV03!B:B,MATCH(H85,RAW_b_TEI0185_REV03!B:B,)+1):'RAW_b_TEI0185_REV03'!B11156,)+MATCH(H85,RAW_b_TEI0185_REV03!B:B,),3),INDEX(RAW_b_TEI0185_REV03!B:D,MATCH(H85,RAW_b_TEI0185_REV03!B:B,0),3)),"---"))),"---")</f>
        <v>---</v>
      </c>
      <c r="Q85" t="s">
        <v>2048</v>
      </c>
      <c r="R85" t="s">
        <v>4054</v>
      </c>
      <c r="S85" t="s">
        <v>2042</v>
      </c>
      <c r="T85">
        <f>COUNTIF(RAW_b_TEI0185_REV03!B:B,G85)</f>
        <v>2019</v>
      </c>
      <c r="U85" t="str">
        <f t="shared" si="12"/>
        <v>USB3.0 A Stacked-GND</v>
      </c>
      <c r="W85" t="str">
        <f>IF(IF(IFERROR(VLOOKUP(H85,$O$6:$O$50,1,),1)=1,1,0),IFERROR(VLOOKUP($F$2&amp;"-"&amp;H85,RAW_b_TEI0185_REV03!C:G,4,0),"--"),"---")</f>
        <v>---</v>
      </c>
      <c r="X85" t="str">
        <f t="shared" si="13"/>
        <v>---</v>
      </c>
    </row>
    <row r="86" spans="1:24" x14ac:dyDescent="0.25">
      <c r="A86" t="s">
        <v>250</v>
      </c>
      <c r="B86" t="s">
        <v>5222</v>
      </c>
      <c r="C86" t="s">
        <v>472</v>
      </c>
      <c r="D86" t="s">
        <v>270</v>
      </c>
      <c r="E86">
        <v>17</v>
      </c>
      <c r="F86" t="str">
        <f t="shared" si="7"/>
        <v>J2-17</v>
      </c>
      <c r="G86" t="str">
        <f>VLOOKUP(F86,RAW_b_TEI0185_REV03!A:B,2,0)</f>
        <v>USB_SSTX_D2_N</v>
      </c>
      <c r="H86" t="str">
        <f t="shared" si="8"/>
        <v>USB_SSTX_C2_N</v>
      </c>
      <c r="I86" t="str">
        <f t="shared" si="9"/>
        <v>C323</v>
      </c>
      <c r="J86" t="str">
        <f t="shared" si="10"/>
        <v>--</v>
      </c>
      <c r="K86">
        <f>IFERROR(IF(J86="--",IF(G86=H86,VLOOKUP(G86,RAW_b_TEI0185_REV03!L:N,3,0),SUM(VLOOKUP(H86,RAW_b_TEI0185_REV03!L:N,3,0),VLOOKUP(G86,RAW_b_TEI0185_REV03!L:N,3,0))),"---"),"---")</f>
        <v>29.980499999999999</v>
      </c>
      <c r="L86" t="str">
        <f t="shared" si="11"/>
        <v>J2-17</v>
      </c>
      <c r="M86" t="str">
        <f>IFERROR(IF(
COUNTIF(B2B!H:H,(IF(K86&lt;&gt;"---",IF(INDEX(RAW_b_TEI0185_REV03!B:D,MATCH(H86,RAW_b_TEI0185_REV03!B:B,0),3)=L86,INDEX(
RAW_b_TEI0185_REV03!B:D,MATCH(H86,INDEX(RAW_b_TEI0185_REV03!B:B,MATCH(H86,RAW_b_TEI0185_REV03!B:B,)+1):'RAW_b_TEI0185_REV03'!B11157,)+MATCH(H86,RAW_b_TEI0185_REV03!B:B,),3),INDEX(RAW_b_TEI0185_REV03!B:D,MATCH(H86,RAW_b_TEI0185_REV03!B:B,0),3)),"---")))=1,"---",IF(K86&lt;&gt;"---",IF(INDEX(RAW_b_TEI0185_REV03!B:D,MATCH(H86,RAW_b_TEI0185_REV03!B:B,0),3)=L86,INDEX(
RAW_b_TEI0185_REV03!B:D,MATCH(H86,INDEX(RAW_b_TEI0185_REV03!B:B,MATCH(H86,RAW_b_TEI0185_REV03!B:B,)+1):'RAW_b_TEI0185_REV03'!B11157,)+MATCH(H86,RAW_b_TEI0185_REV03!B:B,),3),INDEX(RAW_b_TEI0185_REV03!B:D,MATCH(H86,RAW_b_TEI0185_REV03!B:B,0),3)),"---")),"---")</f>
        <v>U38-12</v>
      </c>
      <c r="N86" t="str">
        <f>IFERROR(IF(AND(B86="B2B",J86="--"),L86,IF(
COUNTIF(B2B!H:H,(IF(K86&lt;&gt;"---",IF(INDEX(RAW_b_TEI0185_REV03!B:D,MATCH(H86,RAW_b_TEI0185_REV03!B:B,0),3)=L86,INDEX(
RAW_b_TEI0185_REV03!B:D,MATCH(H86,INDEX(RAW_b_TEI0185_REV03!B:B,MATCH(H86,RAW_b_TEI0185_REV03!B:B,)+1):'RAW_b_TEI0185_REV03'!B11157,)+MATCH(H86,RAW_b_TEI0185_REV03!B:B,),3),INDEX(RAW_b_TEI0185_REV03!B:D,MATCH(H86,RAW_b_TEI0185_REV03!B:B,0),3)),"---")))=0,"---",IF(K86&lt;&gt;"---",IF(INDEX(RAW_b_TEI0185_REV03!B:D,MATCH(H86,RAW_b_TEI0185_REV03!B:B,0),3)=L86,INDEX(
RAW_b_TEI0185_REV03!B:D,MATCH(H86,INDEX(RAW_b_TEI0185_REV03!B:B,MATCH(H86,RAW_b_TEI0185_REV03!B:B,)+1):'RAW_b_TEI0185_REV03'!B11157,)+MATCH(H86,RAW_b_TEI0185_REV03!B:B,),3),INDEX(RAW_b_TEI0185_REV03!B:D,MATCH(H86,RAW_b_TEI0185_REV03!B:B,0),3)),"---"))),"---")</f>
        <v>---</v>
      </c>
      <c r="Q86" t="s">
        <v>2045</v>
      </c>
      <c r="R86" t="s">
        <v>4054</v>
      </c>
      <c r="S86" t="s">
        <v>2032</v>
      </c>
      <c r="T86">
        <f>COUNTIF(RAW_b_TEI0185_REV03!B:B,G86)</f>
        <v>4</v>
      </c>
      <c r="U86" t="str">
        <f t="shared" si="12"/>
        <v>USB3.0 A Stacked-USB_SSTX_D2_N</v>
      </c>
      <c r="W86" t="str">
        <f>IF(IF(IFERROR(VLOOKUP(H86,$O$6:$O$50,1,),1)=1,1,0),IFERROR(VLOOKUP($F$2&amp;"-"&amp;H86,RAW_b_TEI0185_REV03!C:G,4,0),"--"),"---")</f>
        <v>--</v>
      </c>
      <c r="X86" t="str">
        <f t="shared" si="13"/>
        <v>U38-12</v>
      </c>
    </row>
    <row r="87" spans="1:24" x14ac:dyDescent="0.25">
      <c r="A87" t="s">
        <v>251</v>
      </c>
      <c r="B87" t="s">
        <v>5222</v>
      </c>
      <c r="C87" t="s">
        <v>474</v>
      </c>
      <c r="D87" t="s">
        <v>270</v>
      </c>
      <c r="E87">
        <v>18</v>
      </c>
      <c r="F87" t="str">
        <f t="shared" si="7"/>
        <v>J2-18</v>
      </c>
      <c r="G87" t="str">
        <f>VLOOKUP(F87,RAW_b_TEI0185_REV03!A:B,2,0)</f>
        <v>USB_SSTX_D2_P</v>
      </c>
      <c r="H87" t="str">
        <f t="shared" si="8"/>
        <v>USB_SSTX_C2_P</v>
      </c>
      <c r="I87" t="str">
        <f t="shared" si="9"/>
        <v>C322</v>
      </c>
      <c r="J87" t="str">
        <f t="shared" si="10"/>
        <v>--</v>
      </c>
      <c r="K87">
        <f>IFERROR(IF(J87="--",IF(G87=H87,VLOOKUP(G87,RAW_b_TEI0185_REV03!L:N,3,0),SUM(VLOOKUP(H87,RAW_b_TEI0185_REV03!L:N,3,0),VLOOKUP(G87,RAW_b_TEI0185_REV03!L:N,3,0))),"---"),"---")</f>
        <v>29.987400000000001</v>
      </c>
      <c r="L87" t="str">
        <f t="shared" si="11"/>
        <v>J2-18</v>
      </c>
      <c r="M87" t="str">
        <f>IFERROR(IF(
COUNTIF(B2B!H:H,(IF(K87&lt;&gt;"---",IF(INDEX(RAW_b_TEI0185_REV03!B:D,MATCH(H87,RAW_b_TEI0185_REV03!B:B,0),3)=L87,INDEX(
RAW_b_TEI0185_REV03!B:D,MATCH(H87,INDEX(RAW_b_TEI0185_REV03!B:B,MATCH(H87,RAW_b_TEI0185_REV03!B:B,)+1):'RAW_b_TEI0185_REV03'!B11158,)+MATCH(H87,RAW_b_TEI0185_REV03!B:B,),3),INDEX(RAW_b_TEI0185_REV03!B:D,MATCH(H87,RAW_b_TEI0185_REV03!B:B,0),3)),"---")))=1,"---",IF(K87&lt;&gt;"---",IF(INDEX(RAW_b_TEI0185_REV03!B:D,MATCH(H87,RAW_b_TEI0185_REV03!B:B,0),3)=L87,INDEX(
RAW_b_TEI0185_REV03!B:D,MATCH(H87,INDEX(RAW_b_TEI0185_REV03!B:B,MATCH(H87,RAW_b_TEI0185_REV03!B:B,)+1):'RAW_b_TEI0185_REV03'!B11158,)+MATCH(H87,RAW_b_TEI0185_REV03!B:B,),3),INDEX(RAW_b_TEI0185_REV03!B:D,MATCH(H87,RAW_b_TEI0185_REV03!B:B,0),3)),"---")),"---")</f>
        <v>U38-11</v>
      </c>
      <c r="N87" t="str">
        <f>IFERROR(IF(AND(B87="B2B",J87="--"),L87,IF(
COUNTIF(B2B!H:H,(IF(K87&lt;&gt;"---",IF(INDEX(RAW_b_TEI0185_REV03!B:D,MATCH(H87,RAW_b_TEI0185_REV03!B:B,0),3)=L87,INDEX(
RAW_b_TEI0185_REV03!B:D,MATCH(H87,INDEX(RAW_b_TEI0185_REV03!B:B,MATCH(H87,RAW_b_TEI0185_REV03!B:B,)+1):'RAW_b_TEI0185_REV03'!B11158,)+MATCH(H87,RAW_b_TEI0185_REV03!B:B,),3),INDEX(RAW_b_TEI0185_REV03!B:D,MATCH(H87,RAW_b_TEI0185_REV03!B:B,0),3)),"---")))=0,"---",IF(K87&lt;&gt;"---",IF(INDEX(RAW_b_TEI0185_REV03!B:D,MATCH(H87,RAW_b_TEI0185_REV03!B:B,0),3)=L87,INDEX(
RAW_b_TEI0185_REV03!B:D,MATCH(H87,INDEX(RAW_b_TEI0185_REV03!B:B,MATCH(H87,RAW_b_TEI0185_REV03!B:B,)+1):'RAW_b_TEI0185_REV03'!B11158,)+MATCH(H87,RAW_b_TEI0185_REV03!B:B,),3),INDEX(RAW_b_TEI0185_REV03!B:D,MATCH(H87,RAW_b_TEI0185_REV03!B:B,0),3)),"---"))),"---")</f>
        <v>---</v>
      </c>
      <c r="Q87" t="s">
        <v>2046</v>
      </c>
      <c r="R87" t="s">
        <v>4054</v>
      </c>
      <c r="S87" t="s">
        <v>2036</v>
      </c>
      <c r="T87">
        <f>COUNTIF(RAW_b_TEI0185_REV03!B:B,G87)</f>
        <v>4</v>
      </c>
      <c r="U87" t="str">
        <f t="shared" si="12"/>
        <v>USB3.0 A Stacked-USB_SSTX_D2_P</v>
      </c>
      <c r="W87" t="str">
        <f>IF(IF(IFERROR(VLOOKUP(H87,$O$6:$O$50,1,),1)=1,1,0),IFERROR(VLOOKUP($F$2&amp;"-"&amp;H87,RAW_b_TEI0185_REV03!C:G,4,0),"--"),"---")</f>
        <v>--</v>
      </c>
      <c r="X87" t="str">
        <f t="shared" si="13"/>
        <v>U38-11</v>
      </c>
    </row>
    <row r="88" spans="1:24" x14ac:dyDescent="0.25">
      <c r="A88" t="s">
        <v>252</v>
      </c>
      <c r="B88" t="s">
        <v>5222</v>
      </c>
      <c r="C88" t="s">
        <v>477</v>
      </c>
      <c r="D88" t="s">
        <v>270</v>
      </c>
      <c r="E88" t="s">
        <v>476</v>
      </c>
      <c r="F88" t="str">
        <f t="shared" si="7"/>
        <v>J2-F1</v>
      </c>
      <c r="G88" t="str">
        <f>VLOOKUP(F88,RAW_b_TEI0185_REV03!A:B,2,0)</f>
        <v>USB_FGND</v>
      </c>
      <c r="H88" t="str">
        <f t="shared" si="8"/>
        <v>USB_FGND</v>
      </c>
      <c r="I88" t="str">
        <f t="shared" si="9"/>
        <v>--</v>
      </c>
      <c r="J88" t="str">
        <f t="shared" si="10"/>
        <v>--</v>
      </c>
      <c r="K88">
        <f>IFERROR(IF(J88="--",IF(G88=H88,VLOOKUP(G88,RAW_b_TEI0185_REV03!L:N,3,0),SUM(VLOOKUP(H88,RAW_b_TEI0185_REV03!L:N,3,0),VLOOKUP(G88,RAW_b_TEI0185_REV03!L:N,3,0))),"---"),"---")</f>
        <v>68.801100000000005</v>
      </c>
      <c r="L88" t="str">
        <f t="shared" si="11"/>
        <v>J2-F1</v>
      </c>
      <c r="M88" t="str">
        <f>IFERROR(IF(
COUNTIF(B2B!H:H,(IF(K88&lt;&gt;"---",IF(INDEX(RAW_b_TEI0185_REV03!B:D,MATCH(H88,RAW_b_TEI0185_REV03!B:B,0),3)=L88,INDEX(
RAW_b_TEI0185_REV03!B:D,MATCH(H88,INDEX(RAW_b_TEI0185_REV03!B:B,MATCH(H88,RAW_b_TEI0185_REV03!B:B,)+1):'RAW_b_TEI0185_REV03'!B11159,)+MATCH(H88,RAW_b_TEI0185_REV03!B:B,),3),INDEX(RAW_b_TEI0185_REV03!B:D,MATCH(H88,RAW_b_TEI0185_REV03!B:B,0),3)),"---")))=1,"---",IF(K88&lt;&gt;"---",IF(INDEX(RAW_b_TEI0185_REV03!B:D,MATCH(H88,RAW_b_TEI0185_REV03!B:B,0),3)=L88,INDEX(
RAW_b_TEI0185_REV03!B:D,MATCH(H88,INDEX(RAW_b_TEI0185_REV03!B:B,MATCH(H88,RAW_b_TEI0185_REV03!B:B,)+1):'RAW_b_TEI0185_REV03'!B11159,)+MATCH(H88,RAW_b_TEI0185_REV03!B:B,),3),INDEX(RAW_b_TEI0185_REV03!B:D,MATCH(H88,RAW_b_TEI0185_REV03!B:B,0),3)),"---")),"---")</f>
        <v>J2-F2</v>
      </c>
      <c r="N88" t="str">
        <f>IFERROR(IF(AND(B88="B2B",J88="--"),L88,IF(
COUNTIF(B2B!H:H,(IF(K88&lt;&gt;"---",IF(INDEX(RAW_b_TEI0185_REV03!B:D,MATCH(H88,RAW_b_TEI0185_REV03!B:B,0),3)=L88,INDEX(
RAW_b_TEI0185_REV03!B:D,MATCH(H88,INDEX(RAW_b_TEI0185_REV03!B:B,MATCH(H88,RAW_b_TEI0185_REV03!B:B,)+1):'RAW_b_TEI0185_REV03'!B11159,)+MATCH(H88,RAW_b_TEI0185_REV03!B:B,),3),INDEX(RAW_b_TEI0185_REV03!B:D,MATCH(H88,RAW_b_TEI0185_REV03!B:B,0),3)),"---")))=0,"---",IF(K88&lt;&gt;"---",IF(INDEX(RAW_b_TEI0185_REV03!B:D,MATCH(H88,RAW_b_TEI0185_REV03!B:B,0),3)=L88,INDEX(
RAW_b_TEI0185_REV03!B:D,MATCH(H88,INDEX(RAW_b_TEI0185_REV03!B:B,MATCH(H88,RAW_b_TEI0185_REV03!B:B,)+1):'RAW_b_TEI0185_REV03'!B11159,)+MATCH(H88,RAW_b_TEI0185_REV03!B:B,),3),INDEX(RAW_b_TEI0185_REV03!B:D,MATCH(H88,RAW_b_TEI0185_REV03!B:B,0),3)),"---"))),"---")</f>
        <v>---</v>
      </c>
      <c r="Q88" t="s">
        <v>2044</v>
      </c>
      <c r="R88" t="s">
        <v>4117</v>
      </c>
      <c r="S88" t="s">
        <v>2030</v>
      </c>
      <c r="T88">
        <f>COUNTIF(RAW_b_TEI0185_REV03!B:B,G88)</f>
        <v>10</v>
      </c>
      <c r="U88" t="str">
        <f t="shared" si="12"/>
        <v>USB3.0 A Stacked-USB_FGND</v>
      </c>
      <c r="W88" t="str">
        <f>IF(IF(IFERROR(VLOOKUP(H88,$O$6:$O$50,1,),1)=1,1,0),IFERROR(VLOOKUP($F$2&amp;"-"&amp;H88,RAW_b_TEI0185_REV03!C:G,4,0),"--"),"---")</f>
        <v>--</v>
      </c>
      <c r="X88" t="str">
        <f t="shared" si="13"/>
        <v>J2-F2</v>
      </c>
    </row>
    <row r="89" spans="1:24" x14ac:dyDescent="0.25">
      <c r="A89" t="s">
        <v>253</v>
      </c>
      <c r="B89" t="s">
        <v>5222</v>
      </c>
      <c r="C89" t="s">
        <v>477</v>
      </c>
      <c r="D89" t="s">
        <v>270</v>
      </c>
      <c r="E89" t="s">
        <v>479</v>
      </c>
      <c r="F89" t="str">
        <f t="shared" si="7"/>
        <v>J2-F2</v>
      </c>
      <c r="G89" t="str">
        <f>VLOOKUP(F89,RAW_b_TEI0185_REV03!A:B,2,0)</f>
        <v>USB_FGND</v>
      </c>
      <c r="H89" t="str">
        <f t="shared" si="8"/>
        <v>USB_FGND</v>
      </c>
      <c r="I89" t="str">
        <f t="shared" si="9"/>
        <v>--</v>
      </c>
      <c r="J89" t="str">
        <f t="shared" si="10"/>
        <v>--</v>
      </c>
      <c r="K89">
        <f>IFERROR(IF(J89="--",IF(G89=H89,VLOOKUP(G89,RAW_b_TEI0185_REV03!L:N,3,0),SUM(VLOOKUP(H89,RAW_b_TEI0185_REV03!L:N,3,0),VLOOKUP(G89,RAW_b_TEI0185_REV03!L:N,3,0))),"---"),"---")</f>
        <v>68.801100000000005</v>
      </c>
      <c r="L89" t="str">
        <f t="shared" si="11"/>
        <v>J2-F2</v>
      </c>
      <c r="M89" t="str">
        <f>IFERROR(IF(
COUNTIF(B2B!H:H,(IF(K89&lt;&gt;"---",IF(INDEX(RAW_b_TEI0185_REV03!B:D,MATCH(H89,RAW_b_TEI0185_REV03!B:B,0),3)=L89,INDEX(
RAW_b_TEI0185_REV03!B:D,MATCH(H89,INDEX(RAW_b_TEI0185_REV03!B:B,MATCH(H89,RAW_b_TEI0185_REV03!B:B,)+1):'RAW_b_TEI0185_REV03'!B11160,)+MATCH(H89,RAW_b_TEI0185_REV03!B:B,),3),INDEX(RAW_b_TEI0185_REV03!B:D,MATCH(H89,RAW_b_TEI0185_REV03!B:B,0),3)),"---")))=1,"---",IF(K89&lt;&gt;"---",IF(INDEX(RAW_b_TEI0185_REV03!B:D,MATCH(H89,RAW_b_TEI0185_REV03!B:B,0),3)=L89,INDEX(
RAW_b_TEI0185_REV03!B:D,MATCH(H89,INDEX(RAW_b_TEI0185_REV03!B:B,MATCH(H89,RAW_b_TEI0185_REV03!B:B,)+1):'RAW_b_TEI0185_REV03'!B11160,)+MATCH(H89,RAW_b_TEI0185_REV03!B:B,),3),INDEX(RAW_b_TEI0185_REV03!B:D,MATCH(H89,RAW_b_TEI0185_REV03!B:B,0),3)),"---")),"---")</f>
        <v>J2-F1</v>
      </c>
      <c r="N89" t="str">
        <f>IFERROR(IF(AND(B89="B2B",J89="--"),L89,IF(
COUNTIF(B2B!H:H,(IF(K89&lt;&gt;"---",IF(INDEX(RAW_b_TEI0185_REV03!B:D,MATCH(H89,RAW_b_TEI0185_REV03!B:B,0),3)=L89,INDEX(
RAW_b_TEI0185_REV03!B:D,MATCH(H89,INDEX(RAW_b_TEI0185_REV03!B:B,MATCH(H89,RAW_b_TEI0185_REV03!B:B,)+1):'RAW_b_TEI0185_REV03'!B11160,)+MATCH(H89,RAW_b_TEI0185_REV03!B:B,),3),INDEX(RAW_b_TEI0185_REV03!B:D,MATCH(H89,RAW_b_TEI0185_REV03!B:B,0),3)),"---")))=0,"---",IF(K89&lt;&gt;"---",IF(INDEX(RAW_b_TEI0185_REV03!B:D,MATCH(H89,RAW_b_TEI0185_REV03!B:B,0),3)=L89,INDEX(
RAW_b_TEI0185_REV03!B:D,MATCH(H89,INDEX(RAW_b_TEI0185_REV03!B:B,MATCH(H89,RAW_b_TEI0185_REV03!B:B,)+1):'RAW_b_TEI0185_REV03'!B11160,)+MATCH(H89,RAW_b_TEI0185_REV03!B:B,),3),INDEX(RAW_b_TEI0185_REV03!B:D,MATCH(H89,RAW_b_TEI0185_REV03!B:B,0),3)),"---"))),"---")</f>
        <v>---</v>
      </c>
      <c r="Q89" t="s">
        <v>2047</v>
      </c>
      <c r="R89" t="s">
        <v>4117</v>
      </c>
      <c r="S89" t="s">
        <v>2037</v>
      </c>
      <c r="T89">
        <f>COUNTIF(RAW_b_TEI0185_REV03!B:B,G89)</f>
        <v>10</v>
      </c>
      <c r="U89" t="str">
        <f t="shared" si="12"/>
        <v>USB3.0 A Stacked-USB_FGND</v>
      </c>
      <c r="W89" t="str">
        <f>IF(IF(IFERROR(VLOOKUP(H89,$O$6:$O$50,1,),1)=1,1,0),IFERROR(VLOOKUP($F$2&amp;"-"&amp;H89,RAW_b_TEI0185_REV03!C:G,4,0),"--"),"---")</f>
        <v>--</v>
      </c>
      <c r="X89" t="str">
        <f t="shared" si="13"/>
        <v>J2-F1</v>
      </c>
    </row>
    <row r="90" spans="1:24" x14ac:dyDescent="0.25">
      <c r="A90" t="s">
        <v>254</v>
      </c>
      <c r="B90" t="s">
        <v>5222</v>
      </c>
      <c r="C90" t="s">
        <v>477</v>
      </c>
      <c r="D90" t="s">
        <v>270</v>
      </c>
      <c r="E90" t="s">
        <v>481</v>
      </c>
      <c r="F90" t="str">
        <f t="shared" si="7"/>
        <v>J2-F3</v>
      </c>
      <c r="G90" t="str">
        <f>VLOOKUP(F90,RAW_b_TEI0185_REV03!A:B,2,0)</f>
        <v>USB_FGND</v>
      </c>
      <c r="H90" t="str">
        <f t="shared" si="8"/>
        <v>USB_FGND</v>
      </c>
      <c r="I90" t="str">
        <f t="shared" si="9"/>
        <v>--</v>
      </c>
      <c r="J90" t="str">
        <f t="shared" si="10"/>
        <v>--</v>
      </c>
      <c r="K90">
        <f>IFERROR(IF(J90="--",IF(G90=H90,VLOOKUP(G90,RAW_b_TEI0185_REV03!L:N,3,0),SUM(VLOOKUP(H90,RAW_b_TEI0185_REV03!L:N,3,0),VLOOKUP(G90,RAW_b_TEI0185_REV03!L:N,3,0))),"---"),"---")</f>
        <v>68.801100000000005</v>
      </c>
      <c r="L90" t="str">
        <f t="shared" si="11"/>
        <v>J2-F3</v>
      </c>
      <c r="M90" t="str">
        <f>IFERROR(IF(
COUNTIF(B2B!H:H,(IF(K90&lt;&gt;"---",IF(INDEX(RAW_b_TEI0185_REV03!B:D,MATCH(H90,RAW_b_TEI0185_REV03!B:B,0),3)=L90,INDEX(
RAW_b_TEI0185_REV03!B:D,MATCH(H90,INDEX(RAW_b_TEI0185_REV03!B:B,MATCH(H90,RAW_b_TEI0185_REV03!B:B,)+1):'RAW_b_TEI0185_REV03'!B11161,)+MATCH(H90,RAW_b_TEI0185_REV03!B:B,),3),INDEX(RAW_b_TEI0185_REV03!B:D,MATCH(H90,RAW_b_TEI0185_REV03!B:B,0),3)),"---")))=1,"---",IF(K90&lt;&gt;"---",IF(INDEX(RAW_b_TEI0185_REV03!B:D,MATCH(H90,RAW_b_TEI0185_REV03!B:B,0),3)=L90,INDEX(
RAW_b_TEI0185_REV03!B:D,MATCH(H90,INDEX(RAW_b_TEI0185_REV03!B:B,MATCH(H90,RAW_b_TEI0185_REV03!B:B,)+1):'RAW_b_TEI0185_REV03'!B11161,)+MATCH(H90,RAW_b_TEI0185_REV03!B:B,),3),INDEX(RAW_b_TEI0185_REV03!B:D,MATCH(H90,RAW_b_TEI0185_REV03!B:B,0),3)),"---")),"---")</f>
        <v>J2-F1</v>
      </c>
      <c r="N90" t="str">
        <f>IFERROR(IF(AND(B90="B2B",J90="--"),L90,IF(
COUNTIF(B2B!H:H,(IF(K90&lt;&gt;"---",IF(INDEX(RAW_b_TEI0185_REV03!B:D,MATCH(H90,RAW_b_TEI0185_REV03!B:B,0),3)=L90,INDEX(
RAW_b_TEI0185_REV03!B:D,MATCH(H90,INDEX(RAW_b_TEI0185_REV03!B:B,MATCH(H90,RAW_b_TEI0185_REV03!B:B,)+1):'RAW_b_TEI0185_REV03'!B11161,)+MATCH(H90,RAW_b_TEI0185_REV03!B:B,),3),INDEX(RAW_b_TEI0185_REV03!B:D,MATCH(H90,RAW_b_TEI0185_REV03!B:B,0),3)),"---")))=0,"---",IF(K90&lt;&gt;"---",IF(INDEX(RAW_b_TEI0185_REV03!B:D,MATCH(H90,RAW_b_TEI0185_REV03!B:B,0),3)=L90,INDEX(
RAW_b_TEI0185_REV03!B:D,MATCH(H90,INDEX(RAW_b_TEI0185_REV03!B:B,MATCH(H90,RAW_b_TEI0185_REV03!B:B,)+1):'RAW_b_TEI0185_REV03'!B11161,)+MATCH(H90,RAW_b_TEI0185_REV03!B:B,),3),INDEX(RAW_b_TEI0185_REV03!B:D,MATCH(H90,RAW_b_TEI0185_REV03!B:B,0),3)),"---"))),"---")</f>
        <v>---</v>
      </c>
      <c r="Q90" t="s">
        <v>2062</v>
      </c>
      <c r="R90" t="s">
        <v>4117</v>
      </c>
      <c r="S90" t="s">
        <v>2050</v>
      </c>
      <c r="T90">
        <f>COUNTIF(RAW_b_TEI0185_REV03!B:B,G90)</f>
        <v>10</v>
      </c>
      <c r="U90" t="str">
        <f t="shared" si="12"/>
        <v>USB3.0 A Stacked-USB_FGND</v>
      </c>
      <c r="W90" t="str">
        <f>IF(IF(IFERROR(VLOOKUP(H90,$O$6:$O$50,1,),1)=1,1,0),IFERROR(VLOOKUP($F$2&amp;"-"&amp;H90,RAW_b_TEI0185_REV03!C:G,4,0),"--"),"---")</f>
        <v>--</v>
      </c>
      <c r="X90" t="str">
        <f t="shared" si="13"/>
        <v>J2-F1</v>
      </c>
    </row>
    <row r="91" spans="1:24" x14ac:dyDescent="0.25">
      <c r="A91" t="s">
        <v>255</v>
      </c>
      <c r="B91" t="s">
        <v>5222</v>
      </c>
      <c r="C91" t="s">
        <v>477</v>
      </c>
      <c r="D91" t="s">
        <v>270</v>
      </c>
      <c r="E91" t="s">
        <v>483</v>
      </c>
      <c r="F91" t="str">
        <f t="shared" si="7"/>
        <v>J2-F4</v>
      </c>
      <c r="G91" t="str">
        <f>VLOOKUP(F91,RAW_b_TEI0185_REV03!A:B,2,0)</f>
        <v>USB_FGND</v>
      </c>
      <c r="H91" t="str">
        <f t="shared" si="8"/>
        <v>USB_FGND</v>
      </c>
      <c r="I91" t="str">
        <f t="shared" si="9"/>
        <v>--</v>
      </c>
      <c r="J91" t="str">
        <f t="shared" si="10"/>
        <v>--</v>
      </c>
      <c r="K91">
        <f>IFERROR(IF(J91="--",IF(G91=H91,VLOOKUP(G91,RAW_b_TEI0185_REV03!L:N,3,0),SUM(VLOOKUP(H91,RAW_b_TEI0185_REV03!L:N,3,0),VLOOKUP(G91,RAW_b_TEI0185_REV03!L:N,3,0))),"---"),"---")</f>
        <v>68.801100000000005</v>
      </c>
      <c r="L91" t="str">
        <f t="shared" si="11"/>
        <v>J2-F4</v>
      </c>
      <c r="M91" t="str">
        <f>IFERROR(IF(
COUNTIF(B2B!H:H,(IF(K91&lt;&gt;"---",IF(INDEX(RAW_b_TEI0185_REV03!B:D,MATCH(H91,RAW_b_TEI0185_REV03!B:B,0),3)=L91,INDEX(
RAW_b_TEI0185_REV03!B:D,MATCH(H91,INDEX(RAW_b_TEI0185_REV03!B:B,MATCH(H91,RAW_b_TEI0185_REV03!B:B,)+1):'RAW_b_TEI0185_REV03'!B11162,)+MATCH(H91,RAW_b_TEI0185_REV03!B:B,),3),INDEX(RAW_b_TEI0185_REV03!B:D,MATCH(H91,RAW_b_TEI0185_REV03!B:B,0),3)),"---")))=1,"---",IF(K91&lt;&gt;"---",IF(INDEX(RAW_b_TEI0185_REV03!B:D,MATCH(H91,RAW_b_TEI0185_REV03!B:B,0),3)=L91,INDEX(
RAW_b_TEI0185_REV03!B:D,MATCH(H91,INDEX(RAW_b_TEI0185_REV03!B:B,MATCH(H91,RAW_b_TEI0185_REV03!B:B,)+1):'RAW_b_TEI0185_REV03'!B11162,)+MATCH(H91,RAW_b_TEI0185_REV03!B:B,),3),INDEX(RAW_b_TEI0185_REV03!B:D,MATCH(H91,RAW_b_TEI0185_REV03!B:B,0),3)),"---")),"---")</f>
        <v>J2-F1</v>
      </c>
      <c r="N91" t="str">
        <f>IFERROR(IF(AND(B91="B2B",J91="--"),L91,IF(
COUNTIF(B2B!H:H,(IF(K91&lt;&gt;"---",IF(INDEX(RAW_b_TEI0185_REV03!B:D,MATCH(H91,RAW_b_TEI0185_REV03!B:B,0),3)=L91,INDEX(
RAW_b_TEI0185_REV03!B:D,MATCH(H91,INDEX(RAW_b_TEI0185_REV03!B:B,MATCH(H91,RAW_b_TEI0185_REV03!B:B,)+1):'RAW_b_TEI0185_REV03'!B11162,)+MATCH(H91,RAW_b_TEI0185_REV03!B:B,),3),INDEX(RAW_b_TEI0185_REV03!B:D,MATCH(H91,RAW_b_TEI0185_REV03!B:B,0),3)),"---")))=0,"---",IF(K91&lt;&gt;"---",IF(INDEX(RAW_b_TEI0185_REV03!B:D,MATCH(H91,RAW_b_TEI0185_REV03!B:B,0),3)=L91,INDEX(
RAW_b_TEI0185_REV03!B:D,MATCH(H91,INDEX(RAW_b_TEI0185_REV03!B:B,MATCH(H91,RAW_b_TEI0185_REV03!B:B,)+1):'RAW_b_TEI0185_REV03'!B11162,)+MATCH(H91,RAW_b_TEI0185_REV03!B:B,),3),INDEX(RAW_b_TEI0185_REV03!B:D,MATCH(H91,RAW_b_TEI0185_REV03!B:B,0),3)),"---"))),"---")</f>
        <v>---</v>
      </c>
      <c r="Q91" t="s">
        <v>2065</v>
      </c>
      <c r="R91" t="s">
        <v>4117</v>
      </c>
      <c r="S91" t="s">
        <v>2055</v>
      </c>
      <c r="T91">
        <f>COUNTIF(RAW_b_TEI0185_REV03!B:B,G91)</f>
        <v>10</v>
      </c>
      <c r="U91" t="str">
        <f t="shared" si="12"/>
        <v>USB3.0 A Stacked-USB_FGND</v>
      </c>
      <c r="W91" t="str">
        <f>IF(IF(IFERROR(VLOOKUP(H91,$O$6:$O$50,1,),1)=1,1,0),IFERROR(VLOOKUP($F$2&amp;"-"&amp;H91,RAW_b_TEI0185_REV03!C:G,4,0),"--"),"---")</f>
        <v>--</v>
      </c>
      <c r="X91" t="str">
        <f t="shared" si="13"/>
        <v>J2-F1</v>
      </c>
    </row>
    <row r="92" spans="1:24" x14ac:dyDescent="0.25">
      <c r="A92" t="s">
        <v>256</v>
      </c>
      <c r="B92" t="s">
        <v>5223</v>
      </c>
      <c r="C92" t="s">
        <v>486</v>
      </c>
      <c r="D92" t="s">
        <v>271</v>
      </c>
      <c r="E92" t="s">
        <v>485</v>
      </c>
      <c r="F92" t="str">
        <f t="shared" si="7"/>
        <v>J3-C10</v>
      </c>
      <c r="G92" t="str">
        <f>VLOOKUP(F92,RAW_b_TEI0185_REV03!A:B,2,0)</f>
        <v>LA06_P</v>
      </c>
      <c r="H92" t="str">
        <f t="shared" si="8"/>
        <v>LA06_P</v>
      </c>
      <c r="I92" t="str">
        <f t="shared" si="9"/>
        <v>--</v>
      </c>
      <c r="J92" t="str">
        <f t="shared" si="10"/>
        <v>--</v>
      </c>
      <c r="K92">
        <f>IFERROR(IF(J92="--",IF(G92=H92,VLOOKUP(G92,RAW_b_TEI0185_REV03!L:N,3,0),SUM(VLOOKUP(H92,RAW_b_TEI0185_REV03!L:N,3,0),VLOOKUP(G92,RAW_b_TEI0185_REV03!L:N,3,0))),"---"),"---")</f>
        <v>92.739500000000007</v>
      </c>
      <c r="L92" t="str">
        <f t="shared" si="11"/>
        <v>J3-C10</v>
      </c>
      <c r="M92" t="str">
        <f>IFERROR(IF(
COUNTIF(B2B!H:H,(IF(K92&lt;&gt;"---",IF(INDEX(RAW_b_TEI0185_REV03!B:D,MATCH(H92,RAW_b_TEI0185_REV03!B:B,0),3)=L92,INDEX(
RAW_b_TEI0185_REV03!B:D,MATCH(H92,INDEX(RAW_b_TEI0185_REV03!B:B,MATCH(H92,RAW_b_TEI0185_REV03!B:B,)+1):'RAW_b_TEI0185_REV03'!B11163,)+MATCH(H92,RAW_b_TEI0185_REV03!B:B,),3),INDEX(RAW_b_TEI0185_REV03!B:D,MATCH(H92,RAW_b_TEI0185_REV03!B:B,0),3)),"---")))=1,"---",IF(K92&lt;&gt;"---",IF(INDEX(RAW_b_TEI0185_REV03!B:D,MATCH(H92,RAW_b_TEI0185_REV03!B:B,0),3)=L92,INDEX(
RAW_b_TEI0185_REV03!B:D,MATCH(H92,INDEX(RAW_b_TEI0185_REV03!B:B,MATCH(H92,RAW_b_TEI0185_REV03!B:B,)+1):'RAW_b_TEI0185_REV03'!B11163,)+MATCH(H92,RAW_b_TEI0185_REV03!B:B,),3),INDEX(RAW_b_TEI0185_REV03!B:D,MATCH(H92,RAW_b_TEI0185_REV03!B:B,0),3)),"---")),"---")</f>
        <v>U1-CK8</v>
      </c>
      <c r="N92" t="str">
        <f>IFERROR(IF(AND(B92="B2B",J92="--"),L92,IF(
COUNTIF(B2B!H:H,(IF(K92&lt;&gt;"---",IF(INDEX(RAW_b_TEI0185_REV03!B:D,MATCH(H92,RAW_b_TEI0185_REV03!B:B,0),3)=L92,INDEX(
RAW_b_TEI0185_REV03!B:D,MATCH(H92,INDEX(RAW_b_TEI0185_REV03!B:B,MATCH(H92,RAW_b_TEI0185_REV03!B:B,)+1):'RAW_b_TEI0185_REV03'!B11163,)+MATCH(H92,RAW_b_TEI0185_REV03!B:B,),3),INDEX(RAW_b_TEI0185_REV03!B:D,MATCH(H92,RAW_b_TEI0185_REV03!B:B,0),3)),"---")))=0,"---",IF(K92&lt;&gt;"---",IF(INDEX(RAW_b_TEI0185_REV03!B:D,MATCH(H92,RAW_b_TEI0185_REV03!B:B,0),3)=L92,INDEX(
RAW_b_TEI0185_REV03!B:D,MATCH(H92,INDEX(RAW_b_TEI0185_REV03!B:B,MATCH(H92,RAW_b_TEI0185_REV03!B:B,)+1):'RAW_b_TEI0185_REV03'!B11163,)+MATCH(H92,RAW_b_TEI0185_REV03!B:B,),3),INDEX(RAW_b_TEI0185_REV03!B:D,MATCH(H92,RAW_b_TEI0185_REV03!B:B,0),3)),"---"))),"---")</f>
        <v>---</v>
      </c>
      <c r="Q92" t="s">
        <v>2067</v>
      </c>
      <c r="R92" t="s">
        <v>4118</v>
      </c>
      <c r="S92" t="s">
        <v>2061</v>
      </c>
      <c r="T92">
        <f>COUNTIF(RAW_b_TEI0185_REV03!B:B,G92)</f>
        <v>2</v>
      </c>
      <c r="U92" t="str">
        <f t="shared" si="12"/>
        <v>FMC-LA06_P</v>
      </c>
      <c r="W92" t="str">
        <f>IF(IF(IFERROR(VLOOKUP(H92,$O$6:$O$50,1,),1)=1,1,0),IFERROR(VLOOKUP($F$2&amp;"-"&amp;H92,RAW_b_TEI0185_REV03!C:G,4,0),"--"),"---")</f>
        <v>CK8</v>
      </c>
      <c r="X92" t="str">
        <f t="shared" si="13"/>
        <v>---</v>
      </c>
    </row>
    <row r="93" spans="1:24" x14ac:dyDescent="0.25">
      <c r="A93" t="s">
        <v>257</v>
      </c>
      <c r="B93" t="s">
        <v>5223</v>
      </c>
      <c r="C93" t="s">
        <v>489</v>
      </c>
      <c r="D93" t="s">
        <v>271</v>
      </c>
      <c r="E93" t="s">
        <v>488</v>
      </c>
      <c r="F93" t="str">
        <f t="shared" si="7"/>
        <v>J3-C11</v>
      </c>
      <c r="G93" t="str">
        <f>VLOOKUP(F93,RAW_b_TEI0185_REV03!A:B,2,0)</f>
        <v>LA06_N</v>
      </c>
      <c r="H93" t="str">
        <f t="shared" si="8"/>
        <v>LA06_N</v>
      </c>
      <c r="I93" t="str">
        <f t="shared" si="9"/>
        <v>--</v>
      </c>
      <c r="J93" t="str">
        <f t="shared" si="10"/>
        <v>--</v>
      </c>
      <c r="K93">
        <f>IFERROR(IF(J93="--",IF(G93=H93,VLOOKUP(G93,RAW_b_TEI0185_REV03!L:N,3,0),SUM(VLOOKUP(H93,RAW_b_TEI0185_REV03!L:N,3,0),VLOOKUP(G93,RAW_b_TEI0185_REV03!L:N,3,0))),"---"),"---")</f>
        <v>92.9084</v>
      </c>
      <c r="L93" t="str">
        <f t="shared" si="11"/>
        <v>J3-C11</v>
      </c>
      <c r="M93" t="str">
        <f>IFERROR(IF(
COUNTIF(B2B!H:H,(IF(K93&lt;&gt;"---",IF(INDEX(RAW_b_TEI0185_REV03!B:D,MATCH(H93,RAW_b_TEI0185_REV03!B:B,0),3)=L93,INDEX(
RAW_b_TEI0185_REV03!B:D,MATCH(H93,INDEX(RAW_b_TEI0185_REV03!B:B,MATCH(H93,RAW_b_TEI0185_REV03!B:B,)+1):'RAW_b_TEI0185_REV03'!B11164,)+MATCH(H93,RAW_b_TEI0185_REV03!B:B,),3),INDEX(RAW_b_TEI0185_REV03!B:D,MATCH(H93,RAW_b_TEI0185_REV03!B:B,0),3)),"---")))=1,"---",IF(K93&lt;&gt;"---",IF(INDEX(RAW_b_TEI0185_REV03!B:D,MATCH(H93,RAW_b_TEI0185_REV03!B:B,0),3)=L93,INDEX(
RAW_b_TEI0185_REV03!B:D,MATCH(H93,INDEX(RAW_b_TEI0185_REV03!B:B,MATCH(H93,RAW_b_TEI0185_REV03!B:B,)+1):'RAW_b_TEI0185_REV03'!B11164,)+MATCH(H93,RAW_b_TEI0185_REV03!B:B,),3),INDEX(RAW_b_TEI0185_REV03!B:D,MATCH(H93,RAW_b_TEI0185_REV03!B:B,0),3)),"---")),"---")</f>
        <v>U1-CL6</v>
      </c>
      <c r="N93" t="str">
        <f>IFERROR(IF(AND(B93="B2B",J93="--"),L93,IF(
COUNTIF(B2B!H:H,(IF(K93&lt;&gt;"---",IF(INDEX(RAW_b_TEI0185_REV03!B:D,MATCH(H93,RAW_b_TEI0185_REV03!B:B,0),3)=L93,INDEX(
RAW_b_TEI0185_REV03!B:D,MATCH(H93,INDEX(RAW_b_TEI0185_REV03!B:B,MATCH(H93,RAW_b_TEI0185_REV03!B:B,)+1):'RAW_b_TEI0185_REV03'!B11164,)+MATCH(H93,RAW_b_TEI0185_REV03!B:B,),3),INDEX(RAW_b_TEI0185_REV03!B:D,MATCH(H93,RAW_b_TEI0185_REV03!B:B,0),3)),"---")))=0,"---",IF(K93&lt;&gt;"---",IF(INDEX(RAW_b_TEI0185_REV03!B:D,MATCH(H93,RAW_b_TEI0185_REV03!B:B,0),3)=L93,INDEX(
RAW_b_TEI0185_REV03!B:D,MATCH(H93,INDEX(RAW_b_TEI0185_REV03!B:B,MATCH(H93,RAW_b_TEI0185_REV03!B:B,)+1):'RAW_b_TEI0185_REV03'!B11164,)+MATCH(H93,RAW_b_TEI0185_REV03!B:B,),3),INDEX(RAW_b_TEI0185_REV03!B:D,MATCH(H93,RAW_b_TEI0185_REV03!B:B,0),3)),"---"))),"---")</f>
        <v>---</v>
      </c>
      <c r="Q93" t="s">
        <v>2066</v>
      </c>
      <c r="R93" t="s">
        <v>4118</v>
      </c>
      <c r="S93" t="s">
        <v>2060</v>
      </c>
      <c r="T93">
        <f>COUNTIF(RAW_b_TEI0185_REV03!B:B,G93)</f>
        <v>2</v>
      </c>
      <c r="U93" t="str">
        <f t="shared" si="12"/>
        <v>FMC-LA06_N</v>
      </c>
      <c r="W93" t="str">
        <f>IF(IF(IFERROR(VLOOKUP(H93,$O$6:$O$50,1,),1)=1,1,0),IFERROR(VLOOKUP($F$2&amp;"-"&amp;H93,RAW_b_TEI0185_REV03!C:G,4,0),"--"),"---")</f>
        <v>CL6</v>
      </c>
      <c r="X93" t="str">
        <f t="shared" si="13"/>
        <v>---</v>
      </c>
    </row>
    <row r="94" spans="1:24" x14ac:dyDescent="0.25">
      <c r="A94" t="s">
        <v>258</v>
      </c>
      <c r="B94" t="s">
        <v>5223</v>
      </c>
      <c r="C94" t="s">
        <v>492</v>
      </c>
      <c r="D94" t="s">
        <v>271</v>
      </c>
      <c r="E94" t="s">
        <v>491</v>
      </c>
      <c r="F94" t="str">
        <f t="shared" si="7"/>
        <v>J3-C14</v>
      </c>
      <c r="G94" t="str">
        <f>VLOOKUP(F94,RAW_b_TEI0185_REV03!A:B,2,0)</f>
        <v>LA10_P</v>
      </c>
      <c r="H94" t="str">
        <f t="shared" si="8"/>
        <v>LA10_P</v>
      </c>
      <c r="I94" t="str">
        <f t="shared" si="9"/>
        <v>--</v>
      </c>
      <c r="J94" t="str">
        <f t="shared" si="10"/>
        <v>--</v>
      </c>
      <c r="K94">
        <f>IFERROR(IF(J94="--",IF(G94=H94,VLOOKUP(G94,RAW_b_TEI0185_REV03!L:N,3,0),SUM(VLOOKUP(H94,RAW_b_TEI0185_REV03!L:N,3,0),VLOOKUP(G94,RAW_b_TEI0185_REV03!L:N,3,0))),"---"),"---")</f>
        <v>95.325199999999995</v>
      </c>
      <c r="L94" t="str">
        <f t="shared" si="11"/>
        <v>J3-C14</v>
      </c>
      <c r="M94" t="str">
        <f>IFERROR(IF(
COUNTIF(B2B!H:H,(IF(K94&lt;&gt;"---",IF(INDEX(RAW_b_TEI0185_REV03!B:D,MATCH(H94,RAW_b_TEI0185_REV03!B:B,0),3)=L94,INDEX(
RAW_b_TEI0185_REV03!B:D,MATCH(H94,INDEX(RAW_b_TEI0185_REV03!B:B,MATCH(H94,RAW_b_TEI0185_REV03!B:B,)+1):'RAW_b_TEI0185_REV03'!B11165,)+MATCH(H94,RAW_b_TEI0185_REV03!B:B,),3),INDEX(RAW_b_TEI0185_REV03!B:D,MATCH(H94,RAW_b_TEI0185_REV03!B:B,0),3)),"---")))=1,"---",IF(K94&lt;&gt;"---",IF(INDEX(RAW_b_TEI0185_REV03!B:D,MATCH(H94,RAW_b_TEI0185_REV03!B:B,0),3)=L94,INDEX(
RAW_b_TEI0185_REV03!B:D,MATCH(H94,INDEX(RAW_b_TEI0185_REV03!B:B,MATCH(H94,RAW_b_TEI0185_REV03!B:B,)+1):'RAW_b_TEI0185_REV03'!B11165,)+MATCH(H94,RAW_b_TEI0185_REV03!B:B,),3),INDEX(RAW_b_TEI0185_REV03!B:D,MATCH(H94,RAW_b_TEI0185_REV03!B:B,0),3)),"---")),"---")</f>
        <v>U1-CL20</v>
      </c>
      <c r="N94" t="str">
        <f>IFERROR(IF(AND(B94="B2B",J94="--"),L94,IF(
COUNTIF(B2B!H:H,(IF(K94&lt;&gt;"---",IF(INDEX(RAW_b_TEI0185_REV03!B:D,MATCH(H94,RAW_b_TEI0185_REV03!B:B,0),3)=L94,INDEX(
RAW_b_TEI0185_REV03!B:D,MATCH(H94,INDEX(RAW_b_TEI0185_REV03!B:B,MATCH(H94,RAW_b_TEI0185_REV03!B:B,)+1):'RAW_b_TEI0185_REV03'!B11165,)+MATCH(H94,RAW_b_TEI0185_REV03!B:B,),3),INDEX(RAW_b_TEI0185_REV03!B:D,MATCH(H94,RAW_b_TEI0185_REV03!B:B,0),3)),"---")))=0,"---",IF(K94&lt;&gt;"---",IF(INDEX(RAW_b_TEI0185_REV03!B:D,MATCH(H94,RAW_b_TEI0185_REV03!B:B,0),3)=L94,INDEX(
RAW_b_TEI0185_REV03!B:D,MATCH(H94,INDEX(RAW_b_TEI0185_REV03!B:B,MATCH(H94,RAW_b_TEI0185_REV03!B:B,)+1):'RAW_b_TEI0185_REV03'!B11165,)+MATCH(H94,RAW_b_TEI0185_REV03!B:B,),3),INDEX(RAW_b_TEI0185_REV03!B:D,MATCH(H94,RAW_b_TEI0185_REV03!B:B,0),3)),"---"))),"---")</f>
        <v>---</v>
      </c>
      <c r="Q94" t="s">
        <v>2063</v>
      </c>
      <c r="R94" t="s">
        <v>4118</v>
      </c>
      <c r="S94" t="s">
        <v>2051</v>
      </c>
      <c r="T94">
        <f>COUNTIF(RAW_b_TEI0185_REV03!B:B,G94)</f>
        <v>2</v>
      </c>
      <c r="U94" t="str">
        <f t="shared" si="12"/>
        <v>FMC-LA10_P</v>
      </c>
      <c r="W94" t="str">
        <f>IF(IF(IFERROR(VLOOKUP(H94,$O$6:$O$50,1,),1)=1,1,0),IFERROR(VLOOKUP($F$2&amp;"-"&amp;H94,RAW_b_TEI0185_REV03!C:G,4,0),"--"),"---")</f>
        <v>CL20</v>
      </c>
      <c r="X94" t="str">
        <f t="shared" si="13"/>
        <v>---</v>
      </c>
    </row>
    <row r="95" spans="1:24" x14ac:dyDescent="0.25">
      <c r="A95" t="s">
        <v>259</v>
      </c>
      <c r="B95" t="s">
        <v>5223</v>
      </c>
      <c r="C95" t="s">
        <v>495</v>
      </c>
      <c r="D95" t="s">
        <v>271</v>
      </c>
      <c r="E95" t="s">
        <v>494</v>
      </c>
      <c r="F95" t="str">
        <f t="shared" si="7"/>
        <v>J3-C15</v>
      </c>
      <c r="G95" t="str">
        <f>VLOOKUP(F95,RAW_b_TEI0185_REV03!A:B,2,0)</f>
        <v>LA10_N</v>
      </c>
      <c r="H95" t="str">
        <f t="shared" si="8"/>
        <v>LA10_N</v>
      </c>
      <c r="I95" t="str">
        <f t="shared" si="9"/>
        <v>--</v>
      </c>
      <c r="J95" t="str">
        <f t="shared" si="10"/>
        <v>--</v>
      </c>
      <c r="K95">
        <f>IFERROR(IF(J95="--",IF(G95=H95,VLOOKUP(G95,RAW_b_TEI0185_REV03!L:N,3,0),SUM(VLOOKUP(H95,RAW_b_TEI0185_REV03!L:N,3,0),VLOOKUP(G95,RAW_b_TEI0185_REV03!L:N,3,0))),"---"),"---")</f>
        <v>95.503900000000002</v>
      </c>
      <c r="L95" t="str">
        <f t="shared" si="11"/>
        <v>J3-C15</v>
      </c>
      <c r="M95" t="str">
        <f>IFERROR(IF(
COUNTIF(B2B!H:H,(IF(K95&lt;&gt;"---",IF(INDEX(RAW_b_TEI0185_REV03!B:D,MATCH(H95,RAW_b_TEI0185_REV03!B:B,0),3)=L95,INDEX(
RAW_b_TEI0185_REV03!B:D,MATCH(H95,INDEX(RAW_b_TEI0185_REV03!B:B,MATCH(H95,RAW_b_TEI0185_REV03!B:B,)+1):'RAW_b_TEI0185_REV03'!B11166,)+MATCH(H95,RAW_b_TEI0185_REV03!B:B,),3),INDEX(RAW_b_TEI0185_REV03!B:D,MATCH(H95,RAW_b_TEI0185_REV03!B:B,0),3)),"---")))=1,"---",IF(K95&lt;&gt;"---",IF(INDEX(RAW_b_TEI0185_REV03!B:D,MATCH(H95,RAW_b_TEI0185_REV03!B:B,0),3)=L95,INDEX(
RAW_b_TEI0185_REV03!B:D,MATCH(H95,INDEX(RAW_b_TEI0185_REV03!B:B,MATCH(H95,RAW_b_TEI0185_REV03!B:B,)+1):'RAW_b_TEI0185_REV03'!B11166,)+MATCH(H95,RAW_b_TEI0185_REV03!B:B,),3),INDEX(RAW_b_TEI0185_REV03!B:D,MATCH(H95,RAW_b_TEI0185_REV03!B:B,0),3)),"---")),"---")</f>
        <v>U1-CK20</v>
      </c>
      <c r="N95" t="str">
        <f>IFERROR(IF(AND(B95="B2B",J95="--"),L95,IF(
COUNTIF(B2B!H:H,(IF(K95&lt;&gt;"---",IF(INDEX(RAW_b_TEI0185_REV03!B:D,MATCH(H95,RAW_b_TEI0185_REV03!B:B,0),3)=L95,INDEX(
RAW_b_TEI0185_REV03!B:D,MATCH(H95,INDEX(RAW_b_TEI0185_REV03!B:B,MATCH(H95,RAW_b_TEI0185_REV03!B:B,)+1):'RAW_b_TEI0185_REV03'!B11166,)+MATCH(H95,RAW_b_TEI0185_REV03!B:B,),3),INDEX(RAW_b_TEI0185_REV03!B:D,MATCH(H95,RAW_b_TEI0185_REV03!B:B,0),3)),"---")))=0,"---",IF(K95&lt;&gt;"---",IF(INDEX(RAW_b_TEI0185_REV03!B:D,MATCH(H95,RAW_b_TEI0185_REV03!B:B,0),3)=L95,INDEX(
RAW_b_TEI0185_REV03!B:D,MATCH(H95,INDEX(RAW_b_TEI0185_REV03!B:B,MATCH(H95,RAW_b_TEI0185_REV03!B:B,)+1):'RAW_b_TEI0185_REV03'!B11166,)+MATCH(H95,RAW_b_TEI0185_REV03!B:B,),3),INDEX(RAW_b_TEI0185_REV03!B:D,MATCH(H95,RAW_b_TEI0185_REV03!B:B,0),3)),"---"))),"---")</f>
        <v>---</v>
      </c>
      <c r="Q95" t="s">
        <v>2064</v>
      </c>
      <c r="R95" t="s">
        <v>4118</v>
      </c>
      <c r="S95" t="s">
        <v>2054</v>
      </c>
      <c r="T95">
        <f>COUNTIF(RAW_b_TEI0185_REV03!B:B,G95)</f>
        <v>2</v>
      </c>
      <c r="U95" t="str">
        <f t="shared" si="12"/>
        <v>FMC-LA10_N</v>
      </c>
      <c r="W95" t="str">
        <f>IF(IF(IFERROR(VLOOKUP(H95,$O$6:$O$50,1,),1)=1,1,0),IFERROR(VLOOKUP($F$2&amp;"-"&amp;H95,RAW_b_TEI0185_REV03!C:G,4,0),"--"),"---")</f>
        <v>CK20</v>
      </c>
      <c r="X95" t="str">
        <f t="shared" si="13"/>
        <v>---</v>
      </c>
    </row>
    <row r="96" spans="1:24" x14ac:dyDescent="0.25">
      <c r="A96" t="s">
        <v>260</v>
      </c>
      <c r="B96" t="s">
        <v>5223</v>
      </c>
      <c r="C96" t="s">
        <v>498</v>
      </c>
      <c r="D96" t="s">
        <v>271</v>
      </c>
      <c r="E96" t="s">
        <v>497</v>
      </c>
      <c r="F96" t="str">
        <f t="shared" si="7"/>
        <v>J3-C18</v>
      </c>
      <c r="G96" t="str">
        <f>VLOOKUP(F96,RAW_b_TEI0185_REV03!A:B,2,0)</f>
        <v>LA14_P</v>
      </c>
      <c r="H96" t="str">
        <f t="shared" si="8"/>
        <v>LA14_P</v>
      </c>
      <c r="I96" t="str">
        <f t="shared" si="9"/>
        <v>--</v>
      </c>
      <c r="J96" t="str">
        <f t="shared" si="10"/>
        <v>--</v>
      </c>
      <c r="K96">
        <f>IFERROR(IF(J96="--",IF(G96=H96,VLOOKUP(G96,RAW_b_TEI0185_REV03!L:N,3,0),SUM(VLOOKUP(H96,RAW_b_TEI0185_REV03!L:N,3,0),VLOOKUP(G96,RAW_b_TEI0185_REV03!L:N,3,0))),"---"),"---")</f>
        <v>96.788600000000002</v>
      </c>
      <c r="L96" t="str">
        <f t="shared" si="11"/>
        <v>J3-C18</v>
      </c>
      <c r="M96" t="str">
        <f>IFERROR(IF(
COUNTIF(B2B!H:H,(IF(K96&lt;&gt;"---",IF(INDEX(RAW_b_TEI0185_REV03!B:D,MATCH(H96,RAW_b_TEI0185_REV03!B:B,0),3)=L96,INDEX(
RAW_b_TEI0185_REV03!B:D,MATCH(H96,INDEX(RAW_b_TEI0185_REV03!B:B,MATCH(H96,RAW_b_TEI0185_REV03!B:B,)+1):'RAW_b_TEI0185_REV03'!B11167,)+MATCH(H96,RAW_b_TEI0185_REV03!B:B,),3),INDEX(RAW_b_TEI0185_REV03!B:D,MATCH(H96,RAW_b_TEI0185_REV03!B:B,0),3)),"---")))=1,"---",IF(K96&lt;&gt;"---",IF(INDEX(RAW_b_TEI0185_REV03!B:D,MATCH(H96,RAW_b_TEI0185_REV03!B:B,0),3)=L96,INDEX(
RAW_b_TEI0185_REV03!B:D,MATCH(H96,INDEX(RAW_b_TEI0185_REV03!B:B,MATCH(H96,RAW_b_TEI0185_REV03!B:B,)+1):'RAW_b_TEI0185_REV03'!B11167,)+MATCH(H96,RAW_b_TEI0185_REV03!B:B,),3),INDEX(RAW_b_TEI0185_REV03!B:D,MATCH(H96,RAW_b_TEI0185_REV03!B:B,0),3)),"---")),"---")</f>
        <v>U1-BE46</v>
      </c>
      <c r="N96" t="str">
        <f>IFERROR(IF(AND(B96="B2B",J96="--"),L96,IF(
COUNTIF(B2B!H:H,(IF(K96&lt;&gt;"---",IF(INDEX(RAW_b_TEI0185_REV03!B:D,MATCH(H96,RAW_b_TEI0185_REV03!B:B,0),3)=L96,INDEX(
RAW_b_TEI0185_REV03!B:D,MATCH(H96,INDEX(RAW_b_TEI0185_REV03!B:B,MATCH(H96,RAW_b_TEI0185_REV03!B:B,)+1):'RAW_b_TEI0185_REV03'!B11167,)+MATCH(H96,RAW_b_TEI0185_REV03!B:B,),3),INDEX(RAW_b_TEI0185_REV03!B:D,MATCH(H96,RAW_b_TEI0185_REV03!B:B,0),3)),"---")))=0,"---",IF(K96&lt;&gt;"---",IF(INDEX(RAW_b_TEI0185_REV03!B:D,MATCH(H96,RAW_b_TEI0185_REV03!B:B,0),3)=L96,INDEX(
RAW_b_TEI0185_REV03!B:D,MATCH(H96,INDEX(RAW_b_TEI0185_REV03!B:B,MATCH(H96,RAW_b_TEI0185_REV03!B:B,)+1):'RAW_b_TEI0185_REV03'!B11167,)+MATCH(H96,RAW_b_TEI0185_REV03!B:B,),3),INDEX(RAW_b_TEI0185_REV03!B:D,MATCH(H96,RAW_b_TEI0185_REV03!B:B,0),3)),"---"))),"---")</f>
        <v>---</v>
      </c>
      <c r="Q96" t="s">
        <v>1014</v>
      </c>
      <c r="R96" t="s">
        <v>4679</v>
      </c>
      <c r="S96" t="s">
        <v>1018</v>
      </c>
      <c r="T96">
        <f>COUNTIF(RAW_b_TEI0185_REV03!B:B,G96)</f>
        <v>2</v>
      </c>
      <c r="U96" t="str">
        <f t="shared" si="12"/>
        <v>FMC-LA14_P</v>
      </c>
      <c r="W96" t="str">
        <f>IF(IF(IFERROR(VLOOKUP(H96,$O$6:$O$50,1,),1)=1,1,0),IFERROR(VLOOKUP($F$2&amp;"-"&amp;H96,RAW_b_TEI0185_REV03!C:G,4,0),"--"),"---")</f>
        <v>BE46</v>
      </c>
      <c r="X96" t="str">
        <f t="shared" si="13"/>
        <v>---</v>
      </c>
    </row>
    <row r="97" spans="1:24" x14ac:dyDescent="0.25">
      <c r="A97" t="s">
        <v>261</v>
      </c>
      <c r="B97" t="s">
        <v>5223</v>
      </c>
      <c r="C97" t="s">
        <v>501</v>
      </c>
      <c r="D97" t="s">
        <v>271</v>
      </c>
      <c r="E97" t="s">
        <v>500</v>
      </c>
      <c r="F97" t="str">
        <f t="shared" si="7"/>
        <v>J3-C19</v>
      </c>
      <c r="G97" t="str">
        <f>VLOOKUP(F97,RAW_b_TEI0185_REV03!A:B,2,0)</f>
        <v>LA14_N</v>
      </c>
      <c r="H97" t="str">
        <f t="shared" si="8"/>
        <v>LA14_N</v>
      </c>
      <c r="I97" t="str">
        <f t="shared" si="9"/>
        <v>--</v>
      </c>
      <c r="J97" t="str">
        <f t="shared" si="10"/>
        <v>--</v>
      </c>
      <c r="K97">
        <f>IFERROR(IF(J97="--",IF(G97=H97,VLOOKUP(G97,RAW_b_TEI0185_REV03!L:N,3,0),SUM(VLOOKUP(H97,RAW_b_TEI0185_REV03!L:N,3,0),VLOOKUP(G97,RAW_b_TEI0185_REV03!L:N,3,0))),"---"),"---")</f>
        <v>96.824700000000007</v>
      </c>
      <c r="L97" t="str">
        <f t="shared" si="11"/>
        <v>J3-C19</v>
      </c>
      <c r="M97" t="str">
        <f>IFERROR(IF(
COUNTIF(B2B!H:H,(IF(K97&lt;&gt;"---",IF(INDEX(RAW_b_TEI0185_REV03!B:D,MATCH(H97,RAW_b_TEI0185_REV03!B:B,0),3)=L97,INDEX(
RAW_b_TEI0185_REV03!B:D,MATCH(H97,INDEX(RAW_b_TEI0185_REV03!B:B,MATCH(H97,RAW_b_TEI0185_REV03!B:B,)+1):'RAW_b_TEI0185_REV03'!B11168,)+MATCH(H97,RAW_b_TEI0185_REV03!B:B,),3),INDEX(RAW_b_TEI0185_REV03!B:D,MATCH(H97,RAW_b_TEI0185_REV03!B:B,0),3)),"---")))=1,"---",IF(K97&lt;&gt;"---",IF(INDEX(RAW_b_TEI0185_REV03!B:D,MATCH(H97,RAW_b_TEI0185_REV03!B:B,0),3)=L97,INDEX(
RAW_b_TEI0185_REV03!B:D,MATCH(H97,INDEX(RAW_b_TEI0185_REV03!B:B,MATCH(H97,RAW_b_TEI0185_REV03!B:B,)+1):'RAW_b_TEI0185_REV03'!B11168,)+MATCH(H97,RAW_b_TEI0185_REV03!B:B,),3),INDEX(RAW_b_TEI0185_REV03!B:D,MATCH(H97,RAW_b_TEI0185_REV03!B:B,0),3)),"---")),"---")</f>
        <v>U1-BF46</v>
      </c>
      <c r="N97" t="str">
        <f>IFERROR(IF(AND(B97="B2B",J97="--"),L97,IF(
COUNTIF(B2B!H:H,(IF(K97&lt;&gt;"---",IF(INDEX(RAW_b_TEI0185_REV03!B:D,MATCH(H97,RAW_b_TEI0185_REV03!B:B,0),3)=L97,INDEX(
RAW_b_TEI0185_REV03!B:D,MATCH(H97,INDEX(RAW_b_TEI0185_REV03!B:B,MATCH(H97,RAW_b_TEI0185_REV03!B:B,)+1):'RAW_b_TEI0185_REV03'!B11168,)+MATCH(H97,RAW_b_TEI0185_REV03!B:B,),3),INDEX(RAW_b_TEI0185_REV03!B:D,MATCH(H97,RAW_b_TEI0185_REV03!B:B,0),3)),"---")))=0,"---",IF(K97&lt;&gt;"---",IF(INDEX(RAW_b_TEI0185_REV03!B:D,MATCH(H97,RAW_b_TEI0185_REV03!B:B,0),3)=L97,INDEX(
RAW_b_TEI0185_REV03!B:D,MATCH(H97,INDEX(RAW_b_TEI0185_REV03!B:B,MATCH(H97,RAW_b_TEI0185_REV03!B:B,)+1):'RAW_b_TEI0185_REV03'!B11168,)+MATCH(H97,RAW_b_TEI0185_REV03!B:B,),3),INDEX(RAW_b_TEI0185_REV03!B:D,MATCH(H97,RAW_b_TEI0185_REV03!B:B,0),3)),"---"))),"---")</f>
        <v>---</v>
      </c>
      <c r="Q97" t="s">
        <v>1013</v>
      </c>
      <c r="R97" t="s">
        <v>4680</v>
      </c>
      <c r="S97" t="s">
        <v>1016</v>
      </c>
      <c r="T97">
        <f>COUNTIF(RAW_b_TEI0185_REV03!B:B,G97)</f>
        <v>2</v>
      </c>
      <c r="U97" t="str">
        <f t="shared" si="12"/>
        <v>FMC-LA14_N</v>
      </c>
      <c r="W97" t="str">
        <f>IF(IF(IFERROR(VLOOKUP(H97,$O$6:$O$50,1,),1)=1,1,0),IFERROR(VLOOKUP($F$2&amp;"-"&amp;H97,RAW_b_TEI0185_REV03!C:G,4,0),"--"),"---")</f>
        <v>BF46</v>
      </c>
      <c r="X97" t="str">
        <f t="shared" si="13"/>
        <v>---</v>
      </c>
    </row>
    <row r="98" spans="1:24" x14ac:dyDescent="0.25">
      <c r="A98" t="s">
        <v>262</v>
      </c>
      <c r="B98" t="s">
        <v>5223</v>
      </c>
      <c r="C98" t="s">
        <v>504</v>
      </c>
      <c r="D98" t="s">
        <v>271</v>
      </c>
      <c r="E98" t="s">
        <v>503</v>
      </c>
      <c r="F98" t="str">
        <f t="shared" si="7"/>
        <v>J3-C22</v>
      </c>
      <c r="G98" t="str">
        <f>VLOOKUP(F98,RAW_b_TEI0185_REV03!A:B,2,0)</f>
        <v>LA18_P</v>
      </c>
      <c r="H98" t="str">
        <f t="shared" si="8"/>
        <v>LA18_P</v>
      </c>
      <c r="I98" t="str">
        <f t="shared" si="9"/>
        <v>--</v>
      </c>
      <c r="J98" t="str">
        <f t="shared" si="10"/>
        <v>--</v>
      </c>
      <c r="K98">
        <f>IFERROR(IF(J98="--",IF(G98=H98,VLOOKUP(G98,RAW_b_TEI0185_REV03!L:N,3,0),SUM(VLOOKUP(H98,RAW_b_TEI0185_REV03!L:N,3,0),VLOOKUP(G98,RAW_b_TEI0185_REV03!L:N,3,0))),"---"),"---")</f>
        <v>99.226500000000001</v>
      </c>
      <c r="L98" t="str">
        <f t="shared" si="11"/>
        <v>J3-C22</v>
      </c>
      <c r="M98" t="str">
        <f>IFERROR(IF(
COUNTIF(B2B!H:H,(IF(K98&lt;&gt;"---",IF(INDEX(RAW_b_TEI0185_REV03!B:D,MATCH(H98,RAW_b_TEI0185_REV03!B:B,0),3)=L98,INDEX(
RAW_b_TEI0185_REV03!B:D,MATCH(H98,INDEX(RAW_b_TEI0185_REV03!B:B,MATCH(H98,RAW_b_TEI0185_REV03!B:B,)+1):'RAW_b_TEI0185_REV03'!B11169,)+MATCH(H98,RAW_b_TEI0185_REV03!B:B,),3),INDEX(RAW_b_TEI0185_REV03!B:D,MATCH(H98,RAW_b_TEI0185_REV03!B:B,0),3)),"---")))=1,"---",IF(K98&lt;&gt;"---",IF(INDEX(RAW_b_TEI0185_REV03!B:D,MATCH(H98,RAW_b_TEI0185_REV03!B:B,0),3)=L98,INDEX(
RAW_b_TEI0185_REV03!B:D,MATCH(H98,INDEX(RAW_b_TEI0185_REV03!B:B,MATCH(H98,RAW_b_TEI0185_REV03!B:B,)+1):'RAW_b_TEI0185_REV03'!B11169,)+MATCH(H98,RAW_b_TEI0185_REV03!B:B,),3),INDEX(RAW_b_TEI0185_REV03!B:D,MATCH(H98,RAW_b_TEI0185_REV03!B:B,0),3)),"---")),"---")</f>
        <v>U1-BK49</v>
      </c>
      <c r="N98" t="str">
        <f>IFERROR(IF(AND(B98="B2B",J98="--"),L98,IF(
COUNTIF(B2B!H:H,(IF(K98&lt;&gt;"---",IF(INDEX(RAW_b_TEI0185_REV03!B:D,MATCH(H98,RAW_b_TEI0185_REV03!B:B,0),3)=L98,INDEX(
RAW_b_TEI0185_REV03!B:D,MATCH(H98,INDEX(RAW_b_TEI0185_REV03!B:B,MATCH(H98,RAW_b_TEI0185_REV03!B:B,)+1):'RAW_b_TEI0185_REV03'!B11169,)+MATCH(H98,RAW_b_TEI0185_REV03!B:B,),3),INDEX(RAW_b_TEI0185_REV03!B:D,MATCH(H98,RAW_b_TEI0185_REV03!B:B,0),3)),"---")))=0,"---",IF(K98&lt;&gt;"---",IF(INDEX(RAW_b_TEI0185_REV03!B:D,MATCH(H98,RAW_b_TEI0185_REV03!B:B,0),3)=L98,INDEX(
RAW_b_TEI0185_REV03!B:D,MATCH(H98,INDEX(RAW_b_TEI0185_REV03!B:B,MATCH(H98,RAW_b_TEI0185_REV03!B:B,)+1):'RAW_b_TEI0185_REV03'!B11169,)+MATCH(H98,RAW_b_TEI0185_REV03!B:B,),3),INDEX(RAW_b_TEI0185_REV03!B:D,MATCH(H98,RAW_b_TEI0185_REV03!B:B,0),3)),"---"))),"---")</f>
        <v>---</v>
      </c>
      <c r="Q98" t="s">
        <v>1002</v>
      </c>
      <c r="R98" t="s">
        <v>4681</v>
      </c>
      <c r="S98" t="s">
        <v>1021</v>
      </c>
      <c r="T98">
        <f>COUNTIF(RAW_b_TEI0185_REV03!B:B,G98)</f>
        <v>2</v>
      </c>
      <c r="U98" t="str">
        <f t="shared" si="12"/>
        <v>FMC-LA18_P</v>
      </c>
      <c r="W98" t="str">
        <f>IF(IF(IFERROR(VLOOKUP(H98,$O$6:$O$50,1,),1)=1,1,0),IFERROR(VLOOKUP($F$2&amp;"-"&amp;H98,RAW_b_TEI0185_REV03!C:G,4,0),"--"),"---")</f>
        <v>BK49</v>
      </c>
      <c r="X98" t="str">
        <f t="shared" si="13"/>
        <v>---</v>
      </c>
    </row>
    <row r="99" spans="1:24" x14ac:dyDescent="0.25">
      <c r="A99" t="s">
        <v>263</v>
      </c>
      <c r="B99" t="s">
        <v>5223</v>
      </c>
      <c r="C99" t="s">
        <v>507</v>
      </c>
      <c r="D99" t="s">
        <v>271</v>
      </c>
      <c r="E99" t="s">
        <v>506</v>
      </c>
      <c r="F99" t="str">
        <f t="shared" si="7"/>
        <v>J3-C23</v>
      </c>
      <c r="G99" t="str">
        <f>VLOOKUP(F99,RAW_b_TEI0185_REV03!A:B,2,0)</f>
        <v>LA18_N</v>
      </c>
      <c r="H99" t="str">
        <f t="shared" si="8"/>
        <v>LA18_N</v>
      </c>
      <c r="I99" t="str">
        <f t="shared" si="9"/>
        <v>--</v>
      </c>
      <c r="J99" t="str">
        <f t="shared" si="10"/>
        <v>--</v>
      </c>
      <c r="K99">
        <f>IFERROR(IF(J99="--",IF(G99=H99,VLOOKUP(G99,RAW_b_TEI0185_REV03!L:N,3,0),SUM(VLOOKUP(H99,RAW_b_TEI0185_REV03!L:N,3,0),VLOOKUP(G99,RAW_b_TEI0185_REV03!L:N,3,0))),"---"),"---")</f>
        <v>99.302700000000002</v>
      </c>
      <c r="L99" t="str">
        <f t="shared" si="11"/>
        <v>J3-C23</v>
      </c>
      <c r="M99" t="str">
        <f>IFERROR(IF(
COUNTIF(B2B!H:H,(IF(K99&lt;&gt;"---",IF(INDEX(RAW_b_TEI0185_REV03!B:D,MATCH(H99,RAW_b_TEI0185_REV03!B:B,0),3)=L99,INDEX(
RAW_b_TEI0185_REV03!B:D,MATCH(H99,INDEX(RAW_b_TEI0185_REV03!B:B,MATCH(H99,RAW_b_TEI0185_REV03!B:B,)+1):'RAW_b_TEI0185_REV03'!B11170,)+MATCH(H99,RAW_b_TEI0185_REV03!B:B,),3),INDEX(RAW_b_TEI0185_REV03!B:D,MATCH(H99,RAW_b_TEI0185_REV03!B:B,0),3)),"---")))=1,"---",IF(K99&lt;&gt;"---",IF(INDEX(RAW_b_TEI0185_REV03!B:D,MATCH(H99,RAW_b_TEI0185_REV03!B:B,0),3)=L99,INDEX(
RAW_b_TEI0185_REV03!B:D,MATCH(H99,INDEX(RAW_b_TEI0185_REV03!B:B,MATCH(H99,RAW_b_TEI0185_REV03!B:B,)+1):'RAW_b_TEI0185_REV03'!B11170,)+MATCH(H99,RAW_b_TEI0185_REV03!B:B,),3),INDEX(RAW_b_TEI0185_REV03!B:D,MATCH(H99,RAW_b_TEI0185_REV03!B:B,0),3)),"---")),"---")</f>
        <v>U1-BM49</v>
      </c>
      <c r="N99" t="str">
        <f>IFERROR(IF(AND(B99="B2B",J99="--"),L99,IF(
COUNTIF(B2B!H:H,(IF(K99&lt;&gt;"---",IF(INDEX(RAW_b_TEI0185_REV03!B:D,MATCH(H99,RAW_b_TEI0185_REV03!B:B,0),3)=L99,INDEX(
RAW_b_TEI0185_REV03!B:D,MATCH(H99,INDEX(RAW_b_TEI0185_REV03!B:B,MATCH(H99,RAW_b_TEI0185_REV03!B:B,)+1):'RAW_b_TEI0185_REV03'!B11170,)+MATCH(H99,RAW_b_TEI0185_REV03!B:B,),3),INDEX(RAW_b_TEI0185_REV03!B:D,MATCH(H99,RAW_b_TEI0185_REV03!B:B,0),3)),"---")))=0,"---",IF(K99&lt;&gt;"---",IF(INDEX(RAW_b_TEI0185_REV03!B:D,MATCH(H99,RAW_b_TEI0185_REV03!B:B,0),3)=L99,INDEX(
RAW_b_TEI0185_REV03!B:D,MATCH(H99,INDEX(RAW_b_TEI0185_REV03!B:B,MATCH(H99,RAW_b_TEI0185_REV03!B:B,)+1):'RAW_b_TEI0185_REV03'!B11170,)+MATCH(H99,RAW_b_TEI0185_REV03!B:B,),3),INDEX(RAW_b_TEI0185_REV03!B:D,MATCH(H99,RAW_b_TEI0185_REV03!B:B,0),3)),"---"))),"---")</f>
        <v>---</v>
      </c>
      <c r="Q99" t="s">
        <v>1004</v>
      </c>
      <c r="R99" t="s">
        <v>4682</v>
      </c>
      <c r="S99" t="s">
        <v>1020</v>
      </c>
      <c r="T99">
        <f>COUNTIF(RAW_b_TEI0185_REV03!B:B,G99)</f>
        <v>2</v>
      </c>
      <c r="U99" t="str">
        <f t="shared" si="12"/>
        <v>FMC-LA18_N</v>
      </c>
      <c r="W99" t="str">
        <f>IF(IF(IFERROR(VLOOKUP(H99,$O$6:$O$50,1,),1)=1,1,0),IFERROR(VLOOKUP($F$2&amp;"-"&amp;H99,RAW_b_TEI0185_REV03!C:G,4,0),"--"),"---")</f>
        <v>BM49</v>
      </c>
      <c r="X99" t="str">
        <f t="shared" si="13"/>
        <v>---</v>
      </c>
    </row>
    <row r="100" spans="1:24" x14ac:dyDescent="0.25">
      <c r="A100" t="s">
        <v>264</v>
      </c>
      <c r="B100" t="s">
        <v>5223</v>
      </c>
      <c r="C100" t="s">
        <v>510</v>
      </c>
      <c r="D100" t="s">
        <v>271</v>
      </c>
      <c r="E100" t="s">
        <v>509</v>
      </c>
      <c r="F100" t="str">
        <f t="shared" si="7"/>
        <v>J3-C26</v>
      </c>
      <c r="G100" t="str">
        <f>VLOOKUP(F100,RAW_b_TEI0185_REV03!A:B,2,0)</f>
        <v>LA27_P</v>
      </c>
      <c r="H100" t="str">
        <f t="shared" si="8"/>
        <v>LA27_P</v>
      </c>
      <c r="I100" t="str">
        <f t="shared" si="9"/>
        <v>--</v>
      </c>
      <c r="J100" t="str">
        <f t="shared" si="10"/>
        <v>--</v>
      </c>
      <c r="K100">
        <f>IFERROR(IF(J100="--",IF(G100=H100,VLOOKUP(G100,RAW_b_TEI0185_REV03!L:N,3,0),SUM(VLOOKUP(H100,RAW_b_TEI0185_REV03!L:N,3,0),VLOOKUP(G100,RAW_b_TEI0185_REV03!L:N,3,0))),"---"),"---")</f>
        <v>101.49979999999999</v>
      </c>
      <c r="L100" t="str">
        <f t="shared" si="11"/>
        <v>J3-C26</v>
      </c>
      <c r="M100" t="str">
        <f>IFERROR(IF(
COUNTIF(B2B!H:H,(IF(K100&lt;&gt;"---",IF(INDEX(RAW_b_TEI0185_REV03!B:D,MATCH(H100,RAW_b_TEI0185_REV03!B:B,0),3)=L100,INDEX(
RAW_b_TEI0185_REV03!B:D,MATCH(H100,INDEX(RAW_b_TEI0185_REV03!B:B,MATCH(H100,RAW_b_TEI0185_REV03!B:B,)+1):'RAW_b_TEI0185_REV03'!B11171,)+MATCH(H100,RAW_b_TEI0185_REV03!B:B,),3),INDEX(RAW_b_TEI0185_REV03!B:D,MATCH(H100,RAW_b_TEI0185_REV03!B:B,0),3)),"---")))=1,"---",IF(K100&lt;&gt;"---",IF(INDEX(RAW_b_TEI0185_REV03!B:D,MATCH(H100,RAW_b_TEI0185_REV03!B:B,0),3)=L100,INDEX(
RAW_b_TEI0185_REV03!B:D,MATCH(H100,INDEX(RAW_b_TEI0185_REV03!B:B,MATCH(H100,RAW_b_TEI0185_REV03!B:B,)+1):'RAW_b_TEI0185_REV03'!B11171,)+MATCH(H100,RAW_b_TEI0185_REV03!B:B,),3),INDEX(RAW_b_TEI0185_REV03!B:D,MATCH(H100,RAW_b_TEI0185_REV03!B:B,0),3)),"---")),"---")</f>
        <v>U1-CC52</v>
      </c>
      <c r="N100" t="str">
        <f>IFERROR(IF(AND(B100="B2B",J100="--"),L100,IF(
COUNTIF(B2B!H:H,(IF(K100&lt;&gt;"---",IF(INDEX(RAW_b_TEI0185_REV03!B:D,MATCH(H100,RAW_b_TEI0185_REV03!B:B,0),3)=L100,INDEX(
RAW_b_TEI0185_REV03!B:D,MATCH(H100,INDEX(RAW_b_TEI0185_REV03!B:B,MATCH(H100,RAW_b_TEI0185_REV03!B:B,)+1):'RAW_b_TEI0185_REV03'!B11171,)+MATCH(H100,RAW_b_TEI0185_REV03!B:B,),3),INDEX(RAW_b_TEI0185_REV03!B:D,MATCH(H100,RAW_b_TEI0185_REV03!B:B,0),3)),"---")))=0,"---",IF(K100&lt;&gt;"---",IF(INDEX(RAW_b_TEI0185_REV03!B:D,MATCH(H100,RAW_b_TEI0185_REV03!B:B,0),3)=L100,INDEX(
RAW_b_TEI0185_REV03!B:D,MATCH(H100,INDEX(RAW_b_TEI0185_REV03!B:B,MATCH(H100,RAW_b_TEI0185_REV03!B:B,)+1):'RAW_b_TEI0185_REV03'!B11171,)+MATCH(H100,RAW_b_TEI0185_REV03!B:B,),3),INDEX(RAW_b_TEI0185_REV03!B:D,MATCH(H100,RAW_b_TEI0185_REV03!B:B,0),3)),"---"))),"---")</f>
        <v>---</v>
      </c>
      <c r="Q100" t="s">
        <v>1000</v>
      </c>
      <c r="R100" t="s">
        <v>4683</v>
      </c>
      <c r="S100" t="s">
        <v>1007</v>
      </c>
      <c r="T100">
        <f>COUNTIF(RAW_b_TEI0185_REV03!B:B,G100)</f>
        <v>2</v>
      </c>
      <c r="U100" t="str">
        <f t="shared" si="12"/>
        <v>FMC-LA27_P</v>
      </c>
      <c r="W100" t="str">
        <f>IF(IF(IFERROR(VLOOKUP(H100,$O$6:$O$50,1,),1)=1,1,0),IFERROR(VLOOKUP($F$2&amp;"-"&amp;H100,RAW_b_TEI0185_REV03!C:G,4,0),"--"),"---")</f>
        <v>CC52</v>
      </c>
      <c r="X100" t="str">
        <f t="shared" si="13"/>
        <v>---</v>
      </c>
    </row>
    <row r="101" spans="1:24" x14ac:dyDescent="0.25">
      <c r="A101" t="s">
        <v>265</v>
      </c>
      <c r="B101" t="s">
        <v>5223</v>
      </c>
      <c r="C101" t="s">
        <v>513</v>
      </c>
      <c r="D101" t="s">
        <v>271</v>
      </c>
      <c r="E101" t="s">
        <v>512</v>
      </c>
      <c r="F101" t="str">
        <f t="shared" si="7"/>
        <v>J3-C27</v>
      </c>
      <c r="G101" t="str">
        <f>VLOOKUP(F101,RAW_b_TEI0185_REV03!A:B,2,0)</f>
        <v>LA27_N</v>
      </c>
      <c r="H101" t="str">
        <f t="shared" si="8"/>
        <v>LA27_N</v>
      </c>
      <c r="I101" t="str">
        <f t="shared" si="9"/>
        <v>--</v>
      </c>
      <c r="J101" t="str">
        <f t="shared" si="10"/>
        <v>--</v>
      </c>
      <c r="K101">
        <f>IFERROR(IF(J101="--",IF(G101=H101,VLOOKUP(G101,RAW_b_TEI0185_REV03!L:N,3,0),SUM(VLOOKUP(H101,RAW_b_TEI0185_REV03!L:N,3,0),VLOOKUP(G101,RAW_b_TEI0185_REV03!L:N,3,0))),"---"),"---")</f>
        <v>101.43859999999999</v>
      </c>
      <c r="L101" t="str">
        <f t="shared" si="11"/>
        <v>J3-C27</v>
      </c>
      <c r="M101" t="str">
        <f>IFERROR(IF(
COUNTIF(B2B!H:H,(IF(K101&lt;&gt;"---",IF(INDEX(RAW_b_TEI0185_REV03!B:D,MATCH(H101,RAW_b_TEI0185_REV03!B:B,0),3)=L101,INDEX(
RAW_b_TEI0185_REV03!B:D,MATCH(H101,INDEX(RAW_b_TEI0185_REV03!B:B,MATCH(H101,RAW_b_TEI0185_REV03!B:B,)+1):'RAW_b_TEI0185_REV03'!B11172,)+MATCH(H101,RAW_b_TEI0185_REV03!B:B,),3),INDEX(RAW_b_TEI0185_REV03!B:D,MATCH(H101,RAW_b_TEI0185_REV03!B:B,0),3)),"---")))=1,"---",IF(K101&lt;&gt;"---",IF(INDEX(RAW_b_TEI0185_REV03!B:D,MATCH(H101,RAW_b_TEI0185_REV03!B:B,0),3)=L101,INDEX(
RAW_b_TEI0185_REV03!B:D,MATCH(H101,INDEX(RAW_b_TEI0185_REV03!B:B,MATCH(H101,RAW_b_TEI0185_REV03!B:B,)+1):'RAW_b_TEI0185_REV03'!B11172,)+MATCH(H101,RAW_b_TEI0185_REV03!B:B,),3),INDEX(RAW_b_TEI0185_REV03!B:D,MATCH(H101,RAW_b_TEI0185_REV03!B:B,0),3)),"---")),"---")</f>
        <v>U1-CA52</v>
      </c>
      <c r="N101" t="str">
        <f>IFERROR(IF(AND(B101="B2B",J101="--"),L101,IF(
COUNTIF(B2B!H:H,(IF(K101&lt;&gt;"---",IF(INDEX(RAW_b_TEI0185_REV03!B:D,MATCH(H101,RAW_b_TEI0185_REV03!B:B,0),3)=L101,INDEX(
RAW_b_TEI0185_REV03!B:D,MATCH(H101,INDEX(RAW_b_TEI0185_REV03!B:B,MATCH(H101,RAW_b_TEI0185_REV03!B:B,)+1):'RAW_b_TEI0185_REV03'!B11172,)+MATCH(H101,RAW_b_TEI0185_REV03!B:B,),3),INDEX(RAW_b_TEI0185_REV03!B:D,MATCH(H101,RAW_b_TEI0185_REV03!B:B,0),3)),"---")))=0,"---",IF(K101&lt;&gt;"---",IF(INDEX(RAW_b_TEI0185_REV03!B:D,MATCH(H101,RAW_b_TEI0185_REV03!B:B,0),3)=L101,INDEX(
RAW_b_TEI0185_REV03!B:D,MATCH(H101,INDEX(RAW_b_TEI0185_REV03!B:B,MATCH(H101,RAW_b_TEI0185_REV03!B:B,)+1):'RAW_b_TEI0185_REV03'!B11172,)+MATCH(H101,RAW_b_TEI0185_REV03!B:B,),3),INDEX(RAW_b_TEI0185_REV03!B:D,MATCH(H101,RAW_b_TEI0185_REV03!B:B,0),3)),"---"))),"---")</f>
        <v>---</v>
      </c>
      <c r="Q101" t="s">
        <v>999</v>
      </c>
      <c r="R101" t="s">
        <v>4684</v>
      </c>
      <c r="S101" t="s">
        <v>1005</v>
      </c>
      <c r="T101">
        <f>COUNTIF(RAW_b_TEI0185_REV03!B:B,G101)</f>
        <v>2</v>
      </c>
      <c r="U101" t="str">
        <f t="shared" si="12"/>
        <v>FMC-LA27_N</v>
      </c>
      <c r="W101" t="str">
        <f>IF(IF(IFERROR(VLOOKUP(H101,$O$6:$O$50,1,),1)=1,1,0),IFERROR(VLOOKUP($F$2&amp;"-"&amp;H101,RAW_b_TEI0185_REV03!C:G,4,0),"--"),"---")</f>
        <v>CA52</v>
      </c>
      <c r="X101" t="str">
        <f t="shared" si="13"/>
        <v>---</v>
      </c>
    </row>
    <row r="102" spans="1:24" x14ac:dyDescent="0.25">
      <c r="A102" t="s">
        <v>266</v>
      </c>
      <c r="B102" t="s">
        <v>5223</v>
      </c>
      <c r="C102" t="s">
        <v>516</v>
      </c>
      <c r="D102" t="s">
        <v>271</v>
      </c>
      <c r="E102" t="s">
        <v>515</v>
      </c>
      <c r="F102" t="str">
        <f t="shared" si="7"/>
        <v>J3-D8</v>
      </c>
      <c r="G102" t="str">
        <f>VLOOKUP(F102,RAW_b_TEI0185_REV03!A:B,2,0)</f>
        <v>LA01_P</v>
      </c>
      <c r="H102" t="str">
        <f t="shared" si="8"/>
        <v>LA01_P</v>
      </c>
      <c r="I102" t="str">
        <f t="shared" si="9"/>
        <v>--</v>
      </c>
      <c r="J102" t="str">
        <f t="shared" si="10"/>
        <v>--</v>
      </c>
      <c r="K102">
        <f>IFERROR(IF(J102="--",IF(G102=H102,VLOOKUP(G102,RAW_b_TEI0185_REV03!L:N,3,0),SUM(VLOOKUP(H102,RAW_b_TEI0185_REV03!L:N,3,0),VLOOKUP(G102,RAW_b_TEI0185_REV03!L:N,3,0))),"---"),"---")</f>
        <v>96.981700000000004</v>
      </c>
      <c r="L102" t="str">
        <f t="shared" si="11"/>
        <v>J3-D8</v>
      </c>
      <c r="M102" t="str">
        <f>IFERROR(IF(
COUNTIF(B2B!H:H,(IF(K102&lt;&gt;"---",IF(INDEX(RAW_b_TEI0185_REV03!B:D,MATCH(H102,RAW_b_TEI0185_REV03!B:B,0),3)=L102,INDEX(
RAW_b_TEI0185_REV03!B:D,MATCH(H102,INDEX(RAW_b_TEI0185_REV03!B:B,MATCH(H102,RAW_b_TEI0185_REV03!B:B,)+1):'RAW_b_TEI0185_REV03'!B11173,)+MATCH(H102,RAW_b_TEI0185_REV03!B:B,),3),INDEX(RAW_b_TEI0185_REV03!B:D,MATCH(H102,RAW_b_TEI0185_REV03!B:B,0),3)),"---")))=1,"---",IF(K102&lt;&gt;"---",IF(INDEX(RAW_b_TEI0185_REV03!B:D,MATCH(H102,RAW_b_TEI0185_REV03!B:B,0),3)=L102,INDEX(
RAW_b_TEI0185_REV03!B:D,MATCH(H102,INDEX(RAW_b_TEI0185_REV03!B:B,MATCH(H102,RAW_b_TEI0185_REV03!B:B,)+1):'RAW_b_TEI0185_REV03'!B11173,)+MATCH(H102,RAW_b_TEI0185_REV03!B:B,),3),INDEX(RAW_b_TEI0185_REV03!B:D,MATCH(H102,RAW_b_TEI0185_REV03!B:B,0),3)),"---")),"---")</f>
        <v>U1-CF22</v>
      </c>
      <c r="N102" t="str">
        <f>IFERROR(IF(AND(B102="B2B",J102="--"),L102,IF(
COUNTIF(B2B!H:H,(IF(K102&lt;&gt;"---",IF(INDEX(RAW_b_TEI0185_REV03!B:D,MATCH(H102,RAW_b_TEI0185_REV03!B:B,0),3)=L102,INDEX(
RAW_b_TEI0185_REV03!B:D,MATCH(H102,INDEX(RAW_b_TEI0185_REV03!B:B,MATCH(H102,RAW_b_TEI0185_REV03!B:B,)+1):'RAW_b_TEI0185_REV03'!B11173,)+MATCH(H102,RAW_b_TEI0185_REV03!B:B,),3),INDEX(RAW_b_TEI0185_REV03!B:D,MATCH(H102,RAW_b_TEI0185_REV03!B:B,0),3)),"---")))=0,"---",IF(K102&lt;&gt;"---",IF(INDEX(RAW_b_TEI0185_REV03!B:D,MATCH(H102,RAW_b_TEI0185_REV03!B:B,0),3)=L102,INDEX(
RAW_b_TEI0185_REV03!B:D,MATCH(H102,INDEX(RAW_b_TEI0185_REV03!B:B,MATCH(H102,RAW_b_TEI0185_REV03!B:B,)+1):'RAW_b_TEI0185_REV03'!B11173,)+MATCH(H102,RAW_b_TEI0185_REV03!B:B,),3),INDEX(RAW_b_TEI0185_REV03!B:D,MATCH(H102,RAW_b_TEI0185_REV03!B:B,0),3)),"---"))),"---")</f>
        <v>---</v>
      </c>
      <c r="Q102" t="s">
        <v>1003</v>
      </c>
      <c r="R102" t="s">
        <v>4685</v>
      </c>
      <c r="S102" t="s">
        <v>1011</v>
      </c>
      <c r="T102">
        <f>COUNTIF(RAW_b_TEI0185_REV03!B:B,G102)</f>
        <v>2</v>
      </c>
      <c r="U102" t="str">
        <f t="shared" si="12"/>
        <v>FMC-LA01_P</v>
      </c>
      <c r="W102" t="str">
        <f>IF(IF(IFERROR(VLOOKUP(H102,$O$6:$O$50,1,),1)=1,1,0),IFERROR(VLOOKUP($F$2&amp;"-"&amp;H102,RAW_b_TEI0185_REV03!C:G,4,0),"--"),"---")</f>
        <v>CF22</v>
      </c>
      <c r="X102" t="str">
        <f t="shared" si="13"/>
        <v>---</v>
      </c>
    </row>
    <row r="103" spans="1:24" x14ac:dyDescent="0.25">
      <c r="A103" t="s">
        <v>267</v>
      </c>
      <c r="B103" t="s">
        <v>5223</v>
      </c>
      <c r="C103" t="s">
        <v>519</v>
      </c>
      <c r="D103" t="s">
        <v>271</v>
      </c>
      <c r="E103" t="s">
        <v>518</v>
      </c>
      <c r="F103" t="str">
        <f t="shared" si="7"/>
        <v>J3-D9</v>
      </c>
      <c r="G103" t="str">
        <f>VLOOKUP(F103,RAW_b_TEI0185_REV03!A:B,2,0)</f>
        <v>LA01_N</v>
      </c>
      <c r="H103" t="str">
        <f t="shared" si="8"/>
        <v>LA01_N</v>
      </c>
      <c r="I103" t="str">
        <f t="shared" si="9"/>
        <v>--</v>
      </c>
      <c r="J103" t="str">
        <f t="shared" si="10"/>
        <v>--</v>
      </c>
      <c r="K103">
        <f>IFERROR(IF(J103="--",IF(G103=H103,VLOOKUP(G103,RAW_b_TEI0185_REV03!L:N,3,0),SUM(VLOOKUP(H103,RAW_b_TEI0185_REV03!L:N,3,0),VLOOKUP(G103,RAW_b_TEI0185_REV03!L:N,3,0))),"---"),"---")</f>
        <v>97.032200000000003</v>
      </c>
      <c r="L103" t="str">
        <f t="shared" si="11"/>
        <v>J3-D9</v>
      </c>
      <c r="M103" t="str">
        <f>IFERROR(IF(
COUNTIF(B2B!H:H,(IF(K103&lt;&gt;"---",IF(INDEX(RAW_b_TEI0185_REV03!B:D,MATCH(H103,RAW_b_TEI0185_REV03!B:B,0),3)=L103,INDEX(
RAW_b_TEI0185_REV03!B:D,MATCH(H103,INDEX(RAW_b_TEI0185_REV03!B:B,MATCH(H103,RAW_b_TEI0185_REV03!B:B,)+1):'RAW_b_TEI0185_REV03'!B11174,)+MATCH(H103,RAW_b_TEI0185_REV03!B:B,),3),INDEX(RAW_b_TEI0185_REV03!B:D,MATCH(H103,RAW_b_TEI0185_REV03!B:B,0),3)),"---")))=1,"---",IF(K103&lt;&gt;"---",IF(INDEX(RAW_b_TEI0185_REV03!B:D,MATCH(H103,RAW_b_TEI0185_REV03!B:B,0),3)=L103,INDEX(
RAW_b_TEI0185_REV03!B:D,MATCH(H103,INDEX(RAW_b_TEI0185_REV03!B:B,MATCH(H103,RAW_b_TEI0185_REV03!B:B,)+1):'RAW_b_TEI0185_REV03'!B11174,)+MATCH(H103,RAW_b_TEI0185_REV03!B:B,),3),INDEX(RAW_b_TEI0185_REV03!B:D,MATCH(H103,RAW_b_TEI0185_REV03!B:B,0),3)),"---")),"---")</f>
        <v>U1-CH22</v>
      </c>
      <c r="N103" t="str">
        <f>IFERROR(IF(AND(B103="B2B",J103="--"),L103,IF(
COUNTIF(B2B!H:H,(IF(K103&lt;&gt;"---",IF(INDEX(RAW_b_TEI0185_REV03!B:D,MATCH(H103,RAW_b_TEI0185_REV03!B:B,0),3)=L103,INDEX(
RAW_b_TEI0185_REV03!B:D,MATCH(H103,INDEX(RAW_b_TEI0185_REV03!B:B,MATCH(H103,RAW_b_TEI0185_REV03!B:B,)+1):'RAW_b_TEI0185_REV03'!B11174,)+MATCH(H103,RAW_b_TEI0185_REV03!B:B,),3),INDEX(RAW_b_TEI0185_REV03!B:D,MATCH(H103,RAW_b_TEI0185_REV03!B:B,0),3)),"---")))=0,"---",IF(K103&lt;&gt;"---",IF(INDEX(RAW_b_TEI0185_REV03!B:D,MATCH(H103,RAW_b_TEI0185_REV03!B:B,0),3)=L103,INDEX(
RAW_b_TEI0185_REV03!B:D,MATCH(H103,INDEX(RAW_b_TEI0185_REV03!B:B,MATCH(H103,RAW_b_TEI0185_REV03!B:B,)+1):'RAW_b_TEI0185_REV03'!B11174,)+MATCH(H103,RAW_b_TEI0185_REV03!B:B,),3),INDEX(RAW_b_TEI0185_REV03!B:D,MATCH(H103,RAW_b_TEI0185_REV03!B:B,0),3)),"---"))),"---")</f>
        <v>---</v>
      </c>
      <c r="Q103" t="s">
        <v>1001</v>
      </c>
      <c r="R103" t="s">
        <v>4686</v>
      </c>
      <c r="S103" t="s">
        <v>1009</v>
      </c>
      <c r="T103">
        <f>COUNTIF(RAW_b_TEI0185_REV03!B:B,G103)</f>
        <v>2</v>
      </c>
      <c r="U103" t="str">
        <f t="shared" si="12"/>
        <v>FMC-LA01_N</v>
      </c>
      <c r="W103" t="str">
        <f>IF(IF(IFERROR(VLOOKUP(H103,$O$6:$O$50,1,),1)=1,1,0),IFERROR(VLOOKUP($F$2&amp;"-"&amp;H103,RAW_b_TEI0185_REV03!C:G,4,0),"--"),"---")</f>
        <v>CH22</v>
      </c>
      <c r="X103" t="str">
        <f t="shared" si="13"/>
        <v>---</v>
      </c>
    </row>
    <row r="104" spans="1:24" x14ac:dyDescent="0.25">
      <c r="A104" t="s">
        <v>268</v>
      </c>
      <c r="B104" t="s">
        <v>5223</v>
      </c>
      <c r="C104" t="s">
        <v>522</v>
      </c>
      <c r="D104" t="s">
        <v>271</v>
      </c>
      <c r="E104" t="s">
        <v>521</v>
      </c>
      <c r="F104" t="str">
        <f t="shared" si="7"/>
        <v>J3-D11</v>
      </c>
      <c r="G104" t="str">
        <f>VLOOKUP(F104,RAW_b_TEI0185_REV03!A:B,2,0)</f>
        <v>LA05_P</v>
      </c>
      <c r="H104" t="str">
        <f t="shared" si="8"/>
        <v>LA05_P</v>
      </c>
      <c r="I104" t="str">
        <f t="shared" si="9"/>
        <v>--</v>
      </c>
      <c r="J104" t="str">
        <f t="shared" si="10"/>
        <v>--</v>
      </c>
      <c r="K104">
        <f>IFERROR(IF(J104="--",IF(G104=H104,VLOOKUP(G104,RAW_b_TEI0185_REV03!L:N,3,0),SUM(VLOOKUP(H104,RAW_b_TEI0185_REV03!L:N,3,0),VLOOKUP(G104,RAW_b_TEI0185_REV03!L:N,3,0))),"---"),"---")</f>
        <v>99.4221</v>
      </c>
      <c r="L104" t="str">
        <f t="shared" si="11"/>
        <v>J3-D11</v>
      </c>
      <c r="M104" t="str">
        <f>IFERROR(IF(
COUNTIF(B2B!H:H,(IF(K104&lt;&gt;"---",IF(INDEX(RAW_b_TEI0185_REV03!B:D,MATCH(H104,RAW_b_TEI0185_REV03!B:B,0),3)=L104,INDEX(
RAW_b_TEI0185_REV03!B:D,MATCH(H104,INDEX(RAW_b_TEI0185_REV03!B:B,MATCH(H104,RAW_b_TEI0185_REV03!B:B,)+1):'RAW_b_TEI0185_REV03'!B11175,)+MATCH(H104,RAW_b_TEI0185_REV03!B:B,),3),INDEX(RAW_b_TEI0185_REV03!B:D,MATCH(H104,RAW_b_TEI0185_REV03!B:B,0),3)),"---")))=1,"---",IF(K104&lt;&gt;"---",IF(INDEX(RAW_b_TEI0185_REV03!B:D,MATCH(H104,RAW_b_TEI0185_REV03!B:B,0),3)=L104,INDEX(
RAW_b_TEI0185_REV03!B:D,MATCH(H104,INDEX(RAW_b_TEI0185_REV03!B:B,MATCH(H104,RAW_b_TEI0185_REV03!B:B,)+1):'RAW_b_TEI0185_REV03'!B11175,)+MATCH(H104,RAW_b_TEI0185_REV03!B:B,),3),INDEX(RAW_b_TEI0185_REV03!B:D,MATCH(H104,RAW_b_TEI0185_REV03!B:B,0),3)),"---")),"---")</f>
        <v>U1-CH31</v>
      </c>
      <c r="N104" t="str">
        <f>IFERROR(IF(AND(B104="B2B",J104="--"),L104,IF(
COUNTIF(B2B!H:H,(IF(K104&lt;&gt;"---",IF(INDEX(RAW_b_TEI0185_REV03!B:D,MATCH(H104,RAW_b_TEI0185_REV03!B:B,0),3)=L104,INDEX(
RAW_b_TEI0185_REV03!B:D,MATCH(H104,INDEX(RAW_b_TEI0185_REV03!B:B,MATCH(H104,RAW_b_TEI0185_REV03!B:B,)+1):'RAW_b_TEI0185_REV03'!B11175,)+MATCH(H104,RAW_b_TEI0185_REV03!B:B,),3),INDEX(RAW_b_TEI0185_REV03!B:D,MATCH(H104,RAW_b_TEI0185_REV03!B:B,0),3)),"---")))=0,"---",IF(K104&lt;&gt;"---",IF(INDEX(RAW_b_TEI0185_REV03!B:D,MATCH(H104,RAW_b_TEI0185_REV03!B:B,0),3)=L104,INDEX(
RAW_b_TEI0185_REV03!B:D,MATCH(H104,INDEX(RAW_b_TEI0185_REV03!B:B,MATCH(H104,RAW_b_TEI0185_REV03!B:B,)+1):'RAW_b_TEI0185_REV03'!B11175,)+MATCH(H104,RAW_b_TEI0185_REV03!B:B,),3),INDEX(RAW_b_TEI0185_REV03!B:D,MATCH(H104,RAW_b_TEI0185_REV03!B:B,0),3)),"---"))),"---")</f>
        <v>---</v>
      </c>
      <c r="Q104" t="s">
        <v>1053</v>
      </c>
      <c r="R104" t="s">
        <v>4691</v>
      </c>
      <c r="S104" t="s">
        <v>1050</v>
      </c>
      <c r="T104">
        <f>COUNTIF(RAW_b_TEI0185_REV03!B:B,G104)</f>
        <v>2</v>
      </c>
      <c r="U104" t="str">
        <f t="shared" si="12"/>
        <v>FMC-LA05_P</v>
      </c>
      <c r="W104" t="str">
        <f>IF(IF(IFERROR(VLOOKUP(H104,$O$6:$O$50,1,),1)=1,1,0),IFERROR(VLOOKUP($F$2&amp;"-"&amp;H104,RAW_b_TEI0185_REV03!C:G,4,0),"--"),"---")</f>
        <v>CH31</v>
      </c>
      <c r="X104" t="str">
        <f t="shared" si="13"/>
        <v>---</v>
      </c>
    </row>
    <row r="105" spans="1:24" x14ac:dyDescent="0.25">
      <c r="A105" t="s">
        <v>269</v>
      </c>
      <c r="B105" t="s">
        <v>5223</v>
      </c>
      <c r="C105" t="s">
        <v>525</v>
      </c>
      <c r="D105" t="s">
        <v>271</v>
      </c>
      <c r="E105" t="s">
        <v>524</v>
      </c>
      <c r="F105" t="str">
        <f t="shared" si="7"/>
        <v>J3-D12</v>
      </c>
      <c r="G105" t="str">
        <f>VLOOKUP(F105,RAW_b_TEI0185_REV03!A:B,2,0)</f>
        <v>LA05_N</v>
      </c>
      <c r="H105" t="str">
        <f t="shared" si="8"/>
        <v>LA05_N</v>
      </c>
      <c r="I105" t="str">
        <f t="shared" si="9"/>
        <v>--</v>
      </c>
      <c r="J105" t="str">
        <f t="shared" si="10"/>
        <v>--</v>
      </c>
      <c r="K105">
        <f>IFERROR(IF(J105="--",IF(G105=H105,VLOOKUP(G105,RAW_b_TEI0185_REV03!L:N,3,0),SUM(VLOOKUP(H105,RAW_b_TEI0185_REV03!L:N,3,0),VLOOKUP(G105,RAW_b_TEI0185_REV03!L:N,3,0))),"---"),"---")</f>
        <v>99.614500000000007</v>
      </c>
      <c r="L105" t="str">
        <f t="shared" si="11"/>
        <v>J3-D12</v>
      </c>
      <c r="M105" t="str">
        <f>IFERROR(IF(
COUNTIF(B2B!H:H,(IF(K105&lt;&gt;"---",IF(INDEX(RAW_b_TEI0185_REV03!B:D,MATCH(H105,RAW_b_TEI0185_REV03!B:B,0),3)=L105,INDEX(
RAW_b_TEI0185_REV03!B:D,MATCH(H105,INDEX(RAW_b_TEI0185_REV03!B:B,MATCH(H105,RAW_b_TEI0185_REV03!B:B,)+1):'RAW_b_TEI0185_REV03'!B11176,)+MATCH(H105,RAW_b_TEI0185_REV03!B:B,),3),INDEX(RAW_b_TEI0185_REV03!B:D,MATCH(H105,RAW_b_TEI0185_REV03!B:B,0),3)),"---")))=1,"---",IF(K105&lt;&gt;"---",IF(INDEX(RAW_b_TEI0185_REV03!B:D,MATCH(H105,RAW_b_TEI0185_REV03!B:B,0),3)=L105,INDEX(
RAW_b_TEI0185_REV03!B:D,MATCH(H105,INDEX(RAW_b_TEI0185_REV03!B:B,MATCH(H105,RAW_b_TEI0185_REV03!B:B,)+1):'RAW_b_TEI0185_REV03'!B11176,)+MATCH(H105,RAW_b_TEI0185_REV03!B:B,),3),INDEX(RAW_b_TEI0185_REV03!B:D,MATCH(H105,RAW_b_TEI0185_REV03!B:B,0),3)),"---")),"---")</f>
        <v>U1-CF31</v>
      </c>
      <c r="N105" t="str">
        <f>IFERROR(IF(AND(B105="B2B",J105="--"),L105,IF(
COUNTIF(B2B!H:H,(IF(K105&lt;&gt;"---",IF(INDEX(RAW_b_TEI0185_REV03!B:D,MATCH(H105,RAW_b_TEI0185_REV03!B:B,0),3)=L105,INDEX(
RAW_b_TEI0185_REV03!B:D,MATCH(H105,INDEX(RAW_b_TEI0185_REV03!B:B,MATCH(H105,RAW_b_TEI0185_REV03!B:B,)+1):'RAW_b_TEI0185_REV03'!B11176,)+MATCH(H105,RAW_b_TEI0185_REV03!B:B,),3),INDEX(RAW_b_TEI0185_REV03!B:D,MATCH(H105,RAW_b_TEI0185_REV03!B:B,0),3)),"---")))=0,"---",IF(K105&lt;&gt;"---",IF(INDEX(RAW_b_TEI0185_REV03!B:D,MATCH(H105,RAW_b_TEI0185_REV03!B:B,0),3)=L105,INDEX(
RAW_b_TEI0185_REV03!B:D,MATCH(H105,INDEX(RAW_b_TEI0185_REV03!B:B,MATCH(H105,RAW_b_TEI0185_REV03!B:B,)+1):'RAW_b_TEI0185_REV03'!B11176,)+MATCH(H105,RAW_b_TEI0185_REV03!B:B,),3),INDEX(RAW_b_TEI0185_REV03!B:D,MATCH(H105,RAW_b_TEI0185_REV03!B:B,0),3)),"---"))),"---")</f>
        <v>---</v>
      </c>
      <c r="Q105" t="s">
        <v>1052</v>
      </c>
      <c r="R105" t="s">
        <v>4692</v>
      </c>
      <c r="S105" t="s">
        <v>1047</v>
      </c>
      <c r="T105">
        <f>COUNTIF(RAW_b_TEI0185_REV03!B:B,G105)</f>
        <v>2</v>
      </c>
      <c r="U105" t="str">
        <f t="shared" si="12"/>
        <v>FMC-LA05_N</v>
      </c>
      <c r="W105" t="str">
        <f>IF(IF(IFERROR(VLOOKUP(H105,$O$6:$O$50,1,),1)=1,1,0),IFERROR(VLOOKUP($F$2&amp;"-"&amp;H105,RAW_b_TEI0185_REV03!C:G,4,0),"--"),"---")</f>
        <v>CF31</v>
      </c>
      <c r="X105" t="str">
        <f t="shared" si="13"/>
        <v>---</v>
      </c>
    </row>
    <row r="106" spans="1:24" x14ac:dyDescent="0.25">
      <c r="A106" t="s">
        <v>5224</v>
      </c>
      <c r="B106" t="s">
        <v>5223</v>
      </c>
      <c r="C106" t="s">
        <v>528</v>
      </c>
      <c r="D106" t="s">
        <v>271</v>
      </c>
      <c r="E106" t="s">
        <v>527</v>
      </c>
      <c r="F106" t="str">
        <f t="shared" si="7"/>
        <v>J3-D14</v>
      </c>
      <c r="G106" t="str">
        <f>VLOOKUP(F106,RAW_b_TEI0185_REV03!A:B,2,0)</f>
        <v>LA09_P</v>
      </c>
      <c r="H106" t="str">
        <f t="shared" si="8"/>
        <v>LA09_P</v>
      </c>
      <c r="I106" t="str">
        <f t="shared" si="9"/>
        <v>--</v>
      </c>
      <c r="J106" t="str">
        <f t="shared" si="10"/>
        <v>--</v>
      </c>
      <c r="K106">
        <f>IFERROR(IF(J106="--",IF(G106=H106,VLOOKUP(G106,RAW_b_TEI0185_REV03!L:N,3,0),SUM(VLOOKUP(H106,RAW_b_TEI0185_REV03!L:N,3,0),VLOOKUP(G106,RAW_b_TEI0185_REV03!L:N,3,0))),"---"),"---")</f>
        <v>95.034000000000006</v>
      </c>
      <c r="L106" t="str">
        <f t="shared" si="11"/>
        <v>J3-D14</v>
      </c>
      <c r="M106" t="str">
        <f>IFERROR(IF(
COUNTIF(B2B!H:H,(IF(K106&lt;&gt;"---",IF(INDEX(RAW_b_TEI0185_REV03!B:D,MATCH(H106,RAW_b_TEI0185_REV03!B:B,0),3)=L106,INDEX(
RAW_b_TEI0185_REV03!B:D,MATCH(H106,INDEX(RAW_b_TEI0185_REV03!B:B,MATCH(H106,RAW_b_TEI0185_REV03!B:B,)+1):'RAW_b_TEI0185_REV03'!B11177,)+MATCH(H106,RAW_b_TEI0185_REV03!B:B,),3),INDEX(RAW_b_TEI0185_REV03!B:D,MATCH(H106,RAW_b_TEI0185_REV03!B:B,0),3)),"---")))=1,"---",IF(K106&lt;&gt;"---",IF(INDEX(RAW_b_TEI0185_REV03!B:D,MATCH(H106,RAW_b_TEI0185_REV03!B:B,0),3)=L106,INDEX(
RAW_b_TEI0185_REV03!B:D,MATCH(H106,INDEX(RAW_b_TEI0185_REV03!B:B,MATCH(H106,RAW_b_TEI0185_REV03!B:B,)+1):'RAW_b_TEI0185_REV03'!B11177,)+MATCH(H106,RAW_b_TEI0185_REV03!B:B,),3),INDEX(RAW_b_TEI0185_REV03!B:D,MATCH(H106,RAW_b_TEI0185_REV03!B:B,0),3)),"---")),"---")</f>
        <v>U1-CK17</v>
      </c>
      <c r="N106" t="str">
        <f>IFERROR(IF(AND(B106="B2B",J106="--"),L106,IF(
COUNTIF(B2B!H:H,(IF(K106&lt;&gt;"---",IF(INDEX(RAW_b_TEI0185_REV03!B:D,MATCH(H106,RAW_b_TEI0185_REV03!B:B,0),3)=L106,INDEX(
RAW_b_TEI0185_REV03!B:D,MATCH(H106,INDEX(RAW_b_TEI0185_REV03!B:B,MATCH(H106,RAW_b_TEI0185_REV03!B:B,)+1):'RAW_b_TEI0185_REV03'!B11177,)+MATCH(H106,RAW_b_TEI0185_REV03!B:B,),3),INDEX(RAW_b_TEI0185_REV03!B:D,MATCH(H106,RAW_b_TEI0185_REV03!B:B,0),3)),"---")))=0,"---",IF(K106&lt;&gt;"---",IF(INDEX(RAW_b_TEI0185_REV03!B:D,MATCH(H106,RAW_b_TEI0185_REV03!B:B,0),3)=L106,INDEX(
RAW_b_TEI0185_REV03!B:D,MATCH(H106,INDEX(RAW_b_TEI0185_REV03!B:B,MATCH(H106,RAW_b_TEI0185_REV03!B:B,)+1):'RAW_b_TEI0185_REV03'!B11177,)+MATCH(H106,RAW_b_TEI0185_REV03!B:B,),3),INDEX(RAW_b_TEI0185_REV03!B:D,MATCH(H106,RAW_b_TEI0185_REV03!B:B,0),3)),"---"))),"---")</f>
        <v>---</v>
      </c>
      <c r="Q106" t="s">
        <v>1061</v>
      </c>
      <c r="R106" t="s">
        <v>4537</v>
      </c>
      <c r="S106" t="s">
        <v>1070</v>
      </c>
      <c r="T106">
        <f>COUNTIF(RAW_b_TEI0185_REV03!B:B,G106)</f>
        <v>2</v>
      </c>
      <c r="U106" t="str">
        <f t="shared" si="12"/>
        <v>FMC-LA09_P</v>
      </c>
      <c r="W106" t="str">
        <f>IF(IF(IFERROR(VLOOKUP(H106,$O$6:$O$50,1,),1)=1,1,0),IFERROR(VLOOKUP($F$2&amp;"-"&amp;H106,RAW_b_TEI0185_REV03!C:G,4,0),"--"),"---")</f>
        <v>CK17</v>
      </c>
      <c r="X106" t="str">
        <f t="shared" si="13"/>
        <v>---</v>
      </c>
    </row>
    <row r="107" spans="1:24" x14ac:dyDescent="0.25">
      <c r="A107" t="s">
        <v>5225</v>
      </c>
      <c r="B107" t="s">
        <v>5223</v>
      </c>
      <c r="C107" t="s">
        <v>531</v>
      </c>
      <c r="D107" t="s">
        <v>271</v>
      </c>
      <c r="E107" t="s">
        <v>530</v>
      </c>
      <c r="F107" t="str">
        <f t="shared" si="7"/>
        <v>J3-D15</v>
      </c>
      <c r="G107" t="str">
        <f>VLOOKUP(F107,RAW_b_TEI0185_REV03!A:B,2,0)</f>
        <v>LA09_N</v>
      </c>
      <c r="H107" t="str">
        <f t="shared" si="8"/>
        <v>LA09_N</v>
      </c>
      <c r="I107" t="str">
        <f t="shared" si="9"/>
        <v>--</v>
      </c>
      <c r="J107" t="str">
        <f t="shared" si="10"/>
        <v>--</v>
      </c>
      <c r="K107">
        <f>IFERROR(IF(J107="--",IF(G107=H107,VLOOKUP(G107,RAW_b_TEI0185_REV03!L:N,3,0),SUM(VLOOKUP(H107,RAW_b_TEI0185_REV03!L:N,3,0),VLOOKUP(G107,RAW_b_TEI0185_REV03!L:N,3,0))),"---"),"---")</f>
        <v>95.107200000000006</v>
      </c>
      <c r="L107" t="str">
        <f t="shared" si="11"/>
        <v>J3-D15</v>
      </c>
      <c r="M107" t="str">
        <f>IFERROR(IF(
COUNTIF(B2B!H:H,(IF(K107&lt;&gt;"---",IF(INDEX(RAW_b_TEI0185_REV03!B:D,MATCH(H107,RAW_b_TEI0185_REV03!B:B,0),3)=L107,INDEX(
RAW_b_TEI0185_REV03!B:D,MATCH(H107,INDEX(RAW_b_TEI0185_REV03!B:B,MATCH(H107,RAW_b_TEI0185_REV03!B:B,)+1):'RAW_b_TEI0185_REV03'!B11178,)+MATCH(H107,RAW_b_TEI0185_REV03!B:B,),3),INDEX(RAW_b_TEI0185_REV03!B:D,MATCH(H107,RAW_b_TEI0185_REV03!B:B,0),3)),"---")))=1,"---",IF(K107&lt;&gt;"---",IF(INDEX(RAW_b_TEI0185_REV03!B:D,MATCH(H107,RAW_b_TEI0185_REV03!B:B,0),3)=L107,INDEX(
RAW_b_TEI0185_REV03!B:D,MATCH(H107,INDEX(RAW_b_TEI0185_REV03!B:B,MATCH(H107,RAW_b_TEI0185_REV03!B:B,)+1):'RAW_b_TEI0185_REV03'!B11178,)+MATCH(H107,RAW_b_TEI0185_REV03!B:B,),3),INDEX(RAW_b_TEI0185_REV03!B:D,MATCH(H107,RAW_b_TEI0185_REV03!B:B,0),3)),"---")),"---")</f>
        <v>U1-CL17</v>
      </c>
      <c r="N107" t="str">
        <f>IFERROR(IF(AND(B107="B2B",J107="--"),L107,IF(
COUNTIF(B2B!H:H,(IF(K107&lt;&gt;"---",IF(INDEX(RAW_b_TEI0185_REV03!B:D,MATCH(H107,RAW_b_TEI0185_REV03!B:B,0),3)=L107,INDEX(
RAW_b_TEI0185_REV03!B:D,MATCH(H107,INDEX(RAW_b_TEI0185_REV03!B:B,MATCH(H107,RAW_b_TEI0185_REV03!B:B,)+1):'RAW_b_TEI0185_REV03'!B11178,)+MATCH(H107,RAW_b_TEI0185_REV03!B:B,),3),INDEX(RAW_b_TEI0185_REV03!B:D,MATCH(H107,RAW_b_TEI0185_REV03!B:B,0),3)),"---")))=0,"---",IF(K107&lt;&gt;"---",IF(INDEX(RAW_b_TEI0185_REV03!B:D,MATCH(H107,RAW_b_TEI0185_REV03!B:B,0),3)=L107,INDEX(
RAW_b_TEI0185_REV03!B:D,MATCH(H107,INDEX(RAW_b_TEI0185_REV03!B:B,MATCH(H107,RAW_b_TEI0185_REV03!B:B,)+1):'RAW_b_TEI0185_REV03'!B11178,)+MATCH(H107,RAW_b_TEI0185_REV03!B:B,),3),INDEX(RAW_b_TEI0185_REV03!B:D,MATCH(H107,RAW_b_TEI0185_REV03!B:B,0),3)),"---"))),"---")</f>
        <v>---</v>
      </c>
      <c r="Q107" t="s">
        <v>1059</v>
      </c>
      <c r="R107" t="s">
        <v>4538</v>
      </c>
      <c r="S107" t="s">
        <v>1067</v>
      </c>
      <c r="T107">
        <f>COUNTIF(RAW_b_TEI0185_REV03!B:B,G107)</f>
        <v>2</v>
      </c>
      <c r="U107" t="str">
        <f t="shared" si="12"/>
        <v>FMC-LA09_N</v>
      </c>
      <c r="W107" t="str">
        <f>IF(IF(IFERROR(VLOOKUP(H107,$O$6:$O$50,1,),1)=1,1,0),IFERROR(VLOOKUP($F$2&amp;"-"&amp;H107,RAW_b_TEI0185_REV03!C:G,4,0),"--"),"---")</f>
        <v>CL17</v>
      </c>
      <c r="X107" t="str">
        <f t="shared" si="13"/>
        <v>---</v>
      </c>
    </row>
    <row r="108" spans="1:24" x14ac:dyDescent="0.25">
      <c r="A108" t="s">
        <v>5226</v>
      </c>
      <c r="B108" t="s">
        <v>5223</v>
      </c>
      <c r="C108" t="s">
        <v>534</v>
      </c>
      <c r="D108" t="s">
        <v>271</v>
      </c>
      <c r="E108" t="s">
        <v>533</v>
      </c>
      <c r="F108" t="str">
        <f t="shared" si="7"/>
        <v>J3-D17</v>
      </c>
      <c r="G108" t="str">
        <f>VLOOKUP(F108,RAW_b_TEI0185_REV03!A:B,2,0)</f>
        <v>LA13_P</v>
      </c>
      <c r="H108" t="str">
        <f t="shared" si="8"/>
        <v>LA13_P</v>
      </c>
      <c r="I108" t="str">
        <f t="shared" si="9"/>
        <v>--</v>
      </c>
      <c r="J108" t="str">
        <f t="shared" si="10"/>
        <v>--</v>
      </c>
      <c r="K108">
        <f>IFERROR(IF(J108="--",IF(G108=H108,VLOOKUP(G108,RAW_b_TEI0185_REV03!L:N,3,0),SUM(VLOOKUP(H108,RAW_b_TEI0185_REV03!L:N,3,0),VLOOKUP(G108,RAW_b_TEI0185_REV03!L:N,3,0))),"---"),"---")</f>
        <v>91.944100000000006</v>
      </c>
      <c r="L108" t="str">
        <f t="shared" si="11"/>
        <v>J3-D17</v>
      </c>
      <c r="M108" t="str">
        <f>IFERROR(IF(
COUNTIF(B2B!H:H,(IF(K108&lt;&gt;"---",IF(INDEX(RAW_b_TEI0185_REV03!B:D,MATCH(H108,RAW_b_TEI0185_REV03!B:B,0),3)=L108,INDEX(
RAW_b_TEI0185_REV03!B:D,MATCH(H108,INDEX(RAW_b_TEI0185_REV03!B:B,MATCH(H108,RAW_b_TEI0185_REV03!B:B,)+1):'RAW_b_TEI0185_REV03'!B11179,)+MATCH(H108,RAW_b_TEI0185_REV03!B:B,),3),INDEX(RAW_b_TEI0185_REV03!B:D,MATCH(H108,RAW_b_TEI0185_REV03!B:B,0),3)),"---")))=1,"---",IF(K108&lt;&gt;"---",IF(INDEX(RAW_b_TEI0185_REV03!B:D,MATCH(H108,RAW_b_TEI0185_REV03!B:B,0),3)=L108,INDEX(
RAW_b_TEI0185_REV03!B:D,MATCH(H108,INDEX(RAW_b_TEI0185_REV03!B:B,MATCH(H108,RAW_b_TEI0185_REV03!B:B,)+1):'RAW_b_TEI0185_REV03'!B11179,)+MATCH(H108,RAW_b_TEI0185_REV03!B:B,),3),INDEX(RAW_b_TEI0185_REV03!B:D,MATCH(H108,RAW_b_TEI0185_REV03!B:B,0),3)),"---")),"---")</f>
        <v>U1-BF57</v>
      </c>
      <c r="N108" t="str">
        <f>IFERROR(IF(AND(B108="B2B",J108="--"),L108,IF(
COUNTIF(B2B!H:H,(IF(K108&lt;&gt;"---",IF(INDEX(RAW_b_TEI0185_REV03!B:D,MATCH(H108,RAW_b_TEI0185_REV03!B:B,0),3)=L108,INDEX(
RAW_b_TEI0185_REV03!B:D,MATCH(H108,INDEX(RAW_b_TEI0185_REV03!B:B,MATCH(H108,RAW_b_TEI0185_REV03!B:B,)+1):'RAW_b_TEI0185_REV03'!B11179,)+MATCH(H108,RAW_b_TEI0185_REV03!B:B,),3),INDEX(RAW_b_TEI0185_REV03!B:D,MATCH(H108,RAW_b_TEI0185_REV03!B:B,0),3)),"---")))=0,"---",IF(K108&lt;&gt;"---",IF(INDEX(RAW_b_TEI0185_REV03!B:D,MATCH(H108,RAW_b_TEI0185_REV03!B:B,0),3)=L108,INDEX(
RAW_b_TEI0185_REV03!B:D,MATCH(H108,INDEX(RAW_b_TEI0185_REV03!B:B,MATCH(H108,RAW_b_TEI0185_REV03!B:B,)+1):'RAW_b_TEI0185_REV03'!B11179,)+MATCH(H108,RAW_b_TEI0185_REV03!B:B,),3),INDEX(RAW_b_TEI0185_REV03!B:D,MATCH(H108,RAW_b_TEI0185_REV03!B:B,0),3)),"---"))),"---")</f>
        <v>---</v>
      </c>
      <c r="Q108" t="s">
        <v>2072</v>
      </c>
      <c r="R108" t="s">
        <v>5013</v>
      </c>
      <c r="S108" t="s">
        <v>1205</v>
      </c>
      <c r="T108">
        <f>COUNTIF(RAW_b_TEI0185_REV03!B:B,G108)</f>
        <v>2</v>
      </c>
      <c r="U108" t="str">
        <f t="shared" si="12"/>
        <v>FMC-LA13_P</v>
      </c>
      <c r="W108" t="str">
        <f>IF(IF(IFERROR(VLOOKUP(H108,$O$6:$O$50,1,),1)=1,1,0),IFERROR(VLOOKUP($F$2&amp;"-"&amp;H108,RAW_b_TEI0185_REV03!C:G,4,0),"--"),"---")</f>
        <v>BF57</v>
      </c>
      <c r="X108" t="str">
        <f t="shared" si="13"/>
        <v>---</v>
      </c>
    </row>
    <row r="109" spans="1:24" x14ac:dyDescent="0.25">
      <c r="A109" t="s">
        <v>5227</v>
      </c>
      <c r="B109" t="s">
        <v>5223</v>
      </c>
      <c r="C109" t="s">
        <v>537</v>
      </c>
      <c r="D109" t="s">
        <v>271</v>
      </c>
      <c r="E109" t="s">
        <v>536</v>
      </c>
      <c r="F109" t="str">
        <f t="shared" si="7"/>
        <v>J3-D18</v>
      </c>
      <c r="G109" t="str">
        <f>VLOOKUP(F109,RAW_b_TEI0185_REV03!A:B,2,0)</f>
        <v>LA13_N</v>
      </c>
      <c r="H109" t="str">
        <f t="shared" si="8"/>
        <v>LA13_N</v>
      </c>
      <c r="I109" t="str">
        <f t="shared" si="9"/>
        <v>--</v>
      </c>
      <c r="J109" t="str">
        <f t="shared" si="10"/>
        <v>--</v>
      </c>
      <c r="K109">
        <f>IFERROR(IF(J109="--",IF(G109=H109,VLOOKUP(G109,RAW_b_TEI0185_REV03!L:N,3,0),SUM(VLOOKUP(H109,RAW_b_TEI0185_REV03!L:N,3,0),VLOOKUP(G109,RAW_b_TEI0185_REV03!L:N,3,0))),"---"),"---")</f>
        <v>92.016400000000004</v>
      </c>
      <c r="L109" t="str">
        <f t="shared" si="11"/>
        <v>J3-D18</v>
      </c>
      <c r="M109" t="str">
        <f>IFERROR(IF(
COUNTIF(B2B!H:H,(IF(K109&lt;&gt;"---",IF(INDEX(RAW_b_TEI0185_REV03!B:D,MATCH(H109,RAW_b_TEI0185_REV03!B:B,0),3)=L109,INDEX(
RAW_b_TEI0185_REV03!B:D,MATCH(H109,INDEX(RAW_b_TEI0185_REV03!B:B,MATCH(H109,RAW_b_TEI0185_REV03!B:B,)+1):'RAW_b_TEI0185_REV03'!B11180,)+MATCH(H109,RAW_b_TEI0185_REV03!B:B,),3),INDEX(RAW_b_TEI0185_REV03!B:D,MATCH(H109,RAW_b_TEI0185_REV03!B:B,0),3)),"---")))=1,"---",IF(K109&lt;&gt;"---",IF(INDEX(RAW_b_TEI0185_REV03!B:D,MATCH(H109,RAW_b_TEI0185_REV03!B:B,0),3)=L109,INDEX(
RAW_b_TEI0185_REV03!B:D,MATCH(H109,INDEX(RAW_b_TEI0185_REV03!B:B,MATCH(H109,RAW_b_TEI0185_REV03!B:B,)+1):'RAW_b_TEI0185_REV03'!B11180,)+MATCH(H109,RAW_b_TEI0185_REV03!B:B,),3),INDEX(RAW_b_TEI0185_REV03!B:D,MATCH(H109,RAW_b_TEI0185_REV03!B:B,0),3)),"---")),"---")</f>
        <v>U1-BF53</v>
      </c>
      <c r="N109" t="str">
        <f>IFERROR(IF(AND(B109="B2B",J109="--"),L109,IF(
COUNTIF(B2B!H:H,(IF(K109&lt;&gt;"---",IF(INDEX(RAW_b_TEI0185_REV03!B:D,MATCH(H109,RAW_b_TEI0185_REV03!B:B,0),3)=L109,INDEX(
RAW_b_TEI0185_REV03!B:D,MATCH(H109,INDEX(RAW_b_TEI0185_REV03!B:B,MATCH(H109,RAW_b_TEI0185_REV03!B:B,)+1):'RAW_b_TEI0185_REV03'!B11180,)+MATCH(H109,RAW_b_TEI0185_REV03!B:B,),3),INDEX(RAW_b_TEI0185_REV03!B:D,MATCH(H109,RAW_b_TEI0185_REV03!B:B,0),3)),"---")))=0,"---",IF(K109&lt;&gt;"---",IF(INDEX(RAW_b_TEI0185_REV03!B:D,MATCH(H109,RAW_b_TEI0185_REV03!B:B,0),3)=L109,INDEX(
RAW_b_TEI0185_REV03!B:D,MATCH(H109,INDEX(RAW_b_TEI0185_REV03!B:B,MATCH(H109,RAW_b_TEI0185_REV03!B:B,)+1):'RAW_b_TEI0185_REV03'!B11180,)+MATCH(H109,RAW_b_TEI0185_REV03!B:B,),3),INDEX(RAW_b_TEI0185_REV03!B:D,MATCH(H109,RAW_b_TEI0185_REV03!B:B,0),3)),"---"))),"---")</f>
        <v>---</v>
      </c>
      <c r="Q109" t="s">
        <v>945</v>
      </c>
      <c r="R109" t="s">
        <v>5047</v>
      </c>
      <c r="S109" t="s">
        <v>351</v>
      </c>
      <c r="T109">
        <f>COUNTIF(RAW_b_TEI0185_REV03!B:B,G109)</f>
        <v>2</v>
      </c>
      <c r="U109" t="str">
        <f t="shared" si="12"/>
        <v>FMC-LA13_N</v>
      </c>
      <c r="W109" t="str">
        <f>IF(IF(IFERROR(VLOOKUP(H109,$O$6:$O$50,1,),1)=1,1,0),IFERROR(VLOOKUP($F$2&amp;"-"&amp;H109,RAW_b_TEI0185_REV03!C:G,4,0),"--"),"---")</f>
        <v>BF53</v>
      </c>
      <c r="X109" t="str">
        <f t="shared" si="13"/>
        <v>---</v>
      </c>
    </row>
    <row r="110" spans="1:24" x14ac:dyDescent="0.25">
      <c r="A110" t="s">
        <v>5228</v>
      </c>
      <c r="B110" t="s">
        <v>5223</v>
      </c>
      <c r="C110" t="s">
        <v>540</v>
      </c>
      <c r="D110" t="s">
        <v>271</v>
      </c>
      <c r="E110" t="s">
        <v>539</v>
      </c>
      <c r="F110" t="str">
        <f t="shared" si="7"/>
        <v>J3-D20</v>
      </c>
      <c r="G110" t="str">
        <f>VLOOKUP(F110,RAW_b_TEI0185_REV03!A:B,2,0)</f>
        <v>LA17_P</v>
      </c>
      <c r="H110" t="str">
        <f t="shared" si="8"/>
        <v>LA17_P</v>
      </c>
      <c r="I110" t="str">
        <f t="shared" si="9"/>
        <v>--</v>
      </c>
      <c r="J110" t="str">
        <f t="shared" si="10"/>
        <v>--</v>
      </c>
      <c r="K110">
        <f>IFERROR(IF(J110="--",IF(G110=H110,VLOOKUP(G110,RAW_b_TEI0185_REV03!L:N,3,0),SUM(VLOOKUP(H110,RAW_b_TEI0185_REV03!L:N,3,0),VLOOKUP(G110,RAW_b_TEI0185_REV03!L:N,3,0))),"---"),"---")</f>
        <v>101.4584</v>
      </c>
      <c r="L110" t="str">
        <f t="shared" si="11"/>
        <v>J3-D20</v>
      </c>
      <c r="M110" t="str">
        <f>IFERROR(IF(
COUNTIF(B2B!H:H,(IF(K110&lt;&gt;"---",IF(INDEX(RAW_b_TEI0185_REV03!B:D,MATCH(H110,RAW_b_TEI0185_REV03!B:B,0),3)=L110,INDEX(
RAW_b_TEI0185_REV03!B:D,MATCH(H110,INDEX(RAW_b_TEI0185_REV03!B:B,MATCH(H110,RAW_b_TEI0185_REV03!B:B,)+1):'RAW_b_TEI0185_REV03'!B11181,)+MATCH(H110,RAW_b_TEI0185_REV03!B:B,),3),INDEX(RAW_b_TEI0185_REV03!B:D,MATCH(H110,RAW_b_TEI0185_REV03!B:B,0),3)),"---")))=1,"---",IF(K110&lt;&gt;"---",IF(INDEX(RAW_b_TEI0185_REV03!B:D,MATCH(H110,RAW_b_TEI0185_REV03!B:B,0),3)=L110,INDEX(
RAW_b_TEI0185_REV03!B:D,MATCH(H110,INDEX(RAW_b_TEI0185_REV03!B:B,MATCH(H110,RAW_b_TEI0185_REV03!B:B,)+1):'RAW_b_TEI0185_REV03'!B11181,)+MATCH(H110,RAW_b_TEI0185_REV03!B:B,),3),INDEX(RAW_b_TEI0185_REV03!B:D,MATCH(H110,RAW_b_TEI0185_REV03!B:B,0),3)),"---")),"---")</f>
        <v>U1-BR41</v>
      </c>
      <c r="N110" t="str">
        <f>IFERROR(IF(AND(B110="B2B",J110="--"),L110,IF(
COUNTIF(B2B!H:H,(IF(K110&lt;&gt;"---",IF(INDEX(RAW_b_TEI0185_REV03!B:D,MATCH(H110,RAW_b_TEI0185_REV03!B:B,0),3)=L110,INDEX(
RAW_b_TEI0185_REV03!B:D,MATCH(H110,INDEX(RAW_b_TEI0185_REV03!B:B,MATCH(H110,RAW_b_TEI0185_REV03!B:B,)+1):'RAW_b_TEI0185_REV03'!B11181,)+MATCH(H110,RAW_b_TEI0185_REV03!B:B,),3),INDEX(RAW_b_TEI0185_REV03!B:D,MATCH(H110,RAW_b_TEI0185_REV03!B:B,0),3)),"---")))=0,"---",IF(K110&lt;&gt;"---",IF(INDEX(RAW_b_TEI0185_REV03!B:D,MATCH(H110,RAW_b_TEI0185_REV03!B:B,0),3)=L110,INDEX(
RAW_b_TEI0185_REV03!B:D,MATCH(H110,INDEX(RAW_b_TEI0185_REV03!B:B,MATCH(H110,RAW_b_TEI0185_REV03!B:B,)+1):'RAW_b_TEI0185_REV03'!B11181,)+MATCH(H110,RAW_b_TEI0185_REV03!B:B,),3),INDEX(RAW_b_TEI0185_REV03!B:D,MATCH(H110,RAW_b_TEI0185_REV03!B:B,0),3)),"---"))),"---")</f>
        <v>---</v>
      </c>
      <c r="Q110" t="s">
        <v>897</v>
      </c>
      <c r="R110" t="s">
        <v>5116</v>
      </c>
      <c r="S110" t="s">
        <v>954</v>
      </c>
      <c r="T110">
        <f>COUNTIF(RAW_b_TEI0185_REV03!B:B,G110)</f>
        <v>2</v>
      </c>
      <c r="U110" t="str">
        <f t="shared" si="12"/>
        <v>FMC-LA17_P</v>
      </c>
      <c r="W110" t="str">
        <f>IF(IF(IFERROR(VLOOKUP(H110,$O$6:$O$50,1,),1)=1,1,0),IFERROR(VLOOKUP($F$2&amp;"-"&amp;H110,RAW_b_TEI0185_REV03!C:G,4,0),"--"),"---")</f>
        <v>BR41</v>
      </c>
      <c r="X110" t="str">
        <f t="shared" si="13"/>
        <v>---</v>
      </c>
    </row>
    <row r="111" spans="1:24" x14ac:dyDescent="0.25">
      <c r="A111" t="s">
        <v>5229</v>
      </c>
      <c r="B111" t="s">
        <v>5223</v>
      </c>
      <c r="C111" t="s">
        <v>543</v>
      </c>
      <c r="D111" t="s">
        <v>271</v>
      </c>
      <c r="E111" t="s">
        <v>542</v>
      </c>
      <c r="F111" t="str">
        <f t="shared" si="7"/>
        <v>J3-D21</v>
      </c>
      <c r="G111" t="str">
        <f>VLOOKUP(F111,RAW_b_TEI0185_REV03!A:B,2,0)</f>
        <v>LA17_N</v>
      </c>
      <c r="H111" t="str">
        <f t="shared" si="8"/>
        <v>LA17_N</v>
      </c>
      <c r="I111" t="str">
        <f t="shared" si="9"/>
        <v>--</v>
      </c>
      <c r="J111" t="str">
        <f t="shared" si="10"/>
        <v>--</v>
      </c>
      <c r="K111">
        <f>IFERROR(IF(J111="--",IF(G111=H111,VLOOKUP(G111,RAW_b_TEI0185_REV03!L:N,3,0),SUM(VLOOKUP(H111,RAW_b_TEI0185_REV03!L:N,3,0),VLOOKUP(G111,RAW_b_TEI0185_REV03!L:N,3,0))),"---"),"---")</f>
        <v>101.55889999999999</v>
      </c>
      <c r="L111" t="str">
        <f t="shared" si="11"/>
        <v>J3-D21</v>
      </c>
      <c r="M111" t="str">
        <f>IFERROR(IF(
COUNTIF(B2B!H:H,(IF(K111&lt;&gt;"---",IF(INDEX(RAW_b_TEI0185_REV03!B:D,MATCH(H111,RAW_b_TEI0185_REV03!B:B,0),3)=L111,INDEX(
RAW_b_TEI0185_REV03!B:D,MATCH(H111,INDEX(RAW_b_TEI0185_REV03!B:B,MATCH(H111,RAW_b_TEI0185_REV03!B:B,)+1):'RAW_b_TEI0185_REV03'!B11182,)+MATCH(H111,RAW_b_TEI0185_REV03!B:B,),3),INDEX(RAW_b_TEI0185_REV03!B:D,MATCH(H111,RAW_b_TEI0185_REV03!B:B,0),3)),"---")))=1,"---",IF(K111&lt;&gt;"---",IF(INDEX(RAW_b_TEI0185_REV03!B:D,MATCH(H111,RAW_b_TEI0185_REV03!B:B,0),3)=L111,INDEX(
RAW_b_TEI0185_REV03!B:D,MATCH(H111,INDEX(RAW_b_TEI0185_REV03!B:B,MATCH(H111,RAW_b_TEI0185_REV03!B:B,)+1):'RAW_b_TEI0185_REV03'!B11182,)+MATCH(H111,RAW_b_TEI0185_REV03!B:B,),3),INDEX(RAW_b_TEI0185_REV03!B:D,MATCH(H111,RAW_b_TEI0185_REV03!B:B,0),3)),"---")),"---")</f>
        <v>U1-BU41</v>
      </c>
      <c r="N111" t="str">
        <f>IFERROR(IF(AND(B111="B2B",J111="--"),L111,IF(
COUNTIF(B2B!H:H,(IF(K111&lt;&gt;"---",IF(INDEX(RAW_b_TEI0185_REV03!B:D,MATCH(H111,RAW_b_TEI0185_REV03!B:B,0),3)=L111,INDEX(
RAW_b_TEI0185_REV03!B:D,MATCH(H111,INDEX(RAW_b_TEI0185_REV03!B:B,MATCH(H111,RAW_b_TEI0185_REV03!B:B,)+1):'RAW_b_TEI0185_REV03'!B11182,)+MATCH(H111,RAW_b_TEI0185_REV03!B:B,),3),INDEX(RAW_b_TEI0185_REV03!B:D,MATCH(H111,RAW_b_TEI0185_REV03!B:B,0),3)),"---")))=0,"---",IF(K111&lt;&gt;"---",IF(INDEX(RAW_b_TEI0185_REV03!B:D,MATCH(H111,RAW_b_TEI0185_REV03!B:B,0),3)=L111,INDEX(
RAW_b_TEI0185_REV03!B:D,MATCH(H111,INDEX(RAW_b_TEI0185_REV03!B:B,MATCH(H111,RAW_b_TEI0185_REV03!B:B,)+1):'RAW_b_TEI0185_REV03'!B11182,)+MATCH(H111,RAW_b_TEI0185_REV03!B:B,),3),INDEX(RAW_b_TEI0185_REV03!B:D,MATCH(H111,RAW_b_TEI0185_REV03!B:B,0),3)),"---"))),"---")</f>
        <v>---</v>
      </c>
      <c r="Q111" t="s">
        <v>2082</v>
      </c>
      <c r="R111" t="s">
        <v>4868</v>
      </c>
      <c r="S111" t="s">
        <v>535</v>
      </c>
      <c r="T111">
        <f>COUNTIF(RAW_b_TEI0185_REV03!B:B,G111)</f>
        <v>2</v>
      </c>
      <c r="U111" t="str">
        <f t="shared" si="12"/>
        <v>FMC-LA17_N</v>
      </c>
      <c r="W111" t="str">
        <f>IF(IF(IFERROR(VLOOKUP(H111,$O$6:$O$50,1,),1)=1,1,0),IFERROR(VLOOKUP($F$2&amp;"-"&amp;H111,RAW_b_TEI0185_REV03!C:G,4,0),"--"),"---")</f>
        <v>BU41</v>
      </c>
      <c r="X111" t="str">
        <f t="shared" si="13"/>
        <v>---</v>
      </c>
    </row>
    <row r="112" spans="1:24" x14ac:dyDescent="0.25">
      <c r="A112" t="s">
        <v>5230</v>
      </c>
      <c r="B112" t="s">
        <v>5223</v>
      </c>
      <c r="C112" t="s">
        <v>546</v>
      </c>
      <c r="D112" t="s">
        <v>271</v>
      </c>
      <c r="E112" t="s">
        <v>545</v>
      </c>
      <c r="F112" t="str">
        <f t="shared" si="7"/>
        <v>J3-D23</v>
      </c>
      <c r="G112" t="str">
        <f>VLOOKUP(F112,RAW_b_TEI0185_REV03!A:B,2,0)</f>
        <v>LA23_P</v>
      </c>
      <c r="H112" t="str">
        <f t="shared" si="8"/>
        <v>LA23_P</v>
      </c>
      <c r="I112" t="str">
        <f t="shared" si="9"/>
        <v>--</v>
      </c>
      <c r="J112" t="str">
        <f t="shared" si="10"/>
        <v>--</v>
      </c>
      <c r="K112">
        <f>IFERROR(IF(J112="--",IF(G112=H112,VLOOKUP(G112,RAW_b_TEI0185_REV03!L:N,3,0),SUM(VLOOKUP(H112,RAW_b_TEI0185_REV03!L:N,3,0),VLOOKUP(G112,RAW_b_TEI0185_REV03!L:N,3,0))),"---"),"---")</f>
        <v>101.4238</v>
      </c>
      <c r="L112" t="str">
        <f t="shared" si="11"/>
        <v>J3-D23</v>
      </c>
      <c r="M112" t="str">
        <f>IFERROR(IF(
COUNTIF(B2B!H:H,(IF(K112&lt;&gt;"---",IF(INDEX(RAW_b_TEI0185_REV03!B:D,MATCH(H112,RAW_b_TEI0185_REV03!B:B,0),3)=L112,INDEX(
RAW_b_TEI0185_REV03!B:D,MATCH(H112,INDEX(RAW_b_TEI0185_REV03!B:B,MATCH(H112,RAW_b_TEI0185_REV03!B:B,)+1):'RAW_b_TEI0185_REV03'!B11183,)+MATCH(H112,RAW_b_TEI0185_REV03!B:B,),3),INDEX(RAW_b_TEI0185_REV03!B:D,MATCH(H112,RAW_b_TEI0185_REV03!B:B,0),3)),"---")))=1,"---",IF(K112&lt;&gt;"---",IF(INDEX(RAW_b_TEI0185_REV03!B:D,MATCH(H112,RAW_b_TEI0185_REV03!B:B,0),3)=L112,INDEX(
RAW_b_TEI0185_REV03!B:D,MATCH(H112,INDEX(RAW_b_TEI0185_REV03!B:B,MATCH(H112,RAW_b_TEI0185_REV03!B:B,)+1):'RAW_b_TEI0185_REV03'!B11183,)+MATCH(H112,RAW_b_TEI0185_REV03!B:B,),3),INDEX(RAW_b_TEI0185_REV03!B:D,MATCH(H112,RAW_b_TEI0185_REV03!B:B,0),3)),"---")),"---")</f>
        <v>U1-BW49</v>
      </c>
      <c r="N112" t="str">
        <f>IFERROR(IF(AND(B112="B2B",J112="--"),L112,IF(
COUNTIF(B2B!H:H,(IF(K112&lt;&gt;"---",IF(INDEX(RAW_b_TEI0185_REV03!B:D,MATCH(H112,RAW_b_TEI0185_REV03!B:B,0),3)=L112,INDEX(
RAW_b_TEI0185_REV03!B:D,MATCH(H112,INDEX(RAW_b_TEI0185_REV03!B:B,MATCH(H112,RAW_b_TEI0185_REV03!B:B,)+1):'RAW_b_TEI0185_REV03'!B11183,)+MATCH(H112,RAW_b_TEI0185_REV03!B:B,),3),INDEX(RAW_b_TEI0185_REV03!B:D,MATCH(H112,RAW_b_TEI0185_REV03!B:B,0),3)),"---")))=0,"---",IF(K112&lt;&gt;"---",IF(INDEX(RAW_b_TEI0185_REV03!B:D,MATCH(H112,RAW_b_TEI0185_REV03!B:B,0),3)=L112,INDEX(
RAW_b_TEI0185_REV03!B:D,MATCH(H112,INDEX(RAW_b_TEI0185_REV03!B:B,MATCH(H112,RAW_b_TEI0185_REV03!B:B,)+1):'RAW_b_TEI0185_REV03'!B11183,)+MATCH(H112,RAW_b_TEI0185_REV03!B:B,),3),INDEX(RAW_b_TEI0185_REV03!B:D,MATCH(H112,RAW_b_TEI0185_REV03!B:B,0),3)),"---"))),"---")</f>
        <v>---</v>
      </c>
      <c r="Q112" t="s">
        <v>2196</v>
      </c>
      <c r="R112" t="s">
        <v>4459</v>
      </c>
      <c r="S112" t="s">
        <v>2196</v>
      </c>
      <c r="T112">
        <f>COUNTIF(RAW_b_TEI0185_REV03!B:B,G112)</f>
        <v>2</v>
      </c>
      <c r="U112" t="str">
        <f t="shared" si="12"/>
        <v>FMC-LA23_P</v>
      </c>
      <c r="W112" t="str">
        <f>IF(IF(IFERROR(VLOOKUP(H112,$O$6:$O$50,1,),1)=1,1,0),IFERROR(VLOOKUP($F$2&amp;"-"&amp;H112,RAW_b_TEI0185_REV03!C:G,4,0),"--"),"---")</f>
        <v>BW49</v>
      </c>
      <c r="X112" t="str">
        <f t="shared" si="13"/>
        <v>---</v>
      </c>
    </row>
    <row r="113" spans="1:24" x14ac:dyDescent="0.25">
      <c r="A113" t="s">
        <v>5231</v>
      </c>
      <c r="B113" t="s">
        <v>5223</v>
      </c>
      <c r="C113" t="s">
        <v>549</v>
      </c>
      <c r="D113" t="s">
        <v>271</v>
      </c>
      <c r="E113" t="s">
        <v>548</v>
      </c>
      <c r="F113" t="str">
        <f t="shared" si="7"/>
        <v>J3-D24</v>
      </c>
      <c r="G113" t="str">
        <f>VLOOKUP(F113,RAW_b_TEI0185_REV03!A:B,2,0)</f>
        <v>LA23_N</v>
      </c>
      <c r="H113" t="str">
        <f t="shared" si="8"/>
        <v>LA23_N</v>
      </c>
      <c r="I113" t="str">
        <f t="shared" si="9"/>
        <v>--</v>
      </c>
      <c r="J113" t="str">
        <f t="shared" si="10"/>
        <v>--</v>
      </c>
      <c r="K113">
        <f>IFERROR(IF(J113="--",IF(G113=H113,VLOOKUP(G113,RAW_b_TEI0185_REV03!L:N,3,0),SUM(VLOOKUP(H113,RAW_b_TEI0185_REV03!L:N,3,0),VLOOKUP(G113,RAW_b_TEI0185_REV03!L:N,3,0))),"---"),"---")</f>
        <v>101.52330000000001</v>
      </c>
      <c r="L113" t="str">
        <f t="shared" si="11"/>
        <v>J3-D24</v>
      </c>
      <c r="M113" t="str">
        <f>IFERROR(IF(
COUNTIF(B2B!H:H,(IF(K113&lt;&gt;"---",IF(INDEX(RAW_b_TEI0185_REV03!B:D,MATCH(H113,RAW_b_TEI0185_REV03!B:B,0),3)=L113,INDEX(
RAW_b_TEI0185_REV03!B:D,MATCH(H113,INDEX(RAW_b_TEI0185_REV03!B:B,MATCH(H113,RAW_b_TEI0185_REV03!B:B,)+1):'RAW_b_TEI0185_REV03'!B11184,)+MATCH(H113,RAW_b_TEI0185_REV03!B:B,),3),INDEX(RAW_b_TEI0185_REV03!B:D,MATCH(H113,RAW_b_TEI0185_REV03!B:B,0),3)),"---")))=1,"---",IF(K113&lt;&gt;"---",IF(INDEX(RAW_b_TEI0185_REV03!B:D,MATCH(H113,RAW_b_TEI0185_REV03!B:B,0),3)=L113,INDEX(
RAW_b_TEI0185_REV03!B:D,MATCH(H113,INDEX(RAW_b_TEI0185_REV03!B:B,MATCH(H113,RAW_b_TEI0185_REV03!B:B,)+1):'RAW_b_TEI0185_REV03'!B11184,)+MATCH(H113,RAW_b_TEI0185_REV03!B:B,),3),INDEX(RAW_b_TEI0185_REV03!B:D,MATCH(H113,RAW_b_TEI0185_REV03!B:B,0),3)),"---")),"---")</f>
        <v>U1-CA49</v>
      </c>
      <c r="N113" t="str">
        <f>IFERROR(IF(AND(B113="B2B",J113="--"),L113,IF(
COUNTIF(B2B!H:H,(IF(K113&lt;&gt;"---",IF(INDEX(RAW_b_TEI0185_REV03!B:D,MATCH(H113,RAW_b_TEI0185_REV03!B:B,0),3)=L113,INDEX(
RAW_b_TEI0185_REV03!B:D,MATCH(H113,INDEX(RAW_b_TEI0185_REV03!B:B,MATCH(H113,RAW_b_TEI0185_REV03!B:B,)+1):'RAW_b_TEI0185_REV03'!B11184,)+MATCH(H113,RAW_b_TEI0185_REV03!B:B,),3),INDEX(RAW_b_TEI0185_REV03!B:D,MATCH(H113,RAW_b_TEI0185_REV03!B:B,0),3)),"---")))=0,"---",IF(K113&lt;&gt;"---",IF(INDEX(RAW_b_TEI0185_REV03!B:D,MATCH(H113,RAW_b_TEI0185_REV03!B:B,0),3)=L113,INDEX(
RAW_b_TEI0185_REV03!B:D,MATCH(H113,INDEX(RAW_b_TEI0185_REV03!B:B,MATCH(H113,RAW_b_TEI0185_REV03!B:B,)+1):'RAW_b_TEI0185_REV03'!B11184,)+MATCH(H113,RAW_b_TEI0185_REV03!B:B,),3),INDEX(RAW_b_TEI0185_REV03!B:D,MATCH(H113,RAW_b_TEI0185_REV03!B:B,0),3)),"---"))),"---")</f>
        <v>---</v>
      </c>
      <c r="Q113" t="s">
        <v>2194</v>
      </c>
      <c r="R113" t="s">
        <v>4460</v>
      </c>
      <c r="S113" t="s">
        <v>2194</v>
      </c>
      <c r="T113">
        <f>COUNTIF(RAW_b_TEI0185_REV03!B:B,G113)</f>
        <v>2</v>
      </c>
      <c r="U113" t="str">
        <f t="shared" si="12"/>
        <v>FMC-LA23_N</v>
      </c>
      <c r="W113" t="str">
        <f>IF(IF(IFERROR(VLOOKUP(H113,$O$6:$O$50,1,),1)=1,1,0),IFERROR(VLOOKUP($F$2&amp;"-"&amp;H113,RAW_b_TEI0185_REV03!C:G,4,0),"--"),"---")</f>
        <v>CA49</v>
      </c>
      <c r="X113" t="str">
        <f t="shared" si="13"/>
        <v>---</v>
      </c>
    </row>
    <row r="114" spans="1:24" x14ac:dyDescent="0.25">
      <c r="A114" t="s">
        <v>5232</v>
      </c>
      <c r="B114" t="s">
        <v>5223</v>
      </c>
      <c r="C114" t="s">
        <v>552</v>
      </c>
      <c r="D114" t="s">
        <v>271</v>
      </c>
      <c r="E114" t="s">
        <v>551</v>
      </c>
      <c r="F114" t="str">
        <f t="shared" si="7"/>
        <v>J3-D26</v>
      </c>
      <c r="G114" t="str">
        <f>VLOOKUP(F114,RAW_b_TEI0185_REV03!A:B,2,0)</f>
        <v>LA26_P</v>
      </c>
      <c r="H114" t="str">
        <f t="shared" si="8"/>
        <v>LA26_P</v>
      </c>
      <c r="I114" t="str">
        <f t="shared" si="9"/>
        <v>--</v>
      </c>
      <c r="J114" t="str">
        <f t="shared" si="10"/>
        <v>--</v>
      </c>
      <c r="K114">
        <f>IFERROR(IF(J114="--",IF(G114=H114,VLOOKUP(G114,RAW_b_TEI0185_REV03!L:N,3,0),SUM(VLOOKUP(H114,RAW_b_TEI0185_REV03!L:N,3,0),VLOOKUP(G114,RAW_b_TEI0185_REV03!L:N,3,0))),"---"),"---")</f>
        <v>99.538200000000003</v>
      </c>
      <c r="L114" t="str">
        <f t="shared" si="11"/>
        <v>J3-D26</v>
      </c>
      <c r="M114" t="str">
        <f>IFERROR(IF(
COUNTIF(B2B!H:H,(IF(K114&lt;&gt;"---",IF(INDEX(RAW_b_TEI0185_REV03!B:D,MATCH(H114,RAW_b_TEI0185_REV03!B:B,0),3)=L114,INDEX(
RAW_b_TEI0185_REV03!B:D,MATCH(H114,INDEX(RAW_b_TEI0185_REV03!B:B,MATCH(H114,RAW_b_TEI0185_REV03!B:B,)+1):'RAW_b_TEI0185_REV03'!B11185,)+MATCH(H114,RAW_b_TEI0185_REV03!B:B,),3),INDEX(RAW_b_TEI0185_REV03!B:D,MATCH(H114,RAW_b_TEI0185_REV03!B:B,0),3)),"---")))=1,"---",IF(K114&lt;&gt;"---",IF(INDEX(RAW_b_TEI0185_REV03!B:D,MATCH(H114,RAW_b_TEI0185_REV03!B:B,0),3)=L114,INDEX(
RAW_b_TEI0185_REV03!B:D,MATCH(H114,INDEX(RAW_b_TEI0185_REV03!B:B,MATCH(H114,RAW_b_TEI0185_REV03!B:B,)+1):'RAW_b_TEI0185_REV03'!B11185,)+MATCH(H114,RAW_b_TEI0185_REV03!B:B,),3),INDEX(RAW_b_TEI0185_REV03!B:D,MATCH(H114,RAW_b_TEI0185_REV03!B:B,0),3)),"---")),"---")</f>
        <v>U1-BM52</v>
      </c>
      <c r="N114" t="str">
        <f>IFERROR(IF(AND(B114="B2B",J114="--"),L114,IF(
COUNTIF(B2B!H:H,(IF(K114&lt;&gt;"---",IF(INDEX(RAW_b_TEI0185_REV03!B:D,MATCH(H114,RAW_b_TEI0185_REV03!B:B,0),3)=L114,INDEX(
RAW_b_TEI0185_REV03!B:D,MATCH(H114,INDEX(RAW_b_TEI0185_REV03!B:B,MATCH(H114,RAW_b_TEI0185_REV03!B:B,)+1):'RAW_b_TEI0185_REV03'!B11185,)+MATCH(H114,RAW_b_TEI0185_REV03!B:B,),3),INDEX(RAW_b_TEI0185_REV03!B:D,MATCH(H114,RAW_b_TEI0185_REV03!B:B,0),3)),"---")))=0,"---",IF(K114&lt;&gt;"---",IF(INDEX(RAW_b_TEI0185_REV03!B:D,MATCH(H114,RAW_b_TEI0185_REV03!B:B,0),3)=L114,INDEX(
RAW_b_TEI0185_REV03!B:D,MATCH(H114,INDEX(RAW_b_TEI0185_REV03!B:B,MATCH(H114,RAW_b_TEI0185_REV03!B:B,)+1):'RAW_b_TEI0185_REV03'!B11185,)+MATCH(H114,RAW_b_TEI0185_REV03!B:B,),3),INDEX(RAW_b_TEI0185_REV03!B:D,MATCH(H114,RAW_b_TEI0185_REV03!B:B,0),3)),"---"))),"---")</f>
        <v>---</v>
      </c>
      <c r="Q114" t="s">
        <v>2162</v>
      </c>
      <c r="R114" t="s">
        <v>4391</v>
      </c>
      <c r="S114" t="s">
        <v>2162</v>
      </c>
      <c r="T114">
        <f>COUNTIF(RAW_b_TEI0185_REV03!B:B,G114)</f>
        <v>2</v>
      </c>
      <c r="U114" t="str">
        <f t="shared" si="12"/>
        <v>FMC-LA26_P</v>
      </c>
      <c r="W114" t="str">
        <f>IF(IF(IFERROR(VLOOKUP(H114,$O$6:$O$50,1,),1)=1,1,0),IFERROR(VLOOKUP($F$2&amp;"-"&amp;H114,RAW_b_TEI0185_REV03!C:G,4,0),"--"),"---")</f>
        <v>BM52</v>
      </c>
      <c r="X114" t="str">
        <f t="shared" si="13"/>
        <v>---</v>
      </c>
    </row>
    <row r="115" spans="1:24" x14ac:dyDescent="0.25">
      <c r="A115" t="s">
        <v>5233</v>
      </c>
      <c r="B115" t="s">
        <v>5223</v>
      </c>
      <c r="C115" t="s">
        <v>555</v>
      </c>
      <c r="D115" t="s">
        <v>271</v>
      </c>
      <c r="E115" t="s">
        <v>554</v>
      </c>
      <c r="F115" t="str">
        <f t="shared" si="7"/>
        <v>J3-D27</v>
      </c>
      <c r="G115" t="str">
        <f>VLOOKUP(F115,RAW_b_TEI0185_REV03!A:B,2,0)</f>
        <v>LA26_N</v>
      </c>
      <c r="H115" t="str">
        <f t="shared" si="8"/>
        <v>LA26_N</v>
      </c>
      <c r="I115" t="str">
        <f t="shared" si="9"/>
        <v>--</v>
      </c>
      <c r="J115" t="str">
        <f t="shared" si="10"/>
        <v>--</v>
      </c>
      <c r="K115">
        <f>IFERROR(IF(J115="--",IF(G115=H115,VLOOKUP(G115,RAW_b_TEI0185_REV03!L:N,3,0),SUM(VLOOKUP(H115,RAW_b_TEI0185_REV03!L:N,3,0),VLOOKUP(G115,RAW_b_TEI0185_REV03!L:N,3,0))),"---"),"---")</f>
        <v>99.566500000000005</v>
      </c>
      <c r="L115" t="str">
        <f t="shared" si="11"/>
        <v>J3-D27</v>
      </c>
      <c r="M115" t="str">
        <f>IFERROR(IF(
COUNTIF(B2B!H:H,(IF(K115&lt;&gt;"---",IF(INDEX(RAW_b_TEI0185_REV03!B:D,MATCH(H115,RAW_b_TEI0185_REV03!B:B,0),3)=L115,INDEX(
RAW_b_TEI0185_REV03!B:D,MATCH(H115,INDEX(RAW_b_TEI0185_REV03!B:B,MATCH(H115,RAW_b_TEI0185_REV03!B:B,)+1):'RAW_b_TEI0185_REV03'!B11186,)+MATCH(H115,RAW_b_TEI0185_REV03!B:B,),3),INDEX(RAW_b_TEI0185_REV03!B:D,MATCH(H115,RAW_b_TEI0185_REV03!B:B,0),3)),"---")))=1,"---",IF(K115&lt;&gt;"---",IF(INDEX(RAW_b_TEI0185_REV03!B:D,MATCH(H115,RAW_b_TEI0185_REV03!B:B,0),3)=L115,INDEX(
RAW_b_TEI0185_REV03!B:D,MATCH(H115,INDEX(RAW_b_TEI0185_REV03!B:B,MATCH(H115,RAW_b_TEI0185_REV03!B:B,)+1):'RAW_b_TEI0185_REV03'!B11186,)+MATCH(H115,RAW_b_TEI0185_REV03!B:B,),3),INDEX(RAW_b_TEI0185_REV03!B:D,MATCH(H115,RAW_b_TEI0185_REV03!B:B,0),3)),"---")),"---")</f>
        <v>U1-BP52</v>
      </c>
      <c r="N115" t="str">
        <f>IFERROR(IF(AND(B115="B2B",J115="--"),L115,IF(
COUNTIF(B2B!H:H,(IF(K115&lt;&gt;"---",IF(INDEX(RAW_b_TEI0185_REV03!B:D,MATCH(H115,RAW_b_TEI0185_REV03!B:B,0),3)=L115,INDEX(
RAW_b_TEI0185_REV03!B:D,MATCH(H115,INDEX(RAW_b_TEI0185_REV03!B:B,MATCH(H115,RAW_b_TEI0185_REV03!B:B,)+1):'RAW_b_TEI0185_REV03'!B11186,)+MATCH(H115,RAW_b_TEI0185_REV03!B:B,),3),INDEX(RAW_b_TEI0185_REV03!B:D,MATCH(H115,RAW_b_TEI0185_REV03!B:B,0),3)),"---")))=0,"---",IF(K115&lt;&gt;"---",IF(INDEX(RAW_b_TEI0185_REV03!B:D,MATCH(H115,RAW_b_TEI0185_REV03!B:B,0),3)=L115,INDEX(
RAW_b_TEI0185_REV03!B:D,MATCH(H115,INDEX(RAW_b_TEI0185_REV03!B:B,MATCH(H115,RAW_b_TEI0185_REV03!B:B,)+1):'RAW_b_TEI0185_REV03'!B11186,)+MATCH(H115,RAW_b_TEI0185_REV03!B:B,),3),INDEX(RAW_b_TEI0185_REV03!B:D,MATCH(H115,RAW_b_TEI0185_REV03!B:B,0),3)),"---"))),"---")</f>
        <v>---</v>
      </c>
      <c r="Q115" t="s">
        <v>2160</v>
      </c>
      <c r="R115" t="s">
        <v>4392</v>
      </c>
      <c r="S115" t="s">
        <v>2160</v>
      </c>
      <c r="T115">
        <f>COUNTIF(RAW_b_TEI0185_REV03!B:B,G115)</f>
        <v>2</v>
      </c>
      <c r="U115" t="str">
        <f t="shared" si="12"/>
        <v>FMC-LA26_N</v>
      </c>
      <c r="W115" t="str">
        <f>IF(IF(IFERROR(VLOOKUP(H115,$O$6:$O$50,1,),1)=1,1,0),IFERROR(VLOOKUP($F$2&amp;"-"&amp;H115,RAW_b_TEI0185_REV03!C:G,4,0),"--"),"---")</f>
        <v>BP52</v>
      </c>
      <c r="X115" t="str">
        <f t="shared" si="13"/>
        <v>---</v>
      </c>
    </row>
    <row r="116" spans="1:24" x14ac:dyDescent="0.25">
      <c r="A116" t="s">
        <v>5234</v>
      </c>
      <c r="B116" t="s">
        <v>5223</v>
      </c>
      <c r="C116" t="s">
        <v>558</v>
      </c>
      <c r="D116" t="s">
        <v>271</v>
      </c>
      <c r="E116" t="s">
        <v>557</v>
      </c>
      <c r="F116" t="str">
        <f t="shared" si="7"/>
        <v>J3-E2</v>
      </c>
      <c r="G116" t="str">
        <f>VLOOKUP(F116,RAW_b_TEI0185_REV03!A:B,2,0)</f>
        <v>NetJ3_E2</v>
      </c>
      <c r="H116" t="str">
        <f t="shared" si="8"/>
        <v>NetJ3_E2</v>
      </c>
      <c r="I116" t="str">
        <f t="shared" si="9"/>
        <v>--</v>
      </c>
      <c r="J116" t="str">
        <f t="shared" si="10"/>
        <v>--</v>
      </c>
      <c r="K116" t="str">
        <f>IFERROR(IF(J116="--",IF(G116=H116,VLOOKUP(G116,RAW_b_TEI0185_REV03!L:N,3,0),SUM(VLOOKUP(H116,RAW_b_TEI0185_REV03!L:N,3,0),VLOOKUP(G116,RAW_b_TEI0185_REV03!L:N,3,0))),"---"),"---")</f>
        <v>---</v>
      </c>
      <c r="L116" t="str">
        <f t="shared" si="11"/>
        <v>J3-E2</v>
      </c>
      <c r="M116" t="str">
        <f>IFERROR(IF(
COUNTIF(B2B!H:H,(IF(K116&lt;&gt;"---",IF(INDEX(RAW_b_TEI0185_REV03!B:D,MATCH(H116,RAW_b_TEI0185_REV03!B:B,0),3)=L116,INDEX(
RAW_b_TEI0185_REV03!B:D,MATCH(H116,INDEX(RAW_b_TEI0185_REV03!B:B,MATCH(H116,RAW_b_TEI0185_REV03!B:B,)+1):'RAW_b_TEI0185_REV03'!B11187,)+MATCH(H116,RAW_b_TEI0185_REV03!B:B,),3),INDEX(RAW_b_TEI0185_REV03!B:D,MATCH(H116,RAW_b_TEI0185_REV03!B:B,0),3)),"---")))=1,"---",IF(K116&lt;&gt;"---",IF(INDEX(RAW_b_TEI0185_REV03!B:D,MATCH(H116,RAW_b_TEI0185_REV03!B:B,0),3)=L116,INDEX(
RAW_b_TEI0185_REV03!B:D,MATCH(H116,INDEX(RAW_b_TEI0185_REV03!B:B,MATCH(H116,RAW_b_TEI0185_REV03!B:B,)+1):'RAW_b_TEI0185_REV03'!B11187,)+MATCH(H116,RAW_b_TEI0185_REV03!B:B,),3),INDEX(RAW_b_TEI0185_REV03!B:D,MATCH(H116,RAW_b_TEI0185_REV03!B:B,0),3)),"---")),"---")</f>
        <v>---</v>
      </c>
      <c r="N116" t="str">
        <f>IFERROR(IF(AND(B116="B2B",J116="--"),L116,IF(
COUNTIF(B2B!H:H,(IF(K116&lt;&gt;"---",IF(INDEX(RAW_b_TEI0185_REV03!B:D,MATCH(H116,RAW_b_TEI0185_REV03!B:B,0),3)=L116,INDEX(
RAW_b_TEI0185_REV03!B:D,MATCH(H116,INDEX(RAW_b_TEI0185_REV03!B:B,MATCH(H116,RAW_b_TEI0185_REV03!B:B,)+1):'RAW_b_TEI0185_REV03'!B11187,)+MATCH(H116,RAW_b_TEI0185_REV03!B:B,),3),INDEX(RAW_b_TEI0185_REV03!B:D,MATCH(H116,RAW_b_TEI0185_REV03!B:B,0),3)),"---")))=0,"---",IF(K116&lt;&gt;"---",IF(INDEX(RAW_b_TEI0185_REV03!B:D,MATCH(H116,RAW_b_TEI0185_REV03!B:B,0),3)=L116,INDEX(
RAW_b_TEI0185_REV03!B:D,MATCH(H116,INDEX(RAW_b_TEI0185_REV03!B:B,MATCH(H116,RAW_b_TEI0185_REV03!B:B,)+1):'RAW_b_TEI0185_REV03'!B11187,)+MATCH(H116,RAW_b_TEI0185_REV03!B:B,),3),INDEX(RAW_b_TEI0185_REV03!B:D,MATCH(H116,RAW_b_TEI0185_REV03!B:B,0),3)),"---"))),"---")</f>
        <v>---</v>
      </c>
      <c r="Q116" t="s">
        <v>458</v>
      </c>
      <c r="R116" t="s">
        <v>4389</v>
      </c>
      <c r="S116" t="s">
        <v>2166</v>
      </c>
      <c r="T116">
        <f>COUNTIF(RAW_b_TEI0185_REV03!B:B,G116)</f>
        <v>1</v>
      </c>
      <c r="U116" t="str">
        <f t="shared" si="12"/>
        <v>FMC-NetJ3_E2</v>
      </c>
      <c r="W116" t="str">
        <f>IF(IF(IFERROR(VLOOKUP(H116,$O$6:$O$50,1,),1)=1,1,0),IFERROR(VLOOKUP($F$2&amp;"-"&amp;H116,RAW_b_TEI0185_REV03!C:G,4,0),"--"),"---")</f>
        <v>--</v>
      </c>
      <c r="X116" t="str">
        <f t="shared" si="13"/>
        <v>---</v>
      </c>
    </row>
    <row r="117" spans="1:24" x14ac:dyDescent="0.25">
      <c r="A117" t="s">
        <v>5235</v>
      </c>
      <c r="B117" t="s">
        <v>5223</v>
      </c>
      <c r="C117" t="s">
        <v>561</v>
      </c>
      <c r="D117" t="s">
        <v>271</v>
      </c>
      <c r="E117" t="s">
        <v>560</v>
      </c>
      <c r="F117" t="str">
        <f t="shared" si="7"/>
        <v>J3-E3</v>
      </c>
      <c r="G117" t="str">
        <f>VLOOKUP(F117,RAW_b_TEI0185_REV03!A:B,2,0)</f>
        <v>NetJ3_E3</v>
      </c>
      <c r="H117" t="str">
        <f t="shared" si="8"/>
        <v>NetJ3_E3</v>
      </c>
      <c r="I117" t="str">
        <f t="shared" si="9"/>
        <v>--</v>
      </c>
      <c r="J117" t="str">
        <f t="shared" si="10"/>
        <v>--</v>
      </c>
      <c r="K117" t="str">
        <f>IFERROR(IF(J117="--",IF(G117=H117,VLOOKUP(G117,RAW_b_TEI0185_REV03!L:N,3,0),SUM(VLOOKUP(H117,RAW_b_TEI0185_REV03!L:N,3,0),VLOOKUP(G117,RAW_b_TEI0185_REV03!L:N,3,0))),"---"),"---")</f>
        <v>---</v>
      </c>
      <c r="L117" t="str">
        <f t="shared" si="11"/>
        <v>J3-E3</v>
      </c>
      <c r="M117" t="str">
        <f>IFERROR(IF(
COUNTIF(B2B!H:H,(IF(K117&lt;&gt;"---",IF(INDEX(RAW_b_TEI0185_REV03!B:D,MATCH(H117,RAW_b_TEI0185_REV03!B:B,0),3)=L117,INDEX(
RAW_b_TEI0185_REV03!B:D,MATCH(H117,INDEX(RAW_b_TEI0185_REV03!B:B,MATCH(H117,RAW_b_TEI0185_REV03!B:B,)+1):'RAW_b_TEI0185_REV03'!B11188,)+MATCH(H117,RAW_b_TEI0185_REV03!B:B,),3),INDEX(RAW_b_TEI0185_REV03!B:D,MATCH(H117,RAW_b_TEI0185_REV03!B:B,0),3)),"---")))=1,"---",IF(K117&lt;&gt;"---",IF(INDEX(RAW_b_TEI0185_REV03!B:D,MATCH(H117,RAW_b_TEI0185_REV03!B:B,0),3)=L117,INDEX(
RAW_b_TEI0185_REV03!B:D,MATCH(H117,INDEX(RAW_b_TEI0185_REV03!B:B,MATCH(H117,RAW_b_TEI0185_REV03!B:B,)+1):'RAW_b_TEI0185_REV03'!B11188,)+MATCH(H117,RAW_b_TEI0185_REV03!B:B,),3),INDEX(RAW_b_TEI0185_REV03!B:D,MATCH(H117,RAW_b_TEI0185_REV03!B:B,0),3)),"---")),"---")</f>
        <v>---</v>
      </c>
      <c r="N117" t="str">
        <f>IFERROR(IF(AND(B117="B2B",J117="--"),L117,IF(
COUNTIF(B2B!H:H,(IF(K117&lt;&gt;"---",IF(INDEX(RAW_b_TEI0185_REV03!B:D,MATCH(H117,RAW_b_TEI0185_REV03!B:B,0),3)=L117,INDEX(
RAW_b_TEI0185_REV03!B:D,MATCH(H117,INDEX(RAW_b_TEI0185_REV03!B:B,MATCH(H117,RAW_b_TEI0185_REV03!B:B,)+1):'RAW_b_TEI0185_REV03'!B11188,)+MATCH(H117,RAW_b_TEI0185_REV03!B:B,),3),INDEX(RAW_b_TEI0185_REV03!B:D,MATCH(H117,RAW_b_TEI0185_REV03!B:B,0),3)),"---")))=0,"---",IF(K117&lt;&gt;"---",IF(INDEX(RAW_b_TEI0185_REV03!B:D,MATCH(H117,RAW_b_TEI0185_REV03!B:B,0),3)=L117,INDEX(
RAW_b_TEI0185_REV03!B:D,MATCH(H117,INDEX(RAW_b_TEI0185_REV03!B:B,MATCH(H117,RAW_b_TEI0185_REV03!B:B,)+1):'RAW_b_TEI0185_REV03'!B11188,)+MATCH(H117,RAW_b_TEI0185_REV03!B:B,),3),INDEX(RAW_b_TEI0185_REV03!B:D,MATCH(H117,RAW_b_TEI0185_REV03!B:B,0),3)),"---"))),"---")</f>
        <v>---</v>
      </c>
      <c r="Q117" t="s">
        <v>456</v>
      </c>
      <c r="R117" t="s">
        <v>4390</v>
      </c>
      <c r="S117" t="s">
        <v>2164</v>
      </c>
      <c r="T117">
        <f>COUNTIF(RAW_b_TEI0185_REV03!B:B,G117)</f>
        <v>1</v>
      </c>
      <c r="U117" t="str">
        <f t="shared" si="12"/>
        <v>FMC-NetJ3_E3</v>
      </c>
      <c r="W117" t="str">
        <f>IF(IF(IFERROR(VLOOKUP(H117,$O$6:$O$50,1,),1)=1,1,0),IFERROR(VLOOKUP($F$2&amp;"-"&amp;H117,RAW_b_TEI0185_REV03!C:G,4,0),"--"),"---")</f>
        <v>--</v>
      </c>
      <c r="X117" t="str">
        <f t="shared" si="13"/>
        <v>---</v>
      </c>
    </row>
    <row r="118" spans="1:24" x14ac:dyDescent="0.25">
      <c r="A118" t="s">
        <v>5236</v>
      </c>
      <c r="B118" t="s">
        <v>5223</v>
      </c>
      <c r="C118" t="s">
        <v>564</v>
      </c>
      <c r="D118" t="s">
        <v>271</v>
      </c>
      <c r="E118" t="s">
        <v>563</v>
      </c>
      <c r="F118" t="str">
        <f t="shared" si="7"/>
        <v>J3-E6</v>
      </c>
      <c r="G118" t="str">
        <f>VLOOKUP(F118,RAW_b_TEI0185_REV03!A:B,2,0)</f>
        <v>NetJ3_E6</v>
      </c>
      <c r="H118" t="str">
        <f t="shared" si="8"/>
        <v>NetJ3_E6</v>
      </c>
      <c r="I118" t="str">
        <f t="shared" si="9"/>
        <v>--</v>
      </c>
      <c r="J118" t="str">
        <f t="shared" si="10"/>
        <v>--</v>
      </c>
      <c r="K118" t="str">
        <f>IFERROR(IF(J118="--",IF(G118=H118,VLOOKUP(G118,RAW_b_TEI0185_REV03!L:N,3,0),SUM(VLOOKUP(H118,RAW_b_TEI0185_REV03!L:N,3,0),VLOOKUP(G118,RAW_b_TEI0185_REV03!L:N,3,0))),"---"),"---")</f>
        <v>---</v>
      </c>
      <c r="L118" t="str">
        <f t="shared" si="11"/>
        <v>J3-E6</v>
      </c>
      <c r="M118" t="str">
        <f>IFERROR(IF(
COUNTIF(B2B!H:H,(IF(K118&lt;&gt;"---",IF(INDEX(RAW_b_TEI0185_REV03!B:D,MATCH(H118,RAW_b_TEI0185_REV03!B:B,0),3)=L118,INDEX(
RAW_b_TEI0185_REV03!B:D,MATCH(H118,INDEX(RAW_b_TEI0185_REV03!B:B,MATCH(H118,RAW_b_TEI0185_REV03!B:B,)+1):'RAW_b_TEI0185_REV03'!B11189,)+MATCH(H118,RAW_b_TEI0185_REV03!B:B,),3),INDEX(RAW_b_TEI0185_REV03!B:D,MATCH(H118,RAW_b_TEI0185_REV03!B:B,0),3)),"---")))=1,"---",IF(K118&lt;&gt;"---",IF(INDEX(RAW_b_TEI0185_REV03!B:D,MATCH(H118,RAW_b_TEI0185_REV03!B:B,0),3)=L118,INDEX(
RAW_b_TEI0185_REV03!B:D,MATCH(H118,INDEX(RAW_b_TEI0185_REV03!B:B,MATCH(H118,RAW_b_TEI0185_REV03!B:B,)+1):'RAW_b_TEI0185_REV03'!B11189,)+MATCH(H118,RAW_b_TEI0185_REV03!B:B,),3),INDEX(RAW_b_TEI0185_REV03!B:D,MATCH(H118,RAW_b_TEI0185_REV03!B:B,0),3)),"---")),"---")</f>
        <v>---</v>
      </c>
      <c r="N118" t="str">
        <f>IFERROR(IF(AND(B118="B2B",J118="--"),L118,IF(
COUNTIF(B2B!H:H,(IF(K118&lt;&gt;"---",IF(INDEX(RAW_b_TEI0185_REV03!B:D,MATCH(H118,RAW_b_TEI0185_REV03!B:B,0),3)=L118,INDEX(
RAW_b_TEI0185_REV03!B:D,MATCH(H118,INDEX(RAW_b_TEI0185_REV03!B:B,MATCH(H118,RAW_b_TEI0185_REV03!B:B,)+1):'RAW_b_TEI0185_REV03'!B11189,)+MATCH(H118,RAW_b_TEI0185_REV03!B:B,),3),INDEX(RAW_b_TEI0185_REV03!B:D,MATCH(H118,RAW_b_TEI0185_REV03!B:B,0),3)),"---")))=0,"---",IF(K118&lt;&gt;"---",IF(INDEX(RAW_b_TEI0185_REV03!B:D,MATCH(H118,RAW_b_TEI0185_REV03!B:B,0),3)=L118,INDEX(
RAW_b_TEI0185_REV03!B:D,MATCH(H118,INDEX(RAW_b_TEI0185_REV03!B:B,MATCH(H118,RAW_b_TEI0185_REV03!B:B,)+1):'RAW_b_TEI0185_REV03'!B11189,)+MATCH(H118,RAW_b_TEI0185_REV03!B:B,),3),INDEX(RAW_b_TEI0185_REV03!B:D,MATCH(H118,RAW_b_TEI0185_REV03!B:B,0),3)),"---"))),"---")</f>
        <v>---</v>
      </c>
      <c r="Q118" t="s">
        <v>474</v>
      </c>
      <c r="R118" t="s">
        <v>4393</v>
      </c>
      <c r="S118" t="s">
        <v>2170</v>
      </c>
      <c r="T118">
        <f>COUNTIF(RAW_b_TEI0185_REV03!B:B,G118)</f>
        <v>1</v>
      </c>
      <c r="U118" t="str">
        <f t="shared" si="12"/>
        <v>FMC-NetJ3_E6</v>
      </c>
      <c r="W118" t="str">
        <f>IF(IF(IFERROR(VLOOKUP(H118,$O$6:$O$50,1,),1)=1,1,0),IFERROR(VLOOKUP($F$2&amp;"-"&amp;H118,RAW_b_TEI0185_REV03!C:G,4,0),"--"),"---")</f>
        <v>--</v>
      </c>
      <c r="X118" t="str">
        <f t="shared" si="13"/>
        <v>---</v>
      </c>
    </row>
    <row r="119" spans="1:24" x14ac:dyDescent="0.25">
      <c r="A119" t="s">
        <v>5237</v>
      </c>
      <c r="B119" t="s">
        <v>5223</v>
      </c>
      <c r="C119" t="s">
        <v>567</v>
      </c>
      <c r="D119" t="s">
        <v>271</v>
      </c>
      <c r="E119" t="s">
        <v>566</v>
      </c>
      <c r="F119" t="str">
        <f t="shared" si="7"/>
        <v>J3-E7</v>
      </c>
      <c r="G119" t="str">
        <f>VLOOKUP(F119,RAW_b_TEI0185_REV03!A:B,2,0)</f>
        <v>NetJ3_E7</v>
      </c>
      <c r="H119" t="str">
        <f t="shared" si="8"/>
        <v>NetJ3_E7</v>
      </c>
      <c r="I119" t="str">
        <f t="shared" si="9"/>
        <v>--</v>
      </c>
      <c r="J119" t="str">
        <f t="shared" si="10"/>
        <v>--</v>
      </c>
      <c r="K119" t="str">
        <f>IFERROR(IF(J119="--",IF(G119=H119,VLOOKUP(G119,RAW_b_TEI0185_REV03!L:N,3,0),SUM(VLOOKUP(H119,RAW_b_TEI0185_REV03!L:N,3,0),VLOOKUP(G119,RAW_b_TEI0185_REV03!L:N,3,0))),"---"),"---")</f>
        <v>---</v>
      </c>
      <c r="L119" t="str">
        <f t="shared" si="11"/>
        <v>J3-E7</v>
      </c>
      <c r="M119" t="str">
        <f>IFERROR(IF(
COUNTIF(B2B!H:H,(IF(K119&lt;&gt;"---",IF(INDEX(RAW_b_TEI0185_REV03!B:D,MATCH(H119,RAW_b_TEI0185_REV03!B:B,0),3)=L119,INDEX(
RAW_b_TEI0185_REV03!B:D,MATCH(H119,INDEX(RAW_b_TEI0185_REV03!B:B,MATCH(H119,RAW_b_TEI0185_REV03!B:B,)+1):'RAW_b_TEI0185_REV03'!B11190,)+MATCH(H119,RAW_b_TEI0185_REV03!B:B,),3),INDEX(RAW_b_TEI0185_REV03!B:D,MATCH(H119,RAW_b_TEI0185_REV03!B:B,0),3)),"---")))=1,"---",IF(K119&lt;&gt;"---",IF(INDEX(RAW_b_TEI0185_REV03!B:D,MATCH(H119,RAW_b_TEI0185_REV03!B:B,0),3)=L119,INDEX(
RAW_b_TEI0185_REV03!B:D,MATCH(H119,INDEX(RAW_b_TEI0185_REV03!B:B,MATCH(H119,RAW_b_TEI0185_REV03!B:B,)+1):'RAW_b_TEI0185_REV03'!B11190,)+MATCH(H119,RAW_b_TEI0185_REV03!B:B,),3),INDEX(RAW_b_TEI0185_REV03!B:D,MATCH(H119,RAW_b_TEI0185_REV03!B:B,0),3)),"---")),"---")</f>
        <v>---</v>
      </c>
      <c r="N119" t="str">
        <f>IFERROR(IF(AND(B119="B2B",J119="--"),L119,IF(
COUNTIF(B2B!H:H,(IF(K119&lt;&gt;"---",IF(INDEX(RAW_b_TEI0185_REV03!B:D,MATCH(H119,RAW_b_TEI0185_REV03!B:B,0),3)=L119,INDEX(
RAW_b_TEI0185_REV03!B:D,MATCH(H119,INDEX(RAW_b_TEI0185_REV03!B:B,MATCH(H119,RAW_b_TEI0185_REV03!B:B,)+1):'RAW_b_TEI0185_REV03'!B11190,)+MATCH(H119,RAW_b_TEI0185_REV03!B:B,),3),INDEX(RAW_b_TEI0185_REV03!B:D,MATCH(H119,RAW_b_TEI0185_REV03!B:B,0),3)),"---")))=0,"---",IF(K119&lt;&gt;"---",IF(INDEX(RAW_b_TEI0185_REV03!B:D,MATCH(H119,RAW_b_TEI0185_REV03!B:B,0),3)=L119,INDEX(
RAW_b_TEI0185_REV03!B:D,MATCH(H119,INDEX(RAW_b_TEI0185_REV03!B:B,MATCH(H119,RAW_b_TEI0185_REV03!B:B,)+1):'RAW_b_TEI0185_REV03'!B11190,)+MATCH(H119,RAW_b_TEI0185_REV03!B:B,),3),INDEX(RAW_b_TEI0185_REV03!B:D,MATCH(H119,RAW_b_TEI0185_REV03!B:B,0),3)),"---"))),"---")</f>
        <v>---</v>
      </c>
      <c r="Q119" t="s">
        <v>472</v>
      </c>
      <c r="R119" t="s">
        <v>4394</v>
      </c>
      <c r="S119" t="s">
        <v>2168</v>
      </c>
      <c r="T119">
        <f>COUNTIF(RAW_b_TEI0185_REV03!B:B,G119)</f>
        <v>1</v>
      </c>
      <c r="U119" t="str">
        <f t="shared" si="12"/>
        <v>FMC-NetJ3_E7</v>
      </c>
      <c r="W119" t="str">
        <f>IF(IF(IFERROR(VLOOKUP(H119,$O$6:$O$50,1,),1)=1,1,0),IFERROR(VLOOKUP($F$2&amp;"-"&amp;H119,RAW_b_TEI0185_REV03!C:G,4,0),"--"),"---")</f>
        <v>--</v>
      </c>
      <c r="X119" t="str">
        <f t="shared" si="13"/>
        <v>---</v>
      </c>
    </row>
    <row r="120" spans="1:24" x14ac:dyDescent="0.25">
      <c r="A120" t="s">
        <v>5238</v>
      </c>
      <c r="B120" t="s">
        <v>5223</v>
      </c>
      <c r="C120" t="s">
        <v>570</v>
      </c>
      <c r="D120" t="s">
        <v>271</v>
      </c>
      <c r="E120" t="s">
        <v>569</v>
      </c>
      <c r="F120" t="str">
        <f t="shared" si="7"/>
        <v>J3-E9</v>
      </c>
      <c r="G120" t="str">
        <f>VLOOKUP(F120,RAW_b_TEI0185_REV03!A:B,2,0)</f>
        <v>NetJ3_E9</v>
      </c>
      <c r="H120" t="str">
        <f t="shared" si="8"/>
        <v>NetJ3_E9</v>
      </c>
      <c r="I120" t="str">
        <f t="shared" si="9"/>
        <v>--</v>
      </c>
      <c r="J120" t="str">
        <f t="shared" si="10"/>
        <v>--</v>
      </c>
      <c r="K120" t="str">
        <f>IFERROR(IF(J120="--",IF(G120=H120,VLOOKUP(G120,RAW_b_TEI0185_REV03!L:N,3,0),SUM(VLOOKUP(H120,RAW_b_TEI0185_REV03!L:N,3,0),VLOOKUP(G120,RAW_b_TEI0185_REV03!L:N,3,0))),"---"),"---")</f>
        <v>---</v>
      </c>
      <c r="L120" t="str">
        <f t="shared" si="11"/>
        <v>J3-E9</v>
      </c>
      <c r="M120" t="str">
        <f>IFERROR(IF(
COUNTIF(B2B!H:H,(IF(K120&lt;&gt;"---",IF(INDEX(RAW_b_TEI0185_REV03!B:D,MATCH(H120,RAW_b_TEI0185_REV03!B:B,0),3)=L120,INDEX(
RAW_b_TEI0185_REV03!B:D,MATCH(H120,INDEX(RAW_b_TEI0185_REV03!B:B,MATCH(H120,RAW_b_TEI0185_REV03!B:B,)+1):'RAW_b_TEI0185_REV03'!B11191,)+MATCH(H120,RAW_b_TEI0185_REV03!B:B,),3),INDEX(RAW_b_TEI0185_REV03!B:D,MATCH(H120,RAW_b_TEI0185_REV03!B:B,0),3)),"---")))=1,"---",IF(K120&lt;&gt;"---",IF(INDEX(RAW_b_TEI0185_REV03!B:D,MATCH(H120,RAW_b_TEI0185_REV03!B:B,0),3)=L120,INDEX(
RAW_b_TEI0185_REV03!B:D,MATCH(H120,INDEX(RAW_b_TEI0185_REV03!B:B,MATCH(H120,RAW_b_TEI0185_REV03!B:B,)+1):'RAW_b_TEI0185_REV03'!B11191,)+MATCH(H120,RAW_b_TEI0185_REV03!B:B,),3),INDEX(RAW_b_TEI0185_REV03!B:D,MATCH(H120,RAW_b_TEI0185_REV03!B:B,0),3)),"---")),"---")</f>
        <v>---</v>
      </c>
      <c r="N120" t="str">
        <f>IFERROR(IF(AND(B120="B2B",J120="--"),L120,IF(
COUNTIF(B2B!H:H,(IF(K120&lt;&gt;"---",IF(INDEX(RAW_b_TEI0185_REV03!B:D,MATCH(H120,RAW_b_TEI0185_REV03!B:B,0),3)=L120,INDEX(
RAW_b_TEI0185_REV03!B:D,MATCH(H120,INDEX(RAW_b_TEI0185_REV03!B:B,MATCH(H120,RAW_b_TEI0185_REV03!B:B,)+1):'RAW_b_TEI0185_REV03'!B11191,)+MATCH(H120,RAW_b_TEI0185_REV03!B:B,),3),INDEX(RAW_b_TEI0185_REV03!B:D,MATCH(H120,RAW_b_TEI0185_REV03!B:B,0),3)),"---")))=0,"---",IF(K120&lt;&gt;"---",IF(INDEX(RAW_b_TEI0185_REV03!B:D,MATCH(H120,RAW_b_TEI0185_REV03!B:B,0),3)=L120,INDEX(
RAW_b_TEI0185_REV03!B:D,MATCH(H120,INDEX(RAW_b_TEI0185_REV03!B:B,MATCH(H120,RAW_b_TEI0185_REV03!B:B,)+1):'RAW_b_TEI0185_REV03'!B11191,)+MATCH(H120,RAW_b_TEI0185_REV03!B:B,),3),INDEX(RAW_b_TEI0185_REV03!B:D,MATCH(H120,RAW_b_TEI0185_REV03!B:B,0),3)),"---"))),"---")</f>
        <v>---</v>
      </c>
      <c r="Q120" t="s">
        <v>1815</v>
      </c>
      <c r="R120" t="s">
        <v>4395</v>
      </c>
      <c r="S120" t="s">
        <v>2174</v>
      </c>
      <c r="T120">
        <f>COUNTIF(RAW_b_TEI0185_REV03!B:B,G120)</f>
        <v>1</v>
      </c>
      <c r="U120" t="str">
        <f t="shared" si="12"/>
        <v>FMC-NetJ3_E9</v>
      </c>
      <c r="W120" t="str">
        <f>IF(IF(IFERROR(VLOOKUP(H120,$O$6:$O$50,1,),1)=1,1,0),IFERROR(VLOOKUP($F$2&amp;"-"&amp;H120,RAW_b_TEI0185_REV03!C:G,4,0),"--"),"---")</f>
        <v>--</v>
      </c>
      <c r="X120" t="str">
        <f t="shared" si="13"/>
        <v>---</v>
      </c>
    </row>
    <row r="121" spans="1:24" x14ac:dyDescent="0.25">
      <c r="A121" t="s">
        <v>5239</v>
      </c>
      <c r="B121" t="s">
        <v>5223</v>
      </c>
      <c r="C121" t="s">
        <v>573</v>
      </c>
      <c r="D121" t="s">
        <v>271</v>
      </c>
      <c r="E121" t="s">
        <v>572</v>
      </c>
      <c r="F121" t="str">
        <f t="shared" si="7"/>
        <v>J3-E10</v>
      </c>
      <c r="G121" t="str">
        <f>VLOOKUP(F121,RAW_b_TEI0185_REV03!A:B,2,0)</f>
        <v>NetJ3_E10</v>
      </c>
      <c r="H121" t="str">
        <f t="shared" si="8"/>
        <v>NetJ3_E10</v>
      </c>
      <c r="I121" t="str">
        <f t="shared" si="9"/>
        <v>--</v>
      </c>
      <c r="J121" t="str">
        <f t="shared" si="10"/>
        <v>--</v>
      </c>
      <c r="K121" t="str">
        <f>IFERROR(IF(J121="--",IF(G121=H121,VLOOKUP(G121,RAW_b_TEI0185_REV03!L:N,3,0),SUM(VLOOKUP(H121,RAW_b_TEI0185_REV03!L:N,3,0),VLOOKUP(G121,RAW_b_TEI0185_REV03!L:N,3,0))),"---"),"---")</f>
        <v>---</v>
      </c>
      <c r="L121" t="str">
        <f t="shared" si="11"/>
        <v>J3-E10</v>
      </c>
      <c r="M121" t="str">
        <f>IFERROR(IF(
COUNTIF(B2B!H:H,(IF(K121&lt;&gt;"---",IF(INDEX(RAW_b_TEI0185_REV03!B:D,MATCH(H121,RAW_b_TEI0185_REV03!B:B,0),3)=L121,INDEX(
RAW_b_TEI0185_REV03!B:D,MATCH(H121,INDEX(RAW_b_TEI0185_REV03!B:B,MATCH(H121,RAW_b_TEI0185_REV03!B:B,)+1):'RAW_b_TEI0185_REV03'!B11192,)+MATCH(H121,RAW_b_TEI0185_REV03!B:B,),3),INDEX(RAW_b_TEI0185_REV03!B:D,MATCH(H121,RAW_b_TEI0185_REV03!B:B,0),3)),"---")))=1,"---",IF(K121&lt;&gt;"---",IF(INDEX(RAW_b_TEI0185_REV03!B:D,MATCH(H121,RAW_b_TEI0185_REV03!B:B,0),3)=L121,INDEX(
RAW_b_TEI0185_REV03!B:D,MATCH(H121,INDEX(RAW_b_TEI0185_REV03!B:B,MATCH(H121,RAW_b_TEI0185_REV03!B:B,)+1):'RAW_b_TEI0185_REV03'!B11192,)+MATCH(H121,RAW_b_TEI0185_REV03!B:B,),3),INDEX(RAW_b_TEI0185_REV03!B:D,MATCH(H121,RAW_b_TEI0185_REV03!B:B,0),3)),"---")),"---")</f>
        <v>---</v>
      </c>
      <c r="N121" t="str">
        <f>IFERROR(IF(AND(B121="B2B",J121="--"),L121,IF(
COUNTIF(B2B!H:H,(IF(K121&lt;&gt;"---",IF(INDEX(RAW_b_TEI0185_REV03!B:D,MATCH(H121,RAW_b_TEI0185_REV03!B:B,0),3)=L121,INDEX(
RAW_b_TEI0185_REV03!B:D,MATCH(H121,INDEX(RAW_b_TEI0185_REV03!B:B,MATCH(H121,RAW_b_TEI0185_REV03!B:B,)+1):'RAW_b_TEI0185_REV03'!B11192,)+MATCH(H121,RAW_b_TEI0185_REV03!B:B,),3),INDEX(RAW_b_TEI0185_REV03!B:D,MATCH(H121,RAW_b_TEI0185_REV03!B:B,0),3)),"---")))=0,"---",IF(K121&lt;&gt;"---",IF(INDEX(RAW_b_TEI0185_REV03!B:D,MATCH(H121,RAW_b_TEI0185_REV03!B:B,0),3)=L121,INDEX(
RAW_b_TEI0185_REV03!B:D,MATCH(H121,INDEX(RAW_b_TEI0185_REV03!B:B,MATCH(H121,RAW_b_TEI0185_REV03!B:B,)+1):'RAW_b_TEI0185_REV03'!B11192,)+MATCH(H121,RAW_b_TEI0185_REV03!B:B,),3),INDEX(RAW_b_TEI0185_REV03!B:D,MATCH(H121,RAW_b_TEI0185_REV03!B:B,0),3)),"---"))),"---")</f>
        <v>---</v>
      </c>
      <c r="Q121" t="s">
        <v>1813</v>
      </c>
      <c r="R121" t="s">
        <v>4396</v>
      </c>
      <c r="S121" t="s">
        <v>2172</v>
      </c>
      <c r="T121">
        <f>COUNTIF(RAW_b_TEI0185_REV03!B:B,G121)</f>
        <v>1</v>
      </c>
      <c r="U121" t="str">
        <f t="shared" si="12"/>
        <v>FMC-NetJ3_E10</v>
      </c>
      <c r="W121" t="str">
        <f>IF(IF(IFERROR(VLOOKUP(H121,$O$6:$O$50,1,),1)=1,1,0),IFERROR(VLOOKUP($F$2&amp;"-"&amp;H121,RAW_b_TEI0185_REV03!C:G,4,0),"--"),"---")</f>
        <v>--</v>
      </c>
      <c r="X121" t="str">
        <f t="shared" si="13"/>
        <v>---</v>
      </c>
    </row>
    <row r="122" spans="1:24" x14ac:dyDescent="0.25">
      <c r="A122" t="s">
        <v>5240</v>
      </c>
      <c r="B122" t="s">
        <v>5223</v>
      </c>
      <c r="C122" t="s">
        <v>576</v>
      </c>
      <c r="D122" t="s">
        <v>271</v>
      </c>
      <c r="E122" t="s">
        <v>575</v>
      </c>
      <c r="F122" t="str">
        <f t="shared" si="7"/>
        <v>J3-E12</v>
      </c>
      <c r="G122" t="str">
        <f>VLOOKUP(F122,RAW_b_TEI0185_REV03!A:B,2,0)</f>
        <v>NetJ3_E12</v>
      </c>
      <c r="H122" t="str">
        <f t="shared" si="8"/>
        <v>NetJ3_E12</v>
      </c>
      <c r="I122" t="str">
        <f t="shared" si="9"/>
        <v>--</v>
      </c>
      <c r="J122" t="str">
        <f t="shared" si="10"/>
        <v>--</v>
      </c>
      <c r="K122" t="str">
        <f>IFERROR(IF(J122="--",IF(G122=H122,VLOOKUP(G122,RAW_b_TEI0185_REV03!L:N,3,0),SUM(VLOOKUP(H122,RAW_b_TEI0185_REV03!L:N,3,0),VLOOKUP(G122,RAW_b_TEI0185_REV03!L:N,3,0))),"---"),"---")</f>
        <v>---</v>
      </c>
      <c r="L122" t="str">
        <f t="shared" si="11"/>
        <v>J3-E12</v>
      </c>
      <c r="M122" t="str">
        <f>IFERROR(IF(
COUNTIF(B2B!H:H,(IF(K122&lt;&gt;"---",IF(INDEX(RAW_b_TEI0185_REV03!B:D,MATCH(H122,RAW_b_TEI0185_REV03!B:B,0),3)=L122,INDEX(
RAW_b_TEI0185_REV03!B:D,MATCH(H122,INDEX(RAW_b_TEI0185_REV03!B:B,MATCH(H122,RAW_b_TEI0185_REV03!B:B,)+1):'RAW_b_TEI0185_REV03'!B11193,)+MATCH(H122,RAW_b_TEI0185_REV03!B:B,),3),INDEX(RAW_b_TEI0185_REV03!B:D,MATCH(H122,RAW_b_TEI0185_REV03!B:B,0),3)),"---")))=1,"---",IF(K122&lt;&gt;"---",IF(INDEX(RAW_b_TEI0185_REV03!B:D,MATCH(H122,RAW_b_TEI0185_REV03!B:B,0),3)=L122,INDEX(
RAW_b_TEI0185_REV03!B:D,MATCH(H122,INDEX(RAW_b_TEI0185_REV03!B:B,MATCH(H122,RAW_b_TEI0185_REV03!B:B,)+1):'RAW_b_TEI0185_REV03'!B11193,)+MATCH(H122,RAW_b_TEI0185_REV03!B:B,),3),INDEX(RAW_b_TEI0185_REV03!B:D,MATCH(H122,RAW_b_TEI0185_REV03!B:B,0),3)),"---")),"---")</f>
        <v>---</v>
      </c>
      <c r="N122" t="str">
        <f>IFERROR(IF(AND(B122="B2B",J122="--"),L122,IF(
COUNTIF(B2B!H:H,(IF(K122&lt;&gt;"---",IF(INDEX(RAW_b_TEI0185_REV03!B:D,MATCH(H122,RAW_b_TEI0185_REV03!B:B,0),3)=L122,INDEX(
RAW_b_TEI0185_REV03!B:D,MATCH(H122,INDEX(RAW_b_TEI0185_REV03!B:B,MATCH(H122,RAW_b_TEI0185_REV03!B:B,)+1):'RAW_b_TEI0185_REV03'!B11193,)+MATCH(H122,RAW_b_TEI0185_REV03!B:B,),3),INDEX(RAW_b_TEI0185_REV03!B:D,MATCH(H122,RAW_b_TEI0185_REV03!B:B,0),3)),"---")))=0,"---",IF(K122&lt;&gt;"---",IF(INDEX(RAW_b_TEI0185_REV03!B:D,MATCH(H122,RAW_b_TEI0185_REV03!B:B,0),3)=L122,INDEX(
RAW_b_TEI0185_REV03!B:D,MATCH(H122,INDEX(RAW_b_TEI0185_REV03!B:B,MATCH(H122,RAW_b_TEI0185_REV03!B:B,)+1):'RAW_b_TEI0185_REV03'!B11193,)+MATCH(H122,RAW_b_TEI0185_REV03!B:B,),3),INDEX(RAW_b_TEI0185_REV03!B:D,MATCH(H122,RAW_b_TEI0185_REV03!B:B,0),3)),"---"))),"---")</f>
        <v>---</v>
      </c>
      <c r="Q122" t="s">
        <v>1831</v>
      </c>
      <c r="R122" t="s">
        <v>4397</v>
      </c>
      <c r="S122" t="s">
        <v>2178</v>
      </c>
      <c r="T122">
        <f>COUNTIF(RAW_b_TEI0185_REV03!B:B,G122)</f>
        <v>1</v>
      </c>
      <c r="U122" t="str">
        <f t="shared" si="12"/>
        <v>FMC-NetJ3_E12</v>
      </c>
      <c r="W122" t="str">
        <f>IF(IF(IFERROR(VLOOKUP(H122,$O$6:$O$50,1,),1)=1,1,0),IFERROR(VLOOKUP($F$2&amp;"-"&amp;H122,RAW_b_TEI0185_REV03!C:G,4,0),"--"),"---")</f>
        <v>--</v>
      </c>
      <c r="X122" t="str">
        <f t="shared" si="13"/>
        <v>---</v>
      </c>
    </row>
    <row r="123" spans="1:24" x14ac:dyDescent="0.25">
      <c r="A123" t="s">
        <v>5241</v>
      </c>
      <c r="B123" t="s">
        <v>5223</v>
      </c>
      <c r="C123" t="s">
        <v>579</v>
      </c>
      <c r="D123" t="s">
        <v>271</v>
      </c>
      <c r="E123" t="s">
        <v>578</v>
      </c>
      <c r="F123" t="str">
        <f t="shared" si="7"/>
        <v>J3-E13</v>
      </c>
      <c r="G123" t="str">
        <f>VLOOKUP(F123,RAW_b_TEI0185_REV03!A:B,2,0)</f>
        <v>NetJ3_E13</v>
      </c>
      <c r="H123" t="str">
        <f t="shared" si="8"/>
        <v>NetJ3_E13</v>
      </c>
      <c r="I123" t="str">
        <f t="shared" si="9"/>
        <v>--</v>
      </c>
      <c r="J123" t="str">
        <f t="shared" si="10"/>
        <v>--</v>
      </c>
      <c r="K123" t="str">
        <f>IFERROR(IF(J123="--",IF(G123=H123,VLOOKUP(G123,RAW_b_TEI0185_REV03!L:N,3,0),SUM(VLOOKUP(H123,RAW_b_TEI0185_REV03!L:N,3,0),VLOOKUP(G123,RAW_b_TEI0185_REV03!L:N,3,0))),"---"),"---")</f>
        <v>---</v>
      </c>
      <c r="L123" t="str">
        <f t="shared" si="11"/>
        <v>J3-E13</v>
      </c>
      <c r="M123" t="str">
        <f>IFERROR(IF(
COUNTIF(B2B!H:H,(IF(K123&lt;&gt;"---",IF(INDEX(RAW_b_TEI0185_REV03!B:D,MATCH(H123,RAW_b_TEI0185_REV03!B:B,0),3)=L123,INDEX(
RAW_b_TEI0185_REV03!B:D,MATCH(H123,INDEX(RAW_b_TEI0185_REV03!B:B,MATCH(H123,RAW_b_TEI0185_REV03!B:B,)+1):'RAW_b_TEI0185_REV03'!B11194,)+MATCH(H123,RAW_b_TEI0185_REV03!B:B,),3),INDEX(RAW_b_TEI0185_REV03!B:D,MATCH(H123,RAW_b_TEI0185_REV03!B:B,0),3)),"---")))=1,"---",IF(K123&lt;&gt;"---",IF(INDEX(RAW_b_TEI0185_REV03!B:D,MATCH(H123,RAW_b_TEI0185_REV03!B:B,0),3)=L123,INDEX(
RAW_b_TEI0185_REV03!B:D,MATCH(H123,INDEX(RAW_b_TEI0185_REV03!B:B,MATCH(H123,RAW_b_TEI0185_REV03!B:B,)+1):'RAW_b_TEI0185_REV03'!B11194,)+MATCH(H123,RAW_b_TEI0185_REV03!B:B,),3),INDEX(RAW_b_TEI0185_REV03!B:D,MATCH(H123,RAW_b_TEI0185_REV03!B:B,0),3)),"---")),"---")</f>
        <v>---</v>
      </c>
      <c r="N123" t="str">
        <f>IFERROR(IF(AND(B123="B2B",J123="--"),L123,IF(
COUNTIF(B2B!H:H,(IF(K123&lt;&gt;"---",IF(INDEX(RAW_b_TEI0185_REV03!B:D,MATCH(H123,RAW_b_TEI0185_REV03!B:B,0),3)=L123,INDEX(
RAW_b_TEI0185_REV03!B:D,MATCH(H123,INDEX(RAW_b_TEI0185_REV03!B:B,MATCH(H123,RAW_b_TEI0185_REV03!B:B,)+1):'RAW_b_TEI0185_REV03'!B11194,)+MATCH(H123,RAW_b_TEI0185_REV03!B:B,),3),INDEX(RAW_b_TEI0185_REV03!B:D,MATCH(H123,RAW_b_TEI0185_REV03!B:B,0),3)),"---")))=0,"---",IF(K123&lt;&gt;"---",IF(INDEX(RAW_b_TEI0185_REV03!B:D,MATCH(H123,RAW_b_TEI0185_REV03!B:B,0),3)=L123,INDEX(
RAW_b_TEI0185_REV03!B:D,MATCH(H123,INDEX(RAW_b_TEI0185_REV03!B:B,MATCH(H123,RAW_b_TEI0185_REV03!B:B,)+1):'RAW_b_TEI0185_REV03'!B11194,)+MATCH(H123,RAW_b_TEI0185_REV03!B:B,),3),INDEX(RAW_b_TEI0185_REV03!B:D,MATCH(H123,RAW_b_TEI0185_REV03!B:B,0),3)),"---"))),"---")</f>
        <v>---</v>
      </c>
      <c r="Q123" t="s">
        <v>1829</v>
      </c>
      <c r="R123" t="s">
        <v>4398</v>
      </c>
      <c r="S123" t="s">
        <v>2176</v>
      </c>
      <c r="T123">
        <f>COUNTIF(RAW_b_TEI0185_REV03!B:B,G123)</f>
        <v>1</v>
      </c>
      <c r="U123" t="str">
        <f t="shared" si="12"/>
        <v>FMC-NetJ3_E13</v>
      </c>
      <c r="W123" t="str">
        <f>IF(IF(IFERROR(VLOOKUP(H123,$O$6:$O$50,1,),1)=1,1,0),IFERROR(VLOOKUP($F$2&amp;"-"&amp;H123,RAW_b_TEI0185_REV03!C:G,4,0),"--"),"---")</f>
        <v>--</v>
      </c>
      <c r="X123" t="str">
        <f t="shared" si="13"/>
        <v>---</v>
      </c>
    </row>
    <row r="124" spans="1:24" x14ac:dyDescent="0.25">
      <c r="A124" t="s">
        <v>5242</v>
      </c>
      <c r="B124" t="s">
        <v>5223</v>
      </c>
      <c r="C124" t="s">
        <v>582</v>
      </c>
      <c r="D124" t="s">
        <v>271</v>
      </c>
      <c r="E124" t="s">
        <v>581</v>
      </c>
      <c r="F124" t="str">
        <f t="shared" si="7"/>
        <v>J3-E15</v>
      </c>
      <c r="G124" t="str">
        <f>VLOOKUP(F124,RAW_b_TEI0185_REV03!A:B,2,0)</f>
        <v>NetJ3_E15</v>
      </c>
      <c r="H124" t="str">
        <f t="shared" si="8"/>
        <v>NetJ3_E15</v>
      </c>
      <c r="I124" t="str">
        <f t="shared" si="9"/>
        <v>--</v>
      </c>
      <c r="J124" t="str">
        <f t="shared" si="10"/>
        <v>--</v>
      </c>
      <c r="K124" t="str">
        <f>IFERROR(IF(J124="--",IF(G124=H124,VLOOKUP(G124,RAW_b_TEI0185_REV03!L:N,3,0),SUM(VLOOKUP(H124,RAW_b_TEI0185_REV03!L:N,3,0),VLOOKUP(G124,RAW_b_TEI0185_REV03!L:N,3,0))),"---"),"---")</f>
        <v>---</v>
      </c>
      <c r="L124" t="str">
        <f t="shared" si="11"/>
        <v>J3-E15</v>
      </c>
      <c r="M124" t="str">
        <f>IFERROR(IF(
COUNTIF(B2B!H:H,(IF(K124&lt;&gt;"---",IF(INDEX(RAW_b_TEI0185_REV03!B:D,MATCH(H124,RAW_b_TEI0185_REV03!B:B,0),3)=L124,INDEX(
RAW_b_TEI0185_REV03!B:D,MATCH(H124,INDEX(RAW_b_TEI0185_REV03!B:B,MATCH(H124,RAW_b_TEI0185_REV03!B:B,)+1):'RAW_b_TEI0185_REV03'!B11195,)+MATCH(H124,RAW_b_TEI0185_REV03!B:B,),3),INDEX(RAW_b_TEI0185_REV03!B:D,MATCH(H124,RAW_b_TEI0185_REV03!B:B,0),3)),"---")))=1,"---",IF(K124&lt;&gt;"---",IF(INDEX(RAW_b_TEI0185_REV03!B:D,MATCH(H124,RAW_b_TEI0185_REV03!B:B,0),3)=L124,INDEX(
RAW_b_TEI0185_REV03!B:D,MATCH(H124,INDEX(RAW_b_TEI0185_REV03!B:B,MATCH(H124,RAW_b_TEI0185_REV03!B:B,)+1):'RAW_b_TEI0185_REV03'!B11195,)+MATCH(H124,RAW_b_TEI0185_REV03!B:B,),3),INDEX(RAW_b_TEI0185_REV03!B:D,MATCH(H124,RAW_b_TEI0185_REV03!B:B,0),3)),"---")),"---")</f>
        <v>---</v>
      </c>
      <c r="N124" t="str">
        <f>IFERROR(IF(AND(B124="B2B",J124="--"),L124,IF(
COUNTIF(B2B!H:H,(IF(K124&lt;&gt;"---",IF(INDEX(RAW_b_TEI0185_REV03!B:D,MATCH(H124,RAW_b_TEI0185_REV03!B:B,0),3)=L124,INDEX(
RAW_b_TEI0185_REV03!B:D,MATCH(H124,INDEX(RAW_b_TEI0185_REV03!B:B,MATCH(H124,RAW_b_TEI0185_REV03!B:B,)+1):'RAW_b_TEI0185_REV03'!B11195,)+MATCH(H124,RAW_b_TEI0185_REV03!B:B,),3),INDEX(RAW_b_TEI0185_REV03!B:D,MATCH(H124,RAW_b_TEI0185_REV03!B:B,0),3)),"---")))=0,"---",IF(K124&lt;&gt;"---",IF(INDEX(RAW_b_TEI0185_REV03!B:D,MATCH(H124,RAW_b_TEI0185_REV03!B:B,0),3)=L124,INDEX(
RAW_b_TEI0185_REV03!B:D,MATCH(H124,INDEX(RAW_b_TEI0185_REV03!B:B,MATCH(H124,RAW_b_TEI0185_REV03!B:B,)+1):'RAW_b_TEI0185_REV03'!B11195,)+MATCH(H124,RAW_b_TEI0185_REV03!B:B,),3),INDEX(RAW_b_TEI0185_REV03!B:D,MATCH(H124,RAW_b_TEI0185_REV03!B:B,0),3)),"---"))),"---")</f>
        <v>---</v>
      </c>
      <c r="Q124" t="s">
        <v>2074</v>
      </c>
      <c r="R124" t="s">
        <v>4100</v>
      </c>
      <c r="S124" t="s">
        <v>1105</v>
      </c>
      <c r="T124">
        <f>COUNTIF(RAW_b_TEI0185_REV03!B:B,G124)</f>
        <v>1</v>
      </c>
      <c r="U124" t="str">
        <f t="shared" si="12"/>
        <v>FMC-NetJ3_E15</v>
      </c>
      <c r="W124" t="str">
        <f>IF(IF(IFERROR(VLOOKUP(H124,$O$6:$O$50,1,),1)=1,1,0),IFERROR(VLOOKUP($F$2&amp;"-"&amp;H124,RAW_b_TEI0185_REV03!C:G,4,0),"--"),"---")</f>
        <v>--</v>
      </c>
      <c r="X124" t="str">
        <f t="shared" si="13"/>
        <v>---</v>
      </c>
    </row>
    <row r="125" spans="1:24" x14ac:dyDescent="0.25">
      <c r="A125" t="s">
        <v>5243</v>
      </c>
      <c r="B125" t="s">
        <v>5223</v>
      </c>
      <c r="C125" t="s">
        <v>585</v>
      </c>
      <c r="D125" t="s">
        <v>271</v>
      </c>
      <c r="E125" t="s">
        <v>584</v>
      </c>
      <c r="F125" t="str">
        <f t="shared" si="7"/>
        <v>J3-E16</v>
      </c>
      <c r="G125" t="str">
        <f>VLOOKUP(F125,RAW_b_TEI0185_REV03!A:B,2,0)</f>
        <v>NetJ3_E16</v>
      </c>
      <c r="H125" t="str">
        <f t="shared" si="8"/>
        <v>NetJ3_E16</v>
      </c>
      <c r="I125" t="str">
        <f t="shared" si="9"/>
        <v>--</v>
      </c>
      <c r="J125" t="str">
        <f t="shared" si="10"/>
        <v>--</v>
      </c>
      <c r="K125" t="str">
        <f>IFERROR(IF(J125="--",IF(G125=H125,VLOOKUP(G125,RAW_b_TEI0185_REV03!L:N,3,0),SUM(VLOOKUP(H125,RAW_b_TEI0185_REV03!L:N,3,0),VLOOKUP(G125,RAW_b_TEI0185_REV03!L:N,3,0))),"---"),"---")</f>
        <v>---</v>
      </c>
      <c r="L125" t="str">
        <f t="shared" si="11"/>
        <v>J3-E16</v>
      </c>
      <c r="M125" t="str">
        <f>IFERROR(IF(
COUNTIF(B2B!H:H,(IF(K125&lt;&gt;"---",IF(INDEX(RAW_b_TEI0185_REV03!B:D,MATCH(H125,RAW_b_TEI0185_REV03!B:B,0),3)=L125,INDEX(
RAW_b_TEI0185_REV03!B:D,MATCH(H125,INDEX(RAW_b_TEI0185_REV03!B:B,MATCH(H125,RAW_b_TEI0185_REV03!B:B,)+1):'RAW_b_TEI0185_REV03'!B11196,)+MATCH(H125,RAW_b_TEI0185_REV03!B:B,),3),INDEX(RAW_b_TEI0185_REV03!B:D,MATCH(H125,RAW_b_TEI0185_REV03!B:B,0),3)),"---")))=1,"---",IF(K125&lt;&gt;"---",IF(INDEX(RAW_b_TEI0185_REV03!B:D,MATCH(H125,RAW_b_TEI0185_REV03!B:B,0),3)=L125,INDEX(
RAW_b_TEI0185_REV03!B:D,MATCH(H125,INDEX(RAW_b_TEI0185_REV03!B:B,MATCH(H125,RAW_b_TEI0185_REV03!B:B,)+1):'RAW_b_TEI0185_REV03'!B11196,)+MATCH(H125,RAW_b_TEI0185_REV03!B:B,),3),INDEX(RAW_b_TEI0185_REV03!B:D,MATCH(H125,RAW_b_TEI0185_REV03!B:B,0),3)),"---")),"---")</f>
        <v>---</v>
      </c>
      <c r="N125" t="str">
        <f>IFERROR(IF(AND(B125="B2B",J125="--"),L125,IF(
COUNTIF(B2B!H:H,(IF(K125&lt;&gt;"---",IF(INDEX(RAW_b_TEI0185_REV03!B:D,MATCH(H125,RAW_b_TEI0185_REV03!B:B,0),3)=L125,INDEX(
RAW_b_TEI0185_REV03!B:D,MATCH(H125,INDEX(RAW_b_TEI0185_REV03!B:B,MATCH(H125,RAW_b_TEI0185_REV03!B:B,)+1):'RAW_b_TEI0185_REV03'!B11196,)+MATCH(H125,RAW_b_TEI0185_REV03!B:B,),3),INDEX(RAW_b_TEI0185_REV03!B:D,MATCH(H125,RAW_b_TEI0185_REV03!B:B,0),3)),"---")))=0,"---",IF(K125&lt;&gt;"---",IF(INDEX(RAW_b_TEI0185_REV03!B:D,MATCH(H125,RAW_b_TEI0185_REV03!B:B,0),3)=L125,INDEX(
RAW_b_TEI0185_REV03!B:D,MATCH(H125,INDEX(RAW_b_TEI0185_REV03!B:B,MATCH(H125,RAW_b_TEI0185_REV03!B:B,)+1):'RAW_b_TEI0185_REV03'!B11196,)+MATCH(H125,RAW_b_TEI0185_REV03!B:B,),3),INDEX(RAW_b_TEI0185_REV03!B:D,MATCH(H125,RAW_b_TEI0185_REV03!B:B,0),3)),"---"))),"---")</f>
        <v>---</v>
      </c>
      <c r="Q125" t="s">
        <v>2075</v>
      </c>
      <c r="R125" t="s">
        <v>4100</v>
      </c>
      <c r="S125" t="s">
        <v>1103</v>
      </c>
      <c r="T125">
        <f>COUNTIF(RAW_b_TEI0185_REV03!B:B,G125)</f>
        <v>1</v>
      </c>
      <c r="U125" t="str">
        <f t="shared" si="12"/>
        <v>FMC-NetJ3_E16</v>
      </c>
      <c r="W125" t="str">
        <f>IF(IF(IFERROR(VLOOKUP(H125,$O$6:$O$50,1,),1)=1,1,0),IFERROR(VLOOKUP($F$2&amp;"-"&amp;H125,RAW_b_TEI0185_REV03!C:G,4,0),"--"),"---")</f>
        <v>--</v>
      </c>
      <c r="X125" t="str">
        <f t="shared" si="13"/>
        <v>---</v>
      </c>
    </row>
    <row r="126" spans="1:24" x14ac:dyDescent="0.25">
      <c r="A126" t="s">
        <v>5244</v>
      </c>
      <c r="B126" t="s">
        <v>5223</v>
      </c>
      <c r="C126" t="s">
        <v>588</v>
      </c>
      <c r="D126" t="s">
        <v>271</v>
      </c>
      <c r="E126" t="s">
        <v>587</v>
      </c>
      <c r="F126" t="str">
        <f t="shared" si="7"/>
        <v>J3-E18</v>
      </c>
      <c r="G126" t="str">
        <f>VLOOKUP(F126,RAW_b_TEI0185_REV03!A:B,2,0)</f>
        <v>NetJ3_E18</v>
      </c>
      <c r="H126" t="str">
        <f t="shared" si="8"/>
        <v>NetJ3_E18</v>
      </c>
      <c r="I126" t="str">
        <f t="shared" si="9"/>
        <v>--</v>
      </c>
      <c r="J126" t="str">
        <f t="shared" si="10"/>
        <v>--</v>
      </c>
      <c r="K126" t="str">
        <f>IFERROR(IF(J126="--",IF(G126=H126,VLOOKUP(G126,RAW_b_TEI0185_REV03!L:N,3,0),SUM(VLOOKUP(H126,RAW_b_TEI0185_REV03!L:N,3,0),VLOOKUP(G126,RAW_b_TEI0185_REV03!L:N,3,0))),"---"),"---")</f>
        <v>---</v>
      </c>
      <c r="L126" t="str">
        <f t="shared" si="11"/>
        <v>J3-E18</v>
      </c>
      <c r="M126" t="str">
        <f>IFERROR(IF(
COUNTIF(B2B!H:H,(IF(K126&lt;&gt;"---",IF(INDEX(RAW_b_TEI0185_REV03!B:D,MATCH(H126,RAW_b_TEI0185_REV03!B:B,0),3)=L126,INDEX(
RAW_b_TEI0185_REV03!B:D,MATCH(H126,INDEX(RAW_b_TEI0185_REV03!B:B,MATCH(H126,RAW_b_TEI0185_REV03!B:B,)+1):'RAW_b_TEI0185_REV03'!B11197,)+MATCH(H126,RAW_b_TEI0185_REV03!B:B,),3),INDEX(RAW_b_TEI0185_REV03!B:D,MATCH(H126,RAW_b_TEI0185_REV03!B:B,0),3)),"---")))=1,"---",IF(K126&lt;&gt;"---",IF(INDEX(RAW_b_TEI0185_REV03!B:D,MATCH(H126,RAW_b_TEI0185_REV03!B:B,0),3)=L126,INDEX(
RAW_b_TEI0185_REV03!B:D,MATCH(H126,INDEX(RAW_b_TEI0185_REV03!B:B,MATCH(H126,RAW_b_TEI0185_REV03!B:B,)+1):'RAW_b_TEI0185_REV03'!B11197,)+MATCH(H126,RAW_b_TEI0185_REV03!B:B,),3),INDEX(RAW_b_TEI0185_REV03!B:D,MATCH(H126,RAW_b_TEI0185_REV03!B:B,0),3)),"---")),"---")</f>
        <v>---</v>
      </c>
      <c r="N126" t="str">
        <f>IFERROR(IF(AND(B126="B2B",J126="--"),L126,IF(
COUNTIF(B2B!H:H,(IF(K126&lt;&gt;"---",IF(INDEX(RAW_b_TEI0185_REV03!B:D,MATCH(H126,RAW_b_TEI0185_REV03!B:B,0),3)=L126,INDEX(
RAW_b_TEI0185_REV03!B:D,MATCH(H126,INDEX(RAW_b_TEI0185_REV03!B:B,MATCH(H126,RAW_b_TEI0185_REV03!B:B,)+1):'RAW_b_TEI0185_REV03'!B11197,)+MATCH(H126,RAW_b_TEI0185_REV03!B:B,),3),INDEX(RAW_b_TEI0185_REV03!B:D,MATCH(H126,RAW_b_TEI0185_REV03!B:B,0),3)),"---")))=0,"---",IF(K126&lt;&gt;"---",IF(INDEX(RAW_b_TEI0185_REV03!B:D,MATCH(H126,RAW_b_TEI0185_REV03!B:B,0),3)=L126,INDEX(
RAW_b_TEI0185_REV03!B:D,MATCH(H126,INDEX(RAW_b_TEI0185_REV03!B:B,MATCH(H126,RAW_b_TEI0185_REV03!B:B,)+1):'RAW_b_TEI0185_REV03'!B11197,)+MATCH(H126,RAW_b_TEI0185_REV03!B:B,),3),INDEX(RAW_b_TEI0185_REV03!B:D,MATCH(H126,RAW_b_TEI0185_REV03!B:B,0),3)),"---"))),"---")</f>
        <v>---</v>
      </c>
      <c r="Q126" t="s">
        <v>879</v>
      </c>
      <c r="R126" t="s">
        <v>4870</v>
      </c>
      <c r="S126" t="s">
        <v>885</v>
      </c>
      <c r="T126">
        <f>COUNTIF(RAW_b_TEI0185_REV03!B:B,G126)</f>
        <v>1</v>
      </c>
      <c r="U126" t="str">
        <f t="shared" si="12"/>
        <v>FMC-NetJ3_E18</v>
      </c>
      <c r="W126" t="str">
        <f>IF(IF(IFERROR(VLOOKUP(H126,$O$6:$O$50,1,),1)=1,1,0),IFERROR(VLOOKUP($F$2&amp;"-"&amp;H126,RAW_b_TEI0185_REV03!C:G,4,0),"--"),"---")</f>
        <v>--</v>
      </c>
      <c r="X126" t="str">
        <f t="shared" si="13"/>
        <v>---</v>
      </c>
    </row>
    <row r="127" spans="1:24" x14ac:dyDescent="0.25">
      <c r="A127" t="s">
        <v>5245</v>
      </c>
      <c r="B127" t="s">
        <v>5223</v>
      </c>
      <c r="C127" t="s">
        <v>591</v>
      </c>
      <c r="D127" t="s">
        <v>271</v>
      </c>
      <c r="E127" t="s">
        <v>590</v>
      </c>
      <c r="F127" t="str">
        <f t="shared" si="7"/>
        <v>J3-E19</v>
      </c>
      <c r="G127" t="str">
        <f>VLOOKUP(F127,RAW_b_TEI0185_REV03!A:B,2,0)</f>
        <v>NetJ3_E19</v>
      </c>
      <c r="H127" t="str">
        <f t="shared" si="8"/>
        <v>NetJ3_E19</v>
      </c>
      <c r="I127" t="str">
        <f t="shared" si="9"/>
        <v>--</v>
      </c>
      <c r="J127" t="str">
        <f t="shared" si="10"/>
        <v>--</v>
      </c>
      <c r="K127" t="str">
        <f>IFERROR(IF(J127="--",IF(G127=H127,VLOOKUP(G127,RAW_b_TEI0185_REV03!L:N,3,0),SUM(VLOOKUP(H127,RAW_b_TEI0185_REV03!L:N,3,0),VLOOKUP(G127,RAW_b_TEI0185_REV03!L:N,3,0))),"---"),"---")</f>
        <v>---</v>
      </c>
      <c r="L127" t="str">
        <f t="shared" si="11"/>
        <v>J3-E19</v>
      </c>
      <c r="M127" t="str">
        <f>IFERROR(IF(
COUNTIF(B2B!H:H,(IF(K127&lt;&gt;"---",IF(INDEX(RAW_b_TEI0185_REV03!B:D,MATCH(H127,RAW_b_TEI0185_REV03!B:B,0),3)=L127,INDEX(
RAW_b_TEI0185_REV03!B:D,MATCH(H127,INDEX(RAW_b_TEI0185_REV03!B:B,MATCH(H127,RAW_b_TEI0185_REV03!B:B,)+1):'RAW_b_TEI0185_REV03'!B11198,)+MATCH(H127,RAW_b_TEI0185_REV03!B:B,),3),INDEX(RAW_b_TEI0185_REV03!B:D,MATCH(H127,RAW_b_TEI0185_REV03!B:B,0),3)),"---")))=1,"---",IF(K127&lt;&gt;"---",IF(INDEX(RAW_b_TEI0185_REV03!B:D,MATCH(H127,RAW_b_TEI0185_REV03!B:B,0),3)=L127,INDEX(
RAW_b_TEI0185_REV03!B:D,MATCH(H127,INDEX(RAW_b_TEI0185_REV03!B:B,MATCH(H127,RAW_b_TEI0185_REV03!B:B,)+1):'RAW_b_TEI0185_REV03'!B11198,)+MATCH(H127,RAW_b_TEI0185_REV03!B:B,),3),INDEX(RAW_b_TEI0185_REV03!B:D,MATCH(H127,RAW_b_TEI0185_REV03!B:B,0),3)),"---")),"---")</f>
        <v>---</v>
      </c>
      <c r="N127" t="str">
        <f>IFERROR(IF(AND(B127="B2B",J127="--"),L127,IF(
COUNTIF(B2B!H:H,(IF(K127&lt;&gt;"---",IF(INDEX(RAW_b_TEI0185_REV03!B:D,MATCH(H127,RAW_b_TEI0185_REV03!B:B,0),3)=L127,INDEX(
RAW_b_TEI0185_REV03!B:D,MATCH(H127,INDEX(RAW_b_TEI0185_REV03!B:B,MATCH(H127,RAW_b_TEI0185_REV03!B:B,)+1):'RAW_b_TEI0185_REV03'!B11198,)+MATCH(H127,RAW_b_TEI0185_REV03!B:B,),3),INDEX(RAW_b_TEI0185_REV03!B:D,MATCH(H127,RAW_b_TEI0185_REV03!B:B,0),3)),"---")))=0,"---",IF(K127&lt;&gt;"---",IF(INDEX(RAW_b_TEI0185_REV03!B:D,MATCH(H127,RAW_b_TEI0185_REV03!B:B,0),3)=L127,INDEX(
RAW_b_TEI0185_REV03!B:D,MATCH(H127,INDEX(RAW_b_TEI0185_REV03!B:B,MATCH(H127,RAW_b_TEI0185_REV03!B:B,)+1):'RAW_b_TEI0185_REV03'!B11198,)+MATCH(H127,RAW_b_TEI0185_REV03!B:B,),3),INDEX(RAW_b_TEI0185_REV03!B:D,MATCH(H127,RAW_b_TEI0185_REV03!B:B,0),3)),"---"))),"---")</f>
        <v>---</v>
      </c>
      <c r="Q127" t="s">
        <v>882</v>
      </c>
      <c r="R127" t="s">
        <v>4871</v>
      </c>
      <c r="S127" t="s">
        <v>888</v>
      </c>
      <c r="T127">
        <f>COUNTIF(RAW_b_TEI0185_REV03!B:B,G127)</f>
        <v>1</v>
      </c>
      <c r="U127" t="str">
        <f t="shared" si="12"/>
        <v>FMC-NetJ3_E19</v>
      </c>
      <c r="W127" t="str">
        <f>IF(IF(IFERROR(VLOOKUP(H127,$O$6:$O$50,1,),1)=1,1,0),IFERROR(VLOOKUP($F$2&amp;"-"&amp;H127,RAW_b_TEI0185_REV03!C:G,4,0),"--"),"---")</f>
        <v>--</v>
      </c>
      <c r="X127" t="str">
        <f t="shared" si="13"/>
        <v>---</v>
      </c>
    </row>
    <row r="128" spans="1:24" x14ac:dyDescent="0.25">
      <c r="A128" t="s">
        <v>5246</v>
      </c>
      <c r="B128" t="s">
        <v>5223</v>
      </c>
      <c r="C128" t="s">
        <v>594</v>
      </c>
      <c r="D128" t="s">
        <v>271</v>
      </c>
      <c r="E128" t="s">
        <v>593</v>
      </c>
      <c r="F128" t="str">
        <f t="shared" si="7"/>
        <v>J3-E21</v>
      </c>
      <c r="G128" t="str">
        <f>VLOOKUP(F128,RAW_b_TEI0185_REV03!A:B,2,0)</f>
        <v>NetJ3_E21</v>
      </c>
      <c r="H128" t="str">
        <f t="shared" si="8"/>
        <v>NetJ3_E21</v>
      </c>
      <c r="I128" t="str">
        <f t="shared" si="9"/>
        <v>--</v>
      </c>
      <c r="J128" t="str">
        <f t="shared" si="10"/>
        <v>--</v>
      </c>
      <c r="K128" t="str">
        <f>IFERROR(IF(J128="--",IF(G128=H128,VLOOKUP(G128,RAW_b_TEI0185_REV03!L:N,3,0),SUM(VLOOKUP(H128,RAW_b_TEI0185_REV03!L:N,3,0),VLOOKUP(G128,RAW_b_TEI0185_REV03!L:N,3,0))),"---"),"---")</f>
        <v>---</v>
      </c>
      <c r="L128" t="str">
        <f t="shared" si="11"/>
        <v>J3-E21</v>
      </c>
      <c r="M128" t="str">
        <f>IFERROR(IF(
COUNTIF(B2B!H:H,(IF(K128&lt;&gt;"---",IF(INDEX(RAW_b_TEI0185_REV03!B:D,MATCH(H128,RAW_b_TEI0185_REV03!B:B,0),3)=L128,INDEX(
RAW_b_TEI0185_REV03!B:D,MATCH(H128,INDEX(RAW_b_TEI0185_REV03!B:B,MATCH(H128,RAW_b_TEI0185_REV03!B:B,)+1):'RAW_b_TEI0185_REV03'!B11199,)+MATCH(H128,RAW_b_TEI0185_REV03!B:B,),3),INDEX(RAW_b_TEI0185_REV03!B:D,MATCH(H128,RAW_b_TEI0185_REV03!B:B,0),3)),"---")))=1,"---",IF(K128&lt;&gt;"---",IF(INDEX(RAW_b_TEI0185_REV03!B:D,MATCH(H128,RAW_b_TEI0185_REV03!B:B,0),3)=L128,INDEX(
RAW_b_TEI0185_REV03!B:D,MATCH(H128,INDEX(RAW_b_TEI0185_REV03!B:B,MATCH(H128,RAW_b_TEI0185_REV03!B:B,)+1):'RAW_b_TEI0185_REV03'!B11199,)+MATCH(H128,RAW_b_TEI0185_REV03!B:B,),3),INDEX(RAW_b_TEI0185_REV03!B:D,MATCH(H128,RAW_b_TEI0185_REV03!B:B,0),3)),"---")),"---")</f>
        <v>---</v>
      </c>
      <c r="N128" t="str">
        <f>IFERROR(IF(AND(B128="B2B",J128="--"),L128,IF(
COUNTIF(B2B!H:H,(IF(K128&lt;&gt;"---",IF(INDEX(RAW_b_TEI0185_REV03!B:D,MATCH(H128,RAW_b_TEI0185_REV03!B:B,0),3)=L128,INDEX(
RAW_b_TEI0185_REV03!B:D,MATCH(H128,INDEX(RAW_b_TEI0185_REV03!B:B,MATCH(H128,RAW_b_TEI0185_REV03!B:B,)+1):'RAW_b_TEI0185_REV03'!B11199,)+MATCH(H128,RAW_b_TEI0185_REV03!B:B,),3),INDEX(RAW_b_TEI0185_REV03!B:D,MATCH(H128,RAW_b_TEI0185_REV03!B:B,0),3)),"---")))=0,"---",IF(K128&lt;&gt;"---",IF(INDEX(RAW_b_TEI0185_REV03!B:D,MATCH(H128,RAW_b_TEI0185_REV03!B:B,0),3)=L128,INDEX(
RAW_b_TEI0185_REV03!B:D,MATCH(H128,INDEX(RAW_b_TEI0185_REV03!B:B,MATCH(H128,RAW_b_TEI0185_REV03!B:B,)+1):'RAW_b_TEI0185_REV03'!B11199,)+MATCH(H128,RAW_b_TEI0185_REV03!B:B,),3),INDEX(RAW_b_TEI0185_REV03!B:D,MATCH(H128,RAW_b_TEI0185_REV03!B:B,0),3)),"---"))),"---")</f>
        <v>---</v>
      </c>
      <c r="Q128" t="s">
        <v>1769</v>
      </c>
      <c r="R128" t="s">
        <v>4066</v>
      </c>
      <c r="S128" t="s">
        <v>2007</v>
      </c>
      <c r="T128">
        <f>COUNTIF(RAW_b_TEI0185_REV03!B:B,G128)</f>
        <v>1</v>
      </c>
      <c r="U128" t="str">
        <f t="shared" si="12"/>
        <v>FMC-NetJ3_E21</v>
      </c>
      <c r="W128" t="str">
        <f>IF(IF(IFERROR(VLOOKUP(H128,$O$6:$O$50,1,),1)=1,1,0),IFERROR(VLOOKUP($F$2&amp;"-"&amp;H128,RAW_b_TEI0185_REV03!C:G,4,0),"--"),"---")</f>
        <v>--</v>
      </c>
      <c r="X128" t="str">
        <f t="shared" si="13"/>
        <v>---</v>
      </c>
    </row>
    <row r="129" spans="1:24" x14ac:dyDescent="0.25">
      <c r="A129" t="s">
        <v>5247</v>
      </c>
      <c r="B129" t="s">
        <v>5223</v>
      </c>
      <c r="C129" t="s">
        <v>597</v>
      </c>
      <c r="D129" t="s">
        <v>271</v>
      </c>
      <c r="E129" t="s">
        <v>596</v>
      </c>
      <c r="F129" t="str">
        <f t="shared" si="7"/>
        <v>J3-E22</v>
      </c>
      <c r="G129" t="str">
        <f>VLOOKUP(F129,RAW_b_TEI0185_REV03!A:B,2,0)</f>
        <v>NetJ3_E22</v>
      </c>
      <c r="H129" t="str">
        <f t="shared" si="8"/>
        <v>NetJ3_E22</v>
      </c>
      <c r="I129" t="str">
        <f t="shared" si="9"/>
        <v>--</v>
      </c>
      <c r="J129" t="str">
        <f t="shared" si="10"/>
        <v>--</v>
      </c>
      <c r="K129" t="str">
        <f>IFERROR(IF(J129="--",IF(G129=H129,VLOOKUP(G129,RAW_b_TEI0185_REV03!L:N,3,0),SUM(VLOOKUP(H129,RAW_b_TEI0185_REV03!L:N,3,0),VLOOKUP(G129,RAW_b_TEI0185_REV03!L:N,3,0))),"---"),"---")</f>
        <v>---</v>
      </c>
      <c r="L129" t="str">
        <f t="shared" si="11"/>
        <v>J3-E22</v>
      </c>
      <c r="M129" t="str">
        <f>IFERROR(IF(
COUNTIF(B2B!H:H,(IF(K129&lt;&gt;"---",IF(INDEX(RAW_b_TEI0185_REV03!B:D,MATCH(H129,RAW_b_TEI0185_REV03!B:B,0),3)=L129,INDEX(
RAW_b_TEI0185_REV03!B:D,MATCH(H129,INDEX(RAW_b_TEI0185_REV03!B:B,MATCH(H129,RAW_b_TEI0185_REV03!B:B,)+1):'RAW_b_TEI0185_REV03'!B11200,)+MATCH(H129,RAW_b_TEI0185_REV03!B:B,),3),INDEX(RAW_b_TEI0185_REV03!B:D,MATCH(H129,RAW_b_TEI0185_REV03!B:B,0),3)),"---")))=1,"---",IF(K129&lt;&gt;"---",IF(INDEX(RAW_b_TEI0185_REV03!B:D,MATCH(H129,RAW_b_TEI0185_REV03!B:B,0),3)=L129,INDEX(
RAW_b_TEI0185_REV03!B:D,MATCH(H129,INDEX(RAW_b_TEI0185_REV03!B:B,MATCH(H129,RAW_b_TEI0185_REV03!B:B,)+1):'RAW_b_TEI0185_REV03'!B11200,)+MATCH(H129,RAW_b_TEI0185_REV03!B:B,),3),INDEX(RAW_b_TEI0185_REV03!B:D,MATCH(H129,RAW_b_TEI0185_REV03!B:B,0),3)),"---")),"---")</f>
        <v>---</v>
      </c>
      <c r="N129" t="str">
        <f>IFERROR(IF(AND(B129="B2B",J129="--"),L129,IF(
COUNTIF(B2B!H:H,(IF(K129&lt;&gt;"---",IF(INDEX(RAW_b_TEI0185_REV03!B:D,MATCH(H129,RAW_b_TEI0185_REV03!B:B,0),3)=L129,INDEX(
RAW_b_TEI0185_REV03!B:D,MATCH(H129,INDEX(RAW_b_TEI0185_REV03!B:B,MATCH(H129,RAW_b_TEI0185_REV03!B:B,)+1):'RAW_b_TEI0185_REV03'!B11200,)+MATCH(H129,RAW_b_TEI0185_REV03!B:B,),3),INDEX(RAW_b_TEI0185_REV03!B:D,MATCH(H129,RAW_b_TEI0185_REV03!B:B,0),3)),"---")))=0,"---",IF(K129&lt;&gt;"---",IF(INDEX(RAW_b_TEI0185_REV03!B:D,MATCH(H129,RAW_b_TEI0185_REV03!B:B,0),3)=L129,INDEX(
RAW_b_TEI0185_REV03!B:D,MATCH(H129,INDEX(RAW_b_TEI0185_REV03!B:B,MATCH(H129,RAW_b_TEI0185_REV03!B:B,)+1):'RAW_b_TEI0185_REV03'!B11200,)+MATCH(H129,RAW_b_TEI0185_REV03!B:B,),3),INDEX(RAW_b_TEI0185_REV03!B:D,MATCH(H129,RAW_b_TEI0185_REV03!B:B,0),3)),"---"))),"---")</f>
        <v>---</v>
      </c>
      <c r="Q129" t="s">
        <v>1772</v>
      </c>
      <c r="R129" t="s">
        <v>4066</v>
      </c>
      <c r="S129" t="s">
        <v>2006</v>
      </c>
      <c r="T129">
        <f>COUNTIF(RAW_b_TEI0185_REV03!B:B,G129)</f>
        <v>1</v>
      </c>
      <c r="U129" t="str">
        <f t="shared" si="12"/>
        <v>FMC-NetJ3_E22</v>
      </c>
      <c r="W129" t="str">
        <f>IF(IF(IFERROR(VLOOKUP(H129,$O$6:$O$50,1,),1)=1,1,0),IFERROR(VLOOKUP($F$2&amp;"-"&amp;H129,RAW_b_TEI0185_REV03!C:G,4,0),"--"),"---")</f>
        <v>--</v>
      </c>
      <c r="X129" t="str">
        <f t="shared" si="13"/>
        <v>---</v>
      </c>
    </row>
    <row r="130" spans="1:24" x14ac:dyDescent="0.25">
      <c r="A130" t="s">
        <v>5248</v>
      </c>
      <c r="B130" t="s">
        <v>5223</v>
      </c>
      <c r="C130" t="s">
        <v>600</v>
      </c>
      <c r="D130" t="s">
        <v>271</v>
      </c>
      <c r="E130" t="s">
        <v>599</v>
      </c>
      <c r="F130" t="str">
        <f t="shared" si="7"/>
        <v>J3-E24</v>
      </c>
      <c r="G130" t="str">
        <f>VLOOKUP(F130,RAW_b_TEI0185_REV03!A:B,2,0)</f>
        <v>NetJ3_E24</v>
      </c>
      <c r="H130" t="str">
        <f t="shared" si="8"/>
        <v>NetJ3_E24</v>
      </c>
      <c r="I130" t="str">
        <f t="shared" si="9"/>
        <v>--</v>
      </c>
      <c r="J130" t="str">
        <f t="shared" si="10"/>
        <v>--</v>
      </c>
      <c r="K130" t="str">
        <f>IFERROR(IF(J130="--",IF(G130=H130,VLOOKUP(G130,RAW_b_TEI0185_REV03!L:N,3,0),SUM(VLOOKUP(H130,RAW_b_TEI0185_REV03!L:N,3,0),VLOOKUP(G130,RAW_b_TEI0185_REV03!L:N,3,0))),"---"),"---")</f>
        <v>---</v>
      </c>
      <c r="L130" t="str">
        <f t="shared" si="11"/>
        <v>J3-E24</v>
      </c>
      <c r="M130" t="str">
        <f>IFERROR(IF(
COUNTIF(B2B!H:H,(IF(K130&lt;&gt;"---",IF(INDEX(RAW_b_TEI0185_REV03!B:D,MATCH(H130,RAW_b_TEI0185_REV03!B:B,0),3)=L130,INDEX(
RAW_b_TEI0185_REV03!B:D,MATCH(H130,INDEX(RAW_b_TEI0185_REV03!B:B,MATCH(H130,RAW_b_TEI0185_REV03!B:B,)+1):'RAW_b_TEI0185_REV03'!B11201,)+MATCH(H130,RAW_b_TEI0185_REV03!B:B,),3),INDEX(RAW_b_TEI0185_REV03!B:D,MATCH(H130,RAW_b_TEI0185_REV03!B:B,0),3)),"---")))=1,"---",IF(K130&lt;&gt;"---",IF(INDEX(RAW_b_TEI0185_REV03!B:D,MATCH(H130,RAW_b_TEI0185_REV03!B:B,0),3)=L130,INDEX(
RAW_b_TEI0185_REV03!B:D,MATCH(H130,INDEX(RAW_b_TEI0185_REV03!B:B,MATCH(H130,RAW_b_TEI0185_REV03!B:B,)+1):'RAW_b_TEI0185_REV03'!B11201,)+MATCH(H130,RAW_b_TEI0185_REV03!B:B,),3),INDEX(RAW_b_TEI0185_REV03!B:D,MATCH(H130,RAW_b_TEI0185_REV03!B:B,0),3)),"---")),"---")</f>
        <v>---</v>
      </c>
      <c r="N130" t="str">
        <f>IFERROR(IF(AND(B130="B2B",J130="--"),L130,IF(
COUNTIF(B2B!H:H,(IF(K130&lt;&gt;"---",IF(INDEX(RAW_b_TEI0185_REV03!B:D,MATCH(H130,RAW_b_TEI0185_REV03!B:B,0),3)=L130,INDEX(
RAW_b_TEI0185_REV03!B:D,MATCH(H130,INDEX(RAW_b_TEI0185_REV03!B:B,MATCH(H130,RAW_b_TEI0185_REV03!B:B,)+1):'RAW_b_TEI0185_REV03'!B11201,)+MATCH(H130,RAW_b_TEI0185_REV03!B:B,),3),INDEX(RAW_b_TEI0185_REV03!B:D,MATCH(H130,RAW_b_TEI0185_REV03!B:B,0),3)),"---")))=0,"---",IF(K130&lt;&gt;"---",IF(INDEX(RAW_b_TEI0185_REV03!B:D,MATCH(H130,RAW_b_TEI0185_REV03!B:B,0),3)=L130,INDEX(
RAW_b_TEI0185_REV03!B:D,MATCH(H130,INDEX(RAW_b_TEI0185_REV03!B:B,MATCH(H130,RAW_b_TEI0185_REV03!B:B,)+1):'RAW_b_TEI0185_REV03'!B11201,)+MATCH(H130,RAW_b_TEI0185_REV03!B:B,),3),INDEX(RAW_b_TEI0185_REV03!B:D,MATCH(H130,RAW_b_TEI0185_REV03!B:B,0),3)),"---"))),"---")</f>
        <v>---</v>
      </c>
      <c r="Q130" t="s">
        <v>1776</v>
      </c>
      <c r="R130" t="s">
        <v>4098</v>
      </c>
      <c r="S130" t="s">
        <v>2009</v>
      </c>
      <c r="T130">
        <f>COUNTIF(RAW_b_TEI0185_REV03!B:B,G130)</f>
        <v>1</v>
      </c>
      <c r="U130" t="str">
        <f t="shared" si="12"/>
        <v>FMC-NetJ3_E24</v>
      </c>
      <c r="W130" t="str">
        <f>IF(IF(IFERROR(VLOOKUP(H130,$O$6:$O$50,1,),1)=1,1,0),IFERROR(VLOOKUP($F$2&amp;"-"&amp;H130,RAW_b_TEI0185_REV03!C:G,4,0),"--"),"---")</f>
        <v>--</v>
      </c>
      <c r="X130" t="str">
        <f t="shared" si="13"/>
        <v>---</v>
      </c>
    </row>
    <row r="131" spans="1:24" x14ac:dyDescent="0.25">
      <c r="A131" t="s">
        <v>5249</v>
      </c>
      <c r="B131" t="s">
        <v>5223</v>
      </c>
      <c r="C131" t="s">
        <v>603</v>
      </c>
      <c r="D131" t="s">
        <v>271</v>
      </c>
      <c r="E131" t="s">
        <v>602</v>
      </c>
      <c r="F131" t="str">
        <f t="shared" si="7"/>
        <v>J3-E25</v>
      </c>
      <c r="G131" t="str">
        <f>VLOOKUP(F131,RAW_b_TEI0185_REV03!A:B,2,0)</f>
        <v>NetJ3_E25</v>
      </c>
      <c r="H131" t="str">
        <f t="shared" si="8"/>
        <v>NetJ3_E25</v>
      </c>
      <c r="I131" t="str">
        <f t="shared" si="9"/>
        <v>--</v>
      </c>
      <c r="J131" t="str">
        <f t="shared" si="10"/>
        <v>--</v>
      </c>
      <c r="K131" t="str">
        <f>IFERROR(IF(J131="--",IF(G131=H131,VLOOKUP(G131,RAW_b_TEI0185_REV03!L:N,3,0),SUM(VLOOKUP(H131,RAW_b_TEI0185_REV03!L:N,3,0),VLOOKUP(G131,RAW_b_TEI0185_REV03!L:N,3,0))),"---"),"---")</f>
        <v>---</v>
      </c>
      <c r="L131" t="str">
        <f t="shared" si="11"/>
        <v>J3-E25</v>
      </c>
      <c r="M131" t="str">
        <f>IFERROR(IF(
COUNTIF(B2B!H:H,(IF(K131&lt;&gt;"---",IF(INDEX(RAW_b_TEI0185_REV03!B:D,MATCH(H131,RAW_b_TEI0185_REV03!B:B,0),3)=L131,INDEX(
RAW_b_TEI0185_REV03!B:D,MATCH(H131,INDEX(RAW_b_TEI0185_REV03!B:B,MATCH(H131,RAW_b_TEI0185_REV03!B:B,)+1):'RAW_b_TEI0185_REV03'!B11202,)+MATCH(H131,RAW_b_TEI0185_REV03!B:B,),3),INDEX(RAW_b_TEI0185_REV03!B:D,MATCH(H131,RAW_b_TEI0185_REV03!B:B,0),3)),"---")))=1,"---",IF(K131&lt;&gt;"---",IF(INDEX(RAW_b_TEI0185_REV03!B:D,MATCH(H131,RAW_b_TEI0185_REV03!B:B,0),3)=L131,INDEX(
RAW_b_TEI0185_REV03!B:D,MATCH(H131,INDEX(RAW_b_TEI0185_REV03!B:B,MATCH(H131,RAW_b_TEI0185_REV03!B:B,)+1):'RAW_b_TEI0185_REV03'!B11202,)+MATCH(H131,RAW_b_TEI0185_REV03!B:B,),3),INDEX(RAW_b_TEI0185_REV03!B:D,MATCH(H131,RAW_b_TEI0185_REV03!B:B,0),3)),"---")),"---")</f>
        <v>---</v>
      </c>
      <c r="N131" t="str">
        <f>IFERROR(IF(AND(B131="B2B",J131="--"),L131,IF(
COUNTIF(B2B!H:H,(IF(K131&lt;&gt;"---",IF(INDEX(RAW_b_TEI0185_REV03!B:D,MATCH(H131,RAW_b_TEI0185_REV03!B:B,0),3)=L131,INDEX(
RAW_b_TEI0185_REV03!B:D,MATCH(H131,INDEX(RAW_b_TEI0185_REV03!B:B,MATCH(H131,RAW_b_TEI0185_REV03!B:B,)+1):'RAW_b_TEI0185_REV03'!B11202,)+MATCH(H131,RAW_b_TEI0185_REV03!B:B,),3),INDEX(RAW_b_TEI0185_REV03!B:D,MATCH(H131,RAW_b_TEI0185_REV03!B:B,0),3)),"---")))=0,"---",IF(K131&lt;&gt;"---",IF(INDEX(RAW_b_TEI0185_REV03!B:D,MATCH(H131,RAW_b_TEI0185_REV03!B:B,0),3)=L131,INDEX(
RAW_b_TEI0185_REV03!B:D,MATCH(H131,INDEX(RAW_b_TEI0185_REV03!B:B,MATCH(H131,RAW_b_TEI0185_REV03!B:B,)+1):'RAW_b_TEI0185_REV03'!B11202,)+MATCH(H131,RAW_b_TEI0185_REV03!B:B,),3),INDEX(RAW_b_TEI0185_REV03!B:D,MATCH(H131,RAW_b_TEI0185_REV03!B:B,0),3)),"---"))),"---")</f>
        <v>---</v>
      </c>
      <c r="Q131" t="s">
        <v>1779</v>
      </c>
      <c r="R131" t="s">
        <v>4098</v>
      </c>
      <c r="S131" t="s">
        <v>2008</v>
      </c>
      <c r="T131">
        <f>COUNTIF(RAW_b_TEI0185_REV03!B:B,G131)</f>
        <v>1</v>
      </c>
      <c r="U131" t="str">
        <f t="shared" si="12"/>
        <v>FMC-NetJ3_E25</v>
      </c>
      <c r="W131" t="str">
        <f>IF(IF(IFERROR(VLOOKUP(H131,$O$6:$O$50,1,),1)=1,1,0),IFERROR(VLOOKUP($F$2&amp;"-"&amp;H131,RAW_b_TEI0185_REV03!C:G,4,0),"--"),"---")</f>
        <v>--</v>
      </c>
      <c r="X131" t="str">
        <f t="shared" si="13"/>
        <v>---</v>
      </c>
    </row>
    <row r="132" spans="1:24" x14ac:dyDescent="0.25">
      <c r="A132" t="s">
        <v>5250</v>
      </c>
      <c r="B132" t="s">
        <v>5223</v>
      </c>
      <c r="C132" t="s">
        <v>606</v>
      </c>
      <c r="D132" t="s">
        <v>271</v>
      </c>
      <c r="E132" t="s">
        <v>605</v>
      </c>
      <c r="F132" t="str">
        <f t="shared" si="7"/>
        <v>J3-E27</v>
      </c>
      <c r="G132" t="str">
        <f>VLOOKUP(F132,RAW_b_TEI0185_REV03!A:B,2,0)</f>
        <v>NetJ3_E27</v>
      </c>
      <c r="H132" t="str">
        <f t="shared" si="8"/>
        <v>NetJ3_E27</v>
      </c>
      <c r="I132" t="str">
        <f t="shared" si="9"/>
        <v>--</v>
      </c>
      <c r="J132" t="str">
        <f t="shared" si="10"/>
        <v>--</v>
      </c>
      <c r="K132" t="str">
        <f>IFERROR(IF(J132="--",IF(G132=H132,VLOOKUP(G132,RAW_b_TEI0185_REV03!L:N,3,0),SUM(VLOOKUP(H132,RAW_b_TEI0185_REV03!L:N,3,0),VLOOKUP(G132,RAW_b_TEI0185_REV03!L:N,3,0))),"---"),"---")</f>
        <v>---</v>
      </c>
      <c r="L132" t="str">
        <f t="shared" si="11"/>
        <v>J3-E27</v>
      </c>
      <c r="M132" t="str">
        <f>IFERROR(IF(
COUNTIF(B2B!H:H,(IF(K132&lt;&gt;"---",IF(INDEX(RAW_b_TEI0185_REV03!B:D,MATCH(H132,RAW_b_TEI0185_REV03!B:B,0),3)=L132,INDEX(
RAW_b_TEI0185_REV03!B:D,MATCH(H132,INDEX(RAW_b_TEI0185_REV03!B:B,MATCH(H132,RAW_b_TEI0185_REV03!B:B,)+1):'RAW_b_TEI0185_REV03'!B11203,)+MATCH(H132,RAW_b_TEI0185_REV03!B:B,),3),INDEX(RAW_b_TEI0185_REV03!B:D,MATCH(H132,RAW_b_TEI0185_REV03!B:B,0),3)),"---")))=1,"---",IF(K132&lt;&gt;"---",IF(INDEX(RAW_b_TEI0185_REV03!B:D,MATCH(H132,RAW_b_TEI0185_REV03!B:B,0),3)=L132,INDEX(
RAW_b_TEI0185_REV03!B:D,MATCH(H132,INDEX(RAW_b_TEI0185_REV03!B:B,MATCH(H132,RAW_b_TEI0185_REV03!B:B,)+1):'RAW_b_TEI0185_REV03'!B11203,)+MATCH(H132,RAW_b_TEI0185_REV03!B:B,),3),INDEX(RAW_b_TEI0185_REV03!B:D,MATCH(H132,RAW_b_TEI0185_REV03!B:B,0),3)),"---")),"---")</f>
        <v>---</v>
      </c>
      <c r="N132" t="str">
        <f>IFERROR(IF(AND(B132="B2B",J132="--"),L132,IF(
COUNTIF(B2B!H:H,(IF(K132&lt;&gt;"---",IF(INDEX(RAW_b_TEI0185_REV03!B:D,MATCH(H132,RAW_b_TEI0185_REV03!B:B,0),3)=L132,INDEX(
RAW_b_TEI0185_REV03!B:D,MATCH(H132,INDEX(RAW_b_TEI0185_REV03!B:B,MATCH(H132,RAW_b_TEI0185_REV03!B:B,)+1):'RAW_b_TEI0185_REV03'!B11203,)+MATCH(H132,RAW_b_TEI0185_REV03!B:B,),3),INDEX(RAW_b_TEI0185_REV03!B:D,MATCH(H132,RAW_b_TEI0185_REV03!B:B,0),3)),"---")))=0,"---",IF(K132&lt;&gt;"---",IF(INDEX(RAW_b_TEI0185_REV03!B:D,MATCH(H132,RAW_b_TEI0185_REV03!B:B,0),3)=L132,INDEX(
RAW_b_TEI0185_REV03!B:D,MATCH(H132,INDEX(RAW_b_TEI0185_REV03!B:B,MATCH(H132,RAW_b_TEI0185_REV03!B:B,)+1):'RAW_b_TEI0185_REV03'!B11203,)+MATCH(H132,RAW_b_TEI0185_REV03!B:B,),3),INDEX(RAW_b_TEI0185_REV03!B:D,MATCH(H132,RAW_b_TEI0185_REV03!B:B,0),3)),"---"))),"---")</f>
        <v>---</v>
      </c>
      <c r="Q132" t="s">
        <v>1265</v>
      </c>
      <c r="R132" t="s">
        <v>4103</v>
      </c>
      <c r="S132" t="s">
        <v>1253</v>
      </c>
      <c r="T132">
        <f>COUNTIF(RAW_b_TEI0185_REV03!B:B,G132)</f>
        <v>1</v>
      </c>
      <c r="U132" t="str">
        <f t="shared" si="12"/>
        <v>FMC-NetJ3_E27</v>
      </c>
      <c r="W132" t="str">
        <f>IF(IF(IFERROR(VLOOKUP(H132,$O$6:$O$50,1,),1)=1,1,0),IFERROR(VLOOKUP($F$2&amp;"-"&amp;H132,RAW_b_TEI0185_REV03!C:G,4,0),"--"),"---")</f>
        <v>--</v>
      </c>
      <c r="X132" t="str">
        <f t="shared" si="13"/>
        <v>---</v>
      </c>
    </row>
    <row r="133" spans="1:24" x14ac:dyDescent="0.25">
      <c r="A133" t="s">
        <v>5251</v>
      </c>
      <c r="B133" t="s">
        <v>5223</v>
      </c>
      <c r="C133" t="s">
        <v>609</v>
      </c>
      <c r="D133" t="s">
        <v>271</v>
      </c>
      <c r="E133" t="s">
        <v>608</v>
      </c>
      <c r="F133" t="str">
        <f t="shared" si="7"/>
        <v>J3-E28</v>
      </c>
      <c r="G133" t="str">
        <f>VLOOKUP(F133,RAW_b_TEI0185_REV03!A:B,2,0)</f>
        <v>NetJ3_E28</v>
      </c>
      <c r="H133" t="str">
        <f t="shared" si="8"/>
        <v>NetJ3_E28</v>
      </c>
      <c r="I133" t="str">
        <f t="shared" si="9"/>
        <v>--</v>
      </c>
      <c r="J133" t="str">
        <f t="shared" si="10"/>
        <v>--</v>
      </c>
      <c r="K133" t="str">
        <f>IFERROR(IF(J133="--",IF(G133=H133,VLOOKUP(G133,RAW_b_TEI0185_REV03!L:N,3,0),SUM(VLOOKUP(H133,RAW_b_TEI0185_REV03!L:N,3,0),VLOOKUP(G133,RAW_b_TEI0185_REV03!L:N,3,0))),"---"),"---")</f>
        <v>---</v>
      </c>
      <c r="L133" t="str">
        <f t="shared" si="11"/>
        <v>J3-E28</v>
      </c>
      <c r="M133" t="str">
        <f>IFERROR(IF(
COUNTIF(B2B!H:H,(IF(K133&lt;&gt;"---",IF(INDEX(RAW_b_TEI0185_REV03!B:D,MATCH(H133,RAW_b_TEI0185_REV03!B:B,0),3)=L133,INDEX(
RAW_b_TEI0185_REV03!B:D,MATCH(H133,INDEX(RAW_b_TEI0185_REV03!B:B,MATCH(H133,RAW_b_TEI0185_REV03!B:B,)+1):'RAW_b_TEI0185_REV03'!B11204,)+MATCH(H133,RAW_b_TEI0185_REV03!B:B,),3),INDEX(RAW_b_TEI0185_REV03!B:D,MATCH(H133,RAW_b_TEI0185_REV03!B:B,0),3)),"---")))=1,"---",IF(K133&lt;&gt;"---",IF(INDEX(RAW_b_TEI0185_REV03!B:D,MATCH(H133,RAW_b_TEI0185_REV03!B:B,0),3)=L133,INDEX(
RAW_b_TEI0185_REV03!B:D,MATCH(H133,INDEX(RAW_b_TEI0185_REV03!B:B,MATCH(H133,RAW_b_TEI0185_REV03!B:B,)+1):'RAW_b_TEI0185_REV03'!B11204,)+MATCH(H133,RAW_b_TEI0185_REV03!B:B,),3),INDEX(RAW_b_TEI0185_REV03!B:D,MATCH(H133,RAW_b_TEI0185_REV03!B:B,0),3)),"---")),"---")</f>
        <v>---</v>
      </c>
      <c r="N133" t="str">
        <f>IFERROR(IF(AND(B133="B2B",J133="--"),L133,IF(
COUNTIF(B2B!H:H,(IF(K133&lt;&gt;"---",IF(INDEX(RAW_b_TEI0185_REV03!B:D,MATCH(H133,RAW_b_TEI0185_REV03!B:B,0),3)=L133,INDEX(
RAW_b_TEI0185_REV03!B:D,MATCH(H133,INDEX(RAW_b_TEI0185_REV03!B:B,MATCH(H133,RAW_b_TEI0185_REV03!B:B,)+1):'RAW_b_TEI0185_REV03'!B11204,)+MATCH(H133,RAW_b_TEI0185_REV03!B:B,),3),INDEX(RAW_b_TEI0185_REV03!B:D,MATCH(H133,RAW_b_TEI0185_REV03!B:B,0),3)),"---")))=0,"---",IF(K133&lt;&gt;"---",IF(INDEX(RAW_b_TEI0185_REV03!B:D,MATCH(H133,RAW_b_TEI0185_REV03!B:B,0),3)=L133,INDEX(
RAW_b_TEI0185_REV03!B:D,MATCH(H133,INDEX(RAW_b_TEI0185_REV03!B:B,MATCH(H133,RAW_b_TEI0185_REV03!B:B,)+1):'RAW_b_TEI0185_REV03'!B11204,)+MATCH(H133,RAW_b_TEI0185_REV03!B:B,),3),INDEX(RAW_b_TEI0185_REV03!B:D,MATCH(H133,RAW_b_TEI0185_REV03!B:B,0),3)),"---"))),"---")</f>
        <v>---</v>
      </c>
      <c r="Q133" t="s">
        <v>1262</v>
      </c>
      <c r="R133" t="s">
        <v>4103</v>
      </c>
      <c r="S133" t="s">
        <v>1250</v>
      </c>
      <c r="T133">
        <f>COUNTIF(RAW_b_TEI0185_REV03!B:B,G133)</f>
        <v>1</v>
      </c>
      <c r="U133" t="str">
        <f t="shared" si="12"/>
        <v>FMC-NetJ3_E28</v>
      </c>
      <c r="W133" t="str">
        <f>IF(IF(IFERROR(VLOOKUP(H133,$O$6:$O$50,1,),1)=1,1,0),IFERROR(VLOOKUP($F$2&amp;"-"&amp;H133,RAW_b_TEI0185_REV03!C:G,4,0),"--"),"---")</f>
        <v>--</v>
      </c>
      <c r="X133" t="str">
        <f t="shared" si="13"/>
        <v>---</v>
      </c>
    </row>
    <row r="134" spans="1:24" x14ac:dyDescent="0.25">
      <c r="A134" t="s">
        <v>5252</v>
      </c>
      <c r="B134" t="s">
        <v>5223</v>
      </c>
      <c r="C134" t="s">
        <v>612</v>
      </c>
      <c r="D134" t="s">
        <v>271</v>
      </c>
      <c r="E134" t="s">
        <v>611</v>
      </c>
      <c r="F134" t="str">
        <f t="shared" si="7"/>
        <v>J3-E30</v>
      </c>
      <c r="G134" t="str">
        <f>VLOOKUP(F134,RAW_b_TEI0185_REV03!A:B,2,0)</f>
        <v>NetJ3_E30</v>
      </c>
      <c r="H134" t="str">
        <f t="shared" si="8"/>
        <v>NetJ3_E30</v>
      </c>
      <c r="I134" t="str">
        <f t="shared" si="9"/>
        <v>--</v>
      </c>
      <c r="J134" t="str">
        <f t="shared" si="10"/>
        <v>--</v>
      </c>
      <c r="K134" t="str">
        <f>IFERROR(IF(J134="--",IF(G134=H134,VLOOKUP(G134,RAW_b_TEI0185_REV03!L:N,3,0),SUM(VLOOKUP(H134,RAW_b_TEI0185_REV03!L:N,3,0),VLOOKUP(G134,RAW_b_TEI0185_REV03!L:N,3,0))),"---"),"---")</f>
        <v>---</v>
      </c>
      <c r="L134" t="str">
        <f t="shared" si="11"/>
        <v>J3-E30</v>
      </c>
      <c r="M134" t="str">
        <f>IFERROR(IF(
COUNTIF(B2B!H:H,(IF(K134&lt;&gt;"---",IF(INDEX(RAW_b_TEI0185_REV03!B:D,MATCH(H134,RAW_b_TEI0185_REV03!B:B,0),3)=L134,INDEX(
RAW_b_TEI0185_REV03!B:D,MATCH(H134,INDEX(RAW_b_TEI0185_REV03!B:B,MATCH(H134,RAW_b_TEI0185_REV03!B:B,)+1):'RAW_b_TEI0185_REV03'!B11205,)+MATCH(H134,RAW_b_TEI0185_REV03!B:B,),3),INDEX(RAW_b_TEI0185_REV03!B:D,MATCH(H134,RAW_b_TEI0185_REV03!B:B,0),3)),"---")))=1,"---",IF(K134&lt;&gt;"---",IF(INDEX(RAW_b_TEI0185_REV03!B:D,MATCH(H134,RAW_b_TEI0185_REV03!B:B,0),3)=L134,INDEX(
RAW_b_TEI0185_REV03!B:D,MATCH(H134,INDEX(RAW_b_TEI0185_REV03!B:B,MATCH(H134,RAW_b_TEI0185_REV03!B:B,)+1):'RAW_b_TEI0185_REV03'!B11205,)+MATCH(H134,RAW_b_TEI0185_REV03!B:B,),3),INDEX(RAW_b_TEI0185_REV03!B:D,MATCH(H134,RAW_b_TEI0185_REV03!B:B,0),3)),"---")),"---")</f>
        <v>---</v>
      </c>
      <c r="N134" t="str">
        <f>IFERROR(IF(AND(B134="B2B",J134="--"),L134,IF(
COUNTIF(B2B!H:H,(IF(K134&lt;&gt;"---",IF(INDEX(RAW_b_TEI0185_REV03!B:D,MATCH(H134,RAW_b_TEI0185_REV03!B:B,0),3)=L134,INDEX(
RAW_b_TEI0185_REV03!B:D,MATCH(H134,INDEX(RAW_b_TEI0185_REV03!B:B,MATCH(H134,RAW_b_TEI0185_REV03!B:B,)+1):'RAW_b_TEI0185_REV03'!B11205,)+MATCH(H134,RAW_b_TEI0185_REV03!B:B,),3),INDEX(RAW_b_TEI0185_REV03!B:D,MATCH(H134,RAW_b_TEI0185_REV03!B:B,0),3)),"---")))=0,"---",IF(K134&lt;&gt;"---",IF(INDEX(RAW_b_TEI0185_REV03!B:D,MATCH(H134,RAW_b_TEI0185_REV03!B:B,0),3)=L134,INDEX(
RAW_b_TEI0185_REV03!B:D,MATCH(H134,INDEX(RAW_b_TEI0185_REV03!B:B,MATCH(H134,RAW_b_TEI0185_REV03!B:B,)+1):'RAW_b_TEI0185_REV03'!B11205,)+MATCH(H134,RAW_b_TEI0185_REV03!B:B,),3),INDEX(RAW_b_TEI0185_REV03!B:D,MATCH(H134,RAW_b_TEI0185_REV03!B:B,0),3)),"---"))),"---")</f>
        <v>---</v>
      </c>
      <c r="T134">
        <f>COUNTIF(RAW_b_TEI0185_REV03!B:B,G134)</f>
        <v>1</v>
      </c>
      <c r="U134" t="str">
        <f t="shared" si="12"/>
        <v>FMC-NetJ3_E30</v>
      </c>
      <c r="W134" t="str">
        <f>IF(IF(IFERROR(VLOOKUP(H134,$O$6:$O$50,1,),1)=1,1,0),IFERROR(VLOOKUP($F$2&amp;"-"&amp;H134,RAW_b_TEI0185_REV03!C:G,4,0),"--"),"---")</f>
        <v>--</v>
      </c>
      <c r="X134" t="str">
        <f t="shared" si="13"/>
        <v>---</v>
      </c>
    </row>
    <row r="135" spans="1:24" x14ac:dyDescent="0.25">
      <c r="A135" t="s">
        <v>5253</v>
      </c>
      <c r="B135" t="s">
        <v>5223</v>
      </c>
      <c r="C135" t="s">
        <v>615</v>
      </c>
      <c r="D135" t="s">
        <v>271</v>
      </c>
      <c r="E135" t="s">
        <v>614</v>
      </c>
      <c r="F135" t="str">
        <f t="shared" ref="F135:F198" si="14">$D135&amp;"-"&amp;$E135</f>
        <v>J3-E31</v>
      </c>
      <c r="G135" t="str">
        <f>VLOOKUP(F135,RAW_b_TEI0185_REV03!A:B,2,0)</f>
        <v>NetJ3_E31</v>
      </c>
      <c r="H135" t="str">
        <f t="shared" ref="H135:H198" si="15">IF(IF(COUNTIF($Q$6:$S$150,G135)&gt;0,"---","--")="---",VLOOKUP(G135,$Q$6:$S$150,3,0),G135)</f>
        <v>NetJ3_E31</v>
      </c>
      <c r="I135" t="str">
        <f t="shared" ref="I135:I198" si="16">IF(IF(COUNTIF($Q$6:$S$150,G135)&gt;0,"---","--")="---",VLOOKUP(G135,$Q$6:$S$150,2,0),"--")</f>
        <v>--</v>
      </c>
      <c r="J135" t="str">
        <f t="shared" ref="J135:J198" si="17">IF(COUNTIF($O$6:$O$100,G135)&gt;0,"---","--")</f>
        <v>--</v>
      </c>
      <c r="K135" t="str">
        <f>IFERROR(IF(J135="--",IF(G135=H135,VLOOKUP(G135,RAW_b_TEI0185_REV03!L:N,3,0),SUM(VLOOKUP(H135,RAW_b_TEI0185_REV03!L:N,3,0),VLOOKUP(G135,RAW_b_TEI0185_REV03!L:N,3,0))),"---"),"---")</f>
        <v>---</v>
      </c>
      <c r="L135" t="str">
        <f t="shared" ref="L135:L198" si="18">$D135&amp;"-"&amp;$E135</f>
        <v>J3-E31</v>
      </c>
      <c r="M135" t="str">
        <f>IFERROR(IF(
COUNTIF(B2B!H:H,(IF(K135&lt;&gt;"---",IF(INDEX(RAW_b_TEI0185_REV03!B:D,MATCH(H135,RAW_b_TEI0185_REV03!B:B,0),3)=L135,INDEX(
RAW_b_TEI0185_REV03!B:D,MATCH(H135,INDEX(RAW_b_TEI0185_REV03!B:B,MATCH(H135,RAW_b_TEI0185_REV03!B:B,)+1):'RAW_b_TEI0185_REV03'!B11206,)+MATCH(H135,RAW_b_TEI0185_REV03!B:B,),3),INDEX(RAW_b_TEI0185_REV03!B:D,MATCH(H135,RAW_b_TEI0185_REV03!B:B,0),3)),"---")))=1,"---",IF(K135&lt;&gt;"---",IF(INDEX(RAW_b_TEI0185_REV03!B:D,MATCH(H135,RAW_b_TEI0185_REV03!B:B,0),3)=L135,INDEX(
RAW_b_TEI0185_REV03!B:D,MATCH(H135,INDEX(RAW_b_TEI0185_REV03!B:B,MATCH(H135,RAW_b_TEI0185_REV03!B:B,)+1):'RAW_b_TEI0185_REV03'!B11206,)+MATCH(H135,RAW_b_TEI0185_REV03!B:B,),3),INDEX(RAW_b_TEI0185_REV03!B:D,MATCH(H135,RAW_b_TEI0185_REV03!B:B,0),3)),"---")),"---")</f>
        <v>---</v>
      </c>
      <c r="N135" t="str">
        <f>IFERROR(IF(AND(B135="B2B",J135="--"),L135,IF(
COUNTIF(B2B!H:H,(IF(K135&lt;&gt;"---",IF(INDEX(RAW_b_TEI0185_REV03!B:D,MATCH(H135,RAW_b_TEI0185_REV03!B:B,0),3)=L135,INDEX(
RAW_b_TEI0185_REV03!B:D,MATCH(H135,INDEX(RAW_b_TEI0185_REV03!B:B,MATCH(H135,RAW_b_TEI0185_REV03!B:B,)+1):'RAW_b_TEI0185_REV03'!B11206,)+MATCH(H135,RAW_b_TEI0185_REV03!B:B,),3),INDEX(RAW_b_TEI0185_REV03!B:D,MATCH(H135,RAW_b_TEI0185_REV03!B:B,0),3)),"---")))=0,"---",IF(K135&lt;&gt;"---",IF(INDEX(RAW_b_TEI0185_REV03!B:D,MATCH(H135,RAW_b_TEI0185_REV03!B:B,0),3)=L135,INDEX(
RAW_b_TEI0185_REV03!B:D,MATCH(H135,INDEX(RAW_b_TEI0185_REV03!B:B,MATCH(H135,RAW_b_TEI0185_REV03!B:B,)+1):'RAW_b_TEI0185_REV03'!B11206,)+MATCH(H135,RAW_b_TEI0185_REV03!B:B,),3),INDEX(RAW_b_TEI0185_REV03!B:D,MATCH(H135,RAW_b_TEI0185_REV03!B:B,0),3)),"---"))),"---")</f>
        <v>---</v>
      </c>
      <c r="T135">
        <f>COUNTIF(RAW_b_TEI0185_REV03!B:B,G135)</f>
        <v>1</v>
      </c>
      <c r="U135" t="str">
        <f t="shared" ref="U135:U198" si="19">$B135&amp;"-"&amp;$C135</f>
        <v>FMC-NetJ3_E31</v>
      </c>
      <c r="W135" t="str">
        <f>IF(IF(IFERROR(VLOOKUP(H135,$O$6:$O$50,1,),1)=1,1,0),IFERROR(VLOOKUP($F$2&amp;"-"&amp;H135,RAW_b_TEI0185_REV03!C:G,4,0),"--"),"---")</f>
        <v>--</v>
      </c>
      <c r="X135" t="str">
        <f t="shared" ref="X135:X198" si="20">IF(AND(J135="--",W135="--"),M135,"---")</f>
        <v>---</v>
      </c>
    </row>
    <row r="136" spans="1:24" x14ac:dyDescent="0.25">
      <c r="A136" t="s">
        <v>5254</v>
      </c>
      <c r="B136" t="s">
        <v>5223</v>
      </c>
      <c r="C136" t="s">
        <v>618</v>
      </c>
      <c r="D136" t="s">
        <v>271</v>
      </c>
      <c r="E136" t="s">
        <v>617</v>
      </c>
      <c r="F136" t="str">
        <f t="shared" si="14"/>
        <v>J3-E33</v>
      </c>
      <c r="G136" t="str">
        <f>VLOOKUP(F136,RAW_b_TEI0185_REV03!A:B,2,0)</f>
        <v>NetJ3_E33</v>
      </c>
      <c r="H136" t="str">
        <f t="shared" si="15"/>
        <v>NetJ3_E33</v>
      </c>
      <c r="I136" t="str">
        <f t="shared" si="16"/>
        <v>--</v>
      </c>
      <c r="J136" t="str">
        <f t="shared" si="17"/>
        <v>--</v>
      </c>
      <c r="K136" t="str">
        <f>IFERROR(IF(J136="--",IF(G136=H136,VLOOKUP(G136,RAW_b_TEI0185_REV03!L:N,3,0),SUM(VLOOKUP(H136,RAW_b_TEI0185_REV03!L:N,3,0),VLOOKUP(G136,RAW_b_TEI0185_REV03!L:N,3,0))),"---"),"---")</f>
        <v>---</v>
      </c>
      <c r="L136" t="str">
        <f t="shared" si="18"/>
        <v>J3-E33</v>
      </c>
      <c r="M136" t="str">
        <f>IFERROR(IF(
COUNTIF(B2B!H:H,(IF(K136&lt;&gt;"---",IF(INDEX(RAW_b_TEI0185_REV03!B:D,MATCH(H136,RAW_b_TEI0185_REV03!B:B,0),3)=L136,INDEX(
RAW_b_TEI0185_REV03!B:D,MATCH(H136,INDEX(RAW_b_TEI0185_REV03!B:B,MATCH(H136,RAW_b_TEI0185_REV03!B:B,)+1):'RAW_b_TEI0185_REV03'!B11207,)+MATCH(H136,RAW_b_TEI0185_REV03!B:B,),3),INDEX(RAW_b_TEI0185_REV03!B:D,MATCH(H136,RAW_b_TEI0185_REV03!B:B,0),3)),"---")))=1,"---",IF(K136&lt;&gt;"---",IF(INDEX(RAW_b_TEI0185_REV03!B:D,MATCH(H136,RAW_b_TEI0185_REV03!B:B,0),3)=L136,INDEX(
RAW_b_TEI0185_REV03!B:D,MATCH(H136,INDEX(RAW_b_TEI0185_REV03!B:B,MATCH(H136,RAW_b_TEI0185_REV03!B:B,)+1):'RAW_b_TEI0185_REV03'!B11207,)+MATCH(H136,RAW_b_TEI0185_REV03!B:B,),3),INDEX(RAW_b_TEI0185_REV03!B:D,MATCH(H136,RAW_b_TEI0185_REV03!B:B,0),3)),"---")),"---")</f>
        <v>---</v>
      </c>
      <c r="N136" t="str">
        <f>IFERROR(IF(AND(B136="B2B",J136="--"),L136,IF(
COUNTIF(B2B!H:H,(IF(K136&lt;&gt;"---",IF(INDEX(RAW_b_TEI0185_REV03!B:D,MATCH(H136,RAW_b_TEI0185_REV03!B:B,0),3)=L136,INDEX(
RAW_b_TEI0185_REV03!B:D,MATCH(H136,INDEX(RAW_b_TEI0185_REV03!B:B,MATCH(H136,RAW_b_TEI0185_REV03!B:B,)+1):'RAW_b_TEI0185_REV03'!B11207,)+MATCH(H136,RAW_b_TEI0185_REV03!B:B,),3),INDEX(RAW_b_TEI0185_REV03!B:D,MATCH(H136,RAW_b_TEI0185_REV03!B:B,0),3)),"---")))=0,"---",IF(K136&lt;&gt;"---",IF(INDEX(RAW_b_TEI0185_REV03!B:D,MATCH(H136,RAW_b_TEI0185_REV03!B:B,0),3)=L136,INDEX(
RAW_b_TEI0185_REV03!B:D,MATCH(H136,INDEX(RAW_b_TEI0185_REV03!B:B,MATCH(H136,RAW_b_TEI0185_REV03!B:B,)+1):'RAW_b_TEI0185_REV03'!B11207,)+MATCH(H136,RAW_b_TEI0185_REV03!B:B,),3),INDEX(RAW_b_TEI0185_REV03!B:D,MATCH(H136,RAW_b_TEI0185_REV03!B:B,0),3)),"---"))),"---")</f>
        <v>---</v>
      </c>
      <c r="T136">
        <f>COUNTIF(RAW_b_TEI0185_REV03!B:B,G136)</f>
        <v>1</v>
      </c>
      <c r="U136" t="str">
        <f t="shared" si="19"/>
        <v>FMC-NetJ3_E33</v>
      </c>
      <c r="W136" t="str">
        <f>IF(IF(IFERROR(VLOOKUP(H136,$O$6:$O$50,1,),1)=1,1,0),IFERROR(VLOOKUP($F$2&amp;"-"&amp;H136,RAW_b_TEI0185_REV03!C:G,4,0),"--"),"---")</f>
        <v>--</v>
      </c>
      <c r="X136" t="str">
        <f t="shared" si="20"/>
        <v>---</v>
      </c>
    </row>
    <row r="137" spans="1:24" x14ac:dyDescent="0.25">
      <c r="A137" t="s">
        <v>5255</v>
      </c>
      <c r="B137" t="s">
        <v>5223</v>
      </c>
      <c r="C137" t="s">
        <v>621</v>
      </c>
      <c r="D137" t="s">
        <v>271</v>
      </c>
      <c r="E137" t="s">
        <v>620</v>
      </c>
      <c r="F137" t="str">
        <f t="shared" si="14"/>
        <v>J3-E34</v>
      </c>
      <c r="G137" t="str">
        <f>VLOOKUP(F137,RAW_b_TEI0185_REV03!A:B,2,0)</f>
        <v>NetJ3_E34</v>
      </c>
      <c r="H137" t="str">
        <f t="shared" si="15"/>
        <v>NetJ3_E34</v>
      </c>
      <c r="I137" t="str">
        <f t="shared" si="16"/>
        <v>--</v>
      </c>
      <c r="J137" t="str">
        <f t="shared" si="17"/>
        <v>--</v>
      </c>
      <c r="K137" t="str">
        <f>IFERROR(IF(J137="--",IF(G137=H137,VLOOKUP(G137,RAW_b_TEI0185_REV03!L:N,3,0),SUM(VLOOKUP(H137,RAW_b_TEI0185_REV03!L:N,3,0),VLOOKUP(G137,RAW_b_TEI0185_REV03!L:N,3,0))),"---"),"---")</f>
        <v>---</v>
      </c>
      <c r="L137" t="str">
        <f t="shared" si="18"/>
        <v>J3-E34</v>
      </c>
      <c r="M137" t="str">
        <f>IFERROR(IF(
COUNTIF(B2B!H:H,(IF(K137&lt;&gt;"---",IF(INDEX(RAW_b_TEI0185_REV03!B:D,MATCH(H137,RAW_b_TEI0185_REV03!B:B,0),3)=L137,INDEX(
RAW_b_TEI0185_REV03!B:D,MATCH(H137,INDEX(RAW_b_TEI0185_REV03!B:B,MATCH(H137,RAW_b_TEI0185_REV03!B:B,)+1):'RAW_b_TEI0185_REV03'!B11208,)+MATCH(H137,RAW_b_TEI0185_REV03!B:B,),3),INDEX(RAW_b_TEI0185_REV03!B:D,MATCH(H137,RAW_b_TEI0185_REV03!B:B,0),3)),"---")))=1,"---",IF(K137&lt;&gt;"---",IF(INDEX(RAW_b_TEI0185_REV03!B:D,MATCH(H137,RAW_b_TEI0185_REV03!B:B,0),3)=L137,INDEX(
RAW_b_TEI0185_REV03!B:D,MATCH(H137,INDEX(RAW_b_TEI0185_REV03!B:B,MATCH(H137,RAW_b_TEI0185_REV03!B:B,)+1):'RAW_b_TEI0185_REV03'!B11208,)+MATCH(H137,RAW_b_TEI0185_REV03!B:B,),3),INDEX(RAW_b_TEI0185_REV03!B:D,MATCH(H137,RAW_b_TEI0185_REV03!B:B,0),3)),"---")),"---")</f>
        <v>---</v>
      </c>
      <c r="N137" t="str">
        <f>IFERROR(IF(AND(B137="B2B",J137="--"),L137,IF(
COUNTIF(B2B!H:H,(IF(K137&lt;&gt;"---",IF(INDEX(RAW_b_TEI0185_REV03!B:D,MATCH(H137,RAW_b_TEI0185_REV03!B:B,0),3)=L137,INDEX(
RAW_b_TEI0185_REV03!B:D,MATCH(H137,INDEX(RAW_b_TEI0185_REV03!B:B,MATCH(H137,RAW_b_TEI0185_REV03!B:B,)+1):'RAW_b_TEI0185_REV03'!B11208,)+MATCH(H137,RAW_b_TEI0185_REV03!B:B,),3),INDEX(RAW_b_TEI0185_REV03!B:D,MATCH(H137,RAW_b_TEI0185_REV03!B:B,0),3)),"---")))=0,"---",IF(K137&lt;&gt;"---",IF(INDEX(RAW_b_TEI0185_REV03!B:D,MATCH(H137,RAW_b_TEI0185_REV03!B:B,0),3)=L137,INDEX(
RAW_b_TEI0185_REV03!B:D,MATCH(H137,INDEX(RAW_b_TEI0185_REV03!B:B,MATCH(H137,RAW_b_TEI0185_REV03!B:B,)+1):'RAW_b_TEI0185_REV03'!B11208,)+MATCH(H137,RAW_b_TEI0185_REV03!B:B,),3),INDEX(RAW_b_TEI0185_REV03!B:D,MATCH(H137,RAW_b_TEI0185_REV03!B:B,0),3)),"---"))),"---")</f>
        <v>---</v>
      </c>
      <c r="T137">
        <f>COUNTIF(RAW_b_TEI0185_REV03!B:B,G137)</f>
        <v>1</v>
      </c>
      <c r="U137" t="str">
        <f t="shared" si="19"/>
        <v>FMC-NetJ3_E34</v>
      </c>
      <c r="W137" t="str">
        <f>IF(IF(IFERROR(VLOOKUP(H137,$O$6:$O$50,1,),1)=1,1,0),IFERROR(VLOOKUP($F$2&amp;"-"&amp;H137,RAW_b_TEI0185_REV03!C:G,4,0),"--"),"---")</f>
        <v>--</v>
      </c>
      <c r="X137" t="str">
        <f t="shared" si="20"/>
        <v>---</v>
      </c>
    </row>
    <row r="138" spans="1:24" x14ac:dyDescent="0.25">
      <c r="A138" t="s">
        <v>5256</v>
      </c>
      <c r="B138" t="s">
        <v>5223</v>
      </c>
      <c r="C138" t="s">
        <v>624</v>
      </c>
      <c r="D138" t="s">
        <v>271</v>
      </c>
      <c r="E138" t="s">
        <v>623</v>
      </c>
      <c r="F138" t="str">
        <f t="shared" si="14"/>
        <v>J3-E36</v>
      </c>
      <c r="G138" t="str">
        <f>VLOOKUP(F138,RAW_b_TEI0185_REV03!A:B,2,0)</f>
        <v>NetJ3_E36</v>
      </c>
      <c r="H138" t="str">
        <f t="shared" si="15"/>
        <v>NetJ3_E36</v>
      </c>
      <c r="I138" t="str">
        <f t="shared" si="16"/>
        <v>--</v>
      </c>
      <c r="J138" t="str">
        <f t="shared" si="17"/>
        <v>--</v>
      </c>
      <c r="K138" t="str">
        <f>IFERROR(IF(J138="--",IF(G138=H138,VLOOKUP(G138,RAW_b_TEI0185_REV03!L:N,3,0),SUM(VLOOKUP(H138,RAW_b_TEI0185_REV03!L:N,3,0),VLOOKUP(G138,RAW_b_TEI0185_REV03!L:N,3,0))),"---"),"---")</f>
        <v>---</v>
      </c>
      <c r="L138" t="str">
        <f t="shared" si="18"/>
        <v>J3-E36</v>
      </c>
      <c r="M138" t="str">
        <f>IFERROR(IF(
COUNTIF(B2B!H:H,(IF(K138&lt;&gt;"---",IF(INDEX(RAW_b_TEI0185_REV03!B:D,MATCH(H138,RAW_b_TEI0185_REV03!B:B,0),3)=L138,INDEX(
RAW_b_TEI0185_REV03!B:D,MATCH(H138,INDEX(RAW_b_TEI0185_REV03!B:B,MATCH(H138,RAW_b_TEI0185_REV03!B:B,)+1):'RAW_b_TEI0185_REV03'!B11209,)+MATCH(H138,RAW_b_TEI0185_REV03!B:B,),3),INDEX(RAW_b_TEI0185_REV03!B:D,MATCH(H138,RAW_b_TEI0185_REV03!B:B,0),3)),"---")))=1,"---",IF(K138&lt;&gt;"---",IF(INDEX(RAW_b_TEI0185_REV03!B:D,MATCH(H138,RAW_b_TEI0185_REV03!B:B,0),3)=L138,INDEX(
RAW_b_TEI0185_REV03!B:D,MATCH(H138,INDEX(RAW_b_TEI0185_REV03!B:B,MATCH(H138,RAW_b_TEI0185_REV03!B:B,)+1):'RAW_b_TEI0185_REV03'!B11209,)+MATCH(H138,RAW_b_TEI0185_REV03!B:B,),3),INDEX(RAW_b_TEI0185_REV03!B:D,MATCH(H138,RAW_b_TEI0185_REV03!B:B,0),3)),"---")),"---")</f>
        <v>---</v>
      </c>
      <c r="N138" t="str">
        <f>IFERROR(IF(AND(B138="B2B",J138="--"),L138,IF(
COUNTIF(B2B!H:H,(IF(K138&lt;&gt;"---",IF(INDEX(RAW_b_TEI0185_REV03!B:D,MATCH(H138,RAW_b_TEI0185_REV03!B:B,0),3)=L138,INDEX(
RAW_b_TEI0185_REV03!B:D,MATCH(H138,INDEX(RAW_b_TEI0185_REV03!B:B,MATCH(H138,RAW_b_TEI0185_REV03!B:B,)+1):'RAW_b_TEI0185_REV03'!B11209,)+MATCH(H138,RAW_b_TEI0185_REV03!B:B,),3),INDEX(RAW_b_TEI0185_REV03!B:D,MATCH(H138,RAW_b_TEI0185_REV03!B:B,0),3)),"---")))=0,"---",IF(K138&lt;&gt;"---",IF(INDEX(RAW_b_TEI0185_REV03!B:D,MATCH(H138,RAW_b_TEI0185_REV03!B:B,0),3)=L138,INDEX(
RAW_b_TEI0185_REV03!B:D,MATCH(H138,INDEX(RAW_b_TEI0185_REV03!B:B,MATCH(H138,RAW_b_TEI0185_REV03!B:B,)+1):'RAW_b_TEI0185_REV03'!B11209,)+MATCH(H138,RAW_b_TEI0185_REV03!B:B,),3),INDEX(RAW_b_TEI0185_REV03!B:D,MATCH(H138,RAW_b_TEI0185_REV03!B:B,0),3)),"---"))),"---")</f>
        <v>---</v>
      </c>
      <c r="T138">
        <f>COUNTIF(RAW_b_TEI0185_REV03!B:B,G138)</f>
        <v>1</v>
      </c>
      <c r="U138" t="str">
        <f t="shared" si="19"/>
        <v>FMC-NetJ3_E36</v>
      </c>
      <c r="W138" t="str">
        <f>IF(IF(IFERROR(VLOOKUP(H138,$O$6:$O$50,1,),1)=1,1,0),IFERROR(VLOOKUP($F$2&amp;"-"&amp;H138,RAW_b_TEI0185_REV03!C:G,4,0),"--"),"---")</f>
        <v>--</v>
      </c>
      <c r="X138" t="str">
        <f t="shared" si="20"/>
        <v>---</v>
      </c>
    </row>
    <row r="139" spans="1:24" x14ac:dyDescent="0.25">
      <c r="A139" t="s">
        <v>5257</v>
      </c>
      <c r="B139" t="s">
        <v>5223</v>
      </c>
      <c r="C139" t="s">
        <v>627</v>
      </c>
      <c r="D139" t="s">
        <v>271</v>
      </c>
      <c r="E139" t="s">
        <v>626</v>
      </c>
      <c r="F139" t="str">
        <f t="shared" si="14"/>
        <v>J3-E37</v>
      </c>
      <c r="G139" t="str">
        <f>VLOOKUP(F139,RAW_b_TEI0185_REV03!A:B,2,0)</f>
        <v>NetJ3_E37</v>
      </c>
      <c r="H139" t="str">
        <f t="shared" si="15"/>
        <v>NetJ3_E37</v>
      </c>
      <c r="I139" t="str">
        <f t="shared" si="16"/>
        <v>--</v>
      </c>
      <c r="J139" t="str">
        <f t="shared" si="17"/>
        <v>--</v>
      </c>
      <c r="K139" t="str">
        <f>IFERROR(IF(J139="--",IF(G139=H139,VLOOKUP(G139,RAW_b_TEI0185_REV03!L:N,3,0),SUM(VLOOKUP(H139,RAW_b_TEI0185_REV03!L:N,3,0),VLOOKUP(G139,RAW_b_TEI0185_REV03!L:N,3,0))),"---"),"---")</f>
        <v>---</v>
      </c>
      <c r="L139" t="str">
        <f t="shared" si="18"/>
        <v>J3-E37</v>
      </c>
      <c r="M139" t="str">
        <f>IFERROR(IF(
COUNTIF(B2B!H:H,(IF(K139&lt;&gt;"---",IF(INDEX(RAW_b_TEI0185_REV03!B:D,MATCH(H139,RAW_b_TEI0185_REV03!B:B,0),3)=L139,INDEX(
RAW_b_TEI0185_REV03!B:D,MATCH(H139,INDEX(RAW_b_TEI0185_REV03!B:B,MATCH(H139,RAW_b_TEI0185_REV03!B:B,)+1):'RAW_b_TEI0185_REV03'!B11210,)+MATCH(H139,RAW_b_TEI0185_REV03!B:B,),3),INDEX(RAW_b_TEI0185_REV03!B:D,MATCH(H139,RAW_b_TEI0185_REV03!B:B,0),3)),"---")))=1,"---",IF(K139&lt;&gt;"---",IF(INDEX(RAW_b_TEI0185_REV03!B:D,MATCH(H139,RAW_b_TEI0185_REV03!B:B,0),3)=L139,INDEX(
RAW_b_TEI0185_REV03!B:D,MATCH(H139,INDEX(RAW_b_TEI0185_REV03!B:B,MATCH(H139,RAW_b_TEI0185_REV03!B:B,)+1):'RAW_b_TEI0185_REV03'!B11210,)+MATCH(H139,RAW_b_TEI0185_REV03!B:B,),3),INDEX(RAW_b_TEI0185_REV03!B:D,MATCH(H139,RAW_b_TEI0185_REV03!B:B,0),3)),"---")),"---")</f>
        <v>---</v>
      </c>
      <c r="N139" t="str">
        <f>IFERROR(IF(AND(B139="B2B",J139="--"),L139,IF(
COUNTIF(B2B!H:H,(IF(K139&lt;&gt;"---",IF(INDEX(RAW_b_TEI0185_REV03!B:D,MATCH(H139,RAW_b_TEI0185_REV03!B:B,0),3)=L139,INDEX(
RAW_b_TEI0185_REV03!B:D,MATCH(H139,INDEX(RAW_b_TEI0185_REV03!B:B,MATCH(H139,RAW_b_TEI0185_REV03!B:B,)+1):'RAW_b_TEI0185_REV03'!B11210,)+MATCH(H139,RAW_b_TEI0185_REV03!B:B,),3),INDEX(RAW_b_TEI0185_REV03!B:D,MATCH(H139,RAW_b_TEI0185_REV03!B:B,0),3)),"---")))=0,"---",IF(K139&lt;&gt;"---",IF(INDEX(RAW_b_TEI0185_REV03!B:D,MATCH(H139,RAW_b_TEI0185_REV03!B:B,0),3)=L139,INDEX(
RAW_b_TEI0185_REV03!B:D,MATCH(H139,INDEX(RAW_b_TEI0185_REV03!B:B,MATCH(H139,RAW_b_TEI0185_REV03!B:B,)+1):'RAW_b_TEI0185_REV03'!B11210,)+MATCH(H139,RAW_b_TEI0185_REV03!B:B,),3),INDEX(RAW_b_TEI0185_REV03!B:D,MATCH(H139,RAW_b_TEI0185_REV03!B:B,0),3)),"---"))),"---")</f>
        <v>---</v>
      </c>
      <c r="T139">
        <f>COUNTIF(RAW_b_TEI0185_REV03!B:B,G139)</f>
        <v>1</v>
      </c>
      <c r="U139" t="str">
        <f t="shared" si="19"/>
        <v>FMC-NetJ3_E37</v>
      </c>
      <c r="W139" t="str">
        <f>IF(IF(IFERROR(VLOOKUP(H139,$O$6:$O$50,1,),1)=1,1,0),IFERROR(VLOOKUP($F$2&amp;"-"&amp;H139,RAW_b_TEI0185_REV03!C:G,4,0),"--"),"---")</f>
        <v>--</v>
      </c>
      <c r="X139" t="str">
        <f t="shared" si="20"/>
        <v>---</v>
      </c>
    </row>
    <row r="140" spans="1:24" x14ac:dyDescent="0.25">
      <c r="A140" t="s">
        <v>5258</v>
      </c>
      <c r="B140" t="s">
        <v>5223</v>
      </c>
      <c r="C140" t="s">
        <v>629</v>
      </c>
      <c r="D140" t="s">
        <v>271</v>
      </c>
      <c r="E140" t="s">
        <v>483</v>
      </c>
      <c r="F140" t="str">
        <f t="shared" si="14"/>
        <v>J3-F4</v>
      </c>
      <c r="G140" t="str">
        <f>VLOOKUP(F140,RAW_b_TEI0185_REV03!A:B,2,0)</f>
        <v>NetJ3_F4</v>
      </c>
      <c r="H140" t="str">
        <f t="shared" si="15"/>
        <v>NetJ3_F4</v>
      </c>
      <c r="I140" t="str">
        <f t="shared" si="16"/>
        <v>--</v>
      </c>
      <c r="J140" t="str">
        <f t="shared" si="17"/>
        <v>--</v>
      </c>
      <c r="K140" t="str">
        <f>IFERROR(IF(J140="--",IF(G140=H140,VLOOKUP(G140,RAW_b_TEI0185_REV03!L:N,3,0),SUM(VLOOKUP(H140,RAW_b_TEI0185_REV03!L:N,3,0),VLOOKUP(G140,RAW_b_TEI0185_REV03!L:N,3,0))),"---"),"---")</f>
        <v>---</v>
      </c>
      <c r="L140" t="str">
        <f t="shared" si="18"/>
        <v>J3-F4</v>
      </c>
      <c r="M140" t="str">
        <f>IFERROR(IF(
COUNTIF(B2B!H:H,(IF(K140&lt;&gt;"---",IF(INDEX(RAW_b_TEI0185_REV03!B:D,MATCH(H140,RAW_b_TEI0185_REV03!B:B,0),3)=L140,INDEX(
RAW_b_TEI0185_REV03!B:D,MATCH(H140,INDEX(RAW_b_TEI0185_REV03!B:B,MATCH(H140,RAW_b_TEI0185_REV03!B:B,)+1):'RAW_b_TEI0185_REV03'!B11211,)+MATCH(H140,RAW_b_TEI0185_REV03!B:B,),3),INDEX(RAW_b_TEI0185_REV03!B:D,MATCH(H140,RAW_b_TEI0185_REV03!B:B,0),3)),"---")))=1,"---",IF(K140&lt;&gt;"---",IF(INDEX(RAW_b_TEI0185_REV03!B:D,MATCH(H140,RAW_b_TEI0185_REV03!B:B,0),3)=L140,INDEX(
RAW_b_TEI0185_REV03!B:D,MATCH(H140,INDEX(RAW_b_TEI0185_REV03!B:B,MATCH(H140,RAW_b_TEI0185_REV03!B:B,)+1):'RAW_b_TEI0185_REV03'!B11211,)+MATCH(H140,RAW_b_TEI0185_REV03!B:B,),3),INDEX(RAW_b_TEI0185_REV03!B:D,MATCH(H140,RAW_b_TEI0185_REV03!B:B,0),3)),"---")),"---")</f>
        <v>---</v>
      </c>
      <c r="N140" t="str">
        <f>IFERROR(IF(AND(B140="B2B",J140="--"),L140,IF(
COUNTIF(B2B!H:H,(IF(K140&lt;&gt;"---",IF(INDEX(RAW_b_TEI0185_REV03!B:D,MATCH(H140,RAW_b_TEI0185_REV03!B:B,0),3)=L140,INDEX(
RAW_b_TEI0185_REV03!B:D,MATCH(H140,INDEX(RAW_b_TEI0185_REV03!B:B,MATCH(H140,RAW_b_TEI0185_REV03!B:B,)+1):'RAW_b_TEI0185_REV03'!B11211,)+MATCH(H140,RAW_b_TEI0185_REV03!B:B,),3),INDEX(RAW_b_TEI0185_REV03!B:D,MATCH(H140,RAW_b_TEI0185_REV03!B:B,0),3)),"---")))=0,"---",IF(K140&lt;&gt;"---",IF(INDEX(RAW_b_TEI0185_REV03!B:D,MATCH(H140,RAW_b_TEI0185_REV03!B:B,0),3)=L140,INDEX(
RAW_b_TEI0185_REV03!B:D,MATCH(H140,INDEX(RAW_b_TEI0185_REV03!B:B,MATCH(H140,RAW_b_TEI0185_REV03!B:B,)+1):'RAW_b_TEI0185_REV03'!B11211,)+MATCH(H140,RAW_b_TEI0185_REV03!B:B,),3),INDEX(RAW_b_TEI0185_REV03!B:D,MATCH(H140,RAW_b_TEI0185_REV03!B:B,0),3)),"---"))),"---")</f>
        <v>---</v>
      </c>
      <c r="T140">
        <f>COUNTIF(RAW_b_TEI0185_REV03!B:B,G140)</f>
        <v>1</v>
      </c>
      <c r="U140" t="str">
        <f t="shared" si="19"/>
        <v>FMC-NetJ3_F4</v>
      </c>
      <c r="W140" t="str">
        <f>IF(IF(IFERROR(VLOOKUP(H140,$O$6:$O$50,1,),1)=1,1,0),IFERROR(VLOOKUP($F$2&amp;"-"&amp;H140,RAW_b_TEI0185_REV03!C:G,4,0),"--"),"---")</f>
        <v>--</v>
      </c>
      <c r="X140" t="str">
        <f t="shared" si="20"/>
        <v>---</v>
      </c>
    </row>
    <row r="141" spans="1:24" x14ac:dyDescent="0.25">
      <c r="A141" t="s">
        <v>5259</v>
      </c>
      <c r="B141" t="s">
        <v>5223</v>
      </c>
      <c r="C141" t="s">
        <v>632</v>
      </c>
      <c r="D141" t="s">
        <v>271</v>
      </c>
      <c r="E141" t="s">
        <v>631</v>
      </c>
      <c r="F141" t="str">
        <f t="shared" si="14"/>
        <v>J3-F5</v>
      </c>
      <c r="G141" t="str">
        <f>VLOOKUP(F141,RAW_b_TEI0185_REV03!A:B,2,0)</f>
        <v>NetJ3_F5</v>
      </c>
      <c r="H141" t="str">
        <f t="shared" si="15"/>
        <v>NetJ3_F5</v>
      </c>
      <c r="I141" t="str">
        <f t="shared" si="16"/>
        <v>--</v>
      </c>
      <c r="J141" t="str">
        <f t="shared" si="17"/>
        <v>--</v>
      </c>
      <c r="K141" t="str">
        <f>IFERROR(IF(J141="--",IF(G141=H141,VLOOKUP(G141,RAW_b_TEI0185_REV03!L:N,3,0),SUM(VLOOKUP(H141,RAW_b_TEI0185_REV03!L:N,3,0),VLOOKUP(G141,RAW_b_TEI0185_REV03!L:N,3,0))),"---"),"---")</f>
        <v>---</v>
      </c>
      <c r="L141" t="str">
        <f t="shared" si="18"/>
        <v>J3-F5</v>
      </c>
      <c r="M141" t="str">
        <f>IFERROR(IF(
COUNTIF(B2B!H:H,(IF(K141&lt;&gt;"---",IF(INDEX(RAW_b_TEI0185_REV03!B:D,MATCH(H141,RAW_b_TEI0185_REV03!B:B,0),3)=L141,INDEX(
RAW_b_TEI0185_REV03!B:D,MATCH(H141,INDEX(RAW_b_TEI0185_REV03!B:B,MATCH(H141,RAW_b_TEI0185_REV03!B:B,)+1):'RAW_b_TEI0185_REV03'!B11212,)+MATCH(H141,RAW_b_TEI0185_REV03!B:B,),3),INDEX(RAW_b_TEI0185_REV03!B:D,MATCH(H141,RAW_b_TEI0185_REV03!B:B,0),3)),"---")))=1,"---",IF(K141&lt;&gt;"---",IF(INDEX(RAW_b_TEI0185_REV03!B:D,MATCH(H141,RAW_b_TEI0185_REV03!B:B,0),3)=L141,INDEX(
RAW_b_TEI0185_REV03!B:D,MATCH(H141,INDEX(RAW_b_TEI0185_REV03!B:B,MATCH(H141,RAW_b_TEI0185_REV03!B:B,)+1):'RAW_b_TEI0185_REV03'!B11212,)+MATCH(H141,RAW_b_TEI0185_REV03!B:B,),3),INDEX(RAW_b_TEI0185_REV03!B:D,MATCH(H141,RAW_b_TEI0185_REV03!B:B,0),3)),"---")),"---")</f>
        <v>---</v>
      </c>
      <c r="N141" t="str">
        <f>IFERROR(IF(AND(B141="B2B",J141="--"),L141,IF(
COUNTIF(B2B!H:H,(IF(K141&lt;&gt;"---",IF(INDEX(RAW_b_TEI0185_REV03!B:D,MATCH(H141,RAW_b_TEI0185_REV03!B:B,0),3)=L141,INDEX(
RAW_b_TEI0185_REV03!B:D,MATCH(H141,INDEX(RAW_b_TEI0185_REV03!B:B,MATCH(H141,RAW_b_TEI0185_REV03!B:B,)+1):'RAW_b_TEI0185_REV03'!B11212,)+MATCH(H141,RAW_b_TEI0185_REV03!B:B,),3),INDEX(RAW_b_TEI0185_REV03!B:D,MATCH(H141,RAW_b_TEI0185_REV03!B:B,0),3)),"---")))=0,"---",IF(K141&lt;&gt;"---",IF(INDEX(RAW_b_TEI0185_REV03!B:D,MATCH(H141,RAW_b_TEI0185_REV03!B:B,0),3)=L141,INDEX(
RAW_b_TEI0185_REV03!B:D,MATCH(H141,INDEX(RAW_b_TEI0185_REV03!B:B,MATCH(H141,RAW_b_TEI0185_REV03!B:B,)+1):'RAW_b_TEI0185_REV03'!B11212,)+MATCH(H141,RAW_b_TEI0185_REV03!B:B,),3),INDEX(RAW_b_TEI0185_REV03!B:D,MATCH(H141,RAW_b_TEI0185_REV03!B:B,0),3)),"---"))),"---")</f>
        <v>---</v>
      </c>
      <c r="T141">
        <f>COUNTIF(RAW_b_TEI0185_REV03!B:B,G141)</f>
        <v>1</v>
      </c>
      <c r="U141" t="str">
        <f t="shared" si="19"/>
        <v>FMC-NetJ3_F5</v>
      </c>
      <c r="W141" t="str">
        <f>IF(IF(IFERROR(VLOOKUP(H141,$O$6:$O$50,1,),1)=1,1,0),IFERROR(VLOOKUP($F$2&amp;"-"&amp;H141,RAW_b_TEI0185_REV03!C:G,4,0),"--"),"---")</f>
        <v>--</v>
      </c>
      <c r="X141" t="str">
        <f t="shared" si="20"/>
        <v>---</v>
      </c>
    </row>
    <row r="142" spans="1:24" x14ac:dyDescent="0.25">
      <c r="A142" t="s">
        <v>5260</v>
      </c>
      <c r="B142" t="s">
        <v>5223</v>
      </c>
      <c r="C142" t="s">
        <v>635</v>
      </c>
      <c r="D142" t="s">
        <v>271</v>
      </c>
      <c r="E142" t="s">
        <v>634</v>
      </c>
      <c r="F142" t="str">
        <f t="shared" si="14"/>
        <v>J3-F7</v>
      </c>
      <c r="G142" t="str">
        <f>VLOOKUP(F142,RAW_b_TEI0185_REV03!A:B,2,0)</f>
        <v>NetJ3_F7</v>
      </c>
      <c r="H142" t="str">
        <f t="shared" si="15"/>
        <v>NetJ3_F7</v>
      </c>
      <c r="I142" t="str">
        <f t="shared" si="16"/>
        <v>--</v>
      </c>
      <c r="J142" t="str">
        <f t="shared" si="17"/>
        <v>--</v>
      </c>
      <c r="K142" t="str">
        <f>IFERROR(IF(J142="--",IF(G142=H142,VLOOKUP(G142,RAW_b_TEI0185_REV03!L:N,3,0),SUM(VLOOKUP(H142,RAW_b_TEI0185_REV03!L:N,3,0),VLOOKUP(G142,RAW_b_TEI0185_REV03!L:N,3,0))),"---"),"---")</f>
        <v>---</v>
      </c>
      <c r="L142" t="str">
        <f t="shared" si="18"/>
        <v>J3-F7</v>
      </c>
      <c r="M142" t="str">
        <f>IFERROR(IF(
COUNTIF(B2B!H:H,(IF(K142&lt;&gt;"---",IF(INDEX(RAW_b_TEI0185_REV03!B:D,MATCH(H142,RAW_b_TEI0185_REV03!B:B,0),3)=L142,INDEX(
RAW_b_TEI0185_REV03!B:D,MATCH(H142,INDEX(RAW_b_TEI0185_REV03!B:B,MATCH(H142,RAW_b_TEI0185_REV03!B:B,)+1):'RAW_b_TEI0185_REV03'!B11213,)+MATCH(H142,RAW_b_TEI0185_REV03!B:B,),3),INDEX(RAW_b_TEI0185_REV03!B:D,MATCH(H142,RAW_b_TEI0185_REV03!B:B,0),3)),"---")))=1,"---",IF(K142&lt;&gt;"---",IF(INDEX(RAW_b_TEI0185_REV03!B:D,MATCH(H142,RAW_b_TEI0185_REV03!B:B,0),3)=L142,INDEX(
RAW_b_TEI0185_REV03!B:D,MATCH(H142,INDEX(RAW_b_TEI0185_REV03!B:B,MATCH(H142,RAW_b_TEI0185_REV03!B:B,)+1):'RAW_b_TEI0185_REV03'!B11213,)+MATCH(H142,RAW_b_TEI0185_REV03!B:B,),3),INDEX(RAW_b_TEI0185_REV03!B:D,MATCH(H142,RAW_b_TEI0185_REV03!B:B,0),3)),"---")),"---")</f>
        <v>---</v>
      </c>
      <c r="N142" t="str">
        <f>IFERROR(IF(AND(B142="B2B",J142="--"),L142,IF(
COUNTIF(B2B!H:H,(IF(K142&lt;&gt;"---",IF(INDEX(RAW_b_TEI0185_REV03!B:D,MATCH(H142,RAW_b_TEI0185_REV03!B:B,0),3)=L142,INDEX(
RAW_b_TEI0185_REV03!B:D,MATCH(H142,INDEX(RAW_b_TEI0185_REV03!B:B,MATCH(H142,RAW_b_TEI0185_REV03!B:B,)+1):'RAW_b_TEI0185_REV03'!B11213,)+MATCH(H142,RAW_b_TEI0185_REV03!B:B,),3),INDEX(RAW_b_TEI0185_REV03!B:D,MATCH(H142,RAW_b_TEI0185_REV03!B:B,0),3)),"---")))=0,"---",IF(K142&lt;&gt;"---",IF(INDEX(RAW_b_TEI0185_REV03!B:D,MATCH(H142,RAW_b_TEI0185_REV03!B:B,0),3)=L142,INDEX(
RAW_b_TEI0185_REV03!B:D,MATCH(H142,INDEX(RAW_b_TEI0185_REV03!B:B,MATCH(H142,RAW_b_TEI0185_REV03!B:B,)+1):'RAW_b_TEI0185_REV03'!B11213,)+MATCH(H142,RAW_b_TEI0185_REV03!B:B,),3),INDEX(RAW_b_TEI0185_REV03!B:D,MATCH(H142,RAW_b_TEI0185_REV03!B:B,0),3)),"---"))),"---")</f>
        <v>---</v>
      </c>
      <c r="T142">
        <f>COUNTIF(RAW_b_TEI0185_REV03!B:B,G142)</f>
        <v>1</v>
      </c>
      <c r="U142" t="str">
        <f t="shared" si="19"/>
        <v>FMC-NetJ3_F7</v>
      </c>
      <c r="W142" t="str">
        <f>IF(IF(IFERROR(VLOOKUP(H142,$O$6:$O$50,1,),1)=1,1,0),IFERROR(VLOOKUP($F$2&amp;"-"&amp;H142,RAW_b_TEI0185_REV03!C:G,4,0),"--"),"---")</f>
        <v>--</v>
      </c>
      <c r="X142" t="str">
        <f t="shared" si="20"/>
        <v>---</v>
      </c>
    </row>
    <row r="143" spans="1:24" x14ac:dyDescent="0.25">
      <c r="A143" t="s">
        <v>5261</v>
      </c>
      <c r="B143" t="s">
        <v>5223</v>
      </c>
      <c r="C143" t="s">
        <v>638</v>
      </c>
      <c r="D143" t="s">
        <v>271</v>
      </c>
      <c r="E143" t="s">
        <v>637</v>
      </c>
      <c r="F143" t="str">
        <f t="shared" si="14"/>
        <v>J3-F8</v>
      </c>
      <c r="G143" t="str">
        <f>VLOOKUP(F143,RAW_b_TEI0185_REV03!A:B,2,0)</f>
        <v>NetJ3_F8</v>
      </c>
      <c r="H143" t="str">
        <f t="shared" si="15"/>
        <v>NetJ3_F8</v>
      </c>
      <c r="I143" t="str">
        <f t="shared" si="16"/>
        <v>--</v>
      </c>
      <c r="J143" t="str">
        <f t="shared" si="17"/>
        <v>--</v>
      </c>
      <c r="K143" t="str">
        <f>IFERROR(IF(J143="--",IF(G143=H143,VLOOKUP(G143,RAW_b_TEI0185_REV03!L:N,3,0),SUM(VLOOKUP(H143,RAW_b_TEI0185_REV03!L:N,3,0),VLOOKUP(G143,RAW_b_TEI0185_REV03!L:N,3,0))),"---"),"---")</f>
        <v>---</v>
      </c>
      <c r="L143" t="str">
        <f t="shared" si="18"/>
        <v>J3-F8</v>
      </c>
      <c r="M143" t="str">
        <f>IFERROR(IF(
COUNTIF(B2B!H:H,(IF(K143&lt;&gt;"---",IF(INDEX(RAW_b_TEI0185_REV03!B:D,MATCH(H143,RAW_b_TEI0185_REV03!B:B,0),3)=L143,INDEX(
RAW_b_TEI0185_REV03!B:D,MATCH(H143,INDEX(RAW_b_TEI0185_REV03!B:B,MATCH(H143,RAW_b_TEI0185_REV03!B:B,)+1):'RAW_b_TEI0185_REV03'!B11214,)+MATCH(H143,RAW_b_TEI0185_REV03!B:B,),3),INDEX(RAW_b_TEI0185_REV03!B:D,MATCH(H143,RAW_b_TEI0185_REV03!B:B,0),3)),"---")))=1,"---",IF(K143&lt;&gt;"---",IF(INDEX(RAW_b_TEI0185_REV03!B:D,MATCH(H143,RAW_b_TEI0185_REV03!B:B,0),3)=L143,INDEX(
RAW_b_TEI0185_REV03!B:D,MATCH(H143,INDEX(RAW_b_TEI0185_REV03!B:B,MATCH(H143,RAW_b_TEI0185_REV03!B:B,)+1):'RAW_b_TEI0185_REV03'!B11214,)+MATCH(H143,RAW_b_TEI0185_REV03!B:B,),3),INDEX(RAW_b_TEI0185_REV03!B:D,MATCH(H143,RAW_b_TEI0185_REV03!B:B,0),3)),"---")),"---")</f>
        <v>---</v>
      </c>
      <c r="N143" t="str">
        <f>IFERROR(IF(AND(B143="B2B",J143="--"),L143,IF(
COUNTIF(B2B!H:H,(IF(K143&lt;&gt;"---",IF(INDEX(RAW_b_TEI0185_REV03!B:D,MATCH(H143,RAW_b_TEI0185_REV03!B:B,0),3)=L143,INDEX(
RAW_b_TEI0185_REV03!B:D,MATCH(H143,INDEX(RAW_b_TEI0185_REV03!B:B,MATCH(H143,RAW_b_TEI0185_REV03!B:B,)+1):'RAW_b_TEI0185_REV03'!B11214,)+MATCH(H143,RAW_b_TEI0185_REV03!B:B,),3),INDEX(RAW_b_TEI0185_REV03!B:D,MATCH(H143,RAW_b_TEI0185_REV03!B:B,0),3)),"---")))=0,"---",IF(K143&lt;&gt;"---",IF(INDEX(RAW_b_TEI0185_REV03!B:D,MATCH(H143,RAW_b_TEI0185_REV03!B:B,0),3)=L143,INDEX(
RAW_b_TEI0185_REV03!B:D,MATCH(H143,INDEX(RAW_b_TEI0185_REV03!B:B,MATCH(H143,RAW_b_TEI0185_REV03!B:B,)+1):'RAW_b_TEI0185_REV03'!B11214,)+MATCH(H143,RAW_b_TEI0185_REV03!B:B,),3),INDEX(RAW_b_TEI0185_REV03!B:D,MATCH(H143,RAW_b_TEI0185_REV03!B:B,0),3)),"---"))),"---")</f>
        <v>---</v>
      </c>
      <c r="T143">
        <f>COUNTIF(RAW_b_TEI0185_REV03!B:B,G143)</f>
        <v>1</v>
      </c>
      <c r="U143" t="str">
        <f t="shared" si="19"/>
        <v>FMC-NetJ3_F8</v>
      </c>
      <c r="W143" t="str">
        <f>IF(IF(IFERROR(VLOOKUP(H143,$O$6:$O$50,1,),1)=1,1,0),IFERROR(VLOOKUP($F$2&amp;"-"&amp;H143,RAW_b_TEI0185_REV03!C:G,4,0),"--"),"---")</f>
        <v>--</v>
      </c>
      <c r="X143" t="str">
        <f t="shared" si="20"/>
        <v>---</v>
      </c>
    </row>
    <row r="144" spans="1:24" x14ac:dyDescent="0.25">
      <c r="A144" t="s">
        <v>5262</v>
      </c>
      <c r="B144" t="s">
        <v>5223</v>
      </c>
      <c r="C144" t="s">
        <v>641</v>
      </c>
      <c r="D144" t="s">
        <v>271</v>
      </c>
      <c r="E144" t="s">
        <v>640</v>
      </c>
      <c r="F144" t="str">
        <f t="shared" si="14"/>
        <v>J3-F10</v>
      </c>
      <c r="G144" t="str">
        <f>VLOOKUP(F144,RAW_b_TEI0185_REV03!A:B,2,0)</f>
        <v>NetJ3_F10</v>
      </c>
      <c r="H144" t="str">
        <f t="shared" si="15"/>
        <v>NetJ3_F10</v>
      </c>
      <c r="I144" t="str">
        <f t="shared" si="16"/>
        <v>--</v>
      </c>
      <c r="J144" t="str">
        <f t="shared" si="17"/>
        <v>--</v>
      </c>
      <c r="K144" t="str">
        <f>IFERROR(IF(J144="--",IF(G144=H144,VLOOKUP(G144,RAW_b_TEI0185_REV03!L:N,3,0),SUM(VLOOKUP(H144,RAW_b_TEI0185_REV03!L:N,3,0),VLOOKUP(G144,RAW_b_TEI0185_REV03!L:N,3,0))),"---"),"---")</f>
        <v>---</v>
      </c>
      <c r="L144" t="str">
        <f t="shared" si="18"/>
        <v>J3-F10</v>
      </c>
      <c r="M144" t="str">
        <f>IFERROR(IF(
COUNTIF(B2B!H:H,(IF(K144&lt;&gt;"---",IF(INDEX(RAW_b_TEI0185_REV03!B:D,MATCH(H144,RAW_b_TEI0185_REV03!B:B,0),3)=L144,INDEX(
RAW_b_TEI0185_REV03!B:D,MATCH(H144,INDEX(RAW_b_TEI0185_REV03!B:B,MATCH(H144,RAW_b_TEI0185_REV03!B:B,)+1):'RAW_b_TEI0185_REV03'!B11215,)+MATCH(H144,RAW_b_TEI0185_REV03!B:B,),3),INDEX(RAW_b_TEI0185_REV03!B:D,MATCH(H144,RAW_b_TEI0185_REV03!B:B,0),3)),"---")))=1,"---",IF(K144&lt;&gt;"---",IF(INDEX(RAW_b_TEI0185_REV03!B:D,MATCH(H144,RAW_b_TEI0185_REV03!B:B,0),3)=L144,INDEX(
RAW_b_TEI0185_REV03!B:D,MATCH(H144,INDEX(RAW_b_TEI0185_REV03!B:B,MATCH(H144,RAW_b_TEI0185_REV03!B:B,)+1):'RAW_b_TEI0185_REV03'!B11215,)+MATCH(H144,RAW_b_TEI0185_REV03!B:B,),3),INDEX(RAW_b_TEI0185_REV03!B:D,MATCH(H144,RAW_b_TEI0185_REV03!B:B,0),3)),"---")),"---")</f>
        <v>---</v>
      </c>
      <c r="N144" t="str">
        <f>IFERROR(IF(AND(B144="B2B",J144="--"),L144,IF(
COUNTIF(B2B!H:H,(IF(K144&lt;&gt;"---",IF(INDEX(RAW_b_TEI0185_REV03!B:D,MATCH(H144,RAW_b_TEI0185_REV03!B:B,0),3)=L144,INDEX(
RAW_b_TEI0185_REV03!B:D,MATCH(H144,INDEX(RAW_b_TEI0185_REV03!B:B,MATCH(H144,RAW_b_TEI0185_REV03!B:B,)+1):'RAW_b_TEI0185_REV03'!B11215,)+MATCH(H144,RAW_b_TEI0185_REV03!B:B,),3),INDEX(RAW_b_TEI0185_REV03!B:D,MATCH(H144,RAW_b_TEI0185_REV03!B:B,0),3)),"---")))=0,"---",IF(K144&lt;&gt;"---",IF(INDEX(RAW_b_TEI0185_REV03!B:D,MATCH(H144,RAW_b_TEI0185_REV03!B:B,0),3)=L144,INDEX(
RAW_b_TEI0185_REV03!B:D,MATCH(H144,INDEX(RAW_b_TEI0185_REV03!B:B,MATCH(H144,RAW_b_TEI0185_REV03!B:B,)+1):'RAW_b_TEI0185_REV03'!B11215,)+MATCH(H144,RAW_b_TEI0185_REV03!B:B,),3),INDEX(RAW_b_TEI0185_REV03!B:D,MATCH(H144,RAW_b_TEI0185_REV03!B:B,0),3)),"---"))),"---")</f>
        <v>---</v>
      </c>
      <c r="T144">
        <f>COUNTIF(RAW_b_TEI0185_REV03!B:B,G144)</f>
        <v>1</v>
      </c>
      <c r="U144" t="str">
        <f t="shared" si="19"/>
        <v>FMC-NetJ3_F10</v>
      </c>
      <c r="W144" t="str">
        <f>IF(IF(IFERROR(VLOOKUP(H144,$O$6:$O$50,1,),1)=1,1,0),IFERROR(VLOOKUP($F$2&amp;"-"&amp;H144,RAW_b_TEI0185_REV03!C:G,4,0),"--"),"---")</f>
        <v>--</v>
      </c>
      <c r="X144" t="str">
        <f t="shared" si="20"/>
        <v>---</v>
      </c>
    </row>
    <row r="145" spans="1:24" x14ac:dyDescent="0.25">
      <c r="A145" t="s">
        <v>5263</v>
      </c>
      <c r="B145" t="s">
        <v>5223</v>
      </c>
      <c r="C145" t="s">
        <v>644</v>
      </c>
      <c r="D145" t="s">
        <v>271</v>
      </c>
      <c r="E145" t="s">
        <v>643</v>
      </c>
      <c r="F145" t="str">
        <f t="shared" si="14"/>
        <v>J3-F11</v>
      </c>
      <c r="G145" t="str">
        <f>VLOOKUP(F145,RAW_b_TEI0185_REV03!A:B,2,0)</f>
        <v>NetJ3_F11</v>
      </c>
      <c r="H145" t="str">
        <f t="shared" si="15"/>
        <v>NetJ3_F11</v>
      </c>
      <c r="I145" t="str">
        <f t="shared" si="16"/>
        <v>--</v>
      </c>
      <c r="J145" t="str">
        <f t="shared" si="17"/>
        <v>--</v>
      </c>
      <c r="K145" t="str">
        <f>IFERROR(IF(J145="--",IF(G145=H145,VLOOKUP(G145,RAW_b_TEI0185_REV03!L:N,3,0),SUM(VLOOKUP(H145,RAW_b_TEI0185_REV03!L:N,3,0),VLOOKUP(G145,RAW_b_TEI0185_REV03!L:N,3,0))),"---"),"---")</f>
        <v>---</v>
      </c>
      <c r="L145" t="str">
        <f t="shared" si="18"/>
        <v>J3-F11</v>
      </c>
      <c r="M145" t="str">
        <f>IFERROR(IF(
COUNTIF(B2B!H:H,(IF(K145&lt;&gt;"---",IF(INDEX(RAW_b_TEI0185_REV03!B:D,MATCH(H145,RAW_b_TEI0185_REV03!B:B,0),3)=L145,INDEX(
RAW_b_TEI0185_REV03!B:D,MATCH(H145,INDEX(RAW_b_TEI0185_REV03!B:B,MATCH(H145,RAW_b_TEI0185_REV03!B:B,)+1):'RAW_b_TEI0185_REV03'!B11216,)+MATCH(H145,RAW_b_TEI0185_REV03!B:B,),3),INDEX(RAW_b_TEI0185_REV03!B:D,MATCH(H145,RAW_b_TEI0185_REV03!B:B,0),3)),"---")))=1,"---",IF(K145&lt;&gt;"---",IF(INDEX(RAW_b_TEI0185_REV03!B:D,MATCH(H145,RAW_b_TEI0185_REV03!B:B,0),3)=L145,INDEX(
RAW_b_TEI0185_REV03!B:D,MATCH(H145,INDEX(RAW_b_TEI0185_REV03!B:B,MATCH(H145,RAW_b_TEI0185_REV03!B:B,)+1):'RAW_b_TEI0185_REV03'!B11216,)+MATCH(H145,RAW_b_TEI0185_REV03!B:B,),3),INDEX(RAW_b_TEI0185_REV03!B:D,MATCH(H145,RAW_b_TEI0185_REV03!B:B,0),3)),"---")),"---")</f>
        <v>---</v>
      </c>
      <c r="N145" t="str">
        <f>IFERROR(IF(AND(B145="B2B",J145="--"),L145,IF(
COUNTIF(B2B!H:H,(IF(K145&lt;&gt;"---",IF(INDEX(RAW_b_TEI0185_REV03!B:D,MATCH(H145,RAW_b_TEI0185_REV03!B:B,0),3)=L145,INDEX(
RAW_b_TEI0185_REV03!B:D,MATCH(H145,INDEX(RAW_b_TEI0185_REV03!B:B,MATCH(H145,RAW_b_TEI0185_REV03!B:B,)+1):'RAW_b_TEI0185_REV03'!B11216,)+MATCH(H145,RAW_b_TEI0185_REV03!B:B,),3),INDEX(RAW_b_TEI0185_REV03!B:D,MATCH(H145,RAW_b_TEI0185_REV03!B:B,0),3)),"---")))=0,"---",IF(K145&lt;&gt;"---",IF(INDEX(RAW_b_TEI0185_REV03!B:D,MATCH(H145,RAW_b_TEI0185_REV03!B:B,0),3)=L145,INDEX(
RAW_b_TEI0185_REV03!B:D,MATCH(H145,INDEX(RAW_b_TEI0185_REV03!B:B,MATCH(H145,RAW_b_TEI0185_REV03!B:B,)+1):'RAW_b_TEI0185_REV03'!B11216,)+MATCH(H145,RAW_b_TEI0185_REV03!B:B,),3),INDEX(RAW_b_TEI0185_REV03!B:D,MATCH(H145,RAW_b_TEI0185_REV03!B:B,0),3)),"---"))),"---")</f>
        <v>---</v>
      </c>
      <c r="T145">
        <f>COUNTIF(RAW_b_TEI0185_REV03!B:B,G145)</f>
        <v>1</v>
      </c>
      <c r="U145" t="str">
        <f t="shared" si="19"/>
        <v>FMC-NetJ3_F11</v>
      </c>
      <c r="W145" t="str">
        <f>IF(IF(IFERROR(VLOOKUP(H145,$O$6:$O$50,1,),1)=1,1,0),IFERROR(VLOOKUP($F$2&amp;"-"&amp;H145,RAW_b_TEI0185_REV03!C:G,4,0),"--"),"---")</f>
        <v>--</v>
      </c>
      <c r="X145" t="str">
        <f t="shared" si="20"/>
        <v>---</v>
      </c>
    </row>
    <row r="146" spans="1:24" x14ac:dyDescent="0.25">
      <c r="A146" t="s">
        <v>5264</v>
      </c>
      <c r="B146" t="s">
        <v>5223</v>
      </c>
      <c r="C146" t="s">
        <v>647</v>
      </c>
      <c r="D146" t="s">
        <v>271</v>
      </c>
      <c r="E146" t="s">
        <v>646</v>
      </c>
      <c r="F146" t="str">
        <f t="shared" si="14"/>
        <v>J3-F13</v>
      </c>
      <c r="G146" t="str">
        <f>VLOOKUP(F146,RAW_b_TEI0185_REV03!A:B,2,0)</f>
        <v>NetJ3_F13</v>
      </c>
      <c r="H146" t="str">
        <f t="shared" si="15"/>
        <v>NetJ3_F13</v>
      </c>
      <c r="I146" t="str">
        <f t="shared" si="16"/>
        <v>--</v>
      </c>
      <c r="J146" t="str">
        <f t="shared" si="17"/>
        <v>--</v>
      </c>
      <c r="K146" t="str">
        <f>IFERROR(IF(J146="--",IF(G146=H146,VLOOKUP(G146,RAW_b_TEI0185_REV03!L:N,3,0),SUM(VLOOKUP(H146,RAW_b_TEI0185_REV03!L:N,3,0),VLOOKUP(G146,RAW_b_TEI0185_REV03!L:N,3,0))),"---"),"---")</f>
        <v>---</v>
      </c>
      <c r="L146" t="str">
        <f t="shared" si="18"/>
        <v>J3-F13</v>
      </c>
      <c r="M146" t="str">
        <f>IFERROR(IF(
COUNTIF(B2B!H:H,(IF(K146&lt;&gt;"---",IF(INDEX(RAW_b_TEI0185_REV03!B:D,MATCH(H146,RAW_b_TEI0185_REV03!B:B,0),3)=L146,INDEX(
RAW_b_TEI0185_REV03!B:D,MATCH(H146,INDEX(RAW_b_TEI0185_REV03!B:B,MATCH(H146,RAW_b_TEI0185_REV03!B:B,)+1):'RAW_b_TEI0185_REV03'!B11217,)+MATCH(H146,RAW_b_TEI0185_REV03!B:B,),3),INDEX(RAW_b_TEI0185_REV03!B:D,MATCH(H146,RAW_b_TEI0185_REV03!B:B,0),3)),"---")))=1,"---",IF(K146&lt;&gt;"---",IF(INDEX(RAW_b_TEI0185_REV03!B:D,MATCH(H146,RAW_b_TEI0185_REV03!B:B,0),3)=L146,INDEX(
RAW_b_TEI0185_REV03!B:D,MATCH(H146,INDEX(RAW_b_TEI0185_REV03!B:B,MATCH(H146,RAW_b_TEI0185_REV03!B:B,)+1):'RAW_b_TEI0185_REV03'!B11217,)+MATCH(H146,RAW_b_TEI0185_REV03!B:B,),3),INDEX(RAW_b_TEI0185_REV03!B:D,MATCH(H146,RAW_b_TEI0185_REV03!B:B,0),3)),"---")),"---")</f>
        <v>---</v>
      </c>
      <c r="N146" t="str">
        <f>IFERROR(IF(AND(B146="B2B",J146="--"),L146,IF(
COUNTIF(B2B!H:H,(IF(K146&lt;&gt;"---",IF(INDEX(RAW_b_TEI0185_REV03!B:D,MATCH(H146,RAW_b_TEI0185_REV03!B:B,0),3)=L146,INDEX(
RAW_b_TEI0185_REV03!B:D,MATCH(H146,INDEX(RAW_b_TEI0185_REV03!B:B,MATCH(H146,RAW_b_TEI0185_REV03!B:B,)+1):'RAW_b_TEI0185_REV03'!B11217,)+MATCH(H146,RAW_b_TEI0185_REV03!B:B,),3),INDEX(RAW_b_TEI0185_REV03!B:D,MATCH(H146,RAW_b_TEI0185_REV03!B:B,0),3)),"---")))=0,"---",IF(K146&lt;&gt;"---",IF(INDEX(RAW_b_TEI0185_REV03!B:D,MATCH(H146,RAW_b_TEI0185_REV03!B:B,0),3)=L146,INDEX(
RAW_b_TEI0185_REV03!B:D,MATCH(H146,INDEX(RAW_b_TEI0185_REV03!B:B,MATCH(H146,RAW_b_TEI0185_REV03!B:B,)+1):'RAW_b_TEI0185_REV03'!B11217,)+MATCH(H146,RAW_b_TEI0185_REV03!B:B,),3),INDEX(RAW_b_TEI0185_REV03!B:D,MATCH(H146,RAW_b_TEI0185_REV03!B:B,0),3)),"---"))),"---")</f>
        <v>---</v>
      </c>
      <c r="T146">
        <f>COUNTIF(RAW_b_TEI0185_REV03!B:B,G146)</f>
        <v>1</v>
      </c>
      <c r="U146" t="str">
        <f t="shared" si="19"/>
        <v>FMC-NetJ3_F13</v>
      </c>
      <c r="W146" t="str">
        <f>IF(IF(IFERROR(VLOOKUP(H146,$O$6:$O$50,1,),1)=1,1,0),IFERROR(VLOOKUP($F$2&amp;"-"&amp;H146,RAW_b_TEI0185_REV03!C:G,4,0),"--"),"---")</f>
        <v>--</v>
      </c>
      <c r="X146" t="str">
        <f t="shared" si="20"/>
        <v>---</v>
      </c>
    </row>
    <row r="147" spans="1:24" x14ac:dyDescent="0.25">
      <c r="A147" t="s">
        <v>5265</v>
      </c>
      <c r="B147" t="s">
        <v>5223</v>
      </c>
      <c r="C147" t="s">
        <v>650</v>
      </c>
      <c r="D147" t="s">
        <v>271</v>
      </c>
      <c r="E147" t="s">
        <v>649</v>
      </c>
      <c r="F147" t="str">
        <f t="shared" si="14"/>
        <v>J3-F14</v>
      </c>
      <c r="G147" t="str">
        <f>VLOOKUP(F147,RAW_b_TEI0185_REV03!A:B,2,0)</f>
        <v>NetJ3_F14</v>
      </c>
      <c r="H147" t="str">
        <f t="shared" si="15"/>
        <v>NetJ3_F14</v>
      </c>
      <c r="I147" t="str">
        <f t="shared" si="16"/>
        <v>--</v>
      </c>
      <c r="J147" t="str">
        <f t="shared" si="17"/>
        <v>--</v>
      </c>
      <c r="K147" t="str">
        <f>IFERROR(IF(J147="--",IF(G147=H147,VLOOKUP(G147,RAW_b_TEI0185_REV03!L:N,3,0),SUM(VLOOKUP(H147,RAW_b_TEI0185_REV03!L:N,3,0),VLOOKUP(G147,RAW_b_TEI0185_REV03!L:N,3,0))),"---"),"---")</f>
        <v>---</v>
      </c>
      <c r="L147" t="str">
        <f t="shared" si="18"/>
        <v>J3-F14</v>
      </c>
      <c r="M147" t="str">
        <f>IFERROR(IF(
COUNTIF(B2B!H:H,(IF(K147&lt;&gt;"---",IF(INDEX(RAW_b_TEI0185_REV03!B:D,MATCH(H147,RAW_b_TEI0185_REV03!B:B,0),3)=L147,INDEX(
RAW_b_TEI0185_REV03!B:D,MATCH(H147,INDEX(RAW_b_TEI0185_REV03!B:B,MATCH(H147,RAW_b_TEI0185_REV03!B:B,)+1):'RAW_b_TEI0185_REV03'!B11218,)+MATCH(H147,RAW_b_TEI0185_REV03!B:B,),3),INDEX(RAW_b_TEI0185_REV03!B:D,MATCH(H147,RAW_b_TEI0185_REV03!B:B,0),3)),"---")))=1,"---",IF(K147&lt;&gt;"---",IF(INDEX(RAW_b_TEI0185_REV03!B:D,MATCH(H147,RAW_b_TEI0185_REV03!B:B,0),3)=L147,INDEX(
RAW_b_TEI0185_REV03!B:D,MATCH(H147,INDEX(RAW_b_TEI0185_REV03!B:B,MATCH(H147,RAW_b_TEI0185_REV03!B:B,)+1):'RAW_b_TEI0185_REV03'!B11218,)+MATCH(H147,RAW_b_TEI0185_REV03!B:B,),3),INDEX(RAW_b_TEI0185_REV03!B:D,MATCH(H147,RAW_b_TEI0185_REV03!B:B,0),3)),"---")),"---")</f>
        <v>---</v>
      </c>
      <c r="N147" t="str">
        <f>IFERROR(IF(AND(B147="B2B",J147="--"),L147,IF(
COUNTIF(B2B!H:H,(IF(K147&lt;&gt;"---",IF(INDEX(RAW_b_TEI0185_REV03!B:D,MATCH(H147,RAW_b_TEI0185_REV03!B:B,0),3)=L147,INDEX(
RAW_b_TEI0185_REV03!B:D,MATCH(H147,INDEX(RAW_b_TEI0185_REV03!B:B,MATCH(H147,RAW_b_TEI0185_REV03!B:B,)+1):'RAW_b_TEI0185_REV03'!B11218,)+MATCH(H147,RAW_b_TEI0185_REV03!B:B,),3),INDEX(RAW_b_TEI0185_REV03!B:D,MATCH(H147,RAW_b_TEI0185_REV03!B:B,0),3)),"---")))=0,"---",IF(K147&lt;&gt;"---",IF(INDEX(RAW_b_TEI0185_REV03!B:D,MATCH(H147,RAW_b_TEI0185_REV03!B:B,0),3)=L147,INDEX(
RAW_b_TEI0185_REV03!B:D,MATCH(H147,INDEX(RAW_b_TEI0185_REV03!B:B,MATCH(H147,RAW_b_TEI0185_REV03!B:B,)+1):'RAW_b_TEI0185_REV03'!B11218,)+MATCH(H147,RAW_b_TEI0185_REV03!B:B,),3),INDEX(RAW_b_TEI0185_REV03!B:D,MATCH(H147,RAW_b_TEI0185_REV03!B:B,0),3)),"---"))),"---")</f>
        <v>---</v>
      </c>
      <c r="T147">
        <f>COUNTIF(RAW_b_TEI0185_REV03!B:B,G147)</f>
        <v>1</v>
      </c>
      <c r="U147" t="str">
        <f t="shared" si="19"/>
        <v>FMC-NetJ3_F14</v>
      </c>
      <c r="W147" t="str">
        <f>IF(IF(IFERROR(VLOOKUP(H147,$O$6:$O$50,1,),1)=1,1,0),IFERROR(VLOOKUP($F$2&amp;"-"&amp;H147,RAW_b_TEI0185_REV03!C:G,4,0),"--"),"---")</f>
        <v>--</v>
      </c>
      <c r="X147" t="str">
        <f t="shared" si="20"/>
        <v>---</v>
      </c>
    </row>
    <row r="148" spans="1:24" x14ac:dyDescent="0.25">
      <c r="A148" t="s">
        <v>5266</v>
      </c>
      <c r="B148" t="s">
        <v>5223</v>
      </c>
      <c r="C148" t="s">
        <v>653</v>
      </c>
      <c r="D148" t="s">
        <v>271</v>
      </c>
      <c r="E148" t="s">
        <v>652</v>
      </c>
      <c r="F148" t="str">
        <f t="shared" si="14"/>
        <v>J3-F16</v>
      </c>
      <c r="G148" t="str">
        <f>VLOOKUP(F148,RAW_b_TEI0185_REV03!A:B,2,0)</f>
        <v>NetJ3_F16</v>
      </c>
      <c r="H148" t="str">
        <f t="shared" si="15"/>
        <v>NetJ3_F16</v>
      </c>
      <c r="I148" t="str">
        <f t="shared" si="16"/>
        <v>--</v>
      </c>
      <c r="J148" t="str">
        <f t="shared" si="17"/>
        <v>--</v>
      </c>
      <c r="K148" t="str">
        <f>IFERROR(IF(J148="--",IF(G148=H148,VLOOKUP(G148,RAW_b_TEI0185_REV03!L:N,3,0),SUM(VLOOKUP(H148,RAW_b_TEI0185_REV03!L:N,3,0),VLOOKUP(G148,RAW_b_TEI0185_REV03!L:N,3,0))),"---"),"---")</f>
        <v>---</v>
      </c>
      <c r="L148" t="str">
        <f t="shared" si="18"/>
        <v>J3-F16</v>
      </c>
      <c r="M148" t="str">
        <f>IFERROR(IF(
COUNTIF(B2B!H:H,(IF(K148&lt;&gt;"---",IF(INDEX(RAW_b_TEI0185_REV03!B:D,MATCH(H148,RAW_b_TEI0185_REV03!B:B,0),3)=L148,INDEX(
RAW_b_TEI0185_REV03!B:D,MATCH(H148,INDEX(RAW_b_TEI0185_REV03!B:B,MATCH(H148,RAW_b_TEI0185_REV03!B:B,)+1):'RAW_b_TEI0185_REV03'!B11219,)+MATCH(H148,RAW_b_TEI0185_REV03!B:B,),3),INDEX(RAW_b_TEI0185_REV03!B:D,MATCH(H148,RAW_b_TEI0185_REV03!B:B,0),3)),"---")))=1,"---",IF(K148&lt;&gt;"---",IF(INDEX(RAW_b_TEI0185_REV03!B:D,MATCH(H148,RAW_b_TEI0185_REV03!B:B,0),3)=L148,INDEX(
RAW_b_TEI0185_REV03!B:D,MATCH(H148,INDEX(RAW_b_TEI0185_REV03!B:B,MATCH(H148,RAW_b_TEI0185_REV03!B:B,)+1):'RAW_b_TEI0185_REV03'!B11219,)+MATCH(H148,RAW_b_TEI0185_REV03!B:B,),3),INDEX(RAW_b_TEI0185_REV03!B:D,MATCH(H148,RAW_b_TEI0185_REV03!B:B,0),3)),"---")),"---")</f>
        <v>---</v>
      </c>
      <c r="N148" t="str">
        <f>IFERROR(IF(AND(B148="B2B",J148="--"),L148,IF(
COUNTIF(B2B!H:H,(IF(K148&lt;&gt;"---",IF(INDEX(RAW_b_TEI0185_REV03!B:D,MATCH(H148,RAW_b_TEI0185_REV03!B:B,0),3)=L148,INDEX(
RAW_b_TEI0185_REV03!B:D,MATCH(H148,INDEX(RAW_b_TEI0185_REV03!B:B,MATCH(H148,RAW_b_TEI0185_REV03!B:B,)+1):'RAW_b_TEI0185_REV03'!B11219,)+MATCH(H148,RAW_b_TEI0185_REV03!B:B,),3),INDEX(RAW_b_TEI0185_REV03!B:D,MATCH(H148,RAW_b_TEI0185_REV03!B:B,0),3)),"---")))=0,"---",IF(K148&lt;&gt;"---",IF(INDEX(RAW_b_TEI0185_REV03!B:D,MATCH(H148,RAW_b_TEI0185_REV03!B:B,0),3)=L148,INDEX(
RAW_b_TEI0185_REV03!B:D,MATCH(H148,INDEX(RAW_b_TEI0185_REV03!B:B,MATCH(H148,RAW_b_TEI0185_REV03!B:B,)+1):'RAW_b_TEI0185_REV03'!B11219,)+MATCH(H148,RAW_b_TEI0185_REV03!B:B,),3),INDEX(RAW_b_TEI0185_REV03!B:D,MATCH(H148,RAW_b_TEI0185_REV03!B:B,0),3)),"---"))),"---")</f>
        <v>---</v>
      </c>
      <c r="T148">
        <f>COUNTIF(RAW_b_TEI0185_REV03!B:B,G148)</f>
        <v>1</v>
      </c>
      <c r="U148" t="str">
        <f t="shared" si="19"/>
        <v>FMC-NetJ3_F16</v>
      </c>
      <c r="W148" t="str">
        <f>IF(IF(IFERROR(VLOOKUP(H148,$O$6:$O$50,1,),1)=1,1,0),IFERROR(VLOOKUP($F$2&amp;"-"&amp;H148,RAW_b_TEI0185_REV03!C:G,4,0),"--"),"---")</f>
        <v>--</v>
      </c>
      <c r="X148" t="str">
        <f t="shared" si="20"/>
        <v>---</v>
      </c>
    </row>
    <row r="149" spans="1:24" x14ac:dyDescent="0.25">
      <c r="A149" t="s">
        <v>5267</v>
      </c>
      <c r="B149" t="s">
        <v>5223</v>
      </c>
      <c r="C149" t="s">
        <v>656</v>
      </c>
      <c r="D149" t="s">
        <v>271</v>
      </c>
      <c r="E149" t="s">
        <v>655</v>
      </c>
      <c r="F149" t="str">
        <f t="shared" si="14"/>
        <v>J3-F17</v>
      </c>
      <c r="G149" t="str">
        <f>VLOOKUP(F149,RAW_b_TEI0185_REV03!A:B,2,0)</f>
        <v>NetJ3_F17</v>
      </c>
      <c r="H149" t="str">
        <f t="shared" si="15"/>
        <v>NetJ3_F17</v>
      </c>
      <c r="I149" t="str">
        <f t="shared" si="16"/>
        <v>--</v>
      </c>
      <c r="J149" t="str">
        <f t="shared" si="17"/>
        <v>--</v>
      </c>
      <c r="K149" t="str">
        <f>IFERROR(IF(J149="--",IF(G149=H149,VLOOKUP(G149,RAW_b_TEI0185_REV03!L:N,3,0),SUM(VLOOKUP(H149,RAW_b_TEI0185_REV03!L:N,3,0),VLOOKUP(G149,RAW_b_TEI0185_REV03!L:N,3,0))),"---"),"---")</f>
        <v>---</v>
      </c>
      <c r="L149" t="str">
        <f t="shared" si="18"/>
        <v>J3-F17</v>
      </c>
      <c r="M149" t="str">
        <f>IFERROR(IF(
COUNTIF(B2B!H:H,(IF(K149&lt;&gt;"---",IF(INDEX(RAW_b_TEI0185_REV03!B:D,MATCH(H149,RAW_b_TEI0185_REV03!B:B,0),3)=L149,INDEX(
RAW_b_TEI0185_REV03!B:D,MATCH(H149,INDEX(RAW_b_TEI0185_REV03!B:B,MATCH(H149,RAW_b_TEI0185_REV03!B:B,)+1):'RAW_b_TEI0185_REV03'!B11220,)+MATCH(H149,RAW_b_TEI0185_REV03!B:B,),3),INDEX(RAW_b_TEI0185_REV03!B:D,MATCH(H149,RAW_b_TEI0185_REV03!B:B,0),3)),"---")))=1,"---",IF(K149&lt;&gt;"---",IF(INDEX(RAW_b_TEI0185_REV03!B:D,MATCH(H149,RAW_b_TEI0185_REV03!B:B,0),3)=L149,INDEX(
RAW_b_TEI0185_REV03!B:D,MATCH(H149,INDEX(RAW_b_TEI0185_REV03!B:B,MATCH(H149,RAW_b_TEI0185_REV03!B:B,)+1):'RAW_b_TEI0185_REV03'!B11220,)+MATCH(H149,RAW_b_TEI0185_REV03!B:B,),3),INDEX(RAW_b_TEI0185_REV03!B:D,MATCH(H149,RAW_b_TEI0185_REV03!B:B,0),3)),"---")),"---")</f>
        <v>---</v>
      </c>
      <c r="N149" t="str">
        <f>IFERROR(IF(AND(B149="B2B",J149="--"),L149,IF(
COUNTIF(B2B!H:H,(IF(K149&lt;&gt;"---",IF(INDEX(RAW_b_TEI0185_REV03!B:D,MATCH(H149,RAW_b_TEI0185_REV03!B:B,0),3)=L149,INDEX(
RAW_b_TEI0185_REV03!B:D,MATCH(H149,INDEX(RAW_b_TEI0185_REV03!B:B,MATCH(H149,RAW_b_TEI0185_REV03!B:B,)+1):'RAW_b_TEI0185_REV03'!B11220,)+MATCH(H149,RAW_b_TEI0185_REV03!B:B,),3),INDEX(RAW_b_TEI0185_REV03!B:D,MATCH(H149,RAW_b_TEI0185_REV03!B:B,0),3)),"---")))=0,"---",IF(K149&lt;&gt;"---",IF(INDEX(RAW_b_TEI0185_REV03!B:D,MATCH(H149,RAW_b_TEI0185_REV03!B:B,0),3)=L149,INDEX(
RAW_b_TEI0185_REV03!B:D,MATCH(H149,INDEX(RAW_b_TEI0185_REV03!B:B,MATCH(H149,RAW_b_TEI0185_REV03!B:B,)+1):'RAW_b_TEI0185_REV03'!B11220,)+MATCH(H149,RAW_b_TEI0185_REV03!B:B,),3),INDEX(RAW_b_TEI0185_REV03!B:D,MATCH(H149,RAW_b_TEI0185_REV03!B:B,0),3)),"---"))),"---")</f>
        <v>---</v>
      </c>
      <c r="T149">
        <f>COUNTIF(RAW_b_TEI0185_REV03!B:B,G149)</f>
        <v>1</v>
      </c>
      <c r="U149" t="str">
        <f t="shared" si="19"/>
        <v>FMC-NetJ3_F17</v>
      </c>
      <c r="W149" t="str">
        <f>IF(IF(IFERROR(VLOOKUP(H149,$O$6:$O$50,1,),1)=1,1,0),IFERROR(VLOOKUP($F$2&amp;"-"&amp;H149,RAW_b_TEI0185_REV03!C:G,4,0),"--"),"---")</f>
        <v>--</v>
      </c>
      <c r="X149" t="str">
        <f t="shared" si="20"/>
        <v>---</v>
      </c>
    </row>
    <row r="150" spans="1:24" x14ac:dyDescent="0.25">
      <c r="A150" t="s">
        <v>5268</v>
      </c>
      <c r="B150" t="s">
        <v>5223</v>
      </c>
      <c r="C150" t="s">
        <v>659</v>
      </c>
      <c r="D150" t="s">
        <v>271</v>
      </c>
      <c r="E150" t="s">
        <v>658</v>
      </c>
      <c r="F150" t="str">
        <f t="shared" si="14"/>
        <v>J3-F19</v>
      </c>
      <c r="G150" t="str">
        <f>VLOOKUP(F150,RAW_b_TEI0185_REV03!A:B,2,0)</f>
        <v>NetJ3_F19</v>
      </c>
      <c r="H150" t="str">
        <f t="shared" si="15"/>
        <v>NetJ3_F19</v>
      </c>
      <c r="I150" t="str">
        <f t="shared" si="16"/>
        <v>--</v>
      </c>
      <c r="J150" t="str">
        <f t="shared" si="17"/>
        <v>--</v>
      </c>
      <c r="K150" t="str">
        <f>IFERROR(IF(J150="--",IF(G150=H150,VLOOKUP(G150,RAW_b_TEI0185_REV03!L:N,3,0),SUM(VLOOKUP(H150,RAW_b_TEI0185_REV03!L:N,3,0),VLOOKUP(G150,RAW_b_TEI0185_REV03!L:N,3,0))),"---"),"---")</f>
        <v>---</v>
      </c>
      <c r="L150" t="str">
        <f t="shared" si="18"/>
        <v>J3-F19</v>
      </c>
      <c r="M150" t="str">
        <f>IFERROR(IF(
COUNTIF(B2B!H:H,(IF(K150&lt;&gt;"---",IF(INDEX(RAW_b_TEI0185_REV03!B:D,MATCH(H150,RAW_b_TEI0185_REV03!B:B,0),3)=L150,INDEX(
RAW_b_TEI0185_REV03!B:D,MATCH(H150,INDEX(RAW_b_TEI0185_REV03!B:B,MATCH(H150,RAW_b_TEI0185_REV03!B:B,)+1):'RAW_b_TEI0185_REV03'!B11221,)+MATCH(H150,RAW_b_TEI0185_REV03!B:B,),3),INDEX(RAW_b_TEI0185_REV03!B:D,MATCH(H150,RAW_b_TEI0185_REV03!B:B,0),3)),"---")))=1,"---",IF(K150&lt;&gt;"---",IF(INDEX(RAW_b_TEI0185_REV03!B:D,MATCH(H150,RAW_b_TEI0185_REV03!B:B,0),3)=L150,INDEX(
RAW_b_TEI0185_REV03!B:D,MATCH(H150,INDEX(RAW_b_TEI0185_REV03!B:B,MATCH(H150,RAW_b_TEI0185_REV03!B:B,)+1):'RAW_b_TEI0185_REV03'!B11221,)+MATCH(H150,RAW_b_TEI0185_REV03!B:B,),3),INDEX(RAW_b_TEI0185_REV03!B:D,MATCH(H150,RAW_b_TEI0185_REV03!B:B,0),3)),"---")),"---")</f>
        <v>---</v>
      </c>
      <c r="N150" t="str">
        <f>IFERROR(IF(AND(B150="B2B",J150="--"),L150,IF(
COUNTIF(B2B!H:H,(IF(K150&lt;&gt;"---",IF(INDEX(RAW_b_TEI0185_REV03!B:D,MATCH(H150,RAW_b_TEI0185_REV03!B:B,0),3)=L150,INDEX(
RAW_b_TEI0185_REV03!B:D,MATCH(H150,INDEX(RAW_b_TEI0185_REV03!B:B,MATCH(H150,RAW_b_TEI0185_REV03!B:B,)+1):'RAW_b_TEI0185_REV03'!B11221,)+MATCH(H150,RAW_b_TEI0185_REV03!B:B,),3),INDEX(RAW_b_TEI0185_REV03!B:D,MATCH(H150,RAW_b_TEI0185_REV03!B:B,0),3)),"---")))=0,"---",IF(K150&lt;&gt;"---",IF(INDEX(RAW_b_TEI0185_REV03!B:D,MATCH(H150,RAW_b_TEI0185_REV03!B:B,0),3)=L150,INDEX(
RAW_b_TEI0185_REV03!B:D,MATCH(H150,INDEX(RAW_b_TEI0185_REV03!B:B,MATCH(H150,RAW_b_TEI0185_REV03!B:B,)+1):'RAW_b_TEI0185_REV03'!B11221,)+MATCH(H150,RAW_b_TEI0185_REV03!B:B,),3),INDEX(RAW_b_TEI0185_REV03!B:D,MATCH(H150,RAW_b_TEI0185_REV03!B:B,0),3)),"---"))),"---")</f>
        <v>---</v>
      </c>
      <c r="T150">
        <f>COUNTIF(RAW_b_TEI0185_REV03!B:B,G150)</f>
        <v>1</v>
      </c>
      <c r="U150" t="str">
        <f t="shared" si="19"/>
        <v>FMC-NetJ3_F19</v>
      </c>
      <c r="W150" t="str">
        <f>IF(IF(IFERROR(VLOOKUP(H150,$O$6:$O$50,1,),1)=1,1,0),IFERROR(VLOOKUP($F$2&amp;"-"&amp;H150,RAW_b_TEI0185_REV03!C:G,4,0),"--"),"---")</f>
        <v>--</v>
      </c>
      <c r="X150" t="str">
        <f t="shared" si="20"/>
        <v>---</v>
      </c>
    </row>
    <row r="151" spans="1:24" x14ac:dyDescent="0.25">
      <c r="A151" t="s">
        <v>5269</v>
      </c>
      <c r="B151" t="s">
        <v>5223</v>
      </c>
      <c r="C151" t="s">
        <v>662</v>
      </c>
      <c r="D151" t="s">
        <v>271</v>
      </c>
      <c r="E151" t="s">
        <v>661</v>
      </c>
      <c r="F151" t="str">
        <f t="shared" si="14"/>
        <v>J3-F20</v>
      </c>
      <c r="G151" t="str">
        <f>VLOOKUP(F151,RAW_b_TEI0185_REV03!A:B,2,0)</f>
        <v>NetJ3_F20</v>
      </c>
      <c r="H151" t="str">
        <f t="shared" si="15"/>
        <v>NetJ3_F20</v>
      </c>
      <c r="I151" t="str">
        <f t="shared" si="16"/>
        <v>--</v>
      </c>
      <c r="J151" t="str">
        <f t="shared" si="17"/>
        <v>--</v>
      </c>
      <c r="K151" t="str">
        <f>IFERROR(IF(J151="--",IF(G151=H151,VLOOKUP(G151,RAW_b_TEI0185_REV03!L:N,3,0),SUM(VLOOKUP(H151,RAW_b_TEI0185_REV03!L:N,3,0),VLOOKUP(G151,RAW_b_TEI0185_REV03!L:N,3,0))),"---"),"---")</f>
        <v>---</v>
      </c>
      <c r="L151" t="str">
        <f t="shared" si="18"/>
        <v>J3-F20</v>
      </c>
      <c r="M151" t="str">
        <f>IFERROR(IF(
COUNTIF(B2B!H:H,(IF(K151&lt;&gt;"---",IF(INDEX(RAW_b_TEI0185_REV03!B:D,MATCH(H151,RAW_b_TEI0185_REV03!B:B,0),3)=L151,INDEX(
RAW_b_TEI0185_REV03!B:D,MATCH(H151,INDEX(RAW_b_TEI0185_REV03!B:B,MATCH(H151,RAW_b_TEI0185_REV03!B:B,)+1):'RAW_b_TEI0185_REV03'!B11222,)+MATCH(H151,RAW_b_TEI0185_REV03!B:B,),3),INDEX(RAW_b_TEI0185_REV03!B:D,MATCH(H151,RAW_b_TEI0185_REV03!B:B,0),3)),"---")))=1,"---",IF(K151&lt;&gt;"---",IF(INDEX(RAW_b_TEI0185_REV03!B:D,MATCH(H151,RAW_b_TEI0185_REV03!B:B,0),3)=L151,INDEX(
RAW_b_TEI0185_REV03!B:D,MATCH(H151,INDEX(RAW_b_TEI0185_REV03!B:B,MATCH(H151,RAW_b_TEI0185_REV03!B:B,)+1):'RAW_b_TEI0185_REV03'!B11222,)+MATCH(H151,RAW_b_TEI0185_REV03!B:B,),3),INDEX(RAW_b_TEI0185_REV03!B:D,MATCH(H151,RAW_b_TEI0185_REV03!B:B,0),3)),"---")),"---")</f>
        <v>---</v>
      </c>
      <c r="N151" t="str">
        <f>IFERROR(IF(AND(B151="B2B",J151="--"),L151,IF(
COUNTIF(B2B!H:H,(IF(K151&lt;&gt;"---",IF(INDEX(RAW_b_TEI0185_REV03!B:D,MATCH(H151,RAW_b_TEI0185_REV03!B:B,0),3)=L151,INDEX(
RAW_b_TEI0185_REV03!B:D,MATCH(H151,INDEX(RAW_b_TEI0185_REV03!B:B,MATCH(H151,RAW_b_TEI0185_REV03!B:B,)+1):'RAW_b_TEI0185_REV03'!B11222,)+MATCH(H151,RAW_b_TEI0185_REV03!B:B,),3),INDEX(RAW_b_TEI0185_REV03!B:D,MATCH(H151,RAW_b_TEI0185_REV03!B:B,0),3)),"---")))=0,"---",IF(K151&lt;&gt;"---",IF(INDEX(RAW_b_TEI0185_REV03!B:D,MATCH(H151,RAW_b_TEI0185_REV03!B:B,0),3)=L151,INDEX(
RAW_b_TEI0185_REV03!B:D,MATCH(H151,INDEX(RAW_b_TEI0185_REV03!B:B,MATCH(H151,RAW_b_TEI0185_REV03!B:B,)+1):'RAW_b_TEI0185_REV03'!B11222,)+MATCH(H151,RAW_b_TEI0185_REV03!B:B,),3),INDEX(RAW_b_TEI0185_REV03!B:D,MATCH(H151,RAW_b_TEI0185_REV03!B:B,0),3)),"---"))),"---")</f>
        <v>---</v>
      </c>
      <c r="T151">
        <f>COUNTIF(RAW_b_TEI0185_REV03!B:B,G151)</f>
        <v>1</v>
      </c>
      <c r="U151" t="str">
        <f t="shared" si="19"/>
        <v>FMC-NetJ3_F20</v>
      </c>
      <c r="W151" t="str">
        <f>IF(IF(IFERROR(VLOOKUP(H151,$O$6:$O$50,1,),1)=1,1,0),IFERROR(VLOOKUP($F$2&amp;"-"&amp;H151,RAW_b_TEI0185_REV03!C:G,4,0),"--"),"---")</f>
        <v>--</v>
      </c>
      <c r="X151" t="str">
        <f t="shared" si="20"/>
        <v>---</v>
      </c>
    </row>
    <row r="152" spans="1:24" x14ac:dyDescent="0.25">
      <c r="A152" t="s">
        <v>5270</v>
      </c>
      <c r="B152" t="s">
        <v>5223</v>
      </c>
      <c r="C152" t="s">
        <v>665</v>
      </c>
      <c r="D152" t="s">
        <v>271</v>
      </c>
      <c r="E152" t="s">
        <v>664</v>
      </c>
      <c r="F152" t="str">
        <f t="shared" si="14"/>
        <v>J3-F22</v>
      </c>
      <c r="G152" t="str">
        <f>VLOOKUP(F152,RAW_b_TEI0185_REV03!A:B,2,0)</f>
        <v>NetJ3_F22</v>
      </c>
      <c r="H152" t="str">
        <f t="shared" si="15"/>
        <v>NetJ3_F22</v>
      </c>
      <c r="I152" t="str">
        <f t="shared" si="16"/>
        <v>--</v>
      </c>
      <c r="J152" t="str">
        <f t="shared" si="17"/>
        <v>--</v>
      </c>
      <c r="K152" t="str">
        <f>IFERROR(IF(J152="--",IF(G152=H152,VLOOKUP(G152,RAW_b_TEI0185_REV03!L:N,3,0),SUM(VLOOKUP(H152,RAW_b_TEI0185_REV03!L:N,3,0),VLOOKUP(G152,RAW_b_TEI0185_REV03!L:N,3,0))),"---"),"---")</f>
        <v>---</v>
      </c>
      <c r="L152" t="str">
        <f t="shared" si="18"/>
        <v>J3-F22</v>
      </c>
      <c r="M152" t="str">
        <f>IFERROR(IF(
COUNTIF(B2B!H:H,(IF(K152&lt;&gt;"---",IF(INDEX(RAW_b_TEI0185_REV03!B:D,MATCH(H152,RAW_b_TEI0185_REV03!B:B,0),3)=L152,INDEX(
RAW_b_TEI0185_REV03!B:D,MATCH(H152,INDEX(RAW_b_TEI0185_REV03!B:B,MATCH(H152,RAW_b_TEI0185_REV03!B:B,)+1):'RAW_b_TEI0185_REV03'!B11223,)+MATCH(H152,RAW_b_TEI0185_REV03!B:B,),3),INDEX(RAW_b_TEI0185_REV03!B:D,MATCH(H152,RAW_b_TEI0185_REV03!B:B,0),3)),"---")))=1,"---",IF(K152&lt;&gt;"---",IF(INDEX(RAW_b_TEI0185_REV03!B:D,MATCH(H152,RAW_b_TEI0185_REV03!B:B,0),3)=L152,INDEX(
RAW_b_TEI0185_REV03!B:D,MATCH(H152,INDEX(RAW_b_TEI0185_REV03!B:B,MATCH(H152,RAW_b_TEI0185_REV03!B:B,)+1):'RAW_b_TEI0185_REV03'!B11223,)+MATCH(H152,RAW_b_TEI0185_REV03!B:B,),3),INDEX(RAW_b_TEI0185_REV03!B:D,MATCH(H152,RAW_b_TEI0185_REV03!B:B,0),3)),"---")),"---")</f>
        <v>---</v>
      </c>
      <c r="N152" t="str">
        <f>IFERROR(IF(AND(B152="B2B",J152="--"),L152,IF(
COUNTIF(B2B!H:H,(IF(K152&lt;&gt;"---",IF(INDEX(RAW_b_TEI0185_REV03!B:D,MATCH(H152,RAW_b_TEI0185_REV03!B:B,0),3)=L152,INDEX(
RAW_b_TEI0185_REV03!B:D,MATCH(H152,INDEX(RAW_b_TEI0185_REV03!B:B,MATCH(H152,RAW_b_TEI0185_REV03!B:B,)+1):'RAW_b_TEI0185_REV03'!B11223,)+MATCH(H152,RAW_b_TEI0185_REV03!B:B,),3),INDEX(RAW_b_TEI0185_REV03!B:D,MATCH(H152,RAW_b_TEI0185_REV03!B:B,0),3)),"---")))=0,"---",IF(K152&lt;&gt;"---",IF(INDEX(RAW_b_TEI0185_REV03!B:D,MATCH(H152,RAW_b_TEI0185_REV03!B:B,0),3)=L152,INDEX(
RAW_b_TEI0185_REV03!B:D,MATCH(H152,INDEX(RAW_b_TEI0185_REV03!B:B,MATCH(H152,RAW_b_TEI0185_REV03!B:B,)+1):'RAW_b_TEI0185_REV03'!B11223,)+MATCH(H152,RAW_b_TEI0185_REV03!B:B,),3),INDEX(RAW_b_TEI0185_REV03!B:D,MATCH(H152,RAW_b_TEI0185_REV03!B:B,0),3)),"---"))),"---")</f>
        <v>---</v>
      </c>
      <c r="T152">
        <f>COUNTIF(RAW_b_TEI0185_REV03!B:B,G152)</f>
        <v>1</v>
      </c>
      <c r="U152" t="str">
        <f t="shared" si="19"/>
        <v>FMC-NetJ3_F22</v>
      </c>
      <c r="W152" t="str">
        <f>IF(IF(IFERROR(VLOOKUP(H152,$O$6:$O$50,1,),1)=1,1,0),IFERROR(VLOOKUP($F$2&amp;"-"&amp;H152,RAW_b_TEI0185_REV03!C:G,4,0),"--"),"---")</f>
        <v>--</v>
      </c>
      <c r="X152" t="str">
        <f t="shared" si="20"/>
        <v>---</v>
      </c>
    </row>
    <row r="153" spans="1:24" x14ac:dyDescent="0.25">
      <c r="A153" t="s">
        <v>5271</v>
      </c>
      <c r="B153" t="s">
        <v>5223</v>
      </c>
      <c r="C153" t="s">
        <v>668</v>
      </c>
      <c r="D153" t="s">
        <v>271</v>
      </c>
      <c r="E153" t="s">
        <v>667</v>
      </c>
      <c r="F153" t="str">
        <f t="shared" si="14"/>
        <v>J3-F23</v>
      </c>
      <c r="G153" t="str">
        <f>VLOOKUP(F153,RAW_b_TEI0185_REV03!A:B,2,0)</f>
        <v>NetJ3_F23</v>
      </c>
      <c r="H153" t="str">
        <f t="shared" si="15"/>
        <v>NetJ3_F23</v>
      </c>
      <c r="I153" t="str">
        <f t="shared" si="16"/>
        <v>--</v>
      </c>
      <c r="J153" t="str">
        <f t="shared" si="17"/>
        <v>--</v>
      </c>
      <c r="K153" t="str">
        <f>IFERROR(IF(J153="--",IF(G153=H153,VLOOKUP(G153,RAW_b_TEI0185_REV03!L:N,3,0),SUM(VLOOKUP(H153,RAW_b_TEI0185_REV03!L:N,3,0),VLOOKUP(G153,RAW_b_TEI0185_REV03!L:N,3,0))),"---"),"---")</f>
        <v>---</v>
      </c>
      <c r="L153" t="str">
        <f t="shared" si="18"/>
        <v>J3-F23</v>
      </c>
      <c r="M153" t="str">
        <f>IFERROR(IF(
COUNTIF(B2B!H:H,(IF(K153&lt;&gt;"---",IF(INDEX(RAW_b_TEI0185_REV03!B:D,MATCH(H153,RAW_b_TEI0185_REV03!B:B,0),3)=L153,INDEX(
RAW_b_TEI0185_REV03!B:D,MATCH(H153,INDEX(RAW_b_TEI0185_REV03!B:B,MATCH(H153,RAW_b_TEI0185_REV03!B:B,)+1):'RAW_b_TEI0185_REV03'!B11224,)+MATCH(H153,RAW_b_TEI0185_REV03!B:B,),3),INDEX(RAW_b_TEI0185_REV03!B:D,MATCH(H153,RAW_b_TEI0185_REV03!B:B,0),3)),"---")))=1,"---",IF(K153&lt;&gt;"---",IF(INDEX(RAW_b_TEI0185_REV03!B:D,MATCH(H153,RAW_b_TEI0185_REV03!B:B,0),3)=L153,INDEX(
RAW_b_TEI0185_REV03!B:D,MATCH(H153,INDEX(RAW_b_TEI0185_REV03!B:B,MATCH(H153,RAW_b_TEI0185_REV03!B:B,)+1):'RAW_b_TEI0185_REV03'!B11224,)+MATCH(H153,RAW_b_TEI0185_REV03!B:B,),3),INDEX(RAW_b_TEI0185_REV03!B:D,MATCH(H153,RAW_b_TEI0185_REV03!B:B,0),3)),"---")),"---")</f>
        <v>---</v>
      </c>
      <c r="N153" t="str">
        <f>IFERROR(IF(AND(B153="B2B",J153="--"),L153,IF(
COUNTIF(B2B!H:H,(IF(K153&lt;&gt;"---",IF(INDEX(RAW_b_TEI0185_REV03!B:D,MATCH(H153,RAW_b_TEI0185_REV03!B:B,0),3)=L153,INDEX(
RAW_b_TEI0185_REV03!B:D,MATCH(H153,INDEX(RAW_b_TEI0185_REV03!B:B,MATCH(H153,RAW_b_TEI0185_REV03!B:B,)+1):'RAW_b_TEI0185_REV03'!B11224,)+MATCH(H153,RAW_b_TEI0185_REV03!B:B,),3),INDEX(RAW_b_TEI0185_REV03!B:D,MATCH(H153,RAW_b_TEI0185_REV03!B:B,0),3)),"---")))=0,"---",IF(K153&lt;&gt;"---",IF(INDEX(RAW_b_TEI0185_REV03!B:D,MATCH(H153,RAW_b_TEI0185_REV03!B:B,0),3)=L153,INDEX(
RAW_b_TEI0185_REV03!B:D,MATCH(H153,INDEX(RAW_b_TEI0185_REV03!B:B,MATCH(H153,RAW_b_TEI0185_REV03!B:B,)+1):'RAW_b_TEI0185_REV03'!B11224,)+MATCH(H153,RAW_b_TEI0185_REV03!B:B,),3),INDEX(RAW_b_TEI0185_REV03!B:D,MATCH(H153,RAW_b_TEI0185_REV03!B:B,0),3)),"---"))),"---")</f>
        <v>---</v>
      </c>
      <c r="T153">
        <f>COUNTIF(RAW_b_TEI0185_REV03!B:B,G153)</f>
        <v>1</v>
      </c>
      <c r="U153" t="str">
        <f t="shared" si="19"/>
        <v>FMC-NetJ3_F23</v>
      </c>
      <c r="W153" t="str">
        <f>IF(IF(IFERROR(VLOOKUP(H153,$O$6:$O$50,1,),1)=1,1,0),IFERROR(VLOOKUP($F$2&amp;"-"&amp;H153,RAW_b_TEI0185_REV03!C:G,4,0),"--"),"---")</f>
        <v>--</v>
      </c>
      <c r="X153" t="str">
        <f t="shared" si="20"/>
        <v>---</v>
      </c>
    </row>
    <row r="154" spans="1:24" x14ac:dyDescent="0.25">
      <c r="A154" t="s">
        <v>5272</v>
      </c>
      <c r="B154" t="s">
        <v>5223</v>
      </c>
      <c r="C154" t="s">
        <v>671</v>
      </c>
      <c r="D154" t="s">
        <v>271</v>
      </c>
      <c r="E154" t="s">
        <v>670</v>
      </c>
      <c r="F154" t="str">
        <f t="shared" si="14"/>
        <v>J3-F25</v>
      </c>
      <c r="G154" t="str">
        <f>VLOOKUP(F154,RAW_b_TEI0185_REV03!A:B,2,0)</f>
        <v>NetJ3_F25</v>
      </c>
      <c r="H154" t="str">
        <f t="shared" si="15"/>
        <v>NetJ3_F25</v>
      </c>
      <c r="I154" t="str">
        <f t="shared" si="16"/>
        <v>--</v>
      </c>
      <c r="J154" t="str">
        <f t="shared" si="17"/>
        <v>--</v>
      </c>
      <c r="K154" t="str">
        <f>IFERROR(IF(J154="--",IF(G154=H154,VLOOKUP(G154,RAW_b_TEI0185_REV03!L:N,3,0),SUM(VLOOKUP(H154,RAW_b_TEI0185_REV03!L:N,3,0),VLOOKUP(G154,RAW_b_TEI0185_REV03!L:N,3,0))),"---"),"---")</f>
        <v>---</v>
      </c>
      <c r="L154" t="str">
        <f t="shared" si="18"/>
        <v>J3-F25</v>
      </c>
      <c r="M154" t="str">
        <f>IFERROR(IF(
COUNTIF(B2B!H:H,(IF(K154&lt;&gt;"---",IF(INDEX(RAW_b_TEI0185_REV03!B:D,MATCH(H154,RAW_b_TEI0185_REV03!B:B,0),3)=L154,INDEX(
RAW_b_TEI0185_REV03!B:D,MATCH(H154,INDEX(RAW_b_TEI0185_REV03!B:B,MATCH(H154,RAW_b_TEI0185_REV03!B:B,)+1):'RAW_b_TEI0185_REV03'!B11225,)+MATCH(H154,RAW_b_TEI0185_REV03!B:B,),3),INDEX(RAW_b_TEI0185_REV03!B:D,MATCH(H154,RAW_b_TEI0185_REV03!B:B,0),3)),"---")))=1,"---",IF(K154&lt;&gt;"---",IF(INDEX(RAW_b_TEI0185_REV03!B:D,MATCH(H154,RAW_b_TEI0185_REV03!B:B,0),3)=L154,INDEX(
RAW_b_TEI0185_REV03!B:D,MATCH(H154,INDEX(RAW_b_TEI0185_REV03!B:B,MATCH(H154,RAW_b_TEI0185_REV03!B:B,)+1):'RAW_b_TEI0185_REV03'!B11225,)+MATCH(H154,RAW_b_TEI0185_REV03!B:B,),3),INDEX(RAW_b_TEI0185_REV03!B:D,MATCH(H154,RAW_b_TEI0185_REV03!B:B,0),3)),"---")),"---")</f>
        <v>---</v>
      </c>
      <c r="N154" t="str">
        <f>IFERROR(IF(AND(B154="B2B",J154="--"),L154,IF(
COUNTIF(B2B!H:H,(IF(K154&lt;&gt;"---",IF(INDEX(RAW_b_TEI0185_REV03!B:D,MATCH(H154,RAW_b_TEI0185_REV03!B:B,0),3)=L154,INDEX(
RAW_b_TEI0185_REV03!B:D,MATCH(H154,INDEX(RAW_b_TEI0185_REV03!B:B,MATCH(H154,RAW_b_TEI0185_REV03!B:B,)+1):'RAW_b_TEI0185_REV03'!B11225,)+MATCH(H154,RAW_b_TEI0185_REV03!B:B,),3),INDEX(RAW_b_TEI0185_REV03!B:D,MATCH(H154,RAW_b_TEI0185_REV03!B:B,0),3)),"---")))=0,"---",IF(K154&lt;&gt;"---",IF(INDEX(RAW_b_TEI0185_REV03!B:D,MATCH(H154,RAW_b_TEI0185_REV03!B:B,0),3)=L154,INDEX(
RAW_b_TEI0185_REV03!B:D,MATCH(H154,INDEX(RAW_b_TEI0185_REV03!B:B,MATCH(H154,RAW_b_TEI0185_REV03!B:B,)+1):'RAW_b_TEI0185_REV03'!B11225,)+MATCH(H154,RAW_b_TEI0185_REV03!B:B,),3),INDEX(RAW_b_TEI0185_REV03!B:D,MATCH(H154,RAW_b_TEI0185_REV03!B:B,0),3)),"---"))),"---")</f>
        <v>---</v>
      </c>
      <c r="T154">
        <f>COUNTIF(RAW_b_TEI0185_REV03!B:B,G154)</f>
        <v>1</v>
      </c>
      <c r="U154" t="str">
        <f t="shared" si="19"/>
        <v>FMC-NetJ3_F25</v>
      </c>
      <c r="W154" t="str">
        <f>IF(IF(IFERROR(VLOOKUP(H154,$O$6:$O$50,1,),1)=1,1,0),IFERROR(VLOOKUP($F$2&amp;"-"&amp;H154,RAW_b_TEI0185_REV03!C:G,4,0),"--"),"---")</f>
        <v>--</v>
      </c>
      <c r="X154" t="str">
        <f t="shared" si="20"/>
        <v>---</v>
      </c>
    </row>
    <row r="155" spans="1:24" x14ac:dyDescent="0.25">
      <c r="A155" t="s">
        <v>5273</v>
      </c>
      <c r="B155" t="s">
        <v>5223</v>
      </c>
      <c r="C155" t="s">
        <v>674</v>
      </c>
      <c r="D155" t="s">
        <v>271</v>
      </c>
      <c r="E155" t="s">
        <v>673</v>
      </c>
      <c r="F155" t="str">
        <f t="shared" si="14"/>
        <v>J3-F26</v>
      </c>
      <c r="G155" t="str">
        <f>VLOOKUP(F155,RAW_b_TEI0185_REV03!A:B,2,0)</f>
        <v>NetJ3_F26</v>
      </c>
      <c r="H155" t="str">
        <f t="shared" si="15"/>
        <v>NetJ3_F26</v>
      </c>
      <c r="I155" t="str">
        <f t="shared" si="16"/>
        <v>--</v>
      </c>
      <c r="J155" t="str">
        <f t="shared" si="17"/>
        <v>--</v>
      </c>
      <c r="K155" t="str">
        <f>IFERROR(IF(J155="--",IF(G155=H155,VLOOKUP(G155,RAW_b_TEI0185_REV03!L:N,3,0),SUM(VLOOKUP(H155,RAW_b_TEI0185_REV03!L:N,3,0),VLOOKUP(G155,RAW_b_TEI0185_REV03!L:N,3,0))),"---"),"---")</f>
        <v>---</v>
      </c>
      <c r="L155" t="str">
        <f t="shared" si="18"/>
        <v>J3-F26</v>
      </c>
      <c r="M155" t="str">
        <f>IFERROR(IF(
COUNTIF(B2B!H:H,(IF(K155&lt;&gt;"---",IF(INDEX(RAW_b_TEI0185_REV03!B:D,MATCH(H155,RAW_b_TEI0185_REV03!B:B,0),3)=L155,INDEX(
RAW_b_TEI0185_REV03!B:D,MATCH(H155,INDEX(RAW_b_TEI0185_REV03!B:B,MATCH(H155,RAW_b_TEI0185_REV03!B:B,)+1):'RAW_b_TEI0185_REV03'!B11226,)+MATCH(H155,RAW_b_TEI0185_REV03!B:B,),3),INDEX(RAW_b_TEI0185_REV03!B:D,MATCH(H155,RAW_b_TEI0185_REV03!B:B,0),3)),"---")))=1,"---",IF(K155&lt;&gt;"---",IF(INDEX(RAW_b_TEI0185_REV03!B:D,MATCH(H155,RAW_b_TEI0185_REV03!B:B,0),3)=L155,INDEX(
RAW_b_TEI0185_REV03!B:D,MATCH(H155,INDEX(RAW_b_TEI0185_REV03!B:B,MATCH(H155,RAW_b_TEI0185_REV03!B:B,)+1):'RAW_b_TEI0185_REV03'!B11226,)+MATCH(H155,RAW_b_TEI0185_REV03!B:B,),3),INDEX(RAW_b_TEI0185_REV03!B:D,MATCH(H155,RAW_b_TEI0185_REV03!B:B,0),3)),"---")),"---")</f>
        <v>---</v>
      </c>
      <c r="N155" t="str">
        <f>IFERROR(IF(AND(B155="B2B",J155="--"),L155,IF(
COUNTIF(B2B!H:H,(IF(K155&lt;&gt;"---",IF(INDEX(RAW_b_TEI0185_REV03!B:D,MATCH(H155,RAW_b_TEI0185_REV03!B:B,0),3)=L155,INDEX(
RAW_b_TEI0185_REV03!B:D,MATCH(H155,INDEX(RAW_b_TEI0185_REV03!B:B,MATCH(H155,RAW_b_TEI0185_REV03!B:B,)+1):'RAW_b_TEI0185_REV03'!B11226,)+MATCH(H155,RAW_b_TEI0185_REV03!B:B,),3),INDEX(RAW_b_TEI0185_REV03!B:D,MATCH(H155,RAW_b_TEI0185_REV03!B:B,0),3)),"---")))=0,"---",IF(K155&lt;&gt;"---",IF(INDEX(RAW_b_TEI0185_REV03!B:D,MATCH(H155,RAW_b_TEI0185_REV03!B:B,0),3)=L155,INDEX(
RAW_b_TEI0185_REV03!B:D,MATCH(H155,INDEX(RAW_b_TEI0185_REV03!B:B,MATCH(H155,RAW_b_TEI0185_REV03!B:B,)+1):'RAW_b_TEI0185_REV03'!B11226,)+MATCH(H155,RAW_b_TEI0185_REV03!B:B,),3),INDEX(RAW_b_TEI0185_REV03!B:D,MATCH(H155,RAW_b_TEI0185_REV03!B:B,0),3)),"---"))),"---")</f>
        <v>---</v>
      </c>
      <c r="T155">
        <f>COUNTIF(RAW_b_TEI0185_REV03!B:B,G155)</f>
        <v>1</v>
      </c>
      <c r="U155" t="str">
        <f t="shared" si="19"/>
        <v>FMC-NetJ3_F26</v>
      </c>
      <c r="W155" t="str">
        <f>IF(IF(IFERROR(VLOOKUP(H155,$O$6:$O$50,1,),1)=1,1,0),IFERROR(VLOOKUP($F$2&amp;"-"&amp;H155,RAW_b_TEI0185_REV03!C:G,4,0),"--"),"---")</f>
        <v>--</v>
      </c>
      <c r="X155" t="str">
        <f t="shared" si="20"/>
        <v>---</v>
      </c>
    </row>
    <row r="156" spans="1:24" x14ac:dyDescent="0.25">
      <c r="A156" t="s">
        <v>5274</v>
      </c>
      <c r="B156" t="s">
        <v>5223</v>
      </c>
      <c r="C156" t="s">
        <v>677</v>
      </c>
      <c r="D156" t="s">
        <v>271</v>
      </c>
      <c r="E156" t="s">
        <v>676</v>
      </c>
      <c r="F156" t="str">
        <f t="shared" si="14"/>
        <v>J3-F28</v>
      </c>
      <c r="G156" t="str">
        <f>VLOOKUP(F156,RAW_b_TEI0185_REV03!A:B,2,0)</f>
        <v>NetJ3_F28</v>
      </c>
      <c r="H156" t="str">
        <f t="shared" si="15"/>
        <v>NetJ3_F28</v>
      </c>
      <c r="I156" t="str">
        <f t="shared" si="16"/>
        <v>--</v>
      </c>
      <c r="J156" t="str">
        <f t="shared" si="17"/>
        <v>--</v>
      </c>
      <c r="K156" t="str">
        <f>IFERROR(IF(J156="--",IF(G156=H156,VLOOKUP(G156,RAW_b_TEI0185_REV03!L:N,3,0),SUM(VLOOKUP(H156,RAW_b_TEI0185_REV03!L:N,3,0),VLOOKUP(G156,RAW_b_TEI0185_REV03!L:N,3,0))),"---"),"---")</f>
        <v>---</v>
      </c>
      <c r="L156" t="str">
        <f t="shared" si="18"/>
        <v>J3-F28</v>
      </c>
      <c r="M156" t="str">
        <f>IFERROR(IF(
COUNTIF(B2B!H:H,(IF(K156&lt;&gt;"---",IF(INDEX(RAW_b_TEI0185_REV03!B:D,MATCH(H156,RAW_b_TEI0185_REV03!B:B,0),3)=L156,INDEX(
RAW_b_TEI0185_REV03!B:D,MATCH(H156,INDEX(RAW_b_TEI0185_REV03!B:B,MATCH(H156,RAW_b_TEI0185_REV03!B:B,)+1):'RAW_b_TEI0185_REV03'!B11227,)+MATCH(H156,RAW_b_TEI0185_REV03!B:B,),3),INDEX(RAW_b_TEI0185_REV03!B:D,MATCH(H156,RAW_b_TEI0185_REV03!B:B,0),3)),"---")))=1,"---",IF(K156&lt;&gt;"---",IF(INDEX(RAW_b_TEI0185_REV03!B:D,MATCH(H156,RAW_b_TEI0185_REV03!B:B,0),3)=L156,INDEX(
RAW_b_TEI0185_REV03!B:D,MATCH(H156,INDEX(RAW_b_TEI0185_REV03!B:B,MATCH(H156,RAW_b_TEI0185_REV03!B:B,)+1):'RAW_b_TEI0185_REV03'!B11227,)+MATCH(H156,RAW_b_TEI0185_REV03!B:B,),3),INDEX(RAW_b_TEI0185_REV03!B:D,MATCH(H156,RAW_b_TEI0185_REV03!B:B,0),3)),"---")),"---")</f>
        <v>---</v>
      </c>
      <c r="N156" t="str">
        <f>IFERROR(IF(AND(B156="B2B",J156="--"),L156,IF(
COUNTIF(B2B!H:H,(IF(K156&lt;&gt;"---",IF(INDEX(RAW_b_TEI0185_REV03!B:D,MATCH(H156,RAW_b_TEI0185_REV03!B:B,0),3)=L156,INDEX(
RAW_b_TEI0185_REV03!B:D,MATCH(H156,INDEX(RAW_b_TEI0185_REV03!B:B,MATCH(H156,RAW_b_TEI0185_REV03!B:B,)+1):'RAW_b_TEI0185_REV03'!B11227,)+MATCH(H156,RAW_b_TEI0185_REV03!B:B,),3),INDEX(RAW_b_TEI0185_REV03!B:D,MATCH(H156,RAW_b_TEI0185_REV03!B:B,0),3)),"---")))=0,"---",IF(K156&lt;&gt;"---",IF(INDEX(RAW_b_TEI0185_REV03!B:D,MATCH(H156,RAW_b_TEI0185_REV03!B:B,0),3)=L156,INDEX(
RAW_b_TEI0185_REV03!B:D,MATCH(H156,INDEX(RAW_b_TEI0185_REV03!B:B,MATCH(H156,RAW_b_TEI0185_REV03!B:B,)+1):'RAW_b_TEI0185_REV03'!B11227,)+MATCH(H156,RAW_b_TEI0185_REV03!B:B,),3),INDEX(RAW_b_TEI0185_REV03!B:D,MATCH(H156,RAW_b_TEI0185_REV03!B:B,0),3)),"---"))),"---")</f>
        <v>---</v>
      </c>
      <c r="T156">
        <f>COUNTIF(RAW_b_TEI0185_REV03!B:B,G156)</f>
        <v>1</v>
      </c>
      <c r="U156" t="str">
        <f t="shared" si="19"/>
        <v>FMC-NetJ3_F28</v>
      </c>
      <c r="W156" t="str">
        <f>IF(IF(IFERROR(VLOOKUP(H156,$O$6:$O$50,1,),1)=1,1,0),IFERROR(VLOOKUP($F$2&amp;"-"&amp;H156,RAW_b_TEI0185_REV03!C:G,4,0),"--"),"---")</f>
        <v>--</v>
      </c>
      <c r="X156" t="str">
        <f t="shared" si="20"/>
        <v>---</v>
      </c>
    </row>
    <row r="157" spans="1:24" x14ac:dyDescent="0.25">
      <c r="A157" t="s">
        <v>5275</v>
      </c>
      <c r="B157" t="s">
        <v>5223</v>
      </c>
      <c r="C157" t="s">
        <v>680</v>
      </c>
      <c r="D157" t="s">
        <v>271</v>
      </c>
      <c r="E157" t="s">
        <v>679</v>
      </c>
      <c r="F157" t="str">
        <f t="shared" si="14"/>
        <v>J3-F29</v>
      </c>
      <c r="G157" t="str">
        <f>VLOOKUP(F157,RAW_b_TEI0185_REV03!A:B,2,0)</f>
        <v>NetJ3_F29</v>
      </c>
      <c r="H157" t="str">
        <f t="shared" si="15"/>
        <v>NetJ3_F29</v>
      </c>
      <c r="I157" t="str">
        <f t="shared" si="16"/>
        <v>--</v>
      </c>
      <c r="J157" t="str">
        <f t="shared" si="17"/>
        <v>--</v>
      </c>
      <c r="K157" t="str">
        <f>IFERROR(IF(J157="--",IF(G157=H157,VLOOKUP(G157,RAW_b_TEI0185_REV03!L:N,3,0),SUM(VLOOKUP(H157,RAW_b_TEI0185_REV03!L:N,3,0),VLOOKUP(G157,RAW_b_TEI0185_REV03!L:N,3,0))),"---"),"---")</f>
        <v>---</v>
      </c>
      <c r="L157" t="str">
        <f t="shared" si="18"/>
        <v>J3-F29</v>
      </c>
      <c r="M157" t="str">
        <f>IFERROR(IF(
COUNTIF(B2B!H:H,(IF(K157&lt;&gt;"---",IF(INDEX(RAW_b_TEI0185_REV03!B:D,MATCH(H157,RAW_b_TEI0185_REV03!B:B,0),3)=L157,INDEX(
RAW_b_TEI0185_REV03!B:D,MATCH(H157,INDEX(RAW_b_TEI0185_REV03!B:B,MATCH(H157,RAW_b_TEI0185_REV03!B:B,)+1):'RAW_b_TEI0185_REV03'!B11228,)+MATCH(H157,RAW_b_TEI0185_REV03!B:B,),3),INDEX(RAW_b_TEI0185_REV03!B:D,MATCH(H157,RAW_b_TEI0185_REV03!B:B,0),3)),"---")))=1,"---",IF(K157&lt;&gt;"---",IF(INDEX(RAW_b_TEI0185_REV03!B:D,MATCH(H157,RAW_b_TEI0185_REV03!B:B,0),3)=L157,INDEX(
RAW_b_TEI0185_REV03!B:D,MATCH(H157,INDEX(RAW_b_TEI0185_REV03!B:B,MATCH(H157,RAW_b_TEI0185_REV03!B:B,)+1):'RAW_b_TEI0185_REV03'!B11228,)+MATCH(H157,RAW_b_TEI0185_REV03!B:B,),3),INDEX(RAW_b_TEI0185_REV03!B:D,MATCH(H157,RAW_b_TEI0185_REV03!B:B,0),3)),"---")),"---")</f>
        <v>---</v>
      </c>
      <c r="N157" t="str">
        <f>IFERROR(IF(AND(B157="B2B",J157="--"),L157,IF(
COUNTIF(B2B!H:H,(IF(K157&lt;&gt;"---",IF(INDEX(RAW_b_TEI0185_REV03!B:D,MATCH(H157,RAW_b_TEI0185_REV03!B:B,0),3)=L157,INDEX(
RAW_b_TEI0185_REV03!B:D,MATCH(H157,INDEX(RAW_b_TEI0185_REV03!B:B,MATCH(H157,RAW_b_TEI0185_REV03!B:B,)+1):'RAW_b_TEI0185_REV03'!B11228,)+MATCH(H157,RAW_b_TEI0185_REV03!B:B,),3),INDEX(RAW_b_TEI0185_REV03!B:D,MATCH(H157,RAW_b_TEI0185_REV03!B:B,0),3)),"---")))=0,"---",IF(K157&lt;&gt;"---",IF(INDEX(RAW_b_TEI0185_REV03!B:D,MATCH(H157,RAW_b_TEI0185_REV03!B:B,0),3)=L157,INDEX(
RAW_b_TEI0185_REV03!B:D,MATCH(H157,INDEX(RAW_b_TEI0185_REV03!B:B,MATCH(H157,RAW_b_TEI0185_REV03!B:B,)+1):'RAW_b_TEI0185_REV03'!B11228,)+MATCH(H157,RAW_b_TEI0185_REV03!B:B,),3),INDEX(RAW_b_TEI0185_REV03!B:D,MATCH(H157,RAW_b_TEI0185_REV03!B:B,0),3)),"---"))),"---")</f>
        <v>---</v>
      </c>
      <c r="T157">
        <f>COUNTIF(RAW_b_TEI0185_REV03!B:B,G157)</f>
        <v>1</v>
      </c>
      <c r="U157" t="str">
        <f t="shared" si="19"/>
        <v>FMC-NetJ3_F29</v>
      </c>
      <c r="W157" t="str">
        <f>IF(IF(IFERROR(VLOOKUP(H157,$O$6:$O$50,1,),1)=1,1,0),IFERROR(VLOOKUP($F$2&amp;"-"&amp;H157,RAW_b_TEI0185_REV03!C:G,4,0),"--"),"---")</f>
        <v>--</v>
      </c>
      <c r="X157" t="str">
        <f t="shared" si="20"/>
        <v>---</v>
      </c>
    </row>
    <row r="158" spans="1:24" x14ac:dyDescent="0.25">
      <c r="A158" t="s">
        <v>5276</v>
      </c>
      <c r="B158" t="s">
        <v>5223</v>
      </c>
      <c r="C158" t="s">
        <v>683</v>
      </c>
      <c r="D158" t="s">
        <v>271</v>
      </c>
      <c r="E158" t="s">
        <v>682</v>
      </c>
      <c r="F158" t="str">
        <f t="shared" si="14"/>
        <v>J3-F31</v>
      </c>
      <c r="G158" t="str">
        <f>VLOOKUP(F158,RAW_b_TEI0185_REV03!A:B,2,0)</f>
        <v>NetJ3_F31</v>
      </c>
      <c r="H158" t="str">
        <f t="shared" si="15"/>
        <v>NetJ3_F31</v>
      </c>
      <c r="I158" t="str">
        <f t="shared" si="16"/>
        <v>--</v>
      </c>
      <c r="J158" t="str">
        <f t="shared" si="17"/>
        <v>--</v>
      </c>
      <c r="K158" t="str">
        <f>IFERROR(IF(J158="--",IF(G158=H158,VLOOKUP(G158,RAW_b_TEI0185_REV03!L:N,3,0),SUM(VLOOKUP(H158,RAW_b_TEI0185_REV03!L:N,3,0),VLOOKUP(G158,RAW_b_TEI0185_REV03!L:N,3,0))),"---"),"---")</f>
        <v>---</v>
      </c>
      <c r="L158" t="str">
        <f t="shared" si="18"/>
        <v>J3-F31</v>
      </c>
      <c r="M158" t="str">
        <f>IFERROR(IF(
COUNTIF(B2B!H:H,(IF(K158&lt;&gt;"---",IF(INDEX(RAW_b_TEI0185_REV03!B:D,MATCH(H158,RAW_b_TEI0185_REV03!B:B,0),3)=L158,INDEX(
RAW_b_TEI0185_REV03!B:D,MATCH(H158,INDEX(RAW_b_TEI0185_REV03!B:B,MATCH(H158,RAW_b_TEI0185_REV03!B:B,)+1):'RAW_b_TEI0185_REV03'!B11229,)+MATCH(H158,RAW_b_TEI0185_REV03!B:B,),3),INDEX(RAW_b_TEI0185_REV03!B:D,MATCH(H158,RAW_b_TEI0185_REV03!B:B,0),3)),"---")))=1,"---",IF(K158&lt;&gt;"---",IF(INDEX(RAW_b_TEI0185_REV03!B:D,MATCH(H158,RAW_b_TEI0185_REV03!B:B,0),3)=L158,INDEX(
RAW_b_TEI0185_REV03!B:D,MATCH(H158,INDEX(RAW_b_TEI0185_REV03!B:B,MATCH(H158,RAW_b_TEI0185_REV03!B:B,)+1):'RAW_b_TEI0185_REV03'!B11229,)+MATCH(H158,RAW_b_TEI0185_REV03!B:B,),3),INDEX(RAW_b_TEI0185_REV03!B:D,MATCH(H158,RAW_b_TEI0185_REV03!B:B,0),3)),"---")),"---")</f>
        <v>---</v>
      </c>
      <c r="N158" t="str">
        <f>IFERROR(IF(AND(B158="B2B",J158="--"),L158,IF(
COUNTIF(B2B!H:H,(IF(K158&lt;&gt;"---",IF(INDEX(RAW_b_TEI0185_REV03!B:D,MATCH(H158,RAW_b_TEI0185_REV03!B:B,0),3)=L158,INDEX(
RAW_b_TEI0185_REV03!B:D,MATCH(H158,INDEX(RAW_b_TEI0185_REV03!B:B,MATCH(H158,RAW_b_TEI0185_REV03!B:B,)+1):'RAW_b_TEI0185_REV03'!B11229,)+MATCH(H158,RAW_b_TEI0185_REV03!B:B,),3),INDEX(RAW_b_TEI0185_REV03!B:D,MATCH(H158,RAW_b_TEI0185_REV03!B:B,0),3)),"---")))=0,"---",IF(K158&lt;&gt;"---",IF(INDEX(RAW_b_TEI0185_REV03!B:D,MATCH(H158,RAW_b_TEI0185_REV03!B:B,0),3)=L158,INDEX(
RAW_b_TEI0185_REV03!B:D,MATCH(H158,INDEX(RAW_b_TEI0185_REV03!B:B,MATCH(H158,RAW_b_TEI0185_REV03!B:B,)+1):'RAW_b_TEI0185_REV03'!B11229,)+MATCH(H158,RAW_b_TEI0185_REV03!B:B,),3),INDEX(RAW_b_TEI0185_REV03!B:D,MATCH(H158,RAW_b_TEI0185_REV03!B:B,0),3)),"---"))),"---")</f>
        <v>---</v>
      </c>
      <c r="T158">
        <f>COUNTIF(RAW_b_TEI0185_REV03!B:B,G158)</f>
        <v>1</v>
      </c>
      <c r="U158" t="str">
        <f t="shared" si="19"/>
        <v>FMC-NetJ3_F31</v>
      </c>
      <c r="W158" t="str">
        <f>IF(IF(IFERROR(VLOOKUP(H158,$O$6:$O$50,1,),1)=1,1,0),IFERROR(VLOOKUP($F$2&amp;"-"&amp;H158,RAW_b_TEI0185_REV03!C:G,4,0),"--"),"---")</f>
        <v>--</v>
      </c>
      <c r="X158" t="str">
        <f t="shared" si="20"/>
        <v>---</v>
      </c>
    </row>
    <row r="159" spans="1:24" x14ac:dyDescent="0.25">
      <c r="A159" t="s">
        <v>5277</v>
      </c>
      <c r="B159" t="s">
        <v>5223</v>
      </c>
      <c r="C159" t="s">
        <v>686</v>
      </c>
      <c r="D159" t="s">
        <v>271</v>
      </c>
      <c r="E159" t="s">
        <v>685</v>
      </c>
      <c r="F159" t="str">
        <f t="shared" si="14"/>
        <v>J3-F32</v>
      </c>
      <c r="G159" t="str">
        <f>VLOOKUP(F159,RAW_b_TEI0185_REV03!A:B,2,0)</f>
        <v>NetJ3_F32</v>
      </c>
      <c r="H159" t="str">
        <f t="shared" si="15"/>
        <v>NetJ3_F32</v>
      </c>
      <c r="I159" t="str">
        <f t="shared" si="16"/>
        <v>--</v>
      </c>
      <c r="J159" t="str">
        <f t="shared" si="17"/>
        <v>--</v>
      </c>
      <c r="K159" t="str">
        <f>IFERROR(IF(J159="--",IF(G159=H159,VLOOKUP(G159,RAW_b_TEI0185_REV03!L:N,3,0),SUM(VLOOKUP(H159,RAW_b_TEI0185_REV03!L:N,3,0),VLOOKUP(G159,RAW_b_TEI0185_REV03!L:N,3,0))),"---"),"---")</f>
        <v>---</v>
      </c>
      <c r="L159" t="str">
        <f t="shared" si="18"/>
        <v>J3-F32</v>
      </c>
      <c r="M159" t="str">
        <f>IFERROR(IF(
COUNTIF(B2B!H:H,(IF(K159&lt;&gt;"---",IF(INDEX(RAW_b_TEI0185_REV03!B:D,MATCH(H159,RAW_b_TEI0185_REV03!B:B,0),3)=L159,INDEX(
RAW_b_TEI0185_REV03!B:D,MATCH(H159,INDEX(RAW_b_TEI0185_REV03!B:B,MATCH(H159,RAW_b_TEI0185_REV03!B:B,)+1):'RAW_b_TEI0185_REV03'!B11230,)+MATCH(H159,RAW_b_TEI0185_REV03!B:B,),3),INDEX(RAW_b_TEI0185_REV03!B:D,MATCH(H159,RAW_b_TEI0185_REV03!B:B,0),3)),"---")))=1,"---",IF(K159&lt;&gt;"---",IF(INDEX(RAW_b_TEI0185_REV03!B:D,MATCH(H159,RAW_b_TEI0185_REV03!B:B,0),3)=L159,INDEX(
RAW_b_TEI0185_REV03!B:D,MATCH(H159,INDEX(RAW_b_TEI0185_REV03!B:B,MATCH(H159,RAW_b_TEI0185_REV03!B:B,)+1):'RAW_b_TEI0185_REV03'!B11230,)+MATCH(H159,RAW_b_TEI0185_REV03!B:B,),3),INDEX(RAW_b_TEI0185_REV03!B:D,MATCH(H159,RAW_b_TEI0185_REV03!B:B,0),3)),"---")),"---")</f>
        <v>---</v>
      </c>
      <c r="N159" t="str">
        <f>IFERROR(IF(AND(B159="B2B",J159="--"),L159,IF(
COUNTIF(B2B!H:H,(IF(K159&lt;&gt;"---",IF(INDEX(RAW_b_TEI0185_REV03!B:D,MATCH(H159,RAW_b_TEI0185_REV03!B:B,0),3)=L159,INDEX(
RAW_b_TEI0185_REV03!B:D,MATCH(H159,INDEX(RAW_b_TEI0185_REV03!B:B,MATCH(H159,RAW_b_TEI0185_REV03!B:B,)+1):'RAW_b_TEI0185_REV03'!B11230,)+MATCH(H159,RAW_b_TEI0185_REV03!B:B,),3),INDEX(RAW_b_TEI0185_REV03!B:D,MATCH(H159,RAW_b_TEI0185_REV03!B:B,0),3)),"---")))=0,"---",IF(K159&lt;&gt;"---",IF(INDEX(RAW_b_TEI0185_REV03!B:D,MATCH(H159,RAW_b_TEI0185_REV03!B:B,0),3)=L159,INDEX(
RAW_b_TEI0185_REV03!B:D,MATCH(H159,INDEX(RAW_b_TEI0185_REV03!B:B,MATCH(H159,RAW_b_TEI0185_REV03!B:B,)+1):'RAW_b_TEI0185_REV03'!B11230,)+MATCH(H159,RAW_b_TEI0185_REV03!B:B,),3),INDEX(RAW_b_TEI0185_REV03!B:D,MATCH(H159,RAW_b_TEI0185_REV03!B:B,0),3)),"---"))),"---")</f>
        <v>---</v>
      </c>
      <c r="T159">
        <f>COUNTIF(RAW_b_TEI0185_REV03!B:B,G159)</f>
        <v>1</v>
      </c>
      <c r="U159" t="str">
        <f t="shared" si="19"/>
        <v>FMC-NetJ3_F32</v>
      </c>
      <c r="W159" t="str">
        <f>IF(IF(IFERROR(VLOOKUP(H159,$O$6:$O$50,1,),1)=1,1,0),IFERROR(VLOOKUP($F$2&amp;"-"&amp;H159,RAW_b_TEI0185_REV03!C:G,4,0),"--"),"---")</f>
        <v>--</v>
      </c>
      <c r="X159" t="str">
        <f t="shared" si="20"/>
        <v>---</v>
      </c>
    </row>
    <row r="160" spans="1:24" x14ac:dyDescent="0.25">
      <c r="A160" t="s">
        <v>5278</v>
      </c>
      <c r="B160" t="s">
        <v>5223</v>
      </c>
      <c r="C160" t="s">
        <v>689</v>
      </c>
      <c r="D160" t="s">
        <v>271</v>
      </c>
      <c r="E160" t="s">
        <v>688</v>
      </c>
      <c r="F160" t="str">
        <f t="shared" si="14"/>
        <v>J3-F34</v>
      </c>
      <c r="G160" t="str">
        <f>VLOOKUP(F160,RAW_b_TEI0185_REV03!A:B,2,0)</f>
        <v>NetJ3_F34</v>
      </c>
      <c r="H160" t="str">
        <f t="shared" si="15"/>
        <v>NetJ3_F34</v>
      </c>
      <c r="I160" t="str">
        <f t="shared" si="16"/>
        <v>--</v>
      </c>
      <c r="J160" t="str">
        <f t="shared" si="17"/>
        <v>--</v>
      </c>
      <c r="K160" t="str">
        <f>IFERROR(IF(J160="--",IF(G160=H160,VLOOKUP(G160,RAW_b_TEI0185_REV03!L:N,3,0),SUM(VLOOKUP(H160,RAW_b_TEI0185_REV03!L:N,3,0),VLOOKUP(G160,RAW_b_TEI0185_REV03!L:N,3,0))),"---"),"---")</f>
        <v>---</v>
      </c>
      <c r="L160" t="str">
        <f t="shared" si="18"/>
        <v>J3-F34</v>
      </c>
      <c r="M160" t="str">
        <f>IFERROR(IF(
COUNTIF(B2B!H:H,(IF(K160&lt;&gt;"---",IF(INDEX(RAW_b_TEI0185_REV03!B:D,MATCH(H160,RAW_b_TEI0185_REV03!B:B,0),3)=L160,INDEX(
RAW_b_TEI0185_REV03!B:D,MATCH(H160,INDEX(RAW_b_TEI0185_REV03!B:B,MATCH(H160,RAW_b_TEI0185_REV03!B:B,)+1):'RAW_b_TEI0185_REV03'!B11231,)+MATCH(H160,RAW_b_TEI0185_REV03!B:B,),3),INDEX(RAW_b_TEI0185_REV03!B:D,MATCH(H160,RAW_b_TEI0185_REV03!B:B,0),3)),"---")))=1,"---",IF(K160&lt;&gt;"---",IF(INDEX(RAW_b_TEI0185_REV03!B:D,MATCH(H160,RAW_b_TEI0185_REV03!B:B,0),3)=L160,INDEX(
RAW_b_TEI0185_REV03!B:D,MATCH(H160,INDEX(RAW_b_TEI0185_REV03!B:B,MATCH(H160,RAW_b_TEI0185_REV03!B:B,)+1):'RAW_b_TEI0185_REV03'!B11231,)+MATCH(H160,RAW_b_TEI0185_REV03!B:B,),3),INDEX(RAW_b_TEI0185_REV03!B:D,MATCH(H160,RAW_b_TEI0185_REV03!B:B,0),3)),"---")),"---")</f>
        <v>---</v>
      </c>
      <c r="N160" t="str">
        <f>IFERROR(IF(AND(B160="B2B",J160="--"),L160,IF(
COUNTIF(B2B!H:H,(IF(K160&lt;&gt;"---",IF(INDEX(RAW_b_TEI0185_REV03!B:D,MATCH(H160,RAW_b_TEI0185_REV03!B:B,0),3)=L160,INDEX(
RAW_b_TEI0185_REV03!B:D,MATCH(H160,INDEX(RAW_b_TEI0185_REV03!B:B,MATCH(H160,RAW_b_TEI0185_REV03!B:B,)+1):'RAW_b_TEI0185_REV03'!B11231,)+MATCH(H160,RAW_b_TEI0185_REV03!B:B,),3),INDEX(RAW_b_TEI0185_REV03!B:D,MATCH(H160,RAW_b_TEI0185_REV03!B:B,0),3)),"---")))=0,"---",IF(K160&lt;&gt;"---",IF(INDEX(RAW_b_TEI0185_REV03!B:D,MATCH(H160,RAW_b_TEI0185_REV03!B:B,0),3)=L160,INDEX(
RAW_b_TEI0185_REV03!B:D,MATCH(H160,INDEX(RAW_b_TEI0185_REV03!B:B,MATCH(H160,RAW_b_TEI0185_REV03!B:B,)+1):'RAW_b_TEI0185_REV03'!B11231,)+MATCH(H160,RAW_b_TEI0185_REV03!B:B,),3),INDEX(RAW_b_TEI0185_REV03!B:D,MATCH(H160,RAW_b_TEI0185_REV03!B:B,0),3)),"---"))),"---")</f>
        <v>---</v>
      </c>
      <c r="T160">
        <f>COUNTIF(RAW_b_TEI0185_REV03!B:B,G160)</f>
        <v>1</v>
      </c>
      <c r="U160" t="str">
        <f t="shared" si="19"/>
        <v>FMC-NetJ3_F34</v>
      </c>
      <c r="W160" t="str">
        <f>IF(IF(IFERROR(VLOOKUP(H160,$O$6:$O$50,1,),1)=1,1,0),IFERROR(VLOOKUP($F$2&amp;"-"&amp;H160,RAW_b_TEI0185_REV03!C:G,4,0),"--"),"---")</f>
        <v>--</v>
      </c>
      <c r="X160" t="str">
        <f t="shared" si="20"/>
        <v>---</v>
      </c>
    </row>
    <row r="161" spans="1:24" x14ac:dyDescent="0.25">
      <c r="A161" t="s">
        <v>5279</v>
      </c>
      <c r="B161" t="s">
        <v>5223</v>
      </c>
      <c r="C161" t="s">
        <v>692</v>
      </c>
      <c r="D161" t="s">
        <v>271</v>
      </c>
      <c r="E161" t="s">
        <v>691</v>
      </c>
      <c r="F161" t="str">
        <f t="shared" si="14"/>
        <v>J3-F35</v>
      </c>
      <c r="G161" t="str">
        <f>VLOOKUP(F161,RAW_b_TEI0185_REV03!A:B,2,0)</f>
        <v>NetJ3_F35</v>
      </c>
      <c r="H161" t="str">
        <f t="shared" si="15"/>
        <v>NetJ3_F35</v>
      </c>
      <c r="I161" t="str">
        <f t="shared" si="16"/>
        <v>--</v>
      </c>
      <c r="J161" t="str">
        <f t="shared" si="17"/>
        <v>--</v>
      </c>
      <c r="K161" t="str">
        <f>IFERROR(IF(J161="--",IF(G161=H161,VLOOKUP(G161,RAW_b_TEI0185_REV03!L:N,3,0),SUM(VLOOKUP(H161,RAW_b_TEI0185_REV03!L:N,3,0),VLOOKUP(G161,RAW_b_TEI0185_REV03!L:N,3,0))),"---"),"---")</f>
        <v>---</v>
      </c>
      <c r="L161" t="str">
        <f t="shared" si="18"/>
        <v>J3-F35</v>
      </c>
      <c r="M161" t="str">
        <f>IFERROR(IF(
COUNTIF(B2B!H:H,(IF(K161&lt;&gt;"---",IF(INDEX(RAW_b_TEI0185_REV03!B:D,MATCH(H161,RAW_b_TEI0185_REV03!B:B,0),3)=L161,INDEX(
RAW_b_TEI0185_REV03!B:D,MATCH(H161,INDEX(RAW_b_TEI0185_REV03!B:B,MATCH(H161,RAW_b_TEI0185_REV03!B:B,)+1):'RAW_b_TEI0185_REV03'!B11232,)+MATCH(H161,RAW_b_TEI0185_REV03!B:B,),3),INDEX(RAW_b_TEI0185_REV03!B:D,MATCH(H161,RAW_b_TEI0185_REV03!B:B,0),3)),"---")))=1,"---",IF(K161&lt;&gt;"---",IF(INDEX(RAW_b_TEI0185_REV03!B:D,MATCH(H161,RAW_b_TEI0185_REV03!B:B,0),3)=L161,INDEX(
RAW_b_TEI0185_REV03!B:D,MATCH(H161,INDEX(RAW_b_TEI0185_REV03!B:B,MATCH(H161,RAW_b_TEI0185_REV03!B:B,)+1):'RAW_b_TEI0185_REV03'!B11232,)+MATCH(H161,RAW_b_TEI0185_REV03!B:B,),3),INDEX(RAW_b_TEI0185_REV03!B:D,MATCH(H161,RAW_b_TEI0185_REV03!B:B,0),3)),"---")),"---")</f>
        <v>---</v>
      </c>
      <c r="N161" t="str">
        <f>IFERROR(IF(AND(B161="B2B",J161="--"),L161,IF(
COUNTIF(B2B!H:H,(IF(K161&lt;&gt;"---",IF(INDEX(RAW_b_TEI0185_REV03!B:D,MATCH(H161,RAW_b_TEI0185_REV03!B:B,0),3)=L161,INDEX(
RAW_b_TEI0185_REV03!B:D,MATCH(H161,INDEX(RAW_b_TEI0185_REV03!B:B,MATCH(H161,RAW_b_TEI0185_REV03!B:B,)+1):'RAW_b_TEI0185_REV03'!B11232,)+MATCH(H161,RAW_b_TEI0185_REV03!B:B,),3),INDEX(RAW_b_TEI0185_REV03!B:D,MATCH(H161,RAW_b_TEI0185_REV03!B:B,0),3)),"---")))=0,"---",IF(K161&lt;&gt;"---",IF(INDEX(RAW_b_TEI0185_REV03!B:D,MATCH(H161,RAW_b_TEI0185_REV03!B:B,0),3)=L161,INDEX(
RAW_b_TEI0185_REV03!B:D,MATCH(H161,INDEX(RAW_b_TEI0185_REV03!B:B,MATCH(H161,RAW_b_TEI0185_REV03!B:B,)+1):'RAW_b_TEI0185_REV03'!B11232,)+MATCH(H161,RAW_b_TEI0185_REV03!B:B,),3),INDEX(RAW_b_TEI0185_REV03!B:D,MATCH(H161,RAW_b_TEI0185_REV03!B:B,0),3)),"---"))),"---")</f>
        <v>---</v>
      </c>
      <c r="T161">
        <f>COUNTIF(RAW_b_TEI0185_REV03!B:B,G161)</f>
        <v>1</v>
      </c>
      <c r="U161" t="str">
        <f t="shared" si="19"/>
        <v>FMC-NetJ3_F35</v>
      </c>
      <c r="W161" t="str">
        <f>IF(IF(IFERROR(VLOOKUP(H161,$O$6:$O$50,1,),1)=1,1,0),IFERROR(VLOOKUP($F$2&amp;"-"&amp;H161,RAW_b_TEI0185_REV03!C:G,4,0),"--"),"---")</f>
        <v>--</v>
      </c>
      <c r="X161" t="str">
        <f t="shared" si="20"/>
        <v>---</v>
      </c>
    </row>
    <row r="162" spans="1:24" x14ac:dyDescent="0.25">
      <c r="A162" t="s">
        <v>5280</v>
      </c>
      <c r="B162" t="s">
        <v>5223</v>
      </c>
      <c r="C162" t="s">
        <v>695</v>
      </c>
      <c r="D162" t="s">
        <v>271</v>
      </c>
      <c r="E162" t="s">
        <v>694</v>
      </c>
      <c r="F162" t="str">
        <f t="shared" si="14"/>
        <v>J3-F37</v>
      </c>
      <c r="G162" t="str">
        <f>VLOOKUP(F162,RAW_b_TEI0185_REV03!A:B,2,0)</f>
        <v>NetJ3_F37</v>
      </c>
      <c r="H162" t="str">
        <f t="shared" si="15"/>
        <v>NetJ3_F37</v>
      </c>
      <c r="I162" t="str">
        <f t="shared" si="16"/>
        <v>--</v>
      </c>
      <c r="J162" t="str">
        <f t="shared" si="17"/>
        <v>--</v>
      </c>
      <c r="K162" t="str">
        <f>IFERROR(IF(J162="--",IF(G162=H162,VLOOKUP(G162,RAW_b_TEI0185_REV03!L:N,3,0),SUM(VLOOKUP(H162,RAW_b_TEI0185_REV03!L:N,3,0),VLOOKUP(G162,RAW_b_TEI0185_REV03!L:N,3,0))),"---"),"---")</f>
        <v>---</v>
      </c>
      <c r="L162" t="str">
        <f t="shared" si="18"/>
        <v>J3-F37</v>
      </c>
      <c r="M162" t="str">
        <f>IFERROR(IF(
COUNTIF(B2B!H:H,(IF(K162&lt;&gt;"---",IF(INDEX(RAW_b_TEI0185_REV03!B:D,MATCH(H162,RAW_b_TEI0185_REV03!B:B,0),3)=L162,INDEX(
RAW_b_TEI0185_REV03!B:D,MATCH(H162,INDEX(RAW_b_TEI0185_REV03!B:B,MATCH(H162,RAW_b_TEI0185_REV03!B:B,)+1):'RAW_b_TEI0185_REV03'!B11233,)+MATCH(H162,RAW_b_TEI0185_REV03!B:B,),3),INDEX(RAW_b_TEI0185_REV03!B:D,MATCH(H162,RAW_b_TEI0185_REV03!B:B,0),3)),"---")))=1,"---",IF(K162&lt;&gt;"---",IF(INDEX(RAW_b_TEI0185_REV03!B:D,MATCH(H162,RAW_b_TEI0185_REV03!B:B,0),3)=L162,INDEX(
RAW_b_TEI0185_REV03!B:D,MATCH(H162,INDEX(RAW_b_TEI0185_REV03!B:B,MATCH(H162,RAW_b_TEI0185_REV03!B:B,)+1):'RAW_b_TEI0185_REV03'!B11233,)+MATCH(H162,RAW_b_TEI0185_REV03!B:B,),3),INDEX(RAW_b_TEI0185_REV03!B:D,MATCH(H162,RAW_b_TEI0185_REV03!B:B,0),3)),"---")),"---")</f>
        <v>---</v>
      </c>
      <c r="N162" t="str">
        <f>IFERROR(IF(AND(B162="B2B",J162="--"),L162,IF(
COUNTIF(B2B!H:H,(IF(K162&lt;&gt;"---",IF(INDEX(RAW_b_TEI0185_REV03!B:D,MATCH(H162,RAW_b_TEI0185_REV03!B:B,0),3)=L162,INDEX(
RAW_b_TEI0185_REV03!B:D,MATCH(H162,INDEX(RAW_b_TEI0185_REV03!B:B,MATCH(H162,RAW_b_TEI0185_REV03!B:B,)+1):'RAW_b_TEI0185_REV03'!B11233,)+MATCH(H162,RAW_b_TEI0185_REV03!B:B,),3),INDEX(RAW_b_TEI0185_REV03!B:D,MATCH(H162,RAW_b_TEI0185_REV03!B:B,0),3)),"---")))=0,"---",IF(K162&lt;&gt;"---",IF(INDEX(RAW_b_TEI0185_REV03!B:D,MATCH(H162,RAW_b_TEI0185_REV03!B:B,0),3)=L162,INDEX(
RAW_b_TEI0185_REV03!B:D,MATCH(H162,INDEX(RAW_b_TEI0185_REV03!B:B,MATCH(H162,RAW_b_TEI0185_REV03!B:B,)+1):'RAW_b_TEI0185_REV03'!B11233,)+MATCH(H162,RAW_b_TEI0185_REV03!B:B,),3),INDEX(RAW_b_TEI0185_REV03!B:D,MATCH(H162,RAW_b_TEI0185_REV03!B:B,0),3)),"---"))),"---")</f>
        <v>---</v>
      </c>
      <c r="T162">
        <f>COUNTIF(RAW_b_TEI0185_REV03!B:B,G162)</f>
        <v>1</v>
      </c>
      <c r="U162" t="str">
        <f t="shared" si="19"/>
        <v>FMC-NetJ3_F37</v>
      </c>
      <c r="W162" t="str">
        <f>IF(IF(IFERROR(VLOOKUP(H162,$O$6:$O$50,1,),1)=1,1,0),IFERROR(VLOOKUP($F$2&amp;"-"&amp;H162,RAW_b_TEI0185_REV03!C:G,4,0),"--"),"---")</f>
        <v>--</v>
      </c>
      <c r="X162" t="str">
        <f t="shared" si="20"/>
        <v>---</v>
      </c>
    </row>
    <row r="163" spans="1:24" x14ac:dyDescent="0.25">
      <c r="A163" t="s">
        <v>5281</v>
      </c>
      <c r="B163" t="s">
        <v>5223</v>
      </c>
      <c r="C163" t="s">
        <v>698</v>
      </c>
      <c r="D163" t="s">
        <v>271</v>
      </c>
      <c r="E163" t="s">
        <v>697</v>
      </c>
      <c r="F163" t="str">
        <f t="shared" si="14"/>
        <v>J3-F38</v>
      </c>
      <c r="G163" t="str">
        <f>VLOOKUP(F163,RAW_b_TEI0185_REV03!A:B,2,0)</f>
        <v>NetJ3_F38</v>
      </c>
      <c r="H163" t="str">
        <f t="shared" si="15"/>
        <v>NetJ3_F38</v>
      </c>
      <c r="I163" t="str">
        <f t="shared" si="16"/>
        <v>--</v>
      </c>
      <c r="J163" t="str">
        <f t="shared" si="17"/>
        <v>--</v>
      </c>
      <c r="K163" t="str">
        <f>IFERROR(IF(J163="--",IF(G163=H163,VLOOKUP(G163,RAW_b_TEI0185_REV03!L:N,3,0),SUM(VLOOKUP(H163,RAW_b_TEI0185_REV03!L:N,3,0),VLOOKUP(G163,RAW_b_TEI0185_REV03!L:N,3,0))),"---"),"---")</f>
        <v>---</v>
      </c>
      <c r="L163" t="str">
        <f t="shared" si="18"/>
        <v>J3-F38</v>
      </c>
      <c r="M163" t="str">
        <f>IFERROR(IF(
COUNTIF(B2B!H:H,(IF(K163&lt;&gt;"---",IF(INDEX(RAW_b_TEI0185_REV03!B:D,MATCH(H163,RAW_b_TEI0185_REV03!B:B,0),3)=L163,INDEX(
RAW_b_TEI0185_REV03!B:D,MATCH(H163,INDEX(RAW_b_TEI0185_REV03!B:B,MATCH(H163,RAW_b_TEI0185_REV03!B:B,)+1):'RAW_b_TEI0185_REV03'!B11234,)+MATCH(H163,RAW_b_TEI0185_REV03!B:B,),3),INDEX(RAW_b_TEI0185_REV03!B:D,MATCH(H163,RAW_b_TEI0185_REV03!B:B,0),3)),"---")))=1,"---",IF(K163&lt;&gt;"---",IF(INDEX(RAW_b_TEI0185_REV03!B:D,MATCH(H163,RAW_b_TEI0185_REV03!B:B,0),3)=L163,INDEX(
RAW_b_TEI0185_REV03!B:D,MATCH(H163,INDEX(RAW_b_TEI0185_REV03!B:B,MATCH(H163,RAW_b_TEI0185_REV03!B:B,)+1):'RAW_b_TEI0185_REV03'!B11234,)+MATCH(H163,RAW_b_TEI0185_REV03!B:B,),3),INDEX(RAW_b_TEI0185_REV03!B:D,MATCH(H163,RAW_b_TEI0185_REV03!B:B,0),3)),"---")),"---")</f>
        <v>---</v>
      </c>
      <c r="N163" t="str">
        <f>IFERROR(IF(AND(B163="B2B",J163="--"),L163,IF(
COUNTIF(B2B!H:H,(IF(K163&lt;&gt;"---",IF(INDEX(RAW_b_TEI0185_REV03!B:D,MATCH(H163,RAW_b_TEI0185_REV03!B:B,0),3)=L163,INDEX(
RAW_b_TEI0185_REV03!B:D,MATCH(H163,INDEX(RAW_b_TEI0185_REV03!B:B,MATCH(H163,RAW_b_TEI0185_REV03!B:B,)+1):'RAW_b_TEI0185_REV03'!B11234,)+MATCH(H163,RAW_b_TEI0185_REV03!B:B,),3),INDEX(RAW_b_TEI0185_REV03!B:D,MATCH(H163,RAW_b_TEI0185_REV03!B:B,0),3)),"---")))=0,"---",IF(K163&lt;&gt;"---",IF(INDEX(RAW_b_TEI0185_REV03!B:D,MATCH(H163,RAW_b_TEI0185_REV03!B:B,0),3)=L163,INDEX(
RAW_b_TEI0185_REV03!B:D,MATCH(H163,INDEX(RAW_b_TEI0185_REV03!B:B,MATCH(H163,RAW_b_TEI0185_REV03!B:B,)+1):'RAW_b_TEI0185_REV03'!B11234,)+MATCH(H163,RAW_b_TEI0185_REV03!B:B,),3),INDEX(RAW_b_TEI0185_REV03!B:D,MATCH(H163,RAW_b_TEI0185_REV03!B:B,0),3)),"---"))),"---")</f>
        <v>---</v>
      </c>
      <c r="T163">
        <f>COUNTIF(RAW_b_TEI0185_REV03!B:B,G163)</f>
        <v>1</v>
      </c>
      <c r="U163" t="str">
        <f t="shared" si="19"/>
        <v>FMC-NetJ3_F38</v>
      </c>
      <c r="W163" t="str">
        <f>IF(IF(IFERROR(VLOOKUP(H163,$O$6:$O$50,1,),1)=1,1,0),IFERROR(VLOOKUP($F$2&amp;"-"&amp;H163,RAW_b_TEI0185_REV03!C:G,4,0),"--"),"---")</f>
        <v>--</v>
      </c>
      <c r="X163" t="str">
        <f t="shared" si="20"/>
        <v>---</v>
      </c>
    </row>
    <row r="164" spans="1:24" x14ac:dyDescent="0.25">
      <c r="A164" t="s">
        <v>5282</v>
      </c>
      <c r="B164" t="s">
        <v>5223</v>
      </c>
      <c r="C164" t="s">
        <v>701</v>
      </c>
      <c r="D164" t="s">
        <v>271</v>
      </c>
      <c r="E164" t="s">
        <v>700</v>
      </c>
      <c r="F164" t="str">
        <f t="shared" si="14"/>
        <v>J3-G6</v>
      </c>
      <c r="G164" t="str">
        <f>VLOOKUP(F164,RAW_b_TEI0185_REV03!A:B,2,0)</f>
        <v>LA00_P</v>
      </c>
      <c r="H164" t="str">
        <f t="shared" si="15"/>
        <v>LA00_P</v>
      </c>
      <c r="I164" t="str">
        <f t="shared" si="16"/>
        <v>--</v>
      </c>
      <c r="J164" t="str">
        <f t="shared" si="17"/>
        <v>--</v>
      </c>
      <c r="K164">
        <f>IFERROR(IF(J164="--",IF(G164=H164,VLOOKUP(G164,RAW_b_TEI0185_REV03!L:N,3,0),SUM(VLOOKUP(H164,RAW_b_TEI0185_REV03!L:N,3,0),VLOOKUP(G164,RAW_b_TEI0185_REV03!L:N,3,0))),"---"),"---")</f>
        <v>98.133300000000006</v>
      </c>
      <c r="L164" t="str">
        <f t="shared" si="18"/>
        <v>J3-G6</v>
      </c>
      <c r="M164" t="str">
        <f>IFERROR(IF(
COUNTIF(B2B!H:H,(IF(K164&lt;&gt;"---",IF(INDEX(RAW_b_TEI0185_REV03!B:D,MATCH(H164,RAW_b_TEI0185_REV03!B:B,0),3)=L164,INDEX(
RAW_b_TEI0185_REV03!B:D,MATCH(H164,INDEX(RAW_b_TEI0185_REV03!B:B,MATCH(H164,RAW_b_TEI0185_REV03!B:B,)+1):'RAW_b_TEI0185_REV03'!B11235,)+MATCH(H164,RAW_b_TEI0185_REV03!B:B,),3),INDEX(RAW_b_TEI0185_REV03!B:D,MATCH(H164,RAW_b_TEI0185_REV03!B:B,0),3)),"---")))=1,"---",IF(K164&lt;&gt;"---",IF(INDEX(RAW_b_TEI0185_REV03!B:D,MATCH(H164,RAW_b_TEI0185_REV03!B:B,0),3)=L164,INDEX(
RAW_b_TEI0185_REV03!B:D,MATCH(H164,INDEX(RAW_b_TEI0185_REV03!B:B,MATCH(H164,RAW_b_TEI0185_REV03!B:B,)+1):'RAW_b_TEI0185_REV03'!B11235,)+MATCH(H164,RAW_b_TEI0185_REV03!B:B,),3),INDEX(RAW_b_TEI0185_REV03!B:D,MATCH(H164,RAW_b_TEI0185_REV03!B:B,0),3)),"---")),"---")</f>
        <v>U1-CF19</v>
      </c>
      <c r="N164" t="str">
        <f>IFERROR(IF(AND(B164="B2B",J164="--"),L164,IF(
COUNTIF(B2B!H:H,(IF(K164&lt;&gt;"---",IF(INDEX(RAW_b_TEI0185_REV03!B:D,MATCH(H164,RAW_b_TEI0185_REV03!B:B,0),3)=L164,INDEX(
RAW_b_TEI0185_REV03!B:D,MATCH(H164,INDEX(RAW_b_TEI0185_REV03!B:B,MATCH(H164,RAW_b_TEI0185_REV03!B:B,)+1):'RAW_b_TEI0185_REV03'!B11235,)+MATCH(H164,RAW_b_TEI0185_REV03!B:B,),3),INDEX(RAW_b_TEI0185_REV03!B:D,MATCH(H164,RAW_b_TEI0185_REV03!B:B,0),3)),"---")))=0,"---",IF(K164&lt;&gt;"---",IF(INDEX(RAW_b_TEI0185_REV03!B:D,MATCH(H164,RAW_b_TEI0185_REV03!B:B,0),3)=L164,INDEX(
RAW_b_TEI0185_REV03!B:D,MATCH(H164,INDEX(RAW_b_TEI0185_REV03!B:B,MATCH(H164,RAW_b_TEI0185_REV03!B:B,)+1):'RAW_b_TEI0185_REV03'!B11235,)+MATCH(H164,RAW_b_TEI0185_REV03!B:B,),3),INDEX(RAW_b_TEI0185_REV03!B:D,MATCH(H164,RAW_b_TEI0185_REV03!B:B,0),3)),"---"))),"---")</f>
        <v>---</v>
      </c>
      <c r="T164">
        <f>COUNTIF(RAW_b_TEI0185_REV03!B:B,G164)</f>
        <v>2</v>
      </c>
      <c r="U164" t="str">
        <f t="shared" si="19"/>
        <v>FMC-LA00_P</v>
      </c>
      <c r="W164" t="str">
        <f>IF(IF(IFERROR(VLOOKUP(H164,$O$6:$O$50,1,),1)=1,1,0),IFERROR(VLOOKUP($F$2&amp;"-"&amp;H164,RAW_b_TEI0185_REV03!C:G,4,0),"--"),"---")</f>
        <v>CF19</v>
      </c>
      <c r="X164" t="str">
        <f t="shared" si="20"/>
        <v>---</v>
      </c>
    </row>
    <row r="165" spans="1:24" x14ac:dyDescent="0.25">
      <c r="A165" t="s">
        <v>5283</v>
      </c>
      <c r="B165" t="s">
        <v>5223</v>
      </c>
      <c r="C165" t="s">
        <v>704</v>
      </c>
      <c r="D165" t="s">
        <v>271</v>
      </c>
      <c r="E165" t="s">
        <v>703</v>
      </c>
      <c r="F165" t="str">
        <f t="shared" si="14"/>
        <v>J3-G7</v>
      </c>
      <c r="G165" t="str">
        <f>VLOOKUP(F165,RAW_b_TEI0185_REV03!A:B,2,0)</f>
        <v>LA00_N</v>
      </c>
      <c r="H165" t="str">
        <f t="shared" si="15"/>
        <v>LA00_N</v>
      </c>
      <c r="I165" t="str">
        <f t="shared" si="16"/>
        <v>--</v>
      </c>
      <c r="J165" t="str">
        <f t="shared" si="17"/>
        <v>--</v>
      </c>
      <c r="K165">
        <f>IFERROR(IF(J165="--",IF(G165=H165,VLOOKUP(G165,RAW_b_TEI0185_REV03!L:N,3,0),SUM(VLOOKUP(H165,RAW_b_TEI0185_REV03!L:N,3,0),VLOOKUP(G165,RAW_b_TEI0185_REV03!L:N,3,0))),"---"),"---")</f>
        <v>98.209500000000006</v>
      </c>
      <c r="L165" t="str">
        <f t="shared" si="18"/>
        <v>J3-G7</v>
      </c>
      <c r="M165" t="str">
        <f>IFERROR(IF(
COUNTIF(B2B!H:H,(IF(K165&lt;&gt;"---",IF(INDEX(RAW_b_TEI0185_REV03!B:D,MATCH(H165,RAW_b_TEI0185_REV03!B:B,0),3)=L165,INDEX(
RAW_b_TEI0185_REV03!B:D,MATCH(H165,INDEX(RAW_b_TEI0185_REV03!B:B,MATCH(H165,RAW_b_TEI0185_REV03!B:B,)+1):'RAW_b_TEI0185_REV03'!B11236,)+MATCH(H165,RAW_b_TEI0185_REV03!B:B,),3),INDEX(RAW_b_TEI0185_REV03!B:D,MATCH(H165,RAW_b_TEI0185_REV03!B:B,0),3)),"---")))=1,"---",IF(K165&lt;&gt;"---",IF(INDEX(RAW_b_TEI0185_REV03!B:D,MATCH(H165,RAW_b_TEI0185_REV03!B:B,0),3)=L165,INDEX(
RAW_b_TEI0185_REV03!B:D,MATCH(H165,INDEX(RAW_b_TEI0185_REV03!B:B,MATCH(H165,RAW_b_TEI0185_REV03!B:B,)+1):'RAW_b_TEI0185_REV03'!B11236,)+MATCH(H165,RAW_b_TEI0185_REV03!B:B,),3),INDEX(RAW_b_TEI0185_REV03!B:D,MATCH(H165,RAW_b_TEI0185_REV03!B:B,0),3)),"---")),"---")</f>
        <v>U1-CC19</v>
      </c>
      <c r="N165" t="str">
        <f>IFERROR(IF(AND(B165="B2B",J165="--"),L165,IF(
COUNTIF(B2B!H:H,(IF(K165&lt;&gt;"---",IF(INDEX(RAW_b_TEI0185_REV03!B:D,MATCH(H165,RAW_b_TEI0185_REV03!B:B,0),3)=L165,INDEX(
RAW_b_TEI0185_REV03!B:D,MATCH(H165,INDEX(RAW_b_TEI0185_REV03!B:B,MATCH(H165,RAW_b_TEI0185_REV03!B:B,)+1):'RAW_b_TEI0185_REV03'!B11236,)+MATCH(H165,RAW_b_TEI0185_REV03!B:B,),3),INDEX(RAW_b_TEI0185_REV03!B:D,MATCH(H165,RAW_b_TEI0185_REV03!B:B,0),3)),"---")))=0,"---",IF(K165&lt;&gt;"---",IF(INDEX(RAW_b_TEI0185_REV03!B:D,MATCH(H165,RAW_b_TEI0185_REV03!B:B,0),3)=L165,INDEX(
RAW_b_TEI0185_REV03!B:D,MATCH(H165,INDEX(RAW_b_TEI0185_REV03!B:B,MATCH(H165,RAW_b_TEI0185_REV03!B:B,)+1):'RAW_b_TEI0185_REV03'!B11236,)+MATCH(H165,RAW_b_TEI0185_REV03!B:B,),3),INDEX(RAW_b_TEI0185_REV03!B:D,MATCH(H165,RAW_b_TEI0185_REV03!B:B,0),3)),"---"))),"---")</f>
        <v>---</v>
      </c>
      <c r="T165">
        <f>COUNTIF(RAW_b_TEI0185_REV03!B:B,G165)</f>
        <v>2</v>
      </c>
      <c r="U165" t="str">
        <f t="shared" si="19"/>
        <v>FMC-LA00_N</v>
      </c>
      <c r="W165" t="str">
        <f>IF(IF(IFERROR(VLOOKUP(H165,$O$6:$O$50,1,),1)=1,1,0),IFERROR(VLOOKUP($F$2&amp;"-"&amp;H165,RAW_b_TEI0185_REV03!C:G,4,0),"--"),"---")</f>
        <v>CC19</v>
      </c>
      <c r="X165" t="str">
        <f t="shared" si="20"/>
        <v>---</v>
      </c>
    </row>
    <row r="166" spans="1:24" x14ac:dyDescent="0.25">
      <c r="A166" t="s">
        <v>5284</v>
      </c>
      <c r="B166" t="s">
        <v>5223</v>
      </c>
      <c r="C166" t="s">
        <v>707</v>
      </c>
      <c r="D166" t="s">
        <v>271</v>
      </c>
      <c r="E166" t="s">
        <v>706</v>
      </c>
      <c r="F166" t="str">
        <f t="shared" si="14"/>
        <v>J3-G9</v>
      </c>
      <c r="G166" t="str">
        <f>VLOOKUP(F166,RAW_b_TEI0185_REV03!A:B,2,0)</f>
        <v>LA03_P</v>
      </c>
      <c r="H166" t="str">
        <f t="shared" si="15"/>
        <v>LA03_P</v>
      </c>
      <c r="I166" t="str">
        <f t="shared" si="16"/>
        <v>--</v>
      </c>
      <c r="J166" t="str">
        <f t="shared" si="17"/>
        <v>--</v>
      </c>
      <c r="K166">
        <f>IFERROR(IF(J166="--",IF(G166=H166,VLOOKUP(G166,RAW_b_TEI0185_REV03!L:N,3,0),SUM(VLOOKUP(H166,RAW_b_TEI0185_REV03!L:N,3,0),VLOOKUP(G166,RAW_b_TEI0185_REV03!L:N,3,0))),"---"),"---")</f>
        <v>98.361699999999999</v>
      </c>
      <c r="L166" t="str">
        <f t="shared" si="18"/>
        <v>J3-G9</v>
      </c>
      <c r="M166" t="str">
        <f>IFERROR(IF(
COUNTIF(B2B!H:H,(IF(K166&lt;&gt;"---",IF(INDEX(RAW_b_TEI0185_REV03!B:D,MATCH(H166,RAW_b_TEI0185_REV03!B:B,0),3)=L166,INDEX(
RAW_b_TEI0185_REV03!B:D,MATCH(H166,INDEX(RAW_b_TEI0185_REV03!B:B,MATCH(H166,RAW_b_TEI0185_REV03!B:B,)+1):'RAW_b_TEI0185_REV03'!B11237,)+MATCH(H166,RAW_b_TEI0185_REV03!B:B,),3),INDEX(RAW_b_TEI0185_REV03!B:D,MATCH(H166,RAW_b_TEI0185_REV03!B:B,0),3)),"---")))=1,"---",IF(K166&lt;&gt;"---",IF(INDEX(RAW_b_TEI0185_REV03!B:D,MATCH(H166,RAW_b_TEI0185_REV03!B:B,0),3)=L166,INDEX(
RAW_b_TEI0185_REV03!B:D,MATCH(H166,INDEX(RAW_b_TEI0185_REV03!B:B,MATCH(H166,RAW_b_TEI0185_REV03!B:B,)+1):'RAW_b_TEI0185_REV03'!B11237,)+MATCH(H166,RAW_b_TEI0185_REV03!B:B,),3),INDEX(RAW_b_TEI0185_REV03!B:D,MATCH(H166,RAW_b_TEI0185_REV03!B:B,0),3)),"---")),"---")</f>
        <v>U1-CF28</v>
      </c>
      <c r="N166" t="str">
        <f>IFERROR(IF(AND(B166="B2B",J166="--"),L166,IF(
COUNTIF(B2B!H:H,(IF(K166&lt;&gt;"---",IF(INDEX(RAW_b_TEI0185_REV03!B:D,MATCH(H166,RAW_b_TEI0185_REV03!B:B,0),3)=L166,INDEX(
RAW_b_TEI0185_REV03!B:D,MATCH(H166,INDEX(RAW_b_TEI0185_REV03!B:B,MATCH(H166,RAW_b_TEI0185_REV03!B:B,)+1):'RAW_b_TEI0185_REV03'!B11237,)+MATCH(H166,RAW_b_TEI0185_REV03!B:B,),3),INDEX(RAW_b_TEI0185_REV03!B:D,MATCH(H166,RAW_b_TEI0185_REV03!B:B,0),3)),"---")))=0,"---",IF(K166&lt;&gt;"---",IF(INDEX(RAW_b_TEI0185_REV03!B:D,MATCH(H166,RAW_b_TEI0185_REV03!B:B,0),3)=L166,INDEX(
RAW_b_TEI0185_REV03!B:D,MATCH(H166,INDEX(RAW_b_TEI0185_REV03!B:B,MATCH(H166,RAW_b_TEI0185_REV03!B:B,)+1):'RAW_b_TEI0185_REV03'!B11237,)+MATCH(H166,RAW_b_TEI0185_REV03!B:B,),3),INDEX(RAW_b_TEI0185_REV03!B:D,MATCH(H166,RAW_b_TEI0185_REV03!B:B,0),3)),"---"))),"---")</f>
        <v>---</v>
      </c>
      <c r="T166">
        <f>COUNTIF(RAW_b_TEI0185_REV03!B:B,G166)</f>
        <v>2</v>
      </c>
      <c r="U166" t="str">
        <f t="shared" si="19"/>
        <v>FMC-LA03_P</v>
      </c>
      <c r="W166" t="str">
        <f>IF(IF(IFERROR(VLOOKUP(H166,$O$6:$O$50,1,),1)=1,1,0),IFERROR(VLOOKUP($F$2&amp;"-"&amp;H166,RAW_b_TEI0185_REV03!C:G,4,0),"--"),"---")</f>
        <v>CF28</v>
      </c>
      <c r="X166" t="str">
        <f t="shared" si="20"/>
        <v>---</v>
      </c>
    </row>
    <row r="167" spans="1:24" x14ac:dyDescent="0.25">
      <c r="A167" t="s">
        <v>5285</v>
      </c>
      <c r="B167" t="s">
        <v>5223</v>
      </c>
      <c r="C167" t="s">
        <v>710</v>
      </c>
      <c r="D167" t="s">
        <v>271</v>
      </c>
      <c r="E167" t="s">
        <v>709</v>
      </c>
      <c r="F167" t="str">
        <f t="shared" si="14"/>
        <v>J3-G10</v>
      </c>
      <c r="G167" t="str">
        <f>VLOOKUP(F167,RAW_b_TEI0185_REV03!A:B,2,0)</f>
        <v>LA03_N</v>
      </c>
      <c r="H167" t="str">
        <f t="shared" si="15"/>
        <v>LA03_N</v>
      </c>
      <c r="I167" t="str">
        <f t="shared" si="16"/>
        <v>--</v>
      </c>
      <c r="J167" t="str">
        <f t="shared" si="17"/>
        <v>--</v>
      </c>
      <c r="K167">
        <f>IFERROR(IF(J167="--",IF(G167=H167,VLOOKUP(G167,RAW_b_TEI0185_REV03!L:N,3,0),SUM(VLOOKUP(H167,RAW_b_TEI0185_REV03!L:N,3,0),VLOOKUP(G167,RAW_b_TEI0185_REV03!L:N,3,0))),"---"),"---")</f>
        <v>98.482200000000006</v>
      </c>
      <c r="L167" t="str">
        <f t="shared" si="18"/>
        <v>J3-G10</v>
      </c>
      <c r="M167" t="str">
        <f>IFERROR(IF(
COUNTIF(B2B!H:H,(IF(K167&lt;&gt;"---",IF(INDEX(RAW_b_TEI0185_REV03!B:D,MATCH(H167,RAW_b_TEI0185_REV03!B:B,0),3)=L167,INDEX(
RAW_b_TEI0185_REV03!B:D,MATCH(H167,INDEX(RAW_b_TEI0185_REV03!B:B,MATCH(H167,RAW_b_TEI0185_REV03!B:B,)+1):'RAW_b_TEI0185_REV03'!B11238,)+MATCH(H167,RAW_b_TEI0185_REV03!B:B,),3),INDEX(RAW_b_TEI0185_REV03!B:D,MATCH(H167,RAW_b_TEI0185_REV03!B:B,0),3)),"---")))=1,"---",IF(K167&lt;&gt;"---",IF(INDEX(RAW_b_TEI0185_REV03!B:D,MATCH(H167,RAW_b_TEI0185_REV03!B:B,0),3)=L167,INDEX(
RAW_b_TEI0185_REV03!B:D,MATCH(H167,INDEX(RAW_b_TEI0185_REV03!B:B,MATCH(H167,RAW_b_TEI0185_REV03!B:B,)+1):'RAW_b_TEI0185_REV03'!B11238,)+MATCH(H167,RAW_b_TEI0185_REV03!B:B,),3),INDEX(RAW_b_TEI0185_REV03!B:D,MATCH(H167,RAW_b_TEI0185_REV03!B:B,0),3)),"---")),"---")</f>
        <v>U1-CC28</v>
      </c>
      <c r="N167" t="str">
        <f>IFERROR(IF(AND(B167="B2B",J167="--"),L167,IF(
COUNTIF(B2B!H:H,(IF(K167&lt;&gt;"---",IF(INDEX(RAW_b_TEI0185_REV03!B:D,MATCH(H167,RAW_b_TEI0185_REV03!B:B,0),3)=L167,INDEX(
RAW_b_TEI0185_REV03!B:D,MATCH(H167,INDEX(RAW_b_TEI0185_REV03!B:B,MATCH(H167,RAW_b_TEI0185_REV03!B:B,)+1):'RAW_b_TEI0185_REV03'!B11238,)+MATCH(H167,RAW_b_TEI0185_REV03!B:B,),3),INDEX(RAW_b_TEI0185_REV03!B:D,MATCH(H167,RAW_b_TEI0185_REV03!B:B,0),3)),"---")))=0,"---",IF(K167&lt;&gt;"---",IF(INDEX(RAW_b_TEI0185_REV03!B:D,MATCH(H167,RAW_b_TEI0185_REV03!B:B,0),3)=L167,INDEX(
RAW_b_TEI0185_REV03!B:D,MATCH(H167,INDEX(RAW_b_TEI0185_REV03!B:B,MATCH(H167,RAW_b_TEI0185_REV03!B:B,)+1):'RAW_b_TEI0185_REV03'!B11238,)+MATCH(H167,RAW_b_TEI0185_REV03!B:B,),3),INDEX(RAW_b_TEI0185_REV03!B:D,MATCH(H167,RAW_b_TEI0185_REV03!B:B,0),3)),"---"))),"---")</f>
        <v>---</v>
      </c>
      <c r="T167">
        <f>COUNTIF(RAW_b_TEI0185_REV03!B:B,G167)</f>
        <v>2</v>
      </c>
      <c r="U167" t="str">
        <f t="shared" si="19"/>
        <v>FMC-LA03_N</v>
      </c>
      <c r="W167" t="str">
        <f>IF(IF(IFERROR(VLOOKUP(H167,$O$6:$O$50,1,),1)=1,1,0),IFERROR(VLOOKUP($F$2&amp;"-"&amp;H167,RAW_b_TEI0185_REV03!C:G,4,0),"--"),"---")</f>
        <v>CC28</v>
      </c>
      <c r="X167" t="str">
        <f t="shared" si="20"/>
        <v>---</v>
      </c>
    </row>
    <row r="168" spans="1:24" x14ac:dyDescent="0.25">
      <c r="A168" t="s">
        <v>5286</v>
      </c>
      <c r="B168" t="s">
        <v>5223</v>
      </c>
      <c r="C168" t="s">
        <v>713</v>
      </c>
      <c r="D168" t="s">
        <v>271</v>
      </c>
      <c r="E168" t="s">
        <v>712</v>
      </c>
      <c r="F168" t="str">
        <f t="shared" si="14"/>
        <v>J3-G12</v>
      </c>
      <c r="G168" t="str">
        <f>VLOOKUP(F168,RAW_b_TEI0185_REV03!A:B,2,0)</f>
        <v>LA08_P</v>
      </c>
      <c r="H168" t="str">
        <f t="shared" si="15"/>
        <v>LA08_P</v>
      </c>
      <c r="I168" t="str">
        <f t="shared" si="16"/>
        <v>--</v>
      </c>
      <c r="J168" t="str">
        <f t="shared" si="17"/>
        <v>--</v>
      </c>
      <c r="K168">
        <f>IFERROR(IF(J168="--",IF(G168=H168,VLOOKUP(G168,RAW_b_TEI0185_REV03!L:N,3,0),SUM(VLOOKUP(H168,RAW_b_TEI0185_REV03!L:N,3,0),VLOOKUP(G168,RAW_b_TEI0185_REV03!L:N,3,0))),"---"),"---")</f>
        <v>94.177700000000002</v>
      </c>
      <c r="L168" t="str">
        <f t="shared" si="18"/>
        <v>J3-G12</v>
      </c>
      <c r="M168" t="str">
        <f>IFERROR(IF(
COUNTIF(B2B!H:H,(IF(K168&lt;&gt;"---",IF(INDEX(RAW_b_TEI0185_REV03!B:D,MATCH(H168,RAW_b_TEI0185_REV03!B:B,0),3)=L168,INDEX(
RAW_b_TEI0185_REV03!B:D,MATCH(H168,INDEX(RAW_b_TEI0185_REV03!B:B,MATCH(H168,RAW_b_TEI0185_REV03!B:B,)+1):'RAW_b_TEI0185_REV03'!B11239,)+MATCH(H168,RAW_b_TEI0185_REV03!B:B,),3),INDEX(RAW_b_TEI0185_REV03!B:D,MATCH(H168,RAW_b_TEI0185_REV03!B:B,0),3)),"---")))=1,"---",IF(K168&lt;&gt;"---",IF(INDEX(RAW_b_TEI0185_REV03!B:D,MATCH(H168,RAW_b_TEI0185_REV03!B:B,0),3)=L168,INDEX(
RAW_b_TEI0185_REV03!B:D,MATCH(H168,INDEX(RAW_b_TEI0185_REV03!B:B,MATCH(H168,RAW_b_TEI0185_REV03!B:B,)+1):'RAW_b_TEI0185_REV03'!B11239,)+MATCH(H168,RAW_b_TEI0185_REV03!B:B,),3),INDEX(RAW_b_TEI0185_REV03!B:D,MATCH(H168,RAW_b_TEI0185_REV03!B:B,0),3)),"---")),"---")</f>
        <v>U1-CL14</v>
      </c>
      <c r="N168" t="str">
        <f>IFERROR(IF(AND(B168="B2B",J168="--"),L168,IF(
COUNTIF(B2B!H:H,(IF(K168&lt;&gt;"---",IF(INDEX(RAW_b_TEI0185_REV03!B:D,MATCH(H168,RAW_b_TEI0185_REV03!B:B,0),3)=L168,INDEX(
RAW_b_TEI0185_REV03!B:D,MATCH(H168,INDEX(RAW_b_TEI0185_REV03!B:B,MATCH(H168,RAW_b_TEI0185_REV03!B:B,)+1):'RAW_b_TEI0185_REV03'!B11239,)+MATCH(H168,RAW_b_TEI0185_REV03!B:B,),3),INDEX(RAW_b_TEI0185_REV03!B:D,MATCH(H168,RAW_b_TEI0185_REV03!B:B,0),3)),"---")))=0,"---",IF(K168&lt;&gt;"---",IF(INDEX(RAW_b_TEI0185_REV03!B:D,MATCH(H168,RAW_b_TEI0185_REV03!B:B,0),3)=L168,INDEX(
RAW_b_TEI0185_REV03!B:D,MATCH(H168,INDEX(RAW_b_TEI0185_REV03!B:B,MATCH(H168,RAW_b_TEI0185_REV03!B:B,)+1):'RAW_b_TEI0185_REV03'!B11239,)+MATCH(H168,RAW_b_TEI0185_REV03!B:B,),3),INDEX(RAW_b_TEI0185_REV03!B:D,MATCH(H168,RAW_b_TEI0185_REV03!B:B,0),3)),"---"))),"---")</f>
        <v>---</v>
      </c>
      <c r="T168">
        <f>COUNTIF(RAW_b_TEI0185_REV03!B:B,G168)</f>
        <v>2</v>
      </c>
      <c r="U168" t="str">
        <f t="shared" si="19"/>
        <v>FMC-LA08_P</v>
      </c>
      <c r="W168" t="str">
        <f>IF(IF(IFERROR(VLOOKUP(H168,$O$6:$O$50,1,),1)=1,1,0),IFERROR(VLOOKUP($F$2&amp;"-"&amp;H168,RAW_b_TEI0185_REV03!C:G,4,0),"--"),"---")</f>
        <v>CL14</v>
      </c>
      <c r="X168" t="str">
        <f t="shared" si="20"/>
        <v>---</v>
      </c>
    </row>
    <row r="169" spans="1:24" x14ac:dyDescent="0.25">
      <c r="A169" t="s">
        <v>5287</v>
      </c>
      <c r="B169" t="s">
        <v>5223</v>
      </c>
      <c r="C169" t="s">
        <v>716</v>
      </c>
      <c r="D169" t="s">
        <v>271</v>
      </c>
      <c r="E169" t="s">
        <v>715</v>
      </c>
      <c r="F169" t="str">
        <f t="shared" si="14"/>
        <v>J3-G13</v>
      </c>
      <c r="G169" t="str">
        <f>VLOOKUP(F169,RAW_b_TEI0185_REV03!A:B,2,0)</f>
        <v>LA08_N</v>
      </c>
      <c r="H169" t="str">
        <f t="shared" si="15"/>
        <v>LA08_N</v>
      </c>
      <c r="I169" t="str">
        <f t="shared" si="16"/>
        <v>--</v>
      </c>
      <c r="J169" t="str">
        <f t="shared" si="17"/>
        <v>--</v>
      </c>
      <c r="K169">
        <f>IFERROR(IF(J169="--",IF(G169=H169,VLOOKUP(G169,RAW_b_TEI0185_REV03!L:N,3,0),SUM(VLOOKUP(H169,RAW_b_TEI0185_REV03!L:N,3,0),VLOOKUP(G169,RAW_b_TEI0185_REV03!L:N,3,0))),"---"),"---")</f>
        <v>94.035300000000007</v>
      </c>
      <c r="L169" t="str">
        <f t="shared" si="18"/>
        <v>J3-G13</v>
      </c>
      <c r="M169" t="str">
        <f>IFERROR(IF(
COUNTIF(B2B!H:H,(IF(K169&lt;&gt;"---",IF(INDEX(RAW_b_TEI0185_REV03!B:D,MATCH(H169,RAW_b_TEI0185_REV03!B:B,0),3)=L169,INDEX(
RAW_b_TEI0185_REV03!B:D,MATCH(H169,INDEX(RAW_b_TEI0185_REV03!B:B,MATCH(H169,RAW_b_TEI0185_REV03!B:B,)+1):'RAW_b_TEI0185_REV03'!B11240,)+MATCH(H169,RAW_b_TEI0185_REV03!B:B,),3),INDEX(RAW_b_TEI0185_REV03!B:D,MATCH(H169,RAW_b_TEI0185_REV03!B:B,0),3)),"---")))=1,"---",IF(K169&lt;&gt;"---",IF(INDEX(RAW_b_TEI0185_REV03!B:D,MATCH(H169,RAW_b_TEI0185_REV03!B:B,0),3)=L169,INDEX(
RAW_b_TEI0185_REV03!B:D,MATCH(H169,INDEX(RAW_b_TEI0185_REV03!B:B,MATCH(H169,RAW_b_TEI0185_REV03!B:B,)+1):'RAW_b_TEI0185_REV03'!B11240,)+MATCH(H169,RAW_b_TEI0185_REV03!B:B,),3),INDEX(RAW_b_TEI0185_REV03!B:D,MATCH(H169,RAW_b_TEI0185_REV03!B:B,0),3)),"---")),"---")</f>
        <v>U1-CL11</v>
      </c>
      <c r="N169" t="str">
        <f>IFERROR(IF(AND(B169="B2B",J169="--"),L169,IF(
COUNTIF(B2B!H:H,(IF(K169&lt;&gt;"---",IF(INDEX(RAW_b_TEI0185_REV03!B:D,MATCH(H169,RAW_b_TEI0185_REV03!B:B,0),3)=L169,INDEX(
RAW_b_TEI0185_REV03!B:D,MATCH(H169,INDEX(RAW_b_TEI0185_REV03!B:B,MATCH(H169,RAW_b_TEI0185_REV03!B:B,)+1):'RAW_b_TEI0185_REV03'!B11240,)+MATCH(H169,RAW_b_TEI0185_REV03!B:B,),3),INDEX(RAW_b_TEI0185_REV03!B:D,MATCH(H169,RAW_b_TEI0185_REV03!B:B,0),3)),"---")))=0,"---",IF(K169&lt;&gt;"---",IF(INDEX(RAW_b_TEI0185_REV03!B:D,MATCH(H169,RAW_b_TEI0185_REV03!B:B,0),3)=L169,INDEX(
RAW_b_TEI0185_REV03!B:D,MATCH(H169,INDEX(RAW_b_TEI0185_REV03!B:B,MATCH(H169,RAW_b_TEI0185_REV03!B:B,)+1):'RAW_b_TEI0185_REV03'!B11240,)+MATCH(H169,RAW_b_TEI0185_REV03!B:B,),3),INDEX(RAW_b_TEI0185_REV03!B:D,MATCH(H169,RAW_b_TEI0185_REV03!B:B,0),3)),"---"))),"---")</f>
        <v>---</v>
      </c>
      <c r="T169">
        <f>COUNTIF(RAW_b_TEI0185_REV03!B:B,G169)</f>
        <v>2</v>
      </c>
      <c r="U169" t="str">
        <f t="shared" si="19"/>
        <v>FMC-LA08_N</v>
      </c>
      <c r="W169" t="str">
        <f>IF(IF(IFERROR(VLOOKUP(H169,$O$6:$O$50,1,),1)=1,1,0),IFERROR(VLOOKUP($F$2&amp;"-"&amp;H169,RAW_b_TEI0185_REV03!C:G,4,0),"--"),"---")</f>
        <v>CL11</v>
      </c>
      <c r="X169" t="str">
        <f t="shared" si="20"/>
        <v>---</v>
      </c>
    </row>
    <row r="170" spans="1:24" x14ac:dyDescent="0.25">
      <c r="A170" t="s">
        <v>5288</v>
      </c>
      <c r="B170" t="s">
        <v>5223</v>
      </c>
      <c r="C170" t="s">
        <v>719</v>
      </c>
      <c r="D170" t="s">
        <v>271</v>
      </c>
      <c r="E170" t="s">
        <v>718</v>
      </c>
      <c r="F170" t="str">
        <f t="shared" si="14"/>
        <v>J3-G15</v>
      </c>
      <c r="G170" t="str">
        <f>VLOOKUP(F170,RAW_b_TEI0185_REV03!A:B,2,0)</f>
        <v>LA12_P</v>
      </c>
      <c r="H170" t="str">
        <f t="shared" si="15"/>
        <v>LA12_P</v>
      </c>
      <c r="I170" t="str">
        <f t="shared" si="16"/>
        <v>--</v>
      </c>
      <c r="J170" t="str">
        <f t="shared" si="17"/>
        <v>--</v>
      </c>
      <c r="K170">
        <f>IFERROR(IF(J170="--",IF(G170=H170,VLOOKUP(G170,RAW_b_TEI0185_REV03!L:N,3,0),SUM(VLOOKUP(H170,RAW_b_TEI0185_REV03!L:N,3,0),VLOOKUP(G170,RAW_b_TEI0185_REV03!L:N,3,0))),"---"),"---")</f>
        <v>91.670500000000004</v>
      </c>
      <c r="L170" t="str">
        <f t="shared" si="18"/>
        <v>J3-G15</v>
      </c>
      <c r="M170" t="str">
        <f>IFERROR(IF(
COUNTIF(B2B!H:H,(IF(K170&lt;&gt;"---",IF(INDEX(RAW_b_TEI0185_REV03!B:D,MATCH(H170,RAW_b_TEI0185_REV03!B:B,0),3)=L170,INDEX(
RAW_b_TEI0185_REV03!B:D,MATCH(H170,INDEX(RAW_b_TEI0185_REV03!B:B,MATCH(H170,RAW_b_TEI0185_REV03!B:B,)+1):'RAW_b_TEI0185_REV03'!B11241,)+MATCH(H170,RAW_b_TEI0185_REV03!B:B,),3),INDEX(RAW_b_TEI0185_REV03!B:D,MATCH(H170,RAW_b_TEI0185_REV03!B:B,0),3)),"---")))=1,"---",IF(K170&lt;&gt;"---",IF(INDEX(RAW_b_TEI0185_REV03!B:D,MATCH(H170,RAW_b_TEI0185_REV03!B:B,0),3)=L170,INDEX(
RAW_b_TEI0185_REV03!B:D,MATCH(H170,INDEX(RAW_b_TEI0185_REV03!B:B,MATCH(H170,RAW_b_TEI0185_REV03!B:B,)+1):'RAW_b_TEI0185_REV03'!B11241,)+MATCH(H170,RAW_b_TEI0185_REV03!B:B,),3),INDEX(RAW_b_TEI0185_REV03!B:D,MATCH(H170,RAW_b_TEI0185_REV03!B:B,0),3)),"---")),"---")</f>
        <v>U1-BH38</v>
      </c>
      <c r="N170" t="str">
        <f>IFERROR(IF(AND(B170="B2B",J170="--"),L170,IF(
COUNTIF(B2B!H:H,(IF(K170&lt;&gt;"---",IF(INDEX(RAW_b_TEI0185_REV03!B:D,MATCH(H170,RAW_b_TEI0185_REV03!B:B,0),3)=L170,INDEX(
RAW_b_TEI0185_REV03!B:D,MATCH(H170,INDEX(RAW_b_TEI0185_REV03!B:B,MATCH(H170,RAW_b_TEI0185_REV03!B:B,)+1):'RAW_b_TEI0185_REV03'!B11241,)+MATCH(H170,RAW_b_TEI0185_REV03!B:B,),3),INDEX(RAW_b_TEI0185_REV03!B:D,MATCH(H170,RAW_b_TEI0185_REV03!B:B,0),3)),"---")))=0,"---",IF(K170&lt;&gt;"---",IF(INDEX(RAW_b_TEI0185_REV03!B:D,MATCH(H170,RAW_b_TEI0185_REV03!B:B,0),3)=L170,INDEX(
RAW_b_TEI0185_REV03!B:D,MATCH(H170,INDEX(RAW_b_TEI0185_REV03!B:B,MATCH(H170,RAW_b_TEI0185_REV03!B:B,)+1):'RAW_b_TEI0185_REV03'!B11241,)+MATCH(H170,RAW_b_TEI0185_REV03!B:B,),3),INDEX(RAW_b_TEI0185_REV03!B:D,MATCH(H170,RAW_b_TEI0185_REV03!B:B,0),3)),"---"))),"---")</f>
        <v>---</v>
      </c>
      <c r="T170">
        <f>COUNTIF(RAW_b_TEI0185_REV03!B:B,G170)</f>
        <v>2</v>
      </c>
      <c r="U170" t="str">
        <f t="shared" si="19"/>
        <v>FMC-LA12_P</v>
      </c>
      <c r="W170" t="str">
        <f>IF(IF(IFERROR(VLOOKUP(H170,$O$6:$O$50,1,),1)=1,1,0),IFERROR(VLOOKUP($F$2&amp;"-"&amp;H170,RAW_b_TEI0185_REV03!C:G,4,0),"--"),"---")</f>
        <v>BH38</v>
      </c>
      <c r="X170" t="str">
        <f t="shared" si="20"/>
        <v>---</v>
      </c>
    </row>
    <row r="171" spans="1:24" x14ac:dyDescent="0.25">
      <c r="A171" t="s">
        <v>5289</v>
      </c>
      <c r="B171" t="s">
        <v>5223</v>
      </c>
      <c r="C171" t="s">
        <v>722</v>
      </c>
      <c r="D171" t="s">
        <v>271</v>
      </c>
      <c r="E171" t="s">
        <v>721</v>
      </c>
      <c r="F171" t="str">
        <f t="shared" si="14"/>
        <v>J3-G16</v>
      </c>
      <c r="G171" t="str">
        <f>VLOOKUP(F171,RAW_b_TEI0185_REV03!A:B,2,0)</f>
        <v>LA12_N</v>
      </c>
      <c r="H171" t="str">
        <f t="shared" si="15"/>
        <v>LA12_N</v>
      </c>
      <c r="I171" t="str">
        <f t="shared" si="16"/>
        <v>--</v>
      </c>
      <c r="J171" t="str">
        <f t="shared" si="17"/>
        <v>--</v>
      </c>
      <c r="K171">
        <f>IFERROR(IF(J171="--",IF(G171=H171,VLOOKUP(G171,RAW_b_TEI0185_REV03!L:N,3,0),SUM(VLOOKUP(H171,RAW_b_TEI0185_REV03!L:N,3,0),VLOOKUP(G171,RAW_b_TEI0185_REV03!L:N,3,0))),"---"),"---")</f>
        <v>91.642399999999995</v>
      </c>
      <c r="L171" t="str">
        <f t="shared" si="18"/>
        <v>J3-G16</v>
      </c>
      <c r="M171" t="str">
        <f>IFERROR(IF(
COUNTIF(B2B!H:H,(IF(K171&lt;&gt;"---",IF(INDEX(RAW_b_TEI0185_REV03!B:D,MATCH(H171,RAW_b_TEI0185_REV03!B:B,0),3)=L171,INDEX(
RAW_b_TEI0185_REV03!B:D,MATCH(H171,INDEX(RAW_b_TEI0185_REV03!B:B,MATCH(H171,RAW_b_TEI0185_REV03!B:B,)+1):'RAW_b_TEI0185_REV03'!B11242,)+MATCH(H171,RAW_b_TEI0185_REV03!B:B,),3),INDEX(RAW_b_TEI0185_REV03!B:D,MATCH(H171,RAW_b_TEI0185_REV03!B:B,0),3)),"---")))=1,"---",IF(K171&lt;&gt;"---",IF(INDEX(RAW_b_TEI0185_REV03!B:D,MATCH(H171,RAW_b_TEI0185_REV03!B:B,0),3)=L171,INDEX(
RAW_b_TEI0185_REV03!B:D,MATCH(H171,INDEX(RAW_b_TEI0185_REV03!B:B,MATCH(H171,RAW_b_TEI0185_REV03!B:B,)+1):'RAW_b_TEI0185_REV03'!B11242,)+MATCH(H171,RAW_b_TEI0185_REV03!B:B,),3),INDEX(RAW_b_TEI0185_REV03!B:D,MATCH(H171,RAW_b_TEI0185_REV03!B:B,0),3)),"---")),"---")</f>
        <v>U1-BH41</v>
      </c>
      <c r="N171" t="str">
        <f>IFERROR(IF(AND(B171="B2B",J171="--"),L171,IF(
COUNTIF(B2B!H:H,(IF(K171&lt;&gt;"---",IF(INDEX(RAW_b_TEI0185_REV03!B:D,MATCH(H171,RAW_b_TEI0185_REV03!B:B,0),3)=L171,INDEX(
RAW_b_TEI0185_REV03!B:D,MATCH(H171,INDEX(RAW_b_TEI0185_REV03!B:B,MATCH(H171,RAW_b_TEI0185_REV03!B:B,)+1):'RAW_b_TEI0185_REV03'!B11242,)+MATCH(H171,RAW_b_TEI0185_REV03!B:B,),3),INDEX(RAW_b_TEI0185_REV03!B:D,MATCH(H171,RAW_b_TEI0185_REV03!B:B,0),3)),"---")))=0,"---",IF(K171&lt;&gt;"---",IF(INDEX(RAW_b_TEI0185_REV03!B:D,MATCH(H171,RAW_b_TEI0185_REV03!B:B,0),3)=L171,INDEX(
RAW_b_TEI0185_REV03!B:D,MATCH(H171,INDEX(RAW_b_TEI0185_REV03!B:B,MATCH(H171,RAW_b_TEI0185_REV03!B:B,)+1):'RAW_b_TEI0185_REV03'!B11242,)+MATCH(H171,RAW_b_TEI0185_REV03!B:B,),3),INDEX(RAW_b_TEI0185_REV03!B:D,MATCH(H171,RAW_b_TEI0185_REV03!B:B,0),3)),"---"))),"---")</f>
        <v>---</v>
      </c>
      <c r="T171">
        <f>COUNTIF(RAW_b_TEI0185_REV03!B:B,G171)</f>
        <v>2</v>
      </c>
      <c r="U171" t="str">
        <f t="shared" si="19"/>
        <v>FMC-LA12_N</v>
      </c>
      <c r="W171" t="str">
        <f>IF(IF(IFERROR(VLOOKUP(H171,$O$6:$O$50,1,),1)=1,1,0),IFERROR(VLOOKUP($F$2&amp;"-"&amp;H171,RAW_b_TEI0185_REV03!C:G,4,0),"--"),"---")</f>
        <v>BH41</v>
      </c>
      <c r="X171" t="str">
        <f t="shared" si="20"/>
        <v>---</v>
      </c>
    </row>
    <row r="172" spans="1:24" x14ac:dyDescent="0.25">
      <c r="A172" t="s">
        <v>5290</v>
      </c>
      <c r="B172" t="s">
        <v>5223</v>
      </c>
      <c r="C172" t="s">
        <v>725</v>
      </c>
      <c r="D172" t="s">
        <v>271</v>
      </c>
      <c r="E172" t="s">
        <v>724</v>
      </c>
      <c r="F172" t="str">
        <f t="shared" si="14"/>
        <v>J3-G18</v>
      </c>
      <c r="G172" t="str">
        <f>VLOOKUP(F172,RAW_b_TEI0185_REV03!A:B,2,0)</f>
        <v>LA16_P</v>
      </c>
      <c r="H172" t="str">
        <f t="shared" si="15"/>
        <v>LA16_P</v>
      </c>
      <c r="I172" t="str">
        <f t="shared" si="16"/>
        <v>--</v>
      </c>
      <c r="J172" t="str">
        <f t="shared" si="17"/>
        <v>--</v>
      </c>
      <c r="K172">
        <f>IFERROR(IF(J172="--",IF(G172=H172,VLOOKUP(G172,RAW_b_TEI0185_REV03!L:N,3,0),SUM(VLOOKUP(H172,RAW_b_TEI0185_REV03!L:N,3,0),VLOOKUP(G172,RAW_b_TEI0185_REV03!L:N,3,0))),"---"),"---")</f>
        <v>93.048900000000003</v>
      </c>
      <c r="L172" t="str">
        <f t="shared" si="18"/>
        <v>J3-G18</v>
      </c>
      <c r="M172" t="str">
        <f>IFERROR(IF(
COUNTIF(B2B!H:H,(IF(K172&lt;&gt;"---",IF(INDEX(RAW_b_TEI0185_REV03!B:D,MATCH(H172,RAW_b_TEI0185_REV03!B:B,0),3)=L172,INDEX(
RAW_b_TEI0185_REV03!B:D,MATCH(H172,INDEX(RAW_b_TEI0185_REV03!B:B,MATCH(H172,RAW_b_TEI0185_REV03!B:B,)+1):'RAW_b_TEI0185_REV03'!B11243,)+MATCH(H172,RAW_b_TEI0185_REV03!B:B,),3),INDEX(RAW_b_TEI0185_REV03!B:D,MATCH(H172,RAW_b_TEI0185_REV03!B:B,0),3)),"---")))=1,"---",IF(K172&lt;&gt;"---",IF(INDEX(RAW_b_TEI0185_REV03!B:D,MATCH(H172,RAW_b_TEI0185_REV03!B:B,0),3)=L172,INDEX(
RAW_b_TEI0185_REV03!B:D,MATCH(H172,INDEX(RAW_b_TEI0185_REV03!B:B,MATCH(H172,RAW_b_TEI0185_REV03!B:B,)+1):'RAW_b_TEI0185_REV03'!B11243,)+MATCH(H172,RAW_b_TEI0185_REV03!B:B,),3),INDEX(RAW_b_TEI0185_REV03!B:D,MATCH(H172,RAW_b_TEI0185_REV03!B:B,0),3)),"---")),"---")</f>
        <v>U1-BF50</v>
      </c>
      <c r="N172" t="str">
        <f>IFERROR(IF(AND(B172="B2B",J172="--"),L172,IF(
COUNTIF(B2B!H:H,(IF(K172&lt;&gt;"---",IF(INDEX(RAW_b_TEI0185_REV03!B:D,MATCH(H172,RAW_b_TEI0185_REV03!B:B,0),3)=L172,INDEX(
RAW_b_TEI0185_REV03!B:D,MATCH(H172,INDEX(RAW_b_TEI0185_REV03!B:B,MATCH(H172,RAW_b_TEI0185_REV03!B:B,)+1):'RAW_b_TEI0185_REV03'!B11243,)+MATCH(H172,RAW_b_TEI0185_REV03!B:B,),3),INDEX(RAW_b_TEI0185_REV03!B:D,MATCH(H172,RAW_b_TEI0185_REV03!B:B,0),3)),"---")))=0,"---",IF(K172&lt;&gt;"---",IF(INDEX(RAW_b_TEI0185_REV03!B:D,MATCH(H172,RAW_b_TEI0185_REV03!B:B,0),3)=L172,INDEX(
RAW_b_TEI0185_REV03!B:D,MATCH(H172,INDEX(RAW_b_TEI0185_REV03!B:B,MATCH(H172,RAW_b_TEI0185_REV03!B:B,)+1):'RAW_b_TEI0185_REV03'!B11243,)+MATCH(H172,RAW_b_TEI0185_REV03!B:B,),3),INDEX(RAW_b_TEI0185_REV03!B:D,MATCH(H172,RAW_b_TEI0185_REV03!B:B,0),3)),"---"))),"---")</f>
        <v>---</v>
      </c>
      <c r="T172">
        <f>COUNTIF(RAW_b_TEI0185_REV03!B:B,G172)</f>
        <v>2</v>
      </c>
      <c r="U172" t="str">
        <f t="shared" si="19"/>
        <v>FMC-LA16_P</v>
      </c>
      <c r="W172" t="str">
        <f>IF(IF(IFERROR(VLOOKUP(H172,$O$6:$O$50,1,),1)=1,1,0),IFERROR(VLOOKUP($F$2&amp;"-"&amp;H172,RAW_b_TEI0185_REV03!C:G,4,0),"--"),"---")</f>
        <v>BF50</v>
      </c>
      <c r="X172" t="str">
        <f t="shared" si="20"/>
        <v>---</v>
      </c>
    </row>
    <row r="173" spans="1:24" x14ac:dyDescent="0.25">
      <c r="A173" t="s">
        <v>5291</v>
      </c>
      <c r="B173" t="s">
        <v>5223</v>
      </c>
      <c r="C173" t="s">
        <v>728</v>
      </c>
      <c r="D173" t="s">
        <v>271</v>
      </c>
      <c r="E173" t="s">
        <v>727</v>
      </c>
      <c r="F173" t="str">
        <f t="shared" si="14"/>
        <v>J3-G19</v>
      </c>
      <c r="G173" t="str">
        <f>VLOOKUP(F173,RAW_b_TEI0185_REV03!A:B,2,0)</f>
        <v>LA16_N</v>
      </c>
      <c r="H173" t="str">
        <f t="shared" si="15"/>
        <v>LA16_N</v>
      </c>
      <c r="I173" t="str">
        <f t="shared" si="16"/>
        <v>--</v>
      </c>
      <c r="J173" t="str">
        <f t="shared" si="17"/>
        <v>--</v>
      </c>
      <c r="K173">
        <f>IFERROR(IF(J173="--",IF(G173=H173,VLOOKUP(G173,RAW_b_TEI0185_REV03!L:N,3,0),SUM(VLOOKUP(H173,RAW_b_TEI0185_REV03!L:N,3,0),VLOOKUP(G173,RAW_b_TEI0185_REV03!L:N,3,0))),"---"),"---")</f>
        <v>92.975099999999998</v>
      </c>
      <c r="L173" t="str">
        <f t="shared" si="18"/>
        <v>J3-G19</v>
      </c>
      <c r="M173" t="str">
        <f>IFERROR(IF(
COUNTIF(B2B!H:H,(IF(K173&lt;&gt;"---",IF(INDEX(RAW_b_TEI0185_REV03!B:D,MATCH(H173,RAW_b_TEI0185_REV03!B:B,0),3)=L173,INDEX(
RAW_b_TEI0185_REV03!B:D,MATCH(H173,INDEX(RAW_b_TEI0185_REV03!B:B,MATCH(H173,RAW_b_TEI0185_REV03!B:B,)+1):'RAW_b_TEI0185_REV03'!B11244,)+MATCH(H173,RAW_b_TEI0185_REV03!B:B,),3),INDEX(RAW_b_TEI0185_REV03!B:D,MATCH(H173,RAW_b_TEI0185_REV03!B:B,0),3)),"---")))=1,"---",IF(K173&lt;&gt;"---",IF(INDEX(RAW_b_TEI0185_REV03!B:D,MATCH(H173,RAW_b_TEI0185_REV03!B:B,0),3)=L173,INDEX(
RAW_b_TEI0185_REV03!B:D,MATCH(H173,INDEX(RAW_b_TEI0185_REV03!B:B,MATCH(H173,RAW_b_TEI0185_REV03!B:B,)+1):'RAW_b_TEI0185_REV03'!B11244,)+MATCH(H173,RAW_b_TEI0185_REV03!B:B,),3),INDEX(RAW_b_TEI0185_REV03!B:D,MATCH(H173,RAW_b_TEI0185_REV03!B:B,0),3)),"---")),"---")</f>
        <v>U1-BE50</v>
      </c>
      <c r="N173" t="str">
        <f>IFERROR(IF(AND(B173="B2B",J173="--"),L173,IF(
COUNTIF(B2B!H:H,(IF(K173&lt;&gt;"---",IF(INDEX(RAW_b_TEI0185_REV03!B:D,MATCH(H173,RAW_b_TEI0185_REV03!B:B,0),3)=L173,INDEX(
RAW_b_TEI0185_REV03!B:D,MATCH(H173,INDEX(RAW_b_TEI0185_REV03!B:B,MATCH(H173,RAW_b_TEI0185_REV03!B:B,)+1):'RAW_b_TEI0185_REV03'!B11244,)+MATCH(H173,RAW_b_TEI0185_REV03!B:B,),3),INDEX(RAW_b_TEI0185_REV03!B:D,MATCH(H173,RAW_b_TEI0185_REV03!B:B,0),3)),"---")))=0,"---",IF(K173&lt;&gt;"---",IF(INDEX(RAW_b_TEI0185_REV03!B:D,MATCH(H173,RAW_b_TEI0185_REV03!B:B,0),3)=L173,INDEX(
RAW_b_TEI0185_REV03!B:D,MATCH(H173,INDEX(RAW_b_TEI0185_REV03!B:B,MATCH(H173,RAW_b_TEI0185_REV03!B:B,)+1):'RAW_b_TEI0185_REV03'!B11244,)+MATCH(H173,RAW_b_TEI0185_REV03!B:B,),3),INDEX(RAW_b_TEI0185_REV03!B:D,MATCH(H173,RAW_b_TEI0185_REV03!B:B,0),3)),"---"))),"---")</f>
        <v>---</v>
      </c>
      <c r="T173">
        <f>COUNTIF(RAW_b_TEI0185_REV03!B:B,G173)</f>
        <v>2</v>
      </c>
      <c r="U173" t="str">
        <f t="shared" si="19"/>
        <v>FMC-LA16_N</v>
      </c>
      <c r="W173" t="str">
        <f>IF(IF(IFERROR(VLOOKUP(H173,$O$6:$O$50,1,),1)=1,1,0),IFERROR(VLOOKUP($F$2&amp;"-"&amp;H173,RAW_b_TEI0185_REV03!C:G,4,0),"--"),"---")</f>
        <v>BE50</v>
      </c>
      <c r="X173" t="str">
        <f t="shared" si="20"/>
        <v>---</v>
      </c>
    </row>
    <row r="174" spans="1:24" x14ac:dyDescent="0.25">
      <c r="A174" t="s">
        <v>5292</v>
      </c>
      <c r="B174" t="s">
        <v>5223</v>
      </c>
      <c r="C174" t="s">
        <v>731</v>
      </c>
      <c r="D174" t="s">
        <v>271</v>
      </c>
      <c r="E174" t="s">
        <v>730</v>
      </c>
      <c r="F174" t="str">
        <f t="shared" si="14"/>
        <v>J3-G21</v>
      </c>
      <c r="G174" t="str">
        <f>VLOOKUP(F174,RAW_b_TEI0185_REV03!A:B,2,0)</f>
        <v>LA20_P</v>
      </c>
      <c r="H174" t="str">
        <f t="shared" si="15"/>
        <v>LA20_P</v>
      </c>
      <c r="I174" t="str">
        <f t="shared" si="16"/>
        <v>--</v>
      </c>
      <c r="J174" t="str">
        <f t="shared" si="17"/>
        <v>--</v>
      </c>
      <c r="K174">
        <f>IFERROR(IF(J174="--",IF(G174=H174,VLOOKUP(G174,RAW_b_TEI0185_REV03!L:N,3,0),SUM(VLOOKUP(H174,RAW_b_TEI0185_REV03!L:N,3,0),VLOOKUP(G174,RAW_b_TEI0185_REV03!L:N,3,0))),"---"),"---")</f>
        <v>101.33240000000001</v>
      </c>
      <c r="L174" t="str">
        <f t="shared" si="18"/>
        <v>J3-G21</v>
      </c>
      <c r="M174" t="str">
        <f>IFERROR(IF(
COUNTIF(B2B!H:H,(IF(K174&lt;&gt;"---",IF(INDEX(RAW_b_TEI0185_REV03!B:D,MATCH(H174,RAW_b_TEI0185_REV03!B:B,0),3)=L174,INDEX(
RAW_b_TEI0185_REV03!B:D,MATCH(H174,INDEX(RAW_b_TEI0185_REV03!B:B,MATCH(H174,RAW_b_TEI0185_REV03!B:B,)+1):'RAW_b_TEI0185_REV03'!B11245,)+MATCH(H174,RAW_b_TEI0185_REV03!B:B,),3),INDEX(RAW_b_TEI0185_REV03!B:D,MATCH(H174,RAW_b_TEI0185_REV03!B:B,0),3)),"---")))=1,"---",IF(K174&lt;&gt;"---",IF(INDEX(RAW_b_TEI0185_REV03!B:D,MATCH(H174,RAW_b_TEI0185_REV03!B:B,0),3)=L174,INDEX(
RAW_b_TEI0185_REV03!B:D,MATCH(H174,INDEX(RAW_b_TEI0185_REV03!B:B,MATCH(H174,RAW_b_TEI0185_REV03!B:B,)+1):'RAW_b_TEI0185_REV03'!B11245,)+MATCH(H174,RAW_b_TEI0185_REV03!B:B,),3),INDEX(RAW_b_TEI0185_REV03!B:D,MATCH(H174,RAW_b_TEI0185_REV03!B:B,0),3)),"---")),"---")</f>
        <v>U1-CA38</v>
      </c>
      <c r="N174" t="str">
        <f>IFERROR(IF(AND(B174="B2B",J174="--"),L174,IF(
COUNTIF(B2B!H:H,(IF(K174&lt;&gt;"---",IF(INDEX(RAW_b_TEI0185_REV03!B:D,MATCH(H174,RAW_b_TEI0185_REV03!B:B,0),3)=L174,INDEX(
RAW_b_TEI0185_REV03!B:D,MATCH(H174,INDEX(RAW_b_TEI0185_REV03!B:B,MATCH(H174,RAW_b_TEI0185_REV03!B:B,)+1):'RAW_b_TEI0185_REV03'!B11245,)+MATCH(H174,RAW_b_TEI0185_REV03!B:B,),3),INDEX(RAW_b_TEI0185_REV03!B:D,MATCH(H174,RAW_b_TEI0185_REV03!B:B,0),3)),"---")))=0,"---",IF(K174&lt;&gt;"---",IF(INDEX(RAW_b_TEI0185_REV03!B:D,MATCH(H174,RAW_b_TEI0185_REV03!B:B,0),3)=L174,INDEX(
RAW_b_TEI0185_REV03!B:D,MATCH(H174,INDEX(RAW_b_TEI0185_REV03!B:B,MATCH(H174,RAW_b_TEI0185_REV03!B:B,)+1):'RAW_b_TEI0185_REV03'!B11245,)+MATCH(H174,RAW_b_TEI0185_REV03!B:B,),3),INDEX(RAW_b_TEI0185_REV03!B:D,MATCH(H174,RAW_b_TEI0185_REV03!B:B,0),3)),"---"))),"---")</f>
        <v>---</v>
      </c>
      <c r="T174">
        <f>COUNTIF(RAW_b_TEI0185_REV03!B:B,G174)</f>
        <v>2</v>
      </c>
      <c r="U174" t="str">
        <f t="shared" si="19"/>
        <v>FMC-LA20_P</v>
      </c>
      <c r="W174" t="str">
        <f>IF(IF(IFERROR(VLOOKUP(H174,$O$6:$O$50,1,),1)=1,1,0),IFERROR(VLOOKUP($F$2&amp;"-"&amp;H174,RAW_b_TEI0185_REV03!C:G,4,0),"--"),"---")</f>
        <v>CA38</v>
      </c>
      <c r="X174" t="str">
        <f t="shared" si="20"/>
        <v>---</v>
      </c>
    </row>
    <row r="175" spans="1:24" x14ac:dyDescent="0.25">
      <c r="A175" t="s">
        <v>5293</v>
      </c>
      <c r="B175" t="s">
        <v>5223</v>
      </c>
      <c r="C175" t="s">
        <v>734</v>
      </c>
      <c r="D175" t="s">
        <v>271</v>
      </c>
      <c r="E175" t="s">
        <v>733</v>
      </c>
      <c r="F175" t="str">
        <f t="shared" si="14"/>
        <v>J3-G22</v>
      </c>
      <c r="G175" t="str">
        <f>VLOOKUP(F175,RAW_b_TEI0185_REV03!A:B,2,0)</f>
        <v>LA20_N</v>
      </c>
      <c r="H175" t="str">
        <f t="shared" si="15"/>
        <v>LA20_N</v>
      </c>
      <c r="I175" t="str">
        <f t="shared" si="16"/>
        <v>--</v>
      </c>
      <c r="J175" t="str">
        <f t="shared" si="17"/>
        <v>--</v>
      </c>
      <c r="K175">
        <f>IFERROR(IF(J175="--",IF(G175=H175,VLOOKUP(G175,RAW_b_TEI0185_REV03!L:N,3,0),SUM(VLOOKUP(H175,RAW_b_TEI0185_REV03!L:N,3,0),VLOOKUP(G175,RAW_b_TEI0185_REV03!L:N,3,0))),"---"),"---")</f>
        <v>101.4354</v>
      </c>
      <c r="L175" t="str">
        <f t="shared" si="18"/>
        <v>J3-G22</v>
      </c>
      <c r="M175" t="str">
        <f>IFERROR(IF(
COUNTIF(B2B!H:H,(IF(K175&lt;&gt;"---",IF(INDEX(RAW_b_TEI0185_REV03!B:D,MATCH(H175,RAW_b_TEI0185_REV03!B:B,0),3)=L175,INDEX(
RAW_b_TEI0185_REV03!B:D,MATCH(H175,INDEX(RAW_b_TEI0185_REV03!B:B,MATCH(H175,RAW_b_TEI0185_REV03!B:B,)+1):'RAW_b_TEI0185_REV03'!B11246,)+MATCH(H175,RAW_b_TEI0185_REV03!B:B,),3),INDEX(RAW_b_TEI0185_REV03!B:D,MATCH(H175,RAW_b_TEI0185_REV03!B:B,0),3)),"---")))=1,"---",IF(K175&lt;&gt;"---",IF(INDEX(RAW_b_TEI0185_REV03!B:D,MATCH(H175,RAW_b_TEI0185_REV03!B:B,0),3)=L175,INDEX(
RAW_b_TEI0185_REV03!B:D,MATCH(H175,INDEX(RAW_b_TEI0185_REV03!B:B,MATCH(H175,RAW_b_TEI0185_REV03!B:B,)+1):'RAW_b_TEI0185_REV03'!B11246,)+MATCH(H175,RAW_b_TEI0185_REV03!B:B,),3),INDEX(RAW_b_TEI0185_REV03!B:D,MATCH(H175,RAW_b_TEI0185_REV03!B:B,0),3)),"---")),"---")</f>
        <v>U1-BW38</v>
      </c>
      <c r="N175" t="str">
        <f>IFERROR(IF(AND(B175="B2B",J175="--"),L175,IF(
COUNTIF(B2B!H:H,(IF(K175&lt;&gt;"---",IF(INDEX(RAW_b_TEI0185_REV03!B:D,MATCH(H175,RAW_b_TEI0185_REV03!B:B,0),3)=L175,INDEX(
RAW_b_TEI0185_REV03!B:D,MATCH(H175,INDEX(RAW_b_TEI0185_REV03!B:B,MATCH(H175,RAW_b_TEI0185_REV03!B:B,)+1):'RAW_b_TEI0185_REV03'!B11246,)+MATCH(H175,RAW_b_TEI0185_REV03!B:B,),3),INDEX(RAW_b_TEI0185_REV03!B:D,MATCH(H175,RAW_b_TEI0185_REV03!B:B,0),3)),"---")))=0,"---",IF(K175&lt;&gt;"---",IF(INDEX(RAW_b_TEI0185_REV03!B:D,MATCH(H175,RAW_b_TEI0185_REV03!B:B,0),3)=L175,INDEX(
RAW_b_TEI0185_REV03!B:D,MATCH(H175,INDEX(RAW_b_TEI0185_REV03!B:B,MATCH(H175,RAW_b_TEI0185_REV03!B:B,)+1):'RAW_b_TEI0185_REV03'!B11246,)+MATCH(H175,RAW_b_TEI0185_REV03!B:B,),3),INDEX(RAW_b_TEI0185_REV03!B:D,MATCH(H175,RAW_b_TEI0185_REV03!B:B,0),3)),"---"))),"---")</f>
        <v>---</v>
      </c>
      <c r="T175">
        <f>COUNTIF(RAW_b_TEI0185_REV03!B:B,G175)</f>
        <v>2</v>
      </c>
      <c r="U175" t="str">
        <f t="shared" si="19"/>
        <v>FMC-LA20_N</v>
      </c>
      <c r="W175" t="str">
        <f>IF(IF(IFERROR(VLOOKUP(H175,$O$6:$O$50,1,),1)=1,1,0),IFERROR(VLOOKUP($F$2&amp;"-"&amp;H175,RAW_b_TEI0185_REV03!C:G,4,0),"--"),"---")</f>
        <v>BW38</v>
      </c>
      <c r="X175" t="str">
        <f t="shared" si="20"/>
        <v>---</v>
      </c>
    </row>
    <row r="176" spans="1:24" x14ac:dyDescent="0.25">
      <c r="A176" t="s">
        <v>5294</v>
      </c>
      <c r="B176" t="s">
        <v>5223</v>
      </c>
      <c r="C176" t="s">
        <v>737</v>
      </c>
      <c r="D176" t="s">
        <v>271</v>
      </c>
      <c r="E176" t="s">
        <v>736</v>
      </c>
      <c r="F176" t="str">
        <f t="shared" si="14"/>
        <v>J3-G24</v>
      </c>
      <c r="G176" t="str">
        <f>VLOOKUP(F176,RAW_b_TEI0185_REV03!A:B,2,0)</f>
        <v>LA22_P</v>
      </c>
      <c r="H176" t="str">
        <f t="shared" si="15"/>
        <v>LA22_P</v>
      </c>
      <c r="I176" t="str">
        <f t="shared" si="16"/>
        <v>--</v>
      </c>
      <c r="J176" t="str">
        <f t="shared" si="17"/>
        <v>--</v>
      </c>
      <c r="K176">
        <f>IFERROR(IF(J176="--",IF(G176=H176,VLOOKUP(G176,RAW_b_TEI0185_REV03!L:N,3,0),SUM(VLOOKUP(H176,RAW_b_TEI0185_REV03!L:N,3,0),VLOOKUP(G176,RAW_b_TEI0185_REV03!L:N,3,0))),"---"),"---")</f>
        <v>99.721299999999999</v>
      </c>
      <c r="L176" t="str">
        <f t="shared" si="18"/>
        <v>J3-G24</v>
      </c>
      <c r="M176" t="str">
        <f>IFERROR(IF(
COUNTIF(B2B!H:H,(IF(K176&lt;&gt;"---",IF(INDEX(RAW_b_TEI0185_REV03!B:D,MATCH(H176,RAW_b_TEI0185_REV03!B:B,0),3)=L176,INDEX(
RAW_b_TEI0185_REV03!B:D,MATCH(H176,INDEX(RAW_b_TEI0185_REV03!B:B,MATCH(H176,RAW_b_TEI0185_REV03!B:B,)+1):'RAW_b_TEI0185_REV03'!B11247,)+MATCH(H176,RAW_b_TEI0185_REV03!B:B,),3),INDEX(RAW_b_TEI0185_REV03!B:D,MATCH(H176,RAW_b_TEI0185_REV03!B:B,0),3)),"---")))=1,"---",IF(K176&lt;&gt;"---",IF(INDEX(RAW_b_TEI0185_REV03!B:D,MATCH(H176,RAW_b_TEI0185_REV03!B:B,0),3)=L176,INDEX(
RAW_b_TEI0185_REV03!B:D,MATCH(H176,INDEX(RAW_b_TEI0185_REV03!B:B,MATCH(H176,RAW_b_TEI0185_REV03!B:B,)+1):'RAW_b_TEI0185_REV03'!B11247,)+MATCH(H176,RAW_b_TEI0185_REV03!B:B,),3),INDEX(RAW_b_TEI0185_REV03!B:D,MATCH(H176,RAW_b_TEI0185_REV03!B:B,0),3)),"---")),"---")</f>
        <v>U1-CF49</v>
      </c>
      <c r="N176" t="str">
        <f>IFERROR(IF(AND(B176="B2B",J176="--"),L176,IF(
COUNTIF(B2B!H:H,(IF(K176&lt;&gt;"---",IF(INDEX(RAW_b_TEI0185_REV03!B:D,MATCH(H176,RAW_b_TEI0185_REV03!B:B,0),3)=L176,INDEX(
RAW_b_TEI0185_REV03!B:D,MATCH(H176,INDEX(RAW_b_TEI0185_REV03!B:B,MATCH(H176,RAW_b_TEI0185_REV03!B:B,)+1):'RAW_b_TEI0185_REV03'!B11247,)+MATCH(H176,RAW_b_TEI0185_REV03!B:B,),3),INDEX(RAW_b_TEI0185_REV03!B:D,MATCH(H176,RAW_b_TEI0185_REV03!B:B,0),3)),"---")))=0,"---",IF(K176&lt;&gt;"---",IF(INDEX(RAW_b_TEI0185_REV03!B:D,MATCH(H176,RAW_b_TEI0185_REV03!B:B,0),3)=L176,INDEX(
RAW_b_TEI0185_REV03!B:D,MATCH(H176,INDEX(RAW_b_TEI0185_REV03!B:B,MATCH(H176,RAW_b_TEI0185_REV03!B:B,)+1):'RAW_b_TEI0185_REV03'!B11247,)+MATCH(H176,RAW_b_TEI0185_REV03!B:B,),3),INDEX(RAW_b_TEI0185_REV03!B:D,MATCH(H176,RAW_b_TEI0185_REV03!B:B,0),3)),"---"))),"---")</f>
        <v>---</v>
      </c>
      <c r="T176">
        <f>COUNTIF(RAW_b_TEI0185_REV03!B:B,G176)</f>
        <v>2</v>
      </c>
      <c r="U176" t="str">
        <f t="shared" si="19"/>
        <v>FMC-LA22_P</v>
      </c>
      <c r="W176" t="str">
        <f>IF(IF(IFERROR(VLOOKUP(H176,$O$6:$O$50,1,),1)=1,1,0),IFERROR(VLOOKUP($F$2&amp;"-"&amp;H176,RAW_b_TEI0185_REV03!C:G,4,0),"--"),"---")</f>
        <v>CF49</v>
      </c>
      <c r="X176" t="str">
        <f t="shared" si="20"/>
        <v>---</v>
      </c>
    </row>
    <row r="177" spans="1:24" x14ac:dyDescent="0.25">
      <c r="A177" t="s">
        <v>5295</v>
      </c>
      <c r="B177" t="s">
        <v>5223</v>
      </c>
      <c r="C177" t="s">
        <v>740</v>
      </c>
      <c r="D177" t="s">
        <v>271</v>
      </c>
      <c r="E177" t="s">
        <v>739</v>
      </c>
      <c r="F177" t="str">
        <f t="shared" si="14"/>
        <v>J3-G25</v>
      </c>
      <c r="G177" t="str">
        <f>VLOOKUP(F177,RAW_b_TEI0185_REV03!A:B,2,0)</f>
        <v>LA22_N</v>
      </c>
      <c r="H177" t="str">
        <f t="shared" si="15"/>
        <v>LA22_N</v>
      </c>
      <c r="I177" t="str">
        <f t="shared" si="16"/>
        <v>--</v>
      </c>
      <c r="J177" t="str">
        <f t="shared" si="17"/>
        <v>--</v>
      </c>
      <c r="K177">
        <f>IFERROR(IF(J177="--",IF(G177=H177,VLOOKUP(G177,RAW_b_TEI0185_REV03!L:N,3,0),SUM(VLOOKUP(H177,RAW_b_TEI0185_REV03!L:N,3,0),VLOOKUP(G177,RAW_b_TEI0185_REV03!L:N,3,0))),"---"),"---")</f>
        <v>99.820999999999998</v>
      </c>
      <c r="L177" t="str">
        <f t="shared" si="18"/>
        <v>J3-G25</v>
      </c>
      <c r="M177" t="str">
        <f>IFERROR(IF(
COUNTIF(B2B!H:H,(IF(K177&lt;&gt;"---",IF(INDEX(RAW_b_TEI0185_REV03!B:D,MATCH(H177,RAW_b_TEI0185_REV03!B:B,0),3)=L177,INDEX(
RAW_b_TEI0185_REV03!B:D,MATCH(H177,INDEX(RAW_b_TEI0185_REV03!B:B,MATCH(H177,RAW_b_TEI0185_REV03!B:B,)+1):'RAW_b_TEI0185_REV03'!B11248,)+MATCH(H177,RAW_b_TEI0185_REV03!B:B,),3),INDEX(RAW_b_TEI0185_REV03!B:D,MATCH(H177,RAW_b_TEI0185_REV03!B:B,0),3)),"---")))=1,"---",IF(K177&lt;&gt;"---",IF(INDEX(RAW_b_TEI0185_REV03!B:D,MATCH(H177,RAW_b_TEI0185_REV03!B:B,0),3)=L177,INDEX(
RAW_b_TEI0185_REV03!B:D,MATCH(H177,INDEX(RAW_b_TEI0185_REV03!B:B,MATCH(H177,RAW_b_TEI0185_REV03!B:B,)+1):'RAW_b_TEI0185_REV03'!B11248,)+MATCH(H177,RAW_b_TEI0185_REV03!B:B,),3),INDEX(RAW_b_TEI0185_REV03!B:D,MATCH(H177,RAW_b_TEI0185_REV03!B:B,0),3)),"---")),"---")</f>
        <v>U1-CH49</v>
      </c>
      <c r="N177" t="str">
        <f>IFERROR(IF(AND(B177="B2B",J177="--"),L177,IF(
COUNTIF(B2B!H:H,(IF(K177&lt;&gt;"---",IF(INDEX(RAW_b_TEI0185_REV03!B:D,MATCH(H177,RAW_b_TEI0185_REV03!B:B,0),3)=L177,INDEX(
RAW_b_TEI0185_REV03!B:D,MATCH(H177,INDEX(RAW_b_TEI0185_REV03!B:B,MATCH(H177,RAW_b_TEI0185_REV03!B:B,)+1):'RAW_b_TEI0185_REV03'!B11248,)+MATCH(H177,RAW_b_TEI0185_REV03!B:B,),3),INDEX(RAW_b_TEI0185_REV03!B:D,MATCH(H177,RAW_b_TEI0185_REV03!B:B,0),3)),"---")))=0,"---",IF(K177&lt;&gt;"---",IF(INDEX(RAW_b_TEI0185_REV03!B:D,MATCH(H177,RAW_b_TEI0185_REV03!B:B,0),3)=L177,INDEX(
RAW_b_TEI0185_REV03!B:D,MATCH(H177,INDEX(RAW_b_TEI0185_REV03!B:B,MATCH(H177,RAW_b_TEI0185_REV03!B:B,)+1):'RAW_b_TEI0185_REV03'!B11248,)+MATCH(H177,RAW_b_TEI0185_REV03!B:B,),3),INDEX(RAW_b_TEI0185_REV03!B:D,MATCH(H177,RAW_b_TEI0185_REV03!B:B,0),3)),"---"))),"---")</f>
        <v>---</v>
      </c>
      <c r="T177">
        <f>COUNTIF(RAW_b_TEI0185_REV03!B:B,G177)</f>
        <v>2</v>
      </c>
      <c r="U177" t="str">
        <f t="shared" si="19"/>
        <v>FMC-LA22_N</v>
      </c>
      <c r="W177" t="str">
        <f>IF(IF(IFERROR(VLOOKUP(H177,$O$6:$O$50,1,),1)=1,1,0),IFERROR(VLOOKUP($F$2&amp;"-"&amp;H177,RAW_b_TEI0185_REV03!C:G,4,0),"--"),"---")</f>
        <v>CH49</v>
      </c>
      <c r="X177" t="str">
        <f t="shared" si="20"/>
        <v>---</v>
      </c>
    </row>
    <row r="178" spans="1:24" x14ac:dyDescent="0.25">
      <c r="A178" t="s">
        <v>5296</v>
      </c>
      <c r="B178" t="s">
        <v>5223</v>
      </c>
      <c r="C178" t="s">
        <v>743</v>
      </c>
      <c r="D178" t="s">
        <v>271</v>
      </c>
      <c r="E178" t="s">
        <v>742</v>
      </c>
      <c r="F178" t="str">
        <f t="shared" si="14"/>
        <v>J3-G27</v>
      </c>
      <c r="G178" t="str">
        <f>VLOOKUP(F178,RAW_b_TEI0185_REV03!A:B,2,0)</f>
        <v>LA25_P</v>
      </c>
      <c r="H178" t="str">
        <f t="shared" si="15"/>
        <v>LA25_P</v>
      </c>
      <c r="I178" t="str">
        <f t="shared" si="16"/>
        <v>--</v>
      </c>
      <c r="J178" t="str">
        <f t="shared" si="17"/>
        <v>--</v>
      </c>
      <c r="K178">
        <f>IFERROR(IF(J178="--",IF(G178=H178,VLOOKUP(G178,RAW_b_TEI0185_REV03!L:N,3,0),SUM(VLOOKUP(H178,RAW_b_TEI0185_REV03!L:N,3,0),VLOOKUP(G178,RAW_b_TEI0185_REV03!L:N,3,0))),"---"),"---")</f>
        <v>98.936099999999996</v>
      </c>
      <c r="L178" t="str">
        <f t="shared" si="18"/>
        <v>J3-G27</v>
      </c>
      <c r="M178" t="str">
        <f>IFERROR(IF(
COUNTIF(B2B!H:H,(IF(K178&lt;&gt;"---",IF(INDEX(RAW_b_TEI0185_REV03!B:D,MATCH(H178,RAW_b_TEI0185_REV03!B:B,0),3)=L178,INDEX(
RAW_b_TEI0185_REV03!B:D,MATCH(H178,INDEX(RAW_b_TEI0185_REV03!B:B,MATCH(H178,RAW_b_TEI0185_REV03!B:B,)+1):'RAW_b_TEI0185_REV03'!B11249,)+MATCH(H178,RAW_b_TEI0185_REV03!B:B,),3),INDEX(RAW_b_TEI0185_REV03!B:D,MATCH(H178,RAW_b_TEI0185_REV03!B:B,0),3)),"---")))=1,"---",IF(K178&lt;&gt;"---",IF(INDEX(RAW_b_TEI0185_REV03!B:D,MATCH(H178,RAW_b_TEI0185_REV03!B:B,0),3)=L178,INDEX(
RAW_b_TEI0185_REV03!B:D,MATCH(H178,INDEX(RAW_b_TEI0185_REV03!B:B,MATCH(H178,RAW_b_TEI0185_REV03!B:B,)+1):'RAW_b_TEI0185_REV03'!B11249,)+MATCH(H178,RAW_b_TEI0185_REV03!B:B,),3),INDEX(RAW_b_TEI0185_REV03!B:D,MATCH(H178,RAW_b_TEI0185_REV03!B:B,0),3)),"---")),"---")</f>
        <v>U1-CL51</v>
      </c>
      <c r="N178" t="str">
        <f>IFERROR(IF(AND(B178="B2B",J178="--"),L178,IF(
COUNTIF(B2B!H:H,(IF(K178&lt;&gt;"---",IF(INDEX(RAW_b_TEI0185_REV03!B:D,MATCH(H178,RAW_b_TEI0185_REV03!B:B,0),3)=L178,INDEX(
RAW_b_TEI0185_REV03!B:D,MATCH(H178,INDEX(RAW_b_TEI0185_REV03!B:B,MATCH(H178,RAW_b_TEI0185_REV03!B:B,)+1):'RAW_b_TEI0185_REV03'!B11249,)+MATCH(H178,RAW_b_TEI0185_REV03!B:B,),3),INDEX(RAW_b_TEI0185_REV03!B:D,MATCH(H178,RAW_b_TEI0185_REV03!B:B,0),3)),"---")))=0,"---",IF(K178&lt;&gt;"---",IF(INDEX(RAW_b_TEI0185_REV03!B:D,MATCH(H178,RAW_b_TEI0185_REV03!B:B,0),3)=L178,INDEX(
RAW_b_TEI0185_REV03!B:D,MATCH(H178,INDEX(RAW_b_TEI0185_REV03!B:B,MATCH(H178,RAW_b_TEI0185_REV03!B:B,)+1):'RAW_b_TEI0185_REV03'!B11249,)+MATCH(H178,RAW_b_TEI0185_REV03!B:B,),3),INDEX(RAW_b_TEI0185_REV03!B:D,MATCH(H178,RAW_b_TEI0185_REV03!B:B,0),3)),"---"))),"---")</f>
        <v>---</v>
      </c>
      <c r="T178">
        <f>COUNTIF(RAW_b_TEI0185_REV03!B:B,G178)</f>
        <v>2</v>
      </c>
      <c r="U178" t="str">
        <f t="shared" si="19"/>
        <v>FMC-LA25_P</v>
      </c>
      <c r="W178" t="str">
        <f>IF(IF(IFERROR(VLOOKUP(H178,$O$6:$O$50,1,),1)=1,1,0),IFERROR(VLOOKUP($F$2&amp;"-"&amp;H178,RAW_b_TEI0185_REV03!C:G,4,0),"--"),"---")</f>
        <v>CL51</v>
      </c>
      <c r="X178" t="str">
        <f t="shared" si="20"/>
        <v>---</v>
      </c>
    </row>
    <row r="179" spans="1:24" x14ac:dyDescent="0.25">
      <c r="A179" t="s">
        <v>5297</v>
      </c>
      <c r="B179" t="s">
        <v>5223</v>
      </c>
      <c r="C179" t="s">
        <v>746</v>
      </c>
      <c r="D179" t="s">
        <v>271</v>
      </c>
      <c r="E179" t="s">
        <v>745</v>
      </c>
      <c r="F179" t="str">
        <f t="shared" si="14"/>
        <v>J3-G28</v>
      </c>
      <c r="G179" t="str">
        <f>VLOOKUP(F179,RAW_b_TEI0185_REV03!A:B,2,0)</f>
        <v>LA25_N</v>
      </c>
      <c r="H179" t="str">
        <f t="shared" si="15"/>
        <v>LA25_N</v>
      </c>
      <c r="I179" t="str">
        <f t="shared" si="16"/>
        <v>--</v>
      </c>
      <c r="J179" t="str">
        <f t="shared" si="17"/>
        <v>--</v>
      </c>
      <c r="K179">
        <f>IFERROR(IF(J179="--",IF(G179=H179,VLOOKUP(G179,RAW_b_TEI0185_REV03!L:N,3,0),SUM(VLOOKUP(H179,RAW_b_TEI0185_REV03!L:N,3,0),VLOOKUP(G179,RAW_b_TEI0185_REV03!L:N,3,0))),"---"),"---")</f>
        <v>99.025099999999995</v>
      </c>
      <c r="L179" t="str">
        <f t="shared" si="18"/>
        <v>J3-G28</v>
      </c>
      <c r="M179" t="str">
        <f>IFERROR(IF(
COUNTIF(B2B!H:H,(IF(K179&lt;&gt;"---",IF(INDEX(RAW_b_TEI0185_REV03!B:D,MATCH(H179,RAW_b_TEI0185_REV03!B:B,0),3)=L179,INDEX(
RAW_b_TEI0185_REV03!B:D,MATCH(H179,INDEX(RAW_b_TEI0185_REV03!B:B,MATCH(H179,RAW_b_TEI0185_REV03!B:B,)+1):'RAW_b_TEI0185_REV03'!B11250,)+MATCH(H179,RAW_b_TEI0185_REV03!B:B,),3),INDEX(RAW_b_TEI0185_REV03!B:D,MATCH(H179,RAW_b_TEI0185_REV03!B:B,0),3)),"---")))=1,"---",IF(K179&lt;&gt;"---",IF(INDEX(RAW_b_TEI0185_REV03!B:D,MATCH(H179,RAW_b_TEI0185_REV03!B:B,0),3)=L179,INDEX(
RAW_b_TEI0185_REV03!B:D,MATCH(H179,INDEX(RAW_b_TEI0185_REV03!B:B,MATCH(H179,RAW_b_TEI0185_REV03!B:B,)+1):'RAW_b_TEI0185_REV03'!B11250,)+MATCH(H179,RAW_b_TEI0185_REV03!B:B,),3),INDEX(RAW_b_TEI0185_REV03!B:D,MATCH(H179,RAW_b_TEI0185_REV03!B:B,0),3)),"---")),"---")</f>
        <v>U1-CK54</v>
      </c>
      <c r="N179" t="str">
        <f>IFERROR(IF(AND(B179="B2B",J179="--"),L179,IF(
COUNTIF(B2B!H:H,(IF(K179&lt;&gt;"---",IF(INDEX(RAW_b_TEI0185_REV03!B:D,MATCH(H179,RAW_b_TEI0185_REV03!B:B,0),3)=L179,INDEX(
RAW_b_TEI0185_REV03!B:D,MATCH(H179,INDEX(RAW_b_TEI0185_REV03!B:B,MATCH(H179,RAW_b_TEI0185_REV03!B:B,)+1):'RAW_b_TEI0185_REV03'!B11250,)+MATCH(H179,RAW_b_TEI0185_REV03!B:B,),3),INDEX(RAW_b_TEI0185_REV03!B:D,MATCH(H179,RAW_b_TEI0185_REV03!B:B,0),3)),"---")))=0,"---",IF(K179&lt;&gt;"---",IF(INDEX(RAW_b_TEI0185_REV03!B:D,MATCH(H179,RAW_b_TEI0185_REV03!B:B,0),3)=L179,INDEX(
RAW_b_TEI0185_REV03!B:D,MATCH(H179,INDEX(RAW_b_TEI0185_REV03!B:B,MATCH(H179,RAW_b_TEI0185_REV03!B:B,)+1):'RAW_b_TEI0185_REV03'!B11250,)+MATCH(H179,RAW_b_TEI0185_REV03!B:B,),3),INDEX(RAW_b_TEI0185_REV03!B:D,MATCH(H179,RAW_b_TEI0185_REV03!B:B,0),3)),"---"))),"---")</f>
        <v>---</v>
      </c>
      <c r="T179">
        <f>COUNTIF(RAW_b_TEI0185_REV03!B:B,G179)</f>
        <v>2</v>
      </c>
      <c r="U179" t="str">
        <f t="shared" si="19"/>
        <v>FMC-LA25_N</v>
      </c>
      <c r="W179" t="str">
        <f>IF(IF(IFERROR(VLOOKUP(H179,$O$6:$O$50,1,),1)=1,1,0),IFERROR(VLOOKUP($F$2&amp;"-"&amp;H179,RAW_b_TEI0185_REV03!C:G,4,0),"--"),"---")</f>
        <v>CK54</v>
      </c>
      <c r="X179" t="str">
        <f t="shared" si="20"/>
        <v>---</v>
      </c>
    </row>
    <row r="180" spans="1:24" x14ac:dyDescent="0.25">
      <c r="A180" t="s">
        <v>5298</v>
      </c>
      <c r="B180" t="s">
        <v>5223</v>
      </c>
      <c r="C180" t="s">
        <v>749</v>
      </c>
      <c r="D180" t="s">
        <v>271</v>
      </c>
      <c r="E180" t="s">
        <v>748</v>
      </c>
      <c r="F180" t="str">
        <f t="shared" si="14"/>
        <v>J3-G30</v>
      </c>
      <c r="G180" t="str">
        <f>VLOOKUP(F180,RAW_b_TEI0185_REV03!A:B,2,0)</f>
        <v>LA29_P</v>
      </c>
      <c r="H180" t="str">
        <f t="shared" si="15"/>
        <v>LA29_P</v>
      </c>
      <c r="I180" t="str">
        <f t="shared" si="16"/>
        <v>--</v>
      </c>
      <c r="J180" t="str">
        <f t="shared" si="17"/>
        <v>--</v>
      </c>
      <c r="K180">
        <f>IFERROR(IF(J180="--",IF(G180=H180,VLOOKUP(G180,RAW_b_TEI0185_REV03!L:N,3,0),SUM(VLOOKUP(H180,RAW_b_TEI0185_REV03!L:N,3,0),VLOOKUP(G180,RAW_b_TEI0185_REV03!L:N,3,0))),"---"),"---")</f>
        <v>96.067400000000006</v>
      </c>
      <c r="L180" t="str">
        <f t="shared" si="18"/>
        <v>J3-G30</v>
      </c>
      <c r="M180" t="str">
        <f>IFERROR(IF(
COUNTIF(B2B!H:H,(IF(K180&lt;&gt;"---",IF(INDEX(RAW_b_TEI0185_REV03!B:D,MATCH(H180,RAW_b_TEI0185_REV03!B:B,0),3)=L180,INDEX(
RAW_b_TEI0185_REV03!B:D,MATCH(H180,INDEX(RAW_b_TEI0185_REV03!B:B,MATCH(H180,RAW_b_TEI0185_REV03!B:B,)+1):'RAW_b_TEI0185_REV03'!B11251,)+MATCH(H180,RAW_b_TEI0185_REV03!B:B,),3),INDEX(RAW_b_TEI0185_REV03!B:D,MATCH(H180,RAW_b_TEI0185_REV03!B:B,0),3)),"---")))=1,"---",IF(K180&lt;&gt;"---",IF(INDEX(RAW_b_TEI0185_REV03!B:D,MATCH(H180,RAW_b_TEI0185_REV03!B:B,0),3)=L180,INDEX(
RAW_b_TEI0185_REV03!B:D,MATCH(H180,INDEX(RAW_b_TEI0185_REV03!B:B,MATCH(H180,RAW_b_TEI0185_REV03!B:B,)+1):'RAW_b_TEI0185_REV03'!B11251,)+MATCH(H180,RAW_b_TEI0185_REV03!B:B,),3),INDEX(RAW_b_TEI0185_REV03!B:D,MATCH(H180,RAW_b_TEI0185_REV03!B:B,0),3)),"---")),"---")</f>
        <v>U1-CK33</v>
      </c>
      <c r="N180" t="str">
        <f>IFERROR(IF(AND(B180="B2B",J180="--"),L180,IF(
COUNTIF(B2B!H:H,(IF(K180&lt;&gt;"---",IF(INDEX(RAW_b_TEI0185_REV03!B:D,MATCH(H180,RAW_b_TEI0185_REV03!B:B,0),3)=L180,INDEX(
RAW_b_TEI0185_REV03!B:D,MATCH(H180,INDEX(RAW_b_TEI0185_REV03!B:B,MATCH(H180,RAW_b_TEI0185_REV03!B:B,)+1):'RAW_b_TEI0185_REV03'!B11251,)+MATCH(H180,RAW_b_TEI0185_REV03!B:B,),3),INDEX(RAW_b_TEI0185_REV03!B:D,MATCH(H180,RAW_b_TEI0185_REV03!B:B,0),3)),"---")))=0,"---",IF(K180&lt;&gt;"---",IF(INDEX(RAW_b_TEI0185_REV03!B:D,MATCH(H180,RAW_b_TEI0185_REV03!B:B,0),3)=L180,INDEX(
RAW_b_TEI0185_REV03!B:D,MATCH(H180,INDEX(RAW_b_TEI0185_REV03!B:B,MATCH(H180,RAW_b_TEI0185_REV03!B:B,)+1):'RAW_b_TEI0185_REV03'!B11251,)+MATCH(H180,RAW_b_TEI0185_REV03!B:B,),3),INDEX(RAW_b_TEI0185_REV03!B:D,MATCH(H180,RAW_b_TEI0185_REV03!B:B,0),3)),"---"))),"---")</f>
        <v>---</v>
      </c>
      <c r="T180">
        <f>COUNTIF(RAW_b_TEI0185_REV03!B:B,G180)</f>
        <v>2</v>
      </c>
      <c r="U180" t="str">
        <f t="shared" si="19"/>
        <v>FMC-LA29_P</v>
      </c>
      <c r="W180" t="str">
        <f>IF(IF(IFERROR(VLOOKUP(H180,$O$6:$O$50,1,),1)=1,1,0),IFERROR(VLOOKUP($F$2&amp;"-"&amp;H180,RAW_b_TEI0185_REV03!C:G,4,0),"--"),"---")</f>
        <v>CK33</v>
      </c>
      <c r="X180" t="str">
        <f t="shared" si="20"/>
        <v>---</v>
      </c>
    </row>
    <row r="181" spans="1:24" x14ac:dyDescent="0.25">
      <c r="A181" t="s">
        <v>5299</v>
      </c>
      <c r="B181" t="s">
        <v>5223</v>
      </c>
      <c r="C181" t="s">
        <v>752</v>
      </c>
      <c r="D181" t="s">
        <v>271</v>
      </c>
      <c r="E181" t="s">
        <v>751</v>
      </c>
      <c r="F181" t="str">
        <f t="shared" si="14"/>
        <v>J3-G31</v>
      </c>
      <c r="G181" t="str">
        <f>VLOOKUP(F181,RAW_b_TEI0185_REV03!A:B,2,0)</f>
        <v>LA29_N</v>
      </c>
      <c r="H181" t="str">
        <f t="shared" si="15"/>
        <v>LA29_N</v>
      </c>
      <c r="I181" t="str">
        <f t="shared" si="16"/>
        <v>--</v>
      </c>
      <c r="J181" t="str">
        <f t="shared" si="17"/>
        <v>--</v>
      </c>
      <c r="K181">
        <f>IFERROR(IF(J181="--",IF(G181=H181,VLOOKUP(G181,RAW_b_TEI0185_REV03!L:N,3,0),SUM(VLOOKUP(H181,RAW_b_TEI0185_REV03!L:N,3,0),VLOOKUP(G181,RAW_b_TEI0185_REV03!L:N,3,0))),"---"),"---")</f>
        <v>96.087299999999999</v>
      </c>
      <c r="L181" t="str">
        <f t="shared" si="18"/>
        <v>J3-G31</v>
      </c>
      <c r="M181" t="str">
        <f>IFERROR(IF(
COUNTIF(B2B!H:H,(IF(K181&lt;&gt;"---",IF(INDEX(RAW_b_TEI0185_REV03!B:D,MATCH(H181,RAW_b_TEI0185_REV03!B:B,0),3)=L181,INDEX(
RAW_b_TEI0185_REV03!B:D,MATCH(H181,INDEX(RAW_b_TEI0185_REV03!B:B,MATCH(H181,RAW_b_TEI0185_REV03!B:B,)+1):'RAW_b_TEI0185_REV03'!B11252,)+MATCH(H181,RAW_b_TEI0185_REV03!B:B,),3),INDEX(RAW_b_TEI0185_REV03!B:D,MATCH(H181,RAW_b_TEI0185_REV03!B:B,0),3)),"---")))=1,"---",IF(K181&lt;&gt;"---",IF(INDEX(RAW_b_TEI0185_REV03!B:D,MATCH(H181,RAW_b_TEI0185_REV03!B:B,0),3)=L181,INDEX(
RAW_b_TEI0185_REV03!B:D,MATCH(H181,INDEX(RAW_b_TEI0185_REV03!B:B,MATCH(H181,RAW_b_TEI0185_REV03!B:B,)+1):'RAW_b_TEI0185_REV03'!B11252,)+MATCH(H181,RAW_b_TEI0185_REV03!B:B,),3),INDEX(RAW_b_TEI0185_REV03!B:D,MATCH(H181,RAW_b_TEI0185_REV03!B:B,0),3)),"---")),"---")</f>
        <v>U1-CL30</v>
      </c>
      <c r="N181" t="str">
        <f>IFERROR(IF(AND(B181="B2B",J181="--"),L181,IF(
COUNTIF(B2B!H:H,(IF(K181&lt;&gt;"---",IF(INDEX(RAW_b_TEI0185_REV03!B:D,MATCH(H181,RAW_b_TEI0185_REV03!B:B,0),3)=L181,INDEX(
RAW_b_TEI0185_REV03!B:D,MATCH(H181,INDEX(RAW_b_TEI0185_REV03!B:B,MATCH(H181,RAW_b_TEI0185_REV03!B:B,)+1):'RAW_b_TEI0185_REV03'!B11252,)+MATCH(H181,RAW_b_TEI0185_REV03!B:B,),3),INDEX(RAW_b_TEI0185_REV03!B:D,MATCH(H181,RAW_b_TEI0185_REV03!B:B,0),3)),"---")))=0,"---",IF(K181&lt;&gt;"---",IF(INDEX(RAW_b_TEI0185_REV03!B:D,MATCH(H181,RAW_b_TEI0185_REV03!B:B,0),3)=L181,INDEX(
RAW_b_TEI0185_REV03!B:D,MATCH(H181,INDEX(RAW_b_TEI0185_REV03!B:B,MATCH(H181,RAW_b_TEI0185_REV03!B:B,)+1):'RAW_b_TEI0185_REV03'!B11252,)+MATCH(H181,RAW_b_TEI0185_REV03!B:B,),3),INDEX(RAW_b_TEI0185_REV03!B:D,MATCH(H181,RAW_b_TEI0185_REV03!B:B,0),3)),"---"))),"---")</f>
        <v>---</v>
      </c>
      <c r="T181">
        <f>COUNTIF(RAW_b_TEI0185_REV03!B:B,G181)</f>
        <v>2</v>
      </c>
      <c r="U181" t="str">
        <f t="shared" si="19"/>
        <v>FMC-LA29_N</v>
      </c>
      <c r="W181" t="str">
        <f>IF(IF(IFERROR(VLOOKUP(H181,$O$6:$O$50,1,),1)=1,1,0),IFERROR(VLOOKUP($F$2&amp;"-"&amp;H181,RAW_b_TEI0185_REV03!C:G,4,0),"--"),"---")</f>
        <v>CL30</v>
      </c>
      <c r="X181" t="str">
        <f t="shared" si="20"/>
        <v>---</v>
      </c>
    </row>
    <row r="182" spans="1:24" x14ac:dyDescent="0.25">
      <c r="A182" t="s">
        <v>5300</v>
      </c>
      <c r="B182" t="s">
        <v>5223</v>
      </c>
      <c r="C182" t="s">
        <v>755</v>
      </c>
      <c r="D182" t="s">
        <v>271</v>
      </c>
      <c r="E182" t="s">
        <v>754</v>
      </c>
      <c r="F182" t="str">
        <f t="shared" si="14"/>
        <v>J3-G33</v>
      </c>
      <c r="G182" t="str">
        <f>VLOOKUP(F182,RAW_b_TEI0185_REV03!A:B,2,0)</f>
        <v>LA31_P</v>
      </c>
      <c r="H182" t="str">
        <f t="shared" si="15"/>
        <v>LA31_P</v>
      </c>
      <c r="I182" t="str">
        <f t="shared" si="16"/>
        <v>--</v>
      </c>
      <c r="J182" t="str">
        <f t="shared" si="17"/>
        <v>--</v>
      </c>
      <c r="K182">
        <f>IFERROR(IF(J182="--",IF(G182=H182,VLOOKUP(G182,RAW_b_TEI0185_REV03!L:N,3,0),SUM(VLOOKUP(H182,RAW_b_TEI0185_REV03!L:N,3,0),VLOOKUP(G182,RAW_b_TEI0185_REV03!L:N,3,0))),"---"),"---")</f>
        <v>96.847800000000007</v>
      </c>
      <c r="L182" t="str">
        <f t="shared" si="18"/>
        <v>J3-G33</v>
      </c>
      <c r="M182" t="str">
        <f>IFERROR(IF(
COUNTIF(B2B!H:H,(IF(K182&lt;&gt;"---",IF(INDEX(RAW_b_TEI0185_REV03!B:D,MATCH(H182,RAW_b_TEI0185_REV03!B:B,0),3)=L182,INDEX(
RAW_b_TEI0185_REV03!B:D,MATCH(H182,INDEX(RAW_b_TEI0185_REV03!B:B,MATCH(H182,RAW_b_TEI0185_REV03!B:B,)+1):'RAW_b_TEI0185_REV03'!B11253,)+MATCH(H182,RAW_b_TEI0185_REV03!B:B,),3),INDEX(RAW_b_TEI0185_REV03!B:D,MATCH(H182,RAW_b_TEI0185_REV03!B:B,0),3)),"---")))=1,"---",IF(K182&lt;&gt;"---",IF(INDEX(RAW_b_TEI0185_REV03!B:D,MATCH(H182,RAW_b_TEI0185_REV03!B:B,0),3)=L182,INDEX(
RAW_b_TEI0185_REV03!B:D,MATCH(H182,INDEX(RAW_b_TEI0185_REV03!B:B,MATCH(H182,RAW_b_TEI0185_REV03!B:B,)+1):'RAW_b_TEI0185_REV03'!B11253,)+MATCH(H182,RAW_b_TEI0185_REV03!B:B,),3),INDEX(RAW_b_TEI0185_REV03!B:D,MATCH(H182,RAW_b_TEI0185_REV03!B:B,0),3)),"---")),"---")</f>
        <v>U1-CK39</v>
      </c>
      <c r="N182" t="str">
        <f>IFERROR(IF(AND(B182="B2B",J182="--"),L182,IF(
COUNTIF(B2B!H:H,(IF(K182&lt;&gt;"---",IF(INDEX(RAW_b_TEI0185_REV03!B:D,MATCH(H182,RAW_b_TEI0185_REV03!B:B,0),3)=L182,INDEX(
RAW_b_TEI0185_REV03!B:D,MATCH(H182,INDEX(RAW_b_TEI0185_REV03!B:B,MATCH(H182,RAW_b_TEI0185_REV03!B:B,)+1):'RAW_b_TEI0185_REV03'!B11253,)+MATCH(H182,RAW_b_TEI0185_REV03!B:B,),3),INDEX(RAW_b_TEI0185_REV03!B:D,MATCH(H182,RAW_b_TEI0185_REV03!B:B,0),3)),"---")))=0,"---",IF(K182&lt;&gt;"---",IF(INDEX(RAW_b_TEI0185_REV03!B:D,MATCH(H182,RAW_b_TEI0185_REV03!B:B,0),3)=L182,INDEX(
RAW_b_TEI0185_REV03!B:D,MATCH(H182,INDEX(RAW_b_TEI0185_REV03!B:B,MATCH(H182,RAW_b_TEI0185_REV03!B:B,)+1):'RAW_b_TEI0185_REV03'!B11253,)+MATCH(H182,RAW_b_TEI0185_REV03!B:B,),3),INDEX(RAW_b_TEI0185_REV03!B:D,MATCH(H182,RAW_b_TEI0185_REV03!B:B,0),3)),"---"))),"---")</f>
        <v>---</v>
      </c>
      <c r="T182">
        <f>COUNTIF(RAW_b_TEI0185_REV03!B:B,G182)</f>
        <v>2</v>
      </c>
      <c r="U182" t="str">
        <f t="shared" si="19"/>
        <v>FMC-LA31_P</v>
      </c>
      <c r="W182" t="str">
        <f>IF(IF(IFERROR(VLOOKUP(H182,$O$6:$O$50,1,),1)=1,1,0),IFERROR(VLOOKUP($F$2&amp;"-"&amp;H182,RAW_b_TEI0185_REV03!C:G,4,0),"--"),"---")</f>
        <v>CK39</v>
      </c>
      <c r="X182" t="str">
        <f t="shared" si="20"/>
        <v>---</v>
      </c>
    </row>
    <row r="183" spans="1:24" x14ac:dyDescent="0.25">
      <c r="A183" t="s">
        <v>5301</v>
      </c>
      <c r="B183" t="s">
        <v>5223</v>
      </c>
      <c r="C183" t="s">
        <v>758</v>
      </c>
      <c r="D183" t="s">
        <v>271</v>
      </c>
      <c r="E183" t="s">
        <v>757</v>
      </c>
      <c r="F183" t="str">
        <f t="shared" si="14"/>
        <v>J3-G34</v>
      </c>
      <c r="G183" t="str">
        <f>VLOOKUP(F183,RAW_b_TEI0185_REV03!A:B,2,0)</f>
        <v>LA31_N</v>
      </c>
      <c r="H183" t="str">
        <f t="shared" si="15"/>
        <v>LA31_N</v>
      </c>
      <c r="I183" t="str">
        <f t="shared" si="16"/>
        <v>--</v>
      </c>
      <c r="J183" t="str">
        <f t="shared" si="17"/>
        <v>--</v>
      </c>
      <c r="K183">
        <f>IFERROR(IF(J183="--",IF(G183=H183,VLOOKUP(G183,RAW_b_TEI0185_REV03!L:N,3,0),SUM(VLOOKUP(H183,RAW_b_TEI0185_REV03!L:N,3,0),VLOOKUP(G183,RAW_b_TEI0185_REV03!L:N,3,0))),"---"),"---")</f>
        <v>96.924300000000002</v>
      </c>
      <c r="L183" t="str">
        <f t="shared" si="18"/>
        <v>J3-G34</v>
      </c>
      <c r="M183" t="str">
        <f>IFERROR(IF(
COUNTIF(B2B!H:H,(IF(K183&lt;&gt;"---",IF(INDEX(RAW_b_TEI0185_REV03!B:D,MATCH(H183,RAW_b_TEI0185_REV03!B:B,0),3)=L183,INDEX(
RAW_b_TEI0185_REV03!B:D,MATCH(H183,INDEX(RAW_b_TEI0185_REV03!B:B,MATCH(H183,RAW_b_TEI0185_REV03!B:B,)+1):'RAW_b_TEI0185_REV03'!B11254,)+MATCH(H183,RAW_b_TEI0185_REV03!B:B,),3),INDEX(RAW_b_TEI0185_REV03!B:D,MATCH(H183,RAW_b_TEI0185_REV03!B:B,0),3)),"---")))=1,"---",IF(K183&lt;&gt;"---",IF(INDEX(RAW_b_TEI0185_REV03!B:D,MATCH(H183,RAW_b_TEI0185_REV03!B:B,0),3)=L183,INDEX(
RAW_b_TEI0185_REV03!B:D,MATCH(H183,INDEX(RAW_b_TEI0185_REV03!B:B,MATCH(H183,RAW_b_TEI0185_REV03!B:B,)+1):'RAW_b_TEI0185_REV03'!B11254,)+MATCH(H183,RAW_b_TEI0185_REV03!B:B,),3),INDEX(RAW_b_TEI0185_REV03!B:D,MATCH(H183,RAW_b_TEI0185_REV03!B:B,0),3)),"---")),"---")</f>
        <v>U1-CL39</v>
      </c>
      <c r="N183" t="str">
        <f>IFERROR(IF(AND(B183="B2B",J183="--"),L183,IF(
COUNTIF(B2B!H:H,(IF(K183&lt;&gt;"---",IF(INDEX(RAW_b_TEI0185_REV03!B:D,MATCH(H183,RAW_b_TEI0185_REV03!B:B,0),3)=L183,INDEX(
RAW_b_TEI0185_REV03!B:D,MATCH(H183,INDEX(RAW_b_TEI0185_REV03!B:B,MATCH(H183,RAW_b_TEI0185_REV03!B:B,)+1):'RAW_b_TEI0185_REV03'!B11254,)+MATCH(H183,RAW_b_TEI0185_REV03!B:B,),3),INDEX(RAW_b_TEI0185_REV03!B:D,MATCH(H183,RAW_b_TEI0185_REV03!B:B,0),3)),"---")))=0,"---",IF(K183&lt;&gt;"---",IF(INDEX(RAW_b_TEI0185_REV03!B:D,MATCH(H183,RAW_b_TEI0185_REV03!B:B,0),3)=L183,INDEX(
RAW_b_TEI0185_REV03!B:D,MATCH(H183,INDEX(RAW_b_TEI0185_REV03!B:B,MATCH(H183,RAW_b_TEI0185_REV03!B:B,)+1):'RAW_b_TEI0185_REV03'!B11254,)+MATCH(H183,RAW_b_TEI0185_REV03!B:B,),3),INDEX(RAW_b_TEI0185_REV03!B:D,MATCH(H183,RAW_b_TEI0185_REV03!B:B,0),3)),"---"))),"---")</f>
        <v>---</v>
      </c>
      <c r="T183">
        <f>COUNTIF(RAW_b_TEI0185_REV03!B:B,G183)</f>
        <v>2</v>
      </c>
      <c r="U183" t="str">
        <f t="shared" si="19"/>
        <v>FMC-LA31_N</v>
      </c>
      <c r="W183" t="str">
        <f>IF(IF(IFERROR(VLOOKUP(H183,$O$6:$O$50,1,),1)=1,1,0),IFERROR(VLOOKUP($F$2&amp;"-"&amp;H183,RAW_b_TEI0185_REV03!C:G,4,0),"--"),"---")</f>
        <v>CL39</v>
      </c>
      <c r="X183" t="str">
        <f t="shared" si="20"/>
        <v>---</v>
      </c>
    </row>
    <row r="184" spans="1:24" x14ac:dyDescent="0.25">
      <c r="A184" t="s">
        <v>5302</v>
      </c>
      <c r="B184" t="s">
        <v>5223</v>
      </c>
      <c r="C184" t="s">
        <v>761</v>
      </c>
      <c r="D184" t="s">
        <v>271</v>
      </c>
      <c r="E184" t="s">
        <v>760</v>
      </c>
      <c r="F184" t="str">
        <f t="shared" si="14"/>
        <v>J3-G36</v>
      </c>
      <c r="G184" t="str">
        <f>VLOOKUP(F184,RAW_b_TEI0185_REV03!A:B,2,0)</f>
        <v>LA33_P</v>
      </c>
      <c r="H184" t="str">
        <f t="shared" si="15"/>
        <v>LA33_P</v>
      </c>
      <c r="I184" t="str">
        <f t="shared" si="16"/>
        <v>--</v>
      </c>
      <c r="J184" t="str">
        <f t="shared" si="17"/>
        <v>--</v>
      </c>
      <c r="K184">
        <f>IFERROR(IF(J184="--",IF(G184=H184,VLOOKUP(G184,RAW_b_TEI0185_REV03!L:N,3,0),SUM(VLOOKUP(H184,RAW_b_TEI0185_REV03!L:N,3,0),VLOOKUP(G184,RAW_b_TEI0185_REV03!L:N,3,0))),"---"),"---")</f>
        <v>96.857699999999994</v>
      </c>
      <c r="L184" t="str">
        <f t="shared" si="18"/>
        <v>J3-G36</v>
      </c>
      <c r="M184" t="str">
        <f>IFERROR(IF(
COUNTIF(B2B!H:H,(IF(K184&lt;&gt;"---",IF(INDEX(RAW_b_TEI0185_REV03!B:D,MATCH(H184,RAW_b_TEI0185_REV03!B:B,0),3)=L184,INDEX(
RAW_b_TEI0185_REV03!B:D,MATCH(H184,INDEX(RAW_b_TEI0185_REV03!B:B,MATCH(H184,RAW_b_TEI0185_REV03!B:B,)+1):'RAW_b_TEI0185_REV03'!B11255,)+MATCH(H184,RAW_b_TEI0185_REV03!B:B,),3),INDEX(RAW_b_TEI0185_REV03!B:D,MATCH(H184,RAW_b_TEI0185_REV03!B:B,0),3)),"---")))=1,"---",IF(K184&lt;&gt;"---",IF(INDEX(RAW_b_TEI0185_REV03!B:D,MATCH(H184,RAW_b_TEI0185_REV03!B:B,0),3)=L184,INDEX(
RAW_b_TEI0185_REV03!B:D,MATCH(H184,INDEX(RAW_b_TEI0185_REV03!B:B,MATCH(H184,RAW_b_TEI0185_REV03!B:B,)+1):'RAW_b_TEI0185_REV03'!B11255,)+MATCH(H184,RAW_b_TEI0185_REV03!B:B,),3),INDEX(RAW_b_TEI0185_REV03!B:D,MATCH(H184,RAW_b_TEI0185_REV03!B:B,0),3)),"---")),"---")</f>
        <v>U1-CL42</v>
      </c>
      <c r="N184" t="str">
        <f>IFERROR(IF(AND(B184="B2B",J184="--"),L184,IF(
COUNTIF(B2B!H:H,(IF(K184&lt;&gt;"---",IF(INDEX(RAW_b_TEI0185_REV03!B:D,MATCH(H184,RAW_b_TEI0185_REV03!B:B,0),3)=L184,INDEX(
RAW_b_TEI0185_REV03!B:D,MATCH(H184,INDEX(RAW_b_TEI0185_REV03!B:B,MATCH(H184,RAW_b_TEI0185_REV03!B:B,)+1):'RAW_b_TEI0185_REV03'!B11255,)+MATCH(H184,RAW_b_TEI0185_REV03!B:B,),3),INDEX(RAW_b_TEI0185_REV03!B:D,MATCH(H184,RAW_b_TEI0185_REV03!B:B,0),3)),"---")))=0,"---",IF(K184&lt;&gt;"---",IF(INDEX(RAW_b_TEI0185_REV03!B:D,MATCH(H184,RAW_b_TEI0185_REV03!B:B,0),3)=L184,INDEX(
RAW_b_TEI0185_REV03!B:D,MATCH(H184,INDEX(RAW_b_TEI0185_REV03!B:B,MATCH(H184,RAW_b_TEI0185_REV03!B:B,)+1):'RAW_b_TEI0185_REV03'!B11255,)+MATCH(H184,RAW_b_TEI0185_REV03!B:B,),3),INDEX(RAW_b_TEI0185_REV03!B:D,MATCH(H184,RAW_b_TEI0185_REV03!B:B,0),3)),"---"))),"---")</f>
        <v>---</v>
      </c>
      <c r="T184">
        <f>COUNTIF(RAW_b_TEI0185_REV03!B:B,G184)</f>
        <v>2</v>
      </c>
      <c r="U184" t="str">
        <f t="shared" si="19"/>
        <v>FMC-LA33_P</v>
      </c>
      <c r="W184" t="str">
        <f>IF(IF(IFERROR(VLOOKUP(H184,$O$6:$O$50,1,),1)=1,1,0),IFERROR(VLOOKUP($F$2&amp;"-"&amp;H184,RAW_b_TEI0185_REV03!C:G,4,0),"--"),"---")</f>
        <v>CL42</v>
      </c>
      <c r="X184" t="str">
        <f t="shared" si="20"/>
        <v>---</v>
      </c>
    </row>
    <row r="185" spans="1:24" x14ac:dyDescent="0.25">
      <c r="A185" t="s">
        <v>5303</v>
      </c>
      <c r="B185" t="s">
        <v>5223</v>
      </c>
      <c r="C185" t="s">
        <v>764</v>
      </c>
      <c r="D185" t="s">
        <v>271</v>
      </c>
      <c r="E185" t="s">
        <v>763</v>
      </c>
      <c r="F185" t="str">
        <f t="shared" si="14"/>
        <v>J3-G37</v>
      </c>
      <c r="G185" t="str">
        <f>VLOOKUP(F185,RAW_b_TEI0185_REV03!A:B,2,0)</f>
        <v>LA33_N</v>
      </c>
      <c r="H185" t="str">
        <f t="shared" si="15"/>
        <v>LA33_N</v>
      </c>
      <c r="I185" t="str">
        <f t="shared" si="16"/>
        <v>--</v>
      </c>
      <c r="J185" t="str">
        <f t="shared" si="17"/>
        <v>--</v>
      </c>
      <c r="K185">
        <f>IFERROR(IF(J185="--",IF(G185=H185,VLOOKUP(G185,RAW_b_TEI0185_REV03!L:N,3,0),SUM(VLOOKUP(H185,RAW_b_TEI0185_REV03!L:N,3,0),VLOOKUP(G185,RAW_b_TEI0185_REV03!L:N,3,0))),"---"),"---")</f>
        <v>96.986900000000006</v>
      </c>
      <c r="L185" t="str">
        <f t="shared" si="18"/>
        <v>J3-G37</v>
      </c>
      <c r="M185" t="str">
        <f>IFERROR(IF(
COUNTIF(B2B!H:H,(IF(K185&lt;&gt;"---",IF(INDEX(RAW_b_TEI0185_REV03!B:D,MATCH(H185,RAW_b_TEI0185_REV03!B:B,0),3)=L185,INDEX(
RAW_b_TEI0185_REV03!B:D,MATCH(H185,INDEX(RAW_b_TEI0185_REV03!B:B,MATCH(H185,RAW_b_TEI0185_REV03!B:B,)+1):'RAW_b_TEI0185_REV03'!B11256,)+MATCH(H185,RAW_b_TEI0185_REV03!B:B,),3),INDEX(RAW_b_TEI0185_REV03!B:D,MATCH(H185,RAW_b_TEI0185_REV03!B:B,0),3)),"---")))=1,"---",IF(K185&lt;&gt;"---",IF(INDEX(RAW_b_TEI0185_REV03!B:D,MATCH(H185,RAW_b_TEI0185_REV03!B:B,0),3)=L185,INDEX(
RAW_b_TEI0185_REV03!B:D,MATCH(H185,INDEX(RAW_b_TEI0185_REV03!B:B,MATCH(H185,RAW_b_TEI0185_REV03!B:B,)+1):'RAW_b_TEI0185_REV03'!B11256,)+MATCH(H185,RAW_b_TEI0185_REV03!B:B,),3),INDEX(RAW_b_TEI0185_REV03!B:D,MATCH(H185,RAW_b_TEI0185_REV03!B:B,0),3)),"---")),"---")</f>
        <v>U1-CK45</v>
      </c>
      <c r="N185" t="str">
        <f>IFERROR(IF(AND(B185="B2B",J185="--"),L185,IF(
COUNTIF(B2B!H:H,(IF(K185&lt;&gt;"---",IF(INDEX(RAW_b_TEI0185_REV03!B:D,MATCH(H185,RAW_b_TEI0185_REV03!B:B,0),3)=L185,INDEX(
RAW_b_TEI0185_REV03!B:D,MATCH(H185,INDEX(RAW_b_TEI0185_REV03!B:B,MATCH(H185,RAW_b_TEI0185_REV03!B:B,)+1):'RAW_b_TEI0185_REV03'!B11256,)+MATCH(H185,RAW_b_TEI0185_REV03!B:B,),3),INDEX(RAW_b_TEI0185_REV03!B:D,MATCH(H185,RAW_b_TEI0185_REV03!B:B,0),3)),"---")))=0,"---",IF(K185&lt;&gt;"---",IF(INDEX(RAW_b_TEI0185_REV03!B:D,MATCH(H185,RAW_b_TEI0185_REV03!B:B,0),3)=L185,INDEX(
RAW_b_TEI0185_REV03!B:D,MATCH(H185,INDEX(RAW_b_TEI0185_REV03!B:B,MATCH(H185,RAW_b_TEI0185_REV03!B:B,)+1):'RAW_b_TEI0185_REV03'!B11256,)+MATCH(H185,RAW_b_TEI0185_REV03!B:B,),3),INDEX(RAW_b_TEI0185_REV03!B:D,MATCH(H185,RAW_b_TEI0185_REV03!B:B,0),3)),"---"))),"---")</f>
        <v>---</v>
      </c>
      <c r="T185">
        <f>COUNTIF(RAW_b_TEI0185_REV03!B:B,G185)</f>
        <v>2</v>
      </c>
      <c r="U185" t="str">
        <f t="shared" si="19"/>
        <v>FMC-LA33_N</v>
      </c>
      <c r="W185" t="str">
        <f>IF(IF(IFERROR(VLOOKUP(H185,$O$6:$O$50,1,),1)=1,1,0),IFERROR(VLOOKUP($F$2&amp;"-"&amp;H185,RAW_b_TEI0185_REV03!C:G,4,0),"--"),"---")</f>
        <v>CK45</v>
      </c>
      <c r="X185" t="str">
        <f t="shared" si="20"/>
        <v>---</v>
      </c>
    </row>
    <row r="186" spans="1:24" x14ac:dyDescent="0.25">
      <c r="A186" t="s">
        <v>5304</v>
      </c>
      <c r="B186" t="s">
        <v>5223</v>
      </c>
      <c r="C186" t="s">
        <v>767</v>
      </c>
      <c r="D186" t="s">
        <v>271</v>
      </c>
      <c r="E186" t="s">
        <v>766</v>
      </c>
      <c r="F186" t="str">
        <f t="shared" si="14"/>
        <v>J3-H7</v>
      </c>
      <c r="G186" t="str">
        <f>VLOOKUP(F186,RAW_b_TEI0185_REV03!A:B,2,0)</f>
        <v>LA02_P</v>
      </c>
      <c r="H186" t="str">
        <f t="shared" si="15"/>
        <v>LA02_P</v>
      </c>
      <c r="I186" t="str">
        <f t="shared" si="16"/>
        <v>--</v>
      </c>
      <c r="J186" t="str">
        <f t="shared" si="17"/>
        <v>--</v>
      </c>
      <c r="K186">
        <f>IFERROR(IF(J186="--",IF(G186=H186,VLOOKUP(G186,RAW_b_TEI0185_REV03!L:N,3,0),SUM(VLOOKUP(H186,RAW_b_TEI0185_REV03!L:N,3,0),VLOOKUP(G186,RAW_b_TEI0185_REV03!L:N,3,0))),"---"),"---")</f>
        <v>98.371499999999997</v>
      </c>
      <c r="L186" t="str">
        <f t="shared" si="18"/>
        <v>J3-H7</v>
      </c>
      <c r="M186" t="str">
        <f>IFERROR(IF(
COUNTIF(B2B!H:H,(IF(K186&lt;&gt;"---",IF(INDEX(RAW_b_TEI0185_REV03!B:D,MATCH(H186,RAW_b_TEI0185_REV03!B:B,0),3)=L186,INDEX(
RAW_b_TEI0185_REV03!B:D,MATCH(H186,INDEX(RAW_b_TEI0185_REV03!B:B,MATCH(H186,RAW_b_TEI0185_REV03!B:B,)+1):'RAW_b_TEI0185_REV03'!B11257,)+MATCH(H186,RAW_b_TEI0185_REV03!B:B,),3),INDEX(RAW_b_TEI0185_REV03!B:D,MATCH(H186,RAW_b_TEI0185_REV03!B:B,0),3)),"---")))=1,"---",IF(K186&lt;&gt;"---",IF(INDEX(RAW_b_TEI0185_REV03!B:D,MATCH(H186,RAW_b_TEI0185_REV03!B:B,0),3)=L186,INDEX(
RAW_b_TEI0185_REV03!B:D,MATCH(H186,INDEX(RAW_b_TEI0185_REV03!B:B,MATCH(H186,RAW_b_TEI0185_REV03!B:B,)+1):'RAW_b_TEI0185_REV03'!B11257,)+MATCH(H186,RAW_b_TEI0185_REV03!B:B,),3),INDEX(RAW_b_TEI0185_REV03!B:D,MATCH(H186,RAW_b_TEI0185_REV03!B:B,0),3)),"---")),"---")</f>
        <v>U1-CC22</v>
      </c>
      <c r="N186" t="str">
        <f>IFERROR(IF(AND(B186="B2B",J186="--"),L186,IF(
COUNTIF(B2B!H:H,(IF(K186&lt;&gt;"---",IF(INDEX(RAW_b_TEI0185_REV03!B:D,MATCH(H186,RAW_b_TEI0185_REV03!B:B,0),3)=L186,INDEX(
RAW_b_TEI0185_REV03!B:D,MATCH(H186,INDEX(RAW_b_TEI0185_REV03!B:B,MATCH(H186,RAW_b_TEI0185_REV03!B:B,)+1):'RAW_b_TEI0185_REV03'!B11257,)+MATCH(H186,RAW_b_TEI0185_REV03!B:B,),3),INDEX(RAW_b_TEI0185_REV03!B:D,MATCH(H186,RAW_b_TEI0185_REV03!B:B,0),3)),"---")))=0,"---",IF(K186&lt;&gt;"---",IF(INDEX(RAW_b_TEI0185_REV03!B:D,MATCH(H186,RAW_b_TEI0185_REV03!B:B,0),3)=L186,INDEX(
RAW_b_TEI0185_REV03!B:D,MATCH(H186,INDEX(RAW_b_TEI0185_REV03!B:B,MATCH(H186,RAW_b_TEI0185_REV03!B:B,)+1):'RAW_b_TEI0185_REV03'!B11257,)+MATCH(H186,RAW_b_TEI0185_REV03!B:B,),3),INDEX(RAW_b_TEI0185_REV03!B:D,MATCH(H186,RAW_b_TEI0185_REV03!B:B,0),3)),"---"))),"---")</f>
        <v>---</v>
      </c>
      <c r="T186">
        <f>COUNTIF(RAW_b_TEI0185_REV03!B:B,G186)</f>
        <v>2</v>
      </c>
      <c r="U186" t="str">
        <f t="shared" si="19"/>
        <v>FMC-LA02_P</v>
      </c>
      <c r="W186" t="str">
        <f>IF(IF(IFERROR(VLOOKUP(H186,$O$6:$O$50,1,),1)=1,1,0),IFERROR(VLOOKUP($F$2&amp;"-"&amp;H186,RAW_b_TEI0185_REV03!C:G,4,0),"--"),"---")</f>
        <v>CC22</v>
      </c>
      <c r="X186" t="str">
        <f t="shared" si="20"/>
        <v>---</v>
      </c>
    </row>
    <row r="187" spans="1:24" x14ac:dyDescent="0.25">
      <c r="A187" t="s">
        <v>5305</v>
      </c>
      <c r="B187" t="s">
        <v>5223</v>
      </c>
      <c r="C187" t="s">
        <v>770</v>
      </c>
      <c r="D187" t="s">
        <v>271</v>
      </c>
      <c r="E187" t="s">
        <v>769</v>
      </c>
      <c r="F187" t="str">
        <f t="shared" si="14"/>
        <v>J3-H8</v>
      </c>
      <c r="G187" t="str">
        <f>VLOOKUP(F187,RAW_b_TEI0185_REV03!A:B,2,0)</f>
        <v>LA02_N</v>
      </c>
      <c r="H187" t="str">
        <f t="shared" si="15"/>
        <v>LA02_N</v>
      </c>
      <c r="I187" t="str">
        <f t="shared" si="16"/>
        <v>--</v>
      </c>
      <c r="J187" t="str">
        <f t="shared" si="17"/>
        <v>--</v>
      </c>
      <c r="K187">
        <f>IFERROR(IF(J187="--",IF(G187=H187,VLOOKUP(G187,RAW_b_TEI0185_REV03!L:N,3,0),SUM(VLOOKUP(H187,RAW_b_TEI0185_REV03!L:N,3,0),VLOOKUP(G187,RAW_b_TEI0185_REV03!L:N,3,0))),"---"),"---")</f>
        <v>98.443799999999996</v>
      </c>
      <c r="L187" t="str">
        <f t="shared" si="18"/>
        <v>J3-H8</v>
      </c>
      <c r="M187" t="str">
        <f>IFERROR(IF(
COUNTIF(B2B!H:H,(IF(K187&lt;&gt;"---",IF(INDEX(RAW_b_TEI0185_REV03!B:D,MATCH(H187,RAW_b_TEI0185_REV03!B:B,0),3)=L187,INDEX(
RAW_b_TEI0185_REV03!B:D,MATCH(H187,INDEX(RAW_b_TEI0185_REV03!B:B,MATCH(H187,RAW_b_TEI0185_REV03!B:B,)+1):'RAW_b_TEI0185_REV03'!B11258,)+MATCH(H187,RAW_b_TEI0185_REV03!B:B,),3),INDEX(RAW_b_TEI0185_REV03!B:D,MATCH(H187,RAW_b_TEI0185_REV03!B:B,0),3)),"---")))=1,"---",IF(K187&lt;&gt;"---",IF(INDEX(RAW_b_TEI0185_REV03!B:D,MATCH(H187,RAW_b_TEI0185_REV03!B:B,0),3)=L187,INDEX(
RAW_b_TEI0185_REV03!B:D,MATCH(H187,INDEX(RAW_b_TEI0185_REV03!B:B,MATCH(H187,RAW_b_TEI0185_REV03!B:B,)+1):'RAW_b_TEI0185_REV03'!B11258,)+MATCH(H187,RAW_b_TEI0185_REV03!B:B,),3),INDEX(RAW_b_TEI0185_REV03!B:D,MATCH(H187,RAW_b_TEI0185_REV03!B:B,0),3)),"---")),"---")</f>
        <v>U1-CA22</v>
      </c>
      <c r="N187" t="str">
        <f>IFERROR(IF(AND(B187="B2B",J187="--"),L187,IF(
COUNTIF(B2B!H:H,(IF(K187&lt;&gt;"---",IF(INDEX(RAW_b_TEI0185_REV03!B:D,MATCH(H187,RAW_b_TEI0185_REV03!B:B,0),3)=L187,INDEX(
RAW_b_TEI0185_REV03!B:D,MATCH(H187,INDEX(RAW_b_TEI0185_REV03!B:B,MATCH(H187,RAW_b_TEI0185_REV03!B:B,)+1):'RAW_b_TEI0185_REV03'!B11258,)+MATCH(H187,RAW_b_TEI0185_REV03!B:B,),3),INDEX(RAW_b_TEI0185_REV03!B:D,MATCH(H187,RAW_b_TEI0185_REV03!B:B,0),3)),"---")))=0,"---",IF(K187&lt;&gt;"---",IF(INDEX(RAW_b_TEI0185_REV03!B:D,MATCH(H187,RAW_b_TEI0185_REV03!B:B,0),3)=L187,INDEX(
RAW_b_TEI0185_REV03!B:D,MATCH(H187,INDEX(RAW_b_TEI0185_REV03!B:B,MATCH(H187,RAW_b_TEI0185_REV03!B:B,)+1):'RAW_b_TEI0185_REV03'!B11258,)+MATCH(H187,RAW_b_TEI0185_REV03!B:B,),3),INDEX(RAW_b_TEI0185_REV03!B:D,MATCH(H187,RAW_b_TEI0185_REV03!B:B,0),3)),"---"))),"---")</f>
        <v>---</v>
      </c>
      <c r="T187">
        <f>COUNTIF(RAW_b_TEI0185_REV03!B:B,G187)</f>
        <v>2</v>
      </c>
      <c r="U187" t="str">
        <f t="shared" si="19"/>
        <v>FMC-LA02_N</v>
      </c>
      <c r="W187" t="str">
        <f>IF(IF(IFERROR(VLOOKUP(H187,$O$6:$O$50,1,),1)=1,1,0),IFERROR(VLOOKUP($F$2&amp;"-"&amp;H187,RAW_b_TEI0185_REV03!C:G,4,0),"--"),"---")</f>
        <v>CA22</v>
      </c>
      <c r="X187" t="str">
        <f t="shared" si="20"/>
        <v>---</v>
      </c>
    </row>
    <row r="188" spans="1:24" x14ac:dyDescent="0.25">
      <c r="A188" t="s">
        <v>5306</v>
      </c>
      <c r="B188" t="s">
        <v>5223</v>
      </c>
      <c r="C188" t="s">
        <v>773</v>
      </c>
      <c r="D188" t="s">
        <v>271</v>
      </c>
      <c r="E188" t="s">
        <v>772</v>
      </c>
      <c r="F188" t="str">
        <f t="shared" si="14"/>
        <v>J3-H10</v>
      </c>
      <c r="G188" t="str">
        <f>VLOOKUP(F188,RAW_b_TEI0185_REV03!A:B,2,0)</f>
        <v>LA04_P</v>
      </c>
      <c r="H188" t="str">
        <f t="shared" si="15"/>
        <v>LA04_P</v>
      </c>
      <c r="I188" t="str">
        <f t="shared" si="16"/>
        <v>--</v>
      </c>
      <c r="J188" t="str">
        <f t="shared" si="17"/>
        <v>--</v>
      </c>
      <c r="K188">
        <f>IFERROR(IF(J188="--",IF(G188=H188,VLOOKUP(G188,RAW_b_TEI0185_REV03!L:N,3,0),SUM(VLOOKUP(H188,RAW_b_TEI0185_REV03!L:N,3,0),VLOOKUP(G188,RAW_b_TEI0185_REV03!L:N,3,0))),"---"),"---")</f>
        <v>100.5183</v>
      </c>
      <c r="L188" t="str">
        <f t="shared" si="18"/>
        <v>J3-H10</v>
      </c>
      <c r="M188" t="str">
        <f>IFERROR(IF(
COUNTIF(B2B!H:H,(IF(K188&lt;&gt;"---",IF(INDEX(RAW_b_TEI0185_REV03!B:D,MATCH(H188,RAW_b_TEI0185_REV03!B:B,0),3)=L188,INDEX(
RAW_b_TEI0185_REV03!B:D,MATCH(H188,INDEX(RAW_b_TEI0185_REV03!B:B,MATCH(H188,RAW_b_TEI0185_REV03!B:B,)+1):'RAW_b_TEI0185_REV03'!B11259,)+MATCH(H188,RAW_b_TEI0185_REV03!B:B,),3),INDEX(RAW_b_TEI0185_REV03!B:D,MATCH(H188,RAW_b_TEI0185_REV03!B:B,0),3)),"---")))=1,"---",IF(K188&lt;&gt;"---",IF(INDEX(RAW_b_TEI0185_REV03!B:D,MATCH(H188,RAW_b_TEI0185_REV03!B:B,0),3)=L188,INDEX(
RAW_b_TEI0185_REV03!B:D,MATCH(H188,INDEX(RAW_b_TEI0185_REV03!B:B,MATCH(H188,RAW_b_TEI0185_REV03!B:B,)+1):'RAW_b_TEI0185_REV03'!B11259,)+MATCH(H188,RAW_b_TEI0185_REV03!B:B,),3),INDEX(RAW_b_TEI0185_REV03!B:D,MATCH(H188,RAW_b_TEI0185_REV03!B:B,0),3)),"---")),"---")</f>
        <v>U1-CA31</v>
      </c>
      <c r="N188" t="str">
        <f>IFERROR(IF(AND(B188="B2B",J188="--"),L188,IF(
COUNTIF(B2B!H:H,(IF(K188&lt;&gt;"---",IF(INDEX(RAW_b_TEI0185_REV03!B:D,MATCH(H188,RAW_b_TEI0185_REV03!B:B,0),3)=L188,INDEX(
RAW_b_TEI0185_REV03!B:D,MATCH(H188,INDEX(RAW_b_TEI0185_REV03!B:B,MATCH(H188,RAW_b_TEI0185_REV03!B:B,)+1):'RAW_b_TEI0185_REV03'!B11259,)+MATCH(H188,RAW_b_TEI0185_REV03!B:B,),3),INDEX(RAW_b_TEI0185_REV03!B:D,MATCH(H188,RAW_b_TEI0185_REV03!B:B,0),3)),"---")))=0,"---",IF(K188&lt;&gt;"---",IF(INDEX(RAW_b_TEI0185_REV03!B:D,MATCH(H188,RAW_b_TEI0185_REV03!B:B,0),3)=L188,INDEX(
RAW_b_TEI0185_REV03!B:D,MATCH(H188,INDEX(RAW_b_TEI0185_REV03!B:B,MATCH(H188,RAW_b_TEI0185_REV03!B:B,)+1):'RAW_b_TEI0185_REV03'!B11259,)+MATCH(H188,RAW_b_TEI0185_REV03!B:B,),3),INDEX(RAW_b_TEI0185_REV03!B:D,MATCH(H188,RAW_b_TEI0185_REV03!B:B,0),3)),"---"))),"---")</f>
        <v>---</v>
      </c>
      <c r="T188">
        <f>COUNTIF(RAW_b_TEI0185_REV03!B:B,G188)</f>
        <v>2</v>
      </c>
      <c r="U188" t="str">
        <f t="shared" si="19"/>
        <v>FMC-LA04_P</v>
      </c>
      <c r="W188" t="str">
        <f>IF(IF(IFERROR(VLOOKUP(H188,$O$6:$O$50,1,),1)=1,1,0),IFERROR(VLOOKUP($F$2&amp;"-"&amp;H188,RAW_b_TEI0185_REV03!C:G,4,0),"--"),"---")</f>
        <v>CA31</v>
      </c>
      <c r="X188" t="str">
        <f t="shared" si="20"/>
        <v>---</v>
      </c>
    </row>
    <row r="189" spans="1:24" x14ac:dyDescent="0.25">
      <c r="A189" t="s">
        <v>5307</v>
      </c>
      <c r="B189" t="s">
        <v>5223</v>
      </c>
      <c r="C189" t="s">
        <v>776</v>
      </c>
      <c r="D189" t="s">
        <v>271</v>
      </c>
      <c r="E189" t="s">
        <v>775</v>
      </c>
      <c r="F189" t="str">
        <f t="shared" si="14"/>
        <v>J3-H11</v>
      </c>
      <c r="G189" t="str">
        <f>VLOOKUP(F189,RAW_b_TEI0185_REV03!A:B,2,0)</f>
        <v>LA04_N</v>
      </c>
      <c r="H189" t="str">
        <f t="shared" si="15"/>
        <v>LA04_N</v>
      </c>
      <c r="I189" t="str">
        <f t="shared" si="16"/>
        <v>--</v>
      </c>
      <c r="J189" t="str">
        <f t="shared" si="17"/>
        <v>--</v>
      </c>
      <c r="K189">
        <f>IFERROR(IF(J189="--",IF(G189=H189,VLOOKUP(G189,RAW_b_TEI0185_REV03!L:N,3,0),SUM(VLOOKUP(H189,RAW_b_TEI0185_REV03!L:N,3,0),VLOOKUP(G189,RAW_b_TEI0185_REV03!L:N,3,0))),"---"),"---")</f>
        <v>100.6404</v>
      </c>
      <c r="L189" t="str">
        <f t="shared" si="18"/>
        <v>J3-H11</v>
      </c>
      <c r="M189" t="str">
        <f>IFERROR(IF(
COUNTIF(B2B!H:H,(IF(K189&lt;&gt;"---",IF(INDEX(RAW_b_TEI0185_REV03!B:D,MATCH(H189,RAW_b_TEI0185_REV03!B:B,0),3)=L189,INDEX(
RAW_b_TEI0185_REV03!B:D,MATCH(H189,INDEX(RAW_b_TEI0185_REV03!B:B,MATCH(H189,RAW_b_TEI0185_REV03!B:B,)+1):'RAW_b_TEI0185_REV03'!B11260,)+MATCH(H189,RAW_b_TEI0185_REV03!B:B,),3),INDEX(RAW_b_TEI0185_REV03!B:D,MATCH(H189,RAW_b_TEI0185_REV03!B:B,0),3)),"---")))=1,"---",IF(K189&lt;&gt;"---",IF(INDEX(RAW_b_TEI0185_REV03!B:D,MATCH(H189,RAW_b_TEI0185_REV03!B:B,0),3)=L189,INDEX(
RAW_b_TEI0185_REV03!B:D,MATCH(H189,INDEX(RAW_b_TEI0185_REV03!B:B,MATCH(H189,RAW_b_TEI0185_REV03!B:B,)+1):'RAW_b_TEI0185_REV03'!B11260,)+MATCH(H189,RAW_b_TEI0185_REV03!B:B,),3),INDEX(RAW_b_TEI0185_REV03!B:D,MATCH(H189,RAW_b_TEI0185_REV03!B:B,0),3)),"---")),"---")</f>
        <v>U1-CC31</v>
      </c>
      <c r="N189" t="str">
        <f>IFERROR(IF(AND(B189="B2B",J189="--"),L189,IF(
COUNTIF(B2B!H:H,(IF(K189&lt;&gt;"---",IF(INDEX(RAW_b_TEI0185_REV03!B:D,MATCH(H189,RAW_b_TEI0185_REV03!B:B,0),3)=L189,INDEX(
RAW_b_TEI0185_REV03!B:D,MATCH(H189,INDEX(RAW_b_TEI0185_REV03!B:B,MATCH(H189,RAW_b_TEI0185_REV03!B:B,)+1):'RAW_b_TEI0185_REV03'!B11260,)+MATCH(H189,RAW_b_TEI0185_REV03!B:B,),3),INDEX(RAW_b_TEI0185_REV03!B:D,MATCH(H189,RAW_b_TEI0185_REV03!B:B,0),3)),"---")))=0,"---",IF(K189&lt;&gt;"---",IF(INDEX(RAW_b_TEI0185_REV03!B:D,MATCH(H189,RAW_b_TEI0185_REV03!B:B,0),3)=L189,INDEX(
RAW_b_TEI0185_REV03!B:D,MATCH(H189,INDEX(RAW_b_TEI0185_REV03!B:B,MATCH(H189,RAW_b_TEI0185_REV03!B:B,)+1):'RAW_b_TEI0185_REV03'!B11260,)+MATCH(H189,RAW_b_TEI0185_REV03!B:B,),3),INDEX(RAW_b_TEI0185_REV03!B:D,MATCH(H189,RAW_b_TEI0185_REV03!B:B,0),3)),"---"))),"---")</f>
        <v>---</v>
      </c>
      <c r="T189">
        <f>COUNTIF(RAW_b_TEI0185_REV03!B:B,G189)</f>
        <v>2</v>
      </c>
      <c r="U189" t="str">
        <f t="shared" si="19"/>
        <v>FMC-LA04_N</v>
      </c>
      <c r="W189" t="str">
        <f>IF(IF(IFERROR(VLOOKUP(H189,$O$6:$O$50,1,),1)=1,1,0),IFERROR(VLOOKUP($F$2&amp;"-"&amp;H189,RAW_b_TEI0185_REV03!C:G,4,0),"--"),"---")</f>
        <v>CC31</v>
      </c>
      <c r="X189" t="str">
        <f t="shared" si="20"/>
        <v>---</v>
      </c>
    </row>
    <row r="190" spans="1:24" x14ac:dyDescent="0.25">
      <c r="A190" t="s">
        <v>5308</v>
      </c>
      <c r="B190" t="s">
        <v>5223</v>
      </c>
      <c r="C190" t="s">
        <v>779</v>
      </c>
      <c r="D190" t="s">
        <v>271</v>
      </c>
      <c r="E190" t="s">
        <v>778</v>
      </c>
      <c r="F190" t="str">
        <f t="shared" si="14"/>
        <v>J3-H13</v>
      </c>
      <c r="G190" t="str">
        <f>VLOOKUP(F190,RAW_b_TEI0185_REV03!A:B,2,0)</f>
        <v>LA07_P</v>
      </c>
      <c r="H190" t="str">
        <f t="shared" si="15"/>
        <v>LA07_P</v>
      </c>
      <c r="I190" t="str">
        <f t="shared" si="16"/>
        <v>--</v>
      </c>
      <c r="J190" t="str">
        <f t="shared" si="17"/>
        <v>--</v>
      </c>
      <c r="K190">
        <f>IFERROR(IF(J190="--",IF(G190=H190,VLOOKUP(G190,RAW_b_TEI0185_REV03!L:N,3,0),SUM(VLOOKUP(H190,RAW_b_TEI0185_REV03!L:N,3,0),VLOOKUP(G190,RAW_b_TEI0185_REV03!L:N,3,0))),"---"),"---")</f>
        <v>93.091899999999995</v>
      </c>
      <c r="L190" t="str">
        <f t="shared" si="18"/>
        <v>J3-H13</v>
      </c>
      <c r="M190" t="str">
        <f>IFERROR(IF(
COUNTIF(B2B!H:H,(IF(K190&lt;&gt;"---",IF(INDEX(RAW_b_TEI0185_REV03!B:D,MATCH(H190,RAW_b_TEI0185_REV03!B:B,0),3)=L190,INDEX(
RAW_b_TEI0185_REV03!B:D,MATCH(H190,INDEX(RAW_b_TEI0185_REV03!B:B,MATCH(H190,RAW_b_TEI0185_REV03!B:B,)+1):'RAW_b_TEI0185_REV03'!B11261,)+MATCH(H190,RAW_b_TEI0185_REV03!B:B,),3),INDEX(RAW_b_TEI0185_REV03!B:D,MATCH(H190,RAW_b_TEI0185_REV03!B:B,0),3)),"---")))=1,"---",IF(K190&lt;&gt;"---",IF(INDEX(RAW_b_TEI0185_REV03!B:D,MATCH(H190,RAW_b_TEI0185_REV03!B:B,0),3)=L190,INDEX(
RAW_b_TEI0185_REV03!B:D,MATCH(H190,INDEX(RAW_b_TEI0185_REV03!B:B,MATCH(H190,RAW_b_TEI0185_REV03!B:B,)+1):'RAW_b_TEI0185_REV03'!B11261,)+MATCH(H190,RAW_b_TEI0185_REV03!B:B,),3),INDEX(RAW_b_TEI0185_REV03!B:D,MATCH(H190,RAW_b_TEI0185_REV03!B:B,0),3)),"---")),"---")</f>
        <v>U1-CK11</v>
      </c>
      <c r="N190" t="str">
        <f>IFERROR(IF(AND(B190="B2B",J190="--"),L190,IF(
COUNTIF(B2B!H:H,(IF(K190&lt;&gt;"---",IF(INDEX(RAW_b_TEI0185_REV03!B:D,MATCH(H190,RAW_b_TEI0185_REV03!B:B,0),3)=L190,INDEX(
RAW_b_TEI0185_REV03!B:D,MATCH(H190,INDEX(RAW_b_TEI0185_REV03!B:B,MATCH(H190,RAW_b_TEI0185_REV03!B:B,)+1):'RAW_b_TEI0185_REV03'!B11261,)+MATCH(H190,RAW_b_TEI0185_REV03!B:B,),3),INDEX(RAW_b_TEI0185_REV03!B:D,MATCH(H190,RAW_b_TEI0185_REV03!B:B,0),3)),"---")))=0,"---",IF(K190&lt;&gt;"---",IF(INDEX(RAW_b_TEI0185_REV03!B:D,MATCH(H190,RAW_b_TEI0185_REV03!B:B,0),3)=L190,INDEX(
RAW_b_TEI0185_REV03!B:D,MATCH(H190,INDEX(RAW_b_TEI0185_REV03!B:B,MATCH(H190,RAW_b_TEI0185_REV03!B:B,)+1):'RAW_b_TEI0185_REV03'!B11261,)+MATCH(H190,RAW_b_TEI0185_REV03!B:B,),3),INDEX(RAW_b_TEI0185_REV03!B:D,MATCH(H190,RAW_b_TEI0185_REV03!B:B,0),3)),"---"))),"---")</f>
        <v>---</v>
      </c>
      <c r="T190">
        <f>COUNTIF(RAW_b_TEI0185_REV03!B:B,G190)</f>
        <v>2</v>
      </c>
      <c r="U190" t="str">
        <f t="shared" si="19"/>
        <v>FMC-LA07_P</v>
      </c>
      <c r="W190" t="str">
        <f>IF(IF(IFERROR(VLOOKUP(H190,$O$6:$O$50,1,),1)=1,1,0),IFERROR(VLOOKUP($F$2&amp;"-"&amp;H190,RAW_b_TEI0185_REV03!C:G,4,0),"--"),"---")</f>
        <v>CK11</v>
      </c>
      <c r="X190" t="str">
        <f t="shared" si="20"/>
        <v>---</v>
      </c>
    </row>
    <row r="191" spans="1:24" x14ac:dyDescent="0.25">
      <c r="A191" t="s">
        <v>5309</v>
      </c>
      <c r="B191" t="s">
        <v>5223</v>
      </c>
      <c r="C191" t="s">
        <v>782</v>
      </c>
      <c r="D191" t="s">
        <v>271</v>
      </c>
      <c r="E191" t="s">
        <v>781</v>
      </c>
      <c r="F191" t="str">
        <f t="shared" si="14"/>
        <v>J3-H14</v>
      </c>
      <c r="G191" t="str">
        <f>VLOOKUP(F191,RAW_b_TEI0185_REV03!A:B,2,0)</f>
        <v>LA07_N</v>
      </c>
      <c r="H191" t="str">
        <f t="shared" si="15"/>
        <v>LA07_N</v>
      </c>
      <c r="I191" t="str">
        <f t="shared" si="16"/>
        <v>--</v>
      </c>
      <c r="J191" t="str">
        <f t="shared" si="17"/>
        <v>--</v>
      </c>
      <c r="K191">
        <f>IFERROR(IF(J191="--",IF(G191=H191,VLOOKUP(G191,RAW_b_TEI0185_REV03!L:N,3,0),SUM(VLOOKUP(H191,RAW_b_TEI0185_REV03!L:N,3,0),VLOOKUP(G191,RAW_b_TEI0185_REV03!L:N,3,0))),"---"),"---")</f>
        <v>93.149900000000002</v>
      </c>
      <c r="L191" t="str">
        <f t="shared" si="18"/>
        <v>J3-H14</v>
      </c>
      <c r="M191" t="str">
        <f>IFERROR(IF(
COUNTIF(B2B!H:H,(IF(K191&lt;&gt;"---",IF(INDEX(RAW_b_TEI0185_REV03!B:D,MATCH(H191,RAW_b_TEI0185_REV03!B:B,0),3)=L191,INDEX(
RAW_b_TEI0185_REV03!B:D,MATCH(H191,INDEX(RAW_b_TEI0185_REV03!B:B,MATCH(H191,RAW_b_TEI0185_REV03!B:B,)+1):'RAW_b_TEI0185_REV03'!B11262,)+MATCH(H191,RAW_b_TEI0185_REV03!B:B,),3),INDEX(RAW_b_TEI0185_REV03!B:D,MATCH(H191,RAW_b_TEI0185_REV03!B:B,0),3)),"---")))=1,"---",IF(K191&lt;&gt;"---",IF(INDEX(RAW_b_TEI0185_REV03!B:D,MATCH(H191,RAW_b_TEI0185_REV03!B:B,0),3)=L191,INDEX(
RAW_b_TEI0185_REV03!B:D,MATCH(H191,INDEX(RAW_b_TEI0185_REV03!B:B,MATCH(H191,RAW_b_TEI0185_REV03!B:B,)+1):'RAW_b_TEI0185_REV03'!B11262,)+MATCH(H191,RAW_b_TEI0185_REV03!B:B,),3),INDEX(RAW_b_TEI0185_REV03!B:D,MATCH(H191,RAW_b_TEI0185_REV03!B:B,0),3)),"---")),"---")</f>
        <v>U1-CL8</v>
      </c>
      <c r="N191" t="str">
        <f>IFERROR(IF(AND(B191="B2B",J191="--"),L191,IF(
COUNTIF(B2B!H:H,(IF(K191&lt;&gt;"---",IF(INDEX(RAW_b_TEI0185_REV03!B:D,MATCH(H191,RAW_b_TEI0185_REV03!B:B,0),3)=L191,INDEX(
RAW_b_TEI0185_REV03!B:D,MATCH(H191,INDEX(RAW_b_TEI0185_REV03!B:B,MATCH(H191,RAW_b_TEI0185_REV03!B:B,)+1):'RAW_b_TEI0185_REV03'!B11262,)+MATCH(H191,RAW_b_TEI0185_REV03!B:B,),3),INDEX(RAW_b_TEI0185_REV03!B:D,MATCH(H191,RAW_b_TEI0185_REV03!B:B,0),3)),"---")))=0,"---",IF(K191&lt;&gt;"---",IF(INDEX(RAW_b_TEI0185_REV03!B:D,MATCH(H191,RAW_b_TEI0185_REV03!B:B,0),3)=L191,INDEX(
RAW_b_TEI0185_REV03!B:D,MATCH(H191,INDEX(RAW_b_TEI0185_REV03!B:B,MATCH(H191,RAW_b_TEI0185_REV03!B:B,)+1):'RAW_b_TEI0185_REV03'!B11262,)+MATCH(H191,RAW_b_TEI0185_REV03!B:B,),3),INDEX(RAW_b_TEI0185_REV03!B:D,MATCH(H191,RAW_b_TEI0185_REV03!B:B,0),3)),"---"))),"---")</f>
        <v>---</v>
      </c>
      <c r="T191">
        <f>COUNTIF(RAW_b_TEI0185_REV03!B:B,G191)</f>
        <v>2</v>
      </c>
      <c r="U191" t="str">
        <f t="shared" si="19"/>
        <v>FMC-LA07_N</v>
      </c>
      <c r="W191" t="str">
        <f>IF(IF(IFERROR(VLOOKUP(H191,$O$6:$O$50,1,),1)=1,1,0),IFERROR(VLOOKUP($F$2&amp;"-"&amp;H191,RAW_b_TEI0185_REV03!C:G,4,0),"--"),"---")</f>
        <v>CL8</v>
      </c>
      <c r="X191" t="str">
        <f t="shared" si="20"/>
        <v>---</v>
      </c>
    </row>
    <row r="192" spans="1:24" x14ac:dyDescent="0.25">
      <c r="A192" t="s">
        <v>5310</v>
      </c>
      <c r="B192" t="s">
        <v>5223</v>
      </c>
      <c r="C192" t="s">
        <v>785</v>
      </c>
      <c r="D192" t="s">
        <v>271</v>
      </c>
      <c r="E192" t="s">
        <v>784</v>
      </c>
      <c r="F192" t="str">
        <f t="shared" si="14"/>
        <v>J3-H16</v>
      </c>
      <c r="G192" t="str">
        <f>VLOOKUP(F192,RAW_b_TEI0185_REV03!A:B,2,0)</f>
        <v>LA11_P</v>
      </c>
      <c r="H192" t="str">
        <f t="shared" si="15"/>
        <v>LA11_P</v>
      </c>
      <c r="I192" t="str">
        <f t="shared" si="16"/>
        <v>--</v>
      </c>
      <c r="J192" t="str">
        <f t="shared" si="17"/>
        <v>--</v>
      </c>
      <c r="K192">
        <f>IFERROR(IF(J192="--",IF(G192=H192,VLOOKUP(G192,RAW_b_TEI0185_REV03!L:N,3,0),SUM(VLOOKUP(H192,RAW_b_TEI0185_REV03!L:N,3,0),VLOOKUP(G192,RAW_b_TEI0185_REV03!L:N,3,0))),"---"),"---")</f>
        <v>95.655299999999997</v>
      </c>
      <c r="L192" t="str">
        <f t="shared" si="18"/>
        <v>J3-H16</v>
      </c>
      <c r="M192" t="str">
        <f>IFERROR(IF(
COUNTIF(B2B!H:H,(IF(K192&lt;&gt;"---",IF(INDEX(RAW_b_TEI0185_REV03!B:D,MATCH(H192,RAW_b_TEI0185_REV03!B:B,0),3)=L192,INDEX(
RAW_b_TEI0185_REV03!B:D,MATCH(H192,INDEX(RAW_b_TEI0185_REV03!B:B,MATCH(H192,RAW_b_TEI0185_REV03!B:B,)+1):'RAW_b_TEI0185_REV03'!B11263,)+MATCH(H192,RAW_b_TEI0185_REV03!B:B,),3),INDEX(RAW_b_TEI0185_REV03!B:D,MATCH(H192,RAW_b_TEI0185_REV03!B:B,0),3)),"---")))=1,"---",IF(K192&lt;&gt;"---",IF(INDEX(RAW_b_TEI0185_REV03!B:D,MATCH(H192,RAW_b_TEI0185_REV03!B:B,0),3)=L192,INDEX(
RAW_b_TEI0185_REV03!B:D,MATCH(H192,INDEX(RAW_b_TEI0185_REV03!B:B,MATCH(H192,RAW_b_TEI0185_REV03!B:B,)+1):'RAW_b_TEI0185_REV03'!B11263,)+MATCH(H192,RAW_b_TEI0185_REV03!B:B,),3),INDEX(RAW_b_TEI0185_REV03!B:D,MATCH(H192,RAW_b_TEI0185_REV03!B:B,0),3)),"---")),"---")</f>
        <v>U1-CL23</v>
      </c>
      <c r="N192" t="str">
        <f>IFERROR(IF(AND(B192="B2B",J192="--"),L192,IF(
COUNTIF(B2B!H:H,(IF(K192&lt;&gt;"---",IF(INDEX(RAW_b_TEI0185_REV03!B:D,MATCH(H192,RAW_b_TEI0185_REV03!B:B,0),3)=L192,INDEX(
RAW_b_TEI0185_REV03!B:D,MATCH(H192,INDEX(RAW_b_TEI0185_REV03!B:B,MATCH(H192,RAW_b_TEI0185_REV03!B:B,)+1):'RAW_b_TEI0185_REV03'!B11263,)+MATCH(H192,RAW_b_TEI0185_REV03!B:B,),3),INDEX(RAW_b_TEI0185_REV03!B:D,MATCH(H192,RAW_b_TEI0185_REV03!B:B,0),3)),"---")))=0,"---",IF(K192&lt;&gt;"---",IF(INDEX(RAW_b_TEI0185_REV03!B:D,MATCH(H192,RAW_b_TEI0185_REV03!B:B,0),3)=L192,INDEX(
RAW_b_TEI0185_REV03!B:D,MATCH(H192,INDEX(RAW_b_TEI0185_REV03!B:B,MATCH(H192,RAW_b_TEI0185_REV03!B:B,)+1):'RAW_b_TEI0185_REV03'!B11263,)+MATCH(H192,RAW_b_TEI0185_REV03!B:B,),3),INDEX(RAW_b_TEI0185_REV03!B:D,MATCH(H192,RAW_b_TEI0185_REV03!B:B,0),3)),"---"))),"---")</f>
        <v>---</v>
      </c>
      <c r="T192">
        <f>COUNTIF(RAW_b_TEI0185_REV03!B:B,G192)</f>
        <v>2</v>
      </c>
      <c r="U192" t="str">
        <f t="shared" si="19"/>
        <v>FMC-LA11_P</v>
      </c>
      <c r="W192" t="str">
        <f>IF(IF(IFERROR(VLOOKUP(H192,$O$6:$O$50,1,),1)=1,1,0),IFERROR(VLOOKUP($F$2&amp;"-"&amp;H192,RAW_b_TEI0185_REV03!C:G,4,0),"--"),"---")</f>
        <v>CL23</v>
      </c>
      <c r="X192" t="str">
        <f t="shared" si="20"/>
        <v>---</v>
      </c>
    </row>
    <row r="193" spans="1:24" x14ac:dyDescent="0.25">
      <c r="A193" t="s">
        <v>5311</v>
      </c>
      <c r="B193" t="s">
        <v>5223</v>
      </c>
      <c r="C193" t="s">
        <v>788</v>
      </c>
      <c r="D193" t="s">
        <v>271</v>
      </c>
      <c r="E193" t="s">
        <v>787</v>
      </c>
      <c r="F193" t="str">
        <f t="shared" si="14"/>
        <v>J3-H17</v>
      </c>
      <c r="G193" t="str">
        <f>VLOOKUP(F193,RAW_b_TEI0185_REV03!A:B,2,0)</f>
        <v>LA11_N</v>
      </c>
      <c r="H193" t="str">
        <f t="shared" si="15"/>
        <v>LA11_N</v>
      </c>
      <c r="I193" t="str">
        <f t="shared" si="16"/>
        <v>--</v>
      </c>
      <c r="J193" t="str">
        <f t="shared" si="17"/>
        <v>--</v>
      </c>
      <c r="K193">
        <f>IFERROR(IF(J193="--",IF(G193=H193,VLOOKUP(G193,RAW_b_TEI0185_REV03!L:N,3,0),SUM(VLOOKUP(H193,RAW_b_TEI0185_REV03!L:N,3,0),VLOOKUP(G193,RAW_b_TEI0185_REV03!L:N,3,0))),"---"),"---")</f>
        <v>95.708799999999997</v>
      </c>
      <c r="L193" t="str">
        <f t="shared" si="18"/>
        <v>J3-H17</v>
      </c>
      <c r="M193" t="str">
        <f>IFERROR(IF(
COUNTIF(B2B!H:H,(IF(K193&lt;&gt;"---",IF(INDEX(RAW_b_TEI0185_REV03!B:D,MATCH(H193,RAW_b_TEI0185_REV03!B:B,0),3)=L193,INDEX(
RAW_b_TEI0185_REV03!B:D,MATCH(H193,INDEX(RAW_b_TEI0185_REV03!B:B,MATCH(H193,RAW_b_TEI0185_REV03!B:B,)+1):'RAW_b_TEI0185_REV03'!B11264,)+MATCH(H193,RAW_b_TEI0185_REV03!B:B,),3),INDEX(RAW_b_TEI0185_REV03!B:D,MATCH(H193,RAW_b_TEI0185_REV03!B:B,0),3)),"---")))=1,"---",IF(K193&lt;&gt;"---",IF(INDEX(RAW_b_TEI0185_REV03!B:D,MATCH(H193,RAW_b_TEI0185_REV03!B:B,0),3)=L193,INDEX(
RAW_b_TEI0185_REV03!B:D,MATCH(H193,INDEX(RAW_b_TEI0185_REV03!B:B,MATCH(H193,RAW_b_TEI0185_REV03!B:B,)+1):'RAW_b_TEI0185_REV03'!B11264,)+MATCH(H193,RAW_b_TEI0185_REV03!B:B,),3),INDEX(RAW_b_TEI0185_REV03!B:D,MATCH(H193,RAW_b_TEI0185_REV03!B:B,0),3)),"---")),"---")</f>
        <v>U1-CK26</v>
      </c>
      <c r="N193" t="str">
        <f>IFERROR(IF(AND(B193="B2B",J193="--"),L193,IF(
COUNTIF(B2B!H:H,(IF(K193&lt;&gt;"---",IF(INDEX(RAW_b_TEI0185_REV03!B:D,MATCH(H193,RAW_b_TEI0185_REV03!B:B,0),3)=L193,INDEX(
RAW_b_TEI0185_REV03!B:D,MATCH(H193,INDEX(RAW_b_TEI0185_REV03!B:B,MATCH(H193,RAW_b_TEI0185_REV03!B:B,)+1):'RAW_b_TEI0185_REV03'!B11264,)+MATCH(H193,RAW_b_TEI0185_REV03!B:B,),3),INDEX(RAW_b_TEI0185_REV03!B:D,MATCH(H193,RAW_b_TEI0185_REV03!B:B,0),3)),"---")))=0,"---",IF(K193&lt;&gt;"---",IF(INDEX(RAW_b_TEI0185_REV03!B:D,MATCH(H193,RAW_b_TEI0185_REV03!B:B,0),3)=L193,INDEX(
RAW_b_TEI0185_REV03!B:D,MATCH(H193,INDEX(RAW_b_TEI0185_REV03!B:B,MATCH(H193,RAW_b_TEI0185_REV03!B:B,)+1):'RAW_b_TEI0185_REV03'!B11264,)+MATCH(H193,RAW_b_TEI0185_REV03!B:B,),3),INDEX(RAW_b_TEI0185_REV03!B:D,MATCH(H193,RAW_b_TEI0185_REV03!B:B,0),3)),"---"))),"---")</f>
        <v>---</v>
      </c>
      <c r="T193">
        <f>COUNTIF(RAW_b_TEI0185_REV03!B:B,G193)</f>
        <v>2</v>
      </c>
      <c r="U193" t="str">
        <f t="shared" si="19"/>
        <v>FMC-LA11_N</v>
      </c>
      <c r="W193" t="str">
        <f>IF(IF(IFERROR(VLOOKUP(H193,$O$6:$O$50,1,),1)=1,1,0),IFERROR(VLOOKUP($F$2&amp;"-"&amp;H193,RAW_b_TEI0185_REV03!C:G,4,0),"--"),"---")</f>
        <v>CK26</v>
      </c>
      <c r="X193" t="str">
        <f t="shared" si="20"/>
        <v>---</v>
      </c>
    </row>
    <row r="194" spans="1:24" x14ac:dyDescent="0.25">
      <c r="A194" t="s">
        <v>5312</v>
      </c>
      <c r="B194" t="s">
        <v>5223</v>
      </c>
      <c r="C194" t="s">
        <v>791</v>
      </c>
      <c r="D194" t="s">
        <v>271</v>
      </c>
      <c r="E194" t="s">
        <v>790</v>
      </c>
      <c r="F194" t="str">
        <f t="shared" si="14"/>
        <v>J3-H19</v>
      </c>
      <c r="G194" t="str">
        <f>VLOOKUP(F194,RAW_b_TEI0185_REV03!A:B,2,0)</f>
        <v>LA15_P</v>
      </c>
      <c r="H194" t="str">
        <f t="shared" si="15"/>
        <v>LA15_P</v>
      </c>
      <c r="I194" t="str">
        <f t="shared" si="16"/>
        <v>--</v>
      </c>
      <c r="J194" t="str">
        <f t="shared" si="17"/>
        <v>--</v>
      </c>
      <c r="K194">
        <f>IFERROR(IF(J194="--",IF(G194=H194,VLOOKUP(G194,RAW_b_TEI0185_REV03!L:N,3,0),SUM(VLOOKUP(H194,RAW_b_TEI0185_REV03!L:N,3,0),VLOOKUP(G194,RAW_b_TEI0185_REV03!L:N,3,0))),"---"),"---")</f>
        <v>94.219200000000001</v>
      </c>
      <c r="L194" t="str">
        <f t="shared" si="18"/>
        <v>J3-H19</v>
      </c>
      <c r="M194" t="str">
        <f>IFERROR(IF(
COUNTIF(B2B!H:H,(IF(K194&lt;&gt;"---",IF(INDEX(RAW_b_TEI0185_REV03!B:D,MATCH(H194,RAW_b_TEI0185_REV03!B:B,0),3)=L194,INDEX(
RAW_b_TEI0185_REV03!B:D,MATCH(H194,INDEX(RAW_b_TEI0185_REV03!B:B,MATCH(H194,RAW_b_TEI0185_REV03!B:B,)+1):'RAW_b_TEI0185_REV03'!B11265,)+MATCH(H194,RAW_b_TEI0185_REV03!B:B,),3),INDEX(RAW_b_TEI0185_REV03!B:D,MATCH(H194,RAW_b_TEI0185_REV03!B:B,0),3)),"---")))=1,"---",IF(K194&lt;&gt;"---",IF(INDEX(RAW_b_TEI0185_REV03!B:D,MATCH(H194,RAW_b_TEI0185_REV03!B:B,0),3)=L194,INDEX(
RAW_b_TEI0185_REV03!B:D,MATCH(H194,INDEX(RAW_b_TEI0185_REV03!B:B,MATCH(H194,RAW_b_TEI0185_REV03!B:B,)+1):'RAW_b_TEI0185_REV03'!B11265,)+MATCH(H194,RAW_b_TEI0185_REV03!B:B,),3),INDEX(RAW_b_TEI0185_REV03!B:D,MATCH(H194,RAW_b_TEI0185_REV03!B:B,0),3)),"---")),"---")</f>
        <v>U1-BE64</v>
      </c>
      <c r="N194" t="str">
        <f>IFERROR(IF(AND(B194="B2B",J194="--"),L194,IF(
COUNTIF(B2B!H:H,(IF(K194&lt;&gt;"---",IF(INDEX(RAW_b_TEI0185_REV03!B:D,MATCH(H194,RAW_b_TEI0185_REV03!B:B,0),3)=L194,INDEX(
RAW_b_TEI0185_REV03!B:D,MATCH(H194,INDEX(RAW_b_TEI0185_REV03!B:B,MATCH(H194,RAW_b_TEI0185_REV03!B:B,)+1):'RAW_b_TEI0185_REV03'!B11265,)+MATCH(H194,RAW_b_TEI0185_REV03!B:B,),3),INDEX(RAW_b_TEI0185_REV03!B:D,MATCH(H194,RAW_b_TEI0185_REV03!B:B,0),3)),"---")))=0,"---",IF(K194&lt;&gt;"---",IF(INDEX(RAW_b_TEI0185_REV03!B:D,MATCH(H194,RAW_b_TEI0185_REV03!B:B,0),3)=L194,INDEX(
RAW_b_TEI0185_REV03!B:D,MATCH(H194,INDEX(RAW_b_TEI0185_REV03!B:B,MATCH(H194,RAW_b_TEI0185_REV03!B:B,)+1):'RAW_b_TEI0185_REV03'!B11265,)+MATCH(H194,RAW_b_TEI0185_REV03!B:B,),3),INDEX(RAW_b_TEI0185_REV03!B:D,MATCH(H194,RAW_b_TEI0185_REV03!B:B,0),3)),"---"))),"---")</f>
        <v>---</v>
      </c>
      <c r="T194">
        <f>COUNTIF(RAW_b_TEI0185_REV03!B:B,G194)</f>
        <v>2</v>
      </c>
      <c r="U194" t="str">
        <f t="shared" si="19"/>
        <v>FMC-LA15_P</v>
      </c>
      <c r="W194" t="str">
        <f>IF(IF(IFERROR(VLOOKUP(H194,$O$6:$O$50,1,),1)=1,1,0),IFERROR(VLOOKUP($F$2&amp;"-"&amp;H194,RAW_b_TEI0185_REV03!C:G,4,0),"--"),"---")</f>
        <v>BE64</v>
      </c>
      <c r="X194" t="str">
        <f t="shared" si="20"/>
        <v>---</v>
      </c>
    </row>
    <row r="195" spans="1:24" x14ac:dyDescent="0.25">
      <c r="A195" t="s">
        <v>5313</v>
      </c>
      <c r="B195" t="s">
        <v>5223</v>
      </c>
      <c r="C195" t="s">
        <v>794</v>
      </c>
      <c r="D195" t="s">
        <v>271</v>
      </c>
      <c r="E195" t="s">
        <v>793</v>
      </c>
      <c r="F195" t="str">
        <f t="shared" si="14"/>
        <v>J3-H20</v>
      </c>
      <c r="G195" t="str">
        <f>VLOOKUP(F195,RAW_b_TEI0185_REV03!A:B,2,0)</f>
        <v>LA15_N</v>
      </c>
      <c r="H195" t="str">
        <f t="shared" si="15"/>
        <v>LA15_N</v>
      </c>
      <c r="I195" t="str">
        <f t="shared" si="16"/>
        <v>--</v>
      </c>
      <c r="J195" t="str">
        <f t="shared" si="17"/>
        <v>--</v>
      </c>
      <c r="K195">
        <f>IFERROR(IF(J195="--",IF(G195=H195,VLOOKUP(G195,RAW_b_TEI0185_REV03!L:N,3,0),SUM(VLOOKUP(H195,RAW_b_TEI0185_REV03!L:N,3,0),VLOOKUP(G195,RAW_b_TEI0185_REV03!L:N,3,0))),"---"),"---")</f>
        <v>94.325999999999993</v>
      </c>
      <c r="L195" t="str">
        <f t="shared" si="18"/>
        <v>J3-H20</v>
      </c>
      <c r="M195" t="str">
        <f>IFERROR(IF(
COUNTIF(B2B!H:H,(IF(K195&lt;&gt;"---",IF(INDEX(RAW_b_TEI0185_REV03!B:D,MATCH(H195,RAW_b_TEI0185_REV03!B:B,0),3)=L195,INDEX(
RAW_b_TEI0185_REV03!B:D,MATCH(H195,INDEX(RAW_b_TEI0185_REV03!B:B,MATCH(H195,RAW_b_TEI0185_REV03!B:B,)+1):'RAW_b_TEI0185_REV03'!B11266,)+MATCH(H195,RAW_b_TEI0185_REV03!B:B,),3),INDEX(RAW_b_TEI0185_REV03!B:D,MATCH(H195,RAW_b_TEI0185_REV03!B:B,0),3)),"---")))=1,"---",IF(K195&lt;&gt;"---",IF(INDEX(RAW_b_TEI0185_REV03!B:D,MATCH(H195,RAW_b_TEI0185_REV03!B:B,0),3)=L195,INDEX(
RAW_b_TEI0185_REV03!B:D,MATCH(H195,INDEX(RAW_b_TEI0185_REV03!B:B,MATCH(H195,RAW_b_TEI0185_REV03!B:B,)+1):'RAW_b_TEI0185_REV03'!B11266,)+MATCH(H195,RAW_b_TEI0185_REV03!B:B,),3),INDEX(RAW_b_TEI0185_REV03!B:D,MATCH(H195,RAW_b_TEI0185_REV03!B:B,0),3)),"---")),"---")</f>
        <v>U1-BF64</v>
      </c>
      <c r="N195" t="str">
        <f>IFERROR(IF(AND(B195="B2B",J195="--"),L195,IF(
COUNTIF(B2B!H:H,(IF(K195&lt;&gt;"---",IF(INDEX(RAW_b_TEI0185_REV03!B:D,MATCH(H195,RAW_b_TEI0185_REV03!B:B,0),3)=L195,INDEX(
RAW_b_TEI0185_REV03!B:D,MATCH(H195,INDEX(RAW_b_TEI0185_REV03!B:B,MATCH(H195,RAW_b_TEI0185_REV03!B:B,)+1):'RAW_b_TEI0185_REV03'!B11266,)+MATCH(H195,RAW_b_TEI0185_REV03!B:B,),3),INDEX(RAW_b_TEI0185_REV03!B:D,MATCH(H195,RAW_b_TEI0185_REV03!B:B,0),3)),"---")))=0,"---",IF(K195&lt;&gt;"---",IF(INDEX(RAW_b_TEI0185_REV03!B:D,MATCH(H195,RAW_b_TEI0185_REV03!B:B,0),3)=L195,INDEX(
RAW_b_TEI0185_REV03!B:D,MATCH(H195,INDEX(RAW_b_TEI0185_REV03!B:B,MATCH(H195,RAW_b_TEI0185_REV03!B:B,)+1):'RAW_b_TEI0185_REV03'!B11266,)+MATCH(H195,RAW_b_TEI0185_REV03!B:B,),3),INDEX(RAW_b_TEI0185_REV03!B:D,MATCH(H195,RAW_b_TEI0185_REV03!B:B,0),3)),"---"))),"---")</f>
        <v>---</v>
      </c>
      <c r="T195">
        <f>COUNTIF(RAW_b_TEI0185_REV03!B:B,G195)</f>
        <v>2</v>
      </c>
      <c r="U195" t="str">
        <f t="shared" si="19"/>
        <v>FMC-LA15_N</v>
      </c>
      <c r="W195" t="str">
        <f>IF(IF(IFERROR(VLOOKUP(H195,$O$6:$O$50,1,),1)=1,1,0),IFERROR(VLOOKUP($F$2&amp;"-"&amp;H195,RAW_b_TEI0185_REV03!C:G,4,0),"--"),"---")</f>
        <v>BF64</v>
      </c>
      <c r="X195" t="str">
        <f t="shared" si="20"/>
        <v>---</v>
      </c>
    </row>
    <row r="196" spans="1:24" x14ac:dyDescent="0.25">
      <c r="A196" t="s">
        <v>5314</v>
      </c>
      <c r="B196" t="s">
        <v>5223</v>
      </c>
      <c r="C196" t="s">
        <v>797</v>
      </c>
      <c r="D196" t="s">
        <v>271</v>
      </c>
      <c r="E196" t="s">
        <v>796</v>
      </c>
      <c r="F196" t="str">
        <f t="shared" si="14"/>
        <v>J3-H22</v>
      </c>
      <c r="G196" t="str">
        <f>VLOOKUP(F196,RAW_b_TEI0185_REV03!A:B,2,0)</f>
        <v>LA19_P</v>
      </c>
      <c r="H196" t="str">
        <f t="shared" si="15"/>
        <v>LA19_P</v>
      </c>
      <c r="I196" t="str">
        <f t="shared" si="16"/>
        <v>--</v>
      </c>
      <c r="J196" t="str">
        <f t="shared" si="17"/>
        <v>--</v>
      </c>
      <c r="K196">
        <f>IFERROR(IF(J196="--",IF(G196=H196,VLOOKUP(G196,RAW_b_TEI0185_REV03!L:N,3,0),SUM(VLOOKUP(H196,RAW_b_TEI0185_REV03!L:N,3,0),VLOOKUP(G196,RAW_b_TEI0185_REV03!L:N,3,0))),"---"),"---")</f>
        <v>98.738799999999998</v>
      </c>
      <c r="L196" t="str">
        <f t="shared" si="18"/>
        <v>J3-H22</v>
      </c>
      <c r="M196" t="str">
        <f>IFERROR(IF(
COUNTIF(B2B!H:H,(IF(K196&lt;&gt;"---",IF(INDEX(RAW_b_TEI0185_REV03!B:D,MATCH(H196,RAW_b_TEI0185_REV03!B:B,0),3)=L196,INDEX(
RAW_b_TEI0185_REV03!B:D,MATCH(H196,INDEX(RAW_b_TEI0185_REV03!B:B,MATCH(H196,RAW_b_TEI0185_REV03!B:B,)+1):'RAW_b_TEI0185_REV03'!B11267,)+MATCH(H196,RAW_b_TEI0185_REV03!B:B,),3),INDEX(RAW_b_TEI0185_REV03!B:D,MATCH(H196,RAW_b_TEI0185_REV03!B:B,0),3)),"---")))=1,"---",IF(K196&lt;&gt;"---",IF(INDEX(RAW_b_TEI0185_REV03!B:D,MATCH(H196,RAW_b_TEI0185_REV03!B:B,0),3)=L196,INDEX(
RAW_b_TEI0185_REV03!B:D,MATCH(H196,INDEX(RAW_b_TEI0185_REV03!B:B,MATCH(H196,RAW_b_TEI0185_REV03!B:B,)+1):'RAW_b_TEI0185_REV03'!B11267,)+MATCH(H196,RAW_b_TEI0185_REV03!B:B,),3),INDEX(RAW_b_TEI0185_REV03!B:D,MATCH(H196,RAW_b_TEI0185_REV03!B:B,0),3)),"---")),"---")</f>
        <v>U1-CK73</v>
      </c>
      <c r="N196" t="str">
        <f>IFERROR(IF(AND(B196="B2B",J196="--"),L196,IF(
COUNTIF(B2B!H:H,(IF(K196&lt;&gt;"---",IF(INDEX(RAW_b_TEI0185_REV03!B:D,MATCH(H196,RAW_b_TEI0185_REV03!B:B,0),3)=L196,INDEX(
RAW_b_TEI0185_REV03!B:D,MATCH(H196,INDEX(RAW_b_TEI0185_REV03!B:B,MATCH(H196,RAW_b_TEI0185_REV03!B:B,)+1):'RAW_b_TEI0185_REV03'!B11267,)+MATCH(H196,RAW_b_TEI0185_REV03!B:B,),3),INDEX(RAW_b_TEI0185_REV03!B:D,MATCH(H196,RAW_b_TEI0185_REV03!B:B,0),3)),"---")))=0,"---",IF(K196&lt;&gt;"---",IF(INDEX(RAW_b_TEI0185_REV03!B:D,MATCH(H196,RAW_b_TEI0185_REV03!B:B,0),3)=L196,INDEX(
RAW_b_TEI0185_REV03!B:D,MATCH(H196,INDEX(RAW_b_TEI0185_REV03!B:B,MATCH(H196,RAW_b_TEI0185_REV03!B:B,)+1):'RAW_b_TEI0185_REV03'!B11267,)+MATCH(H196,RAW_b_TEI0185_REV03!B:B,),3),INDEX(RAW_b_TEI0185_REV03!B:D,MATCH(H196,RAW_b_TEI0185_REV03!B:B,0),3)),"---"))),"---")</f>
        <v>---</v>
      </c>
      <c r="T196">
        <f>COUNTIF(RAW_b_TEI0185_REV03!B:B,G196)</f>
        <v>2</v>
      </c>
      <c r="U196" t="str">
        <f t="shared" si="19"/>
        <v>FMC-LA19_P</v>
      </c>
      <c r="W196" t="str">
        <f>IF(IF(IFERROR(VLOOKUP(H196,$O$6:$O$50,1,),1)=1,1,0),IFERROR(VLOOKUP($F$2&amp;"-"&amp;H196,RAW_b_TEI0185_REV03!C:G,4,0),"--"),"---")</f>
        <v>CK73</v>
      </c>
      <c r="X196" t="str">
        <f t="shared" si="20"/>
        <v>---</v>
      </c>
    </row>
    <row r="197" spans="1:24" x14ac:dyDescent="0.25">
      <c r="A197" t="s">
        <v>5315</v>
      </c>
      <c r="B197" t="s">
        <v>5223</v>
      </c>
      <c r="C197" t="s">
        <v>800</v>
      </c>
      <c r="D197" t="s">
        <v>271</v>
      </c>
      <c r="E197" t="s">
        <v>799</v>
      </c>
      <c r="F197" t="str">
        <f t="shared" si="14"/>
        <v>J3-H23</v>
      </c>
      <c r="G197" t="str">
        <f>VLOOKUP(F197,RAW_b_TEI0185_REV03!A:B,2,0)</f>
        <v>LA19_N</v>
      </c>
      <c r="H197" t="str">
        <f t="shared" si="15"/>
        <v>LA19_N</v>
      </c>
      <c r="I197" t="str">
        <f t="shared" si="16"/>
        <v>--</v>
      </c>
      <c r="J197" t="str">
        <f t="shared" si="17"/>
        <v>--</v>
      </c>
      <c r="K197">
        <f>IFERROR(IF(J197="--",IF(G197=H197,VLOOKUP(G197,RAW_b_TEI0185_REV03!L:N,3,0),SUM(VLOOKUP(H197,RAW_b_TEI0185_REV03!L:N,3,0),VLOOKUP(G197,RAW_b_TEI0185_REV03!L:N,3,0))),"---"),"---")</f>
        <v>98.756699999999995</v>
      </c>
      <c r="L197" t="str">
        <f t="shared" si="18"/>
        <v>J3-H23</v>
      </c>
      <c r="M197" t="str">
        <f>IFERROR(IF(
COUNTIF(B2B!H:H,(IF(K197&lt;&gt;"---",IF(INDEX(RAW_b_TEI0185_REV03!B:D,MATCH(H197,RAW_b_TEI0185_REV03!B:B,0),3)=L197,INDEX(
RAW_b_TEI0185_REV03!B:D,MATCH(H197,INDEX(RAW_b_TEI0185_REV03!B:B,MATCH(H197,RAW_b_TEI0185_REV03!B:B,)+1):'RAW_b_TEI0185_REV03'!B11268,)+MATCH(H197,RAW_b_TEI0185_REV03!B:B,),3),INDEX(RAW_b_TEI0185_REV03!B:D,MATCH(H197,RAW_b_TEI0185_REV03!B:B,0),3)),"---")))=1,"---",IF(K197&lt;&gt;"---",IF(INDEX(RAW_b_TEI0185_REV03!B:D,MATCH(H197,RAW_b_TEI0185_REV03!B:B,0),3)=L197,INDEX(
RAW_b_TEI0185_REV03!B:D,MATCH(H197,INDEX(RAW_b_TEI0185_REV03!B:B,MATCH(H197,RAW_b_TEI0185_REV03!B:B,)+1):'RAW_b_TEI0185_REV03'!B11268,)+MATCH(H197,RAW_b_TEI0185_REV03!B:B,),3),INDEX(RAW_b_TEI0185_REV03!B:D,MATCH(H197,RAW_b_TEI0185_REV03!B:B,0),3)),"---")),"---")</f>
        <v>U1-CL73</v>
      </c>
      <c r="N197" t="str">
        <f>IFERROR(IF(AND(B197="B2B",J197="--"),L197,IF(
COUNTIF(B2B!H:H,(IF(K197&lt;&gt;"---",IF(INDEX(RAW_b_TEI0185_REV03!B:D,MATCH(H197,RAW_b_TEI0185_REV03!B:B,0),3)=L197,INDEX(
RAW_b_TEI0185_REV03!B:D,MATCH(H197,INDEX(RAW_b_TEI0185_REV03!B:B,MATCH(H197,RAW_b_TEI0185_REV03!B:B,)+1):'RAW_b_TEI0185_REV03'!B11268,)+MATCH(H197,RAW_b_TEI0185_REV03!B:B,),3),INDEX(RAW_b_TEI0185_REV03!B:D,MATCH(H197,RAW_b_TEI0185_REV03!B:B,0),3)),"---")))=0,"---",IF(K197&lt;&gt;"---",IF(INDEX(RAW_b_TEI0185_REV03!B:D,MATCH(H197,RAW_b_TEI0185_REV03!B:B,0),3)=L197,INDEX(
RAW_b_TEI0185_REV03!B:D,MATCH(H197,INDEX(RAW_b_TEI0185_REV03!B:B,MATCH(H197,RAW_b_TEI0185_REV03!B:B,)+1):'RAW_b_TEI0185_REV03'!B11268,)+MATCH(H197,RAW_b_TEI0185_REV03!B:B,),3),INDEX(RAW_b_TEI0185_REV03!B:D,MATCH(H197,RAW_b_TEI0185_REV03!B:B,0),3)),"---"))),"---")</f>
        <v>---</v>
      </c>
      <c r="T197">
        <f>COUNTIF(RAW_b_TEI0185_REV03!B:B,G197)</f>
        <v>2</v>
      </c>
      <c r="U197" t="str">
        <f t="shared" si="19"/>
        <v>FMC-LA19_N</v>
      </c>
      <c r="W197" t="str">
        <f>IF(IF(IFERROR(VLOOKUP(H197,$O$6:$O$50,1,),1)=1,1,0),IFERROR(VLOOKUP($F$2&amp;"-"&amp;H197,RAW_b_TEI0185_REV03!C:G,4,0),"--"),"---")</f>
        <v>CL73</v>
      </c>
      <c r="X197" t="str">
        <f t="shared" si="20"/>
        <v>---</v>
      </c>
    </row>
    <row r="198" spans="1:24" x14ac:dyDescent="0.25">
      <c r="A198" t="s">
        <v>5316</v>
      </c>
      <c r="B198" t="s">
        <v>5223</v>
      </c>
      <c r="C198" t="s">
        <v>803</v>
      </c>
      <c r="D198" t="s">
        <v>271</v>
      </c>
      <c r="E198" t="s">
        <v>802</v>
      </c>
      <c r="F198" t="str">
        <f t="shared" si="14"/>
        <v>J3-H25</v>
      </c>
      <c r="G198" t="str">
        <f>VLOOKUP(F198,RAW_b_TEI0185_REV03!A:B,2,0)</f>
        <v>LA21_P</v>
      </c>
      <c r="H198" t="str">
        <f t="shared" si="15"/>
        <v>LA21_P</v>
      </c>
      <c r="I198" t="str">
        <f t="shared" si="16"/>
        <v>--</v>
      </c>
      <c r="J198" t="str">
        <f t="shared" si="17"/>
        <v>--</v>
      </c>
      <c r="K198">
        <f>IFERROR(IF(J198="--",IF(G198=H198,VLOOKUP(G198,RAW_b_TEI0185_REV03!L:N,3,0),SUM(VLOOKUP(H198,RAW_b_TEI0185_REV03!L:N,3,0),VLOOKUP(G198,RAW_b_TEI0185_REV03!L:N,3,0))),"---"),"---")</f>
        <v>101.6384</v>
      </c>
      <c r="L198" t="str">
        <f t="shared" si="18"/>
        <v>J3-H25</v>
      </c>
      <c r="M198" t="str">
        <f>IFERROR(IF(
COUNTIF(B2B!H:H,(IF(K198&lt;&gt;"---",IF(INDEX(RAW_b_TEI0185_REV03!B:D,MATCH(H198,RAW_b_TEI0185_REV03!B:B,0),3)=L198,INDEX(
RAW_b_TEI0185_REV03!B:D,MATCH(H198,INDEX(RAW_b_TEI0185_REV03!B:B,MATCH(H198,RAW_b_TEI0185_REV03!B:B,)+1):'RAW_b_TEI0185_REV03'!B11269,)+MATCH(H198,RAW_b_TEI0185_REV03!B:B,),3),INDEX(RAW_b_TEI0185_REV03!B:D,MATCH(H198,RAW_b_TEI0185_REV03!B:B,0),3)),"---")))=1,"---",IF(K198&lt;&gt;"---",IF(INDEX(RAW_b_TEI0185_REV03!B:D,MATCH(H198,RAW_b_TEI0185_REV03!B:B,0),3)=L198,INDEX(
RAW_b_TEI0185_REV03!B:D,MATCH(H198,INDEX(RAW_b_TEI0185_REV03!B:B,MATCH(H198,RAW_b_TEI0185_REV03!B:B,)+1):'RAW_b_TEI0185_REV03'!B11269,)+MATCH(H198,RAW_b_TEI0185_REV03!B:B,),3),INDEX(RAW_b_TEI0185_REV03!B:D,MATCH(H198,RAW_b_TEI0185_REV03!B:B,0),3)),"---")),"---")</f>
        <v>U1-BR38</v>
      </c>
      <c r="N198" t="str">
        <f>IFERROR(IF(AND(B198="B2B",J198="--"),L198,IF(
COUNTIF(B2B!H:H,(IF(K198&lt;&gt;"---",IF(INDEX(RAW_b_TEI0185_REV03!B:D,MATCH(H198,RAW_b_TEI0185_REV03!B:B,0),3)=L198,INDEX(
RAW_b_TEI0185_REV03!B:D,MATCH(H198,INDEX(RAW_b_TEI0185_REV03!B:B,MATCH(H198,RAW_b_TEI0185_REV03!B:B,)+1):'RAW_b_TEI0185_REV03'!B11269,)+MATCH(H198,RAW_b_TEI0185_REV03!B:B,),3),INDEX(RAW_b_TEI0185_REV03!B:D,MATCH(H198,RAW_b_TEI0185_REV03!B:B,0),3)),"---")))=0,"---",IF(K198&lt;&gt;"---",IF(INDEX(RAW_b_TEI0185_REV03!B:D,MATCH(H198,RAW_b_TEI0185_REV03!B:B,0),3)=L198,INDEX(
RAW_b_TEI0185_REV03!B:D,MATCH(H198,INDEX(RAW_b_TEI0185_REV03!B:B,MATCH(H198,RAW_b_TEI0185_REV03!B:B,)+1):'RAW_b_TEI0185_REV03'!B11269,)+MATCH(H198,RAW_b_TEI0185_REV03!B:B,),3),INDEX(RAW_b_TEI0185_REV03!B:D,MATCH(H198,RAW_b_TEI0185_REV03!B:B,0),3)),"---"))),"---")</f>
        <v>---</v>
      </c>
      <c r="T198">
        <f>COUNTIF(RAW_b_TEI0185_REV03!B:B,G198)</f>
        <v>2</v>
      </c>
      <c r="U198" t="str">
        <f t="shared" si="19"/>
        <v>FMC-LA21_P</v>
      </c>
      <c r="W198" t="str">
        <f>IF(IF(IFERROR(VLOOKUP(H198,$O$6:$O$50,1,),1)=1,1,0),IFERROR(VLOOKUP($F$2&amp;"-"&amp;H198,RAW_b_TEI0185_REV03!C:G,4,0),"--"),"---")</f>
        <v>BR38</v>
      </c>
      <c r="X198" t="str">
        <f t="shared" si="20"/>
        <v>---</v>
      </c>
    </row>
    <row r="199" spans="1:24" x14ac:dyDescent="0.25">
      <c r="A199" t="s">
        <v>5317</v>
      </c>
      <c r="B199" t="s">
        <v>5223</v>
      </c>
      <c r="C199" t="s">
        <v>806</v>
      </c>
      <c r="D199" t="s">
        <v>271</v>
      </c>
      <c r="E199" t="s">
        <v>805</v>
      </c>
      <c r="F199" t="str">
        <f t="shared" ref="F199:F262" si="21">$D199&amp;"-"&amp;$E199</f>
        <v>J3-H26</v>
      </c>
      <c r="G199" t="str">
        <f>VLOOKUP(F199,RAW_b_TEI0185_REV03!A:B,2,0)</f>
        <v>LA21_N</v>
      </c>
      <c r="H199" t="str">
        <f t="shared" ref="H199:H262" si="22">IF(IF(COUNTIF($Q$6:$S$150,G199)&gt;0,"---","--")="---",VLOOKUP(G199,$Q$6:$S$150,3,0),G199)</f>
        <v>LA21_N</v>
      </c>
      <c r="I199" t="str">
        <f t="shared" ref="I199:I262" si="23">IF(IF(COUNTIF($Q$6:$S$150,G199)&gt;0,"---","--")="---",VLOOKUP(G199,$Q$6:$S$150,2,0),"--")</f>
        <v>--</v>
      </c>
      <c r="J199" t="str">
        <f t="shared" ref="J199:J262" si="24">IF(COUNTIF($O$6:$O$100,G199)&gt;0,"---","--")</f>
        <v>--</v>
      </c>
      <c r="K199">
        <f>IFERROR(IF(J199="--",IF(G199=H199,VLOOKUP(G199,RAW_b_TEI0185_REV03!L:N,3,0),SUM(VLOOKUP(H199,RAW_b_TEI0185_REV03!L:N,3,0),VLOOKUP(G199,RAW_b_TEI0185_REV03!L:N,3,0))),"---"),"---")</f>
        <v>101.486</v>
      </c>
      <c r="L199" t="str">
        <f t="shared" ref="L199:L262" si="25">$D199&amp;"-"&amp;$E199</f>
        <v>J3-H26</v>
      </c>
      <c r="M199" t="str">
        <f>IFERROR(IF(
COUNTIF(B2B!H:H,(IF(K199&lt;&gt;"---",IF(INDEX(RAW_b_TEI0185_REV03!B:D,MATCH(H199,RAW_b_TEI0185_REV03!B:B,0),3)=L199,INDEX(
RAW_b_TEI0185_REV03!B:D,MATCH(H199,INDEX(RAW_b_TEI0185_REV03!B:B,MATCH(H199,RAW_b_TEI0185_REV03!B:B,)+1):'RAW_b_TEI0185_REV03'!B11270,)+MATCH(H199,RAW_b_TEI0185_REV03!B:B,),3),INDEX(RAW_b_TEI0185_REV03!B:D,MATCH(H199,RAW_b_TEI0185_REV03!B:B,0),3)),"---")))=1,"---",IF(K199&lt;&gt;"---",IF(INDEX(RAW_b_TEI0185_REV03!B:D,MATCH(H199,RAW_b_TEI0185_REV03!B:B,0),3)=L199,INDEX(
RAW_b_TEI0185_REV03!B:D,MATCH(H199,INDEX(RAW_b_TEI0185_REV03!B:B,MATCH(H199,RAW_b_TEI0185_REV03!B:B,)+1):'RAW_b_TEI0185_REV03'!B11270,)+MATCH(H199,RAW_b_TEI0185_REV03!B:B,),3),INDEX(RAW_b_TEI0185_REV03!B:D,MATCH(H199,RAW_b_TEI0185_REV03!B:B,0),3)),"---")),"---")</f>
        <v>U1-BU38</v>
      </c>
      <c r="N199" t="str">
        <f>IFERROR(IF(AND(B199="B2B",J199="--"),L199,IF(
COUNTIF(B2B!H:H,(IF(K199&lt;&gt;"---",IF(INDEX(RAW_b_TEI0185_REV03!B:D,MATCH(H199,RAW_b_TEI0185_REV03!B:B,0),3)=L199,INDEX(
RAW_b_TEI0185_REV03!B:D,MATCH(H199,INDEX(RAW_b_TEI0185_REV03!B:B,MATCH(H199,RAW_b_TEI0185_REV03!B:B,)+1):'RAW_b_TEI0185_REV03'!B11270,)+MATCH(H199,RAW_b_TEI0185_REV03!B:B,),3),INDEX(RAW_b_TEI0185_REV03!B:D,MATCH(H199,RAW_b_TEI0185_REV03!B:B,0),3)),"---")))=0,"---",IF(K199&lt;&gt;"---",IF(INDEX(RAW_b_TEI0185_REV03!B:D,MATCH(H199,RAW_b_TEI0185_REV03!B:B,0),3)=L199,INDEX(
RAW_b_TEI0185_REV03!B:D,MATCH(H199,INDEX(RAW_b_TEI0185_REV03!B:B,MATCH(H199,RAW_b_TEI0185_REV03!B:B,)+1):'RAW_b_TEI0185_REV03'!B11270,)+MATCH(H199,RAW_b_TEI0185_REV03!B:B,),3),INDEX(RAW_b_TEI0185_REV03!B:D,MATCH(H199,RAW_b_TEI0185_REV03!B:B,0),3)),"---"))),"---")</f>
        <v>---</v>
      </c>
      <c r="T199">
        <f>COUNTIF(RAW_b_TEI0185_REV03!B:B,G199)</f>
        <v>2</v>
      </c>
      <c r="U199" t="str">
        <f t="shared" ref="U199:U262" si="26">$B199&amp;"-"&amp;$C199</f>
        <v>FMC-LA21_N</v>
      </c>
      <c r="W199" t="str">
        <f>IF(IF(IFERROR(VLOOKUP(H199,$O$6:$O$50,1,),1)=1,1,0),IFERROR(VLOOKUP($F$2&amp;"-"&amp;H199,RAW_b_TEI0185_REV03!C:G,4,0),"--"),"---")</f>
        <v>BU38</v>
      </c>
      <c r="X199" t="str">
        <f t="shared" ref="X199:X262" si="27">IF(AND(J199="--",W199="--"),M199,"---")</f>
        <v>---</v>
      </c>
    </row>
    <row r="200" spans="1:24" x14ac:dyDescent="0.25">
      <c r="A200" t="s">
        <v>5318</v>
      </c>
      <c r="B200" t="s">
        <v>5223</v>
      </c>
      <c r="C200" t="s">
        <v>809</v>
      </c>
      <c r="D200" t="s">
        <v>271</v>
      </c>
      <c r="E200" t="s">
        <v>808</v>
      </c>
      <c r="F200" t="str">
        <f t="shared" si="21"/>
        <v>J3-H28</v>
      </c>
      <c r="G200" t="str">
        <f>VLOOKUP(F200,RAW_b_TEI0185_REV03!A:B,2,0)</f>
        <v>LA24_P</v>
      </c>
      <c r="H200" t="str">
        <f t="shared" si="22"/>
        <v>LA24_P</v>
      </c>
      <c r="I200" t="str">
        <f t="shared" si="23"/>
        <v>--</v>
      </c>
      <c r="J200" t="str">
        <f t="shared" si="24"/>
        <v>--</v>
      </c>
      <c r="K200">
        <f>IFERROR(IF(J200="--",IF(G200=H200,VLOOKUP(G200,RAW_b_TEI0185_REV03!L:N,3,0),SUM(VLOOKUP(H200,RAW_b_TEI0185_REV03!L:N,3,0),VLOOKUP(G200,RAW_b_TEI0185_REV03!L:N,3,0))),"---"),"---")</f>
        <v>100.2534</v>
      </c>
      <c r="L200" t="str">
        <f t="shared" si="25"/>
        <v>J3-H28</v>
      </c>
      <c r="M200" t="str">
        <f>IFERROR(IF(
COUNTIF(B2B!H:H,(IF(K200&lt;&gt;"---",IF(INDEX(RAW_b_TEI0185_REV03!B:D,MATCH(H200,RAW_b_TEI0185_REV03!B:B,0),3)=L200,INDEX(
RAW_b_TEI0185_REV03!B:D,MATCH(H200,INDEX(RAW_b_TEI0185_REV03!B:B,MATCH(H200,RAW_b_TEI0185_REV03!B:B,)+1):'RAW_b_TEI0185_REV03'!B11271,)+MATCH(H200,RAW_b_TEI0185_REV03!B:B,),3),INDEX(RAW_b_TEI0185_REV03!B:D,MATCH(H200,RAW_b_TEI0185_REV03!B:B,0),3)),"---")))=1,"---",IF(K200&lt;&gt;"---",IF(INDEX(RAW_b_TEI0185_REV03!B:D,MATCH(H200,RAW_b_TEI0185_REV03!B:B,0),3)=L200,INDEX(
RAW_b_TEI0185_REV03!B:D,MATCH(H200,INDEX(RAW_b_TEI0185_REV03!B:B,MATCH(H200,RAW_b_TEI0185_REV03!B:B,)+1):'RAW_b_TEI0185_REV03'!B11271,)+MATCH(H200,RAW_b_TEI0185_REV03!B:B,),3),INDEX(RAW_b_TEI0185_REV03!B:D,MATCH(H200,RAW_b_TEI0185_REV03!B:B,0),3)),"---")),"---")</f>
        <v>U1-CF52</v>
      </c>
      <c r="N200" t="str">
        <f>IFERROR(IF(AND(B200="B2B",J200="--"),L200,IF(
COUNTIF(B2B!H:H,(IF(K200&lt;&gt;"---",IF(INDEX(RAW_b_TEI0185_REV03!B:D,MATCH(H200,RAW_b_TEI0185_REV03!B:B,0),3)=L200,INDEX(
RAW_b_TEI0185_REV03!B:D,MATCH(H200,INDEX(RAW_b_TEI0185_REV03!B:B,MATCH(H200,RAW_b_TEI0185_REV03!B:B,)+1):'RAW_b_TEI0185_REV03'!B11271,)+MATCH(H200,RAW_b_TEI0185_REV03!B:B,),3),INDEX(RAW_b_TEI0185_REV03!B:D,MATCH(H200,RAW_b_TEI0185_REV03!B:B,0),3)),"---")))=0,"---",IF(K200&lt;&gt;"---",IF(INDEX(RAW_b_TEI0185_REV03!B:D,MATCH(H200,RAW_b_TEI0185_REV03!B:B,0),3)=L200,INDEX(
RAW_b_TEI0185_REV03!B:D,MATCH(H200,INDEX(RAW_b_TEI0185_REV03!B:B,MATCH(H200,RAW_b_TEI0185_REV03!B:B,)+1):'RAW_b_TEI0185_REV03'!B11271,)+MATCH(H200,RAW_b_TEI0185_REV03!B:B,),3),INDEX(RAW_b_TEI0185_REV03!B:D,MATCH(H200,RAW_b_TEI0185_REV03!B:B,0),3)),"---"))),"---")</f>
        <v>---</v>
      </c>
      <c r="T200">
        <f>COUNTIF(RAW_b_TEI0185_REV03!B:B,G200)</f>
        <v>2</v>
      </c>
      <c r="U200" t="str">
        <f t="shared" si="26"/>
        <v>FMC-LA24_P</v>
      </c>
      <c r="W200" t="str">
        <f>IF(IF(IFERROR(VLOOKUP(H200,$O$6:$O$50,1,),1)=1,1,0),IFERROR(VLOOKUP($F$2&amp;"-"&amp;H200,RAW_b_TEI0185_REV03!C:G,4,0),"--"),"---")</f>
        <v>CF52</v>
      </c>
      <c r="X200" t="str">
        <f t="shared" si="27"/>
        <v>---</v>
      </c>
    </row>
    <row r="201" spans="1:24" x14ac:dyDescent="0.25">
      <c r="A201" t="s">
        <v>5319</v>
      </c>
      <c r="B201" t="s">
        <v>5223</v>
      </c>
      <c r="C201" t="s">
        <v>812</v>
      </c>
      <c r="D201" t="s">
        <v>271</v>
      </c>
      <c r="E201" t="s">
        <v>811</v>
      </c>
      <c r="F201" t="str">
        <f t="shared" si="21"/>
        <v>J3-H29</v>
      </c>
      <c r="G201" t="str">
        <f>VLOOKUP(F201,RAW_b_TEI0185_REV03!A:B,2,0)</f>
        <v>LA24_N</v>
      </c>
      <c r="H201" t="str">
        <f t="shared" si="22"/>
        <v>LA24_N</v>
      </c>
      <c r="I201" t="str">
        <f t="shared" si="23"/>
        <v>--</v>
      </c>
      <c r="J201" t="str">
        <f t="shared" si="24"/>
        <v>--</v>
      </c>
      <c r="K201">
        <f>IFERROR(IF(J201="--",IF(G201=H201,VLOOKUP(G201,RAW_b_TEI0185_REV03!L:N,3,0),SUM(VLOOKUP(H201,RAW_b_TEI0185_REV03!L:N,3,0),VLOOKUP(G201,RAW_b_TEI0185_REV03!L:N,3,0))),"---"),"---")</f>
        <v>100.30889999999999</v>
      </c>
      <c r="L201" t="str">
        <f t="shared" si="25"/>
        <v>J3-H29</v>
      </c>
      <c r="M201" t="str">
        <f>IFERROR(IF(
COUNTIF(B2B!H:H,(IF(K201&lt;&gt;"---",IF(INDEX(RAW_b_TEI0185_REV03!B:D,MATCH(H201,RAW_b_TEI0185_REV03!B:B,0),3)=L201,INDEX(
RAW_b_TEI0185_REV03!B:D,MATCH(H201,INDEX(RAW_b_TEI0185_REV03!B:B,MATCH(H201,RAW_b_TEI0185_REV03!B:B,)+1):'RAW_b_TEI0185_REV03'!B11272,)+MATCH(H201,RAW_b_TEI0185_REV03!B:B,),3),INDEX(RAW_b_TEI0185_REV03!B:D,MATCH(H201,RAW_b_TEI0185_REV03!B:B,0),3)),"---")))=1,"---",IF(K201&lt;&gt;"---",IF(INDEX(RAW_b_TEI0185_REV03!B:D,MATCH(H201,RAW_b_TEI0185_REV03!B:B,0),3)=L201,INDEX(
RAW_b_TEI0185_REV03!B:D,MATCH(H201,INDEX(RAW_b_TEI0185_REV03!B:B,MATCH(H201,RAW_b_TEI0185_REV03!B:B,)+1):'RAW_b_TEI0185_REV03'!B11272,)+MATCH(H201,RAW_b_TEI0185_REV03!B:B,),3),INDEX(RAW_b_TEI0185_REV03!B:D,MATCH(H201,RAW_b_TEI0185_REV03!B:B,0),3)),"---")),"---")</f>
        <v>U1-CH52</v>
      </c>
      <c r="N201" t="str">
        <f>IFERROR(IF(AND(B201="B2B",J201="--"),L201,IF(
COUNTIF(B2B!H:H,(IF(K201&lt;&gt;"---",IF(INDEX(RAW_b_TEI0185_REV03!B:D,MATCH(H201,RAW_b_TEI0185_REV03!B:B,0),3)=L201,INDEX(
RAW_b_TEI0185_REV03!B:D,MATCH(H201,INDEX(RAW_b_TEI0185_REV03!B:B,MATCH(H201,RAW_b_TEI0185_REV03!B:B,)+1):'RAW_b_TEI0185_REV03'!B11272,)+MATCH(H201,RAW_b_TEI0185_REV03!B:B,),3),INDEX(RAW_b_TEI0185_REV03!B:D,MATCH(H201,RAW_b_TEI0185_REV03!B:B,0),3)),"---")))=0,"---",IF(K201&lt;&gt;"---",IF(INDEX(RAW_b_TEI0185_REV03!B:D,MATCH(H201,RAW_b_TEI0185_REV03!B:B,0),3)=L201,INDEX(
RAW_b_TEI0185_REV03!B:D,MATCH(H201,INDEX(RAW_b_TEI0185_REV03!B:B,MATCH(H201,RAW_b_TEI0185_REV03!B:B,)+1):'RAW_b_TEI0185_REV03'!B11272,)+MATCH(H201,RAW_b_TEI0185_REV03!B:B,),3),INDEX(RAW_b_TEI0185_REV03!B:D,MATCH(H201,RAW_b_TEI0185_REV03!B:B,0),3)),"---"))),"---")</f>
        <v>---</v>
      </c>
      <c r="T201">
        <f>COUNTIF(RAW_b_TEI0185_REV03!B:B,G201)</f>
        <v>2</v>
      </c>
      <c r="U201" t="str">
        <f t="shared" si="26"/>
        <v>FMC-LA24_N</v>
      </c>
      <c r="W201" t="str">
        <f>IF(IF(IFERROR(VLOOKUP(H201,$O$6:$O$50,1,),1)=1,1,0),IFERROR(VLOOKUP($F$2&amp;"-"&amp;H201,RAW_b_TEI0185_REV03!C:G,4,0),"--"),"---")</f>
        <v>CH52</v>
      </c>
      <c r="X201" t="str">
        <f t="shared" si="27"/>
        <v>---</v>
      </c>
    </row>
    <row r="202" spans="1:24" x14ac:dyDescent="0.25">
      <c r="A202" t="s">
        <v>5320</v>
      </c>
      <c r="B202" t="s">
        <v>5223</v>
      </c>
      <c r="C202" t="s">
        <v>815</v>
      </c>
      <c r="D202" t="s">
        <v>271</v>
      </c>
      <c r="E202" t="s">
        <v>814</v>
      </c>
      <c r="F202" t="str">
        <f t="shared" si="21"/>
        <v>J3-H31</v>
      </c>
      <c r="G202" t="str">
        <f>VLOOKUP(F202,RAW_b_TEI0185_REV03!A:B,2,0)</f>
        <v>LA28_P</v>
      </c>
      <c r="H202" t="str">
        <f t="shared" si="22"/>
        <v>LA28_P</v>
      </c>
      <c r="I202" t="str">
        <f t="shared" si="23"/>
        <v>--</v>
      </c>
      <c r="J202" t="str">
        <f t="shared" si="24"/>
        <v>--</v>
      </c>
      <c r="K202">
        <f>IFERROR(IF(J202="--",IF(G202=H202,VLOOKUP(G202,RAW_b_TEI0185_REV03!L:N,3,0),SUM(VLOOKUP(H202,RAW_b_TEI0185_REV03!L:N,3,0),VLOOKUP(G202,RAW_b_TEI0185_REV03!L:N,3,0))),"---"),"---")</f>
        <v>96.443200000000004</v>
      </c>
      <c r="L202" t="str">
        <f t="shared" si="25"/>
        <v>J3-H31</v>
      </c>
      <c r="M202" t="str">
        <f>IFERROR(IF(
COUNTIF(B2B!H:H,(IF(K202&lt;&gt;"---",IF(INDEX(RAW_b_TEI0185_REV03!B:D,MATCH(H202,RAW_b_TEI0185_REV03!B:B,0),3)=L202,INDEX(
RAW_b_TEI0185_REV03!B:D,MATCH(H202,INDEX(RAW_b_TEI0185_REV03!B:B,MATCH(H202,RAW_b_TEI0185_REV03!B:B,)+1):'RAW_b_TEI0185_REV03'!B11273,)+MATCH(H202,RAW_b_TEI0185_REV03!B:B,),3),INDEX(RAW_b_TEI0185_REV03!B:D,MATCH(H202,RAW_b_TEI0185_REV03!B:B,0),3)),"---")))=1,"---",IF(K202&lt;&gt;"---",IF(INDEX(RAW_b_TEI0185_REV03!B:D,MATCH(H202,RAW_b_TEI0185_REV03!B:B,0),3)=L202,INDEX(
RAW_b_TEI0185_REV03!B:D,MATCH(H202,INDEX(RAW_b_TEI0185_REV03!B:B,MATCH(H202,RAW_b_TEI0185_REV03!B:B,)+1):'RAW_b_TEI0185_REV03'!B11273,)+MATCH(H202,RAW_b_TEI0185_REV03!B:B,),3),INDEX(RAW_b_TEI0185_REV03!B:D,MATCH(H202,RAW_b_TEI0185_REV03!B:B,0),3)),"---")),"---")</f>
        <v>U1-BP41</v>
      </c>
      <c r="N202" t="str">
        <f>IFERROR(IF(AND(B202="B2B",J202="--"),L202,IF(
COUNTIF(B2B!H:H,(IF(K202&lt;&gt;"---",IF(INDEX(RAW_b_TEI0185_REV03!B:D,MATCH(H202,RAW_b_TEI0185_REV03!B:B,0),3)=L202,INDEX(
RAW_b_TEI0185_REV03!B:D,MATCH(H202,INDEX(RAW_b_TEI0185_REV03!B:B,MATCH(H202,RAW_b_TEI0185_REV03!B:B,)+1):'RAW_b_TEI0185_REV03'!B11273,)+MATCH(H202,RAW_b_TEI0185_REV03!B:B,),3),INDEX(RAW_b_TEI0185_REV03!B:D,MATCH(H202,RAW_b_TEI0185_REV03!B:B,0),3)),"---")))=0,"---",IF(K202&lt;&gt;"---",IF(INDEX(RAW_b_TEI0185_REV03!B:D,MATCH(H202,RAW_b_TEI0185_REV03!B:B,0),3)=L202,INDEX(
RAW_b_TEI0185_REV03!B:D,MATCH(H202,INDEX(RAW_b_TEI0185_REV03!B:B,MATCH(H202,RAW_b_TEI0185_REV03!B:B,)+1):'RAW_b_TEI0185_REV03'!B11273,)+MATCH(H202,RAW_b_TEI0185_REV03!B:B,),3),INDEX(RAW_b_TEI0185_REV03!B:D,MATCH(H202,RAW_b_TEI0185_REV03!B:B,0),3)),"---"))),"---")</f>
        <v>---</v>
      </c>
      <c r="T202">
        <f>COUNTIF(RAW_b_TEI0185_REV03!B:B,G202)</f>
        <v>2</v>
      </c>
      <c r="U202" t="str">
        <f t="shared" si="26"/>
        <v>FMC-LA28_P</v>
      </c>
      <c r="W202" t="str">
        <f>IF(IF(IFERROR(VLOOKUP(H202,$O$6:$O$50,1,),1)=1,1,0),IFERROR(VLOOKUP($F$2&amp;"-"&amp;H202,RAW_b_TEI0185_REV03!C:G,4,0),"--"),"---")</f>
        <v>BP41</v>
      </c>
      <c r="X202" t="str">
        <f t="shared" si="27"/>
        <v>---</v>
      </c>
    </row>
    <row r="203" spans="1:24" x14ac:dyDescent="0.25">
      <c r="A203" t="s">
        <v>5321</v>
      </c>
      <c r="B203" t="s">
        <v>5223</v>
      </c>
      <c r="C203" t="s">
        <v>818</v>
      </c>
      <c r="D203" t="s">
        <v>271</v>
      </c>
      <c r="E203" t="s">
        <v>817</v>
      </c>
      <c r="F203" t="str">
        <f t="shared" si="21"/>
        <v>J3-H32</v>
      </c>
      <c r="G203" t="str">
        <f>VLOOKUP(F203,RAW_b_TEI0185_REV03!A:B,2,0)</f>
        <v>LA28_N</v>
      </c>
      <c r="H203" t="str">
        <f t="shared" si="22"/>
        <v>LA28_N</v>
      </c>
      <c r="I203" t="str">
        <f t="shared" si="23"/>
        <v>--</v>
      </c>
      <c r="J203" t="str">
        <f t="shared" si="24"/>
        <v>--</v>
      </c>
      <c r="K203">
        <f>IFERROR(IF(J203="--",IF(G203=H203,VLOOKUP(G203,RAW_b_TEI0185_REV03!L:N,3,0),SUM(VLOOKUP(H203,RAW_b_TEI0185_REV03!L:N,3,0),VLOOKUP(G203,RAW_b_TEI0185_REV03!L:N,3,0))),"---"),"---")</f>
        <v>96.269300000000001</v>
      </c>
      <c r="L203" t="str">
        <f t="shared" si="25"/>
        <v>J3-H32</v>
      </c>
      <c r="M203" t="str">
        <f>IFERROR(IF(
COUNTIF(B2B!H:H,(IF(K203&lt;&gt;"---",IF(INDEX(RAW_b_TEI0185_REV03!B:D,MATCH(H203,RAW_b_TEI0185_REV03!B:B,0),3)=L203,INDEX(
RAW_b_TEI0185_REV03!B:D,MATCH(H203,INDEX(RAW_b_TEI0185_REV03!B:B,MATCH(H203,RAW_b_TEI0185_REV03!B:B,)+1):'RAW_b_TEI0185_REV03'!B11274,)+MATCH(H203,RAW_b_TEI0185_REV03!B:B,),3),INDEX(RAW_b_TEI0185_REV03!B:D,MATCH(H203,RAW_b_TEI0185_REV03!B:B,0),3)),"---")))=1,"---",IF(K203&lt;&gt;"---",IF(INDEX(RAW_b_TEI0185_REV03!B:D,MATCH(H203,RAW_b_TEI0185_REV03!B:B,0),3)=L203,INDEX(
RAW_b_TEI0185_REV03!B:D,MATCH(H203,INDEX(RAW_b_TEI0185_REV03!B:B,MATCH(H203,RAW_b_TEI0185_REV03!B:B,)+1):'RAW_b_TEI0185_REV03'!B11274,)+MATCH(H203,RAW_b_TEI0185_REV03!B:B,),3),INDEX(RAW_b_TEI0185_REV03!B:D,MATCH(H203,RAW_b_TEI0185_REV03!B:B,0),3)),"---")),"---")</f>
        <v>U1-BM41</v>
      </c>
      <c r="N203" t="str">
        <f>IFERROR(IF(AND(B203="B2B",J203="--"),L203,IF(
COUNTIF(B2B!H:H,(IF(K203&lt;&gt;"---",IF(INDEX(RAW_b_TEI0185_REV03!B:D,MATCH(H203,RAW_b_TEI0185_REV03!B:B,0),3)=L203,INDEX(
RAW_b_TEI0185_REV03!B:D,MATCH(H203,INDEX(RAW_b_TEI0185_REV03!B:B,MATCH(H203,RAW_b_TEI0185_REV03!B:B,)+1):'RAW_b_TEI0185_REV03'!B11274,)+MATCH(H203,RAW_b_TEI0185_REV03!B:B,),3),INDEX(RAW_b_TEI0185_REV03!B:D,MATCH(H203,RAW_b_TEI0185_REV03!B:B,0),3)),"---")))=0,"---",IF(K203&lt;&gt;"---",IF(INDEX(RAW_b_TEI0185_REV03!B:D,MATCH(H203,RAW_b_TEI0185_REV03!B:B,0),3)=L203,INDEX(
RAW_b_TEI0185_REV03!B:D,MATCH(H203,INDEX(RAW_b_TEI0185_REV03!B:B,MATCH(H203,RAW_b_TEI0185_REV03!B:B,)+1):'RAW_b_TEI0185_REV03'!B11274,)+MATCH(H203,RAW_b_TEI0185_REV03!B:B,),3),INDEX(RAW_b_TEI0185_REV03!B:D,MATCH(H203,RAW_b_TEI0185_REV03!B:B,0),3)),"---"))),"---")</f>
        <v>---</v>
      </c>
      <c r="T203">
        <f>COUNTIF(RAW_b_TEI0185_REV03!B:B,G203)</f>
        <v>2</v>
      </c>
      <c r="U203" t="str">
        <f t="shared" si="26"/>
        <v>FMC-LA28_N</v>
      </c>
      <c r="W203" t="str">
        <f>IF(IF(IFERROR(VLOOKUP(H203,$O$6:$O$50,1,),1)=1,1,0),IFERROR(VLOOKUP($F$2&amp;"-"&amp;H203,RAW_b_TEI0185_REV03!C:G,4,0),"--"),"---")</f>
        <v>BM41</v>
      </c>
      <c r="X203" t="str">
        <f t="shared" si="27"/>
        <v>---</v>
      </c>
    </row>
    <row r="204" spans="1:24" x14ac:dyDescent="0.25">
      <c r="A204" t="s">
        <v>5322</v>
      </c>
      <c r="B204" t="s">
        <v>5223</v>
      </c>
      <c r="C204" t="s">
        <v>821</v>
      </c>
      <c r="D204" t="s">
        <v>271</v>
      </c>
      <c r="E204" t="s">
        <v>820</v>
      </c>
      <c r="F204" t="str">
        <f t="shared" si="21"/>
        <v>J3-H34</v>
      </c>
      <c r="G204" t="str">
        <f>VLOOKUP(F204,RAW_b_TEI0185_REV03!A:B,2,0)</f>
        <v>LA30_P</v>
      </c>
      <c r="H204" t="str">
        <f t="shared" si="22"/>
        <v>LA30_P</v>
      </c>
      <c r="I204" t="str">
        <f t="shared" si="23"/>
        <v>--</v>
      </c>
      <c r="J204" t="str">
        <f t="shared" si="24"/>
        <v>--</v>
      </c>
      <c r="K204">
        <f>IFERROR(IF(J204="--",IF(G204=H204,VLOOKUP(G204,RAW_b_TEI0185_REV03!L:N,3,0),SUM(VLOOKUP(H204,RAW_b_TEI0185_REV03!L:N,3,0),VLOOKUP(G204,RAW_b_TEI0185_REV03!L:N,3,0))),"---"),"---")</f>
        <v>100.38209999999999</v>
      </c>
      <c r="L204" t="str">
        <f t="shared" si="25"/>
        <v>J3-H34</v>
      </c>
      <c r="M204" t="str">
        <f>IFERROR(IF(
COUNTIF(B2B!H:H,(IF(K204&lt;&gt;"---",IF(INDEX(RAW_b_TEI0185_REV03!B:D,MATCH(H204,RAW_b_TEI0185_REV03!B:B,0),3)=L204,INDEX(
RAW_b_TEI0185_REV03!B:D,MATCH(H204,INDEX(RAW_b_TEI0185_REV03!B:B,MATCH(H204,RAW_b_TEI0185_REV03!B:B,)+1):'RAW_b_TEI0185_REV03'!B11275,)+MATCH(H204,RAW_b_TEI0185_REV03!B:B,),3),INDEX(RAW_b_TEI0185_REV03!B:D,MATCH(H204,RAW_b_TEI0185_REV03!B:B,0),3)),"---")))=1,"---",IF(K204&lt;&gt;"---",IF(INDEX(RAW_b_TEI0185_REV03!B:D,MATCH(H204,RAW_b_TEI0185_REV03!B:B,0),3)=L204,INDEX(
RAW_b_TEI0185_REV03!B:D,MATCH(H204,INDEX(RAW_b_TEI0185_REV03!B:B,MATCH(H204,RAW_b_TEI0185_REV03!B:B,)+1):'RAW_b_TEI0185_REV03'!B11275,)+MATCH(H204,RAW_b_TEI0185_REV03!B:B,),3),INDEX(RAW_b_TEI0185_REV03!B:D,MATCH(H204,RAW_b_TEI0185_REV03!B:B,0),3)),"---")),"---")</f>
        <v>U1-CK35</v>
      </c>
      <c r="N204" t="str">
        <f>IFERROR(IF(AND(B204="B2B",J204="--"),L204,IF(
COUNTIF(B2B!H:H,(IF(K204&lt;&gt;"---",IF(INDEX(RAW_b_TEI0185_REV03!B:D,MATCH(H204,RAW_b_TEI0185_REV03!B:B,0),3)=L204,INDEX(
RAW_b_TEI0185_REV03!B:D,MATCH(H204,INDEX(RAW_b_TEI0185_REV03!B:B,MATCH(H204,RAW_b_TEI0185_REV03!B:B,)+1):'RAW_b_TEI0185_REV03'!B11275,)+MATCH(H204,RAW_b_TEI0185_REV03!B:B,),3),INDEX(RAW_b_TEI0185_REV03!B:D,MATCH(H204,RAW_b_TEI0185_REV03!B:B,0),3)),"---")))=0,"---",IF(K204&lt;&gt;"---",IF(INDEX(RAW_b_TEI0185_REV03!B:D,MATCH(H204,RAW_b_TEI0185_REV03!B:B,0),3)=L204,INDEX(
RAW_b_TEI0185_REV03!B:D,MATCH(H204,INDEX(RAW_b_TEI0185_REV03!B:B,MATCH(H204,RAW_b_TEI0185_REV03!B:B,)+1):'RAW_b_TEI0185_REV03'!B11275,)+MATCH(H204,RAW_b_TEI0185_REV03!B:B,),3),INDEX(RAW_b_TEI0185_REV03!B:D,MATCH(H204,RAW_b_TEI0185_REV03!B:B,0),3)),"---"))),"---")</f>
        <v>---</v>
      </c>
      <c r="T204">
        <f>COUNTIF(RAW_b_TEI0185_REV03!B:B,G204)</f>
        <v>2</v>
      </c>
      <c r="U204" t="str">
        <f t="shared" si="26"/>
        <v>FMC-LA30_P</v>
      </c>
      <c r="W204" t="str">
        <f>IF(IF(IFERROR(VLOOKUP(H204,$O$6:$O$50,1,),1)=1,1,0),IFERROR(VLOOKUP($F$2&amp;"-"&amp;H204,RAW_b_TEI0185_REV03!C:G,4,0),"--"),"---")</f>
        <v>CK35</v>
      </c>
      <c r="X204" t="str">
        <f t="shared" si="27"/>
        <v>---</v>
      </c>
    </row>
    <row r="205" spans="1:24" x14ac:dyDescent="0.25">
      <c r="A205" t="s">
        <v>5323</v>
      </c>
      <c r="B205" t="s">
        <v>5223</v>
      </c>
      <c r="C205" t="s">
        <v>824</v>
      </c>
      <c r="D205" t="s">
        <v>271</v>
      </c>
      <c r="E205" t="s">
        <v>823</v>
      </c>
      <c r="F205" t="str">
        <f t="shared" si="21"/>
        <v>J3-H35</v>
      </c>
      <c r="G205" t="str">
        <f>VLOOKUP(F205,RAW_b_TEI0185_REV03!A:B,2,0)</f>
        <v>LA30_N</v>
      </c>
      <c r="H205" t="str">
        <f t="shared" si="22"/>
        <v>LA30_N</v>
      </c>
      <c r="I205" t="str">
        <f t="shared" si="23"/>
        <v>--</v>
      </c>
      <c r="J205" t="str">
        <f t="shared" si="24"/>
        <v>--</v>
      </c>
      <c r="K205">
        <f>IFERROR(IF(J205="--",IF(G205=H205,VLOOKUP(G205,RAW_b_TEI0185_REV03!L:N,3,0),SUM(VLOOKUP(H205,RAW_b_TEI0185_REV03!L:N,3,0),VLOOKUP(G205,RAW_b_TEI0185_REV03!L:N,3,0))),"---"),"---")</f>
        <v>97.609399999999994</v>
      </c>
      <c r="L205" t="str">
        <f t="shared" si="25"/>
        <v>J3-H35</v>
      </c>
      <c r="M205" t="str">
        <f>IFERROR(IF(
COUNTIF(B2B!H:H,(IF(K205&lt;&gt;"---",IF(INDEX(RAW_b_TEI0185_REV03!B:D,MATCH(H205,RAW_b_TEI0185_REV03!B:B,0),3)=L205,INDEX(
RAW_b_TEI0185_REV03!B:D,MATCH(H205,INDEX(RAW_b_TEI0185_REV03!B:B,MATCH(H205,RAW_b_TEI0185_REV03!B:B,)+1):'RAW_b_TEI0185_REV03'!B11276,)+MATCH(H205,RAW_b_TEI0185_REV03!B:B,),3),INDEX(RAW_b_TEI0185_REV03!B:D,MATCH(H205,RAW_b_TEI0185_REV03!B:B,0),3)),"---")))=1,"---",IF(K205&lt;&gt;"---",IF(INDEX(RAW_b_TEI0185_REV03!B:D,MATCH(H205,RAW_b_TEI0185_REV03!B:B,0),3)=L205,INDEX(
RAW_b_TEI0185_REV03!B:D,MATCH(H205,INDEX(RAW_b_TEI0185_REV03!B:B,MATCH(H205,RAW_b_TEI0185_REV03!B:B,)+1):'RAW_b_TEI0185_REV03'!B11276,)+MATCH(H205,RAW_b_TEI0185_REV03!B:B,),3),INDEX(RAW_b_TEI0185_REV03!B:D,MATCH(H205,RAW_b_TEI0185_REV03!B:B,0),3)),"---")),"---")</f>
        <v>U1-CL35</v>
      </c>
      <c r="N205" t="str">
        <f>IFERROR(IF(AND(B205="B2B",J205="--"),L205,IF(
COUNTIF(B2B!H:H,(IF(K205&lt;&gt;"---",IF(INDEX(RAW_b_TEI0185_REV03!B:D,MATCH(H205,RAW_b_TEI0185_REV03!B:B,0),3)=L205,INDEX(
RAW_b_TEI0185_REV03!B:D,MATCH(H205,INDEX(RAW_b_TEI0185_REV03!B:B,MATCH(H205,RAW_b_TEI0185_REV03!B:B,)+1):'RAW_b_TEI0185_REV03'!B11276,)+MATCH(H205,RAW_b_TEI0185_REV03!B:B,),3),INDEX(RAW_b_TEI0185_REV03!B:D,MATCH(H205,RAW_b_TEI0185_REV03!B:B,0),3)),"---")))=0,"---",IF(K205&lt;&gt;"---",IF(INDEX(RAW_b_TEI0185_REV03!B:D,MATCH(H205,RAW_b_TEI0185_REV03!B:B,0),3)=L205,INDEX(
RAW_b_TEI0185_REV03!B:D,MATCH(H205,INDEX(RAW_b_TEI0185_REV03!B:B,MATCH(H205,RAW_b_TEI0185_REV03!B:B,)+1):'RAW_b_TEI0185_REV03'!B11276,)+MATCH(H205,RAW_b_TEI0185_REV03!B:B,),3),INDEX(RAW_b_TEI0185_REV03!B:D,MATCH(H205,RAW_b_TEI0185_REV03!B:B,0),3)),"---"))),"---")</f>
        <v>---</v>
      </c>
      <c r="T205">
        <f>COUNTIF(RAW_b_TEI0185_REV03!B:B,G205)</f>
        <v>2</v>
      </c>
      <c r="U205" t="str">
        <f t="shared" si="26"/>
        <v>FMC-LA30_N</v>
      </c>
      <c r="W205" t="str">
        <f>IF(IF(IFERROR(VLOOKUP(H205,$O$6:$O$50,1,),1)=1,1,0),IFERROR(VLOOKUP($F$2&amp;"-"&amp;H205,RAW_b_TEI0185_REV03!C:G,4,0),"--"),"---")</f>
        <v>CL35</v>
      </c>
      <c r="X205" t="str">
        <f t="shared" si="27"/>
        <v>---</v>
      </c>
    </row>
    <row r="206" spans="1:24" x14ac:dyDescent="0.25">
      <c r="A206" t="s">
        <v>5324</v>
      </c>
      <c r="B206" t="s">
        <v>5223</v>
      </c>
      <c r="C206" t="s">
        <v>827</v>
      </c>
      <c r="D206" t="s">
        <v>271</v>
      </c>
      <c r="E206" t="s">
        <v>826</v>
      </c>
      <c r="F206" t="str">
        <f t="shared" si="21"/>
        <v>J3-H37</v>
      </c>
      <c r="G206" t="str">
        <f>VLOOKUP(F206,RAW_b_TEI0185_REV03!A:B,2,0)</f>
        <v>LA32_P</v>
      </c>
      <c r="H206" t="str">
        <f t="shared" si="22"/>
        <v>LA32_P</v>
      </c>
      <c r="I206" t="str">
        <f t="shared" si="23"/>
        <v>--</v>
      </c>
      <c r="J206" t="str">
        <f t="shared" si="24"/>
        <v>--</v>
      </c>
      <c r="K206">
        <f>IFERROR(IF(J206="--",IF(G206=H206,VLOOKUP(G206,RAW_b_TEI0185_REV03!L:N,3,0),SUM(VLOOKUP(H206,RAW_b_TEI0185_REV03!L:N,3,0),VLOOKUP(G206,RAW_b_TEI0185_REV03!L:N,3,0))),"---"),"---")</f>
        <v>97.940399999999997</v>
      </c>
      <c r="L206" t="str">
        <f t="shared" si="25"/>
        <v>J3-H37</v>
      </c>
      <c r="M206" t="str">
        <f>IFERROR(IF(
COUNTIF(B2B!H:H,(IF(K206&lt;&gt;"---",IF(INDEX(RAW_b_TEI0185_REV03!B:D,MATCH(H206,RAW_b_TEI0185_REV03!B:B,0),3)=L206,INDEX(
RAW_b_TEI0185_REV03!B:D,MATCH(H206,INDEX(RAW_b_TEI0185_REV03!B:B,MATCH(H206,RAW_b_TEI0185_REV03!B:B,)+1):'RAW_b_TEI0185_REV03'!B11277,)+MATCH(H206,RAW_b_TEI0185_REV03!B:B,),3),INDEX(RAW_b_TEI0185_REV03!B:D,MATCH(H206,RAW_b_TEI0185_REV03!B:B,0),3)),"---")))=1,"---",IF(K206&lt;&gt;"---",IF(INDEX(RAW_b_TEI0185_REV03!B:D,MATCH(H206,RAW_b_TEI0185_REV03!B:B,0),3)=L206,INDEX(
RAW_b_TEI0185_REV03!B:D,MATCH(H206,INDEX(RAW_b_TEI0185_REV03!B:B,MATCH(H206,RAW_b_TEI0185_REV03!B:B,)+1):'RAW_b_TEI0185_REV03'!B11277,)+MATCH(H206,RAW_b_TEI0185_REV03!B:B,),3),INDEX(RAW_b_TEI0185_REV03!B:D,MATCH(H206,RAW_b_TEI0185_REV03!B:B,0),3)),"---")),"---")</f>
        <v>U1-CK48</v>
      </c>
      <c r="N206" t="str">
        <f>IFERROR(IF(AND(B206="B2B",J206="--"),L206,IF(
COUNTIF(B2B!H:H,(IF(K206&lt;&gt;"---",IF(INDEX(RAW_b_TEI0185_REV03!B:D,MATCH(H206,RAW_b_TEI0185_REV03!B:B,0),3)=L206,INDEX(
RAW_b_TEI0185_REV03!B:D,MATCH(H206,INDEX(RAW_b_TEI0185_REV03!B:B,MATCH(H206,RAW_b_TEI0185_REV03!B:B,)+1):'RAW_b_TEI0185_REV03'!B11277,)+MATCH(H206,RAW_b_TEI0185_REV03!B:B,),3),INDEX(RAW_b_TEI0185_REV03!B:D,MATCH(H206,RAW_b_TEI0185_REV03!B:B,0),3)),"---")))=0,"---",IF(K206&lt;&gt;"---",IF(INDEX(RAW_b_TEI0185_REV03!B:D,MATCH(H206,RAW_b_TEI0185_REV03!B:B,0),3)=L206,INDEX(
RAW_b_TEI0185_REV03!B:D,MATCH(H206,INDEX(RAW_b_TEI0185_REV03!B:B,MATCH(H206,RAW_b_TEI0185_REV03!B:B,)+1):'RAW_b_TEI0185_REV03'!B11277,)+MATCH(H206,RAW_b_TEI0185_REV03!B:B,),3),INDEX(RAW_b_TEI0185_REV03!B:D,MATCH(H206,RAW_b_TEI0185_REV03!B:B,0),3)),"---"))),"---")</f>
        <v>---</v>
      </c>
      <c r="T206">
        <f>COUNTIF(RAW_b_TEI0185_REV03!B:B,G206)</f>
        <v>2</v>
      </c>
      <c r="U206" t="str">
        <f t="shared" si="26"/>
        <v>FMC-LA32_P</v>
      </c>
      <c r="W206" t="str">
        <f>IF(IF(IFERROR(VLOOKUP(H206,$O$6:$O$50,1,),1)=1,1,0),IFERROR(VLOOKUP($F$2&amp;"-"&amp;H206,RAW_b_TEI0185_REV03!C:G,4,0),"--"),"---")</f>
        <v>CK48</v>
      </c>
      <c r="X206" t="str">
        <f t="shared" si="27"/>
        <v>---</v>
      </c>
    </row>
    <row r="207" spans="1:24" x14ac:dyDescent="0.25">
      <c r="A207" t="s">
        <v>5325</v>
      </c>
      <c r="B207" t="s">
        <v>5223</v>
      </c>
      <c r="C207" t="s">
        <v>830</v>
      </c>
      <c r="D207" t="s">
        <v>271</v>
      </c>
      <c r="E207" t="s">
        <v>829</v>
      </c>
      <c r="F207" t="str">
        <f t="shared" si="21"/>
        <v>J3-H38</v>
      </c>
      <c r="G207" t="str">
        <f>VLOOKUP(F207,RAW_b_TEI0185_REV03!A:B,2,0)</f>
        <v>LA32_N</v>
      </c>
      <c r="H207" t="str">
        <f t="shared" si="22"/>
        <v>LA32_N</v>
      </c>
      <c r="I207" t="str">
        <f t="shared" si="23"/>
        <v>--</v>
      </c>
      <c r="J207" t="str">
        <f t="shared" si="24"/>
        <v>--</v>
      </c>
      <c r="K207">
        <f>IFERROR(IF(J207="--",IF(G207=H207,VLOOKUP(G207,RAW_b_TEI0185_REV03!L:N,3,0),SUM(VLOOKUP(H207,RAW_b_TEI0185_REV03!L:N,3,0),VLOOKUP(G207,RAW_b_TEI0185_REV03!L:N,3,0))),"---"),"---")</f>
        <v>97.938100000000006</v>
      </c>
      <c r="L207" t="str">
        <f t="shared" si="25"/>
        <v>J3-H38</v>
      </c>
      <c r="M207" t="str">
        <f>IFERROR(IF(
COUNTIF(B2B!H:H,(IF(K207&lt;&gt;"---",IF(INDEX(RAW_b_TEI0185_REV03!B:D,MATCH(H207,RAW_b_TEI0185_REV03!B:B,0),3)=L207,INDEX(
RAW_b_TEI0185_REV03!B:D,MATCH(H207,INDEX(RAW_b_TEI0185_REV03!B:B,MATCH(H207,RAW_b_TEI0185_REV03!B:B,)+1):'RAW_b_TEI0185_REV03'!B11278,)+MATCH(H207,RAW_b_TEI0185_REV03!B:B,),3),INDEX(RAW_b_TEI0185_REV03!B:D,MATCH(H207,RAW_b_TEI0185_REV03!B:B,0),3)),"---")))=1,"---",IF(K207&lt;&gt;"---",IF(INDEX(RAW_b_TEI0185_REV03!B:D,MATCH(H207,RAW_b_TEI0185_REV03!B:B,0),3)=L207,INDEX(
RAW_b_TEI0185_REV03!B:D,MATCH(H207,INDEX(RAW_b_TEI0185_REV03!B:B,MATCH(H207,RAW_b_TEI0185_REV03!B:B,)+1):'RAW_b_TEI0185_REV03'!B11278,)+MATCH(H207,RAW_b_TEI0185_REV03!B:B,),3),INDEX(RAW_b_TEI0185_REV03!B:D,MATCH(H207,RAW_b_TEI0185_REV03!B:B,0),3)),"---")),"---")</f>
        <v>U1-CL45</v>
      </c>
      <c r="N207" t="str">
        <f>IFERROR(IF(AND(B207="B2B",J207="--"),L207,IF(
COUNTIF(B2B!H:H,(IF(K207&lt;&gt;"---",IF(INDEX(RAW_b_TEI0185_REV03!B:D,MATCH(H207,RAW_b_TEI0185_REV03!B:B,0),3)=L207,INDEX(
RAW_b_TEI0185_REV03!B:D,MATCH(H207,INDEX(RAW_b_TEI0185_REV03!B:B,MATCH(H207,RAW_b_TEI0185_REV03!B:B,)+1):'RAW_b_TEI0185_REV03'!B11278,)+MATCH(H207,RAW_b_TEI0185_REV03!B:B,),3),INDEX(RAW_b_TEI0185_REV03!B:D,MATCH(H207,RAW_b_TEI0185_REV03!B:B,0),3)),"---")))=0,"---",IF(K207&lt;&gt;"---",IF(INDEX(RAW_b_TEI0185_REV03!B:D,MATCH(H207,RAW_b_TEI0185_REV03!B:B,0),3)=L207,INDEX(
RAW_b_TEI0185_REV03!B:D,MATCH(H207,INDEX(RAW_b_TEI0185_REV03!B:B,MATCH(H207,RAW_b_TEI0185_REV03!B:B,)+1):'RAW_b_TEI0185_REV03'!B11278,)+MATCH(H207,RAW_b_TEI0185_REV03!B:B,),3),INDEX(RAW_b_TEI0185_REV03!B:D,MATCH(H207,RAW_b_TEI0185_REV03!B:B,0),3)),"---"))),"---")</f>
        <v>---</v>
      </c>
      <c r="T207">
        <f>COUNTIF(RAW_b_TEI0185_REV03!B:B,G207)</f>
        <v>2</v>
      </c>
      <c r="U207" t="str">
        <f t="shared" si="26"/>
        <v>FMC-LA32_N</v>
      </c>
      <c r="W207" t="str">
        <f>IF(IF(IFERROR(VLOOKUP(H207,$O$6:$O$50,1,),1)=1,1,0),IFERROR(VLOOKUP($F$2&amp;"-"&amp;H207,RAW_b_TEI0185_REV03!C:G,4,0),"--"),"---")</f>
        <v>CL45</v>
      </c>
      <c r="X207" t="str">
        <f t="shared" si="27"/>
        <v>---</v>
      </c>
    </row>
    <row r="208" spans="1:24" x14ac:dyDescent="0.25">
      <c r="A208" t="s">
        <v>5326</v>
      </c>
      <c r="B208" t="s">
        <v>5223</v>
      </c>
      <c r="C208" t="s">
        <v>833</v>
      </c>
      <c r="D208" t="s">
        <v>271</v>
      </c>
      <c r="E208" t="s">
        <v>832</v>
      </c>
      <c r="F208" t="str">
        <f t="shared" si="21"/>
        <v>J3-J6</v>
      </c>
      <c r="G208" t="str">
        <f>VLOOKUP(F208,RAW_b_TEI0185_REV03!A:B,2,0)</f>
        <v>NetJ3_J6</v>
      </c>
      <c r="H208" t="str">
        <f t="shared" si="22"/>
        <v>NetJ3_J6</v>
      </c>
      <c r="I208" t="str">
        <f t="shared" si="23"/>
        <v>--</v>
      </c>
      <c r="J208" t="str">
        <f t="shared" si="24"/>
        <v>--</v>
      </c>
      <c r="K208" t="str">
        <f>IFERROR(IF(J208="--",IF(G208=H208,VLOOKUP(G208,RAW_b_TEI0185_REV03!L:N,3,0),SUM(VLOOKUP(H208,RAW_b_TEI0185_REV03!L:N,3,0),VLOOKUP(G208,RAW_b_TEI0185_REV03!L:N,3,0))),"---"),"---")</f>
        <v>---</v>
      </c>
      <c r="L208" t="str">
        <f t="shared" si="25"/>
        <v>J3-J6</v>
      </c>
      <c r="M208" t="str">
        <f>IFERROR(IF(
COUNTIF(B2B!H:H,(IF(K208&lt;&gt;"---",IF(INDEX(RAW_b_TEI0185_REV03!B:D,MATCH(H208,RAW_b_TEI0185_REV03!B:B,0),3)=L208,INDEX(
RAW_b_TEI0185_REV03!B:D,MATCH(H208,INDEX(RAW_b_TEI0185_REV03!B:B,MATCH(H208,RAW_b_TEI0185_REV03!B:B,)+1):'RAW_b_TEI0185_REV03'!B11279,)+MATCH(H208,RAW_b_TEI0185_REV03!B:B,),3),INDEX(RAW_b_TEI0185_REV03!B:D,MATCH(H208,RAW_b_TEI0185_REV03!B:B,0),3)),"---")))=1,"---",IF(K208&lt;&gt;"---",IF(INDEX(RAW_b_TEI0185_REV03!B:D,MATCH(H208,RAW_b_TEI0185_REV03!B:B,0),3)=L208,INDEX(
RAW_b_TEI0185_REV03!B:D,MATCH(H208,INDEX(RAW_b_TEI0185_REV03!B:B,MATCH(H208,RAW_b_TEI0185_REV03!B:B,)+1):'RAW_b_TEI0185_REV03'!B11279,)+MATCH(H208,RAW_b_TEI0185_REV03!B:B,),3),INDEX(RAW_b_TEI0185_REV03!B:D,MATCH(H208,RAW_b_TEI0185_REV03!B:B,0),3)),"---")),"---")</f>
        <v>---</v>
      </c>
      <c r="N208" t="str">
        <f>IFERROR(IF(AND(B208="B2B",J208="--"),L208,IF(
COUNTIF(B2B!H:H,(IF(K208&lt;&gt;"---",IF(INDEX(RAW_b_TEI0185_REV03!B:D,MATCH(H208,RAW_b_TEI0185_REV03!B:B,0),3)=L208,INDEX(
RAW_b_TEI0185_REV03!B:D,MATCH(H208,INDEX(RAW_b_TEI0185_REV03!B:B,MATCH(H208,RAW_b_TEI0185_REV03!B:B,)+1):'RAW_b_TEI0185_REV03'!B11279,)+MATCH(H208,RAW_b_TEI0185_REV03!B:B,),3),INDEX(RAW_b_TEI0185_REV03!B:D,MATCH(H208,RAW_b_TEI0185_REV03!B:B,0),3)),"---")))=0,"---",IF(K208&lt;&gt;"---",IF(INDEX(RAW_b_TEI0185_REV03!B:D,MATCH(H208,RAW_b_TEI0185_REV03!B:B,0),3)=L208,INDEX(
RAW_b_TEI0185_REV03!B:D,MATCH(H208,INDEX(RAW_b_TEI0185_REV03!B:B,MATCH(H208,RAW_b_TEI0185_REV03!B:B,)+1):'RAW_b_TEI0185_REV03'!B11279,)+MATCH(H208,RAW_b_TEI0185_REV03!B:B,),3),INDEX(RAW_b_TEI0185_REV03!B:D,MATCH(H208,RAW_b_TEI0185_REV03!B:B,0),3)),"---"))),"---")</f>
        <v>---</v>
      </c>
      <c r="T208">
        <f>COUNTIF(RAW_b_TEI0185_REV03!B:B,G208)</f>
        <v>1</v>
      </c>
      <c r="U208" t="str">
        <f t="shared" si="26"/>
        <v>FMC-NetJ3_J6</v>
      </c>
      <c r="W208" t="str">
        <f>IF(IF(IFERROR(VLOOKUP(H208,$O$6:$O$50,1,),1)=1,1,0),IFERROR(VLOOKUP($F$2&amp;"-"&amp;H208,RAW_b_TEI0185_REV03!C:G,4,0),"--"),"---")</f>
        <v>--</v>
      </c>
      <c r="X208" t="str">
        <f t="shared" si="27"/>
        <v>---</v>
      </c>
    </row>
    <row r="209" spans="1:24" x14ac:dyDescent="0.25">
      <c r="A209" t="s">
        <v>5327</v>
      </c>
      <c r="B209" t="s">
        <v>5223</v>
      </c>
      <c r="C209" t="s">
        <v>836</v>
      </c>
      <c r="D209" t="s">
        <v>271</v>
      </c>
      <c r="E209" t="s">
        <v>835</v>
      </c>
      <c r="F209" t="str">
        <f t="shared" si="21"/>
        <v>J3-J7</v>
      </c>
      <c r="G209" t="str">
        <f>VLOOKUP(F209,RAW_b_TEI0185_REV03!A:B,2,0)</f>
        <v>NetJ3_J7</v>
      </c>
      <c r="H209" t="str">
        <f t="shared" si="22"/>
        <v>NetJ3_J7</v>
      </c>
      <c r="I209" t="str">
        <f t="shared" si="23"/>
        <v>--</v>
      </c>
      <c r="J209" t="str">
        <f t="shared" si="24"/>
        <v>--</v>
      </c>
      <c r="K209" t="str">
        <f>IFERROR(IF(J209="--",IF(G209=H209,VLOOKUP(G209,RAW_b_TEI0185_REV03!L:N,3,0),SUM(VLOOKUP(H209,RAW_b_TEI0185_REV03!L:N,3,0),VLOOKUP(G209,RAW_b_TEI0185_REV03!L:N,3,0))),"---"),"---")</f>
        <v>---</v>
      </c>
      <c r="L209" t="str">
        <f t="shared" si="25"/>
        <v>J3-J7</v>
      </c>
      <c r="M209" t="str">
        <f>IFERROR(IF(
COUNTIF(B2B!H:H,(IF(K209&lt;&gt;"---",IF(INDEX(RAW_b_TEI0185_REV03!B:D,MATCH(H209,RAW_b_TEI0185_REV03!B:B,0),3)=L209,INDEX(
RAW_b_TEI0185_REV03!B:D,MATCH(H209,INDEX(RAW_b_TEI0185_REV03!B:B,MATCH(H209,RAW_b_TEI0185_REV03!B:B,)+1):'RAW_b_TEI0185_REV03'!B11280,)+MATCH(H209,RAW_b_TEI0185_REV03!B:B,),3),INDEX(RAW_b_TEI0185_REV03!B:D,MATCH(H209,RAW_b_TEI0185_REV03!B:B,0),3)),"---")))=1,"---",IF(K209&lt;&gt;"---",IF(INDEX(RAW_b_TEI0185_REV03!B:D,MATCH(H209,RAW_b_TEI0185_REV03!B:B,0),3)=L209,INDEX(
RAW_b_TEI0185_REV03!B:D,MATCH(H209,INDEX(RAW_b_TEI0185_REV03!B:B,MATCH(H209,RAW_b_TEI0185_REV03!B:B,)+1):'RAW_b_TEI0185_REV03'!B11280,)+MATCH(H209,RAW_b_TEI0185_REV03!B:B,),3),INDEX(RAW_b_TEI0185_REV03!B:D,MATCH(H209,RAW_b_TEI0185_REV03!B:B,0),3)),"---")),"---")</f>
        <v>---</v>
      </c>
      <c r="N209" t="str">
        <f>IFERROR(IF(AND(B209="B2B",J209="--"),L209,IF(
COUNTIF(B2B!H:H,(IF(K209&lt;&gt;"---",IF(INDEX(RAW_b_TEI0185_REV03!B:D,MATCH(H209,RAW_b_TEI0185_REV03!B:B,0),3)=L209,INDEX(
RAW_b_TEI0185_REV03!B:D,MATCH(H209,INDEX(RAW_b_TEI0185_REV03!B:B,MATCH(H209,RAW_b_TEI0185_REV03!B:B,)+1):'RAW_b_TEI0185_REV03'!B11280,)+MATCH(H209,RAW_b_TEI0185_REV03!B:B,),3),INDEX(RAW_b_TEI0185_REV03!B:D,MATCH(H209,RAW_b_TEI0185_REV03!B:B,0),3)),"---")))=0,"---",IF(K209&lt;&gt;"---",IF(INDEX(RAW_b_TEI0185_REV03!B:D,MATCH(H209,RAW_b_TEI0185_REV03!B:B,0),3)=L209,INDEX(
RAW_b_TEI0185_REV03!B:D,MATCH(H209,INDEX(RAW_b_TEI0185_REV03!B:B,MATCH(H209,RAW_b_TEI0185_REV03!B:B,)+1):'RAW_b_TEI0185_REV03'!B11280,)+MATCH(H209,RAW_b_TEI0185_REV03!B:B,),3),INDEX(RAW_b_TEI0185_REV03!B:D,MATCH(H209,RAW_b_TEI0185_REV03!B:B,0),3)),"---"))),"---")</f>
        <v>---</v>
      </c>
      <c r="T209">
        <f>COUNTIF(RAW_b_TEI0185_REV03!B:B,G209)</f>
        <v>1</v>
      </c>
      <c r="U209" t="str">
        <f t="shared" si="26"/>
        <v>FMC-NetJ3_J7</v>
      </c>
      <c r="W209" t="str">
        <f>IF(IF(IFERROR(VLOOKUP(H209,$O$6:$O$50,1,),1)=1,1,0),IFERROR(VLOOKUP($F$2&amp;"-"&amp;H209,RAW_b_TEI0185_REV03!C:G,4,0),"--"),"---")</f>
        <v>--</v>
      </c>
      <c r="X209" t="str">
        <f t="shared" si="27"/>
        <v>---</v>
      </c>
    </row>
    <row r="210" spans="1:24" x14ac:dyDescent="0.25">
      <c r="A210" t="s">
        <v>5328</v>
      </c>
      <c r="B210" t="s">
        <v>5223</v>
      </c>
      <c r="C210" t="s">
        <v>839</v>
      </c>
      <c r="D210" t="s">
        <v>271</v>
      </c>
      <c r="E210" t="s">
        <v>838</v>
      </c>
      <c r="F210" t="str">
        <f t="shared" si="21"/>
        <v>J3-J9</v>
      </c>
      <c r="G210" t="str">
        <f>VLOOKUP(F210,RAW_b_TEI0185_REV03!A:B,2,0)</f>
        <v>NetJ3_J9</v>
      </c>
      <c r="H210" t="str">
        <f t="shared" si="22"/>
        <v>NetJ3_J9</v>
      </c>
      <c r="I210" t="str">
        <f t="shared" si="23"/>
        <v>--</v>
      </c>
      <c r="J210" t="str">
        <f t="shared" si="24"/>
        <v>--</v>
      </c>
      <c r="K210" t="str">
        <f>IFERROR(IF(J210="--",IF(G210=H210,VLOOKUP(G210,RAW_b_TEI0185_REV03!L:N,3,0),SUM(VLOOKUP(H210,RAW_b_TEI0185_REV03!L:N,3,0),VLOOKUP(G210,RAW_b_TEI0185_REV03!L:N,3,0))),"---"),"---")</f>
        <v>---</v>
      </c>
      <c r="L210" t="str">
        <f t="shared" si="25"/>
        <v>J3-J9</v>
      </c>
      <c r="M210" t="str">
        <f>IFERROR(IF(
COUNTIF(B2B!H:H,(IF(K210&lt;&gt;"---",IF(INDEX(RAW_b_TEI0185_REV03!B:D,MATCH(H210,RAW_b_TEI0185_REV03!B:B,0),3)=L210,INDEX(
RAW_b_TEI0185_REV03!B:D,MATCH(H210,INDEX(RAW_b_TEI0185_REV03!B:B,MATCH(H210,RAW_b_TEI0185_REV03!B:B,)+1):'RAW_b_TEI0185_REV03'!B11281,)+MATCH(H210,RAW_b_TEI0185_REV03!B:B,),3),INDEX(RAW_b_TEI0185_REV03!B:D,MATCH(H210,RAW_b_TEI0185_REV03!B:B,0),3)),"---")))=1,"---",IF(K210&lt;&gt;"---",IF(INDEX(RAW_b_TEI0185_REV03!B:D,MATCH(H210,RAW_b_TEI0185_REV03!B:B,0),3)=L210,INDEX(
RAW_b_TEI0185_REV03!B:D,MATCH(H210,INDEX(RAW_b_TEI0185_REV03!B:B,MATCH(H210,RAW_b_TEI0185_REV03!B:B,)+1):'RAW_b_TEI0185_REV03'!B11281,)+MATCH(H210,RAW_b_TEI0185_REV03!B:B,),3),INDEX(RAW_b_TEI0185_REV03!B:D,MATCH(H210,RAW_b_TEI0185_REV03!B:B,0),3)),"---")),"---")</f>
        <v>---</v>
      </c>
      <c r="N210" t="str">
        <f>IFERROR(IF(AND(B210="B2B",J210="--"),L210,IF(
COUNTIF(B2B!H:H,(IF(K210&lt;&gt;"---",IF(INDEX(RAW_b_TEI0185_REV03!B:D,MATCH(H210,RAW_b_TEI0185_REV03!B:B,0),3)=L210,INDEX(
RAW_b_TEI0185_REV03!B:D,MATCH(H210,INDEX(RAW_b_TEI0185_REV03!B:B,MATCH(H210,RAW_b_TEI0185_REV03!B:B,)+1):'RAW_b_TEI0185_REV03'!B11281,)+MATCH(H210,RAW_b_TEI0185_REV03!B:B,),3),INDEX(RAW_b_TEI0185_REV03!B:D,MATCH(H210,RAW_b_TEI0185_REV03!B:B,0),3)),"---")))=0,"---",IF(K210&lt;&gt;"---",IF(INDEX(RAW_b_TEI0185_REV03!B:D,MATCH(H210,RAW_b_TEI0185_REV03!B:B,0),3)=L210,INDEX(
RAW_b_TEI0185_REV03!B:D,MATCH(H210,INDEX(RAW_b_TEI0185_REV03!B:B,MATCH(H210,RAW_b_TEI0185_REV03!B:B,)+1):'RAW_b_TEI0185_REV03'!B11281,)+MATCH(H210,RAW_b_TEI0185_REV03!B:B,),3),INDEX(RAW_b_TEI0185_REV03!B:D,MATCH(H210,RAW_b_TEI0185_REV03!B:B,0),3)),"---"))),"---")</f>
        <v>---</v>
      </c>
      <c r="T210">
        <f>COUNTIF(RAW_b_TEI0185_REV03!B:B,G210)</f>
        <v>1</v>
      </c>
      <c r="U210" t="str">
        <f t="shared" si="26"/>
        <v>FMC-NetJ3_J9</v>
      </c>
      <c r="W210" t="str">
        <f>IF(IF(IFERROR(VLOOKUP(H210,$O$6:$O$50,1,),1)=1,1,0),IFERROR(VLOOKUP($F$2&amp;"-"&amp;H210,RAW_b_TEI0185_REV03!C:G,4,0),"--"),"---")</f>
        <v>--</v>
      </c>
      <c r="X210" t="str">
        <f t="shared" si="27"/>
        <v>---</v>
      </c>
    </row>
    <row r="211" spans="1:24" x14ac:dyDescent="0.25">
      <c r="A211" t="s">
        <v>5329</v>
      </c>
      <c r="B211" t="s">
        <v>5223</v>
      </c>
      <c r="C211" t="s">
        <v>842</v>
      </c>
      <c r="D211" t="s">
        <v>271</v>
      </c>
      <c r="E211" t="s">
        <v>841</v>
      </c>
      <c r="F211" t="str">
        <f t="shared" si="21"/>
        <v>J3-J10</v>
      </c>
      <c r="G211" t="str">
        <f>VLOOKUP(F211,RAW_b_TEI0185_REV03!A:B,2,0)</f>
        <v>NetJ3_J10</v>
      </c>
      <c r="H211" t="str">
        <f t="shared" si="22"/>
        <v>NetJ3_J10</v>
      </c>
      <c r="I211" t="str">
        <f t="shared" si="23"/>
        <v>--</v>
      </c>
      <c r="J211" t="str">
        <f t="shared" si="24"/>
        <v>--</v>
      </c>
      <c r="K211" t="str">
        <f>IFERROR(IF(J211="--",IF(G211=H211,VLOOKUP(G211,RAW_b_TEI0185_REV03!L:N,3,0),SUM(VLOOKUP(H211,RAW_b_TEI0185_REV03!L:N,3,0),VLOOKUP(G211,RAW_b_TEI0185_REV03!L:N,3,0))),"---"),"---")</f>
        <v>---</v>
      </c>
      <c r="L211" t="str">
        <f t="shared" si="25"/>
        <v>J3-J10</v>
      </c>
      <c r="M211" t="str">
        <f>IFERROR(IF(
COUNTIF(B2B!H:H,(IF(K211&lt;&gt;"---",IF(INDEX(RAW_b_TEI0185_REV03!B:D,MATCH(H211,RAW_b_TEI0185_REV03!B:B,0),3)=L211,INDEX(
RAW_b_TEI0185_REV03!B:D,MATCH(H211,INDEX(RAW_b_TEI0185_REV03!B:B,MATCH(H211,RAW_b_TEI0185_REV03!B:B,)+1):'RAW_b_TEI0185_REV03'!B11282,)+MATCH(H211,RAW_b_TEI0185_REV03!B:B,),3),INDEX(RAW_b_TEI0185_REV03!B:D,MATCH(H211,RAW_b_TEI0185_REV03!B:B,0),3)),"---")))=1,"---",IF(K211&lt;&gt;"---",IF(INDEX(RAW_b_TEI0185_REV03!B:D,MATCH(H211,RAW_b_TEI0185_REV03!B:B,0),3)=L211,INDEX(
RAW_b_TEI0185_REV03!B:D,MATCH(H211,INDEX(RAW_b_TEI0185_REV03!B:B,MATCH(H211,RAW_b_TEI0185_REV03!B:B,)+1):'RAW_b_TEI0185_REV03'!B11282,)+MATCH(H211,RAW_b_TEI0185_REV03!B:B,),3),INDEX(RAW_b_TEI0185_REV03!B:D,MATCH(H211,RAW_b_TEI0185_REV03!B:B,0),3)),"---")),"---")</f>
        <v>---</v>
      </c>
      <c r="N211" t="str">
        <f>IFERROR(IF(AND(B211="B2B",J211="--"),L211,IF(
COUNTIF(B2B!H:H,(IF(K211&lt;&gt;"---",IF(INDEX(RAW_b_TEI0185_REV03!B:D,MATCH(H211,RAW_b_TEI0185_REV03!B:B,0),3)=L211,INDEX(
RAW_b_TEI0185_REV03!B:D,MATCH(H211,INDEX(RAW_b_TEI0185_REV03!B:B,MATCH(H211,RAW_b_TEI0185_REV03!B:B,)+1):'RAW_b_TEI0185_REV03'!B11282,)+MATCH(H211,RAW_b_TEI0185_REV03!B:B,),3),INDEX(RAW_b_TEI0185_REV03!B:D,MATCH(H211,RAW_b_TEI0185_REV03!B:B,0),3)),"---")))=0,"---",IF(K211&lt;&gt;"---",IF(INDEX(RAW_b_TEI0185_REV03!B:D,MATCH(H211,RAW_b_TEI0185_REV03!B:B,0),3)=L211,INDEX(
RAW_b_TEI0185_REV03!B:D,MATCH(H211,INDEX(RAW_b_TEI0185_REV03!B:B,MATCH(H211,RAW_b_TEI0185_REV03!B:B,)+1):'RAW_b_TEI0185_REV03'!B11282,)+MATCH(H211,RAW_b_TEI0185_REV03!B:B,),3),INDEX(RAW_b_TEI0185_REV03!B:D,MATCH(H211,RAW_b_TEI0185_REV03!B:B,0),3)),"---"))),"---")</f>
        <v>---</v>
      </c>
      <c r="T211">
        <f>COUNTIF(RAW_b_TEI0185_REV03!B:B,G211)</f>
        <v>1</v>
      </c>
      <c r="U211" t="str">
        <f t="shared" si="26"/>
        <v>FMC-NetJ3_J10</v>
      </c>
      <c r="W211" t="str">
        <f>IF(IF(IFERROR(VLOOKUP(H211,$O$6:$O$50,1,),1)=1,1,0),IFERROR(VLOOKUP($F$2&amp;"-"&amp;H211,RAW_b_TEI0185_REV03!C:G,4,0),"--"),"---")</f>
        <v>--</v>
      </c>
      <c r="X211" t="str">
        <f t="shared" si="27"/>
        <v>---</v>
      </c>
    </row>
    <row r="212" spans="1:24" x14ac:dyDescent="0.25">
      <c r="A212" t="s">
        <v>5330</v>
      </c>
      <c r="B212" t="s">
        <v>5223</v>
      </c>
      <c r="C212" t="s">
        <v>845</v>
      </c>
      <c r="D212" t="s">
        <v>271</v>
      </c>
      <c r="E212" t="s">
        <v>844</v>
      </c>
      <c r="F212" t="str">
        <f t="shared" si="21"/>
        <v>J3-J12</v>
      </c>
      <c r="G212" t="str">
        <f>VLOOKUP(F212,RAW_b_TEI0185_REV03!A:B,2,0)</f>
        <v>NetJ3_J12</v>
      </c>
      <c r="H212" t="str">
        <f t="shared" si="22"/>
        <v>NetJ3_J12</v>
      </c>
      <c r="I212" t="str">
        <f t="shared" si="23"/>
        <v>--</v>
      </c>
      <c r="J212" t="str">
        <f t="shared" si="24"/>
        <v>--</v>
      </c>
      <c r="K212" t="str">
        <f>IFERROR(IF(J212="--",IF(G212=H212,VLOOKUP(G212,RAW_b_TEI0185_REV03!L:N,3,0),SUM(VLOOKUP(H212,RAW_b_TEI0185_REV03!L:N,3,0),VLOOKUP(G212,RAW_b_TEI0185_REV03!L:N,3,0))),"---"),"---")</f>
        <v>---</v>
      </c>
      <c r="L212" t="str">
        <f t="shared" si="25"/>
        <v>J3-J12</v>
      </c>
      <c r="M212" t="str">
        <f>IFERROR(IF(
COUNTIF(B2B!H:H,(IF(K212&lt;&gt;"---",IF(INDEX(RAW_b_TEI0185_REV03!B:D,MATCH(H212,RAW_b_TEI0185_REV03!B:B,0),3)=L212,INDEX(
RAW_b_TEI0185_REV03!B:D,MATCH(H212,INDEX(RAW_b_TEI0185_REV03!B:B,MATCH(H212,RAW_b_TEI0185_REV03!B:B,)+1):'RAW_b_TEI0185_REV03'!B11283,)+MATCH(H212,RAW_b_TEI0185_REV03!B:B,),3),INDEX(RAW_b_TEI0185_REV03!B:D,MATCH(H212,RAW_b_TEI0185_REV03!B:B,0),3)),"---")))=1,"---",IF(K212&lt;&gt;"---",IF(INDEX(RAW_b_TEI0185_REV03!B:D,MATCH(H212,RAW_b_TEI0185_REV03!B:B,0),3)=L212,INDEX(
RAW_b_TEI0185_REV03!B:D,MATCH(H212,INDEX(RAW_b_TEI0185_REV03!B:B,MATCH(H212,RAW_b_TEI0185_REV03!B:B,)+1):'RAW_b_TEI0185_REV03'!B11283,)+MATCH(H212,RAW_b_TEI0185_REV03!B:B,),3),INDEX(RAW_b_TEI0185_REV03!B:D,MATCH(H212,RAW_b_TEI0185_REV03!B:B,0),3)),"---")),"---")</f>
        <v>---</v>
      </c>
      <c r="N212" t="str">
        <f>IFERROR(IF(AND(B212="B2B",J212="--"),L212,IF(
COUNTIF(B2B!H:H,(IF(K212&lt;&gt;"---",IF(INDEX(RAW_b_TEI0185_REV03!B:D,MATCH(H212,RAW_b_TEI0185_REV03!B:B,0),3)=L212,INDEX(
RAW_b_TEI0185_REV03!B:D,MATCH(H212,INDEX(RAW_b_TEI0185_REV03!B:B,MATCH(H212,RAW_b_TEI0185_REV03!B:B,)+1):'RAW_b_TEI0185_REV03'!B11283,)+MATCH(H212,RAW_b_TEI0185_REV03!B:B,),3),INDEX(RAW_b_TEI0185_REV03!B:D,MATCH(H212,RAW_b_TEI0185_REV03!B:B,0),3)),"---")))=0,"---",IF(K212&lt;&gt;"---",IF(INDEX(RAW_b_TEI0185_REV03!B:D,MATCH(H212,RAW_b_TEI0185_REV03!B:B,0),3)=L212,INDEX(
RAW_b_TEI0185_REV03!B:D,MATCH(H212,INDEX(RAW_b_TEI0185_REV03!B:B,MATCH(H212,RAW_b_TEI0185_REV03!B:B,)+1):'RAW_b_TEI0185_REV03'!B11283,)+MATCH(H212,RAW_b_TEI0185_REV03!B:B,),3),INDEX(RAW_b_TEI0185_REV03!B:D,MATCH(H212,RAW_b_TEI0185_REV03!B:B,0),3)),"---"))),"---")</f>
        <v>---</v>
      </c>
      <c r="T212">
        <f>COUNTIF(RAW_b_TEI0185_REV03!B:B,G212)</f>
        <v>1</v>
      </c>
      <c r="U212" t="str">
        <f t="shared" si="26"/>
        <v>FMC-NetJ3_J12</v>
      </c>
      <c r="W212" t="str">
        <f>IF(IF(IFERROR(VLOOKUP(H212,$O$6:$O$50,1,),1)=1,1,0),IFERROR(VLOOKUP($F$2&amp;"-"&amp;H212,RAW_b_TEI0185_REV03!C:G,4,0),"--"),"---")</f>
        <v>--</v>
      </c>
      <c r="X212" t="str">
        <f t="shared" si="27"/>
        <v>---</v>
      </c>
    </row>
    <row r="213" spans="1:24" x14ac:dyDescent="0.25">
      <c r="A213" t="s">
        <v>5331</v>
      </c>
      <c r="B213" t="s">
        <v>5223</v>
      </c>
      <c r="C213" t="s">
        <v>848</v>
      </c>
      <c r="D213" t="s">
        <v>271</v>
      </c>
      <c r="E213" t="s">
        <v>847</v>
      </c>
      <c r="F213" t="str">
        <f t="shared" si="21"/>
        <v>J3-J13</v>
      </c>
      <c r="G213" t="str">
        <f>VLOOKUP(F213,RAW_b_TEI0185_REV03!A:B,2,0)</f>
        <v>NetJ3_J13</v>
      </c>
      <c r="H213" t="str">
        <f t="shared" si="22"/>
        <v>NetJ3_J13</v>
      </c>
      <c r="I213" t="str">
        <f t="shared" si="23"/>
        <v>--</v>
      </c>
      <c r="J213" t="str">
        <f t="shared" si="24"/>
        <v>--</v>
      </c>
      <c r="K213" t="str">
        <f>IFERROR(IF(J213="--",IF(G213=H213,VLOOKUP(G213,RAW_b_TEI0185_REV03!L:N,3,0),SUM(VLOOKUP(H213,RAW_b_TEI0185_REV03!L:N,3,0),VLOOKUP(G213,RAW_b_TEI0185_REV03!L:N,3,0))),"---"),"---")</f>
        <v>---</v>
      </c>
      <c r="L213" t="str">
        <f t="shared" si="25"/>
        <v>J3-J13</v>
      </c>
      <c r="M213" t="str">
        <f>IFERROR(IF(
COUNTIF(B2B!H:H,(IF(K213&lt;&gt;"---",IF(INDEX(RAW_b_TEI0185_REV03!B:D,MATCH(H213,RAW_b_TEI0185_REV03!B:B,0),3)=L213,INDEX(
RAW_b_TEI0185_REV03!B:D,MATCH(H213,INDEX(RAW_b_TEI0185_REV03!B:B,MATCH(H213,RAW_b_TEI0185_REV03!B:B,)+1):'RAW_b_TEI0185_REV03'!B11284,)+MATCH(H213,RAW_b_TEI0185_REV03!B:B,),3),INDEX(RAW_b_TEI0185_REV03!B:D,MATCH(H213,RAW_b_TEI0185_REV03!B:B,0),3)),"---")))=1,"---",IF(K213&lt;&gt;"---",IF(INDEX(RAW_b_TEI0185_REV03!B:D,MATCH(H213,RAW_b_TEI0185_REV03!B:B,0),3)=L213,INDEX(
RAW_b_TEI0185_REV03!B:D,MATCH(H213,INDEX(RAW_b_TEI0185_REV03!B:B,MATCH(H213,RAW_b_TEI0185_REV03!B:B,)+1):'RAW_b_TEI0185_REV03'!B11284,)+MATCH(H213,RAW_b_TEI0185_REV03!B:B,),3),INDEX(RAW_b_TEI0185_REV03!B:D,MATCH(H213,RAW_b_TEI0185_REV03!B:B,0),3)),"---")),"---")</f>
        <v>---</v>
      </c>
      <c r="N213" t="str">
        <f>IFERROR(IF(AND(B213="B2B",J213="--"),L213,IF(
COUNTIF(B2B!H:H,(IF(K213&lt;&gt;"---",IF(INDEX(RAW_b_TEI0185_REV03!B:D,MATCH(H213,RAW_b_TEI0185_REV03!B:B,0),3)=L213,INDEX(
RAW_b_TEI0185_REV03!B:D,MATCH(H213,INDEX(RAW_b_TEI0185_REV03!B:B,MATCH(H213,RAW_b_TEI0185_REV03!B:B,)+1):'RAW_b_TEI0185_REV03'!B11284,)+MATCH(H213,RAW_b_TEI0185_REV03!B:B,),3),INDEX(RAW_b_TEI0185_REV03!B:D,MATCH(H213,RAW_b_TEI0185_REV03!B:B,0),3)),"---")))=0,"---",IF(K213&lt;&gt;"---",IF(INDEX(RAW_b_TEI0185_REV03!B:D,MATCH(H213,RAW_b_TEI0185_REV03!B:B,0),3)=L213,INDEX(
RAW_b_TEI0185_REV03!B:D,MATCH(H213,INDEX(RAW_b_TEI0185_REV03!B:B,MATCH(H213,RAW_b_TEI0185_REV03!B:B,)+1):'RAW_b_TEI0185_REV03'!B11284,)+MATCH(H213,RAW_b_TEI0185_REV03!B:B,),3),INDEX(RAW_b_TEI0185_REV03!B:D,MATCH(H213,RAW_b_TEI0185_REV03!B:B,0),3)),"---"))),"---")</f>
        <v>---</v>
      </c>
      <c r="T213">
        <f>COUNTIF(RAW_b_TEI0185_REV03!B:B,G213)</f>
        <v>1</v>
      </c>
      <c r="U213" t="str">
        <f t="shared" si="26"/>
        <v>FMC-NetJ3_J13</v>
      </c>
      <c r="W213" t="str">
        <f>IF(IF(IFERROR(VLOOKUP(H213,$O$6:$O$50,1,),1)=1,1,0),IFERROR(VLOOKUP($F$2&amp;"-"&amp;H213,RAW_b_TEI0185_REV03!C:G,4,0),"--"),"---")</f>
        <v>--</v>
      </c>
      <c r="X213" t="str">
        <f t="shared" si="27"/>
        <v>---</v>
      </c>
    </row>
    <row r="214" spans="1:24" x14ac:dyDescent="0.25">
      <c r="A214" t="s">
        <v>5332</v>
      </c>
      <c r="B214" t="s">
        <v>5223</v>
      </c>
      <c r="C214" t="s">
        <v>851</v>
      </c>
      <c r="D214" t="s">
        <v>271</v>
      </c>
      <c r="E214" t="s">
        <v>850</v>
      </c>
      <c r="F214" t="str">
        <f t="shared" si="21"/>
        <v>J3-J15</v>
      </c>
      <c r="G214" t="str">
        <f>VLOOKUP(F214,RAW_b_TEI0185_REV03!A:B,2,0)</f>
        <v>NetJ3_J15</v>
      </c>
      <c r="H214" t="str">
        <f t="shared" si="22"/>
        <v>NetJ3_J15</v>
      </c>
      <c r="I214" t="str">
        <f t="shared" si="23"/>
        <v>--</v>
      </c>
      <c r="J214" t="str">
        <f t="shared" si="24"/>
        <v>--</v>
      </c>
      <c r="K214" t="str">
        <f>IFERROR(IF(J214="--",IF(G214=H214,VLOOKUP(G214,RAW_b_TEI0185_REV03!L:N,3,0),SUM(VLOOKUP(H214,RAW_b_TEI0185_REV03!L:N,3,0),VLOOKUP(G214,RAW_b_TEI0185_REV03!L:N,3,0))),"---"),"---")</f>
        <v>---</v>
      </c>
      <c r="L214" t="str">
        <f t="shared" si="25"/>
        <v>J3-J15</v>
      </c>
      <c r="M214" t="str">
        <f>IFERROR(IF(
COUNTIF(B2B!H:H,(IF(K214&lt;&gt;"---",IF(INDEX(RAW_b_TEI0185_REV03!B:D,MATCH(H214,RAW_b_TEI0185_REV03!B:B,0),3)=L214,INDEX(
RAW_b_TEI0185_REV03!B:D,MATCH(H214,INDEX(RAW_b_TEI0185_REV03!B:B,MATCH(H214,RAW_b_TEI0185_REV03!B:B,)+1):'RAW_b_TEI0185_REV03'!B11285,)+MATCH(H214,RAW_b_TEI0185_REV03!B:B,),3),INDEX(RAW_b_TEI0185_REV03!B:D,MATCH(H214,RAW_b_TEI0185_REV03!B:B,0),3)),"---")))=1,"---",IF(K214&lt;&gt;"---",IF(INDEX(RAW_b_TEI0185_REV03!B:D,MATCH(H214,RAW_b_TEI0185_REV03!B:B,0),3)=L214,INDEX(
RAW_b_TEI0185_REV03!B:D,MATCH(H214,INDEX(RAW_b_TEI0185_REV03!B:B,MATCH(H214,RAW_b_TEI0185_REV03!B:B,)+1):'RAW_b_TEI0185_REV03'!B11285,)+MATCH(H214,RAW_b_TEI0185_REV03!B:B,),3),INDEX(RAW_b_TEI0185_REV03!B:D,MATCH(H214,RAW_b_TEI0185_REV03!B:B,0),3)),"---")),"---")</f>
        <v>---</v>
      </c>
      <c r="N214" t="str">
        <f>IFERROR(IF(AND(B214="B2B",J214="--"),L214,IF(
COUNTIF(B2B!H:H,(IF(K214&lt;&gt;"---",IF(INDEX(RAW_b_TEI0185_REV03!B:D,MATCH(H214,RAW_b_TEI0185_REV03!B:B,0),3)=L214,INDEX(
RAW_b_TEI0185_REV03!B:D,MATCH(H214,INDEX(RAW_b_TEI0185_REV03!B:B,MATCH(H214,RAW_b_TEI0185_REV03!B:B,)+1):'RAW_b_TEI0185_REV03'!B11285,)+MATCH(H214,RAW_b_TEI0185_REV03!B:B,),3),INDEX(RAW_b_TEI0185_REV03!B:D,MATCH(H214,RAW_b_TEI0185_REV03!B:B,0),3)),"---")))=0,"---",IF(K214&lt;&gt;"---",IF(INDEX(RAW_b_TEI0185_REV03!B:D,MATCH(H214,RAW_b_TEI0185_REV03!B:B,0),3)=L214,INDEX(
RAW_b_TEI0185_REV03!B:D,MATCH(H214,INDEX(RAW_b_TEI0185_REV03!B:B,MATCH(H214,RAW_b_TEI0185_REV03!B:B,)+1):'RAW_b_TEI0185_REV03'!B11285,)+MATCH(H214,RAW_b_TEI0185_REV03!B:B,),3),INDEX(RAW_b_TEI0185_REV03!B:D,MATCH(H214,RAW_b_TEI0185_REV03!B:B,0),3)),"---"))),"---")</f>
        <v>---</v>
      </c>
      <c r="T214">
        <f>COUNTIF(RAW_b_TEI0185_REV03!B:B,G214)</f>
        <v>1</v>
      </c>
      <c r="U214" t="str">
        <f t="shared" si="26"/>
        <v>FMC-NetJ3_J15</v>
      </c>
      <c r="W214" t="str">
        <f>IF(IF(IFERROR(VLOOKUP(H214,$O$6:$O$50,1,),1)=1,1,0),IFERROR(VLOOKUP($F$2&amp;"-"&amp;H214,RAW_b_TEI0185_REV03!C:G,4,0),"--"),"---")</f>
        <v>--</v>
      </c>
      <c r="X214" t="str">
        <f t="shared" si="27"/>
        <v>---</v>
      </c>
    </row>
    <row r="215" spans="1:24" x14ac:dyDescent="0.25">
      <c r="A215" t="s">
        <v>5333</v>
      </c>
      <c r="B215" t="s">
        <v>5223</v>
      </c>
      <c r="C215" t="s">
        <v>854</v>
      </c>
      <c r="D215" t="s">
        <v>271</v>
      </c>
      <c r="E215" t="s">
        <v>853</v>
      </c>
      <c r="F215" t="str">
        <f t="shared" si="21"/>
        <v>J3-J16</v>
      </c>
      <c r="G215" t="str">
        <f>VLOOKUP(F215,RAW_b_TEI0185_REV03!A:B,2,0)</f>
        <v>NetJ3_J16</v>
      </c>
      <c r="H215" t="str">
        <f t="shared" si="22"/>
        <v>NetJ3_J16</v>
      </c>
      <c r="I215" t="str">
        <f t="shared" si="23"/>
        <v>--</v>
      </c>
      <c r="J215" t="str">
        <f t="shared" si="24"/>
        <v>--</v>
      </c>
      <c r="K215" t="str">
        <f>IFERROR(IF(J215="--",IF(G215=H215,VLOOKUP(G215,RAW_b_TEI0185_REV03!L:N,3,0),SUM(VLOOKUP(H215,RAW_b_TEI0185_REV03!L:N,3,0),VLOOKUP(G215,RAW_b_TEI0185_REV03!L:N,3,0))),"---"),"---")</f>
        <v>---</v>
      </c>
      <c r="L215" t="str">
        <f t="shared" si="25"/>
        <v>J3-J16</v>
      </c>
      <c r="M215" t="str">
        <f>IFERROR(IF(
COUNTIF(B2B!H:H,(IF(K215&lt;&gt;"---",IF(INDEX(RAW_b_TEI0185_REV03!B:D,MATCH(H215,RAW_b_TEI0185_REV03!B:B,0),3)=L215,INDEX(
RAW_b_TEI0185_REV03!B:D,MATCH(H215,INDEX(RAW_b_TEI0185_REV03!B:B,MATCH(H215,RAW_b_TEI0185_REV03!B:B,)+1):'RAW_b_TEI0185_REV03'!B11286,)+MATCH(H215,RAW_b_TEI0185_REV03!B:B,),3),INDEX(RAW_b_TEI0185_REV03!B:D,MATCH(H215,RAW_b_TEI0185_REV03!B:B,0),3)),"---")))=1,"---",IF(K215&lt;&gt;"---",IF(INDEX(RAW_b_TEI0185_REV03!B:D,MATCH(H215,RAW_b_TEI0185_REV03!B:B,0),3)=L215,INDEX(
RAW_b_TEI0185_REV03!B:D,MATCH(H215,INDEX(RAW_b_TEI0185_REV03!B:B,MATCH(H215,RAW_b_TEI0185_REV03!B:B,)+1):'RAW_b_TEI0185_REV03'!B11286,)+MATCH(H215,RAW_b_TEI0185_REV03!B:B,),3),INDEX(RAW_b_TEI0185_REV03!B:D,MATCH(H215,RAW_b_TEI0185_REV03!B:B,0),3)),"---")),"---")</f>
        <v>---</v>
      </c>
      <c r="N215" t="str">
        <f>IFERROR(IF(AND(B215="B2B",J215="--"),L215,IF(
COUNTIF(B2B!H:H,(IF(K215&lt;&gt;"---",IF(INDEX(RAW_b_TEI0185_REV03!B:D,MATCH(H215,RAW_b_TEI0185_REV03!B:B,0),3)=L215,INDEX(
RAW_b_TEI0185_REV03!B:D,MATCH(H215,INDEX(RAW_b_TEI0185_REV03!B:B,MATCH(H215,RAW_b_TEI0185_REV03!B:B,)+1):'RAW_b_TEI0185_REV03'!B11286,)+MATCH(H215,RAW_b_TEI0185_REV03!B:B,),3),INDEX(RAW_b_TEI0185_REV03!B:D,MATCH(H215,RAW_b_TEI0185_REV03!B:B,0),3)),"---")))=0,"---",IF(K215&lt;&gt;"---",IF(INDEX(RAW_b_TEI0185_REV03!B:D,MATCH(H215,RAW_b_TEI0185_REV03!B:B,0),3)=L215,INDEX(
RAW_b_TEI0185_REV03!B:D,MATCH(H215,INDEX(RAW_b_TEI0185_REV03!B:B,MATCH(H215,RAW_b_TEI0185_REV03!B:B,)+1):'RAW_b_TEI0185_REV03'!B11286,)+MATCH(H215,RAW_b_TEI0185_REV03!B:B,),3),INDEX(RAW_b_TEI0185_REV03!B:D,MATCH(H215,RAW_b_TEI0185_REV03!B:B,0),3)),"---"))),"---")</f>
        <v>---</v>
      </c>
      <c r="T215">
        <f>COUNTIF(RAW_b_TEI0185_REV03!B:B,G215)</f>
        <v>1</v>
      </c>
      <c r="U215" t="str">
        <f t="shared" si="26"/>
        <v>FMC-NetJ3_J16</v>
      </c>
      <c r="W215" t="str">
        <f>IF(IF(IFERROR(VLOOKUP(H215,$O$6:$O$50,1,),1)=1,1,0),IFERROR(VLOOKUP($F$2&amp;"-"&amp;H215,RAW_b_TEI0185_REV03!C:G,4,0),"--"),"---")</f>
        <v>--</v>
      </c>
      <c r="X215" t="str">
        <f t="shared" si="27"/>
        <v>---</v>
      </c>
    </row>
    <row r="216" spans="1:24" x14ac:dyDescent="0.25">
      <c r="A216" t="s">
        <v>5334</v>
      </c>
      <c r="B216" t="s">
        <v>5223</v>
      </c>
      <c r="C216" t="s">
        <v>857</v>
      </c>
      <c r="D216" t="s">
        <v>271</v>
      </c>
      <c r="E216" t="s">
        <v>856</v>
      </c>
      <c r="F216" t="str">
        <f t="shared" si="21"/>
        <v>J3-J18</v>
      </c>
      <c r="G216" t="str">
        <f>VLOOKUP(F216,RAW_b_TEI0185_REV03!A:B,2,0)</f>
        <v>NetJ3_J18</v>
      </c>
      <c r="H216" t="str">
        <f t="shared" si="22"/>
        <v>NetJ3_J18</v>
      </c>
      <c r="I216" t="str">
        <f t="shared" si="23"/>
        <v>--</v>
      </c>
      <c r="J216" t="str">
        <f t="shared" si="24"/>
        <v>--</v>
      </c>
      <c r="K216" t="str">
        <f>IFERROR(IF(J216="--",IF(G216=H216,VLOOKUP(G216,RAW_b_TEI0185_REV03!L:N,3,0),SUM(VLOOKUP(H216,RAW_b_TEI0185_REV03!L:N,3,0),VLOOKUP(G216,RAW_b_TEI0185_REV03!L:N,3,0))),"---"),"---")</f>
        <v>---</v>
      </c>
      <c r="L216" t="str">
        <f t="shared" si="25"/>
        <v>J3-J18</v>
      </c>
      <c r="M216" t="str">
        <f>IFERROR(IF(
COUNTIF(B2B!H:H,(IF(K216&lt;&gt;"---",IF(INDEX(RAW_b_TEI0185_REV03!B:D,MATCH(H216,RAW_b_TEI0185_REV03!B:B,0),3)=L216,INDEX(
RAW_b_TEI0185_REV03!B:D,MATCH(H216,INDEX(RAW_b_TEI0185_REV03!B:B,MATCH(H216,RAW_b_TEI0185_REV03!B:B,)+1):'RAW_b_TEI0185_REV03'!B11287,)+MATCH(H216,RAW_b_TEI0185_REV03!B:B,),3),INDEX(RAW_b_TEI0185_REV03!B:D,MATCH(H216,RAW_b_TEI0185_REV03!B:B,0),3)),"---")))=1,"---",IF(K216&lt;&gt;"---",IF(INDEX(RAW_b_TEI0185_REV03!B:D,MATCH(H216,RAW_b_TEI0185_REV03!B:B,0),3)=L216,INDEX(
RAW_b_TEI0185_REV03!B:D,MATCH(H216,INDEX(RAW_b_TEI0185_REV03!B:B,MATCH(H216,RAW_b_TEI0185_REV03!B:B,)+1):'RAW_b_TEI0185_REV03'!B11287,)+MATCH(H216,RAW_b_TEI0185_REV03!B:B,),3),INDEX(RAW_b_TEI0185_REV03!B:D,MATCH(H216,RAW_b_TEI0185_REV03!B:B,0),3)),"---")),"---")</f>
        <v>---</v>
      </c>
      <c r="N216" t="str">
        <f>IFERROR(IF(AND(B216="B2B",J216="--"),L216,IF(
COUNTIF(B2B!H:H,(IF(K216&lt;&gt;"---",IF(INDEX(RAW_b_TEI0185_REV03!B:D,MATCH(H216,RAW_b_TEI0185_REV03!B:B,0),3)=L216,INDEX(
RAW_b_TEI0185_REV03!B:D,MATCH(H216,INDEX(RAW_b_TEI0185_REV03!B:B,MATCH(H216,RAW_b_TEI0185_REV03!B:B,)+1):'RAW_b_TEI0185_REV03'!B11287,)+MATCH(H216,RAW_b_TEI0185_REV03!B:B,),3),INDEX(RAW_b_TEI0185_REV03!B:D,MATCH(H216,RAW_b_TEI0185_REV03!B:B,0),3)),"---")))=0,"---",IF(K216&lt;&gt;"---",IF(INDEX(RAW_b_TEI0185_REV03!B:D,MATCH(H216,RAW_b_TEI0185_REV03!B:B,0),3)=L216,INDEX(
RAW_b_TEI0185_REV03!B:D,MATCH(H216,INDEX(RAW_b_TEI0185_REV03!B:B,MATCH(H216,RAW_b_TEI0185_REV03!B:B,)+1):'RAW_b_TEI0185_REV03'!B11287,)+MATCH(H216,RAW_b_TEI0185_REV03!B:B,),3),INDEX(RAW_b_TEI0185_REV03!B:D,MATCH(H216,RAW_b_TEI0185_REV03!B:B,0),3)),"---"))),"---")</f>
        <v>---</v>
      </c>
      <c r="T216">
        <f>COUNTIF(RAW_b_TEI0185_REV03!B:B,G216)</f>
        <v>1</v>
      </c>
      <c r="U216" t="str">
        <f t="shared" si="26"/>
        <v>FMC-NetJ3_J18</v>
      </c>
      <c r="W216" t="str">
        <f>IF(IF(IFERROR(VLOOKUP(H216,$O$6:$O$50,1,),1)=1,1,0),IFERROR(VLOOKUP($F$2&amp;"-"&amp;H216,RAW_b_TEI0185_REV03!C:G,4,0),"--"),"---")</f>
        <v>--</v>
      </c>
      <c r="X216" t="str">
        <f t="shared" si="27"/>
        <v>---</v>
      </c>
    </row>
    <row r="217" spans="1:24" x14ac:dyDescent="0.25">
      <c r="A217" t="s">
        <v>5335</v>
      </c>
      <c r="B217" t="s">
        <v>5223</v>
      </c>
      <c r="C217" t="s">
        <v>860</v>
      </c>
      <c r="D217" t="s">
        <v>271</v>
      </c>
      <c r="E217" t="s">
        <v>859</v>
      </c>
      <c r="F217" t="str">
        <f t="shared" si="21"/>
        <v>J3-J19</v>
      </c>
      <c r="G217" t="str">
        <f>VLOOKUP(F217,RAW_b_TEI0185_REV03!A:B,2,0)</f>
        <v>NetJ3_J19</v>
      </c>
      <c r="H217" t="str">
        <f t="shared" si="22"/>
        <v>NetJ3_J19</v>
      </c>
      <c r="I217" t="str">
        <f t="shared" si="23"/>
        <v>--</v>
      </c>
      <c r="J217" t="str">
        <f t="shared" si="24"/>
        <v>--</v>
      </c>
      <c r="K217" t="str">
        <f>IFERROR(IF(J217="--",IF(G217=H217,VLOOKUP(G217,RAW_b_TEI0185_REV03!L:N,3,0),SUM(VLOOKUP(H217,RAW_b_TEI0185_REV03!L:N,3,0),VLOOKUP(G217,RAW_b_TEI0185_REV03!L:N,3,0))),"---"),"---")</f>
        <v>---</v>
      </c>
      <c r="L217" t="str">
        <f t="shared" si="25"/>
        <v>J3-J19</v>
      </c>
      <c r="M217" t="str">
        <f>IFERROR(IF(
COUNTIF(B2B!H:H,(IF(K217&lt;&gt;"---",IF(INDEX(RAW_b_TEI0185_REV03!B:D,MATCH(H217,RAW_b_TEI0185_REV03!B:B,0),3)=L217,INDEX(
RAW_b_TEI0185_REV03!B:D,MATCH(H217,INDEX(RAW_b_TEI0185_REV03!B:B,MATCH(H217,RAW_b_TEI0185_REV03!B:B,)+1):'RAW_b_TEI0185_REV03'!B11288,)+MATCH(H217,RAW_b_TEI0185_REV03!B:B,),3),INDEX(RAW_b_TEI0185_REV03!B:D,MATCH(H217,RAW_b_TEI0185_REV03!B:B,0),3)),"---")))=1,"---",IF(K217&lt;&gt;"---",IF(INDEX(RAW_b_TEI0185_REV03!B:D,MATCH(H217,RAW_b_TEI0185_REV03!B:B,0),3)=L217,INDEX(
RAW_b_TEI0185_REV03!B:D,MATCH(H217,INDEX(RAW_b_TEI0185_REV03!B:B,MATCH(H217,RAW_b_TEI0185_REV03!B:B,)+1):'RAW_b_TEI0185_REV03'!B11288,)+MATCH(H217,RAW_b_TEI0185_REV03!B:B,),3),INDEX(RAW_b_TEI0185_REV03!B:D,MATCH(H217,RAW_b_TEI0185_REV03!B:B,0),3)),"---")),"---")</f>
        <v>---</v>
      </c>
      <c r="N217" t="str">
        <f>IFERROR(IF(AND(B217="B2B",J217="--"),L217,IF(
COUNTIF(B2B!H:H,(IF(K217&lt;&gt;"---",IF(INDEX(RAW_b_TEI0185_REV03!B:D,MATCH(H217,RAW_b_TEI0185_REV03!B:B,0),3)=L217,INDEX(
RAW_b_TEI0185_REV03!B:D,MATCH(H217,INDEX(RAW_b_TEI0185_REV03!B:B,MATCH(H217,RAW_b_TEI0185_REV03!B:B,)+1):'RAW_b_TEI0185_REV03'!B11288,)+MATCH(H217,RAW_b_TEI0185_REV03!B:B,),3),INDEX(RAW_b_TEI0185_REV03!B:D,MATCH(H217,RAW_b_TEI0185_REV03!B:B,0),3)),"---")))=0,"---",IF(K217&lt;&gt;"---",IF(INDEX(RAW_b_TEI0185_REV03!B:D,MATCH(H217,RAW_b_TEI0185_REV03!B:B,0),3)=L217,INDEX(
RAW_b_TEI0185_REV03!B:D,MATCH(H217,INDEX(RAW_b_TEI0185_REV03!B:B,MATCH(H217,RAW_b_TEI0185_REV03!B:B,)+1):'RAW_b_TEI0185_REV03'!B11288,)+MATCH(H217,RAW_b_TEI0185_REV03!B:B,),3),INDEX(RAW_b_TEI0185_REV03!B:D,MATCH(H217,RAW_b_TEI0185_REV03!B:B,0),3)),"---"))),"---")</f>
        <v>---</v>
      </c>
      <c r="T217">
        <f>COUNTIF(RAW_b_TEI0185_REV03!B:B,G217)</f>
        <v>1</v>
      </c>
      <c r="U217" t="str">
        <f t="shared" si="26"/>
        <v>FMC-NetJ3_J19</v>
      </c>
      <c r="W217" t="str">
        <f>IF(IF(IFERROR(VLOOKUP(H217,$O$6:$O$50,1,),1)=1,1,0),IFERROR(VLOOKUP($F$2&amp;"-"&amp;H217,RAW_b_TEI0185_REV03!C:G,4,0),"--"),"---")</f>
        <v>--</v>
      </c>
      <c r="X217" t="str">
        <f t="shared" si="27"/>
        <v>---</v>
      </c>
    </row>
    <row r="218" spans="1:24" x14ac:dyDescent="0.25">
      <c r="A218" t="s">
        <v>5336</v>
      </c>
      <c r="B218" t="s">
        <v>5223</v>
      </c>
      <c r="C218" t="s">
        <v>863</v>
      </c>
      <c r="D218" t="s">
        <v>271</v>
      </c>
      <c r="E218" t="s">
        <v>862</v>
      </c>
      <c r="F218" t="str">
        <f t="shared" si="21"/>
        <v>J3-J21</v>
      </c>
      <c r="G218" t="str">
        <f>VLOOKUP(F218,RAW_b_TEI0185_REV03!A:B,2,0)</f>
        <v>NetJ3_J21</v>
      </c>
      <c r="H218" t="str">
        <f t="shared" si="22"/>
        <v>NetJ3_J21</v>
      </c>
      <c r="I218" t="str">
        <f t="shared" si="23"/>
        <v>--</v>
      </c>
      <c r="J218" t="str">
        <f t="shared" si="24"/>
        <v>--</v>
      </c>
      <c r="K218" t="str">
        <f>IFERROR(IF(J218="--",IF(G218=H218,VLOOKUP(G218,RAW_b_TEI0185_REV03!L:N,3,0),SUM(VLOOKUP(H218,RAW_b_TEI0185_REV03!L:N,3,0),VLOOKUP(G218,RAW_b_TEI0185_REV03!L:N,3,0))),"---"),"---")</f>
        <v>---</v>
      </c>
      <c r="L218" t="str">
        <f t="shared" si="25"/>
        <v>J3-J21</v>
      </c>
      <c r="M218" t="str">
        <f>IFERROR(IF(
COUNTIF(B2B!H:H,(IF(K218&lt;&gt;"---",IF(INDEX(RAW_b_TEI0185_REV03!B:D,MATCH(H218,RAW_b_TEI0185_REV03!B:B,0),3)=L218,INDEX(
RAW_b_TEI0185_REV03!B:D,MATCH(H218,INDEX(RAW_b_TEI0185_REV03!B:B,MATCH(H218,RAW_b_TEI0185_REV03!B:B,)+1):'RAW_b_TEI0185_REV03'!B11289,)+MATCH(H218,RAW_b_TEI0185_REV03!B:B,),3),INDEX(RAW_b_TEI0185_REV03!B:D,MATCH(H218,RAW_b_TEI0185_REV03!B:B,0),3)),"---")))=1,"---",IF(K218&lt;&gt;"---",IF(INDEX(RAW_b_TEI0185_REV03!B:D,MATCH(H218,RAW_b_TEI0185_REV03!B:B,0),3)=L218,INDEX(
RAW_b_TEI0185_REV03!B:D,MATCH(H218,INDEX(RAW_b_TEI0185_REV03!B:B,MATCH(H218,RAW_b_TEI0185_REV03!B:B,)+1):'RAW_b_TEI0185_REV03'!B11289,)+MATCH(H218,RAW_b_TEI0185_REV03!B:B,),3),INDEX(RAW_b_TEI0185_REV03!B:D,MATCH(H218,RAW_b_TEI0185_REV03!B:B,0),3)),"---")),"---")</f>
        <v>---</v>
      </c>
      <c r="N218" t="str">
        <f>IFERROR(IF(AND(B218="B2B",J218="--"),L218,IF(
COUNTIF(B2B!H:H,(IF(K218&lt;&gt;"---",IF(INDEX(RAW_b_TEI0185_REV03!B:D,MATCH(H218,RAW_b_TEI0185_REV03!B:B,0),3)=L218,INDEX(
RAW_b_TEI0185_REV03!B:D,MATCH(H218,INDEX(RAW_b_TEI0185_REV03!B:B,MATCH(H218,RAW_b_TEI0185_REV03!B:B,)+1):'RAW_b_TEI0185_REV03'!B11289,)+MATCH(H218,RAW_b_TEI0185_REV03!B:B,),3),INDEX(RAW_b_TEI0185_REV03!B:D,MATCH(H218,RAW_b_TEI0185_REV03!B:B,0),3)),"---")))=0,"---",IF(K218&lt;&gt;"---",IF(INDEX(RAW_b_TEI0185_REV03!B:D,MATCH(H218,RAW_b_TEI0185_REV03!B:B,0),3)=L218,INDEX(
RAW_b_TEI0185_REV03!B:D,MATCH(H218,INDEX(RAW_b_TEI0185_REV03!B:B,MATCH(H218,RAW_b_TEI0185_REV03!B:B,)+1):'RAW_b_TEI0185_REV03'!B11289,)+MATCH(H218,RAW_b_TEI0185_REV03!B:B,),3),INDEX(RAW_b_TEI0185_REV03!B:D,MATCH(H218,RAW_b_TEI0185_REV03!B:B,0),3)),"---"))),"---")</f>
        <v>---</v>
      </c>
      <c r="T218">
        <f>COUNTIF(RAW_b_TEI0185_REV03!B:B,G218)</f>
        <v>1</v>
      </c>
      <c r="U218" t="str">
        <f t="shared" si="26"/>
        <v>FMC-NetJ3_J21</v>
      </c>
      <c r="W218" t="str">
        <f>IF(IF(IFERROR(VLOOKUP(H218,$O$6:$O$50,1,),1)=1,1,0),IFERROR(VLOOKUP($F$2&amp;"-"&amp;H218,RAW_b_TEI0185_REV03!C:G,4,0),"--"),"---")</f>
        <v>--</v>
      </c>
      <c r="X218" t="str">
        <f t="shared" si="27"/>
        <v>---</v>
      </c>
    </row>
    <row r="219" spans="1:24" x14ac:dyDescent="0.25">
      <c r="A219" t="s">
        <v>5337</v>
      </c>
      <c r="B219" t="s">
        <v>5223</v>
      </c>
      <c r="C219" t="s">
        <v>866</v>
      </c>
      <c r="D219" t="s">
        <v>271</v>
      </c>
      <c r="E219" t="s">
        <v>865</v>
      </c>
      <c r="F219" t="str">
        <f t="shared" si="21"/>
        <v>J3-J22</v>
      </c>
      <c r="G219" t="str">
        <f>VLOOKUP(F219,RAW_b_TEI0185_REV03!A:B,2,0)</f>
        <v>NetJ3_J22</v>
      </c>
      <c r="H219" t="str">
        <f t="shared" si="22"/>
        <v>NetJ3_J22</v>
      </c>
      <c r="I219" t="str">
        <f t="shared" si="23"/>
        <v>--</v>
      </c>
      <c r="J219" t="str">
        <f t="shared" si="24"/>
        <v>--</v>
      </c>
      <c r="K219" t="str">
        <f>IFERROR(IF(J219="--",IF(G219=H219,VLOOKUP(G219,RAW_b_TEI0185_REV03!L:N,3,0),SUM(VLOOKUP(H219,RAW_b_TEI0185_REV03!L:N,3,0),VLOOKUP(G219,RAW_b_TEI0185_REV03!L:N,3,0))),"---"),"---")</f>
        <v>---</v>
      </c>
      <c r="L219" t="str">
        <f t="shared" si="25"/>
        <v>J3-J22</v>
      </c>
      <c r="M219" t="str">
        <f>IFERROR(IF(
COUNTIF(B2B!H:H,(IF(K219&lt;&gt;"---",IF(INDEX(RAW_b_TEI0185_REV03!B:D,MATCH(H219,RAW_b_TEI0185_REV03!B:B,0),3)=L219,INDEX(
RAW_b_TEI0185_REV03!B:D,MATCH(H219,INDEX(RAW_b_TEI0185_REV03!B:B,MATCH(H219,RAW_b_TEI0185_REV03!B:B,)+1):'RAW_b_TEI0185_REV03'!B11290,)+MATCH(H219,RAW_b_TEI0185_REV03!B:B,),3),INDEX(RAW_b_TEI0185_REV03!B:D,MATCH(H219,RAW_b_TEI0185_REV03!B:B,0),3)),"---")))=1,"---",IF(K219&lt;&gt;"---",IF(INDEX(RAW_b_TEI0185_REV03!B:D,MATCH(H219,RAW_b_TEI0185_REV03!B:B,0),3)=L219,INDEX(
RAW_b_TEI0185_REV03!B:D,MATCH(H219,INDEX(RAW_b_TEI0185_REV03!B:B,MATCH(H219,RAW_b_TEI0185_REV03!B:B,)+1):'RAW_b_TEI0185_REV03'!B11290,)+MATCH(H219,RAW_b_TEI0185_REV03!B:B,),3),INDEX(RAW_b_TEI0185_REV03!B:D,MATCH(H219,RAW_b_TEI0185_REV03!B:B,0),3)),"---")),"---")</f>
        <v>---</v>
      </c>
      <c r="N219" t="str">
        <f>IFERROR(IF(AND(B219="B2B",J219="--"),L219,IF(
COUNTIF(B2B!H:H,(IF(K219&lt;&gt;"---",IF(INDEX(RAW_b_TEI0185_REV03!B:D,MATCH(H219,RAW_b_TEI0185_REV03!B:B,0),3)=L219,INDEX(
RAW_b_TEI0185_REV03!B:D,MATCH(H219,INDEX(RAW_b_TEI0185_REV03!B:B,MATCH(H219,RAW_b_TEI0185_REV03!B:B,)+1):'RAW_b_TEI0185_REV03'!B11290,)+MATCH(H219,RAW_b_TEI0185_REV03!B:B,),3),INDEX(RAW_b_TEI0185_REV03!B:D,MATCH(H219,RAW_b_TEI0185_REV03!B:B,0),3)),"---")))=0,"---",IF(K219&lt;&gt;"---",IF(INDEX(RAW_b_TEI0185_REV03!B:D,MATCH(H219,RAW_b_TEI0185_REV03!B:B,0),3)=L219,INDEX(
RAW_b_TEI0185_REV03!B:D,MATCH(H219,INDEX(RAW_b_TEI0185_REV03!B:B,MATCH(H219,RAW_b_TEI0185_REV03!B:B,)+1):'RAW_b_TEI0185_REV03'!B11290,)+MATCH(H219,RAW_b_TEI0185_REV03!B:B,),3),INDEX(RAW_b_TEI0185_REV03!B:D,MATCH(H219,RAW_b_TEI0185_REV03!B:B,0),3)),"---"))),"---")</f>
        <v>---</v>
      </c>
      <c r="T219">
        <f>COUNTIF(RAW_b_TEI0185_REV03!B:B,G219)</f>
        <v>1</v>
      </c>
      <c r="U219" t="str">
        <f t="shared" si="26"/>
        <v>FMC-NetJ3_J22</v>
      </c>
      <c r="W219" t="str">
        <f>IF(IF(IFERROR(VLOOKUP(H219,$O$6:$O$50,1,),1)=1,1,0),IFERROR(VLOOKUP($F$2&amp;"-"&amp;H219,RAW_b_TEI0185_REV03!C:G,4,0),"--"),"---")</f>
        <v>--</v>
      </c>
      <c r="X219" t="str">
        <f t="shared" si="27"/>
        <v>---</v>
      </c>
    </row>
    <row r="220" spans="1:24" x14ac:dyDescent="0.25">
      <c r="A220" t="s">
        <v>5338</v>
      </c>
      <c r="B220" t="s">
        <v>5223</v>
      </c>
      <c r="C220" t="s">
        <v>869</v>
      </c>
      <c r="D220" t="s">
        <v>271</v>
      </c>
      <c r="E220" t="s">
        <v>868</v>
      </c>
      <c r="F220" t="str">
        <f t="shared" si="21"/>
        <v>J3-J24</v>
      </c>
      <c r="G220" t="str">
        <f>VLOOKUP(F220,RAW_b_TEI0185_REV03!A:B,2,0)</f>
        <v>NetJ3_J24</v>
      </c>
      <c r="H220" t="str">
        <f t="shared" si="22"/>
        <v>NetJ3_J24</v>
      </c>
      <c r="I220" t="str">
        <f t="shared" si="23"/>
        <v>--</v>
      </c>
      <c r="J220" t="str">
        <f t="shared" si="24"/>
        <v>--</v>
      </c>
      <c r="K220" t="str">
        <f>IFERROR(IF(J220="--",IF(G220=H220,VLOOKUP(G220,RAW_b_TEI0185_REV03!L:N,3,0),SUM(VLOOKUP(H220,RAW_b_TEI0185_REV03!L:N,3,0),VLOOKUP(G220,RAW_b_TEI0185_REV03!L:N,3,0))),"---"),"---")</f>
        <v>---</v>
      </c>
      <c r="L220" t="str">
        <f t="shared" si="25"/>
        <v>J3-J24</v>
      </c>
      <c r="M220" t="str">
        <f>IFERROR(IF(
COUNTIF(B2B!H:H,(IF(K220&lt;&gt;"---",IF(INDEX(RAW_b_TEI0185_REV03!B:D,MATCH(H220,RAW_b_TEI0185_REV03!B:B,0),3)=L220,INDEX(
RAW_b_TEI0185_REV03!B:D,MATCH(H220,INDEX(RAW_b_TEI0185_REV03!B:B,MATCH(H220,RAW_b_TEI0185_REV03!B:B,)+1):'RAW_b_TEI0185_REV03'!B11291,)+MATCH(H220,RAW_b_TEI0185_REV03!B:B,),3),INDEX(RAW_b_TEI0185_REV03!B:D,MATCH(H220,RAW_b_TEI0185_REV03!B:B,0),3)),"---")))=1,"---",IF(K220&lt;&gt;"---",IF(INDEX(RAW_b_TEI0185_REV03!B:D,MATCH(H220,RAW_b_TEI0185_REV03!B:B,0),3)=L220,INDEX(
RAW_b_TEI0185_REV03!B:D,MATCH(H220,INDEX(RAW_b_TEI0185_REV03!B:B,MATCH(H220,RAW_b_TEI0185_REV03!B:B,)+1):'RAW_b_TEI0185_REV03'!B11291,)+MATCH(H220,RAW_b_TEI0185_REV03!B:B,),3),INDEX(RAW_b_TEI0185_REV03!B:D,MATCH(H220,RAW_b_TEI0185_REV03!B:B,0),3)),"---")),"---")</f>
        <v>---</v>
      </c>
      <c r="N220" t="str">
        <f>IFERROR(IF(AND(B220="B2B",J220="--"),L220,IF(
COUNTIF(B2B!H:H,(IF(K220&lt;&gt;"---",IF(INDEX(RAW_b_TEI0185_REV03!B:D,MATCH(H220,RAW_b_TEI0185_REV03!B:B,0),3)=L220,INDEX(
RAW_b_TEI0185_REV03!B:D,MATCH(H220,INDEX(RAW_b_TEI0185_REV03!B:B,MATCH(H220,RAW_b_TEI0185_REV03!B:B,)+1):'RAW_b_TEI0185_REV03'!B11291,)+MATCH(H220,RAW_b_TEI0185_REV03!B:B,),3),INDEX(RAW_b_TEI0185_REV03!B:D,MATCH(H220,RAW_b_TEI0185_REV03!B:B,0),3)),"---")))=0,"---",IF(K220&lt;&gt;"---",IF(INDEX(RAW_b_TEI0185_REV03!B:D,MATCH(H220,RAW_b_TEI0185_REV03!B:B,0),3)=L220,INDEX(
RAW_b_TEI0185_REV03!B:D,MATCH(H220,INDEX(RAW_b_TEI0185_REV03!B:B,MATCH(H220,RAW_b_TEI0185_REV03!B:B,)+1):'RAW_b_TEI0185_REV03'!B11291,)+MATCH(H220,RAW_b_TEI0185_REV03!B:B,),3),INDEX(RAW_b_TEI0185_REV03!B:D,MATCH(H220,RAW_b_TEI0185_REV03!B:B,0),3)),"---"))),"---")</f>
        <v>---</v>
      </c>
      <c r="T220">
        <f>COUNTIF(RAW_b_TEI0185_REV03!B:B,G220)</f>
        <v>1</v>
      </c>
      <c r="U220" t="str">
        <f t="shared" si="26"/>
        <v>FMC-NetJ3_J24</v>
      </c>
      <c r="W220" t="str">
        <f>IF(IF(IFERROR(VLOOKUP(H220,$O$6:$O$50,1,),1)=1,1,0),IFERROR(VLOOKUP($F$2&amp;"-"&amp;H220,RAW_b_TEI0185_REV03!C:G,4,0),"--"),"---")</f>
        <v>--</v>
      </c>
      <c r="X220" t="str">
        <f t="shared" si="27"/>
        <v>---</v>
      </c>
    </row>
    <row r="221" spans="1:24" x14ac:dyDescent="0.25">
      <c r="A221" t="s">
        <v>5339</v>
      </c>
      <c r="B221" t="s">
        <v>5223</v>
      </c>
      <c r="C221" t="s">
        <v>872</v>
      </c>
      <c r="D221" t="s">
        <v>271</v>
      </c>
      <c r="E221" t="s">
        <v>871</v>
      </c>
      <c r="F221" t="str">
        <f t="shared" si="21"/>
        <v>J3-J25</v>
      </c>
      <c r="G221" t="str">
        <f>VLOOKUP(F221,RAW_b_TEI0185_REV03!A:B,2,0)</f>
        <v>NetJ3_J25</v>
      </c>
      <c r="H221" t="str">
        <f t="shared" si="22"/>
        <v>NetJ3_J25</v>
      </c>
      <c r="I221" t="str">
        <f t="shared" si="23"/>
        <v>--</v>
      </c>
      <c r="J221" t="str">
        <f t="shared" si="24"/>
        <v>--</v>
      </c>
      <c r="K221" t="str">
        <f>IFERROR(IF(J221="--",IF(G221=H221,VLOOKUP(G221,RAW_b_TEI0185_REV03!L:N,3,0),SUM(VLOOKUP(H221,RAW_b_TEI0185_REV03!L:N,3,0),VLOOKUP(G221,RAW_b_TEI0185_REV03!L:N,3,0))),"---"),"---")</f>
        <v>---</v>
      </c>
      <c r="L221" t="str">
        <f t="shared" si="25"/>
        <v>J3-J25</v>
      </c>
      <c r="M221" t="str">
        <f>IFERROR(IF(
COUNTIF(B2B!H:H,(IF(K221&lt;&gt;"---",IF(INDEX(RAW_b_TEI0185_REV03!B:D,MATCH(H221,RAW_b_TEI0185_REV03!B:B,0),3)=L221,INDEX(
RAW_b_TEI0185_REV03!B:D,MATCH(H221,INDEX(RAW_b_TEI0185_REV03!B:B,MATCH(H221,RAW_b_TEI0185_REV03!B:B,)+1):'RAW_b_TEI0185_REV03'!B11292,)+MATCH(H221,RAW_b_TEI0185_REV03!B:B,),3),INDEX(RAW_b_TEI0185_REV03!B:D,MATCH(H221,RAW_b_TEI0185_REV03!B:B,0),3)),"---")))=1,"---",IF(K221&lt;&gt;"---",IF(INDEX(RAW_b_TEI0185_REV03!B:D,MATCH(H221,RAW_b_TEI0185_REV03!B:B,0),3)=L221,INDEX(
RAW_b_TEI0185_REV03!B:D,MATCH(H221,INDEX(RAW_b_TEI0185_REV03!B:B,MATCH(H221,RAW_b_TEI0185_REV03!B:B,)+1):'RAW_b_TEI0185_REV03'!B11292,)+MATCH(H221,RAW_b_TEI0185_REV03!B:B,),3),INDEX(RAW_b_TEI0185_REV03!B:D,MATCH(H221,RAW_b_TEI0185_REV03!B:B,0),3)),"---")),"---")</f>
        <v>---</v>
      </c>
      <c r="N221" t="str">
        <f>IFERROR(IF(AND(B221="B2B",J221="--"),L221,IF(
COUNTIF(B2B!H:H,(IF(K221&lt;&gt;"---",IF(INDEX(RAW_b_TEI0185_REV03!B:D,MATCH(H221,RAW_b_TEI0185_REV03!B:B,0),3)=L221,INDEX(
RAW_b_TEI0185_REV03!B:D,MATCH(H221,INDEX(RAW_b_TEI0185_REV03!B:B,MATCH(H221,RAW_b_TEI0185_REV03!B:B,)+1):'RAW_b_TEI0185_REV03'!B11292,)+MATCH(H221,RAW_b_TEI0185_REV03!B:B,),3),INDEX(RAW_b_TEI0185_REV03!B:D,MATCH(H221,RAW_b_TEI0185_REV03!B:B,0),3)),"---")))=0,"---",IF(K221&lt;&gt;"---",IF(INDEX(RAW_b_TEI0185_REV03!B:D,MATCH(H221,RAW_b_TEI0185_REV03!B:B,0),3)=L221,INDEX(
RAW_b_TEI0185_REV03!B:D,MATCH(H221,INDEX(RAW_b_TEI0185_REV03!B:B,MATCH(H221,RAW_b_TEI0185_REV03!B:B,)+1):'RAW_b_TEI0185_REV03'!B11292,)+MATCH(H221,RAW_b_TEI0185_REV03!B:B,),3),INDEX(RAW_b_TEI0185_REV03!B:D,MATCH(H221,RAW_b_TEI0185_REV03!B:B,0),3)),"---"))),"---")</f>
        <v>---</v>
      </c>
      <c r="T221">
        <f>COUNTIF(RAW_b_TEI0185_REV03!B:B,G221)</f>
        <v>1</v>
      </c>
      <c r="U221" t="str">
        <f t="shared" si="26"/>
        <v>FMC-NetJ3_J25</v>
      </c>
      <c r="W221" t="str">
        <f>IF(IF(IFERROR(VLOOKUP(H221,$O$6:$O$50,1,),1)=1,1,0),IFERROR(VLOOKUP($F$2&amp;"-"&amp;H221,RAW_b_TEI0185_REV03!C:G,4,0),"--"),"---")</f>
        <v>--</v>
      </c>
      <c r="X221" t="str">
        <f t="shared" si="27"/>
        <v>---</v>
      </c>
    </row>
    <row r="222" spans="1:24" x14ac:dyDescent="0.25">
      <c r="A222" t="s">
        <v>5340</v>
      </c>
      <c r="B222" t="s">
        <v>5223</v>
      </c>
      <c r="C222" t="s">
        <v>875</v>
      </c>
      <c r="D222" t="s">
        <v>271</v>
      </c>
      <c r="E222" t="s">
        <v>874</v>
      </c>
      <c r="F222" t="str">
        <f t="shared" si="21"/>
        <v>J3-J27</v>
      </c>
      <c r="G222" t="str">
        <f>VLOOKUP(F222,RAW_b_TEI0185_REV03!A:B,2,0)</f>
        <v>NetJ3_J27</v>
      </c>
      <c r="H222" t="str">
        <f t="shared" si="22"/>
        <v>NetJ3_J27</v>
      </c>
      <c r="I222" t="str">
        <f t="shared" si="23"/>
        <v>--</v>
      </c>
      <c r="J222" t="str">
        <f t="shared" si="24"/>
        <v>--</v>
      </c>
      <c r="K222" t="str">
        <f>IFERROR(IF(J222="--",IF(G222=H222,VLOOKUP(G222,RAW_b_TEI0185_REV03!L:N,3,0),SUM(VLOOKUP(H222,RAW_b_TEI0185_REV03!L:N,3,0),VLOOKUP(G222,RAW_b_TEI0185_REV03!L:N,3,0))),"---"),"---")</f>
        <v>---</v>
      </c>
      <c r="L222" t="str">
        <f t="shared" si="25"/>
        <v>J3-J27</v>
      </c>
      <c r="M222" t="str">
        <f>IFERROR(IF(
COUNTIF(B2B!H:H,(IF(K222&lt;&gt;"---",IF(INDEX(RAW_b_TEI0185_REV03!B:D,MATCH(H222,RAW_b_TEI0185_REV03!B:B,0),3)=L222,INDEX(
RAW_b_TEI0185_REV03!B:D,MATCH(H222,INDEX(RAW_b_TEI0185_REV03!B:B,MATCH(H222,RAW_b_TEI0185_REV03!B:B,)+1):'RAW_b_TEI0185_REV03'!B11293,)+MATCH(H222,RAW_b_TEI0185_REV03!B:B,),3),INDEX(RAW_b_TEI0185_REV03!B:D,MATCH(H222,RAW_b_TEI0185_REV03!B:B,0),3)),"---")))=1,"---",IF(K222&lt;&gt;"---",IF(INDEX(RAW_b_TEI0185_REV03!B:D,MATCH(H222,RAW_b_TEI0185_REV03!B:B,0),3)=L222,INDEX(
RAW_b_TEI0185_REV03!B:D,MATCH(H222,INDEX(RAW_b_TEI0185_REV03!B:B,MATCH(H222,RAW_b_TEI0185_REV03!B:B,)+1):'RAW_b_TEI0185_REV03'!B11293,)+MATCH(H222,RAW_b_TEI0185_REV03!B:B,),3),INDEX(RAW_b_TEI0185_REV03!B:D,MATCH(H222,RAW_b_TEI0185_REV03!B:B,0),3)),"---")),"---")</f>
        <v>---</v>
      </c>
      <c r="N222" t="str">
        <f>IFERROR(IF(AND(B222="B2B",J222="--"),L222,IF(
COUNTIF(B2B!H:H,(IF(K222&lt;&gt;"---",IF(INDEX(RAW_b_TEI0185_REV03!B:D,MATCH(H222,RAW_b_TEI0185_REV03!B:B,0),3)=L222,INDEX(
RAW_b_TEI0185_REV03!B:D,MATCH(H222,INDEX(RAW_b_TEI0185_REV03!B:B,MATCH(H222,RAW_b_TEI0185_REV03!B:B,)+1):'RAW_b_TEI0185_REV03'!B11293,)+MATCH(H222,RAW_b_TEI0185_REV03!B:B,),3),INDEX(RAW_b_TEI0185_REV03!B:D,MATCH(H222,RAW_b_TEI0185_REV03!B:B,0),3)),"---")))=0,"---",IF(K222&lt;&gt;"---",IF(INDEX(RAW_b_TEI0185_REV03!B:D,MATCH(H222,RAW_b_TEI0185_REV03!B:B,0),3)=L222,INDEX(
RAW_b_TEI0185_REV03!B:D,MATCH(H222,INDEX(RAW_b_TEI0185_REV03!B:B,MATCH(H222,RAW_b_TEI0185_REV03!B:B,)+1):'RAW_b_TEI0185_REV03'!B11293,)+MATCH(H222,RAW_b_TEI0185_REV03!B:B,),3),INDEX(RAW_b_TEI0185_REV03!B:D,MATCH(H222,RAW_b_TEI0185_REV03!B:B,0),3)),"---"))),"---")</f>
        <v>---</v>
      </c>
      <c r="T222">
        <f>COUNTIF(RAW_b_TEI0185_REV03!B:B,G222)</f>
        <v>1</v>
      </c>
      <c r="U222" t="str">
        <f t="shared" si="26"/>
        <v>FMC-NetJ3_J27</v>
      </c>
      <c r="W222" t="str">
        <f>IF(IF(IFERROR(VLOOKUP(H222,$O$6:$O$50,1,),1)=1,1,0),IFERROR(VLOOKUP($F$2&amp;"-"&amp;H222,RAW_b_TEI0185_REV03!C:G,4,0),"--"),"---")</f>
        <v>--</v>
      </c>
      <c r="X222" t="str">
        <f t="shared" si="27"/>
        <v>---</v>
      </c>
    </row>
    <row r="223" spans="1:24" x14ac:dyDescent="0.25">
      <c r="A223" t="s">
        <v>5341</v>
      </c>
      <c r="B223" t="s">
        <v>5223</v>
      </c>
      <c r="C223" t="s">
        <v>878</v>
      </c>
      <c r="D223" t="s">
        <v>271</v>
      </c>
      <c r="E223" t="s">
        <v>877</v>
      </c>
      <c r="F223" t="str">
        <f t="shared" si="21"/>
        <v>J3-J28</v>
      </c>
      <c r="G223" t="str">
        <f>VLOOKUP(F223,RAW_b_TEI0185_REV03!A:B,2,0)</f>
        <v>NetJ3_J28</v>
      </c>
      <c r="H223" t="str">
        <f t="shared" si="22"/>
        <v>NetJ3_J28</v>
      </c>
      <c r="I223" t="str">
        <f t="shared" si="23"/>
        <v>--</v>
      </c>
      <c r="J223" t="str">
        <f t="shared" si="24"/>
        <v>--</v>
      </c>
      <c r="K223" t="str">
        <f>IFERROR(IF(J223="--",IF(G223=H223,VLOOKUP(G223,RAW_b_TEI0185_REV03!L:N,3,0),SUM(VLOOKUP(H223,RAW_b_TEI0185_REV03!L:N,3,0),VLOOKUP(G223,RAW_b_TEI0185_REV03!L:N,3,0))),"---"),"---")</f>
        <v>---</v>
      </c>
      <c r="L223" t="str">
        <f t="shared" si="25"/>
        <v>J3-J28</v>
      </c>
      <c r="M223" t="str">
        <f>IFERROR(IF(
COUNTIF(B2B!H:H,(IF(K223&lt;&gt;"---",IF(INDEX(RAW_b_TEI0185_REV03!B:D,MATCH(H223,RAW_b_TEI0185_REV03!B:B,0),3)=L223,INDEX(
RAW_b_TEI0185_REV03!B:D,MATCH(H223,INDEX(RAW_b_TEI0185_REV03!B:B,MATCH(H223,RAW_b_TEI0185_REV03!B:B,)+1):'RAW_b_TEI0185_REV03'!B11294,)+MATCH(H223,RAW_b_TEI0185_REV03!B:B,),3),INDEX(RAW_b_TEI0185_REV03!B:D,MATCH(H223,RAW_b_TEI0185_REV03!B:B,0),3)),"---")))=1,"---",IF(K223&lt;&gt;"---",IF(INDEX(RAW_b_TEI0185_REV03!B:D,MATCH(H223,RAW_b_TEI0185_REV03!B:B,0),3)=L223,INDEX(
RAW_b_TEI0185_REV03!B:D,MATCH(H223,INDEX(RAW_b_TEI0185_REV03!B:B,MATCH(H223,RAW_b_TEI0185_REV03!B:B,)+1):'RAW_b_TEI0185_REV03'!B11294,)+MATCH(H223,RAW_b_TEI0185_REV03!B:B,),3),INDEX(RAW_b_TEI0185_REV03!B:D,MATCH(H223,RAW_b_TEI0185_REV03!B:B,0),3)),"---")),"---")</f>
        <v>---</v>
      </c>
      <c r="N223" t="str">
        <f>IFERROR(IF(AND(B223="B2B",J223="--"),L223,IF(
COUNTIF(B2B!H:H,(IF(K223&lt;&gt;"---",IF(INDEX(RAW_b_TEI0185_REV03!B:D,MATCH(H223,RAW_b_TEI0185_REV03!B:B,0),3)=L223,INDEX(
RAW_b_TEI0185_REV03!B:D,MATCH(H223,INDEX(RAW_b_TEI0185_REV03!B:B,MATCH(H223,RAW_b_TEI0185_REV03!B:B,)+1):'RAW_b_TEI0185_REV03'!B11294,)+MATCH(H223,RAW_b_TEI0185_REV03!B:B,),3),INDEX(RAW_b_TEI0185_REV03!B:D,MATCH(H223,RAW_b_TEI0185_REV03!B:B,0),3)),"---")))=0,"---",IF(K223&lt;&gt;"---",IF(INDEX(RAW_b_TEI0185_REV03!B:D,MATCH(H223,RAW_b_TEI0185_REV03!B:B,0),3)=L223,INDEX(
RAW_b_TEI0185_REV03!B:D,MATCH(H223,INDEX(RAW_b_TEI0185_REV03!B:B,MATCH(H223,RAW_b_TEI0185_REV03!B:B,)+1):'RAW_b_TEI0185_REV03'!B11294,)+MATCH(H223,RAW_b_TEI0185_REV03!B:B,),3),INDEX(RAW_b_TEI0185_REV03!B:D,MATCH(H223,RAW_b_TEI0185_REV03!B:B,0),3)),"---"))),"---")</f>
        <v>---</v>
      </c>
      <c r="T223">
        <f>COUNTIF(RAW_b_TEI0185_REV03!B:B,G223)</f>
        <v>1</v>
      </c>
      <c r="U223" t="str">
        <f t="shared" si="26"/>
        <v>FMC-NetJ3_J28</v>
      </c>
      <c r="W223" t="str">
        <f>IF(IF(IFERROR(VLOOKUP(H223,$O$6:$O$50,1,),1)=1,1,0),IFERROR(VLOOKUP($F$2&amp;"-"&amp;H223,RAW_b_TEI0185_REV03!C:G,4,0),"--"),"---")</f>
        <v>--</v>
      </c>
      <c r="X223" t="str">
        <f t="shared" si="27"/>
        <v>---</v>
      </c>
    </row>
    <row r="224" spans="1:24" x14ac:dyDescent="0.25">
      <c r="A224" t="s">
        <v>5342</v>
      </c>
      <c r="B224" t="s">
        <v>5223</v>
      </c>
      <c r="C224" t="s">
        <v>881</v>
      </c>
      <c r="D224" t="s">
        <v>271</v>
      </c>
      <c r="E224" t="s">
        <v>880</v>
      </c>
      <c r="F224" t="str">
        <f t="shared" si="21"/>
        <v>J3-J30</v>
      </c>
      <c r="G224" t="str">
        <f>VLOOKUP(F224,RAW_b_TEI0185_REV03!A:B,2,0)</f>
        <v>NetJ3_J30</v>
      </c>
      <c r="H224" t="str">
        <f t="shared" si="22"/>
        <v>NetJ3_J30</v>
      </c>
      <c r="I224" t="str">
        <f t="shared" si="23"/>
        <v>--</v>
      </c>
      <c r="J224" t="str">
        <f t="shared" si="24"/>
        <v>--</v>
      </c>
      <c r="K224" t="str">
        <f>IFERROR(IF(J224="--",IF(G224=H224,VLOOKUP(G224,RAW_b_TEI0185_REV03!L:N,3,0),SUM(VLOOKUP(H224,RAW_b_TEI0185_REV03!L:N,3,0),VLOOKUP(G224,RAW_b_TEI0185_REV03!L:N,3,0))),"---"),"---")</f>
        <v>---</v>
      </c>
      <c r="L224" t="str">
        <f t="shared" si="25"/>
        <v>J3-J30</v>
      </c>
      <c r="M224" t="str">
        <f>IFERROR(IF(
COUNTIF(B2B!H:H,(IF(K224&lt;&gt;"---",IF(INDEX(RAW_b_TEI0185_REV03!B:D,MATCH(H224,RAW_b_TEI0185_REV03!B:B,0),3)=L224,INDEX(
RAW_b_TEI0185_REV03!B:D,MATCH(H224,INDEX(RAW_b_TEI0185_REV03!B:B,MATCH(H224,RAW_b_TEI0185_REV03!B:B,)+1):'RAW_b_TEI0185_REV03'!B11295,)+MATCH(H224,RAW_b_TEI0185_REV03!B:B,),3),INDEX(RAW_b_TEI0185_REV03!B:D,MATCH(H224,RAW_b_TEI0185_REV03!B:B,0),3)),"---")))=1,"---",IF(K224&lt;&gt;"---",IF(INDEX(RAW_b_TEI0185_REV03!B:D,MATCH(H224,RAW_b_TEI0185_REV03!B:B,0),3)=L224,INDEX(
RAW_b_TEI0185_REV03!B:D,MATCH(H224,INDEX(RAW_b_TEI0185_REV03!B:B,MATCH(H224,RAW_b_TEI0185_REV03!B:B,)+1):'RAW_b_TEI0185_REV03'!B11295,)+MATCH(H224,RAW_b_TEI0185_REV03!B:B,),3),INDEX(RAW_b_TEI0185_REV03!B:D,MATCH(H224,RAW_b_TEI0185_REV03!B:B,0),3)),"---")),"---")</f>
        <v>---</v>
      </c>
      <c r="N224" t="str">
        <f>IFERROR(IF(AND(B224="B2B",J224="--"),L224,IF(
COUNTIF(B2B!H:H,(IF(K224&lt;&gt;"---",IF(INDEX(RAW_b_TEI0185_REV03!B:D,MATCH(H224,RAW_b_TEI0185_REV03!B:B,0),3)=L224,INDEX(
RAW_b_TEI0185_REV03!B:D,MATCH(H224,INDEX(RAW_b_TEI0185_REV03!B:B,MATCH(H224,RAW_b_TEI0185_REV03!B:B,)+1):'RAW_b_TEI0185_REV03'!B11295,)+MATCH(H224,RAW_b_TEI0185_REV03!B:B,),3),INDEX(RAW_b_TEI0185_REV03!B:D,MATCH(H224,RAW_b_TEI0185_REV03!B:B,0),3)),"---")))=0,"---",IF(K224&lt;&gt;"---",IF(INDEX(RAW_b_TEI0185_REV03!B:D,MATCH(H224,RAW_b_TEI0185_REV03!B:B,0),3)=L224,INDEX(
RAW_b_TEI0185_REV03!B:D,MATCH(H224,INDEX(RAW_b_TEI0185_REV03!B:B,MATCH(H224,RAW_b_TEI0185_REV03!B:B,)+1):'RAW_b_TEI0185_REV03'!B11295,)+MATCH(H224,RAW_b_TEI0185_REV03!B:B,),3),INDEX(RAW_b_TEI0185_REV03!B:D,MATCH(H224,RAW_b_TEI0185_REV03!B:B,0),3)),"---"))),"---")</f>
        <v>---</v>
      </c>
      <c r="T224">
        <f>COUNTIF(RAW_b_TEI0185_REV03!B:B,G224)</f>
        <v>1</v>
      </c>
      <c r="U224" t="str">
        <f t="shared" si="26"/>
        <v>FMC-NetJ3_J30</v>
      </c>
      <c r="W224" t="str">
        <f>IF(IF(IFERROR(VLOOKUP(H224,$O$6:$O$50,1,),1)=1,1,0),IFERROR(VLOOKUP($F$2&amp;"-"&amp;H224,RAW_b_TEI0185_REV03!C:G,4,0),"--"),"---")</f>
        <v>--</v>
      </c>
      <c r="X224" t="str">
        <f t="shared" si="27"/>
        <v>---</v>
      </c>
    </row>
    <row r="225" spans="1:24" x14ac:dyDescent="0.25">
      <c r="A225" t="s">
        <v>5343</v>
      </c>
      <c r="B225" t="s">
        <v>5223</v>
      </c>
      <c r="C225" t="s">
        <v>884</v>
      </c>
      <c r="D225" t="s">
        <v>271</v>
      </c>
      <c r="E225" t="s">
        <v>883</v>
      </c>
      <c r="F225" t="str">
        <f t="shared" si="21"/>
        <v>J3-J31</v>
      </c>
      <c r="G225" t="str">
        <f>VLOOKUP(F225,RAW_b_TEI0185_REV03!A:B,2,0)</f>
        <v>NetJ3_J31</v>
      </c>
      <c r="H225" t="str">
        <f t="shared" si="22"/>
        <v>NetJ3_J31</v>
      </c>
      <c r="I225" t="str">
        <f t="shared" si="23"/>
        <v>--</v>
      </c>
      <c r="J225" t="str">
        <f t="shared" si="24"/>
        <v>--</v>
      </c>
      <c r="K225" t="str">
        <f>IFERROR(IF(J225="--",IF(G225=H225,VLOOKUP(G225,RAW_b_TEI0185_REV03!L:N,3,0),SUM(VLOOKUP(H225,RAW_b_TEI0185_REV03!L:N,3,0),VLOOKUP(G225,RAW_b_TEI0185_REV03!L:N,3,0))),"---"),"---")</f>
        <v>---</v>
      </c>
      <c r="L225" t="str">
        <f t="shared" si="25"/>
        <v>J3-J31</v>
      </c>
      <c r="M225" t="str">
        <f>IFERROR(IF(
COUNTIF(B2B!H:H,(IF(K225&lt;&gt;"---",IF(INDEX(RAW_b_TEI0185_REV03!B:D,MATCH(H225,RAW_b_TEI0185_REV03!B:B,0),3)=L225,INDEX(
RAW_b_TEI0185_REV03!B:D,MATCH(H225,INDEX(RAW_b_TEI0185_REV03!B:B,MATCH(H225,RAW_b_TEI0185_REV03!B:B,)+1):'RAW_b_TEI0185_REV03'!B11296,)+MATCH(H225,RAW_b_TEI0185_REV03!B:B,),3),INDEX(RAW_b_TEI0185_REV03!B:D,MATCH(H225,RAW_b_TEI0185_REV03!B:B,0),3)),"---")))=1,"---",IF(K225&lt;&gt;"---",IF(INDEX(RAW_b_TEI0185_REV03!B:D,MATCH(H225,RAW_b_TEI0185_REV03!B:B,0),3)=L225,INDEX(
RAW_b_TEI0185_REV03!B:D,MATCH(H225,INDEX(RAW_b_TEI0185_REV03!B:B,MATCH(H225,RAW_b_TEI0185_REV03!B:B,)+1):'RAW_b_TEI0185_REV03'!B11296,)+MATCH(H225,RAW_b_TEI0185_REV03!B:B,),3),INDEX(RAW_b_TEI0185_REV03!B:D,MATCH(H225,RAW_b_TEI0185_REV03!B:B,0),3)),"---")),"---")</f>
        <v>---</v>
      </c>
      <c r="N225" t="str">
        <f>IFERROR(IF(AND(B225="B2B",J225="--"),L225,IF(
COUNTIF(B2B!H:H,(IF(K225&lt;&gt;"---",IF(INDEX(RAW_b_TEI0185_REV03!B:D,MATCH(H225,RAW_b_TEI0185_REV03!B:B,0),3)=L225,INDEX(
RAW_b_TEI0185_REV03!B:D,MATCH(H225,INDEX(RAW_b_TEI0185_REV03!B:B,MATCH(H225,RAW_b_TEI0185_REV03!B:B,)+1):'RAW_b_TEI0185_REV03'!B11296,)+MATCH(H225,RAW_b_TEI0185_REV03!B:B,),3),INDEX(RAW_b_TEI0185_REV03!B:D,MATCH(H225,RAW_b_TEI0185_REV03!B:B,0),3)),"---")))=0,"---",IF(K225&lt;&gt;"---",IF(INDEX(RAW_b_TEI0185_REV03!B:D,MATCH(H225,RAW_b_TEI0185_REV03!B:B,0),3)=L225,INDEX(
RAW_b_TEI0185_REV03!B:D,MATCH(H225,INDEX(RAW_b_TEI0185_REV03!B:B,MATCH(H225,RAW_b_TEI0185_REV03!B:B,)+1):'RAW_b_TEI0185_REV03'!B11296,)+MATCH(H225,RAW_b_TEI0185_REV03!B:B,),3),INDEX(RAW_b_TEI0185_REV03!B:D,MATCH(H225,RAW_b_TEI0185_REV03!B:B,0),3)),"---"))),"---")</f>
        <v>---</v>
      </c>
      <c r="T225">
        <f>COUNTIF(RAW_b_TEI0185_REV03!B:B,G225)</f>
        <v>1</v>
      </c>
      <c r="U225" t="str">
        <f t="shared" si="26"/>
        <v>FMC-NetJ3_J31</v>
      </c>
      <c r="W225" t="str">
        <f>IF(IF(IFERROR(VLOOKUP(H225,$O$6:$O$50,1,),1)=1,1,0),IFERROR(VLOOKUP($F$2&amp;"-"&amp;H225,RAW_b_TEI0185_REV03!C:G,4,0),"--"),"---")</f>
        <v>--</v>
      </c>
      <c r="X225" t="str">
        <f t="shared" si="27"/>
        <v>---</v>
      </c>
    </row>
    <row r="226" spans="1:24" x14ac:dyDescent="0.25">
      <c r="A226" t="s">
        <v>5344</v>
      </c>
      <c r="B226" t="s">
        <v>5223</v>
      </c>
      <c r="C226" t="s">
        <v>887</v>
      </c>
      <c r="D226" t="s">
        <v>271</v>
      </c>
      <c r="E226" t="s">
        <v>886</v>
      </c>
      <c r="F226" t="str">
        <f t="shared" si="21"/>
        <v>J3-J33</v>
      </c>
      <c r="G226" t="str">
        <f>VLOOKUP(F226,RAW_b_TEI0185_REV03!A:B,2,0)</f>
        <v>NetJ3_J33</v>
      </c>
      <c r="H226" t="str">
        <f t="shared" si="22"/>
        <v>NetJ3_J33</v>
      </c>
      <c r="I226" t="str">
        <f t="shared" si="23"/>
        <v>--</v>
      </c>
      <c r="J226" t="str">
        <f t="shared" si="24"/>
        <v>--</v>
      </c>
      <c r="K226" t="str">
        <f>IFERROR(IF(J226="--",IF(G226=H226,VLOOKUP(G226,RAW_b_TEI0185_REV03!L:N,3,0),SUM(VLOOKUP(H226,RAW_b_TEI0185_REV03!L:N,3,0),VLOOKUP(G226,RAW_b_TEI0185_REV03!L:N,3,0))),"---"),"---")</f>
        <v>---</v>
      </c>
      <c r="L226" t="str">
        <f t="shared" si="25"/>
        <v>J3-J33</v>
      </c>
      <c r="M226" t="str">
        <f>IFERROR(IF(
COUNTIF(B2B!H:H,(IF(K226&lt;&gt;"---",IF(INDEX(RAW_b_TEI0185_REV03!B:D,MATCH(H226,RAW_b_TEI0185_REV03!B:B,0),3)=L226,INDEX(
RAW_b_TEI0185_REV03!B:D,MATCH(H226,INDEX(RAW_b_TEI0185_REV03!B:B,MATCH(H226,RAW_b_TEI0185_REV03!B:B,)+1):'RAW_b_TEI0185_REV03'!B11297,)+MATCH(H226,RAW_b_TEI0185_REV03!B:B,),3),INDEX(RAW_b_TEI0185_REV03!B:D,MATCH(H226,RAW_b_TEI0185_REV03!B:B,0),3)),"---")))=1,"---",IF(K226&lt;&gt;"---",IF(INDEX(RAW_b_TEI0185_REV03!B:D,MATCH(H226,RAW_b_TEI0185_REV03!B:B,0),3)=L226,INDEX(
RAW_b_TEI0185_REV03!B:D,MATCH(H226,INDEX(RAW_b_TEI0185_REV03!B:B,MATCH(H226,RAW_b_TEI0185_REV03!B:B,)+1):'RAW_b_TEI0185_REV03'!B11297,)+MATCH(H226,RAW_b_TEI0185_REV03!B:B,),3),INDEX(RAW_b_TEI0185_REV03!B:D,MATCH(H226,RAW_b_TEI0185_REV03!B:B,0),3)),"---")),"---")</f>
        <v>---</v>
      </c>
      <c r="N226" t="str">
        <f>IFERROR(IF(AND(B226="B2B",J226="--"),L226,IF(
COUNTIF(B2B!H:H,(IF(K226&lt;&gt;"---",IF(INDEX(RAW_b_TEI0185_REV03!B:D,MATCH(H226,RAW_b_TEI0185_REV03!B:B,0),3)=L226,INDEX(
RAW_b_TEI0185_REV03!B:D,MATCH(H226,INDEX(RAW_b_TEI0185_REV03!B:B,MATCH(H226,RAW_b_TEI0185_REV03!B:B,)+1):'RAW_b_TEI0185_REV03'!B11297,)+MATCH(H226,RAW_b_TEI0185_REV03!B:B,),3),INDEX(RAW_b_TEI0185_REV03!B:D,MATCH(H226,RAW_b_TEI0185_REV03!B:B,0),3)),"---")))=0,"---",IF(K226&lt;&gt;"---",IF(INDEX(RAW_b_TEI0185_REV03!B:D,MATCH(H226,RAW_b_TEI0185_REV03!B:B,0),3)=L226,INDEX(
RAW_b_TEI0185_REV03!B:D,MATCH(H226,INDEX(RAW_b_TEI0185_REV03!B:B,MATCH(H226,RAW_b_TEI0185_REV03!B:B,)+1):'RAW_b_TEI0185_REV03'!B11297,)+MATCH(H226,RAW_b_TEI0185_REV03!B:B,),3),INDEX(RAW_b_TEI0185_REV03!B:D,MATCH(H226,RAW_b_TEI0185_REV03!B:B,0),3)),"---"))),"---")</f>
        <v>---</v>
      </c>
      <c r="T226">
        <f>COUNTIF(RAW_b_TEI0185_REV03!B:B,G226)</f>
        <v>1</v>
      </c>
      <c r="U226" t="str">
        <f t="shared" si="26"/>
        <v>FMC-NetJ3_J33</v>
      </c>
      <c r="W226" t="str">
        <f>IF(IF(IFERROR(VLOOKUP(H226,$O$6:$O$50,1,),1)=1,1,0),IFERROR(VLOOKUP($F$2&amp;"-"&amp;H226,RAW_b_TEI0185_REV03!C:G,4,0),"--"),"---")</f>
        <v>--</v>
      </c>
      <c r="X226" t="str">
        <f t="shared" si="27"/>
        <v>---</v>
      </c>
    </row>
    <row r="227" spans="1:24" x14ac:dyDescent="0.25">
      <c r="A227" t="s">
        <v>5345</v>
      </c>
      <c r="B227" t="s">
        <v>5223</v>
      </c>
      <c r="C227" t="s">
        <v>890</v>
      </c>
      <c r="D227" t="s">
        <v>271</v>
      </c>
      <c r="E227" t="s">
        <v>889</v>
      </c>
      <c r="F227" t="str">
        <f t="shared" si="21"/>
        <v>J3-J34</v>
      </c>
      <c r="G227" t="str">
        <f>VLOOKUP(F227,RAW_b_TEI0185_REV03!A:B,2,0)</f>
        <v>NetJ3_J34</v>
      </c>
      <c r="H227" t="str">
        <f t="shared" si="22"/>
        <v>NetJ3_J34</v>
      </c>
      <c r="I227" t="str">
        <f t="shared" si="23"/>
        <v>--</v>
      </c>
      <c r="J227" t="str">
        <f t="shared" si="24"/>
        <v>--</v>
      </c>
      <c r="K227" t="str">
        <f>IFERROR(IF(J227="--",IF(G227=H227,VLOOKUP(G227,RAW_b_TEI0185_REV03!L:N,3,0),SUM(VLOOKUP(H227,RAW_b_TEI0185_REV03!L:N,3,0),VLOOKUP(G227,RAW_b_TEI0185_REV03!L:N,3,0))),"---"),"---")</f>
        <v>---</v>
      </c>
      <c r="L227" t="str">
        <f t="shared" si="25"/>
        <v>J3-J34</v>
      </c>
      <c r="M227" t="str">
        <f>IFERROR(IF(
COUNTIF(B2B!H:H,(IF(K227&lt;&gt;"---",IF(INDEX(RAW_b_TEI0185_REV03!B:D,MATCH(H227,RAW_b_TEI0185_REV03!B:B,0),3)=L227,INDEX(
RAW_b_TEI0185_REV03!B:D,MATCH(H227,INDEX(RAW_b_TEI0185_REV03!B:B,MATCH(H227,RAW_b_TEI0185_REV03!B:B,)+1):'RAW_b_TEI0185_REV03'!B11298,)+MATCH(H227,RAW_b_TEI0185_REV03!B:B,),3),INDEX(RAW_b_TEI0185_REV03!B:D,MATCH(H227,RAW_b_TEI0185_REV03!B:B,0),3)),"---")))=1,"---",IF(K227&lt;&gt;"---",IF(INDEX(RAW_b_TEI0185_REV03!B:D,MATCH(H227,RAW_b_TEI0185_REV03!B:B,0),3)=L227,INDEX(
RAW_b_TEI0185_REV03!B:D,MATCH(H227,INDEX(RAW_b_TEI0185_REV03!B:B,MATCH(H227,RAW_b_TEI0185_REV03!B:B,)+1):'RAW_b_TEI0185_REV03'!B11298,)+MATCH(H227,RAW_b_TEI0185_REV03!B:B,),3),INDEX(RAW_b_TEI0185_REV03!B:D,MATCH(H227,RAW_b_TEI0185_REV03!B:B,0),3)),"---")),"---")</f>
        <v>---</v>
      </c>
      <c r="N227" t="str">
        <f>IFERROR(IF(AND(B227="B2B",J227="--"),L227,IF(
COUNTIF(B2B!H:H,(IF(K227&lt;&gt;"---",IF(INDEX(RAW_b_TEI0185_REV03!B:D,MATCH(H227,RAW_b_TEI0185_REV03!B:B,0),3)=L227,INDEX(
RAW_b_TEI0185_REV03!B:D,MATCH(H227,INDEX(RAW_b_TEI0185_REV03!B:B,MATCH(H227,RAW_b_TEI0185_REV03!B:B,)+1):'RAW_b_TEI0185_REV03'!B11298,)+MATCH(H227,RAW_b_TEI0185_REV03!B:B,),3),INDEX(RAW_b_TEI0185_REV03!B:D,MATCH(H227,RAW_b_TEI0185_REV03!B:B,0),3)),"---")))=0,"---",IF(K227&lt;&gt;"---",IF(INDEX(RAW_b_TEI0185_REV03!B:D,MATCH(H227,RAW_b_TEI0185_REV03!B:B,0),3)=L227,INDEX(
RAW_b_TEI0185_REV03!B:D,MATCH(H227,INDEX(RAW_b_TEI0185_REV03!B:B,MATCH(H227,RAW_b_TEI0185_REV03!B:B,)+1):'RAW_b_TEI0185_REV03'!B11298,)+MATCH(H227,RAW_b_TEI0185_REV03!B:B,),3),INDEX(RAW_b_TEI0185_REV03!B:D,MATCH(H227,RAW_b_TEI0185_REV03!B:B,0),3)),"---"))),"---")</f>
        <v>---</v>
      </c>
      <c r="T227">
        <f>COUNTIF(RAW_b_TEI0185_REV03!B:B,G227)</f>
        <v>1</v>
      </c>
      <c r="U227" t="str">
        <f t="shared" si="26"/>
        <v>FMC-NetJ3_J34</v>
      </c>
      <c r="W227" t="str">
        <f>IF(IF(IFERROR(VLOOKUP(H227,$O$6:$O$50,1,),1)=1,1,0),IFERROR(VLOOKUP($F$2&amp;"-"&amp;H227,RAW_b_TEI0185_REV03!C:G,4,0),"--"),"---")</f>
        <v>--</v>
      </c>
      <c r="X227" t="str">
        <f t="shared" si="27"/>
        <v>---</v>
      </c>
    </row>
    <row r="228" spans="1:24" x14ac:dyDescent="0.25">
      <c r="A228" t="s">
        <v>5346</v>
      </c>
      <c r="B228" t="s">
        <v>5223</v>
      </c>
      <c r="C228" t="s">
        <v>893</v>
      </c>
      <c r="D228" t="s">
        <v>271</v>
      </c>
      <c r="E228" t="s">
        <v>892</v>
      </c>
      <c r="F228" t="str">
        <f t="shared" si="21"/>
        <v>J3-J36</v>
      </c>
      <c r="G228" t="str">
        <f>VLOOKUP(F228,RAW_b_TEI0185_REV03!A:B,2,0)</f>
        <v>NetJ3_J36</v>
      </c>
      <c r="H228" t="str">
        <f t="shared" si="22"/>
        <v>NetJ3_J36</v>
      </c>
      <c r="I228" t="str">
        <f t="shared" si="23"/>
        <v>--</v>
      </c>
      <c r="J228" t="str">
        <f t="shared" si="24"/>
        <v>--</v>
      </c>
      <c r="K228" t="str">
        <f>IFERROR(IF(J228="--",IF(G228=H228,VLOOKUP(G228,RAW_b_TEI0185_REV03!L:N,3,0),SUM(VLOOKUP(H228,RAW_b_TEI0185_REV03!L:N,3,0),VLOOKUP(G228,RAW_b_TEI0185_REV03!L:N,3,0))),"---"),"---")</f>
        <v>---</v>
      </c>
      <c r="L228" t="str">
        <f t="shared" si="25"/>
        <v>J3-J36</v>
      </c>
      <c r="M228" t="str">
        <f>IFERROR(IF(
COUNTIF(B2B!H:H,(IF(K228&lt;&gt;"---",IF(INDEX(RAW_b_TEI0185_REV03!B:D,MATCH(H228,RAW_b_TEI0185_REV03!B:B,0),3)=L228,INDEX(
RAW_b_TEI0185_REV03!B:D,MATCH(H228,INDEX(RAW_b_TEI0185_REV03!B:B,MATCH(H228,RAW_b_TEI0185_REV03!B:B,)+1):'RAW_b_TEI0185_REV03'!B11299,)+MATCH(H228,RAW_b_TEI0185_REV03!B:B,),3),INDEX(RAW_b_TEI0185_REV03!B:D,MATCH(H228,RAW_b_TEI0185_REV03!B:B,0),3)),"---")))=1,"---",IF(K228&lt;&gt;"---",IF(INDEX(RAW_b_TEI0185_REV03!B:D,MATCH(H228,RAW_b_TEI0185_REV03!B:B,0),3)=L228,INDEX(
RAW_b_TEI0185_REV03!B:D,MATCH(H228,INDEX(RAW_b_TEI0185_REV03!B:B,MATCH(H228,RAW_b_TEI0185_REV03!B:B,)+1):'RAW_b_TEI0185_REV03'!B11299,)+MATCH(H228,RAW_b_TEI0185_REV03!B:B,),3),INDEX(RAW_b_TEI0185_REV03!B:D,MATCH(H228,RAW_b_TEI0185_REV03!B:B,0),3)),"---")),"---")</f>
        <v>---</v>
      </c>
      <c r="N228" t="str">
        <f>IFERROR(IF(AND(B228="B2B",J228="--"),L228,IF(
COUNTIF(B2B!H:H,(IF(K228&lt;&gt;"---",IF(INDEX(RAW_b_TEI0185_REV03!B:D,MATCH(H228,RAW_b_TEI0185_REV03!B:B,0),3)=L228,INDEX(
RAW_b_TEI0185_REV03!B:D,MATCH(H228,INDEX(RAW_b_TEI0185_REV03!B:B,MATCH(H228,RAW_b_TEI0185_REV03!B:B,)+1):'RAW_b_TEI0185_REV03'!B11299,)+MATCH(H228,RAW_b_TEI0185_REV03!B:B,),3),INDEX(RAW_b_TEI0185_REV03!B:D,MATCH(H228,RAW_b_TEI0185_REV03!B:B,0),3)),"---")))=0,"---",IF(K228&lt;&gt;"---",IF(INDEX(RAW_b_TEI0185_REV03!B:D,MATCH(H228,RAW_b_TEI0185_REV03!B:B,0),3)=L228,INDEX(
RAW_b_TEI0185_REV03!B:D,MATCH(H228,INDEX(RAW_b_TEI0185_REV03!B:B,MATCH(H228,RAW_b_TEI0185_REV03!B:B,)+1):'RAW_b_TEI0185_REV03'!B11299,)+MATCH(H228,RAW_b_TEI0185_REV03!B:B,),3),INDEX(RAW_b_TEI0185_REV03!B:D,MATCH(H228,RAW_b_TEI0185_REV03!B:B,0),3)),"---"))),"---")</f>
        <v>---</v>
      </c>
      <c r="T228">
        <f>COUNTIF(RAW_b_TEI0185_REV03!B:B,G228)</f>
        <v>1</v>
      </c>
      <c r="U228" t="str">
        <f t="shared" si="26"/>
        <v>FMC-NetJ3_J36</v>
      </c>
      <c r="W228" t="str">
        <f>IF(IF(IFERROR(VLOOKUP(H228,$O$6:$O$50,1,),1)=1,1,0),IFERROR(VLOOKUP($F$2&amp;"-"&amp;H228,RAW_b_TEI0185_REV03!C:G,4,0),"--"),"---")</f>
        <v>--</v>
      </c>
      <c r="X228" t="str">
        <f t="shared" si="27"/>
        <v>---</v>
      </c>
    </row>
    <row r="229" spans="1:24" x14ac:dyDescent="0.25">
      <c r="A229" t="s">
        <v>5347</v>
      </c>
      <c r="B229" t="s">
        <v>5223</v>
      </c>
      <c r="C229" t="s">
        <v>896</v>
      </c>
      <c r="D229" t="s">
        <v>271</v>
      </c>
      <c r="E229" t="s">
        <v>895</v>
      </c>
      <c r="F229" t="str">
        <f t="shared" si="21"/>
        <v>J3-J37</v>
      </c>
      <c r="G229" t="str">
        <f>VLOOKUP(F229,RAW_b_TEI0185_REV03!A:B,2,0)</f>
        <v>NetJ3_J37</v>
      </c>
      <c r="H229" t="str">
        <f t="shared" si="22"/>
        <v>NetJ3_J37</v>
      </c>
      <c r="I229" t="str">
        <f t="shared" si="23"/>
        <v>--</v>
      </c>
      <c r="J229" t="str">
        <f t="shared" si="24"/>
        <v>--</v>
      </c>
      <c r="K229" t="str">
        <f>IFERROR(IF(J229="--",IF(G229=H229,VLOOKUP(G229,RAW_b_TEI0185_REV03!L:N,3,0),SUM(VLOOKUP(H229,RAW_b_TEI0185_REV03!L:N,3,0),VLOOKUP(G229,RAW_b_TEI0185_REV03!L:N,3,0))),"---"),"---")</f>
        <v>---</v>
      </c>
      <c r="L229" t="str">
        <f t="shared" si="25"/>
        <v>J3-J37</v>
      </c>
      <c r="M229" t="str">
        <f>IFERROR(IF(
COUNTIF(B2B!H:H,(IF(K229&lt;&gt;"---",IF(INDEX(RAW_b_TEI0185_REV03!B:D,MATCH(H229,RAW_b_TEI0185_REV03!B:B,0),3)=L229,INDEX(
RAW_b_TEI0185_REV03!B:D,MATCH(H229,INDEX(RAW_b_TEI0185_REV03!B:B,MATCH(H229,RAW_b_TEI0185_REV03!B:B,)+1):'RAW_b_TEI0185_REV03'!B11300,)+MATCH(H229,RAW_b_TEI0185_REV03!B:B,),3),INDEX(RAW_b_TEI0185_REV03!B:D,MATCH(H229,RAW_b_TEI0185_REV03!B:B,0),3)),"---")))=1,"---",IF(K229&lt;&gt;"---",IF(INDEX(RAW_b_TEI0185_REV03!B:D,MATCH(H229,RAW_b_TEI0185_REV03!B:B,0),3)=L229,INDEX(
RAW_b_TEI0185_REV03!B:D,MATCH(H229,INDEX(RAW_b_TEI0185_REV03!B:B,MATCH(H229,RAW_b_TEI0185_REV03!B:B,)+1):'RAW_b_TEI0185_REV03'!B11300,)+MATCH(H229,RAW_b_TEI0185_REV03!B:B,),3),INDEX(RAW_b_TEI0185_REV03!B:D,MATCH(H229,RAW_b_TEI0185_REV03!B:B,0),3)),"---")),"---")</f>
        <v>---</v>
      </c>
      <c r="N229" t="str">
        <f>IFERROR(IF(AND(B229="B2B",J229="--"),L229,IF(
COUNTIF(B2B!H:H,(IF(K229&lt;&gt;"---",IF(INDEX(RAW_b_TEI0185_REV03!B:D,MATCH(H229,RAW_b_TEI0185_REV03!B:B,0),3)=L229,INDEX(
RAW_b_TEI0185_REV03!B:D,MATCH(H229,INDEX(RAW_b_TEI0185_REV03!B:B,MATCH(H229,RAW_b_TEI0185_REV03!B:B,)+1):'RAW_b_TEI0185_REV03'!B11300,)+MATCH(H229,RAW_b_TEI0185_REV03!B:B,),3),INDEX(RAW_b_TEI0185_REV03!B:D,MATCH(H229,RAW_b_TEI0185_REV03!B:B,0),3)),"---")))=0,"---",IF(K229&lt;&gt;"---",IF(INDEX(RAW_b_TEI0185_REV03!B:D,MATCH(H229,RAW_b_TEI0185_REV03!B:B,0),3)=L229,INDEX(
RAW_b_TEI0185_REV03!B:D,MATCH(H229,INDEX(RAW_b_TEI0185_REV03!B:B,MATCH(H229,RAW_b_TEI0185_REV03!B:B,)+1):'RAW_b_TEI0185_REV03'!B11300,)+MATCH(H229,RAW_b_TEI0185_REV03!B:B,),3),INDEX(RAW_b_TEI0185_REV03!B:D,MATCH(H229,RAW_b_TEI0185_REV03!B:B,0),3)),"---"))),"---")</f>
        <v>---</v>
      </c>
      <c r="T229">
        <f>COUNTIF(RAW_b_TEI0185_REV03!B:B,G229)</f>
        <v>1</v>
      </c>
      <c r="U229" t="str">
        <f t="shared" si="26"/>
        <v>FMC-NetJ3_J37</v>
      </c>
      <c r="W229" t="str">
        <f>IF(IF(IFERROR(VLOOKUP(H229,$O$6:$O$50,1,),1)=1,1,0),IFERROR(VLOOKUP($F$2&amp;"-"&amp;H229,RAW_b_TEI0185_REV03!C:G,4,0),"--"),"---")</f>
        <v>--</v>
      </c>
      <c r="X229" t="str">
        <f t="shared" si="27"/>
        <v>---</v>
      </c>
    </row>
    <row r="230" spans="1:24" x14ac:dyDescent="0.25">
      <c r="A230" t="s">
        <v>5348</v>
      </c>
      <c r="B230" t="s">
        <v>5223</v>
      </c>
      <c r="C230" t="s">
        <v>899</v>
      </c>
      <c r="D230" t="s">
        <v>271</v>
      </c>
      <c r="E230" t="s">
        <v>898</v>
      </c>
      <c r="F230" t="str">
        <f t="shared" si="21"/>
        <v>J3-K7</v>
      </c>
      <c r="G230" t="str">
        <f>VLOOKUP(F230,RAW_b_TEI0185_REV03!A:B,2,0)</f>
        <v>NetJ3_K7</v>
      </c>
      <c r="H230" t="str">
        <f t="shared" si="22"/>
        <v>NetJ3_K7</v>
      </c>
      <c r="I230" t="str">
        <f t="shared" si="23"/>
        <v>--</v>
      </c>
      <c r="J230" t="str">
        <f t="shared" si="24"/>
        <v>--</v>
      </c>
      <c r="K230" t="str">
        <f>IFERROR(IF(J230="--",IF(G230=H230,VLOOKUP(G230,RAW_b_TEI0185_REV03!L:N,3,0),SUM(VLOOKUP(H230,RAW_b_TEI0185_REV03!L:N,3,0),VLOOKUP(G230,RAW_b_TEI0185_REV03!L:N,3,0))),"---"),"---")</f>
        <v>---</v>
      </c>
      <c r="L230" t="str">
        <f t="shared" si="25"/>
        <v>J3-K7</v>
      </c>
      <c r="M230" t="str">
        <f>IFERROR(IF(
COUNTIF(B2B!H:H,(IF(K230&lt;&gt;"---",IF(INDEX(RAW_b_TEI0185_REV03!B:D,MATCH(H230,RAW_b_TEI0185_REV03!B:B,0),3)=L230,INDEX(
RAW_b_TEI0185_REV03!B:D,MATCH(H230,INDEX(RAW_b_TEI0185_REV03!B:B,MATCH(H230,RAW_b_TEI0185_REV03!B:B,)+1):'RAW_b_TEI0185_REV03'!B11301,)+MATCH(H230,RAW_b_TEI0185_REV03!B:B,),3),INDEX(RAW_b_TEI0185_REV03!B:D,MATCH(H230,RAW_b_TEI0185_REV03!B:B,0),3)),"---")))=1,"---",IF(K230&lt;&gt;"---",IF(INDEX(RAW_b_TEI0185_REV03!B:D,MATCH(H230,RAW_b_TEI0185_REV03!B:B,0),3)=L230,INDEX(
RAW_b_TEI0185_REV03!B:D,MATCH(H230,INDEX(RAW_b_TEI0185_REV03!B:B,MATCH(H230,RAW_b_TEI0185_REV03!B:B,)+1):'RAW_b_TEI0185_REV03'!B11301,)+MATCH(H230,RAW_b_TEI0185_REV03!B:B,),3),INDEX(RAW_b_TEI0185_REV03!B:D,MATCH(H230,RAW_b_TEI0185_REV03!B:B,0),3)),"---")),"---")</f>
        <v>---</v>
      </c>
      <c r="N230" t="str">
        <f>IFERROR(IF(AND(B230="B2B",J230="--"),L230,IF(
COUNTIF(B2B!H:H,(IF(K230&lt;&gt;"---",IF(INDEX(RAW_b_TEI0185_REV03!B:D,MATCH(H230,RAW_b_TEI0185_REV03!B:B,0),3)=L230,INDEX(
RAW_b_TEI0185_REV03!B:D,MATCH(H230,INDEX(RAW_b_TEI0185_REV03!B:B,MATCH(H230,RAW_b_TEI0185_REV03!B:B,)+1):'RAW_b_TEI0185_REV03'!B11301,)+MATCH(H230,RAW_b_TEI0185_REV03!B:B,),3),INDEX(RAW_b_TEI0185_REV03!B:D,MATCH(H230,RAW_b_TEI0185_REV03!B:B,0),3)),"---")))=0,"---",IF(K230&lt;&gt;"---",IF(INDEX(RAW_b_TEI0185_REV03!B:D,MATCH(H230,RAW_b_TEI0185_REV03!B:B,0),3)=L230,INDEX(
RAW_b_TEI0185_REV03!B:D,MATCH(H230,INDEX(RAW_b_TEI0185_REV03!B:B,MATCH(H230,RAW_b_TEI0185_REV03!B:B,)+1):'RAW_b_TEI0185_REV03'!B11301,)+MATCH(H230,RAW_b_TEI0185_REV03!B:B,),3),INDEX(RAW_b_TEI0185_REV03!B:D,MATCH(H230,RAW_b_TEI0185_REV03!B:B,0),3)),"---"))),"---")</f>
        <v>---</v>
      </c>
      <c r="T230">
        <f>COUNTIF(RAW_b_TEI0185_REV03!B:B,G230)</f>
        <v>1</v>
      </c>
      <c r="U230" t="str">
        <f t="shared" si="26"/>
        <v>FMC-NetJ3_K7</v>
      </c>
      <c r="W230" t="str">
        <f>IF(IF(IFERROR(VLOOKUP(H230,$O$6:$O$50,1,),1)=1,1,0),IFERROR(VLOOKUP($F$2&amp;"-"&amp;H230,RAW_b_TEI0185_REV03!C:G,4,0),"--"),"---")</f>
        <v>--</v>
      </c>
      <c r="X230" t="str">
        <f t="shared" si="27"/>
        <v>---</v>
      </c>
    </row>
    <row r="231" spans="1:24" x14ac:dyDescent="0.25">
      <c r="A231" t="s">
        <v>5349</v>
      </c>
      <c r="B231" t="s">
        <v>5223</v>
      </c>
      <c r="C231" t="s">
        <v>902</v>
      </c>
      <c r="D231" t="s">
        <v>271</v>
      </c>
      <c r="E231" t="s">
        <v>901</v>
      </c>
      <c r="F231" t="str">
        <f t="shared" si="21"/>
        <v>J3-K8</v>
      </c>
      <c r="G231" t="str">
        <f>VLOOKUP(F231,RAW_b_TEI0185_REV03!A:B,2,0)</f>
        <v>NetJ3_K8</v>
      </c>
      <c r="H231" t="str">
        <f t="shared" si="22"/>
        <v>NetJ3_K8</v>
      </c>
      <c r="I231" t="str">
        <f t="shared" si="23"/>
        <v>--</v>
      </c>
      <c r="J231" t="str">
        <f t="shared" si="24"/>
        <v>--</v>
      </c>
      <c r="K231" t="str">
        <f>IFERROR(IF(J231="--",IF(G231=H231,VLOOKUP(G231,RAW_b_TEI0185_REV03!L:N,3,0),SUM(VLOOKUP(H231,RAW_b_TEI0185_REV03!L:N,3,0),VLOOKUP(G231,RAW_b_TEI0185_REV03!L:N,3,0))),"---"),"---")</f>
        <v>---</v>
      </c>
      <c r="L231" t="str">
        <f t="shared" si="25"/>
        <v>J3-K8</v>
      </c>
      <c r="M231" t="str">
        <f>IFERROR(IF(
COUNTIF(B2B!H:H,(IF(K231&lt;&gt;"---",IF(INDEX(RAW_b_TEI0185_REV03!B:D,MATCH(H231,RAW_b_TEI0185_REV03!B:B,0),3)=L231,INDEX(
RAW_b_TEI0185_REV03!B:D,MATCH(H231,INDEX(RAW_b_TEI0185_REV03!B:B,MATCH(H231,RAW_b_TEI0185_REV03!B:B,)+1):'RAW_b_TEI0185_REV03'!B11302,)+MATCH(H231,RAW_b_TEI0185_REV03!B:B,),3),INDEX(RAW_b_TEI0185_REV03!B:D,MATCH(H231,RAW_b_TEI0185_REV03!B:B,0),3)),"---")))=1,"---",IF(K231&lt;&gt;"---",IF(INDEX(RAW_b_TEI0185_REV03!B:D,MATCH(H231,RAW_b_TEI0185_REV03!B:B,0),3)=L231,INDEX(
RAW_b_TEI0185_REV03!B:D,MATCH(H231,INDEX(RAW_b_TEI0185_REV03!B:B,MATCH(H231,RAW_b_TEI0185_REV03!B:B,)+1):'RAW_b_TEI0185_REV03'!B11302,)+MATCH(H231,RAW_b_TEI0185_REV03!B:B,),3),INDEX(RAW_b_TEI0185_REV03!B:D,MATCH(H231,RAW_b_TEI0185_REV03!B:B,0),3)),"---")),"---")</f>
        <v>---</v>
      </c>
      <c r="N231" t="str">
        <f>IFERROR(IF(AND(B231="B2B",J231="--"),L231,IF(
COUNTIF(B2B!H:H,(IF(K231&lt;&gt;"---",IF(INDEX(RAW_b_TEI0185_REV03!B:D,MATCH(H231,RAW_b_TEI0185_REV03!B:B,0),3)=L231,INDEX(
RAW_b_TEI0185_REV03!B:D,MATCH(H231,INDEX(RAW_b_TEI0185_REV03!B:B,MATCH(H231,RAW_b_TEI0185_REV03!B:B,)+1):'RAW_b_TEI0185_REV03'!B11302,)+MATCH(H231,RAW_b_TEI0185_REV03!B:B,),3),INDEX(RAW_b_TEI0185_REV03!B:D,MATCH(H231,RAW_b_TEI0185_REV03!B:B,0),3)),"---")))=0,"---",IF(K231&lt;&gt;"---",IF(INDEX(RAW_b_TEI0185_REV03!B:D,MATCH(H231,RAW_b_TEI0185_REV03!B:B,0),3)=L231,INDEX(
RAW_b_TEI0185_REV03!B:D,MATCH(H231,INDEX(RAW_b_TEI0185_REV03!B:B,MATCH(H231,RAW_b_TEI0185_REV03!B:B,)+1):'RAW_b_TEI0185_REV03'!B11302,)+MATCH(H231,RAW_b_TEI0185_REV03!B:B,),3),INDEX(RAW_b_TEI0185_REV03!B:D,MATCH(H231,RAW_b_TEI0185_REV03!B:B,0),3)),"---"))),"---")</f>
        <v>---</v>
      </c>
      <c r="T231">
        <f>COUNTIF(RAW_b_TEI0185_REV03!B:B,G231)</f>
        <v>1</v>
      </c>
      <c r="U231" t="str">
        <f t="shared" si="26"/>
        <v>FMC-NetJ3_K8</v>
      </c>
      <c r="W231" t="str">
        <f>IF(IF(IFERROR(VLOOKUP(H231,$O$6:$O$50,1,),1)=1,1,0),IFERROR(VLOOKUP($F$2&amp;"-"&amp;H231,RAW_b_TEI0185_REV03!C:G,4,0),"--"),"---")</f>
        <v>--</v>
      </c>
      <c r="X231" t="str">
        <f t="shared" si="27"/>
        <v>---</v>
      </c>
    </row>
    <row r="232" spans="1:24" x14ac:dyDescent="0.25">
      <c r="A232" t="s">
        <v>5350</v>
      </c>
      <c r="B232" t="s">
        <v>5223</v>
      </c>
      <c r="C232" t="s">
        <v>905</v>
      </c>
      <c r="D232" t="s">
        <v>271</v>
      </c>
      <c r="E232" t="s">
        <v>904</v>
      </c>
      <c r="F232" t="str">
        <f t="shared" si="21"/>
        <v>J3-K10</v>
      </c>
      <c r="G232" t="str">
        <f>VLOOKUP(F232,RAW_b_TEI0185_REV03!A:B,2,0)</f>
        <v>NetJ3_K10</v>
      </c>
      <c r="H232" t="str">
        <f t="shared" si="22"/>
        <v>NetJ3_K10</v>
      </c>
      <c r="I232" t="str">
        <f t="shared" si="23"/>
        <v>--</v>
      </c>
      <c r="J232" t="str">
        <f t="shared" si="24"/>
        <v>--</v>
      </c>
      <c r="K232" t="str">
        <f>IFERROR(IF(J232="--",IF(G232=H232,VLOOKUP(G232,RAW_b_TEI0185_REV03!L:N,3,0),SUM(VLOOKUP(H232,RAW_b_TEI0185_REV03!L:N,3,0),VLOOKUP(G232,RAW_b_TEI0185_REV03!L:N,3,0))),"---"),"---")</f>
        <v>---</v>
      </c>
      <c r="L232" t="str">
        <f t="shared" si="25"/>
        <v>J3-K10</v>
      </c>
      <c r="M232" t="str">
        <f>IFERROR(IF(
COUNTIF(B2B!H:H,(IF(K232&lt;&gt;"---",IF(INDEX(RAW_b_TEI0185_REV03!B:D,MATCH(H232,RAW_b_TEI0185_REV03!B:B,0),3)=L232,INDEX(
RAW_b_TEI0185_REV03!B:D,MATCH(H232,INDEX(RAW_b_TEI0185_REV03!B:B,MATCH(H232,RAW_b_TEI0185_REV03!B:B,)+1):'RAW_b_TEI0185_REV03'!B11303,)+MATCH(H232,RAW_b_TEI0185_REV03!B:B,),3),INDEX(RAW_b_TEI0185_REV03!B:D,MATCH(H232,RAW_b_TEI0185_REV03!B:B,0),3)),"---")))=1,"---",IF(K232&lt;&gt;"---",IF(INDEX(RAW_b_TEI0185_REV03!B:D,MATCH(H232,RAW_b_TEI0185_REV03!B:B,0),3)=L232,INDEX(
RAW_b_TEI0185_REV03!B:D,MATCH(H232,INDEX(RAW_b_TEI0185_REV03!B:B,MATCH(H232,RAW_b_TEI0185_REV03!B:B,)+1):'RAW_b_TEI0185_REV03'!B11303,)+MATCH(H232,RAW_b_TEI0185_REV03!B:B,),3),INDEX(RAW_b_TEI0185_REV03!B:D,MATCH(H232,RAW_b_TEI0185_REV03!B:B,0),3)),"---")),"---")</f>
        <v>---</v>
      </c>
      <c r="N232" t="str">
        <f>IFERROR(IF(AND(B232="B2B",J232="--"),L232,IF(
COUNTIF(B2B!H:H,(IF(K232&lt;&gt;"---",IF(INDEX(RAW_b_TEI0185_REV03!B:D,MATCH(H232,RAW_b_TEI0185_REV03!B:B,0),3)=L232,INDEX(
RAW_b_TEI0185_REV03!B:D,MATCH(H232,INDEX(RAW_b_TEI0185_REV03!B:B,MATCH(H232,RAW_b_TEI0185_REV03!B:B,)+1):'RAW_b_TEI0185_REV03'!B11303,)+MATCH(H232,RAW_b_TEI0185_REV03!B:B,),3),INDEX(RAW_b_TEI0185_REV03!B:D,MATCH(H232,RAW_b_TEI0185_REV03!B:B,0),3)),"---")))=0,"---",IF(K232&lt;&gt;"---",IF(INDEX(RAW_b_TEI0185_REV03!B:D,MATCH(H232,RAW_b_TEI0185_REV03!B:B,0),3)=L232,INDEX(
RAW_b_TEI0185_REV03!B:D,MATCH(H232,INDEX(RAW_b_TEI0185_REV03!B:B,MATCH(H232,RAW_b_TEI0185_REV03!B:B,)+1):'RAW_b_TEI0185_REV03'!B11303,)+MATCH(H232,RAW_b_TEI0185_REV03!B:B,),3),INDEX(RAW_b_TEI0185_REV03!B:D,MATCH(H232,RAW_b_TEI0185_REV03!B:B,0),3)),"---"))),"---")</f>
        <v>---</v>
      </c>
      <c r="T232">
        <f>COUNTIF(RAW_b_TEI0185_REV03!B:B,G232)</f>
        <v>1</v>
      </c>
      <c r="U232" t="str">
        <f t="shared" si="26"/>
        <v>FMC-NetJ3_K10</v>
      </c>
      <c r="W232" t="str">
        <f>IF(IF(IFERROR(VLOOKUP(H232,$O$6:$O$50,1,),1)=1,1,0),IFERROR(VLOOKUP($F$2&amp;"-"&amp;H232,RAW_b_TEI0185_REV03!C:G,4,0),"--"),"---")</f>
        <v>--</v>
      </c>
      <c r="X232" t="str">
        <f t="shared" si="27"/>
        <v>---</v>
      </c>
    </row>
    <row r="233" spans="1:24" x14ac:dyDescent="0.25">
      <c r="A233" t="s">
        <v>5351</v>
      </c>
      <c r="B233" t="s">
        <v>5223</v>
      </c>
      <c r="C233" t="s">
        <v>908</v>
      </c>
      <c r="D233" t="s">
        <v>271</v>
      </c>
      <c r="E233" t="s">
        <v>907</v>
      </c>
      <c r="F233" t="str">
        <f t="shared" si="21"/>
        <v>J3-K11</v>
      </c>
      <c r="G233" t="str">
        <f>VLOOKUP(F233,RAW_b_TEI0185_REV03!A:B,2,0)</f>
        <v>NetJ3_K11</v>
      </c>
      <c r="H233" t="str">
        <f t="shared" si="22"/>
        <v>NetJ3_K11</v>
      </c>
      <c r="I233" t="str">
        <f t="shared" si="23"/>
        <v>--</v>
      </c>
      <c r="J233" t="str">
        <f t="shared" si="24"/>
        <v>--</v>
      </c>
      <c r="K233" t="str">
        <f>IFERROR(IF(J233="--",IF(G233=H233,VLOOKUP(G233,RAW_b_TEI0185_REV03!L:N,3,0),SUM(VLOOKUP(H233,RAW_b_TEI0185_REV03!L:N,3,0),VLOOKUP(G233,RAW_b_TEI0185_REV03!L:N,3,0))),"---"),"---")</f>
        <v>---</v>
      </c>
      <c r="L233" t="str">
        <f t="shared" si="25"/>
        <v>J3-K11</v>
      </c>
      <c r="M233" t="str">
        <f>IFERROR(IF(
COUNTIF(B2B!H:H,(IF(K233&lt;&gt;"---",IF(INDEX(RAW_b_TEI0185_REV03!B:D,MATCH(H233,RAW_b_TEI0185_REV03!B:B,0),3)=L233,INDEX(
RAW_b_TEI0185_REV03!B:D,MATCH(H233,INDEX(RAW_b_TEI0185_REV03!B:B,MATCH(H233,RAW_b_TEI0185_REV03!B:B,)+1):'RAW_b_TEI0185_REV03'!B11304,)+MATCH(H233,RAW_b_TEI0185_REV03!B:B,),3),INDEX(RAW_b_TEI0185_REV03!B:D,MATCH(H233,RAW_b_TEI0185_REV03!B:B,0),3)),"---")))=1,"---",IF(K233&lt;&gt;"---",IF(INDEX(RAW_b_TEI0185_REV03!B:D,MATCH(H233,RAW_b_TEI0185_REV03!B:B,0),3)=L233,INDEX(
RAW_b_TEI0185_REV03!B:D,MATCH(H233,INDEX(RAW_b_TEI0185_REV03!B:B,MATCH(H233,RAW_b_TEI0185_REV03!B:B,)+1):'RAW_b_TEI0185_REV03'!B11304,)+MATCH(H233,RAW_b_TEI0185_REV03!B:B,),3),INDEX(RAW_b_TEI0185_REV03!B:D,MATCH(H233,RAW_b_TEI0185_REV03!B:B,0),3)),"---")),"---")</f>
        <v>---</v>
      </c>
      <c r="N233" t="str">
        <f>IFERROR(IF(AND(B233="B2B",J233="--"),L233,IF(
COUNTIF(B2B!H:H,(IF(K233&lt;&gt;"---",IF(INDEX(RAW_b_TEI0185_REV03!B:D,MATCH(H233,RAW_b_TEI0185_REV03!B:B,0),3)=L233,INDEX(
RAW_b_TEI0185_REV03!B:D,MATCH(H233,INDEX(RAW_b_TEI0185_REV03!B:B,MATCH(H233,RAW_b_TEI0185_REV03!B:B,)+1):'RAW_b_TEI0185_REV03'!B11304,)+MATCH(H233,RAW_b_TEI0185_REV03!B:B,),3),INDEX(RAW_b_TEI0185_REV03!B:D,MATCH(H233,RAW_b_TEI0185_REV03!B:B,0),3)),"---")))=0,"---",IF(K233&lt;&gt;"---",IF(INDEX(RAW_b_TEI0185_REV03!B:D,MATCH(H233,RAW_b_TEI0185_REV03!B:B,0),3)=L233,INDEX(
RAW_b_TEI0185_REV03!B:D,MATCH(H233,INDEX(RAW_b_TEI0185_REV03!B:B,MATCH(H233,RAW_b_TEI0185_REV03!B:B,)+1):'RAW_b_TEI0185_REV03'!B11304,)+MATCH(H233,RAW_b_TEI0185_REV03!B:B,),3),INDEX(RAW_b_TEI0185_REV03!B:D,MATCH(H233,RAW_b_TEI0185_REV03!B:B,0),3)),"---"))),"---")</f>
        <v>---</v>
      </c>
      <c r="T233">
        <f>COUNTIF(RAW_b_TEI0185_REV03!B:B,G233)</f>
        <v>1</v>
      </c>
      <c r="U233" t="str">
        <f t="shared" si="26"/>
        <v>FMC-NetJ3_K11</v>
      </c>
      <c r="W233" t="str">
        <f>IF(IF(IFERROR(VLOOKUP(H233,$O$6:$O$50,1,),1)=1,1,0),IFERROR(VLOOKUP($F$2&amp;"-"&amp;H233,RAW_b_TEI0185_REV03!C:G,4,0),"--"),"---")</f>
        <v>--</v>
      </c>
      <c r="X233" t="str">
        <f t="shared" si="27"/>
        <v>---</v>
      </c>
    </row>
    <row r="234" spans="1:24" x14ac:dyDescent="0.25">
      <c r="A234" t="s">
        <v>5352</v>
      </c>
      <c r="B234" t="s">
        <v>5223</v>
      </c>
      <c r="C234" t="s">
        <v>911</v>
      </c>
      <c r="D234" t="s">
        <v>271</v>
      </c>
      <c r="E234" t="s">
        <v>910</v>
      </c>
      <c r="F234" t="str">
        <f t="shared" si="21"/>
        <v>J3-K13</v>
      </c>
      <c r="G234" t="str">
        <f>VLOOKUP(F234,RAW_b_TEI0185_REV03!A:B,2,0)</f>
        <v>NetJ3_K13</v>
      </c>
      <c r="H234" t="str">
        <f t="shared" si="22"/>
        <v>NetJ3_K13</v>
      </c>
      <c r="I234" t="str">
        <f t="shared" si="23"/>
        <v>--</v>
      </c>
      <c r="J234" t="str">
        <f t="shared" si="24"/>
        <v>--</v>
      </c>
      <c r="K234" t="str">
        <f>IFERROR(IF(J234="--",IF(G234=H234,VLOOKUP(G234,RAW_b_TEI0185_REV03!L:N,3,0),SUM(VLOOKUP(H234,RAW_b_TEI0185_REV03!L:N,3,0),VLOOKUP(G234,RAW_b_TEI0185_REV03!L:N,3,0))),"---"),"---")</f>
        <v>---</v>
      </c>
      <c r="L234" t="str">
        <f t="shared" si="25"/>
        <v>J3-K13</v>
      </c>
      <c r="M234" t="str">
        <f>IFERROR(IF(
COUNTIF(B2B!H:H,(IF(K234&lt;&gt;"---",IF(INDEX(RAW_b_TEI0185_REV03!B:D,MATCH(H234,RAW_b_TEI0185_REV03!B:B,0),3)=L234,INDEX(
RAW_b_TEI0185_REV03!B:D,MATCH(H234,INDEX(RAW_b_TEI0185_REV03!B:B,MATCH(H234,RAW_b_TEI0185_REV03!B:B,)+1):'RAW_b_TEI0185_REV03'!B11305,)+MATCH(H234,RAW_b_TEI0185_REV03!B:B,),3),INDEX(RAW_b_TEI0185_REV03!B:D,MATCH(H234,RAW_b_TEI0185_REV03!B:B,0),3)),"---")))=1,"---",IF(K234&lt;&gt;"---",IF(INDEX(RAW_b_TEI0185_REV03!B:D,MATCH(H234,RAW_b_TEI0185_REV03!B:B,0),3)=L234,INDEX(
RAW_b_TEI0185_REV03!B:D,MATCH(H234,INDEX(RAW_b_TEI0185_REV03!B:B,MATCH(H234,RAW_b_TEI0185_REV03!B:B,)+1):'RAW_b_TEI0185_REV03'!B11305,)+MATCH(H234,RAW_b_TEI0185_REV03!B:B,),3),INDEX(RAW_b_TEI0185_REV03!B:D,MATCH(H234,RAW_b_TEI0185_REV03!B:B,0),3)),"---")),"---")</f>
        <v>---</v>
      </c>
      <c r="N234" t="str">
        <f>IFERROR(IF(AND(B234="B2B",J234="--"),L234,IF(
COUNTIF(B2B!H:H,(IF(K234&lt;&gt;"---",IF(INDEX(RAW_b_TEI0185_REV03!B:D,MATCH(H234,RAW_b_TEI0185_REV03!B:B,0),3)=L234,INDEX(
RAW_b_TEI0185_REV03!B:D,MATCH(H234,INDEX(RAW_b_TEI0185_REV03!B:B,MATCH(H234,RAW_b_TEI0185_REV03!B:B,)+1):'RAW_b_TEI0185_REV03'!B11305,)+MATCH(H234,RAW_b_TEI0185_REV03!B:B,),3),INDEX(RAW_b_TEI0185_REV03!B:D,MATCH(H234,RAW_b_TEI0185_REV03!B:B,0),3)),"---")))=0,"---",IF(K234&lt;&gt;"---",IF(INDEX(RAW_b_TEI0185_REV03!B:D,MATCH(H234,RAW_b_TEI0185_REV03!B:B,0),3)=L234,INDEX(
RAW_b_TEI0185_REV03!B:D,MATCH(H234,INDEX(RAW_b_TEI0185_REV03!B:B,MATCH(H234,RAW_b_TEI0185_REV03!B:B,)+1):'RAW_b_TEI0185_REV03'!B11305,)+MATCH(H234,RAW_b_TEI0185_REV03!B:B,),3),INDEX(RAW_b_TEI0185_REV03!B:D,MATCH(H234,RAW_b_TEI0185_REV03!B:B,0),3)),"---"))),"---")</f>
        <v>---</v>
      </c>
      <c r="T234">
        <f>COUNTIF(RAW_b_TEI0185_REV03!B:B,G234)</f>
        <v>1</v>
      </c>
      <c r="U234" t="str">
        <f t="shared" si="26"/>
        <v>FMC-NetJ3_K13</v>
      </c>
      <c r="W234" t="str">
        <f>IF(IF(IFERROR(VLOOKUP(H234,$O$6:$O$50,1,),1)=1,1,0),IFERROR(VLOOKUP($F$2&amp;"-"&amp;H234,RAW_b_TEI0185_REV03!C:G,4,0),"--"),"---")</f>
        <v>--</v>
      </c>
      <c r="X234" t="str">
        <f t="shared" si="27"/>
        <v>---</v>
      </c>
    </row>
    <row r="235" spans="1:24" x14ac:dyDescent="0.25">
      <c r="A235" t="s">
        <v>5353</v>
      </c>
      <c r="B235" t="s">
        <v>5223</v>
      </c>
      <c r="C235" t="s">
        <v>914</v>
      </c>
      <c r="D235" t="s">
        <v>271</v>
      </c>
      <c r="E235" t="s">
        <v>913</v>
      </c>
      <c r="F235" t="str">
        <f t="shared" si="21"/>
        <v>J3-K14</v>
      </c>
      <c r="G235" t="str">
        <f>VLOOKUP(F235,RAW_b_TEI0185_REV03!A:B,2,0)</f>
        <v>NetJ3_K14</v>
      </c>
      <c r="H235" t="str">
        <f t="shared" si="22"/>
        <v>NetJ3_K14</v>
      </c>
      <c r="I235" t="str">
        <f t="shared" si="23"/>
        <v>--</v>
      </c>
      <c r="J235" t="str">
        <f t="shared" si="24"/>
        <v>--</v>
      </c>
      <c r="K235" t="str">
        <f>IFERROR(IF(J235="--",IF(G235=H235,VLOOKUP(G235,RAW_b_TEI0185_REV03!L:N,3,0),SUM(VLOOKUP(H235,RAW_b_TEI0185_REV03!L:N,3,0),VLOOKUP(G235,RAW_b_TEI0185_REV03!L:N,3,0))),"---"),"---")</f>
        <v>---</v>
      </c>
      <c r="L235" t="str">
        <f t="shared" si="25"/>
        <v>J3-K14</v>
      </c>
      <c r="M235" t="str">
        <f>IFERROR(IF(
COUNTIF(B2B!H:H,(IF(K235&lt;&gt;"---",IF(INDEX(RAW_b_TEI0185_REV03!B:D,MATCH(H235,RAW_b_TEI0185_REV03!B:B,0),3)=L235,INDEX(
RAW_b_TEI0185_REV03!B:D,MATCH(H235,INDEX(RAW_b_TEI0185_REV03!B:B,MATCH(H235,RAW_b_TEI0185_REV03!B:B,)+1):'RAW_b_TEI0185_REV03'!B11306,)+MATCH(H235,RAW_b_TEI0185_REV03!B:B,),3),INDEX(RAW_b_TEI0185_REV03!B:D,MATCH(H235,RAW_b_TEI0185_REV03!B:B,0),3)),"---")))=1,"---",IF(K235&lt;&gt;"---",IF(INDEX(RAW_b_TEI0185_REV03!B:D,MATCH(H235,RAW_b_TEI0185_REV03!B:B,0),3)=L235,INDEX(
RAW_b_TEI0185_REV03!B:D,MATCH(H235,INDEX(RAW_b_TEI0185_REV03!B:B,MATCH(H235,RAW_b_TEI0185_REV03!B:B,)+1):'RAW_b_TEI0185_REV03'!B11306,)+MATCH(H235,RAW_b_TEI0185_REV03!B:B,),3),INDEX(RAW_b_TEI0185_REV03!B:D,MATCH(H235,RAW_b_TEI0185_REV03!B:B,0),3)),"---")),"---")</f>
        <v>---</v>
      </c>
      <c r="N235" t="str">
        <f>IFERROR(IF(AND(B235="B2B",J235="--"),L235,IF(
COUNTIF(B2B!H:H,(IF(K235&lt;&gt;"---",IF(INDEX(RAW_b_TEI0185_REV03!B:D,MATCH(H235,RAW_b_TEI0185_REV03!B:B,0),3)=L235,INDEX(
RAW_b_TEI0185_REV03!B:D,MATCH(H235,INDEX(RAW_b_TEI0185_REV03!B:B,MATCH(H235,RAW_b_TEI0185_REV03!B:B,)+1):'RAW_b_TEI0185_REV03'!B11306,)+MATCH(H235,RAW_b_TEI0185_REV03!B:B,),3),INDEX(RAW_b_TEI0185_REV03!B:D,MATCH(H235,RAW_b_TEI0185_REV03!B:B,0),3)),"---")))=0,"---",IF(K235&lt;&gt;"---",IF(INDEX(RAW_b_TEI0185_REV03!B:D,MATCH(H235,RAW_b_TEI0185_REV03!B:B,0),3)=L235,INDEX(
RAW_b_TEI0185_REV03!B:D,MATCH(H235,INDEX(RAW_b_TEI0185_REV03!B:B,MATCH(H235,RAW_b_TEI0185_REV03!B:B,)+1):'RAW_b_TEI0185_REV03'!B11306,)+MATCH(H235,RAW_b_TEI0185_REV03!B:B,),3),INDEX(RAW_b_TEI0185_REV03!B:D,MATCH(H235,RAW_b_TEI0185_REV03!B:B,0),3)),"---"))),"---")</f>
        <v>---</v>
      </c>
      <c r="T235">
        <f>COUNTIF(RAW_b_TEI0185_REV03!B:B,G235)</f>
        <v>1</v>
      </c>
      <c r="U235" t="str">
        <f t="shared" si="26"/>
        <v>FMC-NetJ3_K14</v>
      </c>
      <c r="W235" t="str">
        <f>IF(IF(IFERROR(VLOOKUP(H235,$O$6:$O$50,1,),1)=1,1,0),IFERROR(VLOOKUP($F$2&amp;"-"&amp;H235,RAW_b_TEI0185_REV03!C:G,4,0),"--"),"---")</f>
        <v>--</v>
      </c>
      <c r="X235" t="str">
        <f t="shared" si="27"/>
        <v>---</v>
      </c>
    </row>
    <row r="236" spans="1:24" x14ac:dyDescent="0.25">
      <c r="A236" t="s">
        <v>5354</v>
      </c>
      <c r="B236" t="s">
        <v>5223</v>
      </c>
      <c r="C236" t="s">
        <v>917</v>
      </c>
      <c r="D236" t="s">
        <v>271</v>
      </c>
      <c r="E236" t="s">
        <v>916</v>
      </c>
      <c r="F236" t="str">
        <f t="shared" si="21"/>
        <v>J3-K16</v>
      </c>
      <c r="G236" t="str">
        <f>VLOOKUP(F236,RAW_b_TEI0185_REV03!A:B,2,0)</f>
        <v>NetJ3_K16</v>
      </c>
      <c r="H236" t="str">
        <f t="shared" si="22"/>
        <v>NetJ3_K16</v>
      </c>
      <c r="I236" t="str">
        <f t="shared" si="23"/>
        <v>--</v>
      </c>
      <c r="J236" t="str">
        <f t="shared" si="24"/>
        <v>--</v>
      </c>
      <c r="K236" t="str">
        <f>IFERROR(IF(J236="--",IF(G236=H236,VLOOKUP(G236,RAW_b_TEI0185_REV03!L:N,3,0),SUM(VLOOKUP(H236,RAW_b_TEI0185_REV03!L:N,3,0),VLOOKUP(G236,RAW_b_TEI0185_REV03!L:N,3,0))),"---"),"---")</f>
        <v>---</v>
      </c>
      <c r="L236" t="str">
        <f t="shared" si="25"/>
        <v>J3-K16</v>
      </c>
      <c r="M236" t="str">
        <f>IFERROR(IF(
COUNTIF(B2B!H:H,(IF(K236&lt;&gt;"---",IF(INDEX(RAW_b_TEI0185_REV03!B:D,MATCH(H236,RAW_b_TEI0185_REV03!B:B,0),3)=L236,INDEX(
RAW_b_TEI0185_REV03!B:D,MATCH(H236,INDEX(RAW_b_TEI0185_REV03!B:B,MATCH(H236,RAW_b_TEI0185_REV03!B:B,)+1):'RAW_b_TEI0185_REV03'!B11307,)+MATCH(H236,RAW_b_TEI0185_REV03!B:B,),3),INDEX(RAW_b_TEI0185_REV03!B:D,MATCH(H236,RAW_b_TEI0185_REV03!B:B,0),3)),"---")))=1,"---",IF(K236&lt;&gt;"---",IF(INDEX(RAW_b_TEI0185_REV03!B:D,MATCH(H236,RAW_b_TEI0185_REV03!B:B,0),3)=L236,INDEX(
RAW_b_TEI0185_REV03!B:D,MATCH(H236,INDEX(RAW_b_TEI0185_REV03!B:B,MATCH(H236,RAW_b_TEI0185_REV03!B:B,)+1):'RAW_b_TEI0185_REV03'!B11307,)+MATCH(H236,RAW_b_TEI0185_REV03!B:B,),3),INDEX(RAW_b_TEI0185_REV03!B:D,MATCH(H236,RAW_b_TEI0185_REV03!B:B,0),3)),"---")),"---")</f>
        <v>---</v>
      </c>
      <c r="N236" t="str">
        <f>IFERROR(IF(AND(B236="B2B",J236="--"),L236,IF(
COUNTIF(B2B!H:H,(IF(K236&lt;&gt;"---",IF(INDEX(RAW_b_TEI0185_REV03!B:D,MATCH(H236,RAW_b_TEI0185_REV03!B:B,0),3)=L236,INDEX(
RAW_b_TEI0185_REV03!B:D,MATCH(H236,INDEX(RAW_b_TEI0185_REV03!B:B,MATCH(H236,RAW_b_TEI0185_REV03!B:B,)+1):'RAW_b_TEI0185_REV03'!B11307,)+MATCH(H236,RAW_b_TEI0185_REV03!B:B,),3),INDEX(RAW_b_TEI0185_REV03!B:D,MATCH(H236,RAW_b_TEI0185_REV03!B:B,0),3)),"---")))=0,"---",IF(K236&lt;&gt;"---",IF(INDEX(RAW_b_TEI0185_REV03!B:D,MATCH(H236,RAW_b_TEI0185_REV03!B:B,0),3)=L236,INDEX(
RAW_b_TEI0185_REV03!B:D,MATCH(H236,INDEX(RAW_b_TEI0185_REV03!B:B,MATCH(H236,RAW_b_TEI0185_REV03!B:B,)+1):'RAW_b_TEI0185_REV03'!B11307,)+MATCH(H236,RAW_b_TEI0185_REV03!B:B,),3),INDEX(RAW_b_TEI0185_REV03!B:D,MATCH(H236,RAW_b_TEI0185_REV03!B:B,0),3)),"---"))),"---")</f>
        <v>---</v>
      </c>
      <c r="T236">
        <f>COUNTIF(RAW_b_TEI0185_REV03!B:B,G236)</f>
        <v>1</v>
      </c>
      <c r="U236" t="str">
        <f t="shared" si="26"/>
        <v>FMC-NetJ3_K16</v>
      </c>
      <c r="W236" t="str">
        <f>IF(IF(IFERROR(VLOOKUP(H236,$O$6:$O$50,1,),1)=1,1,0),IFERROR(VLOOKUP($F$2&amp;"-"&amp;H236,RAW_b_TEI0185_REV03!C:G,4,0),"--"),"---")</f>
        <v>--</v>
      </c>
      <c r="X236" t="str">
        <f t="shared" si="27"/>
        <v>---</v>
      </c>
    </row>
    <row r="237" spans="1:24" x14ac:dyDescent="0.25">
      <c r="A237" t="s">
        <v>5355</v>
      </c>
      <c r="B237" t="s">
        <v>5223</v>
      </c>
      <c r="C237" t="s">
        <v>920</v>
      </c>
      <c r="D237" t="s">
        <v>271</v>
      </c>
      <c r="E237" t="s">
        <v>919</v>
      </c>
      <c r="F237" t="str">
        <f t="shared" si="21"/>
        <v>J3-K17</v>
      </c>
      <c r="G237" t="str">
        <f>VLOOKUP(F237,RAW_b_TEI0185_REV03!A:B,2,0)</f>
        <v>NetJ3_K17</v>
      </c>
      <c r="H237" t="str">
        <f t="shared" si="22"/>
        <v>NetJ3_K17</v>
      </c>
      <c r="I237" t="str">
        <f t="shared" si="23"/>
        <v>--</v>
      </c>
      <c r="J237" t="str">
        <f t="shared" si="24"/>
        <v>--</v>
      </c>
      <c r="K237" t="str">
        <f>IFERROR(IF(J237="--",IF(G237=H237,VLOOKUP(G237,RAW_b_TEI0185_REV03!L:N,3,0),SUM(VLOOKUP(H237,RAW_b_TEI0185_REV03!L:N,3,0),VLOOKUP(G237,RAW_b_TEI0185_REV03!L:N,3,0))),"---"),"---")</f>
        <v>---</v>
      </c>
      <c r="L237" t="str">
        <f t="shared" si="25"/>
        <v>J3-K17</v>
      </c>
      <c r="M237" t="str">
        <f>IFERROR(IF(
COUNTIF(B2B!H:H,(IF(K237&lt;&gt;"---",IF(INDEX(RAW_b_TEI0185_REV03!B:D,MATCH(H237,RAW_b_TEI0185_REV03!B:B,0),3)=L237,INDEX(
RAW_b_TEI0185_REV03!B:D,MATCH(H237,INDEX(RAW_b_TEI0185_REV03!B:B,MATCH(H237,RAW_b_TEI0185_REV03!B:B,)+1):'RAW_b_TEI0185_REV03'!B11308,)+MATCH(H237,RAW_b_TEI0185_REV03!B:B,),3),INDEX(RAW_b_TEI0185_REV03!B:D,MATCH(H237,RAW_b_TEI0185_REV03!B:B,0),3)),"---")))=1,"---",IF(K237&lt;&gt;"---",IF(INDEX(RAW_b_TEI0185_REV03!B:D,MATCH(H237,RAW_b_TEI0185_REV03!B:B,0),3)=L237,INDEX(
RAW_b_TEI0185_REV03!B:D,MATCH(H237,INDEX(RAW_b_TEI0185_REV03!B:B,MATCH(H237,RAW_b_TEI0185_REV03!B:B,)+1):'RAW_b_TEI0185_REV03'!B11308,)+MATCH(H237,RAW_b_TEI0185_REV03!B:B,),3),INDEX(RAW_b_TEI0185_REV03!B:D,MATCH(H237,RAW_b_TEI0185_REV03!B:B,0),3)),"---")),"---")</f>
        <v>---</v>
      </c>
      <c r="N237" t="str">
        <f>IFERROR(IF(AND(B237="B2B",J237="--"),L237,IF(
COUNTIF(B2B!H:H,(IF(K237&lt;&gt;"---",IF(INDEX(RAW_b_TEI0185_REV03!B:D,MATCH(H237,RAW_b_TEI0185_REV03!B:B,0),3)=L237,INDEX(
RAW_b_TEI0185_REV03!B:D,MATCH(H237,INDEX(RAW_b_TEI0185_REV03!B:B,MATCH(H237,RAW_b_TEI0185_REV03!B:B,)+1):'RAW_b_TEI0185_REV03'!B11308,)+MATCH(H237,RAW_b_TEI0185_REV03!B:B,),3),INDEX(RAW_b_TEI0185_REV03!B:D,MATCH(H237,RAW_b_TEI0185_REV03!B:B,0),3)),"---")))=0,"---",IF(K237&lt;&gt;"---",IF(INDEX(RAW_b_TEI0185_REV03!B:D,MATCH(H237,RAW_b_TEI0185_REV03!B:B,0),3)=L237,INDEX(
RAW_b_TEI0185_REV03!B:D,MATCH(H237,INDEX(RAW_b_TEI0185_REV03!B:B,MATCH(H237,RAW_b_TEI0185_REV03!B:B,)+1):'RAW_b_TEI0185_REV03'!B11308,)+MATCH(H237,RAW_b_TEI0185_REV03!B:B,),3),INDEX(RAW_b_TEI0185_REV03!B:D,MATCH(H237,RAW_b_TEI0185_REV03!B:B,0),3)),"---"))),"---")</f>
        <v>---</v>
      </c>
      <c r="T237">
        <f>COUNTIF(RAW_b_TEI0185_REV03!B:B,G237)</f>
        <v>1</v>
      </c>
      <c r="U237" t="str">
        <f t="shared" si="26"/>
        <v>FMC-NetJ3_K17</v>
      </c>
      <c r="W237" t="str">
        <f>IF(IF(IFERROR(VLOOKUP(H237,$O$6:$O$50,1,),1)=1,1,0),IFERROR(VLOOKUP($F$2&amp;"-"&amp;H237,RAW_b_TEI0185_REV03!C:G,4,0),"--"),"---")</f>
        <v>--</v>
      </c>
      <c r="X237" t="str">
        <f t="shared" si="27"/>
        <v>---</v>
      </c>
    </row>
    <row r="238" spans="1:24" x14ac:dyDescent="0.25">
      <c r="A238" t="s">
        <v>5356</v>
      </c>
      <c r="B238" t="s">
        <v>5223</v>
      </c>
      <c r="C238" t="s">
        <v>923</v>
      </c>
      <c r="D238" t="s">
        <v>271</v>
      </c>
      <c r="E238" t="s">
        <v>922</v>
      </c>
      <c r="F238" t="str">
        <f t="shared" si="21"/>
        <v>J3-K19</v>
      </c>
      <c r="G238" t="str">
        <f>VLOOKUP(F238,RAW_b_TEI0185_REV03!A:B,2,0)</f>
        <v>NetJ3_K19</v>
      </c>
      <c r="H238" t="str">
        <f t="shared" si="22"/>
        <v>NetJ3_K19</v>
      </c>
      <c r="I238" t="str">
        <f t="shared" si="23"/>
        <v>--</v>
      </c>
      <c r="J238" t="str">
        <f t="shared" si="24"/>
        <v>--</v>
      </c>
      <c r="K238" t="str">
        <f>IFERROR(IF(J238="--",IF(G238=H238,VLOOKUP(G238,RAW_b_TEI0185_REV03!L:N,3,0),SUM(VLOOKUP(H238,RAW_b_TEI0185_REV03!L:N,3,0),VLOOKUP(G238,RAW_b_TEI0185_REV03!L:N,3,0))),"---"),"---")</f>
        <v>---</v>
      </c>
      <c r="L238" t="str">
        <f t="shared" si="25"/>
        <v>J3-K19</v>
      </c>
      <c r="M238" t="str">
        <f>IFERROR(IF(
COUNTIF(B2B!H:H,(IF(K238&lt;&gt;"---",IF(INDEX(RAW_b_TEI0185_REV03!B:D,MATCH(H238,RAW_b_TEI0185_REV03!B:B,0),3)=L238,INDEX(
RAW_b_TEI0185_REV03!B:D,MATCH(H238,INDEX(RAW_b_TEI0185_REV03!B:B,MATCH(H238,RAW_b_TEI0185_REV03!B:B,)+1):'RAW_b_TEI0185_REV03'!B11309,)+MATCH(H238,RAW_b_TEI0185_REV03!B:B,),3),INDEX(RAW_b_TEI0185_REV03!B:D,MATCH(H238,RAW_b_TEI0185_REV03!B:B,0),3)),"---")))=1,"---",IF(K238&lt;&gt;"---",IF(INDEX(RAW_b_TEI0185_REV03!B:D,MATCH(H238,RAW_b_TEI0185_REV03!B:B,0),3)=L238,INDEX(
RAW_b_TEI0185_REV03!B:D,MATCH(H238,INDEX(RAW_b_TEI0185_REV03!B:B,MATCH(H238,RAW_b_TEI0185_REV03!B:B,)+1):'RAW_b_TEI0185_REV03'!B11309,)+MATCH(H238,RAW_b_TEI0185_REV03!B:B,),3),INDEX(RAW_b_TEI0185_REV03!B:D,MATCH(H238,RAW_b_TEI0185_REV03!B:B,0),3)),"---")),"---")</f>
        <v>---</v>
      </c>
      <c r="N238" t="str">
        <f>IFERROR(IF(AND(B238="B2B",J238="--"),L238,IF(
COUNTIF(B2B!H:H,(IF(K238&lt;&gt;"---",IF(INDEX(RAW_b_TEI0185_REV03!B:D,MATCH(H238,RAW_b_TEI0185_REV03!B:B,0),3)=L238,INDEX(
RAW_b_TEI0185_REV03!B:D,MATCH(H238,INDEX(RAW_b_TEI0185_REV03!B:B,MATCH(H238,RAW_b_TEI0185_REV03!B:B,)+1):'RAW_b_TEI0185_REV03'!B11309,)+MATCH(H238,RAW_b_TEI0185_REV03!B:B,),3),INDEX(RAW_b_TEI0185_REV03!B:D,MATCH(H238,RAW_b_TEI0185_REV03!B:B,0),3)),"---")))=0,"---",IF(K238&lt;&gt;"---",IF(INDEX(RAW_b_TEI0185_REV03!B:D,MATCH(H238,RAW_b_TEI0185_REV03!B:B,0),3)=L238,INDEX(
RAW_b_TEI0185_REV03!B:D,MATCH(H238,INDEX(RAW_b_TEI0185_REV03!B:B,MATCH(H238,RAW_b_TEI0185_REV03!B:B,)+1):'RAW_b_TEI0185_REV03'!B11309,)+MATCH(H238,RAW_b_TEI0185_REV03!B:B,),3),INDEX(RAW_b_TEI0185_REV03!B:D,MATCH(H238,RAW_b_TEI0185_REV03!B:B,0),3)),"---"))),"---")</f>
        <v>---</v>
      </c>
      <c r="T238">
        <f>COUNTIF(RAW_b_TEI0185_REV03!B:B,G238)</f>
        <v>1</v>
      </c>
      <c r="U238" t="str">
        <f t="shared" si="26"/>
        <v>FMC-NetJ3_K19</v>
      </c>
      <c r="W238" t="str">
        <f>IF(IF(IFERROR(VLOOKUP(H238,$O$6:$O$50,1,),1)=1,1,0),IFERROR(VLOOKUP($F$2&amp;"-"&amp;H238,RAW_b_TEI0185_REV03!C:G,4,0),"--"),"---")</f>
        <v>--</v>
      </c>
      <c r="X238" t="str">
        <f t="shared" si="27"/>
        <v>---</v>
      </c>
    </row>
    <row r="239" spans="1:24" x14ac:dyDescent="0.25">
      <c r="A239" t="s">
        <v>5357</v>
      </c>
      <c r="B239" t="s">
        <v>5223</v>
      </c>
      <c r="C239" t="s">
        <v>926</v>
      </c>
      <c r="D239" t="s">
        <v>271</v>
      </c>
      <c r="E239" t="s">
        <v>925</v>
      </c>
      <c r="F239" t="str">
        <f t="shared" si="21"/>
        <v>J3-K20</v>
      </c>
      <c r="G239" t="str">
        <f>VLOOKUP(F239,RAW_b_TEI0185_REV03!A:B,2,0)</f>
        <v>NetJ3_K20</v>
      </c>
      <c r="H239" t="str">
        <f t="shared" si="22"/>
        <v>NetJ3_K20</v>
      </c>
      <c r="I239" t="str">
        <f t="shared" si="23"/>
        <v>--</v>
      </c>
      <c r="J239" t="str">
        <f t="shared" si="24"/>
        <v>--</v>
      </c>
      <c r="K239" t="str">
        <f>IFERROR(IF(J239="--",IF(G239=H239,VLOOKUP(G239,RAW_b_TEI0185_REV03!L:N,3,0),SUM(VLOOKUP(H239,RAW_b_TEI0185_REV03!L:N,3,0),VLOOKUP(G239,RAW_b_TEI0185_REV03!L:N,3,0))),"---"),"---")</f>
        <v>---</v>
      </c>
      <c r="L239" t="str">
        <f t="shared" si="25"/>
        <v>J3-K20</v>
      </c>
      <c r="M239" t="str">
        <f>IFERROR(IF(
COUNTIF(B2B!H:H,(IF(K239&lt;&gt;"---",IF(INDEX(RAW_b_TEI0185_REV03!B:D,MATCH(H239,RAW_b_TEI0185_REV03!B:B,0),3)=L239,INDEX(
RAW_b_TEI0185_REV03!B:D,MATCH(H239,INDEX(RAW_b_TEI0185_REV03!B:B,MATCH(H239,RAW_b_TEI0185_REV03!B:B,)+1):'RAW_b_TEI0185_REV03'!B11310,)+MATCH(H239,RAW_b_TEI0185_REV03!B:B,),3),INDEX(RAW_b_TEI0185_REV03!B:D,MATCH(H239,RAW_b_TEI0185_REV03!B:B,0),3)),"---")))=1,"---",IF(K239&lt;&gt;"---",IF(INDEX(RAW_b_TEI0185_REV03!B:D,MATCH(H239,RAW_b_TEI0185_REV03!B:B,0),3)=L239,INDEX(
RAW_b_TEI0185_REV03!B:D,MATCH(H239,INDEX(RAW_b_TEI0185_REV03!B:B,MATCH(H239,RAW_b_TEI0185_REV03!B:B,)+1):'RAW_b_TEI0185_REV03'!B11310,)+MATCH(H239,RAW_b_TEI0185_REV03!B:B,),3),INDEX(RAW_b_TEI0185_REV03!B:D,MATCH(H239,RAW_b_TEI0185_REV03!B:B,0),3)),"---")),"---")</f>
        <v>---</v>
      </c>
      <c r="N239" t="str">
        <f>IFERROR(IF(AND(B239="B2B",J239="--"),L239,IF(
COUNTIF(B2B!H:H,(IF(K239&lt;&gt;"---",IF(INDEX(RAW_b_TEI0185_REV03!B:D,MATCH(H239,RAW_b_TEI0185_REV03!B:B,0),3)=L239,INDEX(
RAW_b_TEI0185_REV03!B:D,MATCH(H239,INDEX(RAW_b_TEI0185_REV03!B:B,MATCH(H239,RAW_b_TEI0185_REV03!B:B,)+1):'RAW_b_TEI0185_REV03'!B11310,)+MATCH(H239,RAW_b_TEI0185_REV03!B:B,),3),INDEX(RAW_b_TEI0185_REV03!B:D,MATCH(H239,RAW_b_TEI0185_REV03!B:B,0),3)),"---")))=0,"---",IF(K239&lt;&gt;"---",IF(INDEX(RAW_b_TEI0185_REV03!B:D,MATCH(H239,RAW_b_TEI0185_REV03!B:B,0),3)=L239,INDEX(
RAW_b_TEI0185_REV03!B:D,MATCH(H239,INDEX(RAW_b_TEI0185_REV03!B:B,MATCH(H239,RAW_b_TEI0185_REV03!B:B,)+1):'RAW_b_TEI0185_REV03'!B11310,)+MATCH(H239,RAW_b_TEI0185_REV03!B:B,),3),INDEX(RAW_b_TEI0185_REV03!B:D,MATCH(H239,RAW_b_TEI0185_REV03!B:B,0),3)),"---"))),"---")</f>
        <v>---</v>
      </c>
      <c r="T239">
        <f>COUNTIF(RAW_b_TEI0185_REV03!B:B,G239)</f>
        <v>1</v>
      </c>
      <c r="U239" t="str">
        <f t="shared" si="26"/>
        <v>FMC-NetJ3_K20</v>
      </c>
      <c r="W239" t="str">
        <f>IF(IF(IFERROR(VLOOKUP(H239,$O$6:$O$50,1,),1)=1,1,0),IFERROR(VLOOKUP($F$2&amp;"-"&amp;H239,RAW_b_TEI0185_REV03!C:G,4,0),"--"),"---")</f>
        <v>--</v>
      </c>
      <c r="X239" t="str">
        <f t="shared" si="27"/>
        <v>---</v>
      </c>
    </row>
    <row r="240" spans="1:24" x14ac:dyDescent="0.25">
      <c r="A240" t="s">
        <v>5358</v>
      </c>
      <c r="B240" t="s">
        <v>5223</v>
      </c>
      <c r="C240" t="s">
        <v>929</v>
      </c>
      <c r="D240" t="s">
        <v>271</v>
      </c>
      <c r="E240" t="s">
        <v>928</v>
      </c>
      <c r="F240" t="str">
        <f t="shared" si="21"/>
        <v>J3-K22</v>
      </c>
      <c r="G240" t="str">
        <f>VLOOKUP(F240,RAW_b_TEI0185_REV03!A:B,2,0)</f>
        <v>NetJ3_K22</v>
      </c>
      <c r="H240" t="str">
        <f t="shared" si="22"/>
        <v>NetJ3_K22</v>
      </c>
      <c r="I240" t="str">
        <f t="shared" si="23"/>
        <v>--</v>
      </c>
      <c r="J240" t="str">
        <f t="shared" si="24"/>
        <v>--</v>
      </c>
      <c r="K240" t="str">
        <f>IFERROR(IF(J240="--",IF(G240=H240,VLOOKUP(G240,RAW_b_TEI0185_REV03!L:N,3,0),SUM(VLOOKUP(H240,RAW_b_TEI0185_REV03!L:N,3,0),VLOOKUP(G240,RAW_b_TEI0185_REV03!L:N,3,0))),"---"),"---")</f>
        <v>---</v>
      </c>
      <c r="L240" t="str">
        <f t="shared" si="25"/>
        <v>J3-K22</v>
      </c>
      <c r="M240" t="str">
        <f>IFERROR(IF(
COUNTIF(B2B!H:H,(IF(K240&lt;&gt;"---",IF(INDEX(RAW_b_TEI0185_REV03!B:D,MATCH(H240,RAW_b_TEI0185_REV03!B:B,0),3)=L240,INDEX(
RAW_b_TEI0185_REV03!B:D,MATCH(H240,INDEX(RAW_b_TEI0185_REV03!B:B,MATCH(H240,RAW_b_TEI0185_REV03!B:B,)+1):'RAW_b_TEI0185_REV03'!B11311,)+MATCH(H240,RAW_b_TEI0185_REV03!B:B,),3),INDEX(RAW_b_TEI0185_REV03!B:D,MATCH(H240,RAW_b_TEI0185_REV03!B:B,0),3)),"---")))=1,"---",IF(K240&lt;&gt;"---",IF(INDEX(RAW_b_TEI0185_REV03!B:D,MATCH(H240,RAW_b_TEI0185_REV03!B:B,0),3)=L240,INDEX(
RAW_b_TEI0185_REV03!B:D,MATCH(H240,INDEX(RAW_b_TEI0185_REV03!B:B,MATCH(H240,RAW_b_TEI0185_REV03!B:B,)+1):'RAW_b_TEI0185_REV03'!B11311,)+MATCH(H240,RAW_b_TEI0185_REV03!B:B,),3),INDEX(RAW_b_TEI0185_REV03!B:D,MATCH(H240,RAW_b_TEI0185_REV03!B:B,0),3)),"---")),"---")</f>
        <v>---</v>
      </c>
      <c r="N240" t="str">
        <f>IFERROR(IF(AND(B240="B2B",J240="--"),L240,IF(
COUNTIF(B2B!H:H,(IF(K240&lt;&gt;"---",IF(INDEX(RAW_b_TEI0185_REV03!B:D,MATCH(H240,RAW_b_TEI0185_REV03!B:B,0),3)=L240,INDEX(
RAW_b_TEI0185_REV03!B:D,MATCH(H240,INDEX(RAW_b_TEI0185_REV03!B:B,MATCH(H240,RAW_b_TEI0185_REV03!B:B,)+1):'RAW_b_TEI0185_REV03'!B11311,)+MATCH(H240,RAW_b_TEI0185_REV03!B:B,),3),INDEX(RAW_b_TEI0185_REV03!B:D,MATCH(H240,RAW_b_TEI0185_REV03!B:B,0),3)),"---")))=0,"---",IF(K240&lt;&gt;"---",IF(INDEX(RAW_b_TEI0185_REV03!B:D,MATCH(H240,RAW_b_TEI0185_REV03!B:B,0),3)=L240,INDEX(
RAW_b_TEI0185_REV03!B:D,MATCH(H240,INDEX(RAW_b_TEI0185_REV03!B:B,MATCH(H240,RAW_b_TEI0185_REV03!B:B,)+1):'RAW_b_TEI0185_REV03'!B11311,)+MATCH(H240,RAW_b_TEI0185_REV03!B:B,),3),INDEX(RAW_b_TEI0185_REV03!B:D,MATCH(H240,RAW_b_TEI0185_REV03!B:B,0),3)),"---"))),"---")</f>
        <v>---</v>
      </c>
      <c r="T240">
        <f>COUNTIF(RAW_b_TEI0185_REV03!B:B,G240)</f>
        <v>1</v>
      </c>
      <c r="U240" t="str">
        <f t="shared" si="26"/>
        <v>FMC-NetJ3_K22</v>
      </c>
      <c r="W240" t="str">
        <f>IF(IF(IFERROR(VLOOKUP(H240,$O$6:$O$50,1,),1)=1,1,0),IFERROR(VLOOKUP($F$2&amp;"-"&amp;H240,RAW_b_TEI0185_REV03!C:G,4,0),"--"),"---")</f>
        <v>--</v>
      </c>
      <c r="X240" t="str">
        <f t="shared" si="27"/>
        <v>---</v>
      </c>
    </row>
    <row r="241" spans="1:24" x14ac:dyDescent="0.25">
      <c r="A241" t="s">
        <v>5359</v>
      </c>
      <c r="B241" t="s">
        <v>5223</v>
      </c>
      <c r="C241" t="s">
        <v>932</v>
      </c>
      <c r="D241" t="s">
        <v>271</v>
      </c>
      <c r="E241" t="s">
        <v>931</v>
      </c>
      <c r="F241" t="str">
        <f t="shared" si="21"/>
        <v>J3-K23</v>
      </c>
      <c r="G241" t="str">
        <f>VLOOKUP(F241,RAW_b_TEI0185_REV03!A:B,2,0)</f>
        <v>NetJ3_K23</v>
      </c>
      <c r="H241" t="str">
        <f t="shared" si="22"/>
        <v>NetJ3_K23</v>
      </c>
      <c r="I241" t="str">
        <f t="shared" si="23"/>
        <v>--</v>
      </c>
      <c r="J241" t="str">
        <f t="shared" si="24"/>
        <v>--</v>
      </c>
      <c r="K241" t="str">
        <f>IFERROR(IF(J241="--",IF(G241=H241,VLOOKUP(G241,RAW_b_TEI0185_REV03!L:N,3,0),SUM(VLOOKUP(H241,RAW_b_TEI0185_REV03!L:N,3,0),VLOOKUP(G241,RAW_b_TEI0185_REV03!L:N,3,0))),"---"),"---")</f>
        <v>---</v>
      </c>
      <c r="L241" t="str">
        <f t="shared" si="25"/>
        <v>J3-K23</v>
      </c>
      <c r="M241" t="str">
        <f>IFERROR(IF(
COUNTIF(B2B!H:H,(IF(K241&lt;&gt;"---",IF(INDEX(RAW_b_TEI0185_REV03!B:D,MATCH(H241,RAW_b_TEI0185_REV03!B:B,0),3)=L241,INDEX(
RAW_b_TEI0185_REV03!B:D,MATCH(H241,INDEX(RAW_b_TEI0185_REV03!B:B,MATCH(H241,RAW_b_TEI0185_REV03!B:B,)+1):'RAW_b_TEI0185_REV03'!B11312,)+MATCH(H241,RAW_b_TEI0185_REV03!B:B,),3),INDEX(RAW_b_TEI0185_REV03!B:D,MATCH(H241,RAW_b_TEI0185_REV03!B:B,0),3)),"---")))=1,"---",IF(K241&lt;&gt;"---",IF(INDEX(RAW_b_TEI0185_REV03!B:D,MATCH(H241,RAW_b_TEI0185_REV03!B:B,0),3)=L241,INDEX(
RAW_b_TEI0185_REV03!B:D,MATCH(H241,INDEX(RAW_b_TEI0185_REV03!B:B,MATCH(H241,RAW_b_TEI0185_REV03!B:B,)+1):'RAW_b_TEI0185_REV03'!B11312,)+MATCH(H241,RAW_b_TEI0185_REV03!B:B,),3),INDEX(RAW_b_TEI0185_REV03!B:D,MATCH(H241,RAW_b_TEI0185_REV03!B:B,0),3)),"---")),"---")</f>
        <v>---</v>
      </c>
      <c r="N241" t="str">
        <f>IFERROR(IF(AND(B241="B2B",J241="--"),L241,IF(
COUNTIF(B2B!H:H,(IF(K241&lt;&gt;"---",IF(INDEX(RAW_b_TEI0185_REV03!B:D,MATCH(H241,RAW_b_TEI0185_REV03!B:B,0),3)=L241,INDEX(
RAW_b_TEI0185_REV03!B:D,MATCH(H241,INDEX(RAW_b_TEI0185_REV03!B:B,MATCH(H241,RAW_b_TEI0185_REV03!B:B,)+1):'RAW_b_TEI0185_REV03'!B11312,)+MATCH(H241,RAW_b_TEI0185_REV03!B:B,),3),INDEX(RAW_b_TEI0185_REV03!B:D,MATCH(H241,RAW_b_TEI0185_REV03!B:B,0),3)),"---")))=0,"---",IF(K241&lt;&gt;"---",IF(INDEX(RAW_b_TEI0185_REV03!B:D,MATCH(H241,RAW_b_TEI0185_REV03!B:B,0),3)=L241,INDEX(
RAW_b_TEI0185_REV03!B:D,MATCH(H241,INDEX(RAW_b_TEI0185_REV03!B:B,MATCH(H241,RAW_b_TEI0185_REV03!B:B,)+1):'RAW_b_TEI0185_REV03'!B11312,)+MATCH(H241,RAW_b_TEI0185_REV03!B:B,),3),INDEX(RAW_b_TEI0185_REV03!B:D,MATCH(H241,RAW_b_TEI0185_REV03!B:B,0),3)),"---"))),"---")</f>
        <v>---</v>
      </c>
      <c r="T241">
        <f>COUNTIF(RAW_b_TEI0185_REV03!B:B,G241)</f>
        <v>1</v>
      </c>
      <c r="U241" t="str">
        <f t="shared" si="26"/>
        <v>FMC-NetJ3_K23</v>
      </c>
      <c r="W241" t="str">
        <f>IF(IF(IFERROR(VLOOKUP(H241,$O$6:$O$50,1,),1)=1,1,0),IFERROR(VLOOKUP($F$2&amp;"-"&amp;H241,RAW_b_TEI0185_REV03!C:G,4,0),"--"),"---")</f>
        <v>--</v>
      </c>
      <c r="X241" t="str">
        <f t="shared" si="27"/>
        <v>---</v>
      </c>
    </row>
    <row r="242" spans="1:24" x14ac:dyDescent="0.25">
      <c r="A242" t="s">
        <v>5360</v>
      </c>
      <c r="B242" t="s">
        <v>5223</v>
      </c>
      <c r="C242" t="s">
        <v>935</v>
      </c>
      <c r="D242" t="s">
        <v>271</v>
      </c>
      <c r="E242" t="s">
        <v>934</v>
      </c>
      <c r="F242" t="str">
        <f t="shared" si="21"/>
        <v>J3-K25</v>
      </c>
      <c r="G242" t="str">
        <f>VLOOKUP(F242,RAW_b_TEI0185_REV03!A:B,2,0)</f>
        <v>NetJ3_K25</v>
      </c>
      <c r="H242" t="str">
        <f t="shared" si="22"/>
        <v>NetJ3_K25</v>
      </c>
      <c r="I242" t="str">
        <f t="shared" si="23"/>
        <v>--</v>
      </c>
      <c r="J242" t="str">
        <f t="shared" si="24"/>
        <v>--</v>
      </c>
      <c r="K242" t="str">
        <f>IFERROR(IF(J242="--",IF(G242=H242,VLOOKUP(G242,RAW_b_TEI0185_REV03!L:N,3,0),SUM(VLOOKUP(H242,RAW_b_TEI0185_REV03!L:N,3,0),VLOOKUP(G242,RAW_b_TEI0185_REV03!L:N,3,0))),"---"),"---")</f>
        <v>---</v>
      </c>
      <c r="L242" t="str">
        <f t="shared" si="25"/>
        <v>J3-K25</v>
      </c>
      <c r="M242" t="str">
        <f>IFERROR(IF(
COUNTIF(B2B!H:H,(IF(K242&lt;&gt;"---",IF(INDEX(RAW_b_TEI0185_REV03!B:D,MATCH(H242,RAW_b_TEI0185_REV03!B:B,0),3)=L242,INDEX(
RAW_b_TEI0185_REV03!B:D,MATCH(H242,INDEX(RAW_b_TEI0185_REV03!B:B,MATCH(H242,RAW_b_TEI0185_REV03!B:B,)+1):'RAW_b_TEI0185_REV03'!B11313,)+MATCH(H242,RAW_b_TEI0185_REV03!B:B,),3),INDEX(RAW_b_TEI0185_REV03!B:D,MATCH(H242,RAW_b_TEI0185_REV03!B:B,0),3)),"---")))=1,"---",IF(K242&lt;&gt;"---",IF(INDEX(RAW_b_TEI0185_REV03!B:D,MATCH(H242,RAW_b_TEI0185_REV03!B:B,0),3)=L242,INDEX(
RAW_b_TEI0185_REV03!B:D,MATCH(H242,INDEX(RAW_b_TEI0185_REV03!B:B,MATCH(H242,RAW_b_TEI0185_REV03!B:B,)+1):'RAW_b_TEI0185_REV03'!B11313,)+MATCH(H242,RAW_b_TEI0185_REV03!B:B,),3),INDEX(RAW_b_TEI0185_REV03!B:D,MATCH(H242,RAW_b_TEI0185_REV03!B:B,0),3)),"---")),"---")</f>
        <v>---</v>
      </c>
      <c r="N242" t="str">
        <f>IFERROR(IF(AND(B242="B2B",J242="--"),L242,IF(
COUNTIF(B2B!H:H,(IF(K242&lt;&gt;"---",IF(INDEX(RAW_b_TEI0185_REV03!B:D,MATCH(H242,RAW_b_TEI0185_REV03!B:B,0),3)=L242,INDEX(
RAW_b_TEI0185_REV03!B:D,MATCH(H242,INDEX(RAW_b_TEI0185_REV03!B:B,MATCH(H242,RAW_b_TEI0185_REV03!B:B,)+1):'RAW_b_TEI0185_REV03'!B11313,)+MATCH(H242,RAW_b_TEI0185_REV03!B:B,),3),INDEX(RAW_b_TEI0185_REV03!B:D,MATCH(H242,RAW_b_TEI0185_REV03!B:B,0),3)),"---")))=0,"---",IF(K242&lt;&gt;"---",IF(INDEX(RAW_b_TEI0185_REV03!B:D,MATCH(H242,RAW_b_TEI0185_REV03!B:B,0),3)=L242,INDEX(
RAW_b_TEI0185_REV03!B:D,MATCH(H242,INDEX(RAW_b_TEI0185_REV03!B:B,MATCH(H242,RAW_b_TEI0185_REV03!B:B,)+1):'RAW_b_TEI0185_REV03'!B11313,)+MATCH(H242,RAW_b_TEI0185_REV03!B:B,),3),INDEX(RAW_b_TEI0185_REV03!B:D,MATCH(H242,RAW_b_TEI0185_REV03!B:B,0),3)),"---"))),"---")</f>
        <v>---</v>
      </c>
      <c r="T242">
        <f>COUNTIF(RAW_b_TEI0185_REV03!B:B,G242)</f>
        <v>1</v>
      </c>
      <c r="U242" t="str">
        <f t="shared" si="26"/>
        <v>FMC-NetJ3_K25</v>
      </c>
      <c r="W242" t="str">
        <f>IF(IF(IFERROR(VLOOKUP(H242,$O$6:$O$50,1,),1)=1,1,0),IFERROR(VLOOKUP($F$2&amp;"-"&amp;H242,RAW_b_TEI0185_REV03!C:G,4,0),"--"),"---")</f>
        <v>--</v>
      </c>
      <c r="X242" t="str">
        <f t="shared" si="27"/>
        <v>---</v>
      </c>
    </row>
    <row r="243" spans="1:24" x14ac:dyDescent="0.25">
      <c r="A243" t="s">
        <v>5361</v>
      </c>
      <c r="B243" t="s">
        <v>5223</v>
      </c>
      <c r="C243" t="s">
        <v>938</v>
      </c>
      <c r="D243" t="s">
        <v>271</v>
      </c>
      <c r="E243" t="s">
        <v>937</v>
      </c>
      <c r="F243" t="str">
        <f t="shared" si="21"/>
        <v>J3-K26</v>
      </c>
      <c r="G243" t="str">
        <f>VLOOKUP(F243,RAW_b_TEI0185_REV03!A:B,2,0)</f>
        <v>NetJ3_K26</v>
      </c>
      <c r="H243" t="str">
        <f t="shared" si="22"/>
        <v>NetJ3_K26</v>
      </c>
      <c r="I243" t="str">
        <f t="shared" si="23"/>
        <v>--</v>
      </c>
      <c r="J243" t="str">
        <f t="shared" si="24"/>
        <v>--</v>
      </c>
      <c r="K243" t="str">
        <f>IFERROR(IF(J243="--",IF(G243=H243,VLOOKUP(G243,RAW_b_TEI0185_REV03!L:N,3,0),SUM(VLOOKUP(H243,RAW_b_TEI0185_REV03!L:N,3,0),VLOOKUP(G243,RAW_b_TEI0185_REV03!L:N,3,0))),"---"),"---")</f>
        <v>---</v>
      </c>
      <c r="L243" t="str">
        <f t="shared" si="25"/>
        <v>J3-K26</v>
      </c>
      <c r="M243" t="str">
        <f>IFERROR(IF(
COUNTIF(B2B!H:H,(IF(K243&lt;&gt;"---",IF(INDEX(RAW_b_TEI0185_REV03!B:D,MATCH(H243,RAW_b_TEI0185_REV03!B:B,0),3)=L243,INDEX(
RAW_b_TEI0185_REV03!B:D,MATCH(H243,INDEX(RAW_b_TEI0185_REV03!B:B,MATCH(H243,RAW_b_TEI0185_REV03!B:B,)+1):'RAW_b_TEI0185_REV03'!B11314,)+MATCH(H243,RAW_b_TEI0185_REV03!B:B,),3),INDEX(RAW_b_TEI0185_REV03!B:D,MATCH(H243,RAW_b_TEI0185_REV03!B:B,0),3)),"---")))=1,"---",IF(K243&lt;&gt;"---",IF(INDEX(RAW_b_TEI0185_REV03!B:D,MATCH(H243,RAW_b_TEI0185_REV03!B:B,0),3)=L243,INDEX(
RAW_b_TEI0185_REV03!B:D,MATCH(H243,INDEX(RAW_b_TEI0185_REV03!B:B,MATCH(H243,RAW_b_TEI0185_REV03!B:B,)+1):'RAW_b_TEI0185_REV03'!B11314,)+MATCH(H243,RAW_b_TEI0185_REV03!B:B,),3),INDEX(RAW_b_TEI0185_REV03!B:D,MATCH(H243,RAW_b_TEI0185_REV03!B:B,0),3)),"---")),"---")</f>
        <v>---</v>
      </c>
      <c r="N243" t="str">
        <f>IFERROR(IF(AND(B243="B2B",J243="--"),L243,IF(
COUNTIF(B2B!H:H,(IF(K243&lt;&gt;"---",IF(INDEX(RAW_b_TEI0185_REV03!B:D,MATCH(H243,RAW_b_TEI0185_REV03!B:B,0),3)=L243,INDEX(
RAW_b_TEI0185_REV03!B:D,MATCH(H243,INDEX(RAW_b_TEI0185_REV03!B:B,MATCH(H243,RAW_b_TEI0185_REV03!B:B,)+1):'RAW_b_TEI0185_REV03'!B11314,)+MATCH(H243,RAW_b_TEI0185_REV03!B:B,),3),INDEX(RAW_b_TEI0185_REV03!B:D,MATCH(H243,RAW_b_TEI0185_REV03!B:B,0),3)),"---")))=0,"---",IF(K243&lt;&gt;"---",IF(INDEX(RAW_b_TEI0185_REV03!B:D,MATCH(H243,RAW_b_TEI0185_REV03!B:B,0),3)=L243,INDEX(
RAW_b_TEI0185_REV03!B:D,MATCH(H243,INDEX(RAW_b_TEI0185_REV03!B:B,MATCH(H243,RAW_b_TEI0185_REV03!B:B,)+1):'RAW_b_TEI0185_REV03'!B11314,)+MATCH(H243,RAW_b_TEI0185_REV03!B:B,),3),INDEX(RAW_b_TEI0185_REV03!B:D,MATCH(H243,RAW_b_TEI0185_REV03!B:B,0),3)),"---"))),"---")</f>
        <v>---</v>
      </c>
      <c r="T243">
        <f>COUNTIF(RAW_b_TEI0185_REV03!B:B,G243)</f>
        <v>1</v>
      </c>
      <c r="U243" t="str">
        <f t="shared" si="26"/>
        <v>FMC-NetJ3_K26</v>
      </c>
      <c r="W243" t="str">
        <f>IF(IF(IFERROR(VLOOKUP(H243,$O$6:$O$50,1,),1)=1,1,0),IFERROR(VLOOKUP($F$2&amp;"-"&amp;H243,RAW_b_TEI0185_REV03!C:G,4,0),"--"),"---")</f>
        <v>--</v>
      </c>
      <c r="X243" t="str">
        <f t="shared" si="27"/>
        <v>---</v>
      </c>
    </row>
    <row r="244" spans="1:24" x14ac:dyDescent="0.25">
      <c r="A244" t="s">
        <v>5362</v>
      </c>
      <c r="B244" t="s">
        <v>5223</v>
      </c>
      <c r="C244" t="s">
        <v>941</v>
      </c>
      <c r="D244" t="s">
        <v>271</v>
      </c>
      <c r="E244" t="s">
        <v>940</v>
      </c>
      <c r="F244" t="str">
        <f t="shared" si="21"/>
        <v>J3-K28</v>
      </c>
      <c r="G244" t="str">
        <f>VLOOKUP(F244,RAW_b_TEI0185_REV03!A:B,2,0)</f>
        <v>NetJ3_K28</v>
      </c>
      <c r="H244" t="str">
        <f t="shared" si="22"/>
        <v>NetJ3_K28</v>
      </c>
      <c r="I244" t="str">
        <f t="shared" si="23"/>
        <v>--</v>
      </c>
      <c r="J244" t="str">
        <f t="shared" si="24"/>
        <v>--</v>
      </c>
      <c r="K244" t="str">
        <f>IFERROR(IF(J244="--",IF(G244=H244,VLOOKUP(G244,RAW_b_TEI0185_REV03!L:N,3,0),SUM(VLOOKUP(H244,RAW_b_TEI0185_REV03!L:N,3,0),VLOOKUP(G244,RAW_b_TEI0185_REV03!L:N,3,0))),"---"),"---")</f>
        <v>---</v>
      </c>
      <c r="L244" t="str">
        <f t="shared" si="25"/>
        <v>J3-K28</v>
      </c>
      <c r="M244" t="str">
        <f>IFERROR(IF(
COUNTIF(B2B!H:H,(IF(K244&lt;&gt;"---",IF(INDEX(RAW_b_TEI0185_REV03!B:D,MATCH(H244,RAW_b_TEI0185_REV03!B:B,0),3)=L244,INDEX(
RAW_b_TEI0185_REV03!B:D,MATCH(H244,INDEX(RAW_b_TEI0185_REV03!B:B,MATCH(H244,RAW_b_TEI0185_REV03!B:B,)+1):'RAW_b_TEI0185_REV03'!B11315,)+MATCH(H244,RAW_b_TEI0185_REV03!B:B,),3),INDEX(RAW_b_TEI0185_REV03!B:D,MATCH(H244,RAW_b_TEI0185_REV03!B:B,0),3)),"---")))=1,"---",IF(K244&lt;&gt;"---",IF(INDEX(RAW_b_TEI0185_REV03!B:D,MATCH(H244,RAW_b_TEI0185_REV03!B:B,0),3)=L244,INDEX(
RAW_b_TEI0185_REV03!B:D,MATCH(H244,INDEX(RAW_b_TEI0185_REV03!B:B,MATCH(H244,RAW_b_TEI0185_REV03!B:B,)+1):'RAW_b_TEI0185_REV03'!B11315,)+MATCH(H244,RAW_b_TEI0185_REV03!B:B,),3),INDEX(RAW_b_TEI0185_REV03!B:D,MATCH(H244,RAW_b_TEI0185_REV03!B:B,0),3)),"---")),"---")</f>
        <v>---</v>
      </c>
      <c r="N244" t="str">
        <f>IFERROR(IF(AND(B244="B2B",J244="--"),L244,IF(
COUNTIF(B2B!H:H,(IF(K244&lt;&gt;"---",IF(INDEX(RAW_b_TEI0185_REV03!B:D,MATCH(H244,RAW_b_TEI0185_REV03!B:B,0),3)=L244,INDEX(
RAW_b_TEI0185_REV03!B:D,MATCH(H244,INDEX(RAW_b_TEI0185_REV03!B:B,MATCH(H244,RAW_b_TEI0185_REV03!B:B,)+1):'RAW_b_TEI0185_REV03'!B11315,)+MATCH(H244,RAW_b_TEI0185_REV03!B:B,),3),INDEX(RAW_b_TEI0185_REV03!B:D,MATCH(H244,RAW_b_TEI0185_REV03!B:B,0),3)),"---")))=0,"---",IF(K244&lt;&gt;"---",IF(INDEX(RAW_b_TEI0185_REV03!B:D,MATCH(H244,RAW_b_TEI0185_REV03!B:B,0),3)=L244,INDEX(
RAW_b_TEI0185_REV03!B:D,MATCH(H244,INDEX(RAW_b_TEI0185_REV03!B:B,MATCH(H244,RAW_b_TEI0185_REV03!B:B,)+1):'RAW_b_TEI0185_REV03'!B11315,)+MATCH(H244,RAW_b_TEI0185_REV03!B:B,),3),INDEX(RAW_b_TEI0185_REV03!B:D,MATCH(H244,RAW_b_TEI0185_REV03!B:B,0),3)),"---"))),"---")</f>
        <v>---</v>
      </c>
      <c r="T244">
        <f>COUNTIF(RAW_b_TEI0185_REV03!B:B,G244)</f>
        <v>1</v>
      </c>
      <c r="U244" t="str">
        <f t="shared" si="26"/>
        <v>FMC-NetJ3_K28</v>
      </c>
      <c r="W244" t="str">
        <f>IF(IF(IFERROR(VLOOKUP(H244,$O$6:$O$50,1,),1)=1,1,0),IFERROR(VLOOKUP($F$2&amp;"-"&amp;H244,RAW_b_TEI0185_REV03!C:G,4,0),"--"),"---")</f>
        <v>--</v>
      </c>
      <c r="X244" t="str">
        <f t="shared" si="27"/>
        <v>---</v>
      </c>
    </row>
    <row r="245" spans="1:24" x14ac:dyDescent="0.25">
      <c r="A245" t="s">
        <v>5363</v>
      </c>
      <c r="B245" t="s">
        <v>5223</v>
      </c>
      <c r="C245" t="s">
        <v>944</v>
      </c>
      <c r="D245" t="s">
        <v>271</v>
      </c>
      <c r="E245" t="s">
        <v>943</v>
      </c>
      <c r="F245" t="str">
        <f t="shared" si="21"/>
        <v>J3-K29</v>
      </c>
      <c r="G245" t="str">
        <f>VLOOKUP(F245,RAW_b_TEI0185_REV03!A:B,2,0)</f>
        <v>NetJ3_K29</v>
      </c>
      <c r="H245" t="str">
        <f t="shared" si="22"/>
        <v>NetJ3_K29</v>
      </c>
      <c r="I245" t="str">
        <f t="shared" si="23"/>
        <v>--</v>
      </c>
      <c r="J245" t="str">
        <f t="shared" si="24"/>
        <v>--</v>
      </c>
      <c r="K245" t="str">
        <f>IFERROR(IF(J245="--",IF(G245=H245,VLOOKUP(G245,RAW_b_TEI0185_REV03!L:N,3,0),SUM(VLOOKUP(H245,RAW_b_TEI0185_REV03!L:N,3,0),VLOOKUP(G245,RAW_b_TEI0185_REV03!L:N,3,0))),"---"),"---")</f>
        <v>---</v>
      </c>
      <c r="L245" t="str">
        <f t="shared" si="25"/>
        <v>J3-K29</v>
      </c>
      <c r="M245" t="str">
        <f>IFERROR(IF(
COUNTIF(B2B!H:H,(IF(K245&lt;&gt;"---",IF(INDEX(RAW_b_TEI0185_REV03!B:D,MATCH(H245,RAW_b_TEI0185_REV03!B:B,0),3)=L245,INDEX(
RAW_b_TEI0185_REV03!B:D,MATCH(H245,INDEX(RAW_b_TEI0185_REV03!B:B,MATCH(H245,RAW_b_TEI0185_REV03!B:B,)+1):'RAW_b_TEI0185_REV03'!B11316,)+MATCH(H245,RAW_b_TEI0185_REV03!B:B,),3),INDEX(RAW_b_TEI0185_REV03!B:D,MATCH(H245,RAW_b_TEI0185_REV03!B:B,0),3)),"---")))=1,"---",IF(K245&lt;&gt;"---",IF(INDEX(RAW_b_TEI0185_REV03!B:D,MATCH(H245,RAW_b_TEI0185_REV03!B:B,0),3)=L245,INDEX(
RAW_b_TEI0185_REV03!B:D,MATCH(H245,INDEX(RAW_b_TEI0185_REV03!B:B,MATCH(H245,RAW_b_TEI0185_REV03!B:B,)+1):'RAW_b_TEI0185_REV03'!B11316,)+MATCH(H245,RAW_b_TEI0185_REV03!B:B,),3),INDEX(RAW_b_TEI0185_REV03!B:D,MATCH(H245,RAW_b_TEI0185_REV03!B:B,0),3)),"---")),"---")</f>
        <v>---</v>
      </c>
      <c r="N245" t="str">
        <f>IFERROR(IF(AND(B245="B2B",J245="--"),L245,IF(
COUNTIF(B2B!H:H,(IF(K245&lt;&gt;"---",IF(INDEX(RAW_b_TEI0185_REV03!B:D,MATCH(H245,RAW_b_TEI0185_REV03!B:B,0),3)=L245,INDEX(
RAW_b_TEI0185_REV03!B:D,MATCH(H245,INDEX(RAW_b_TEI0185_REV03!B:B,MATCH(H245,RAW_b_TEI0185_REV03!B:B,)+1):'RAW_b_TEI0185_REV03'!B11316,)+MATCH(H245,RAW_b_TEI0185_REV03!B:B,),3),INDEX(RAW_b_TEI0185_REV03!B:D,MATCH(H245,RAW_b_TEI0185_REV03!B:B,0),3)),"---")))=0,"---",IF(K245&lt;&gt;"---",IF(INDEX(RAW_b_TEI0185_REV03!B:D,MATCH(H245,RAW_b_TEI0185_REV03!B:B,0),3)=L245,INDEX(
RAW_b_TEI0185_REV03!B:D,MATCH(H245,INDEX(RAW_b_TEI0185_REV03!B:B,MATCH(H245,RAW_b_TEI0185_REV03!B:B,)+1):'RAW_b_TEI0185_REV03'!B11316,)+MATCH(H245,RAW_b_TEI0185_REV03!B:B,),3),INDEX(RAW_b_TEI0185_REV03!B:D,MATCH(H245,RAW_b_TEI0185_REV03!B:B,0),3)),"---"))),"---")</f>
        <v>---</v>
      </c>
      <c r="T245">
        <f>COUNTIF(RAW_b_TEI0185_REV03!B:B,G245)</f>
        <v>1</v>
      </c>
      <c r="U245" t="str">
        <f t="shared" si="26"/>
        <v>FMC-NetJ3_K29</v>
      </c>
      <c r="W245" t="str">
        <f>IF(IF(IFERROR(VLOOKUP(H245,$O$6:$O$50,1,),1)=1,1,0),IFERROR(VLOOKUP($F$2&amp;"-"&amp;H245,RAW_b_TEI0185_REV03!C:G,4,0),"--"),"---")</f>
        <v>--</v>
      </c>
      <c r="X245" t="str">
        <f t="shared" si="27"/>
        <v>---</v>
      </c>
    </row>
    <row r="246" spans="1:24" x14ac:dyDescent="0.25">
      <c r="A246" t="s">
        <v>5364</v>
      </c>
      <c r="B246" t="s">
        <v>5223</v>
      </c>
      <c r="C246" t="s">
        <v>947</v>
      </c>
      <c r="D246" t="s">
        <v>271</v>
      </c>
      <c r="E246" t="s">
        <v>946</v>
      </c>
      <c r="F246" t="str">
        <f t="shared" si="21"/>
        <v>J3-K31</v>
      </c>
      <c r="G246" t="str">
        <f>VLOOKUP(F246,RAW_b_TEI0185_REV03!A:B,2,0)</f>
        <v>NetJ3_K31</v>
      </c>
      <c r="H246" t="str">
        <f t="shared" si="22"/>
        <v>NetJ3_K31</v>
      </c>
      <c r="I246" t="str">
        <f t="shared" si="23"/>
        <v>--</v>
      </c>
      <c r="J246" t="str">
        <f t="shared" si="24"/>
        <v>--</v>
      </c>
      <c r="K246" t="str">
        <f>IFERROR(IF(J246="--",IF(G246=H246,VLOOKUP(G246,RAW_b_TEI0185_REV03!L:N,3,0),SUM(VLOOKUP(H246,RAW_b_TEI0185_REV03!L:N,3,0),VLOOKUP(G246,RAW_b_TEI0185_REV03!L:N,3,0))),"---"),"---")</f>
        <v>---</v>
      </c>
      <c r="L246" t="str">
        <f t="shared" si="25"/>
        <v>J3-K31</v>
      </c>
      <c r="M246" t="str">
        <f>IFERROR(IF(
COUNTIF(B2B!H:H,(IF(K246&lt;&gt;"---",IF(INDEX(RAW_b_TEI0185_REV03!B:D,MATCH(H246,RAW_b_TEI0185_REV03!B:B,0),3)=L246,INDEX(
RAW_b_TEI0185_REV03!B:D,MATCH(H246,INDEX(RAW_b_TEI0185_REV03!B:B,MATCH(H246,RAW_b_TEI0185_REV03!B:B,)+1):'RAW_b_TEI0185_REV03'!B11317,)+MATCH(H246,RAW_b_TEI0185_REV03!B:B,),3),INDEX(RAW_b_TEI0185_REV03!B:D,MATCH(H246,RAW_b_TEI0185_REV03!B:B,0),3)),"---")))=1,"---",IF(K246&lt;&gt;"---",IF(INDEX(RAW_b_TEI0185_REV03!B:D,MATCH(H246,RAW_b_TEI0185_REV03!B:B,0),3)=L246,INDEX(
RAW_b_TEI0185_REV03!B:D,MATCH(H246,INDEX(RAW_b_TEI0185_REV03!B:B,MATCH(H246,RAW_b_TEI0185_REV03!B:B,)+1):'RAW_b_TEI0185_REV03'!B11317,)+MATCH(H246,RAW_b_TEI0185_REV03!B:B,),3),INDEX(RAW_b_TEI0185_REV03!B:D,MATCH(H246,RAW_b_TEI0185_REV03!B:B,0),3)),"---")),"---")</f>
        <v>---</v>
      </c>
      <c r="N246" t="str">
        <f>IFERROR(IF(AND(B246="B2B",J246="--"),L246,IF(
COUNTIF(B2B!H:H,(IF(K246&lt;&gt;"---",IF(INDEX(RAW_b_TEI0185_REV03!B:D,MATCH(H246,RAW_b_TEI0185_REV03!B:B,0),3)=L246,INDEX(
RAW_b_TEI0185_REV03!B:D,MATCH(H246,INDEX(RAW_b_TEI0185_REV03!B:B,MATCH(H246,RAW_b_TEI0185_REV03!B:B,)+1):'RAW_b_TEI0185_REV03'!B11317,)+MATCH(H246,RAW_b_TEI0185_REV03!B:B,),3),INDEX(RAW_b_TEI0185_REV03!B:D,MATCH(H246,RAW_b_TEI0185_REV03!B:B,0),3)),"---")))=0,"---",IF(K246&lt;&gt;"---",IF(INDEX(RAW_b_TEI0185_REV03!B:D,MATCH(H246,RAW_b_TEI0185_REV03!B:B,0),3)=L246,INDEX(
RAW_b_TEI0185_REV03!B:D,MATCH(H246,INDEX(RAW_b_TEI0185_REV03!B:B,MATCH(H246,RAW_b_TEI0185_REV03!B:B,)+1):'RAW_b_TEI0185_REV03'!B11317,)+MATCH(H246,RAW_b_TEI0185_REV03!B:B,),3),INDEX(RAW_b_TEI0185_REV03!B:D,MATCH(H246,RAW_b_TEI0185_REV03!B:B,0),3)),"---"))),"---")</f>
        <v>---</v>
      </c>
      <c r="T246">
        <f>COUNTIF(RAW_b_TEI0185_REV03!B:B,G246)</f>
        <v>1</v>
      </c>
      <c r="U246" t="str">
        <f t="shared" si="26"/>
        <v>FMC-NetJ3_K31</v>
      </c>
      <c r="W246" t="str">
        <f>IF(IF(IFERROR(VLOOKUP(H246,$O$6:$O$50,1,),1)=1,1,0),IFERROR(VLOOKUP($F$2&amp;"-"&amp;H246,RAW_b_TEI0185_REV03!C:G,4,0),"--"),"---")</f>
        <v>--</v>
      </c>
      <c r="X246" t="str">
        <f t="shared" si="27"/>
        <v>---</v>
      </c>
    </row>
    <row r="247" spans="1:24" x14ac:dyDescent="0.25">
      <c r="A247" t="s">
        <v>5365</v>
      </c>
      <c r="B247" t="s">
        <v>5223</v>
      </c>
      <c r="C247" t="s">
        <v>950</v>
      </c>
      <c r="D247" t="s">
        <v>271</v>
      </c>
      <c r="E247" t="s">
        <v>949</v>
      </c>
      <c r="F247" t="str">
        <f t="shared" si="21"/>
        <v>J3-K32</v>
      </c>
      <c r="G247" t="str">
        <f>VLOOKUP(F247,RAW_b_TEI0185_REV03!A:B,2,0)</f>
        <v>NetJ3_K32</v>
      </c>
      <c r="H247" t="str">
        <f t="shared" si="22"/>
        <v>NetJ3_K32</v>
      </c>
      <c r="I247" t="str">
        <f t="shared" si="23"/>
        <v>--</v>
      </c>
      <c r="J247" t="str">
        <f t="shared" si="24"/>
        <v>--</v>
      </c>
      <c r="K247" t="str">
        <f>IFERROR(IF(J247="--",IF(G247=H247,VLOOKUP(G247,RAW_b_TEI0185_REV03!L:N,3,0),SUM(VLOOKUP(H247,RAW_b_TEI0185_REV03!L:N,3,0),VLOOKUP(G247,RAW_b_TEI0185_REV03!L:N,3,0))),"---"),"---")</f>
        <v>---</v>
      </c>
      <c r="L247" t="str">
        <f t="shared" si="25"/>
        <v>J3-K32</v>
      </c>
      <c r="M247" t="str">
        <f>IFERROR(IF(
COUNTIF(B2B!H:H,(IF(K247&lt;&gt;"---",IF(INDEX(RAW_b_TEI0185_REV03!B:D,MATCH(H247,RAW_b_TEI0185_REV03!B:B,0),3)=L247,INDEX(
RAW_b_TEI0185_REV03!B:D,MATCH(H247,INDEX(RAW_b_TEI0185_REV03!B:B,MATCH(H247,RAW_b_TEI0185_REV03!B:B,)+1):'RAW_b_TEI0185_REV03'!B11318,)+MATCH(H247,RAW_b_TEI0185_REV03!B:B,),3),INDEX(RAW_b_TEI0185_REV03!B:D,MATCH(H247,RAW_b_TEI0185_REV03!B:B,0),3)),"---")))=1,"---",IF(K247&lt;&gt;"---",IF(INDEX(RAW_b_TEI0185_REV03!B:D,MATCH(H247,RAW_b_TEI0185_REV03!B:B,0),3)=L247,INDEX(
RAW_b_TEI0185_REV03!B:D,MATCH(H247,INDEX(RAW_b_TEI0185_REV03!B:B,MATCH(H247,RAW_b_TEI0185_REV03!B:B,)+1):'RAW_b_TEI0185_REV03'!B11318,)+MATCH(H247,RAW_b_TEI0185_REV03!B:B,),3),INDEX(RAW_b_TEI0185_REV03!B:D,MATCH(H247,RAW_b_TEI0185_REV03!B:B,0),3)),"---")),"---")</f>
        <v>---</v>
      </c>
      <c r="N247" t="str">
        <f>IFERROR(IF(AND(B247="B2B",J247="--"),L247,IF(
COUNTIF(B2B!H:H,(IF(K247&lt;&gt;"---",IF(INDEX(RAW_b_TEI0185_REV03!B:D,MATCH(H247,RAW_b_TEI0185_REV03!B:B,0),3)=L247,INDEX(
RAW_b_TEI0185_REV03!B:D,MATCH(H247,INDEX(RAW_b_TEI0185_REV03!B:B,MATCH(H247,RAW_b_TEI0185_REV03!B:B,)+1):'RAW_b_TEI0185_REV03'!B11318,)+MATCH(H247,RAW_b_TEI0185_REV03!B:B,),3),INDEX(RAW_b_TEI0185_REV03!B:D,MATCH(H247,RAW_b_TEI0185_REV03!B:B,0),3)),"---")))=0,"---",IF(K247&lt;&gt;"---",IF(INDEX(RAW_b_TEI0185_REV03!B:D,MATCH(H247,RAW_b_TEI0185_REV03!B:B,0),3)=L247,INDEX(
RAW_b_TEI0185_REV03!B:D,MATCH(H247,INDEX(RAW_b_TEI0185_REV03!B:B,MATCH(H247,RAW_b_TEI0185_REV03!B:B,)+1):'RAW_b_TEI0185_REV03'!B11318,)+MATCH(H247,RAW_b_TEI0185_REV03!B:B,),3),INDEX(RAW_b_TEI0185_REV03!B:D,MATCH(H247,RAW_b_TEI0185_REV03!B:B,0),3)),"---"))),"---")</f>
        <v>---</v>
      </c>
      <c r="T247">
        <f>COUNTIF(RAW_b_TEI0185_REV03!B:B,G247)</f>
        <v>1</v>
      </c>
      <c r="U247" t="str">
        <f t="shared" si="26"/>
        <v>FMC-NetJ3_K32</v>
      </c>
      <c r="W247" t="str">
        <f>IF(IF(IFERROR(VLOOKUP(H247,$O$6:$O$50,1,),1)=1,1,0),IFERROR(VLOOKUP($F$2&amp;"-"&amp;H247,RAW_b_TEI0185_REV03!C:G,4,0),"--"),"---")</f>
        <v>--</v>
      </c>
      <c r="X247" t="str">
        <f t="shared" si="27"/>
        <v>---</v>
      </c>
    </row>
    <row r="248" spans="1:24" x14ac:dyDescent="0.25">
      <c r="A248" t="s">
        <v>5366</v>
      </c>
      <c r="B248" t="s">
        <v>5223</v>
      </c>
      <c r="C248" t="s">
        <v>953</v>
      </c>
      <c r="D248" t="s">
        <v>271</v>
      </c>
      <c r="E248" t="s">
        <v>952</v>
      </c>
      <c r="F248" t="str">
        <f t="shared" si="21"/>
        <v>J3-K34</v>
      </c>
      <c r="G248" t="str">
        <f>VLOOKUP(F248,RAW_b_TEI0185_REV03!A:B,2,0)</f>
        <v>NetJ3_K34</v>
      </c>
      <c r="H248" t="str">
        <f t="shared" si="22"/>
        <v>NetJ3_K34</v>
      </c>
      <c r="I248" t="str">
        <f t="shared" si="23"/>
        <v>--</v>
      </c>
      <c r="J248" t="str">
        <f t="shared" si="24"/>
        <v>--</v>
      </c>
      <c r="K248" t="str">
        <f>IFERROR(IF(J248="--",IF(G248=H248,VLOOKUP(G248,RAW_b_TEI0185_REV03!L:N,3,0),SUM(VLOOKUP(H248,RAW_b_TEI0185_REV03!L:N,3,0),VLOOKUP(G248,RAW_b_TEI0185_REV03!L:N,3,0))),"---"),"---")</f>
        <v>---</v>
      </c>
      <c r="L248" t="str">
        <f t="shared" si="25"/>
        <v>J3-K34</v>
      </c>
      <c r="M248" t="str">
        <f>IFERROR(IF(
COUNTIF(B2B!H:H,(IF(K248&lt;&gt;"---",IF(INDEX(RAW_b_TEI0185_REV03!B:D,MATCH(H248,RAW_b_TEI0185_REV03!B:B,0),3)=L248,INDEX(
RAW_b_TEI0185_REV03!B:D,MATCH(H248,INDEX(RAW_b_TEI0185_REV03!B:B,MATCH(H248,RAW_b_TEI0185_REV03!B:B,)+1):'RAW_b_TEI0185_REV03'!B11319,)+MATCH(H248,RAW_b_TEI0185_REV03!B:B,),3),INDEX(RAW_b_TEI0185_REV03!B:D,MATCH(H248,RAW_b_TEI0185_REV03!B:B,0),3)),"---")))=1,"---",IF(K248&lt;&gt;"---",IF(INDEX(RAW_b_TEI0185_REV03!B:D,MATCH(H248,RAW_b_TEI0185_REV03!B:B,0),3)=L248,INDEX(
RAW_b_TEI0185_REV03!B:D,MATCH(H248,INDEX(RAW_b_TEI0185_REV03!B:B,MATCH(H248,RAW_b_TEI0185_REV03!B:B,)+1):'RAW_b_TEI0185_REV03'!B11319,)+MATCH(H248,RAW_b_TEI0185_REV03!B:B,),3),INDEX(RAW_b_TEI0185_REV03!B:D,MATCH(H248,RAW_b_TEI0185_REV03!B:B,0),3)),"---")),"---")</f>
        <v>---</v>
      </c>
      <c r="N248" t="str">
        <f>IFERROR(IF(AND(B248="B2B",J248="--"),L248,IF(
COUNTIF(B2B!H:H,(IF(K248&lt;&gt;"---",IF(INDEX(RAW_b_TEI0185_REV03!B:D,MATCH(H248,RAW_b_TEI0185_REV03!B:B,0),3)=L248,INDEX(
RAW_b_TEI0185_REV03!B:D,MATCH(H248,INDEX(RAW_b_TEI0185_REV03!B:B,MATCH(H248,RAW_b_TEI0185_REV03!B:B,)+1):'RAW_b_TEI0185_REV03'!B11319,)+MATCH(H248,RAW_b_TEI0185_REV03!B:B,),3),INDEX(RAW_b_TEI0185_REV03!B:D,MATCH(H248,RAW_b_TEI0185_REV03!B:B,0),3)),"---")))=0,"---",IF(K248&lt;&gt;"---",IF(INDEX(RAW_b_TEI0185_REV03!B:D,MATCH(H248,RAW_b_TEI0185_REV03!B:B,0),3)=L248,INDEX(
RAW_b_TEI0185_REV03!B:D,MATCH(H248,INDEX(RAW_b_TEI0185_REV03!B:B,MATCH(H248,RAW_b_TEI0185_REV03!B:B,)+1):'RAW_b_TEI0185_REV03'!B11319,)+MATCH(H248,RAW_b_TEI0185_REV03!B:B,),3),INDEX(RAW_b_TEI0185_REV03!B:D,MATCH(H248,RAW_b_TEI0185_REV03!B:B,0),3)),"---"))),"---")</f>
        <v>---</v>
      </c>
      <c r="T248">
        <f>COUNTIF(RAW_b_TEI0185_REV03!B:B,G248)</f>
        <v>1</v>
      </c>
      <c r="U248" t="str">
        <f t="shared" si="26"/>
        <v>FMC-NetJ3_K34</v>
      </c>
      <c r="W248" t="str">
        <f>IF(IF(IFERROR(VLOOKUP(H248,$O$6:$O$50,1,),1)=1,1,0),IFERROR(VLOOKUP($F$2&amp;"-"&amp;H248,RAW_b_TEI0185_REV03!C:G,4,0),"--"),"---")</f>
        <v>--</v>
      </c>
      <c r="X248" t="str">
        <f t="shared" si="27"/>
        <v>---</v>
      </c>
    </row>
    <row r="249" spans="1:24" x14ac:dyDescent="0.25">
      <c r="A249" t="s">
        <v>5367</v>
      </c>
      <c r="B249" t="s">
        <v>5223</v>
      </c>
      <c r="C249" t="s">
        <v>956</v>
      </c>
      <c r="D249" t="s">
        <v>271</v>
      </c>
      <c r="E249" t="s">
        <v>955</v>
      </c>
      <c r="F249" t="str">
        <f t="shared" si="21"/>
        <v>J3-K35</v>
      </c>
      <c r="G249" t="str">
        <f>VLOOKUP(F249,RAW_b_TEI0185_REV03!A:B,2,0)</f>
        <v>NetJ3_K35</v>
      </c>
      <c r="H249" t="str">
        <f t="shared" si="22"/>
        <v>NetJ3_K35</v>
      </c>
      <c r="I249" t="str">
        <f t="shared" si="23"/>
        <v>--</v>
      </c>
      <c r="J249" t="str">
        <f t="shared" si="24"/>
        <v>--</v>
      </c>
      <c r="K249" t="str">
        <f>IFERROR(IF(J249="--",IF(G249=H249,VLOOKUP(G249,RAW_b_TEI0185_REV03!L:N,3,0),SUM(VLOOKUP(H249,RAW_b_TEI0185_REV03!L:N,3,0),VLOOKUP(G249,RAW_b_TEI0185_REV03!L:N,3,0))),"---"),"---")</f>
        <v>---</v>
      </c>
      <c r="L249" t="str">
        <f t="shared" si="25"/>
        <v>J3-K35</v>
      </c>
      <c r="M249" t="str">
        <f>IFERROR(IF(
COUNTIF(B2B!H:H,(IF(K249&lt;&gt;"---",IF(INDEX(RAW_b_TEI0185_REV03!B:D,MATCH(H249,RAW_b_TEI0185_REV03!B:B,0),3)=L249,INDEX(
RAW_b_TEI0185_REV03!B:D,MATCH(H249,INDEX(RAW_b_TEI0185_REV03!B:B,MATCH(H249,RAW_b_TEI0185_REV03!B:B,)+1):'RAW_b_TEI0185_REV03'!B11320,)+MATCH(H249,RAW_b_TEI0185_REV03!B:B,),3),INDEX(RAW_b_TEI0185_REV03!B:D,MATCH(H249,RAW_b_TEI0185_REV03!B:B,0),3)),"---")))=1,"---",IF(K249&lt;&gt;"---",IF(INDEX(RAW_b_TEI0185_REV03!B:D,MATCH(H249,RAW_b_TEI0185_REV03!B:B,0),3)=L249,INDEX(
RAW_b_TEI0185_REV03!B:D,MATCH(H249,INDEX(RAW_b_TEI0185_REV03!B:B,MATCH(H249,RAW_b_TEI0185_REV03!B:B,)+1):'RAW_b_TEI0185_REV03'!B11320,)+MATCH(H249,RAW_b_TEI0185_REV03!B:B,),3),INDEX(RAW_b_TEI0185_REV03!B:D,MATCH(H249,RAW_b_TEI0185_REV03!B:B,0),3)),"---")),"---")</f>
        <v>---</v>
      </c>
      <c r="N249" t="str">
        <f>IFERROR(IF(AND(B249="B2B",J249="--"),L249,IF(
COUNTIF(B2B!H:H,(IF(K249&lt;&gt;"---",IF(INDEX(RAW_b_TEI0185_REV03!B:D,MATCH(H249,RAW_b_TEI0185_REV03!B:B,0),3)=L249,INDEX(
RAW_b_TEI0185_REV03!B:D,MATCH(H249,INDEX(RAW_b_TEI0185_REV03!B:B,MATCH(H249,RAW_b_TEI0185_REV03!B:B,)+1):'RAW_b_TEI0185_REV03'!B11320,)+MATCH(H249,RAW_b_TEI0185_REV03!B:B,),3),INDEX(RAW_b_TEI0185_REV03!B:D,MATCH(H249,RAW_b_TEI0185_REV03!B:B,0),3)),"---")))=0,"---",IF(K249&lt;&gt;"---",IF(INDEX(RAW_b_TEI0185_REV03!B:D,MATCH(H249,RAW_b_TEI0185_REV03!B:B,0),3)=L249,INDEX(
RAW_b_TEI0185_REV03!B:D,MATCH(H249,INDEX(RAW_b_TEI0185_REV03!B:B,MATCH(H249,RAW_b_TEI0185_REV03!B:B,)+1):'RAW_b_TEI0185_REV03'!B11320,)+MATCH(H249,RAW_b_TEI0185_REV03!B:B,),3),INDEX(RAW_b_TEI0185_REV03!B:D,MATCH(H249,RAW_b_TEI0185_REV03!B:B,0),3)),"---"))),"---")</f>
        <v>---</v>
      </c>
      <c r="T249">
        <f>COUNTIF(RAW_b_TEI0185_REV03!B:B,G249)</f>
        <v>1</v>
      </c>
      <c r="U249" t="str">
        <f t="shared" si="26"/>
        <v>FMC-NetJ3_K35</v>
      </c>
      <c r="W249" t="str">
        <f>IF(IF(IFERROR(VLOOKUP(H249,$O$6:$O$50,1,),1)=1,1,0),IFERROR(VLOOKUP($F$2&amp;"-"&amp;H249,RAW_b_TEI0185_REV03!C:G,4,0),"--"),"---")</f>
        <v>--</v>
      </c>
      <c r="X249" t="str">
        <f t="shared" si="27"/>
        <v>---</v>
      </c>
    </row>
    <row r="250" spans="1:24" x14ac:dyDescent="0.25">
      <c r="A250" t="s">
        <v>5368</v>
      </c>
      <c r="B250" t="s">
        <v>5223</v>
      </c>
      <c r="C250" t="s">
        <v>959</v>
      </c>
      <c r="D250" t="s">
        <v>271</v>
      </c>
      <c r="E250" t="s">
        <v>958</v>
      </c>
      <c r="F250" t="str">
        <f t="shared" si="21"/>
        <v>J3-K37</v>
      </c>
      <c r="G250" t="str">
        <f>VLOOKUP(F250,RAW_b_TEI0185_REV03!A:B,2,0)</f>
        <v>NetJ3_K37</v>
      </c>
      <c r="H250" t="str">
        <f t="shared" si="22"/>
        <v>NetJ3_K37</v>
      </c>
      <c r="I250" t="str">
        <f t="shared" si="23"/>
        <v>--</v>
      </c>
      <c r="J250" t="str">
        <f t="shared" si="24"/>
        <v>--</v>
      </c>
      <c r="K250" t="str">
        <f>IFERROR(IF(J250="--",IF(G250=H250,VLOOKUP(G250,RAW_b_TEI0185_REV03!L:N,3,0),SUM(VLOOKUP(H250,RAW_b_TEI0185_REV03!L:N,3,0),VLOOKUP(G250,RAW_b_TEI0185_REV03!L:N,3,0))),"---"),"---")</f>
        <v>---</v>
      </c>
      <c r="L250" t="str">
        <f t="shared" si="25"/>
        <v>J3-K37</v>
      </c>
      <c r="M250" t="str">
        <f>IFERROR(IF(
COUNTIF(B2B!H:H,(IF(K250&lt;&gt;"---",IF(INDEX(RAW_b_TEI0185_REV03!B:D,MATCH(H250,RAW_b_TEI0185_REV03!B:B,0),3)=L250,INDEX(
RAW_b_TEI0185_REV03!B:D,MATCH(H250,INDEX(RAW_b_TEI0185_REV03!B:B,MATCH(H250,RAW_b_TEI0185_REV03!B:B,)+1):'RAW_b_TEI0185_REV03'!B11321,)+MATCH(H250,RAW_b_TEI0185_REV03!B:B,),3),INDEX(RAW_b_TEI0185_REV03!B:D,MATCH(H250,RAW_b_TEI0185_REV03!B:B,0),3)),"---")))=1,"---",IF(K250&lt;&gt;"---",IF(INDEX(RAW_b_TEI0185_REV03!B:D,MATCH(H250,RAW_b_TEI0185_REV03!B:B,0),3)=L250,INDEX(
RAW_b_TEI0185_REV03!B:D,MATCH(H250,INDEX(RAW_b_TEI0185_REV03!B:B,MATCH(H250,RAW_b_TEI0185_REV03!B:B,)+1):'RAW_b_TEI0185_REV03'!B11321,)+MATCH(H250,RAW_b_TEI0185_REV03!B:B,),3),INDEX(RAW_b_TEI0185_REV03!B:D,MATCH(H250,RAW_b_TEI0185_REV03!B:B,0),3)),"---")),"---")</f>
        <v>---</v>
      </c>
      <c r="N250" t="str">
        <f>IFERROR(IF(AND(B250="B2B",J250="--"),L250,IF(
COUNTIF(B2B!H:H,(IF(K250&lt;&gt;"---",IF(INDEX(RAW_b_TEI0185_REV03!B:D,MATCH(H250,RAW_b_TEI0185_REV03!B:B,0),3)=L250,INDEX(
RAW_b_TEI0185_REV03!B:D,MATCH(H250,INDEX(RAW_b_TEI0185_REV03!B:B,MATCH(H250,RAW_b_TEI0185_REV03!B:B,)+1):'RAW_b_TEI0185_REV03'!B11321,)+MATCH(H250,RAW_b_TEI0185_REV03!B:B,),3),INDEX(RAW_b_TEI0185_REV03!B:D,MATCH(H250,RAW_b_TEI0185_REV03!B:B,0),3)),"---")))=0,"---",IF(K250&lt;&gt;"---",IF(INDEX(RAW_b_TEI0185_REV03!B:D,MATCH(H250,RAW_b_TEI0185_REV03!B:B,0),3)=L250,INDEX(
RAW_b_TEI0185_REV03!B:D,MATCH(H250,INDEX(RAW_b_TEI0185_REV03!B:B,MATCH(H250,RAW_b_TEI0185_REV03!B:B,)+1):'RAW_b_TEI0185_REV03'!B11321,)+MATCH(H250,RAW_b_TEI0185_REV03!B:B,),3),INDEX(RAW_b_TEI0185_REV03!B:D,MATCH(H250,RAW_b_TEI0185_REV03!B:B,0),3)),"---"))),"---")</f>
        <v>---</v>
      </c>
      <c r="T250">
        <f>COUNTIF(RAW_b_TEI0185_REV03!B:B,G250)</f>
        <v>1</v>
      </c>
      <c r="U250" t="str">
        <f t="shared" si="26"/>
        <v>FMC-NetJ3_K37</v>
      </c>
      <c r="W250" t="str">
        <f>IF(IF(IFERROR(VLOOKUP(H250,$O$6:$O$50,1,),1)=1,1,0),IFERROR(VLOOKUP($F$2&amp;"-"&amp;H250,RAW_b_TEI0185_REV03!C:G,4,0),"--"),"---")</f>
        <v>--</v>
      </c>
      <c r="X250" t="str">
        <f t="shared" si="27"/>
        <v>---</v>
      </c>
    </row>
    <row r="251" spans="1:24" x14ac:dyDescent="0.25">
      <c r="A251" t="s">
        <v>5369</v>
      </c>
      <c r="B251" t="s">
        <v>5223</v>
      </c>
      <c r="C251" t="s">
        <v>962</v>
      </c>
      <c r="D251" t="s">
        <v>271</v>
      </c>
      <c r="E251" t="s">
        <v>961</v>
      </c>
      <c r="F251" t="str">
        <f t="shared" si="21"/>
        <v>J3-K38</v>
      </c>
      <c r="G251" t="str">
        <f>VLOOKUP(F251,RAW_b_TEI0185_REV03!A:B,2,0)</f>
        <v>NetJ3_K38</v>
      </c>
      <c r="H251" t="str">
        <f t="shared" si="22"/>
        <v>NetJ3_K38</v>
      </c>
      <c r="I251" t="str">
        <f t="shared" si="23"/>
        <v>--</v>
      </c>
      <c r="J251" t="str">
        <f t="shared" si="24"/>
        <v>--</v>
      </c>
      <c r="K251" t="str">
        <f>IFERROR(IF(J251="--",IF(G251=H251,VLOOKUP(G251,RAW_b_TEI0185_REV03!L:N,3,0),SUM(VLOOKUP(H251,RAW_b_TEI0185_REV03!L:N,3,0),VLOOKUP(G251,RAW_b_TEI0185_REV03!L:N,3,0))),"---"),"---")</f>
        <v>---</v>
      </c>
      <c r="L251" t="str">
        <f t="shared" si="25"/>
        <v>J3-K38</v>
      </c>
      <c r="M251" t="str">
        <f>IFERROR(IF(
COUNTIF(B2B!H:H,(IF(K251&lt;&gt;"---",IF(INDEX(RAW_b_TEI0185_REV03!B:D,MATCH(H251,RAW_b_TEI0185_REV03!B:B,0),3)=L251,INDEX(
RAW_b_TEI0185_REV03!B:D,MATCH(H251,INDEX(RAW_b_TEI0185_REV03!B:B,MATCH(H251,RAW_b_TEI0185_REV03!B:B,)+1):'RAW_b_TEI0185_REV03'!B11322,)+MATCH(H251,RAW_b_TEI0185_REV03!B:B,),3),INDEX(RAW_b_TEI0185_REV03!B:D,MATCH(H251,RAW_b_TEI0185_REV03!B:B,0),3)),"---")))=1,"---",IF(K251&lt;&gt;"---",IF(INDEX(RAW_b_TEI0185_REV03!B:D,MATCH(H251,RAW_b_TEI0185_REV03!B:B,0),3)=L251,INDEX(
RAW_b_TEI0185_REV03!B:D,MATCH(H251,INDEX(RAW_b_TEI0185_REV03!B:B,MATCH(H251,RAW_b_TEI0185_REV03!B:B,)+1):'RAW_b_TEI0185_REV03'!B11322,)+MATCH(H251,RAW_b_TEI0185_REV03!B:B,),3),INDEX(RAW_b_TEI0185_REV03!B:D,MATCH(H251,RAW_b_TEI0185_REV03!B:B,0),3)),"---")),"---")</f>
        <v>---</v>
      </c>
      <c r="N251" t="str">
        <f>IFERROR(IF(AND(B251="B2B",J251="--"),L251,IF(
COUNTIF(B2B!H:H,(IF(K251&lt;&gt;"---",IF(INDEX(RAW_b_TEI0185_REV03!B:D,MATCH(H251,RAW_b_TEI0185_REV03!B:B,0),3)=L251,INDEX(
RAW_b_TEI0185_REV03!B:D,MATCH(H251,INDEX(RAW_b_TEI0185_REV03!B:B,MATCH(H251,RAW_b_TEI0185_REV03!B:B,)+1):'RAW_b_TEI0185_REV03'!B11322,)+MATCH(H251,RAW_b_TEI0185_REV03!B:B,),3),INDEX(RAW_b_TEI0185_REV03!B:D,MATCH(H251,RAW_b_TEI0185_REV03!B:B,0),3)),"---")))=0,"---",IF(K251&lt;&gt;"---",IF(INDEX(RAW_b_TEI0185_REV03!B:D,MATCH(H251,RAW_b_TEI0185_REV03!B:B,0),3)=L251,INDEX(
RAW_b_TEI0185_REV03!B:D,MATCH(H251,INDEX(RAW_b_TEI0185_REV03!B:B,MATCH(H251,RAW_b_TEI0185_REV03!B:B,)+1):'RAW_b_TEI0185_REV03'!B11322,)+MATCH(H251,RAW_b_TEI0185_REV03!B:B,),3),INDEX(RAW_b_TEI0185_REV03!B:D,MATCH(H251,RAW_b_TEI0185_REV03!B:B,0),3)),"---"))),"---")</f>
        <v>---</v>
      </c>
      <c r="T251">
        <f>COUNTIF(RAW_b_TEI0185_REV03!B:B,G251)</f>
        <v>1</v>
      </c>
      <c r="U251" t="str">
        <f t="shared" si="26"/>
        <v>FMC-NetJ3_K38</v>
      </c>
      <c r="W251" t="str">
        <f>IF(IF(IFERROR(VLOOKUP(H251,$O$6:$O$50,1,),1)=1,1,0),IFERROR(VLOOKUP($F$2&amp;"-"&amp;H251,RAW_b_TEI0185_REV03!C:G,4,0),"--"),"---")</f>
        <v>--</v>
      </c>
      <c r="X251" t="str">
        <f t="shared" si="27"/>
        <v>---</v>
      </c>
    </row>
    <row r="252" spans="1:24" x14ac:dyDescent="0.25">
      <c r="A252" t="s">
        <v>5370</v>
      </c>
      <c r="B252" t="s">
        <v>5223</v>
      </c>
      <c r="C252" t="s">
        <v>789</v>
      </c>
      <c r="D252" t="s">
        <v>271</v>
      </c>
      <c r="E252" t="s">
        <v>289</v>
      </c>
      <c r="F252" t="str">
        <f t="shared" si="21"/>
        <v>J3-A2</v>
      </c>
      <c r="G252" t="str">
        <f>VLOOKUP(F252,RAW_b_TEI0185_REV03!A:B,2,0)</f>
        <v>DP1_M2C_P</v>
      </c>
      <c r="H252" t="str">
        <f t="shared" si="22"/>
        <v>DP1_M2C_P</v>
      </c>
      <c r="I252" t="str">
        <f t="shared" si="23"/>
        <v>--</v>
      </c>
      <c r="J252" t="str">
        <f t="shared" si="24"/>
        <v>--</v>
      </c>
      <c r="K252">
        <f>IFERROR(IF(J252="--",IF(G252=H252,VLOOKUP(G252,RAW_b_TEI0185_REV03!L:N,3,0),SUM(VLOOKUP(H252,RAW_b_TEI0185_REV03!L:N,3,0),VLOOKUP(G252,RAW_b_TEI0185_REV03!L:N,3,0))),"---"),"---")</f>
        <v>65.451099999999997</v>
      </c>
      <c r="L252" t="str">
        <f t="shared" si="25"/>
        <v>J3-A2</v>
      </c>
      <c r="M252" t="str">
        <f>IFERROR(IF(
COUNTIF(B2B!H:H,(IF(K252&lt;&gt;"---",IF(INDEX(RAW_b_TEI0185_REV03!B:D,MATCH(H252,RAW_b_TEI0185_REV03!B:B,0),3)=L252,INDEX(
RAW_b_TEI0185_REV03!B:D,MATCH(H252,INDEX(RAW_b_TEI0185_REV03!B:B,MATCH(H252,RAW_b_TEI0185_REV03!B:B,)+1):'RAW_b_TEI0185_REV03'!B11323,)+MATCH(H252,RAW_b_TEI0185_REV03!B:B,),3),INDEX(RAW_b_TEI0185_REV03!B:D,MATCH(H252,RAW_b_TEI0185_REV03!B:B,0),3)),"---")))=1,"---",IF(K252&lt;&gt;"---",IF(INDEX(RAW_b_TEI0185_REV03!B:D,MATCH(H252,RAW_b_TEI0185_REV03!B:B,0),3)=L252,INDEX(
RAW_b_TEI0185_REV03!B:D,MATCH(H252,INDEX(RAW_b_TEI0185_REV03!B:B,MATCH(H252,RAW_b_TEI0185_REV03!B:B,)+1):'RAW_b_TEI0185_REV03'!B11323,)+MATCH(H252,RAW_b_TEI0185_REV03!B:B,),3),INDEX(RAW_b_TEI0185_REV03!B:D,MATCH(H252,RAW_b_TEI0185_REV03!B:B,0),3)),"---")),"---")</f>
        <v>U1-BD1</v>
      </c>
      <c r="N252" t="str">
        <f>IFERROR(IF(AND(B252="B2B",J252="--"),L252,IF(
COUNTIF(B2B!H:H,(IF(K252&lt;&gt;"---",IF(INDEX(RAW_b_TEI0185_REV03!B:D,MATCH(H252,RAW_b_TEI0185_REV03!B:B,0),3)=L252,INDEX(
RAW_b_TEI0185_REV03!B:D,MATCH(H252,INDEX(RAW_b_TEI0185_REV03!B:B,MATCH(H252,RAW_b_TEI0185_REV03!B:B,)+1):'RAW_b_TEI0185_REV03'!B11323,)+MATCH(H252,RAW_b_TEI0185_REV03!B:B,),3),INDEX(RAW_b_TEI0185_REV03!B:D,MATCH(H252,RAW_b_TEI0185_REV03!B:B,0),3)),"---")))=0,"---",IF(K252&lt;&gt;"---",IF(INDEX(RAW_b_TEI0185_REV03!B:D,MATCH(H252,RAW_b_TEI0185_REV03!B:B,0),3)=L252,INDEX(
RAW_b_TEI0185_REV03!B:D,MATCH(H252,INDEX(RAW_b_TEI0185_REV03!B:B,MATCH(H252,RAW_b_TEI0185_REV03!B:B,)+1):'RAW_b_TEI0185_REV03'!B11323,)+MATCH(H252,RAW_b_TEI0185_REV03!B:B,),3),INDEX(RAW_b_TEI0185_REV03!B:D,MATCH(H252,RAW_b_TEI0185_REV03!B:B,0),3)),"---"))),"---")</f>
        <v>---</v>
      </c>
      <c r="T252">
        <f>COUNTIF(RAW_b_TEI0185_REV03!B:B,G252)</f>
        <v>2</v>
      </c>
      <c r="U252" t="str">
        <f t="shared" si="26"/>
        <v>FMC-DP1_M2C_P</v>
      </c>
      <c r="W252" t="str">
        <f>IF(IF(IFERROR(VLOOKUP(H252,$O$6:$O$50,1,),1)=1,1,0),IFERROR(VLOOKUP($F$2&amp;"-"&amp;H252,RAW_b_TEI0185_REV03!C:G,4,0),"--"),"---")</f>
        <v>BD1</v>
      </c>
      <c r="X252" t="str">
        <f t="shared" si="27"/>
        <v>---</v>
      </c>
    </row>
    <row r="253" spans="1:24" x14ac:dyDescent="0.25">
      <c r="A253" t="s">
        <v>5371</v>
      </c>
      <c r="B253" t="s">
        <v>5223</v>
      </c>
      <c r="C253" t="s">
        <v>786</v>
      </c>
      <c r="D253" t="s">
        <v>271</v>
      </c>
      <c r="E253" t="s">
        <v>292</v>
      </c>
      <c r="F253" t="str">
        <f t="shared" si="21"/>
        <v>J3-A3</v>
      </c>
      <c r="G253" t="str">
        <f>VLOOKUP(F253,RAW_b_TEI0185_REV03!A:B,2,0)</f>
        <v>DP1_M2C_N</v>
      </c>
      <c r="H253" t="str">
        <f t="shared" si="22"/>
        <v>DP1_M2C_N</v>
      </c>
      <c r="I253" t="str">
        <f t="shared" si="23"/>
        <v>--</v>
      </c>
      <c r="J253" t="str">
        <f t="shared" si="24"/>
        <v>--</v>
      </c>
      <c r="K253">
        <f>IFERROR(IF(J253="--",IF(G253=H253,VLOOKUP(G253,RAW_b_TEI0185_REV03!L:N,3,0),SUM(VLOOKUP(H253,RAW_b_TEI0185_REV03!L:N,3,0),VLOOKUP(G253,RAW_b_TEI0185_REV03!L:N,3,0))),"---"),"---")</f>
        <v>65.451099999999997</v>
      </c>
      <c r="L253" t="str">
        <f t="shared" si="25"/>
        <v>J3-A3</v>
      </c>
      <c r="M253" t="str">
        <f>IFERROR(IF(
COUNTIF(B2B!H:H,(IF(K253&lt;&gt;"---",IF(INDEX(RAW_b_TEI0185_REV03!B:D,MATCH(H253,RAW_b_TEI0185_REV03!B:B,0),3)=L253,INDEX(
RAW_b_TEI0185_REV03!B:D,MATCH(H253,INDEX(RAW_b_TEI0185_REV03!B:B,MATCH(H253,RAW_b_TEI0185_REV03!B:B,)+1):'RAW_b_TEI0185_REV03'!B11324,)+MATCH(H253,RAW_b_TEI0185_REV03!B:B,),3),INDEX(RAW_b_TEI0185_REV03!B:D,MATCH(H253,RAW_b_TEI0185_REV03!B:B,0),3)),"---")))=1,"---",IF(K253&lt;&gt;"---",IF(INDEX(RAW_b_TEI0185_REV03!B:D,MATCH(H253,RAW_b_TEI0185_REV03!B:B,0),3)=L253,INDEX(
RAW_b_TEI0185_REV03!B:D,MATCH(H253,INDEX(RAW_b_TEI0185_REV03!B:B,MATCH(H253,RAW_b_TEI0185_REV03!B:B,)+1):'RAW_b_TEI0185_REV03'!B11324,)+MATCH(H253,RAW_b_TEI0185_REV03!B:B,),3),INDEX(RAW_b_TEI0185_REV03!B:D,MATCH(H253,RAW_b_TEI0185_REV03!B:B,0),3)),"---")),"---")</f>
        <v>U1-BD3</v>
      </c>
      <c r="N253" t="str">
        <f>IFERROR(IF(AND(B253="B2B",J253="--"),L253,IF(
COUNTIF(B2B!H:H,(IF(K253&lt;&gt;"---",IF(INDEX(RAW_b_TEI0185_REV03!B:D,MATCH(H253,RAW_b_TEI0185_REV03!B:B,0),3)=L253,INDEX(
RAW_b_TEI0185_REV03!B:D,MATCH(H253,INDEX(RAW_b_TEI0185_REV03!B:B,MATCH(H253,RAW_b_TEI0185_REV03!B:B,)+1):'RAW_b_TEI0185_REV03'!B11324,)+MATCH(H253,RAW_b_TEI0185_REV03!B:B,),3),INDEX(RAW_b_TEI0185_REV03!B:D,MATCH(H253,RAW_b_TEI0185_REV03!B:B,0),3)),"---")))=0,"---",IF(K253&lt;&gt;"---",IF(INDEX(RAW_b_TEI0185_REV03!B:D,MATCH(H253,RAW_b_TEI0185_REV03!B:B,0),3)=L253,INDEX(
RAW_b_TEI0185_REV03!B:D,MATCH(H253,INDEX(RAW_b_TEI0185_REV03!B:B,MATCH(H253,RAW_b_TEI0185_REV03!B:B,)+1):'RAW_b_TEI0185_REV03'!B11324,)+MATCH(H253,RAW_b_TEI0185_REV03!B:B,),3),INDEX(RAW_b_TEI0185_REV03!B:D,MATCH(H253,RAW_b_TEI0185_REV03!B:B,0),3)),"---"))),"---")</f>
        <v>---</v>
      </c>
      <c r="T253">
        <f>COUNTIF(RAW_b_TEI0185_REV03!B:B,G253)</f>
        <v>2</v>
      </c>
      <c r="U253" t="str">
        <f t="shared" si="26"/>
        <v>FMC-DP1_M2C_N</v>
      </c>
      <c r="W253" t="str">
        <f>IF(IF(IFERROR(VLOOKUP(H253,$O$6:$O$50,1,),1)=1,1,0),IFERROR(VLOOKUP($F$2&amp;"-"&amp;H253,RAW_b_TEI0185_REV03!C:G,4,0),"--"),"---")</f>
        <v>BD3</v>
      </c>
      <c r="X253" t="str">
        <f t="shared" si="27"/>
        <v>---</v>
      </c>
    </row>
    <row r="254" spans="1:24" x14ac:dyDescent="0.25">
      <c r="A254" t="s">
        <v>5372</v>
      </c>
      <c r="B254" t="s">
        <v>5223</v>
      </c>
      <c r="C254" t="s">
        <v>801</v>
      </c>
      <c r="D254" t="s">
        <v>271</v>
      </c>
      <c r="E254" t="s">
        <v>299</v>
      </c>
      <c r="F254" t="str">
        <f t="shared" si="21"/>
        <v>J3-A6</v>
      </c>
      <c r="G254" t="str">
        <f>VLOOKUP(F254,RAW_b_TEI0185_REV03!A:B,2,0)</f>
        <v>DP2_M2C_P</v>
      </c>
      <c r="H254" t="str">
        <f t="shared" si="22"/>
        <v>DP2_M2C_P</v>
      </c>
      <c r="I254" t="str">
        <f t="shared" si="23"/>
        <v>--</v>
      </c>
      <c r="J254" t="str">
        <f t="shared" si="24"/>
        <v>--</v>
      </c>
      <c r="K254">
        <f>IFERROR(IF(J254="--",IF(G254=H254,VLOOKUP(G254,RAW_b_TEI0185_REV03!L:N,3,0),SUM(VLOOKUP(H254,RAW_b_TEI0185_REV03!L:N,3,0),VLOOKUP(G254,RAW_b_TEI0185_REV03!L:N,3,0))),"---"),"---")</f>
        <v>61.941600000000001</v>
      </c>
      <c r="L254" t="str">
        <f t="shared" si="25"/>
        <v>J3-A6</v>
      </c>
      <c r="M254" t="str">
        <f>IFERROR(IF(
COUNTIF(B2B!H:H,(IF(K254&lt;&gt;"---",IF(INDEX(RAW_b_TEI0185_REV03!B:D,MATCH(H254,RAW_b_TEI0185_REV03!B:B,0),3)=L254,INDEX(
RAW_b_TEI0185_REV03!B:D,MATCH(H254,INDEX(RAW_b_TEI0185_REV03!B:B,MATCH(H254,RAW_b_TEI0185_REV03!B:B,)+1):'RAW_b_TEI0185_REV03'!B11325,)+MATCH(H254,RAW_b_TEI0185_REV03!B:B,),3),INDEX(RAW_b_TEI0185_REV03!B:D,MATCH(H254,RAW_b_TEI0185_REV03!B:B,0),3)),"---")))=1,"---",IF(K254&lt;&gt;"---",IF(INDEX(RAW_b_TEI0185_REV03!B:D,MATCH(H254,RAW_b_TEI0185_REV03!B:B,0),3)=L254,INDEX(
RAW_b_TEI0185_REV03!B:D,MATCH(H254,INDEX(RAW_b_TEI0185_REV03!B:B,MATCH(H254,RAW_b_TEI0185_REV03!B:B,)+1):'RAW_b_TEI0185_REV03'!B11325,)+MATCH(H254,RAW_b_TEI0185_REV03!B:B,),3),INDEX(RAW_b_TEI0185_REV03!B:D,MATCH(H254,RAW_b_TEI0185_REV03!B:B,0),3)),"---")),"---")</f>
        <v>U1-BB1</v>
      </c>
      <c r="N254" t="str">
        <f>IFERROR(IF(AND(B254="B2B",J254="--"),L254,IF(
COUNTIF(B2B!H:H,(IF(K254&lt;&gt;"---",IF(INDEX(RAW_b_TEI0185_REV03!B:D,MATCH(H254,RAW_b_TEI0185_REV03!B:B,0),3)=L254,INDEX(
RAW_b_TEI0185_REV03!B:D,MATCH(H254,INDEX(RAW_b_TEI0185_REV03!B:B,MATCH(H254,RAW_b_TEI0185_REV03!B:B,)+1):'RAW_b_TEI0185_REV03'!B11325,)+MATCH(H254,RAW_b_TEI0185_REV03!B:B,),3),INDEX(RAW_b_TEI0185_REV03!B:D,MATCH(H254,RAW_b_TEI0185_REV03!B:B,0),3)),"---")))=0,"---",IF(K254&lt;&gt;"---",IF(INDEX(RAW_b_TEI0185_REV03!B:D,MATCH(H254,RAW_b_TEI0185_REV03!B:B,0),3)=L254,INDEX(
RAW_b_TEI0185_REV03!B:D,MATCH(H254,INDEX(RAW_b_TEI0185_REV03!B:B,MATCH(H254,RAW_b_TEI0185_REV03!B:B,)+1):'RAW_b_TEI0185_REV03'!B11325,)+MATCH(H254,RAW_b_TEI0185_REV03!B:B,),3),INDEX(RAW_b_TEI0185_REV03!B:D,MATCH(H254,RAW_b_TEI0185_REV03!B:B,0),3)),"---"))),"---")</f>
        <v>---</v>
      </c>
      <c r="T254">
        <f>COUNTIF(RAW_b_TEI0185_REV03!B:B,G254)</f>
        <v>2</v>
      </c>
      <c r="U254" t="str">
        <f t="shared" si="26"/>
        <v>FMC-DP2_M2C_P</v>
      </c>
      <c r="W254" t="str">
        <f>IF(IF(IFERROR(VLOOKUP(H254,$O$6:$O$50,1,),1)=1,1,0),IFERROR(VLOOKUP($F$2&amp;"-"&amp;H254,RAW_b_TEI0185_REV03!C:G,4,0),"--"),"---")</f>
        <v>BB1</v>
      </c>
      <c r="X254" t="str">
        <f t="shared" si="27"/>
        <v>---</v>
      </c>
    </row>
    <row r="255" spans="1:24" x14ac:dyDescent="0.25">
      <c r="A255" t="s">
        <v>5373</v>
      </c>
      <c r="B255" t="s">
        <v>5223</v>
      </c>
      <c r="C255" t="s">
        <v>798</v>
      </c>
      <c r="D255" t="s">
        <v>271</v>
      </c>
      <c r="E255" t="s">
        <v>302</v>
      </c>
      <c r="F255" t="str">
        <f t="shared" si="21"/>
        <v>J3-A7</v>
      </c>
      <c r="G255" t="str">
        <f>VLOOKUP(F255,RAW_b_TEI0185_REV03!A:B,2,0)</f>
        <v>DP2_M2C_N</v>
      </c>
      <c r="H255" t="str">
        <f t="shared" si="22"/>
        <v>DP2_M2C_N</v>
      </c>
      <c r="I255" t="str">
        <f t="shared" si="23"/>
        <v>--</v>
      </c>
      <c r="J255" t="str">
        <f t="shared" si="24"/>
        <v>--</v>
      </c>
      <c r="K255">
        <f>IFERROR(IF(J255="--",IF(G255=H255,VLOOKUP(G255,RAW_b_TEI0185_REV03!L:N,3,0),SUM(VLOOKUP(H255,RAW_b_TEI0185_REV03!L:N,3,0),VLOOKUP(G255,RAW_b_TEI0185_REV03!L:N,3,0))),"---"),"---")</f>
        <v>61.941600000000001</v>
      </c>
      <c r="L255" t="str">
        <f t="shared" si="25"/>
        <v>J3-A7</v>
      </c>
      <c r="M255" t="str">
        <f>IFERROR(IF(
COUNTIF(B2B!H:H,(IF(K255&lt;&gt;"---",IF(INDEX(RAW_b_TEI0185_REV03!B:D,MATCH(H255,RAW_b_TEI0185_REV03!B:B,0),3)=L255,INDEX(
RAW_b_TEI0185_REV03!B:D,MATCH(H255,INDEX(RAW_b_TEI0185_REV03!B:B,MATCH(H255,RAW_b_TEI0185_REV03!B:B,)+1):'RAW_b_TEI0185_REV03'!B11326,)+MATCH(H255,RAW_b_TEI0185_REV03!B:B,),3),INDEX(RAW_b_TEI0185_REV03!B:D,MATCH(H255,RAW_b_TEI0185_REV03!B:B,0),3)),"---")))=1,"---",IF(K255&lt;&gt;"---",IF(INDEX(RAW_b_TEI0185_REV03!B:D,MATCH(H255,RAW_b_TEI0185_REV03!B:B,0),3)=L255,INDEX(
RAW_b_TEI0185_REV03!B:D,MATCH(H255,INDEX(RAW_b_TEI0185_REV03!B:B,MATCH(H255,RAW_b_TEI0185_REV03!B:B,)+1):'RAW_b_TEI0185_REV03'!B11326,)+MATCH(H255,RAW_b_TEI0185_REV03!B:B,),3),INDEX(RAW_b_TEI0185_REV03!B:D,MATCH(H255,RAW_b_TEI0185_REV03!B:B,0),3)),"---")),"---")</f>
        <v>U1-BB3</v>
      </c>
      <c r="N255" t="str">
        <f>IFERROR(IF(AND(B255="B2B",J255="--"),L255,IF(
COUNTIF(B2B!H:H,(IF(K255&lt;&gt;"---",IF(INDEX(RAW_b_TEI0185_REV03!B:D,MATCH(H255,RAW_b_TEI0185_REV03!B:B,0),3)=L255,INDEX(
RAW_b_TEI0185_REV03!B:D,MATCH(H255,INDEX(RAW_b_TEI0185_REV03!B:B,MATCH(H255,RAW_b_TEI0185_REV03!B:B,)+1):'RAW_b_TEI0185_REV03'!B11326,)+MATCH(H255,RAW_b_TEI0185_REV03!B:B,),3),INDEX(RAW_b_TEI0185_REV03!B:D,MATCH(H255,RAW_b_TEI0185_REV03!B:B,0),3)),"---")))=0,"---",IF(K255&lt;&gt;"---",IF(INDEX(RAW_b_TEI0185_REV03!B:D,MATCH(H255,RAW_b_TEI0185_REV03!B:B,0),3)=L255,INDEX(
RAW_b_TEI0185_REV03!B:D,MATCH(H255,INDEX(RAW_b_TEI0185_REV03!B:B,MATCH(H255,RAW_b_TEI0185_REV03!B:B,)+1):'RAW_b_TEI0185_REV03'!B11326,)+MATCH(H255,RAW_b_TEI0185_REV03!B:B,),3),INDEX(RAW_b_TEI0185_REV03!B:D,MATCH(H255,RAW_b_TEI0185_REV03!B:B,0),3)),"---"))),"---")</f>
        <v>---</v>
      </c>
      <c r="T255">
        <f>COUNTIF(RAW_b_TEI0185_REV03!B:B,G255)</f>
        <v>2</v>
      </c>
      <c r="U255" t="str">
        <f t="shared" si="26"/>
        <v>FMC-DP2_M2C_N</v>
      </c>
      <c r="W255" t="str">
        <f>IF(IF(IFERROR(VLOOKUP(H255,$O$6:$O$50,1,),1)=1,1,0),IFERROR(VLOOKUP($F$2&amp;"-"&amp;H255,RAW_b_TEI0185_REV03!C:G,4,0),"--"),"---")</f>
        <v>BB3</v>
      </c>
      <c r="X255" t="str">
        <f t="shared" si="27"/>
        <v>---</v>
      </c>
    </row>
    <row r="256" spans="1:24" x14ac:dyDescent="0.25">
      <c r="A256" t="s">
        <v>5374</v>
      </c>
      <c r="B256" t="s">
        <v>5223</v>
      </c>
      <c r="C256" t="s">
        <v>813</v>
      </c>
      <c r="D256" t="s">
        <v>271</v>
      </c>
      <c r="E256" t="s">
        <v>310</v>
      </c>
      <c r="F256" t="str">
        <f t="shared" si="21"/>
        <v>J3-A10</v>
      </c>
      <c r="G256" t="str">
        <f>VLOOKUP(F256,RAW_b_TEI0185_REV03!A:B,2,0)</f>
        <v>DP3_M2C_P</v>
      </c>
      <c r="H256" t="str">
        <f t="shared" si="22"/>
        <v>DP3_M2C_P</v>
      </c>
      <c r="I256" t="str">
        <f t="shared" si="23"/>
        <v>--</v>
      </c>
      <c r="J256" t="str">
        <f t="shared" si="24"/>
        <v>--</v>
      </c>
      <c r="K256">
        <f>IFERROR(IF(J256="--",IF(G256=H256,VLOOKUP(G256,RAW_b_TEI0185_REV03!L:N,3,0),SUM(VLOOKUP(H256,RAW_b_TEI0185_REV03!L:N,3,0),VLOOKUP(G256,RAW_b_TEI0185_REV03!L:N,3,0))),"---"),"---")</f>
        <v>63.8919</v>
      </c>
      <c r="L256" t="str">
        <f t="shared" si="25"/>
        <v>J3-A10</v>
      </c>
      <c r="M256" t="str">
        <f>IFERROR(IF(
COUNTIF(B2B!H:H,(IF(K256&lt;&gt;"---",IF(INDEX(RAW_b_TEI0185_REV03!B:D,MATCH(H256,RAW_b_TEI0185_REV03!B:B,0),3)=L256,INDEX(
RAW_b_TEI0185_REV03!B:D,MATCH(H256,INDEX(RAW_b_TEI0185_REV03!B:B,MATCH(H256,RAW_b_TEI0185_REV03!B:B,)+1):'RAW_b_TEI0185_REV03'!B11327,)+MATCH(H256,RAW_b_TEI0185_REV03!B:B,),3),INDEX(RAW_b_TEI0185_REV03!B:D,MATCH(H256,RAW_b_TEI0185_REV03!B:B,0),3)),"---")))=1,"---",IF(K256&lt;&gt;"---",IF(INDEX(RAW_b_TEI0185_REV03!B:D,MATCH(H256,RAW_b_TEI0185_REV03!B:B,0),3)=L256,INDEX(
RAW_b_TEI0185_REV03!B:D,MATCH(H256,INDEX(RAW_b_TEI0185_REV03!B:B,MATCH(H256,RAW_b_TEI0185_REV03!B:B,)+1):'RAW_b_TEI0185_REV03'!B11327,)+MATCH(H256,RAW_b_TEI0185_REV03!B:B,),3),INDEX(RAW_b_TEI0185_REV03!B:D,MATCH(H256,RAW_b_TEI0185_REV03!B:B,0),3)),"---")),"---")</f>
        <v>U1-AY1</v>
      </c>
      <c r="N256" t="str">
        <f>IFERROR(IF(AND(B256="B2B",J256="--"),L256,IF(
COUNTIF(B2B!H:H,(IF(K256&lt;&gt;"---",IF(INDEX(RAW_b_TEI0185_REV03!B:D,MATCH(H256,RAW_b_TEI0185_REV03!B:B,0),3)=L256,INDEX(
RAW_b_TEI0185_REV03!B:D,MATCH(H256,INDEX(RAW_b_TEI0185_REV03!B:B,MATCH(H256,RAW_b_TEI0185_REV03!B:B,)+1):'RAW_b_TEI0185_REV03'!B11327,)+MATCH(H256,RAW_b_TEI0185_REV03!B:B,),3),INDEX(RAW_b_TEI0185_REV03!B:D,MATCH(H256,RAW_b_TEI0185_REV03!B:B,0),3)),"---")))=0,"---",IF(K256&lt;&gt;"---",IF(INDEX(RAW_b_TEI0185_REV03!B:D,MATCH(H256,RAW_b_TEI0185_REV03!B:B,0),3)=L256,INDEX(
RAW_b_TEI0185_REV03!B:D,MATCH(H256,INDEX(RAW_b_TEI0185_REV03!B:B,MATCH(H256,RAW_b_TEI0185_REV03!B:B,)+1):'RAW_b_TEI0185_REV03'!B11327,)+MATCH(H256,RAW_b_TEI0185_REV03!B:B,),3),INDEX(RAW_b_TEI0185_REV03!B:D,MATCH(H256,RAW_b_TEI0185_REV03!B:B,0),3)),"---"))),"---")</f>
        <v>---</v>
      </c>
      <c r="T256">
        <f>COUNTIF(RAW_b_TEI0185_REV03!B:B,G256)</f>
        <v>2</v>
      </c>
      <c r="U256" t="str">
        <f t="shared" si="26"/>
        <v>FMC-DP3_M2C_P</v>
      </c>
      <c r="W256" t="str">
        <f>IF(IF(IFERROR(VLOOKUP(H256,$O$6:$O$50,1,),1)=1,1,0),IFERROR(VLOOKUP($F$2&amp;"-"&amp;H256,RAW_b_TEI0185_REV03!C:G,4,0),"--"),"---")</f>
        <v>AY1</v>
      </c>
      <c r="X256" t="str">
        <f t="shared" si="27"/>
        <v>---</v>
      </c>
    </row>
    <row r="257" spans="1:24" x14ac:dyDescent="0.25">
      <c r="A257" t="s">
        <v>5375</v>
      </c>
      <c r="B257" t="s">
        <v>5223</v>
      </c>
      <c r="C257" t="s">
        <v>810</v>
      </c>
      <c r="D257" t="s">
        <v>271</v>
      </c>
      <c r="E257" t="s">
        <v>313</v>
      </c>
      <c r="F257" t="str">
        <f t="shared" si="21"/>
        <v>J3-A11</v>
      </c>
      <c r="G257" t="str">
        <f>VLOOKUP(F257,RAW_b_TEI0185_REV03!A:B,2,0)</f>
        <v>DP3_M2C_N</v>
      </c>
      <c r="H257" t="str">
        <f t="shared" si="22"/>
        <v>DP3_M2C_N</v>
      </c>
      <c r="I257" t="str">
        <f t="shared" si="23"/>
        <v>--</v>
      </c>
      <c r="J257" t="str">
        <f t="shared" si="24"/>
        <v>--</v>
      </c>
      <c r="K257">
        <f>IFERROR(IF(J257="--",IF(G257=H257,VLOOKUP(G257,RAW_b_TEI0185_REV03!L:N,3,0),SUM(VLOOKUP(H257,RAW_b_TEI0185_REV03!L:N,3,0),VLOOKUP(G257,RAW_b_TEI0185_REV03!L:N,3,0))),"---"),"---")</f>
        <v>63.813800000000001</v>
      </c>
      <c r="L257" t="str">
        <f t="shared" si="25"/>
        <v>J3-A11</v>
      </c>
      <c r="M257" t="str">
        <f>IFERROR(IF(
COUNTIF(B2B!H:H,(IF(K257&lt;&gt;"---",IF(INDEX(RAW_b_TEI0185_REV03!B:D,MATCH(H257,RAW_b_TEI0185_REV03!B:B,0),3)=L257,INDEX(
RAW_b_TEI0185_REV03!B:D,MATCH(H257,INDEX(RAW_b_TEI0185_REV03!B:B,MATCH(H257,RAW_b_TEI0185_REV03!B:B,)+1):'RAW_b_TEI0185_REV03'!B11328,)+MATCH(H257,RAW_b_TEI0185_REV03!B:B,),3),INDEX(RAW_b_TEI0185_REV03!B:D,MATCH(H257,RAW_b_TEI0185_REV03!B:B,0),3)),"---")))=1,"---",IF(K257&lt;&gt;"---",IF(INDEX(RAW_b_TEI0185_REV03!B:D,MATCH(H257,RAW_b_TEI0185_REV03!B:B,0),3)=L257,INDEX(
RAW_b_TEI0185_REV03!B:D,MATCH(H257,INDEX(RAW_b_TEI0185_REV03!B:B,MATCH(H257,RAW_b_TEI0185_REV03!B:B,)+1):'RAW_b_TEI0185_REV03'!B11328,)+MATCH(H257,RAW_b_TEI0185_REV03!B:B,),3),INDEX(RAW_b_TEI0185_REV03!B:D,MATCH(H257,RAW_b_TEI0185_REV03!B:B,0),3)),"---")),"---")</f>
        <v>U1-AY3</v>
      </c>
      <c r="N257" t="str">
        <f>IFERROR(IF(AND(B257="B2B",J257="--"),L257,IF(
COUNTIF(B2B!H:H,(IF(K257&lt;&gt;"---",IF(INDEX(RAW_b_TEI0185_REV03!B:D,MATCH(H257,RAW_b_TEI0185_REV03!B:B,0),3)=L257,INDEX(
RAW_b_TEI0185_REV03!B:D,MATCH(H257,INDEX(RAW_b_TEI0185_REV03!B:B,MATCH(H257,RAW_b_TEI0185_REV03!B:B,)+1):'RAW_b_TEI0185_REV03'!B11328,)+MATCH(H257,RAW_b_TEI0185_REV03!B:B,),3),INDEX(RAW_b_TEI0185_REV03!B:D,MATCH(H257,RAW_b_TEI0185_REV03!B:B,0),3)),"---")))=0,"---",IF(K257&lt;&gt;"---",IF(INDEX(RAW_b_TEI0185_REV03!B:D,MATCH(H257,RAW_b_TEI0185_REV03!B:B,0),3)=L257,INDEX(
RAW_b_TEI0185_REV03!B:D,MATCH(H257,INDEX(RAW_b_TEI0185_REV03!B:B,MATCH(H257,RAW_b_TEI0185_REV03!B:B,)+1):'RAW_b_TEI0185_REV03'!B11328,)+MATCH(H257,RAW_b_TEI0185_REV03!B:B,),3),INDEX(RAW_b_TEI0185_REV03!B:D,MATCH(H257,RAW_b_TEI0185_REV03!B:B,0),3)),"---"))),"---")</f>
        <v>---</v>
      </c>
      <c r="T257">
        <f>COUNTIF(RAW_b_TEI0185_REV03!B:B,G257)</f>
        <v>2</v>
      </c>
      <c r="U257" t="str">
        <f t="shared" si="26"/>
        <v>FMC-DP3_M2C_N</v>
      </c>
      <c r="W257" t="str">
        <f>IF(IF(IFERROR(VLOOKUP(H257,$O$6:$O$50,1,),1)=1,1,0),IFERROR(VLOOKUP($F$2&amp;"-"&amp;H257,RAW_b_TEI0185_REV03!C:G,4,0),"--"),"---")</f>
        <v>AY3</v>
      </c>
      <c r="X257" t="str">
        <f t="shared" si="27"/>
        <v>---</v>
      </c>
    </row>
    <row r="258" spans="1:24" x14ac:dyDescent="0.25">
      <c r="A258" t="s">
        <v>5376</v>
      </c>
      <c r="B258" t="s">
        <v>5223</v>
      </c>
      <c r="C258" t="s">
        <v>825</v>
      </c>
      <c r="D258" t="s">
        <v>271</v>
      </c>
      <c r="E258" t="s">
        <v>321</v>
      </c>
      <c r="F258" t="str">
        <f t="shared" si="21"/>
        <v>J3-A14</v>
      </c>
      <c r="G258" t="str">
        <f>VLOOKUP(F258,RAW_b_TEI0185_REV03!A:B,2,0)</f>
        <v>DP4_M2C_P</v>
      </c>
      <c r="H258" t="str">
        <f t="shared" si="22"/>
        <v>DP4_M2C_P</v>
      </c>
      <c r="I258" t="str">
        <f t="shared" si="23"/>
        <v>--</v>
      </c>
      <c r="J258" t="str">
        <f t="shared" si="24"/>
        <v>--</v>
      </c>
      <c r="K258">
        <f>IFERROR(IF(J258="--",IF(G258=H258,VLOOKUP(G258,RAW_b_TEI0185_REV03!L:N,3,0),SUM(VLOOKUP(H258,RAW_b_TEI0185_REV03!L:N,3,0),VLOOKUP(G258,RAW_b_TEI0185_REV03!L:N,3,0))),"---"),"---")</f>
        <v>65.813800000000001</v>
      </c>
      <c r="L258" t="str">
        <f t="shared" si="25"/>
        <v>J3-A14</v>
      </c>
      <c r="M258" t="str">
        <f>IFERROR(IF(
COUNTIF(B2B!H:H,(IF(K258&lt;&gt;"---",IF(INDEX(RAW_b_TEI0185_REV03!B:D,MATCH(H258,RAW_b_TEI0185_REV03!B:B,0),3)=L258,INDEX(
RAW_b_TEI0185_REV03!B:D,MATCH(H258,INDEX(RAW_b_TEI0185_REV03!B:B,MATCH(H258,RAW_b_TEI0185_REV03!B:B,)+1):'RAW_b_TEI0185_REV03'!B11329,)+MATCH(H258,RAW_b_TEI0185_REV03!B:B,),3),INDEX(RAW_b_TEI0185_REV03!B:D,MATCH(H258,RAW_b_TEI0185_REV03!B:B,0),3)),"---")))=1,"---",IF(K258&lt;&gt;"---",IF(INDEX(RAW_b_TEI0185_REV03!B:D,MATCH(H258,RAW_b_TEI0185_REV03!B:B,0),3)=L258,INDEX(
RAW_b_TEI0185_REV03!B:D,MATCH(H258,INDEX(RAW_b_TEI0185_REV03!B:B,MATCH(H258,RAW_b_TEI0185_REV03!B:B,)+1):'RAW_b_TEI0185_REV03'!B11329,)+MATCH(H258,RAW_b_TEI0185_REV03!B:B,),3),INDEX(RAW_b_TEI0185_REV03!B:D,MATCH(H258,RAW_b_TEI0185_REV03!B:B,0),3)),"---")),"---")</f>
        <v>U1-AV1</v>
      </c>
      <c r="N258" t="str">
        <f>IFERROR(IF(AND(B258="B2B",J258="--"),L258,IF(
COUNTIF(B2B!H:H,(IF(K258&lt;&gt;"---",IF(INDEX(RAW_b_TEI0185_REV03!B:D,MATCH(H258,RAW_b_TEI0185_REV03!B:B,0),3)=L258,INDEX(
RAW_b_TEI0185_REV03!B:D,MATCH(H258,INDEX(RAW_b_TEI0185_REV03!B:B,MATCH(H258,RAW_b_TEI0185_REV03!B:B,)+1):'RAW_b_TEI0185_REV03'!B11329,)+MATCH(H258,RAW_b_TEI0185_REV03!B:B,),3),INDEX(RAW_b_TEI0185_REV03!B:D,MATCH(H258,RAW_b_TEI0185_REV03!B:B,0),3)),"---")))=0,"---",IF(K258&lt;&gt;"---",IF(INDEX(RAW_b_TEI0185_REV03!B:D,MATCH(H258,RAW_b_TEI0185_REV03!B:B,0),3)=L258,INDEX(
RAW_b_TEI0185_REV03!B:D,MATCH(H258,INDEX(RAW_b_TEI0185_REV03!B:B,MATCH(H258,RAW_b_TEI0185_REV03!B:B,)+1):'RAW_b_TEI0185_REV03'!B11329,)+MATCH(H258,RAW_b_TEI0185_REV03!B:B,),3),INDEX(RAW_b_TEI0185_REV03!B:D,MATCH(H258,RAW_b_TEI0185_REV03!B:B,0),3)),"---"))),"---")</f>
        <v>---</v>
      </c>
      <c r="T258">
        <f>COUNTIF(RAW_b_TEI0185_REV03!B:B,G258)</f>
        <v>2</v>
      </c>
      <c r="U258" t="str">
        <f t="shared" si="26"/>
        <v>FMC-DP4_M2C_P</v>
      </c>
      <c r="W258" t="str">
        <f>IF(IF(IFERROR(VLOOKUP(H258,$O$6:$O$50,1,),1)=1,1,0),IFERROR(VLOOKUP($F$2&amp;"-"&amp;H258,RAW_b_TEI0185_REV03!C:G,4,0),"--"),"---")</f>
        <v>AV1</v>
      </c>
      <c r="X258" t="str">
        <f t="shared" si="27"/>
        <v>---</v>
      </c>
    </row>
    <row r="259" spans="1:24" x14ac:dyDescent="0.25">
      <c r="A259" t="s">
        <v>5377</v>
      </c>
      <c r="B259" t="s">
        <v>5223</v>
      </c>
      <c r="C259" t="s">
        <v>822</v>
      </c>
      <c r="D259" t="s">
        <v>271</v>
      </c>
      <c r="E259" t="s">
        <v>324</v>
      </c>
      <c r="F259" t="str">
        <f t="shared" si="21"/>
        <v>J3-A15</v>
      </c>
      <c r="G259" t="str">
        <f>VLOOKUP(F259,RAW_b_TEI0185_REV03!A:B,2,0)</f>
        <v>DP4_M2C_N</v>
      </c>
      <c r="H259" t="str">
        <f t="shared" si="22"/>
        <v>DP4_M2C_N</v>
      </c>
      <c r="I259" t="str">
        <f t="shared" si="23"/>
        <v>--</v>
      </c>
      <c r="J259" t="str">
        <f t="shared" si="24"/>
        <v>--</v>
      </c>
      <c r="K259">
        <f>IFERROR(IF(J259="--",IF(G259=H259,VLOOKUP(G259,RAW_b_TEI0185_REV03!L:N,3,0),SUM(VLOOKUP(H259,RAW_b_TEI0185_REV03!L:N,3,0),VLOOKUP(G259,RAW_b_TEI0185_REV03!L:N,3,0))),"---"),"---")</f>
        <v>65.741699999999994</v>
      </c>
      <c r="L259" t="str">
        <f t="shared" si="25"/>
        <v>J3-A15</v>
      </c>
      <c r="M259" t="str">
        <f>IFERROR(IF(
COUNTIF(B2B!H:H,(IF(K259&lt;&gt;"---",IF(INDEX(RAW_b_TEI0185_REV03!B:D,MATCH(H259,RAW_b_TEI0185_REV03!B:B,0),3)=L259,INDEX(
RAW_b_TEI0185_REV03!B:D,MATCH(H259,INDEX(RAW_b_TEI0185_REV03!B:B,MATCH(H259,RAW_b_TEI0185_REV03!B:B,)+1):'RAW_b_TEI0185_REV03'!B11330,)+MATCH(H259,RAW_b_TEI0185_REV03!B:B,),3),INDEX(RAW_b_TEI0185_REV03!B:D,MATCH(H259,RAW_b_TEI0185_REV03!B:B,0),3)),"---")))=1,"---",IF(K259&lt;&gt;"---",IF(INDEX(RAW_b_TEI0185_REV03!B:D,MATCH(H259,RAW_b_TEI0185_REV03!B:B,0),3)=L259,INDEX(
RAW_b_TEI0185_REV03!B:D,MATCH(H259,INDEX(RAW_b_TEI0185_REV03!B:B,MATCH(H259,RAW_b_TEI0185_REV03!B:B,)+1):'RAW_b_TEI0185_REV03'!B11330,)+MATCH(H259,RAW_b_TEI0185_REV03!B:B,),3),INDEX(RAW_b_TEI0185_REV03!B:D,MATCH(H259,RAW_b_TEI0185_REV03!B:B,0),3)),"---")),"---")</f>
        <v>U1-AV3</v>
      </c>
      <c r="N259" t="str">
        <f>IFERROR(IF(AND(B259="B2B",J259="--"),L259,IF(
COUNTIF(B2B!H:H,(IF(K259&lt;&gt;"---",IF(INDEX(RAW_b_TEI0185_REV03!B:D,MATCH(H259,RAW_b_TEI0185_REV03!B:B,0),3)=L259,INDEX(
RAW_b_TEI0185_REV03!B:D,MATCH(H259,INDEX(RAW_b_TEI0185_REV03!B:B,MATCH(H259,RAW_b_TEI0185_REV03!B:B,)+1):'RAW_b_TEI0185_REV03'!B11330,)+MATCH(H259,RAW_b_TEI0185_REV03!B:B,),3),INDEX(RAW_b_TEI0185_REV03!B:D,MATCH(H259,RAW_b_TEI0185_REV03!B:B,0),3)),"---")))=0,"---",IF(K259&lt;&gt;"---",IF(INDEX(RAW_b_TEI0185_REV03!B:D,MATCH(H259,RAW_b_TEI0185_REV03!B:B,0),3)=L259,INDEX(
RAW_b_TEI0185_REV03!B:D,MATCH(H259,INDEX(RAW_b_TEI0185_REV03!B:B,MATCH(H259,RAW_b_TEI0185_REV03!B:B,)+1):'RAW_b_TEI0185_REV03'!B11330,)+MATCH(H259,RAW_b_TEI0185_REV03!B:B,),3),INDEX(RAW_b_TEI0185_REV03!B:D,MATCH(H259,RAW_b_TEI0185_REV03!B:B,0),3)),"---"))),"---")</f>
        <v>---</v>
      </c>
      <c r="T259">
        <f>COUNTIF(RAW_b_TEI0185_REV03!B:B,G259)</f>
        <v>2</v>
      </c>
      <c r="U259" t="str">
        <f t="shared" si="26"/>
        <v>FMC-DP4_M2C_N</v>
      </c>
      <c r="W259" t="str">
        <f>IF(IF(IFERROR(VLOOKUP(H259,$O$6:$O$50,1,),1)=1,1,0),IFERROR(VLOOKUP($F$2&amp;"-"&amp;H259,RAW_b_TEI0185_REV03!C:G,4,0),"--"),"---")</f>
        <v>AV3</v>
      </c>
      <c r="X259" t="str">
        <f t="shared" si="27"/>
        <v>---</v>
      </c>
    </row>
    <row r="260" spans="1:24" x14ac:dyDescent="0.25">
      <c r="A260" t="s">
        <v>5378</v>
      </c>
      <c r="B260" t="s">
        <v>5223</v>
      </c>
      <c r="C260" t="s">
        <v>837</v>
      </c>
      <c r="D260" t="s">
        <v>271</v>
      </c>
      <c r="E260" t="s">
        <v>332</v>
      </c>
      <c r="F260" t="str">
        <f t="shared" si="21"/>
        <v>J3-A18</v>
      </c>
      <c r="G260" t="str">
        <f>VLOOKUP(F260,RAW_b_TEI0185_REV03!A:B,2,0)</f>
        <v>DP5_M2C_P</v>
      </c>
      <c r="H260" t="str">
        <f t="shared" si="22"/>
        <v>DP5_M2C_P</v>
      </c>
      <c r="I260" t="str">
        <f t="shared" si="23"/>
        <v>--</v>
      </c>
      <c r="J260" t="str">
        <f t="shared" si="24"/>
        <v>--</v>
      </c>
      <c r="K260">
        <f>IFERROR(IF(J260="--",IF(G260=H260,VLOOKUP(G260,RAW_b_TEI0185_REV03!L:N,3,0),SUM(VLOOKUP(H260,RAW_b_TEI0185_REV03!L:N,3,0),VLOOKUP(G260,RAW_b_TEI0185_REV03!L:N,3,0))),"---"),"---")</f>
        <v>65.214299999999994</v>
      </c>
      <c r="L260" t="str">
        <f t="shared" si="25"/>
        <v>J3-A18</v>
      </c>
      <c r="M260" t="str">
        <f>IFERROR(IF(
COUNTIF(B2B!H:H,(IF(K260&lt;&gt;"---",IF(INDEX(RAW_b_TEI0185_REV03!B:D,MATCH(H260,RAW_b_TEI0185_REV03!B:B,0),3)=L260,INDEX(
RAW_b_TEI0185_REV03!B:D,MATCH(H260,INDEX(RAW_b_TEI0185_REV03!B:B,MATCH(H260,RAW_b_TEI0185_REV03!B:B,)+1):'RAW_b_TEI0185_REV03'!B11331,)+MATCH(H260,RAW_b_TEI0185_REV03!B:B,),3),INDEX(RAW_b_TEI0185_REV03!B:D,MATCH(H260,RAW_b_TEI0185_REV03!B:B,0),3)),"---")))=1,"---",IF(K260&lt;&gt;"---",IF(INDEX(RAW_b_TEI0185_REV03!B:D,MATCH(H260,RAW_b_TEI0185_REV03!B:B,0),3)=L260,INDEX(
RAW_b_TEI0185_REV03!B:D,MATCH(H260,INDEX(RAW_b_TEI0185_REV03!B:B,MATCH(H260,RAW_b_TEI0185_REV03!B:B,)+1):'RAW_b_TEI0185_REV03'!B11331,)+MATCH(H260,RAW_b_TEI0185_REV03!B:B,),3),INDEX(RAW_b_TEI0185_REV03!B:D,MATCH(H260,RAW_b_TEI0185_REV03!B:B,0),3)),"---")),"---")</f>
        <v>U1-AT1</v>
      </c>
      <c r="N260" t="str">
        <f>IFERROR(IF(AND(B260="B2B",J260="--"),L260,IF(
COUNTIF(B2B!H:H,(IF(K260&lt;&gt;"---",IF(INDEX(RAW_b_TEI0185_REV03!B:D,MATCH(H260,RAW_b_TEI0185_REV03!B:B,0),3)=L260,INDEX(
RAW_b_TEI0185_REV03!B:D,MATCH(H260,INDEX(RAW_b_TEI0185_REV03!B:B,MATCH(H260,RAW_b_TEI0185_REV03!B:B,)+1):'RAW_b_TEI0185_REV03'!B11331,)+MATCH(H260,RAW_b_TEI0185_REV03!B:B,),3),INDEX(RAW_b_TEI0185_REV03!B:D,MATCH(H260,RAW_b_TEI0185_REV03!B:B,0),3)),"---")))=0,"---",IF(K260&lt;&gt;"---",IF(INDEX(RAW_b_TEI0185_REV03!B:D,MATCH(H260,RAW_b_TEI0185_REV03!B:B,0),3)=L260,INDEX(
RAW_b_TEI0185_REV03!B:D,MATCH(H260,INDEX(RAW_b_TEI0185_REV03!B:B,MATCH(H260,RAW_b_TEI0185_REV03!B:B,)+1):'RAW_b_TEI0185_REV03'!B11331,)+MATCH(H260,RAW_b_TEI0185_REV03!B:B,),3),INDEX(RAW_b_TEI0185_REV03!B:D,MATCH(H260,RAW_b_TEI0185_REV03!B:B,0),3)),"---"))),"---")</f>
        <v>---</v>
      </c>
      <c r="T260">
        <f>COUNTIF(RAW_b_TEI0185_REV03!B:B,G260)</f>
        <v>2</v>
      </c>
      <c r="U260" t="str">
        <f t="shared" si="26"/>
        <v>FMC-DP5_M2C_P</v>
      </c>
      <c r="W260" t="str">
        <f>IF(IF(IFERROR(VLOOKUP(H260,$O$6:$O$50,1,),1)=1,1,0),IFERROR(VLOOKUP($F$2&amp;"-"&amp;H260,RAW_b_TEI0185_REV03!C:G,4,0),"--"),"---")</f>
        <v>AT1</v>
      </c>
      <c r="X260" t="str">
        <f t="shared" si="27"/>
        <v>---</v>
      </c>
    </row>
    <row r="261" spans="1:24" x14ac:dyDescent="0.25">
      <c r="A261" t="s">
        <v>5379</v>
      </c>
      <c r="B261" t="s">
        <v>5223</v>
      </c>
      <c r="C261" t="s">
        <v>834</v>
      </c>
      <c r="D261" t="s">
        <v>271</v>
      </c>
      <c r="E261" t="s">
        <v>334</v>
      </c>
      <c r="F261" t="str">
        <f t="shared" si="21"/>
        <v>J3-A19</v>
      </c>
      <c r="G261" t="str">
        <f>VLOOKUP(F261,RAW_b_TEI0185_REV03!A:B,2,0)</f>
        <v>DP5_M2C_N</v>
      </c>
      <c r="H261" t="str">
        <f t="shared" si="22"/>
        <v>DP5_M2C_N</v>
      </c>
      <c r="I261" t="str">
        <f t="shared" si="23"/>
        <v>--</v>
      </c>
      <c r="J261" t="str">
        <f t="shared" si="24"/>
        <v>--</v>
      </c>
      <c r="K261">
        <f>IFERROR(IF(J261="--",IF(G261=H261,VLOOKUP(G261,RAW_b_TEI0185_REV03!L:N,3,0),SUM(VLOOKUP(H261,RAW_b_TEI0185_REV03!L:N,3,0),VLOOKUP(G261,RAW_b_TEI0185_REV03!L:N,3,0))),"---"),"---")</f>
        <v>65.206599999999995</v>
      </c>
      <c r="L261" t="str">
        <f t="shared" si="25"/>
        <v>J3-A19</v>
      </c>
      <c r="M261" t="str">
        <f>IFERROR(IF(
COUNTIF(B2B!H:H,(IF(K261&lt;&gt;"---",IF(INDEX(RAW_b_TEI0185_REV03!B:D,MATCH(H261,RAW_b_TEI0185_REV03!B:B,0),3)=L261,INDEX(
RAW_b_TEI0185_REV03!B:D,MATCH(H261,INDEX(RAW_b_TEI0185_REV03!B:B,MATCH(H261,RAW_b_TEI0185_REV03!B:B,)+1):'RAW_b_TEI0185_REV03'!B11332,)+MATCH(H261,RAW_b_TEI0185_REV03!B:B,),3),INDEX(RAW_b_TEI0185_REV03!B:D,MATCH(H261,RAW_b_TEI0185_REV03!B:B,0),3)),"---")))=1,"---",IF(K261&lt;&gt;"---",IF(INDEX(RAW_b_TEI0185_REV03!B:D,MATCH(H261,RAW_b_TEI0185_REV03!B:B,0),3)=L261,INDEX(
RAW_b_TEI0185_REV03!B:D,MATCH(H261,INDEX(RAW_b_TEI0185_REV03!B:B,MATCH(H261,RAW_b_TEI0185_REV03!B:B,)+1):'RAW_b_TEI0185_REV03'!B11332,)+MATCH(H261,RAW_b_TEI0185_REV03!B:B,),3),INDEX(RAW_b_TEI0185_REV03!B:D,MATCH(H261,RAW_b_TEI0185_REV03!B:B,0),3)),"---")),"---")</f>
        <v>U1-AT3</v>
      </c>
      <c r="N261" t="str">
        <f>IFERROR(IF(AND(B261="B2B",J261="--"),L261,IF(
COUNTIF(B2B!H:H,(IF(K261&lt;&gt;"---",IF(INDEX(RAW_b_TEI0185_REV03!B:D,MATCH(H261,RAW_b_TEI0185_REV03!B:B,0),3)=L261,INDEX(
RAW_b_TEI0185_REV03!B:D,MATCH(H261,INDEX(RAW_b_TEI0185_REV03!B:B,MATCH(H261,RAW_b_TEI0185_REV03!B:B,)+1):'RAW_b_TEI0185_REV03'!B11332,)+MATCH(H261,RAW_b_TEI0185_REV03!B:B,),3),INDEX(RAW_b_TEI0185_REV03!B:D,MATCH(H261,RAW_b_TEI0185_REV03!B:B,0),3)),"---")))=0,"---",IF(K261&lt;&gt;"---",IF(INDEX(RAW_b_TEI0185_REV03!B:D,MATCH(H261,RAW_b_TEI0185_REV03!B:B,0),3)=L261,INDEX(
RAW_b_TEI0185_REV03!B:D,MATCH(H261,INDEX(RAW_b_TEI0185_REV03!B:B,MATCH(H261,RAW_b_TEI0185_REV03!B:B,)+1):'RAW_b_TEI0185_REV03'!B11332,)+MATCH(H261,RAW_b_TEI0185_REV03!B:B,),3),INDEX(RAW_b_TEI0185_REV03!B:D,MATCH(H261,RAW_b_TEI0185_REV03!B:B,0),3)),"---"))),"---")</f>
        <v>---</v>
      </c>
      <c r="T261">
        <f>COUNTIF(RAW_b_TEI0185_REV03!B:B,G261)</f>
        <v>2</v>
      </c>
      <c r="U261" t="str">
        <f t="shared" si="26"/>
        <v>FMC-DP5_M2C_N</v>
      </c>
      <c r="W261" t="str">
        <f>IF(IF(IFERROR(VLOOKUP(H261,$O$6:$O$50,1,),1)=1,1,0),IFERROR(VLOOKUP($F$2&amp;"-"&amp;H261,RAW_b_TEI0185_REV03!C:G,4,0),"--"),"---")</f>
        <v>AT3</v>
      </c>
      <c r="X261" t="str">
        <f t="shared" si="27"/>
        <v>---</v>
      </c>
    </row>
    <row r="262" spans="1:24" x14ac:dyDescent="0.25">
      <c r="A262" t="s">
        <v>5380</v>
      </c>
      <c r="B262" t="s">
        <v>5223</v>
      </c>
      <c r="C262" t="s">
        <v>783</v>
      </c>
      <c r="D262" t="s">
        <v>271</v>
      </c>
      <c r="E262" t="s">
        <v>342</v>
      </c>
      <c r="F262" t="str">
        <f t="shared" si="21"/>
        <v>J3-A22</v>
      </c>
      <c r="G262" t="str">
        <f>VLOOKUP(F262,RAW_b_TEI0185_REV03!A:B,2,0)</f>
        <v>DP1_C2M_P</v>
      </c>
      <c r="H262" t="str">
        <f t="shared" si="22"/>
        <v>DP1_C2M_P</v>
      </c>
      <c r="I262" t="str">
        <f t="shared" si="23"/>
        <v>--</v>
      </c>
      <c r="J262" t="str">
        <f t="shared" si="24"/>
        <v>--</v>
      </c>
      <c r="K262">
        <f>IFERROR(IF(J262="--",IF(G262=H262,VLOOKUP(G262,RAW_b_TEI0185_REV03!L:N,3,0),SUM(VLOOKUP(H262,RAW_b_TEI0185_REV03!L:N,3,0),VLOOKUP(G262,RAW_b_TEI0185_REV03!L:N,3,0))),"---"),"---")</f>
        <v>73.885000000000005</v>
      </c>
      <c r="L262" t="str">
        <f t="shared" si="25"/>
        <v>J3-A22</v>
      </c>
      <c r="M262" t="str">
        <f>IFERROR(IF(
COUNTIF(B2B!H:H,(IF(K262&lt;&gt;"---",IF(INDEX(RAW_b_TEI0185_REV03!B:D,MATCH(H262,RAW_b_TEI0185_REV03!B:B,0),3)=L262,INDEX(
RAW_b_TEI0185_REV03!B:D,MATCH(H262,INDEX(RAW_b_TEI0185_REV03!B:B,MATCH(H262,RAW_b_TEI0185_REV03!B:B,)+1):'RAW_b_TEI0185_REV03'!B11333,)+MATCH(H262,RAW_b_TEI0185_REV03!B:B,),3),INDEX(RAW_b_TEI0185_REV03!B:D,MATCH(H262,RAW_b_TEI0185_REV03!B:B,0),3)),"---")))=1,"---",IF(K262&lt;&gt;"---",IF(INDEX(RAW_b_TEI0185_REV03!B:D,MATCH(H262,RAW_b_TEI0185_REV03!B:B,0),3)=L262,INDEX(
RAW_b_TEI0185_REV03!B:D,MATCH(H262,INDEX(RAW_b_TEI0185_REV03!B:B,MATCH(H262,RAW_b_TEI0185_REV03!B:B,)+1):'RAW_b_TEI0185_REV03'!B11333,)+MATCH(H262,RAW_b_TEI0185_REV03!B:B,),3),INDEX(RAW_b_TEI0185_REV03!B:D,MATCH(H262,RAW_b_TEI0185_REV03!B:B,0),3)),"---")),"---")</f>
        <v>U1-BC7</v>
      </c>
      <c r="N262" t="str">
        <f>IFERROR(IF(AND(B262="B2B",J262="--"),L262,IF(
COUNTIF(B2B!H:H,(IF(K262&lt;&gt;"---",IF(INDEX(RAW_b_TEI0185_REV03!B:D,MATCH(H262,RAW_b_TEI0185_REV03!B:B,0),3)=L262,INDEX(
RAW_b_TEI0185_REV03!B:D,MATCH(H262,INDEX(RAW_b_TEI0185_REV03!B:B,MATCH(H262,RAW_b_TEI0185_REV03!B:B,)+1):'RAW_b_TEI0185_REV03'!B11333,)+MATCH(H262,RAW_b_TEI0185_REV03!B:B,),3),INDEX(RAW_b_TEI0185_REV03!B:D,MATCH(H262,RAW_b_TEI0185_REV03!B:B,0),3)),"---")))=0,"---",IF(K262&lt;&gt;"---",IF(INDEX(RAW_b_TEI0185_REV03!B:D,MATCH(H262,RAW_b_TEI0185_REV03!B:B,0),3)=L262,INDEX(
RAW_b_TEI0185_REV03!B:D,MATCH(H262,INDEX(RAW_b_TEI0185_REV03!B:B,MATCH(H262,RAW_b_TEI0185_REV03!B:B,)+1):'RAW_b_TEI0185_REV03'!B11333,)+MATCH(H262,RAW_b_TEI0185_REV03!B:B,),3),INDEX(RAW_b_TEI0185_REV03!B:D,MATCH(H262,RAW_b_TEI0185_REV03!B:B,0),3)),"---"))),"---")</f>
        <v>---</v>
      </c>
      <c r="T262">
        <f>COUNTIF(RAW_b_TEI0185_REV03!B:B,G262)</f>
        <v>2</v>
      </c>
      <c r="U262" t="str">
        <f t="shared" si="26"/>
        <v>FMC-DP1_C2M_P</v>
      </c>
      <c r="W262" t="str">
        <f>IF(IF(IFERROR(VLOOKUP(H262,$O$6:$O$50,1,),1)=1,1,0),IFERROR(VLOOKUP($F$2&amp;"-"&amp;H262,RAW_b_TEI0185_REV03!C:G,4,0),"--"),"---")</f>
        <v>BC7</v>
      </c>
      <c r="X262" t="str">
        <f t="shared" si="27"/>
        <v>---</v>
      </c>
    </row>
    <row r="263" spans="1:24" x14ac:dyDescent="0.25">
      <c r="A263" t="s">
        <v>5381</v>
      </c>
      <c r="B263" t="s">
        <v>5223</v>
      </c>
      <c r="C263" t="s">
        <v>780</v>
      </c>
      <c r="D263" t="s">
        <v>271</v>
      </c>
      <c r="E263" t="s">
        <v>345</v>
      </c>
      <c r="F263" t="str">
        <f t="shared" ref="F263:F326" si="28">$D263&amp;"-"&amp;$E263</f>
        <v>J3-A23</v>
      </c>
      <c r="G263" t="str">
        <f>VLOOKUP(F263,RAW_b_TEI0185_REV03!A:B,2,0)</f>
        <v>DP1_C2M_N</v>
      </c>
      <c r="H263" t="str">
        <f t="shared" ref="H263:H326" si="29">IF(IF(COUNTIF($Q$6:$S$150,G263)&gt;0,"---","--")="---",VLOOKUP(G263,$Q$6:$S$150,3,0),G263)</f>
        <v>DP1_C2M_N</v>
      </c>
      <c r="I263" t="str">
        <f t="shared" ref="I263:I326" si="30">IF(IF(COUNTIF($Q$6:$S$150,G263)&gt;0,"---","--")="---",VLOOKUP(G263,$Q$6:$S$150,2,0),"--")</f>
        <v>--</v>
      </c>
      <c r="J263" t="str">
        <f t="shared" ref="J263:J326" si="31">IF(COUNTIF($O$6:$O$100,G263)&gt;0,"---","--")</f>
        <v>--</v>
      </c>
      <c r="K263">
        <f>IFERROR(IF(J263="--",IF(G263=H263,VLOOKUP(G263,RAW_b_TEI0185_REV03!L:N,3,0),SUM(VLOOKUP(H263,RAW_b_TEI0185_REV03!L:N,3,0),VLOOKUP(G263,RAW_b_TEI0185_REV03!L:N,3,0))),"---"),"---")</f>
        <v>73.885000000000005</v>
      </c>
      <c r="L263" t="str">
        <f t="shared" ref="L263:L326" si="32">$D263&amp;"-"&amp;$E263</f>
        <v>J3-A23</v>
      </c>
      <c r="M263" t="str">
        <f>IFERROR(IF(
COUNTIF(B2B!H:H,(IF(K263&lt;&gt;"---",IF(INDEX(RAW_b_TEI0185_REV03!B:D,MATCH(H263,RAW_b_TEI0185_REV03!B:B,0),3)=L263,INDEX(
RAW_b_TEI0185_REV03!B:D,MATCH(H263,INDEX(RAW_b_TEI0185_REV03!B:B,MATCH(H263,RAW_b_TEI0185_REV03!B:B,)+1):'RAW_b_TEI0185_REV03'!B11334,)+MATCH(H263,RAW_b_TEI0185_REV03!B:B,),3),INDEX(RAW_b_TEI0185_REV03!B:D,MATCH(H263,RAW_b_TEI0185_REV03!B:B,0),3)),"---")))=1,"---",IF(K263&lt;&gt;"---",IF(INDEX(RAW_b_TEI0185_REV03!B:D,MATCH(H263,RAW_b_TEI0185_REV03!B:B,0),3)=L263,INDEX(
RAW_b_TEI0185_REV03!B:D,MATCH(H263,INDEX(RAW_b_TEI0185_REV03!B:B,MATCH(H263,RAW_b_TEI0185_REV03!B:B,)+1):'RAW_b_TEI0185_REV03'!B11334,)+MATCH(H263,RAW_b_TEI0185_REV03!B:B,),3),INDEX(RAW_b_TEI0185_REV03!B:D,MATCH(H263,RAW_b_TEI0185_REV03!B:B,0),3)),"---")),"---")</f>
        <v>U1-BC10</v>
      </c>
      <c r="N263" t="str">
        <f>IFERROR(IF(AND(B263="B2B",J263="--"),L263,IF(
COUNTIF(B2B!H:H,(IF(K263&lt;&gt;"---",IF(INDEX(RAW_b_TEI0185_REV03!B:D,MATCH(H263,RAW_b_TEI0185_REV03!B:B,0),3)=L263,INDEX(
RAW_b_TEI0185_REV03!B:D,MATCH(H263,INDEX(RAW_b_TEI0185_REV03!B:B,MATCH(H263,RAW_b_TEI0185_REV03!B:B,)+1):'RAW_b_TEI0185_REV03'!B11334,)+MATCH(H263,RAW_b_TEI0185_REV03!B:B,),3),INDEX(RAW_b_TEI0185_REV03!B:D,MATCH(H263,RAW_b_TEI0185_REV03!B:B,0),3)),"---")))=0,"---",IF(K263&lt;&gt;"---",IF(INDEX(RAW_b_TEI0185_REV03!B:D,MATCH(H263,RAW_b_TEI0185_REV03!B:B,0),3)=L263,INDEX(
RAW_b_TEI0185_REV03!B:D,MATCH(H263,INDEX(RAW_b_TEI0185_REV03!B:B,MATCH(H263,RAW_b_TEI0185_REV03!B:B,)+1):'RAW_b_TEI0185_REV03'!B11334,)+MATCH(H263,RAW_b_TEI0185_REV03!B:B,),3),INDEX(RAW_b_TEI0185_REV03!B:D,MATCH(H263,RAW_b_TEI0185_REV03!B:B,0),3)),"---"))),"---")</f>
        <v>---</v>
      </c>
      <c r="T263">
        <f>COUNTIF(RAW_b_TEI0185_REV03!B:B,G263)</f>
        <v>2</v>
      </c>
      <c r="U263" t="str">
        <f t="shared" ref="U263:U326" si="33">$B263&amp;"-"&amp;$C263</f>
        <v>FMC-DP1_C2M_N</v>
      </c>
      <c r="W263" t="str">
        <f>IF(IF(IFERROR(VLOOKUP(H263,$O$6:$O$50,1,),1)=1,1,0),IFERROR(VLOOKUP($F$2&amp;"-"&amp;H263,RAW_b_TEI0185_REV03!C:G,4,0),"--"),"---")</f>
        <v>BC10</v>
      </c>
      <c r="X263" t="str">
        <f t="shared" ref="X263:X326" si="34">IF(AND(J263="--",W263="--"),M263,"---")</f>
        <v>---</v>
      </c>
    </row>
    <row r="264" spans="1:24" x14ac:dyDescent="0.25">
      <c r="A264" t="s">
        <v>5382</v>
      </c>
      <c r="B264" t="s">
        <v>5223</v>
      </c>
      <c r="C264" t="s">
        <v>795</v>
      </c>
      <c r="D264" t="s">
        <v>271</v>
      </c>
      <c r="E264" t="s">
        <v>352</v>
      </c>
      <c r="F264" t="str">
        <f t="shared" si="28"/>
        <v>J3-A26</v>
      </c>
      <c r="G264" t="str">
        <f>VLOOKUP(F264,RAW_b_TEI0185_REV03!A:B,2,0)</f>
        <v>DP2_C2M_P</v>
      </c>
      <c r="H264" t="str">
        <f t="shared" si="29"/>
        <v>DP2_C2M_P</v>
      </c>
      <c r="I264" t="str">
        <f t="shared" si="30"/>
        <v>--</v>
      </c>
      <c r="J264" t="str">
        <f t="shared" si="31"/>
        <v>--</v>
      </c>
      <c r="K264">
        <f>IFERROR(IF(J264="--",IF(G264=H264,VLOOKUP(G264,RAW_b_TEI0185_REV03!L:N,3,0),SUM(VLOOKUP(H264,RAW_b_TEI0185_REV03!L:N,3,0),VLOOKUP(G264,RAW_b_TEI0185_REV03!L:N,3,0))),"---"),"---")</f>
        <v>69.098500000000001</v>
      </c>
      <c r="L264" t="str">
        <f t="shared" si="32"/>
        <v>J3-A26</v>
      </c>
      <c r="M264" t="str">
        <f>IFERROR(IF(
COUNTIF(B2B!H:H,(IF(K264&lt;&gt;"---",IF(INDEX(RAW_b_TEI0185_REV03!B:D,MATCH(H264,RAW_b_TEI0185_REV03!B:B,0),3)=L264,INDEX(
RAW_b_TEI0185_REV03!B:D,MATCH(H264,INDEX(RAW_b_TEI0185_REV03!B:B,MATCH(H264,RAW_b_TEI0185_REV03!B:B,)+1):'RAW_b_TEI0185_REV03'!B11335,)+MATCH(H264,RAW_b_TEI0185_REV03!B:B,),3),INDEX(RAW_b_TEI0185_REV03!B:D,MATCH(H264,RAW_b_TEI0185_REV03!B:B,0),3)),"---")))=1,"---",IF(K264&lt;&gt;"---",IF(INDEX(RAW_b_TEI0185_REV03!B:D,MATCH(H264,RAW_b_TEI0185_REV03!B:B,0),3)=L264,INDEX(
RAW_b_TEI0185_REV03!B:D,MATCH(H264,INDEX(RAW_b_TEI0185_REV03!B:B,MATCH(H264,RAW_b_TEI0185_REV03!B:B,)+1):'RAW_b_TEI0185_REV03'!B11335,)+MATCH(H264,RAW_b_TEI0185_REV03!B:B,),3),INDEX(RAW_b_TEI0185_REV03!B:D,MATCH(H264,RAW_b_TEI0185_REV03!B:B,0),3)),"---")),"---")</f>
        <v>U1-BA7</v>
      </c>
      <c r="N264" t="str">
        <f>IFERROR(IF(AND(B264="B2B",J264="--"),L264,IF(
COUNTIF(B2B!H:H,(IF(K264&lt;&gt;"---",IF(INDEX(RAW_b_TEI0185_REV03!B:D,MATCH(H264,RAW_b_TEI0185_REV03!B:B,0),3)=L264,INDEX(
RAW_b_TEI0185_REV03!B:D,MATCH(H264,INDEX(RAW_b_TEI0185_REV03!B:B,MATCH(H264,RAW_b_TEI0185_REV03!B:B,)+1):'RAW_b_TEI0185_REV03'!B11335,)+MATCH(H264,RAW_b_TEI0185_REV03!B:B,),3),INDEX(RAW_b_TEI0185_REV03!B:D,MATCH(H264,RAW_b_TEI0185_REV03!B:B,0),3)),"---")))=0,"---",IF(K264&lt;&gt;"---",IF(INDEX(RAW_b_TEI0185_REV03!B:D,MATCH(H264,RAW_b_TEI0185_REV03!B:B,0),3)=L264,INDEX(
RAW_b_TEI0185_REV03!B:D,MATCH(H264,INDEX(RAW_b_TEI0185_REV03!B:B,MATCH(H264,RAW_b_TEI0185_REV03!B:B,)+1):'RAW_b_TEI0185_REV03'!B11335,)+MATCH(H264,RAW_b_TEI0185_REV03!B:B,),3),INDEX(RAW_b_TEI0185_REV03!B:D,MATCH(H264,RAW_b_TEI0185_REV03!B:B,0),3)),"---"))),"---")</f>
        <v>---</v>
      </c>
      <c r="T264">
        <f>COUNTIF(RAW_b_TEI0185_REV03!B:B,G264)</f>
        <v>2</v>
      </c>
      <c r="U264" t="str">
        <f t="shared" si="33"/>
        <v>FMC-DP2_C2M_P</v>
      </c>
      <c r="W264" t="str">
        <f>IF(IF(IFERROR(VLOOKUP(H264,$O$6:$O$50,1,),1)=1,1,0),IFERROR(VLOOKUP($F$2&amp;"-"&amp;H264,RAW_b_TEI0185_REV03!C:G,4,0),"--"),"---")</f>
        <v>BA7</v>
      </c>
      <c r="X264" t="str">
        <f t="shared" si="34"/>
        <v>---</v>
      </c>
    </row>
    <row r="265" spans="1:24" x14ac:dyDescent="0.25">
      <c r="A265" t="s">
        <v>5383</v>
      </c>
      <c r="B265" t="s">
        <v>5223</v>
      </c>
      <c r="C265" t="s">
        <v>792</v>
      </c>
      <c r="D265" t="s">
        <v>271</v>
      </c>
      <c r="E265" t="s">
        <v>355</v>
      </c>
      <c r="F265" t="str">
        <f t="shared" si="28"/>
        <v>J3-A27</v>
      </c>
      <c r="G265" t="str">
        <f>VLOOKUP(F265,RAW_b_TEI0185_REV03!A:B,2,0)</f>
        <v>DP2_C2M_N</v>
      </c>
      <c r="H265" t="str">
        <f t="shared" si="29"/>
        <v>DP2_C2M_N</v>
      </c>
      <c r="I265" t="str">
        <f t="shared" si="30"/>
        <v>--</v>
      </c>
      <c r="J265" t="str">
        <f t="shared" si="31"/>
        <v>--</v>
      </c>
      <c r="K265">
        <f>IFERROR(IF(J265="--",IF(G265=H265,VLOOKUP(G265,RAW_b_TEI0185_REV03!L:N,3,0),SUM(VLOOKUP(H265,RAW_b_TEI0185_REV03!L:N,3,0),VLOOKUP(G265,RAW_b_TEI0185_REV03!L:N,3,0))),"---"),"---")</f>
        <v>69.098500000000001</v>
      </c>
      <c r="L265" t="str">
        <f t="shared" si="32"/>
        <v>J3-A27</v>
      </c>
      <c r="M265" t="str">
        <f>IFERROR(IF(
COUNTIF(B2B!H:H,(IF(K265&lt;&gt;"---",IF(INDEX(RAW_b_TEI0185_REV03!B:D,MATCH(H265,RAW_b_TEI0185_REV03!B:B,0),3)=L265,INDEX(
RAW_b_TEI0185_REV03!B:D,MATCH(H265,INDEX(RAW_b_TEI0185_REV03!B:B,MATCH(H265,RAW_b_TEI0185_REV03!B:B,)+1):'RAW_b_TEI0185_REV03'!B11336,)+MATCH(H265,RAW_b_TEI0185_REV03!B:B,),3),INDEX(RAW_b_TEI0185_REV03!B:D,MATCH(H265,RAW_b_TEI0185_REV03!B:B,0),3)),"---")))=1,"---",IF(K265&lt;&gt;"---",IF(INDEX(RAW_b_TEI0185_REV03!B:D,MATCH(H265,RAW_b_TEI0185_REV03!B:B,0),3)=L265,INDEX(
RAW_b_TEI0185_REV03!B:D,MATCH(H265,INDEX(RAW_b_TEI0185_REV03!B:B,MATCH(H265,RAW_b_TEI0185_REV03!B:B,)+1):'RAW_b_TEI0185_REV03'!B11336,)+MATCH(H265,RAW_b_TEI0185_REV03!B:B,),3),INDEX(RAW_b_TEI0185_REV03!B:D,MATCH(H265,RAW_b_TEI0185_REV03!B:B,0),3)),"---")),"---")</f>
        <v>U1-BA10</v>
      </c>
      <c r="N265" t="str">
        <f>IFERROR(IF(AND(B265="B2B",J265="--"),L265,IF(
COUNTIF(B2B!H:H,(IF(K265&lt;&gt;"---",IF(INDEX(RAW_b_TEI0185_REV03!B:D,MATCH(H265,RAW_b_TEI0185_REV03!B:B,0),3)=L265,INDEX(
RAW_b_TEI0185_REV03!B:D,MATCH(H265,INDEX(RAW_b_TEI0185_REV03!B:B,MATCH(H265,RAW_b_TEI0185_REV03!B:B,)+1):'RAW_b_TEI0185_REV03'!B11336,)+MATCH(H265,RAW_b_TEI0185_REV03!B:B,),3),INDEX(RAW_b_TEI0185_REV03!B:D,MATCH(H265,RAW_b_TEI0185_REV03!B:B,0),3)),"---")))=0,"---",IF(K265&lt;&gt;"---",IF(INDEX(RAW_b_TEI0185_REV03!B:D,MATCH(H265,RAW_b_TEI0185_REV03!B:B,0),3)=L265,INDEX(
RAW_b_TEI0185_REV03!B:D,MATCH(H265,INDEX(RAW_b_TEI0185_REV03!B:B,MATCH(H265,RAW_b_TEI0185_REV03!B:B,)+1):'RAW_b_TEI0185_REV03'!B11336,)+MATCH(H265,RAW_b_TEI0185_REV03!B:B,),3),INDEX(RAW_b_TEI0185_REV03!B:D,MATCH(H265,RAW_b_TEI0185_REV03!B:B,0),3)),"---"))),"---")</f>
        <v>---</v>
      </c>
      <c r="T265">
        <f>COUNTIF(RAW_b_TEI0185_REV03!B:B,G265)</f>
        <v>2</v>
      </c>
      <c r="U265" t="str">
        <f t="shared" si="33"/>
        <v>FMC-DP2_C2M_N</v>
      </c>
      <c r="W265" t="str">
        <f>IF(IF(IFERROR(VLOOKUP(H265,$O$6:$O$50,1,),1)=1,1,0),IFERROR(VLOOKUP($F$2&amp;"-"&amp;H265,RAW_b_TEI0185_REV03!C:G,4,0),"--"),"---")</f>
        <v>BA10</v>
      </c>
      <c r="X265" t="str">
        <f t="shared" si="34"/>
        <v>---</v>
      </c>
    </row>
    <row r="266" spans="1:24" x14ac:dyDescent="0.25">
      <c r="A266" t="s">
        <v>5384</v>
      </c>
      <c r="B266" t="s">
        <v>5223</v>
      </c>
      <c r="C266" t="s">
        <v>807</v>
      </c>
      <c r="D266" t="s">
        <v>271</v>
      </c>
      <c r="E266" t="s">
        <v>362</v>
      </c>
      <c r="F266" t="str">
        <f t="shared" si="28"/>
        <v>J3-A30</v>
      </c>
      <c r="G266" t="str">
        <f>VLOOKUP(F266,RAW_b_TEI0185_REV03!A:B,2,0)</f>
        <v>DP3_C2M_P</v>
      </c>
      <c r="H266" t="str">
        <f t="shared" si="29"/>
        <v>DP3_C2M_P</v>
      </c>
      <c r="I266" t="str">
        <f t="shared" si="30"/>
        <v>--</v>
      </c>
      <c r="J266" t="str">
        <f t="shared" si="31"/>
        <v>--</v>
      </c>
      <c r="K266">
        <f>IFERROR(IF(J266="--",IF(G266=H266,VLOOKUP(G266,RAW_b_TEI0185_REV03!L:N,3,0),SUM(VLOOKUP(H266,RAW_b_TEI0185_REV03!L:N,3,0),VLOOKUP(G266,RAW_b_TEI0185_REV03!L:N,3,0))),"---"),"---")</f>
        <v>69.903099999999995</v>
      </c>
      <c r="L266" t="str">
        <f t="shared" si="32"/>
        <v>J3-A30</v>
      </c>
      <c r="M266" t="str">
        <f>IFERROR(IF(
COUNTIF(B2B!H:H,(IF(K266&lt;&gt;"---",IF(INDEX(RAW_b_TEI0185_REV03!B:D,MATCH(H266,RAW_b_TEI0185_REV03!B:B,0),3)=L266,INDEX(
RAW_b_TEI0185_REV03!B:D,MATCH(H266,INDEX(RAW_b_TEI0185_REV03!B:B,MATCH(H266,RAW_b_TEI0185_REV03!B:B,)+1):'RAW_b_TEI0185_REV03'!B11337,)+MATCH(H266,RAW_b_TEI0185_REV03!B:B,),3),INDEX(RAW_b_TEI0185_REV03!B:D,MATCH(H266,RAW_b_TEI0185_REV03!B:B,0),3)),"---")))=1,"---",IF(K266&lt;&gt;"---",IF(INDEX(RAW_b_TEI0185_REV03!B:D,MATCH(H266,RAW_b_TEI0185_REV03!B:B,0),3)=L266,INDEX(
RAW_b_TEI0185_REV03!B:D,MATCH(H266,INDEX(RAW_b_TEI0185_REV03!B:B,MATCH(H266,RAW_b_TEI0185_REV03!B:B,)+1):'RAW_b_TEI0185_REV03'!B11337,)+MATCH(H266,RAW_b_TEI0185_REV03!B:B,),3),INDEX(RAW_b_TEI0185_REV03!B:D,MATCH(H266,RAW_b_TEI0185_REV03!B:B,0),3)),"---")),"---")</f>
        <v>U1-AW7</v>
      </c>
      <c r="N266" t="str">
        <f>IFERROR(IF(AND(B266="B2B",J266="--"),L266,IF(
COUNTIF(B2B!H:H,(IF(K266&lt;&gt;"---",IF(INDEX(RAW_b_TEI0185_REV03!B:D,MATCH(H266,RAW_b_TEI0185_REV03!B:B,0),3)=L266,INDEX(
RAW_b_TEI0185_REV03!B:D,MATCH(H266,INDEX(RAW_b_TEI0185_REV03!B:B,MATCH(H266,RAW_b_TEI0185_REV03!B:B,)+1):'RAW_b_TEI0185_REV03'!B11337,)+MATCH(H266,RAW_b_TEI0185_REV03!B:B,),3),INDEX(RAW_b_TEI0185_REV03!B:D,MATCH(H266,RAW_b_TEI0185_REV03!B:B,0),3)),"---")))=0,"---",IF(K266&lt;&gt;"---",IF(INDEX(RAW_b_TEI0185_REV03!B:D,MATCH(H266,RAW_b_TEI0185_REV03!B:B,0),3)=L266,INDEX(
RAW_b_TEI0185_REV03!B:D,MATCH(H266,INDEX(RAW_b_TEI0185_REV03!B:B,MATCH(H266,RAW_b_TEI0185_REV03!B:B,)+1):'RAW_b_TEI0185_REV03'!B11337,)+MATCH(H266,RAW_b_TEI0185_REV03!B:B,),3),INDEX(RAW_b_TEI0185_REV03!B:D,MATCH(H266,RAW_b_TEI0185_REV03!B:B,0),3)),"---"))),"---")</f>
        <v>---</v>
      </c>
      <c r="T266">
        <f>COUNTIF(RAW_b_TEI0185_REV03!B:B,G266)</f>
        <v>2</v>
      </c>
      <c r="U266" t="str">
        <f t="shared" si="33"/>
        <v>FMC-DP3_C2M_P</v>
      </c>
      <c r="W266" t="str">
        <f>IF(IF(IFERROR(VLOOKUP(H266,$O$6:$O$50,1,),1)=1,1,0),IFERROR(VLOOKUP($F$2&amp;"-"&amp;H266,RAW_b_TEI0185_REV03!C:G,4,0),"--"),"---")</f>
        <v>AW7</v>
      </c>
      <c r="X266" t="str">
        <f t="shared" si="34"/>
        <v>---</v>
      </c>
    </row>
    <row r="267" spans="1:24" x14ac:dyDescent="0.25">
      <c r="A267" t="s">
        <v>5385</v>
      </c>
      <c r="B267" t="s">
        <v>5223</v>
      </c>
      <c r="C267" t="s">
        <v>804</v>
      </c>
      <c r="D267" t="s">
        <v>271</v>
      </c>
      <c r="E267" t="s">
        <v>365</v>
      </c>
      <c r="F267" t="str">
        <f t="shared" si="28"/>
        <v>J3-A31</v>
      </c>
      <c r="G267" t="str">
        <f>VLOOKUP(F267,RAW_b_TEI0185_REV03!A:B,2,0)</f>
        <v>DP3_C2M_N</v>
      </c>
      <c r="H267" t="str">
        <f t="shared" si="29"/>
        <v>DP3_C2M_N</v>
      </c>
      <c r="I267" t="str">
        <f t="shared" si="30"/>
        <v>--</v>
      </c>
      <c r="J267" t="str">
        <f t="shared" si="31"/>
        <v>--</v>
      </c>
      <c r="K267">
        <f>IFERROR(IF(J267="--",IF(G267=H267,VLOOKUP(G267,RAW_b_TEI0185_REV03!L:N,3,0),SUM(VLOOKUP(H267,RAW_b_TEI0185_REV03!L:N,3,0),VLOOKUP(G267,RAW_b_TEI0185_REV03!L:N,3,0))),"---"),"---")</f>
        <v>69.903099999999995</v>
      </c>
      <c r="L267" t="str">
        <f t="shared" si="32"/>
        <v>J3-A31</v>
      </c>
      <c r="M267" t="str">
        <f>IFERROR(IF(
COUNTIF(B2B!H:H,(IF(K267&lt;&gt;"---",IF(INDEX(RAW_b_TEI0185_REV03!B:D,MATCH(H267,RAW_b_TEI0185_REV03!B:B,0),3)=L267,INDEX(
RAW_b_TEI0185_REV03!B:D,MATCH(H267,INDEX(RAW_b_TEI0185_REV03!B:B,MATCH(H267,RAW_b_TEI0185_REV03!B:B,)+1):'RAW_b_TEI0185_REV03'!B11338,)+MATCH(H267,RAW_b_TEI0185_REV03!B:B,),3),INDEX(RAW_b_TEI0185_REV03!B:D,MATCH(H267,RAW_b_TEI0185_REV03!B:B,0),3)),"---")))=1,"---",IF(K267&lt;&gt;"---",IF(INDEX(RAW_b_TEI0185_REV03!B:D,MATCH(H267,RAW_b_TEI0185_REV03!B:B,0),3)=L267,INDEX(
RAW_b_TEI0185_REV03!B:D,MATCH(H267,INDEX(RAW_b_TEI0185_REV03!B:B,MATCH(H267,RAW_b_TEI0185_REV03!B:B,)+1):'RAW_b_TEI0185_REV03'!B11338,)+MATCH(H267,RAW_b_TEI0185_REV03!B:B,),3),INDEX(RAW_b_TEI0185_REV03!B:D,MATCH(H267,RAW_b_TEI0185_REV03!B:B,0),3)),"---")),"---")</f>
        <v>U1-AW10</v>
      </c>
      <c r="N267" t="str">
        <f>IFERROR(IF(AND(B267="B2B",J267="--"),L267,IF(
COUNTIF(B2B!H:H,(IF(K267&lt;&gt;"---",IF(INDEX(RAW_b_TEI0185_REV03!B:D,MATCH(H267,RAW_b_TEI0185_REV03!B:B,0),3)=L267,INDEX(
RAW_b_TEI0185_REV03!B:D,MATCH(H267,INDEX(RAW_b_TEI0185_REV03!B:B,MATCH(H267,RAW_b_TEI0185_REV03!B:B,)+1):'RAW_b_TEI0185_REV03'!B11338,)+MATCH(H267,RAW_b_TEI0185_REV03!B:B,),3),INDEX(RAW_b_TEI0185_REV03!B:D,MATCH(H267,RAW_b_TEI0185_REV03!B:B,0),3)),"---")))=0,"---",IF(K267&lt;&gt;"---",IF(INDEX(RAW_b_TEI0185_REV03!B:D,MATCH(H267,RAW_b_TEI0185_REV03!B:B,0),3)=L267,INDEX(
RAW_b_TEI0185_REV03!B:D,MATCH(H267,INDEX(RAW_b_TEI0185_REV03!B:B,MATCH(H267,RAW_b_TEI0185_REV03!B:B,)+1):'RAW_b_TEI0185_REV03'!B11338,)+MATCH(H267,RAW_b_TEI0185_REV03!B:B,),3),INDEX(RAW_b_TEI0185_REV03!B:D,MATCH(H267,RAW_b_TEI0185_REV03!B:B,0),3)),"---"))),"---")</f>
        <v>---</v>
      </c>
      <c r="T267">
        <f>COUNTIF(RAW_b_TEI0185_REV03!B:B,G267)</f>
        <v>2</v>
      </c>
      <c r="U267" t="str">
        <f t="shared" si="33"/>
        <v>FMC-DP3_C2M_N</v>
      </c>
      <c r="W267" t="str">
        <f>IF(IF(IFERROR(VLOOKUP(H267,$O$6:$O$50,1,),1)=1,1,0),IFERROR(VLOOKUP($F$2&amp;"-"&amp;H267,RAW_b_TEI0185_REV03!C:G,4,0),"--"),"---")</f>
        <v>AW10</v>
      </c>
      <c r="X267" t="str">
        <f t="shared" si="34"/>
        <v>---</v>
      </c>
    </row>
    <row r="268" spans="1:24" x14ac:dyDescent="0.25">
      <c r="A268" t="s">
        <v>5386</v>
      </c>
      <c r="B268" t="s">
        <v>5223</v>
      </c>
      <c r="C268" t="s">
        <v>819</v>
      </c>
      <c r="D268" t="s">
        <v>271</v>
      </c>
      <c r="E268" t="s">
        <v>980</v>
      </c>
      <c r="F268" t="str">
        <f t="shared" si="28"/>
        <v>J3-A34</v>
      </c>
      <c r="G268" t="str">
        <f>VLOOKUP(F268,RAW_b_TEI0185_REV03!A:B,2,0)</f>
        <v>DP4_C2M_P</v>
      </c>
      <c r="H268" t="str">
        <f t="shared" si="29"/>
        <v>DP4_C2M_P</v>
      </c>
      <c r="I268" t="str">
        <f t="shared" si="30"/>
        <v>--</v>
      </c>
      <c r="J268" t="str">
        <f t="shared" si="31"/>
        <v>--</v>
      </c>
      <c r="K268">
        <f>IFERROR(IF(J268="--",IF(G268=H268,VLOOKUP(G268,RAW_b_TEI0185_REV03!L:N,3,0),SUM(VLOOKUP(H268,RAW_b_TEI0185_REV03!L:N,3,0),VLOOKUP(G268,RAW_b_TEI0185_REV03!L:N,3,0))),"---"),"---")</f>
        <v>73.003299999999996</v>
      </c>
      <c r="L268" t="str">
        <f t="shared" si="32"/>
        <v>J3-A34</v>
      </c>
      <c r="M268" t="str">
        <f>IFERROR(IF(
COUNTIF(B2B!H:H,(IF(K268&lt;&gt;"---",IF(INDEX(RAW_b_TEI0185_REV03!B:D,MATCH(H268,RAW_b_TEI0185_REV03!B:B,0),3)=L268,INDEX(
RAW_b_TEI0185_REV03!B:D,MATCH(H268,INDEX(RAW_b_TEI0185_REV03!B:B,MATCH(H268,RAW_b_TEI0185_REV03!B:B,)+1):'RAW_b_TEI0185_REV03'!B11339,)+MATCH(H268,RAW_b_TEI0185_REV03!B:B,),3),INDEX(RAW_b_TEI0185_REV03!B:D,MATCH(H268,RAW_b_TEI0185_REV03!B:B,0),3)),"---")))=1,"---",IF(K268&lt;&gt;"---",IF(INDEX(RAW_b_TEI0185_REV03!B:D,MATCH(H268,RAW_b_TEI0185_REV03!B:B,0),3)=L268,INDEX(
RAW_b_TEI0185_REV03!B:D,MATCH(H268,INDEX(RAW_b_TEI0185_REV03!B:B,MATCH(H268,RAW_b_TEI0185_REV03!B:B,)+1):'RAW_b_TEI0185_REV03'!B11339,)+MATCH(H268,RAW_b_TEI0185_REV03!B:B,),3),INDEX(RAW_b_TEI0185_REV03!B:D,MATCH(H268,RAW_b_TEI0185_REV03!B:B,0),3)),"---")),"---")</f>
        <v>U1-AU7</v>
      </c>
      <c r="N268" t="str">
        <f>IFERROR(IF(AND(B268="B2B",J268="--"),L268,IF(
COUNTIF(B2B!H:H,(IF(K268&lt;&gt;"---",IF(INDEX(RAW_b_TEI0185_REV03!B:D,MATCH(H268,RAW_b_TEI0185_REV03!B:B,0),3)=L268,INDEX(
RAW_b_TEI0185_REV03!B:D,MATCH(H268,INDEX(RAW_b_TEI0185_REV03!B:B,MATCH(H268,RAW_b_TEI0185_REV03!B:B,)+1):'RAW_b_TEI0185_REV03'!B11339,)+MATCH(H268,RAW_b_TEI0185_REV03!B:B,),3),INDEX(RAW_b_TEI0185_REV03!B:D,MATCH(H268,RAW_b_TEI0185_REV03!B:B,0),3)),"---")))=0,"---",IF(K268&lt;&gt;"---",IF(INDEX(RAW_b_TEI0185_REV03!B:D,MATCH(H268,RAW_b_TEI0185_REV03!B:B,0),3)=L268,INDEX(
RAW_b_TEI0185_REV03!B:D,MATCH(H268,INDEX(RAW_b_TEI0185_REV03!B:B,MATCH(H268,RAW_b_TEI0185_REV03!B:B,)+1):'RAW_b_TEI0185_REV03'!B11339,)+MATCH(H268,RAW_b_TEI0185_REV03!B:B,),3),INDEX(RAW_b_TEI0185_REV03!B:D,MATCH(H268,RAW_b_TEI0185_REV03!B:B,0),3)),"---"))),"---")</f>
        <v>---</v>
      </c>
      <c r="T268">
        <f>COUNTIF(RAW_b_TEI0185_REV03!B:B,G268)</f>
        <v>2</v>
      </c>
      <c r="U268" t="str">
        <f t="shared" si="33"/>
        <v>FMC-DP4_C2M_P</v>
      </c>
      <c r="W268" t="str">
        <f>IF(IF(IFERROR(VLOOKUP(H268,$O$6:$O$50,1,),1)=1,1,0),IFERROR(VLOOKUP($F$2&amp;"-"&amp;H268,RAW_b_TEI0185_REV03!C:G,4,0),"--"),"---")</f>
        <v>AU7</v>
      </c>
      <c r="X268" t="str">
        <f t="shared" si="34"/>
        <v>---</v>
      </c>
    </row>
    <row r="269" spans="1:24" x14ac:dyDescent="0.25">
      <c r="A269" t="s">
        <v>5387</v>
      </c>
      <c r="B269" t="s">
        <v>5223</v>
      </c>
      <c r="C269" t="s">
        <v>816</v>
      </c>
      <c r="D269" t="s">
        <v>271</v>
      </c>
      <c r="E269" t="s">
        <v>982</v>
      </c>
      <c r="F269" t="str">
        <f t="shared" si="28"/>
        <v>J3-A35</v>
      </c>
      <c r="G269" t="str">
        <f>VLOOKUP(F269,RAW_b_TEI0185_REV03!A:B,2,0)</f>
        <v>DP4_C2M_N</v>
      </c>
      <c r="H269" t="str">
        <f t="shared" si="29"/>
        <v>DP4_C2M_N</v>
      </c>
      <c r="I269" t="str">
        <f t="shared" si="30"/>
        <v>--</v>
      </c>
      <c r="J269" t="str">
        <f t="shared" si="31"/>
        <v>--</v>
      </c>
      <c r="K269">
        <f>IFERROR(IF(J269="--",IF(G269=H269,VLOOKUP(G269,RAW_b_TEI0185_REV03!L:N,3,0),SUM(VLOOKUP(H269,RAW_b_TEI0185_REV03!L:N,3,0),VLOOKUP(G269,RAW_b_TEI0185_REV03!L:N,3,0))),"---"),"---")</f>
        <v>73.003299999999996</v>
      </c>
      <c r="L269" t="str">
        <f t="shared" si="32"/>
        <v>J3-A35</v>
      </c>
      <c r="M269" t="str">
        <f>IFERROR(IF(
COUNTIF(B2B!H:H,(IF(K269&lt;&gt;"---",IF(INDEX(RAW_b_TEI0185_REV03!B:D,MATCH(H269,RAW_b_TEI0185_REV03!B:B,0),3)=L269,INDEX(
RAW_b_TEI0185_REV03!B:D,MATCH(H269,INDEX(RAW_b_TEI0185_REV03!B:B,MATCH(H269,RAW_b_TEI0185_REV03!B:B,)+1):'RAW_b_TEI0185_REV03'!B11340,)+MATCH(H269,RAW_b_TEI0185_REV03!B:B,),3),INDEX(RAW_b_TEI0185_REV03!B:D,MATCH(H269,RAW_b_TEI0185_REV03!B:B,0),3)),"---")))=1,"---",IF(K269&lt;&gt;"---",IF(INDEX(RAW_b_TEI0185_REV03!B:D,MATCH(H269,RAW_b_TEI0185_REV03!B:B,0),3)=L269,INDEX(
RAW_b_TEI0185_REV03!B:D,MATCH(H269,INDEX(RAW_b_TEI0185_REV03!B:B,MATCH(H269,RAW_b_TEI0185_REV03!B:B,)+1):'RAW_b_TEI0185_REV03'!B11340,)+MATCH(H269,RAW_b_TEI0185_REV03!B:B,),3),INDEX(RAW_b_TEI0185_REV03!B:D,MATCH(H269,RAW_b_TEI0185_REV03!B:B,0),3)),"---")),"---")</f>
        <v>U1-AU10</v>
      </c>
      <c r="N269" t="str">
        <f>IFERROR(IF(AND(B269="B2B",J269="--"),L269,IF(
COUNTIF(B2B!H:H,(IF(K269&lt;&gt;"---",IF(INDEX(RAW_b_TEI0185_REV03!B:D,MATCH(H269,RAW_b_TEI0185_REV03!B:B,0),3)=L269,INDEX(
RAW_b_TEI0185_REV03!B:D,MATCH(H269,INDEX(RAW_b_TEI0185_REV03!B:B,MATCH(H269,RAW_b_TEI0185_REV03!B:B,)+1):'RAW_b_TEI0185_REV03'!B11340,)+MATCH(H269,RAW_b_TEI0185_REV03!B:B,),3),INDEX(RAW_b_TEI0185_REV03!B:D,MATCH(H269,RAW_b_TEI0185_REV03!B:B,0),3)),"---")))=0,"---",IF(K269&lt;&gt;"---",IF(INDEX(RAW_b_TEI0185_REV03!B:D,MATCH(H269,RAW_b_TEI0185_REV03!B:B,0),3)=L269,INDEX(
RAW_b_TEI0185_REV03!B:D,MATCH(H269,INDEX(RAW_b_TEI0185_REV03!B:B,MATCH(H269,RAW_b_TEI0185_REV03!B:B,)+1):'RAW_b_TEI0185_REV03'!B11340,)+MATCH(H269,RAW_b_TEI0185_REV03!B:B,),3),INDEX(RAW_b_TEI0185_REV03!B:D,MATCH(H269,RAW_b_TEI0185_REV03!B:B,0),3)),"---"))),"---")</f>
        <v>---</v>
      </c>
      <c r="T269">
        <f>COUNTIF(RAW_b_TEI0185_REV03!B:B,G269)</f>
        <v>2</v>
      </c>
      <c r="U269" t="str">
        <f t="shared" si="33"/>
        <v>FMC-DP4_C2M_N</v>
      </c>
      <c r="W269" t="str">
        <f>IF(IF(IFERROR(VLOOKUP(H269,$O$6:$O$50,1,),1)=1,1,0),IFERROR(VLOOKUP($F$2&amp;"-"&amp;H269,RAW_b_TEI0185_REV03!C:G,4,0),"--"),"---")</f>
        <v>AU10</v>
      </c>
      <c r="X269" t="str">
        <f t="shared" si="34"/>
        <v>---</v>
      </c>
    </row>
    <row r="270" spans="1:24" x14ac:dyDescent="0.25">
      <c r="A270" t="s">
        <v>5388</v>
      </c>
      <c r="B270" t="s">
        <v>5223</v>
      </c>
      <c r="C270" t="s">
        <v>831</v>
      </c>
      <c r="D270" t="s">
        <v>271</v>
      </c>
      <c r="E270" t="s">
        <v>984</v>
      </c>
      <c r="F270" t="str">
        <f t="shared" si="28"/>
        <v>J3-A38</v>
      </c>
      <c r="G270" t="str">
        <f>VLOOKUP(F270,RAW_b_TEI0185_REV03!A:B,2,0)</f>
        <v>DP5_C2M_P</v>
      </c>
      <c r="H270" t="str">
        <f t="shared" si="29"/>
        <v>DP5_C2M_P</v>
      </c>
      <c r="I270" t="str">
        <f t="shared" si="30"/>
        <v>--</v>
      </c>
      <c r="J270" t="str">
        <f t="shared" si="31"/>
        <v>--</v>
      </c>
      <c r="K270">
        <f>IFERROR(IF(J270="--",IF(G270=H270,VLOOKUP(G270,RAW_b_TEI0185_REV03!L:N,3,0),SUM(VLOOKUP(H270,RAW_b_TEI0185_REV03!L:N,3,0),VLOOKUP(G270,RAW_b_TEI0185_REV03!L:N,3,0))),"---"),"---")</f>
        <v>75.938900000000004</v>
      </c>
      <c r="L270" t="str">
        <f t="shared" si="32"/>
        <v>J3-A38</v>
      </c>
      <c r="M270" t="str">
        <f>IFERROR(IF(
COUNTIF(B2B!H:H,(IF(K270&lt;&gt;"---",IF(INDEX(RAW_b_TEI0185_REV03!B:D,MATCH(H270,RAW_b_TEI0185_REV03!B:B,0),3)=L270,INDEX(
RAW_b_TEI0185_REV03!B:D,MATCH(H270,INDEX(RAW_b_TEI0185_REV03!B:B,MATCH(H270,RAW_b_TEI0185_REV03!B:B,)+1):'RAW_b_TEI0185_REV03'!B11341,)+MATCH(H270,RAW_b_TEI0185_REV03!B:B,),3),INDEX(RAW_b_TEI0185_REV03!B:D,MATCH(H270,RAW_b_TEI0185_REV03!B:B,0),3)),"---")))=1,"---",IF(K270&lt;&gt;"---",IF(INDEX(RAW_b_TEI0185_REV03!B:D,MATCH(H270,RAW_b_TEI0185_REV03!B:B,0),3)=L270,INDEX(
RAW_b_TEI0185_REV03!B:D,MATCH(H270,INDEX(RAW_b_TEI0185_REV03!B:B,MATCH(H270,RAW_b_TEI0185_REV03!B:B,)+1):'RAW_b_TEI0185_REV03'!B11341,)+MATCH(H270,RAW_b_TEI0185_REV03!B:B,),3),INDEX(RAW_b_TEI0185_REV03!B:D,MATCH(H270,RAW_b_TEI0185_REV03!B:B,0),3)),"---")),"---")</f>
        <v>U1-AR7</v>
      </c>
      <c r="N270" t="str">
        <f>IFERROR(IF(AND(B270="B2B",J270="--"),L270,IF(
COUNTIF(B2B!H:H,(IF(K270&lt;&gt;"---",IF(INDEX(RAW_b_TEI0185_REV03!B:D,MATCH(H270,RAW_b_TEI0185_REV03!B:B,0),3)=L270,INDEX(
RAW_b_TEI0185_REV03!B:D,MATCH(H270,INDEX(RAW_b_TEI0185_REV03!B:B,MATCH(H270,RAW_b_TEI0185_REV03!B:B,)+1):'RAW_b_TEI0185_REV03'!B11341,)+MATCH(H270,RAW_b_TEI0185_REV03!B:B,),3),INDEX(RAW_b_TEI0185_REV03!B:D,MATCH(H270,RAW_b_TEI0185_REV03!B:B,0),3)),"---")))=0,"---",IF(K270&lt;&gt;"---",IF(INDEX(RAW_b_TEI0185_REV03!B:D,MATCH(H270,RAW_b_TEI0185_REV03!B:B,0),3)=L270,INDEX(
RAW_b_TEI0185_REV03!B:D,MATCH(H270,INDEX(RAW_b_TEI0185_REV03!B:B,MATCH(H270,RAW_b_TEI0185_REV03!B:B,)+1):'RAW_b_TEI0185_REV03'!B11341,)+MATCH(H270,RAW_b_TEI0185_REV03!B:B,),3),INDEX(RAW_b_TEI0185_REV03!B:D,MATCH(H270,RAW_b_TEI0185_REV03!B:B,0),3)),"---"))),"---")</f>
        <v>---</v>
      </c>
      <c r="T270">
        <f>COUNTIF(RAW_b_TEI0185_REV03!B:B,G270)</f>
        <v>2</v>
      </c>
      <c r="U270" t="str">
        <f t="shared" si="33"/>
        <v>FMC-DP5_C2M_P</v>
      </c>
      <c r="W270" t="str">
        <f>IF(IF(IFERROR(VLOOKUP(H270,$O$6:$O$50,1,),1)=1,1,0),IFERROR(VLOOKUP($F$2&amp;"-"&amp;H270,RAW_b_TEI0185_REV03!C:G,4,0),"--"),"---")</f>
        <v>AR7</v>
      </c>
      <c r="X270" t="str">
        <f t="shared" si="34"/>
        <v>---</v>
      </c>
    </row>
    <row r="271" spans="1:24" x14ac:dyDescent="0.25">
      <c r="A271" t="s">
        <v>5389</v>
      </c>
      <c r="B271" t="s">
        <v>5223</v>
      </c>
      <c r="C271" t="s">
        <v>828</v>
      </c>
      <c r="D271" t="s">
        <v>271</v>
      </c>
      <c r="E271" t="s">
        <v>986</v>
      </c>
      <c r="F271" t="str">
        <f t="shared" si="28"/>
        <v>J3-A39</v>
      </c>
      <c r="G271" t="str">
        <f>VLOOKUP(F271,RAW_b_TEI0185_REV03!A:B,2,0)</f>
        <v>DP5_C2M_N</v>
      </c>
      <c r="H271" t="str">
        <f t="shared" si="29"/>
        <v>DP5_C2M_N</v>
      </c>
      <c r="I271" t="str">
        <f t="shared" si="30"/>
        <v>--</v>
      </c>
      <c r="J271" t="str">
        <f t="shared" si="31"/>
        <v>--</v>
      </c>
      <c r="K271">
        <f>IFERROR(IF(J271="--",IF(G271=H271,VLOOKUP(G271,RAW_b_TEI0185_REV03!L:N,3,0),SUM(VLOOKUP(H271,RAW_b_TEI0185_REV03!L:N,3,0),VLOOKUP(G271,RAW_b_TEI0185_REV03!L:N,3,0))),"---"),"---")</f>
        <v>75.944900000000004</v>
      </c>
      <c r="L271" t="str">
        <f t="shared" si="32"/>
        <v>J3-A39</v>
      </c>
      <c r="M271" t="str">
        <f>IFERROR(IF(
COUNTIF(B2B!H:H,(IF(K271&lt;&gt;"---",IF(INDEX(RAW_b_TEI0185_REV03!B:D,MATCH(H271,RAW_b_TEI0185_REV03!B:B,0),3)=L271,INDEX(
RAW_b_TEI0185_REV03!B:D,MATCH(H271,INDEX(RAW_b_TEI0185_REV03!B:B,MATCH(H271,RAW_b_TEI0185_REV03!B:B,)+1):'RAW_b_TEI0185_REV03'!B11342,)+MATCH(H271,RAW_b_TEI0185_REV03!B:B,),3),INDEX(RAW_b_TEI0185_REV03!B:D,MATCH(H271,RAW_b_TEI0185_REV03!B:B,0),3)),"---")))=1,"---",IF(K271&lt;&gt;"---",IF(INDEX(RAW_b_TEI0185_REV03!B:D,MATCH(H271,RAW_b_TEI0185_REV03!B:B,0),3)=L271,INDEX(
RAW_b_TEI0185_REV03!B:D,MATCH(H271,INDEX(RAW_b_TEI0185_REV03!B:B,MATCH(H271,RAW_b_TEI0185_REV03!B:B,)+1):'RAW_b_TEI0185_REV03'!B11342,)+MATCH(H271,RAW_b_TEI0185_REV03!B:B,),3),INDEX(RAW_b_TEI0185_REV03!B:D,MATCH(H271,RAW_b_TEI0185_REV03!B:B,0),3)),"---")),"---")</f>
        <v>U1-AR10</v>
      </c>
      <c r="N271" t="str">
        <f>IFERROR(IF(AND(B271="B2B",J271="--"),L271,IF(
COUNTIF(B2B!H:H,(IF(K271&lt;&gt;"---",IF(INDEX(RAW_b_TEI0185_REV03!B:D,MATCH(H271,RAW_b_TEI0185_REV03!B:B,0),3)=L271,INDEX(
RAW_b_TEI0185_REV03!B:D,MATCH(H271,INDEX(RAW_b_TEI0185_REV03!B:B,MATCH(H271,RAW_b_TEI0185_REV03!B:B,)+1):'RAW_b_TEI0185_REV03'!B11342,)+MATCH(H271,RAW_b_TEI0185_REV03!B:B,),3),INDEX(RAW_b_TEI0185_REV03!B:D,MATCH(H271,RAW_b_TEI0185_REV03!B:B,0),3)),"---")))=0,"---",IF(K271&lt;&gt;"---",IF(INDEX(RAW_b_TEI0185_REV03!B:D,MATCH(H271,RAW_b_TEI0185_REV03!B:B,0),3)=L271,INDEX(
RAW_b_TEI0185_REV03!B:D,MATCH(H271,INDEX(RAW_b_TEI0185_REV03!B:B,MATCH(H271,RAW_b_TEI0185_REV03!B:B,)+1):'RAW_b_TEI0185_REV03'!B11342,)+MATCH(H271,RAW_b_TEI0185_REV03!B:B,),3),INDEX(RAW_b_TEI0185_REV03!B:D,MATCH(H271,RAW_b_TEI0185_REV03!B:B,0),3)),"---"))),"---")</f>
        <v>---</v>
      </c>
      <c r="T271">
        <f>COUNTIF(RAW_b_TEI0185_REV03!B:B,G271)</f>
        <v>2</v>
      </c>
      <c r="U271" t="str">
        <f t="shared" si="33"/>
        <v>FMC-DP5_C2M_N</v>
      </c>
      <c r="W271" t="str">
        <f>IF(IF(IFERROR(VLOOKUP(H271,$O$6:$O$50,1,),1)=1,1,0),IFERROR(VLOOKUP($F$2&amp;"-"&amp;H271,RAW_b_TEI0185_REV03!C:G,4,0),"--"),"---")</f>
        <v>AR10</v>
      </c>
      <c r="X271" t="str">
        <f t="shared" si="34"/>
        <v>---</v>
      </c>
    </row>
    <row r="272" spans="1:24" x14ac:dyDescent="0.25">
      <c r="A272" t="s">
        <v>5390</v>
      </c>
      <c r="B272" t="s">
        <v>5223</v>
      </c>
      <c r="C272" t="s">
        <v>988</v>
      </c>
      <c r="D272" t="s">
        <v>271</v>
      </c>
      <c r="E272" t="s">
        <v>370</v>
      </c>
      <c r="F272" t="str">
        <f t="shared" si="28"/>
        <v>J3-B1</v>
      </c>
      <c r="G272" t="str">
        <f>VLOOKUP(F272,RAW_b_TEI0185_REV03!A:B,2,0)</f>
        <v>NetJ3_B1</v>
      </c>
      <c r="H272" t="str">
        <f t="shared" si="29"/>
        <v>NetJ3_B1</v>
      </c>
      <c r="I272" t="str">
        <f t="shared" si="30"/>
        <v>--</v>
      </c>
      <c r="J272" t="str">
        <f t="shared" si="31"/>
        <v>--</v>
      </c>
      <c r="K272" t="str">
        <f>IFERROR(IF(J272="--",IF(G272=H272,VLOOKUP(G272,RAW_b_TEI0185_REV03!L:N,3,0),SUM(VLOOKUP(H272,RAW_b_TEI0185_REV03!L:N,3,0),VLOOKUP(G272,RAW_b_TEI0185_REV03!L:N,3,0))),"---"),"---")</f>
        <v>---</v>
      </c>
      <c r="L272" t="str">
        <f t="shared" si="32"/>
        <v>J3-B1</v>
      </c>
      <c r="M272" t="str">
        <f>IFERROR(IF(
COUNTIF(B2B!H:H,(IF(K272&lt;&gt;"---",IF(INDEX(RAW_b_TEI0185_REV03!B:D,MATCH(H272,RAW_b_TEI0185_REV03!B:B,0),3)=L272,INDEX(
RAW_b_TEI0185_REV03!B:D,MATCH(H272,INDEX(RAW_b_TEI0185_REV03!B:B,MATCH(H272,RAW_b_TEI0185_REV03!B:B,)+1):'RAW_b_TEI0185_REV03'!B11343,)+MATCH(H272,RAW_b_TEI0185_REV03!B:B,),3),INDEX(RAW_b_TEI0185_REV03!B:D,MATCH(H272,RAW_b_TEI0185_REV03!B:B,0),3)),"---")))=1,"---",IF(K272&lt;&gt;"---",IF(INDEX(RAW_b_TEI0185_REV03!B:D,MATCH(H272,RAW_b_TEI0185_REV03!B:B,0),3)=L272,INDEX(
RAW_b_TEI0185_REV03!B:D,MATCH(H272,INDEX(RAW_b_TEI0185_REV03!B:B,MATCH(H272,RAW_b_TEI0185_REV03!B:B,)+1):'RAW_b_TEI0185_REV03'!B11343,)+MATCH(H272,RAW_b_TEI0185_REV03!B:B,),3),INDEX(RAW_b_TEI0185_REV03!B:D,MATCH(H272,RAW_b_TEI0185_REV03!B:B,0),3)),"---")),"---")</f>
        <v>---</v>
      </c>
      <c r="N272" t="str">
        <f>IFERROR(IF(AND(B272="B2B",J272="--"),L272,IF(
COUNTIF(B2B!H:H,(IF(K272&lt;&gt;"---",IF(INDEX(RAW_b_TEI0185_REV03!B:D,MATCH(H272,RAW_b_TEI0185_REV03!B:B,0),3)=L272,INDEX(
RAW_b_TEI0185_REV03!B:D,MATCH(H272,INDEX(RAW_b_TEI0185_REV03!B:B,MATCH(H272,RAW_b_TEI0185_REV03!B:B,)+1):'RAW_b_TEI0185_REV03'!B11343,)+MATCH(H272,RAW_b_TEI0185_REV03!B:B,),3),INDEX(RAW_b_TEI0185_REV03!B:D,MATCH(H272,RAW_b_TEI0185_REV03!B:B,0),3)),"---")))=0,"---",IF(K272&lt;&gt;"---",IF(INDEX(RAW_b_TEI0185_REV03!B:D,MATCH(H272,RAW_b_TEI0185_REV03!B:B,0),3)=L272,INDEX(
RAW_b_TEI0185_REV03!B:D,MATCH(H272,INDEX(RAW_b_TEI0185_REV03!B:B,MATCH(H272,RAW_b_TEI0185_REV03!B:B,)+1):'RAW_b_TEI0185_REV03'!B11343,)+MATCH(H272,RAW_b_TEI0185_REV03!B:B,),3),INDEX(RAW_b_TEI0185_REV03!B:D,MATCH(H272,RAW_b_TEI0185_REV03!B:B,0),3)),"---"))),"---")</f>
        <v>---</v>
      </c>
      <c r="T272">
        <f>COUNTIF(RAW_b_TEI0185_REV03!B:B,G272)</f>
        <v>1</v>
      </c>
      <c r="U272" t="str">
        <f t="shared" si="33"/>
        <v>FMC-NetJ3_B1</v>
      </c>
      <c r="W272" t="str">
        <f>IF(IF(IFERROR(VLOOKUP(H272,$O$6:$O$50,1,),1)=1,1,0),IFERROR(VLOOKUP($F$2&amp;"-"&amp;H272,RAW_b_TEI0185_REV03!C:G,4,0),"--"),"---")</f>
        <v>--</v>
      </c>
      <c r="X272" t="str">
        <f t="shared" si="34"/>
        <v>---</v>
      </c>
    </row>
    <row r="273" spans="1:24" x14ac:dyDescent="0.25">
      <c r="A273" t="s">
        <v>5391</v>
      </c>
      <c r="B273" t="s">
        <v>5223</v>
      </c>
      <c r="C273" t="s">
        <v>990</v>
      </c>
      <c r="D273" t="s">
        <v>271</v>
      </c>
      <c r="E273" t="s">
        <v>376</v>
      </c>
      <c r="F273" t="str">
        <f t="shared" si="28"/>
        <v>J3-B4</v>
      </c>
      <c r="G273" t="str">
        <f>VLOOKUP(F273,RAW_b_TEI0185_REV03!A:B,2,0)</f>
        <v>NetJ3_B4</v>
      </c>
      <c r="H273" t="str">
        <f t="shared" si="29"/>
        <v>NetJ3_B4</v>
      </c>
      <c r="I273" t="str">
        <f t="shared" si="30"/>
        <v>--</v>
      </c>
      <c r="J273" t="str">
        <f t="shared" si="31"/>
        <v>--</v>
      </c>
      <c r="K273" t="str">
        <f>IFERROR(IF(J273="--",IF(G273=H273,VLOOKUP(G273,RAW_b_TEI0185_REV03!L:N,3,0),SUM(VLOOKUP(H273,RAW_b_TEI0185_REV03!L:N,3,0),VLOOKUP(G273,RAW_b_TEI0185_REV03!L:N,3,0))),"---"),"---")</f>
        <v>---</v>
      </c>
      <c r="L273" t="str">
        <f t="shared" si="32"/>
        <v>J3-B4</v>
      </c>
      <c r="M273" t="str">
        <f>IFERROR(IF(
COUNTIF(B2B!H:H,(IF(K273&lt;&gt;"---",IF(INDEX(RAW_b_TEI0185_REV03!B:D,MATCH(H273,RAW_b_TEI0185_REV03!B:B,0),3)=L273,INDEX(
RAW_b_TEI0185_REV03!B:D,MATCH(H273,INDEX(RAW_b_TEI0185_REV03!B:B,MATCH(H273,RAW_b_TEI0185_REV03!B:B,)+1):'RAW_b_TEI0185_REV03'!B11344,)+MATCH(H273,RAW_b_TEI0185_REV03!B:B,),3),INDEX(RAW_b_TEI0185_REV03!B:D,MATCH(H273,RAW_b_TEI0185_REV03!B:B,0),3)),"---")))=1,"---",IF(K273&lt;&gt;"---",IF(INDEX(RAW_b_TEI0185_REV03!B:D,MATCH(H273,RAW_b_TEI0185_REV03!B:B,0),3)=L273,INDEX(
RAW_b_TEI0185_REV03!B:D,MATCH(H273,INDEX(RAW_b_TEI0185_REV03!B:B,MATCH(H273,RAW_b_TEI0185_REV03!B:B,)+1):'RAW_b_TEI0185_REV03'!B11344,)+MATCH(H273,RAW_b_TEI0185_REV03!B:B,),3),INDEX(RAW_b_TEI0185_REV03!B:D,MATCH(H273,RAW_b_TEI0185_REV03!B:B,0),3)),"---")),"---")</f>
        <v>---</v>
      </c>
      <c r="N273" t="str">
        <f>IFERROR(IF(AND(B273="B2B",J273="--"),L273,IF(
COUNTIF(B2B!H:H,(IF(K273&lt;&gt;"---",IF(INDEX(RAW_b_TEI0185_REV03!B:D,MATCH(H273,RAW_b_TEI0185_REV03!B:B,0),3)=L273,INDEX(
RAW_b_TEI0185_REV03!B:D,MATCH(H273,INDEX(RAW_b_TEI0185_REV03!B:B,MATCH(H273,RAW_b_TEI0185_REV03!B:B,)+1):'RAW_b_TEI0185_REV03'!B11344,)+MATCH(H273,RAW_b_TEI0185_REV03!B:B,),3),INDEX(RAW_b_TEI0185_REV03!B:D,MATCH(H273,RAW_b_TEI0185_REV03!B:B,0),3)),"---")))=0,"---",IF(K273&lt;&gt;"---",IF(INDEX(RAW_b_TEI0185_REV03!B:D,MATCH(H273,RAW_b_TEI0185_REV03!B:B,0),3)=L273,INDEX(
RAW_b_TEI0185_REV03!B:D,MATCH(H273,INDEX(RAW_b_TEI0185_REV03!B:B,MATCH(H273,RAW_b_TEI0185_REV03!B:B,)+1):'RAW_b_TEI0185_REV03'!B11344,)+MATCH(H273,RAW_b_TEI0185_REV03!B:B,),3),INDEX(RAW_b_TEI0185_REV03!B:D,MATCH(H273,RAW_b_TEI0185_REV03!B:B,0),3)),"---"))),"---")</f>
        <v>---</v>
      </c>
      <c r="T273">
        <f>COUNTIF(RAW_b_TEI0185_REV03!B:B,G273)</f>
        <v>1</v>
      </c>
      <c r="U273" t="str">
        <f t="shared" si="33"/>
        <v>FMC-NetJ3_B4</v>
      </c>
      <c r="W273" t="str">
        <f>IF(IF(IFERROR(VLOOKUP(H273,$O$6:$O$50,1,),1)=1,1,0),IFERROR(VLOOKUP($F$2&amp;"-"&amp;H273,RAW_b_TEI0185_REV03!C:G,4,0),"--"),"---")</f>
        <v>--</v>
      </c>
      <c r="X273" t="str">
        <f t="shared" si="34"/>
        <v>---</v>
      </c>
    </row>
    <row r="274" spans="1:24" x14ac:dyDescent="0.25">
      <c r="A274" t="s">
        <v>5392</v>
      </c>
      <c r="B274" t="s">
        <v>5223</v>
      </c>
      <c r="C274" t="s">
        <v>992</v>
      </c>
      <c r="D274" t="s">
        <v>271</v>
      </c>
      <c r="E274" t="s">
        <v>378</v>
      </c>
      <c r="F274" t="str">
        <f t="shared" si="28"/>
        <v>J3-B5</v>
      </c>
      <c r="G274" t="str">
        <f>VLOOKUP(F274,RAW_b_TEI0185_REV03!A:B,2,0)</f>
        <v>NetJ3_B5</v>
      </c>
      <c r="H274" t="str">
        <f t="shared" si="29"/>
        <v>NetJ3_B5</v>
      </c>
      <c r="I274" t="str">
        <f t="shared" si="30"/>
        <v>--</v>
      </c>
      <c r="J274" t="str">
        <f t="shared" si="31"/>
        <v>--</v>
      </c>
      <c r="K274" t="str">
        <f>IFERROR(IF(J274="--",IF(G274=H274,VLOOKUP(G274,RAW_b_TEI0185_REV03!L:N,3,0),SUM(VLOOKUP(H274,RAW_b_TEI0185_REV03!L:N,3,0),VLOOKUP(G274,RAW_b_TEI0185_REV03!L:N,3,0))),"---"),"---")</f>
        <v>---</v>
      </c>
      <c r="L274" t="str">
        <f t="shared" si="32"/>
        <v>J3-B5</v>
      </c>
      <c r="M274" t="str">
        <f>IFERROR(IF(
COUNTIF(B2B!H:H,(IF(K274&lt;&gt;"---",IF(INDEX(RAW_b_TEI0185_REV03!B:D,MATCH(H274,RAW_b_TEI0185_REV03!B:B,0),3)=L274,INDEX(
RAW_b_TEI0185_REV03!B:D,MATCH(H274,INDEX(RAW_b_TEI0185_REV03!B:B,MATCH(H274,RAW_b_TEI0185_REV03!B:B,)+1):'RAW_b_TEI0185_REV03'!B11345,)+MATCH(H274,RAW_b_TEI0185_REV03!B:B,),3),INDEX(RAW_b_TEI0185_REV03!B:D,MATCH(H274,RAW_b_TEI0185_REV03!B:B,0),3)),"---")))=1,"---",IF(K274&lt;&gt;"---",IF(INDEX(RAW_b_TEI0185_REV03!B:D,MATCH(H274,RAW_b_TEI0185_REV03!B:B,0),3)=L274,INDEX(
RAW_b_TEI0185_REV03!B:D,MATCH(H274,INDEX(RAW_b_TEI0185_REV03!B:B,MATCH(H274,RAW_b_TEI0185_REV03!B:B,)+1):'RAW_b_TEI0185_REV03'!B11345,)+MATCH(H274,RAW_b_TEI0185_REV03!B:B,),3),INDEX(RAW_b_TEI0185_REV03!B:D,MATCH(H274,RAW_b_TEI0185_REV03!B:B,0),3)),"---")),"---")</f>
        <v>---</v>
      </c>
      <c r="N274" t="str">
        <f>IFERROR(IF(AND(B274="B2B",J274="--"),L274,IF(
COUNTIF(B2B!H:H,(IF(K274&lt;&gt;"---",IF(INDEX(RAW_b_TEI0185_REV03!B:D,MATCH(H274,RAW_b_TEI0185_REV03!B:B,0),3)=L274,INDEX(
RAW_b_TEI0185_REV03!B:D,MATCH(H274,INDEX(RAW_b_TEI0185_REV03!B:B,MATCH(H274,RAW_b_TEI0185_REV03!B:B,)+1):'RAW_b_TEI0185_REV03'!B11345,)+MATCH(H274,RAW_b_TEI0185_REV03!B:B,),3),INDEX(RAW_b_TEI0185_REV03!B:D,MATCH(H274,RAW_b_TEI0185_REV03!B:B,0),3)),"---")))=0,"---",IF(K274&lt;&gt;"---",IF(INDEX(RAW_b_TEI0185_REV03!B:D,MATCH(H274,RAW_b_TEI0185_REV03!B:B,0),3)=L274,INDEX(
RAW_b_TEI0185_REV03!B:D,MATCH(H274,INDEX(RAW_b_TEI0185_REV03!B:B,MATCH(H274,RAW_b_TEI0185_REV03!B:B,)+1):'RAW_b_TEI0185_REV03'!B11345,)+MATCH(H274,RAW_b_TEI0185_REV03!B:B,),3),INDEX(RAW_b_TEI0185_REV03!B:D,MATCH(H274,RAW_b_TEI0185_REV03!B:B,0),3)),"---"))),"---")</f>
        <v>---</v>
      </c>
      <c r="T274">
        <f>COUNTIF(RAW_b_TEI0185_REV03!B:B,G274)</f>
        <v>1</v>
      </c>
      <c r="U274" t="str">
        <f t="shared" si="33"/>
        <v>FMC-NetJ3_B5</v>
      </c>
      <c r="W274" t="str">
        <f>IF(IF(IFERROR(VLOOKUP(H274,$O$6:$O$50,1,),1)=1,1,0),IFERROR(VLOOKUP($F$2&amp;"-"&amp;H274,RAW_b_TEI0185_REV03!C:G,4,0),"--"),"---")</f>
        <v>--</v>
      </c>
      <c r="X274" t="str">
        <f t="shared" si="34"/>
        <v>---</v>
      </c>
    </row>
    <row r="275" spans="1:24" x14ac:dyDescent="0.25">
      <c r="A275" t="s">
        <v>5393</v>
      </c>
      <c r="B275" t="s">
        <v>5223</v>
      </c>
      <c r="C275" t="s">
        <v>994</v>
      </c>
      <c r="D275" t="s">
        <v>271</v>
      </c>
      <c r="E275" t="s">
        <v>386</v>
      </c>
      <c r="F275" t="str">
        <f t="shared" si="28"/>
        <v>J3-B8</v>
      </c>
      <c r="G275" t="str">
        <f>VLOOKUP(F275,RAW_b_TEI0185_REV03!A:B,2,0)</f>
        <v>NetJ3_B8</v>
      </c>
      <c r="H275" t="str">
        <f t="shared" si="29"/>
        <v>NetJ3_B8</v>
      </c>
      <c r="I275" t="str">
        <f t="shared" si="30"/>
        <v>--</v>
      </c>
      <c r="J275" t="str">
        <f t="shared" si="31"/>
        <v>--</v>
      </c>
      <c r="K275" t="str">
        <f>IFERROR(IF(J275="--",IF(G275=H275,VLOOKUP(G275,RAW_b_TEI0185_REV03!L:N,3,0),SUM(VLOOKUP(H275,RAW_b_TEI0185_REV03!L:N,3,0),VLOOKUP(G275,RAW_b_TEI0185_REV03!L:N,3,0))),"---"),"---")</f>
        <v>---</v>
      </c>
      <c r="L275" t="str">
        <f t="shared" si="32"/>
        <v>J3-B8</v>
      </c>
      <c r="M275" t="str">
        <f>IFERROR(IF(
COUNTIF(B2B!H:H,(IF(K275&lt;&gt;"---",IF(INDEX(RAW_b_TEI0185_REV03!B:D,MATCH(H275,RAW_b_TEI0185_REV03!B:B,0),3)=L275,INDEX(
RAW_b_TEI0185_REV03!B:D,MATCH(H275,INDEX(RAW_b_TEI0185_REV03!B:B,MATCH(H275,RAW_b_TEI0185_REV03!B:B,)+1):'RAW_b_TEI0185_REV03'!B11346,)+MATCH(H275,RAW_b_TEI0185_REV03!B:B,),3),INDEX(RAW_b_TEI0185_REV03!B:D,MATCH(H275,RAW_b_TEI0185_REV03!B:B,0),3)),"---")))=1,"---",IF(K275&lt;&gt;"---",IF(INDEX(RAW_b_TEI0185_REV03!B:D,MATCH(H275,RAW_b_TEI0185_REV03!B:B,0),3)=L275,INDEX(
RAW_b_TEI0185_REV03!B:D,MATCH(H275,INDEX(RAW_b_TEI0185_REV03!B:B,MATCH(H275,RAW_b_TEI0185_REV03!B:B,)+1):'RAW_b_TEI0185_REV03'!B11346,)+MATCH(H275,RAW_b_TEI0185_REV03!B:B,),3),INDEX(RAW_b_TEI0185_REV03!B:D,MATCH(H275,RAW_b_TEI0185_REV03!B:B,0),3)),"---")),"---")</f>
        <v>---</v>
      </c>
      <c r="N275" t="str">
        <f>IFERROR(IF(AND(B275="B2B",J275="--"),L275,IF(
COUNTIF(B2B!H:H,(IF(K275&lt;&gt;"---",IF(INDEX(RAW_b_TEI0185_REV03!B:D,MATCH(H275,RAW_b_TEI0185_REV03!B:B,0),3)=L275,INDEX(
RAW_b_TEI0185_REV03!B:D,MATCH(H275,INDEX(RAW_b_TEI0185_REV03!B:B,MATCH(H275,RAW_b_TEI0185_REV03!B:B,)+1):'RAW_b_TEI0185_REV03'!B11346,)+MATCH(H275,RAW_b_TEI0185_REV03!B:B,),3),INDEX(RAW_b_TEI0185_REV03!B:D,MATCH(H275,RAW_b_TEI0185_REV03!B:B,0),3)),"---")))=0,"---",IF(K275&lt;&gt;"---",IF(INDEX(RAW_b_TEI0185_REV03!B:D,MATCH(H275,RAW_b_TEI0185_REV03!B:B,0),3)=L275,INDEX(
RAW_b_TEI0185_REV03!B:D,MATCH(H275,INDEX(RAW_b_TEI0185_REV03!B:B,MATCH(H275,RAW_b_TEI0185_REV03!B:B,)+1):'RAW_b_TEI0185_REV03'!B11346,)+MATCH(H275,RAW_b_TEI0185_REV03!B:B,),3),INDEX(RAW_b_TEI0185_REV03!B:D,MATCH(H275,RAW_b_TEI0185_REV03!B:B,0),3)),"---"))),"---")</f>
        <v>---</v>
      </c>
      <c r="T275">
        <f>COUNTIF(RAW_b_TEI0185_REV03!B:B,G275)</f>
        <v>1</v>
      </c>
      <c r="U275" t="str">
        <f t="shared" si="33"/>
        <v>FMC-NetJ3_B8</v>
      </c>
      <c r="W275" t="str">
        <f>IF(IF(IFERROR(VLOOKUP(H275,$O$6:$O$50,1,),1)=1,1,0),IFERROR(VLOOKUP($F$2&amp;"-"&amp;H275,RAW_b_TEI0185_REV03!C:G,4,0),"--"),"---")</f>
        <v>--</v>
      </c>
      <c r="X275" t="str">
        <f t="shared" si="34"/>
        <v>---</v>
      </c>
    </row>
    <row r="276" spans="1:24" x14ac:dyDescent="0.25">
      <c r="A276" t="s">
        <v>5394</v>
      </c>
      <c r="B276" t="s">
        <v>5223</v>
      </c>
      <c r="C276" t="s">
        <v>996</v>
      </c>
      <c r="D276" t="s">
        <v>271</v>
      </c>
      <c r="E276" t="s">
        <v>389</v>
      </c>
      <c r="F276" t="str">
        <f t="shared" si="28"/>
        <v>J3-B9</v>
      </c>
      <c r="G276" t="str">
        <f>VLOOKUP(F276,RAW_b_TEI0185_REV03!A:B,2,0)</f>
        <v>NetJ3_B9</v>
      </c>
      <c r="H276" t="str">
        <f t="shared" si="29"/>
        <v>NetJ3_B9</v>
      </c>
      <c r="I276" t="str">
        <f t="shared" si="30"/>
        <v>--</v>
      </c>
      <c r="J276" t="str">
        <f t="shared" si="31"/>
        <v>--</v>
      </c>
      <c r="K276" t="str">
        <f>IFERROR(IF(J276="--",IF(G276=H276,VLOOKUP(G276,RAW_b_TEI0185_REV03!L:N,3,0),SUM(VLOOKUP(H276,RAW_b_TEI0185_REV03!L:N,3,0),VLOOKUP(G276,RAW_b_TEI0185_REV03!L:N,3,0))),"---"),"---")</f>
        <v>---</v>
      </c>
      <c r="L276" t="str">
        <f t="shared" si="32"/>
        <v>J3-B9</v>
      </c>
      <c r="M276" t="str">
        <f>IFERROR(IF(
COUNTIF(B2B!H:H,(IF(K276&lt;&gt;"---",IF(INDEX(RAW_b_TEI0185_REV03!B:D,MATCH(H276,RAW_b_TEI0185_REV03!B:B,0),3)=L276,INDEX(
RAW_b_TEI0185_REV03!B:D,MATCH(H276,INDEX(RAW_b_TEI0185_REV03!B:B,MATCH(H276,RAW_b_TEI0185_REV03!B:B,)+1):'RAW_b_TEI0185_REV03'!B11347,)+MATCH(H276,RAW_b_TEI0185_REV03!B:B,),3),INDEX(RAW_b_TEI0185_REV03!B:D,MATCH(H276,RAW_b_TEI0185_REV03!B:B,0),3)),"---")))=1,"---",IF(K276&lt;&gt;"---",IF(INDEX(RAW_b_TEI0185_REV03!B:D,MATCH(H276,RAW_b_TEI0185_REV03!B:B,0),3)=L276,INDEX(
RAW_b_TEI0185_REV03!B:D,MATCH(H276,INDEX(RAW_b_TEI0185_REV03!B:B,MATCH(H276,RAW_b_TEI0185_REV03!B:B,)+1):'RAW_b_TEI0185_REV03'!B11347,)+MATCH(H276,RAW_b_TEI0185_REV03!B:B,),3),INDEX(RAW_b_TEI0185_REV03!B:D,MATCH(H276,RAW_b_TEI0185_REV03!B:B,0),3)),"---")),"---")</f>
        <v>---</v>
      </c>
      <c r="N276" t="str">
        <f>IFERROR(IF(AND(B276="B2B",J276="--"),L276,IF(
COUNTIF(B2B!H:H,(IF(K276&lt;&gt;"---",IF(INDEX(RAW_b_TEI0185_REV03!B:D,MATCH(H276,RAW_b_TEI0185_REV03!B:B,0),3)=L276,INDEX(
RAW_b_TEI0185_REV03!B:D,MATCH(H276,INDEX(RAW_b_TEI0185_REV03!B:B,MATCH(H276,RAW_b_TEI0185_REV03!B:B,)+1):'RAW_b_TEI0185_REV03'!B11347,)+MATCH(H276,RAW_b_TEI0185_REV03!B:B,),3),INDEX(RAW_b_TEI0185_REV03!B:D,MATCH(H276,RAW_b_TEI0185_REV03!B:B,0),3)),"---")))=0,"---",IF(K276&lt;&gt;"---",IF(INDEX(RAW_b_TEI0185_REV03!B:D,MATCH(H276,RAW_b_TEI0185_REV03!B:B,0),3)=L276,INDEX(
RAW_b_TEI0185_REV03!B:D,MATCH(H276,INDEX(RAW_b_TEI0185_REV03!B:B,MATCH(H276,RAW_b_TEI0185_REV03!B:B,)+1):'RAW_b_TEI0185_REV03'!B11347,)+MATCH(H276,RAW_b_TEI0185_REV03!B:B,),3),INDEX(RAW_b_TEI0185_REV03!B:D,MATCH(H276,RAW_b_TEI0185_REV03!B:B,0),3)),"---"))),"---")</f>
        <v>---</v>
      </c>
      <c r="T276">
        <f>COUNTIF(RAW_b_TEI0185_REV03!B:B,G276)</f>
        <v>1</v>
      </c>
      <c r="U276" t="str">
        <f t="shared" si="33"/>
        <v>FMC-NetJ3_B9</v>
      </c>
      <c r="W276" t="str">
        <f>IF(IF(IFERROR(VLOOKUP(H276,$O$6:$O$50,1,),1)=1,1,0),IFERROR(VLOOKUP($F$2&amp;"-"&amp;H276,RAW_b_TEI0185_REV03!C:G,4,0),"--"),"---")</f>
        <v>--</v>
      </c>
      <c r="X276" t="str">
        <f t="shared" si="34"/>
        <v>---</v>
      </c>
    </row>
    <row r="277" spans="1:24" x14ac:dyDescent="0.25">
      <c r="A277" t="s">
        <v>5395</v>
      </c>
      <c r="B277" t="s">
        <v>5223</v>
      </c>
      <c r="C277" t="s">
        <v>861</v>
      </c>
      <c r="D277" t="s">
        <v>271</v>
      </c>
      <c r="E277" t="s">
        <v>398</v>
      </c>
      <c r="F277" t="str">
        <f t="shared" si="28"/>
        <v>J3-B12</v>
      </c>
      <c r="G277" t="str">
        <f>VLOOKUP(F277,RAW_b_TEI0185_REV03!A:B,2,0)</f>
        <v>DP7_M2C_P</v>
      </c>
      <c r="H277" t="str">
        <f t="shared" si="29"/>
        <v>DP7_M2C_P</v>
      </c>
      <c r="I277" t="str">
        <f t="shared" si="30"/>
        <v>--</v>
      </c>
      <c r="J277" t="str">
        <f t="shared" si="31"/>
        <v>--</v>
      </c>
      <c r="K277">
        <f>IFERROR(IF(J277="--",IF(G277=H277,VLOOKUP(G277,RAW_b_TEI0185_REV03!L:N,3,0),SUM(VLOOKUP(H277,RAW_b_TEI0185_REV03!L:N,3,0),VLOOKUP(G277,RAW_b_TEI0185_REV03!L:N,3,0))),"---"),"---")</f>
        <v>64.961500000000001</v>
      </c>
      <c r="L277" t="str">
        <f t="shared" si="32"/>
        <v>J3-B12</v>
      </c>
      <c r="M277" t="str">
        <f>IFERROR(IF(
COUNTIF(B2B!H:H,(IF(K277&lt;&gt;"---",IF(INDEX(RAW_b_TEI0185_REV03!B:D,MATCH(H277,RAW_b_TEI0185_REV03!B:B,0),3)=L277,INDEX(
RAW_b_TEI0185_REV03!B:D,MATCH(H277,INDEX(RAW_b_TEI0185_REV03!B:B,MATCH(H277,RAW_b_TEI0185_REV03!B:B,)+1):'RAW_b_TEI0185_REV03'!B11348,)+MATCH(H277,RAW_b_TEI0185_REV03!B:B,),3),INDEX(RAW_b_TEI0185_REV03!B:D,MATCH(H277,RAW_b_TEI0185_REV03!B:B,0),3)),"---")))=1,"---",IF(K277&lt;&gt;"---",IF(INDEX(RAW_b_TEI0185_REV03!B:D,MATCH(H277,RAW_b_TEI0185_REV03!B:B,0),3)=L277,INDEX(
RAW_b_TEI0185_REV03!B:D,MATCH(H277,INDEX(RAW_b_TEI0185_REV03!B:B,MATCH(H277,RAW_b_TEI0185_REV03!B:B,)+1):'RAW_b_TEI0185_REV03'!B11348,)+MATCH(H277,RAW_b_TEI0185_REV03!B:B,),3),INDEX(RAW_b_TEI0185_REV03!B:D,MATCH(H277,RAW_b_TEI0185_REV03!B:B,0),3)),"---")),"---")</f>
        <v>U1-AM1</v>
      </c>
      <c r="N277" t="str">
        <f>IFERROR(IF(AND(B277="B2B",J277="--"),L277,IF(
COUNTIF(B2B!H:H,(IF(K277&lt;&gt;"---",IF(INDEX(RAW_b_TEI0185_REV03!B:D,MATCH(H277,RAW_b_TEI0185_REV03!B:B,0),3)=L277,INDEX(
RAW_b_TEI0185_REV03!B:D,MATCH(H277,INDEX(RAW_b_TEI0185_REV03!B:B,MATCH(H277,RAW_b_TEI0185_REV03!B:B,)+1):'RAW_b_TEI0185_REV03'!B11348,)+MATCH(H277,RAW_b_TEI0185_REV03!B:B,),3),INDEX(RAW_b_TEI0185_REV03!B:D,MATCH(H277,RAW_b_TEI0185_REV03!B:B,0),3)),"---")))=0,"---",IF(K277&lt;&gt;"---",IF(INDEX(RAW_b_TEI0185_REV03!B:D,MATCH(H277,RAW_b_TEI0185_REV03!B:B,0),3)=L277,INDEX(
RAW_b_TEI0185_REV03!B:D,MATCH(H277,INDEX(RAW_b_TEI0185_REV03!B:B,MATCH(H277,RAW_b_TEI0185_REV03!B:B,)+1):'RAW_b_TEI0185_REV03'!B11348,)+MATCH(H277,RAW_b_TEI0185_REV03!B:B,),3),INDEX(RAW_b_TEI0185_REV03!B:D,MATCH(H277,RAW_b_TEI0185_REV03!B:B,0),3)),"---"))),"---")</f>
        <v>---</v>
      </c>
      <c r="T277">
        <f>COUNTIF(RAW_b_TEI0185_REV03!B:B,G277)</f>
        <v>2</v>
      </c>
      <c r="U277" t="str">
        <f t="shared" si="33"/>
        <v>FMC-DP7_M2C_P</v>
      </c>
      <c r="W277" t="str">
        <f>IF(IF(IFERROR(VLOOKUP(H277,$O$6:$O$50,1,),1)=1,1,0),IFERROR(VLOOKUP($F$2&amp;"-"&amp;H277,RAW_b_TEI0185_REV03!C:G,4,0),"--"),"---")</f>
        <v>AM1</v>
      </c>
      <c r="X277" t="str">
        <f t="shared" si="34"/>
        <v>---</v>
      </c>
    </row>
    <row r="278" spans="1:24" x14ac:dyDescent="0.25">
      <c r="A278" t="s">
        <v>5396</v>
      </c>
      <c r="B278" t="s">
        <v>5223</v>
      </c>
      <c r="C278" t="s">
        <v>858</v>
      </c>
      <c r="D278" t="s">
        <v>271</v>
      </c>
      <c r="E278" t="s">
        <v>401</v>
      </c>
      <c r="F278" t="str">
        <f t="shared" si="28"/>
        <v>J3-B13</v>
      </c>
      <c r="G278" t="str">
        <f>VLOOKUP(F278,RAW_b_TEI0185_REV03!A:B,2,0)</f>
        <v>DP7_M2C_N</v>
      </c>
      <c r="H278" t="str">
        <f t="shared" si="29"/>
        <v>DP7_M2C_N</v>
      </c>
      <c r="I278" t="str">
        <f t="shared" si="30"/>
        <v>--</v>
      </c>
      <c r="J278" t="str">
        <f t="shared" si="31"/>
        <v>--</v>
      </c>
      <c r="K278">
        <f>IFERROR(IF(J278="--",IF(G278=H278,VLOOKUP(G278,RAW_b_TEI0185_REV03!L:N,3,0),SUM(VLOOKUP(H278,RAW_b_TEI0185_REV03!L:N,3,0),VLOOKUP(G278,RAW_b_TEI0185_REV03!L:N,3,0))),"---"),"---")</f>
        <v>64.618700000000004</v>
      </c>
      <c r="L278" t="str">
        <f t="shared" si="32"/>
        <v>J3-B13</v>
      </c>
      <c r="M278" t="str">
        <f>IFERROR(IF(
COUNTIF(B2B!H:H,(IF(K278&lt;&gt;"---",IF(INDEX(RAW_b_TEI0185_REV03!B:D,MATCH(H278,RAW_b_TEI0185_REV03!B:B,0),3)=L278,INDEX(
RAW_b_TEI0185_REV03!B:D,MATCH(H278,INDEX(RAW_b_TEI0185_REV03!B:B,MATCH(H278,RAW_b_TEI0185_REV03!B:B,)+1):'RAW_b_TEI0185_REV03'!B11349,)+MATCH(H278,RAW_b_TEI0185_REV03!B:B,),3),INDEX(RAW_b_TEI0185_REV03!B:D,MATCH(H278,RAW_b_TEI0185_REV03!B:B,0),3)),"---")))=1,"---",IF(K278&lt;&gt;"---",IF(INDEX(RAW_b_TEI0185_REV03!B:D,MATCH(H278,RAW_b_TEI0185_REV03!B:B,0),3)=L278,INDEX(
RAW_b_TEI0185_REV03!B:D,MATCH(H278,INDEX(RAW_b_TEI0185_REV03!B:B,MATCH(H278,RAW_b_TEI0185_REV03!B:B,)+1):'RAW_b_TEI0185_REV03'!B11349,)+MATCH(H278,RAW_b_TEI0185_REV03!B:B,),3),INDEX(RAW_b_TEI0185_REV03!B:D,MATCH(H278,RAW_b_TEI0185_REV03!B:B,0),3)),"---")),"---")</f>
        <v>U1-AM3</v>
      </c>
      <c r="N278" t="str">
        <f>IFERROR(IF(AND(B278="B2B",J278="--"),L278,IF(
COUNTIF(B2B!H:H,(IF(K278&lt;&gt;"---",IF(INDEX(RAW_b_TEI0185_REV03!B:D,MATCH(H278,RAW_b_TEI0185_REV03!B:B,0),3)=L278,INDEX(
RAW_b_TEI0185_REV03!B:D,MATCH(H278,INDEX(RAW_b_TEI0185_REV03!B:B,MATCH(H278,RAW_b_TEI0185_REV03!B:B,)+1):'RAW_b_TEI0185_REV03'!B11349,)+MATCH(H278,RAW_b_TEI0185_REV03!B:B,),3),INDEX(RAW_b_TEI0185_REV03!B:D,MATCH(H278,RAW_b_TEI0185_REV03!B:B,0),3)),"---")))=0,"---",IF(K278&lt;&gt;"---",IF(INDEX(RAW_b_TEI0185_REV03!B:D,MATCH(H278,RAW_b_TEI0185_REV03!B:B,0),3)=L278,INDEX(
RAW_b_TEI0185_REV03!B:D,MATCH(H278,INDEX(RAW_b_TEI0185_REV03!B:B,MATCH(H278,RAW_b_TEI0185_REV03!B:B,)+1):'RAW_b_TEI0185_REV03'!B11349,)+MATCH(H278,RAW_b_TEI0185_REV03!B:B,),3),INDEX(RAW_b_TEI0185_REV03!B:D,MATCH(H278,RAW_b_TEI0185_REV03!B:B,0),3)),"---"))),"---")</f>
        <v>---</v>
      </c>
      <c r="T278">
        <f>COUNTIF(RAW_b_TEI0185_REV03!B:B,G278)</f>
        <v>2</v>
      </c>
      <c r="U278" t="str">
        <f t="shared" si="33"/>
        <v>FMC-DP7_M2C_N</v>
      </c>
      <c r="W278" t="str">
        <f>IF(IF(IFERROR(VLOOKUP(H278,$O$6:$O$50,1,),1)=1,1,0),IFERROR(VLOOKUP($F$2&amp;"-"&amp;H278,RAW_b_TEI0185_REV03!C:G,4,0),"--"),"---")</f>
        <v>AM3</v>
      </c>
      <c r="X278" t="str">
        <f t="shared" si="34"/>
        <v>---</v>
      </c>
    </row>
    <row r="279" spans="1:24" x14ac:dyDescent="0.25">
      <c r="A279" t="s">
        <v>5397</v>
      </c>
      <c r="B279" t="s">
        <v>5223</v>
      </c>
      <c r="C279" t="s">
        <v>849</v>
      </c>
      <c r="D279" t="s">
        <v>271</v>
      </c>
      <c r="E279" t="s">
        <v>409</v>
      </c>
      <c r="F279" t="str">
        <f t="shared" si="28"/>
        <v>J3-B16</v>
      </c>
      <c r="G279" t="str">
        <f>VLOOKUP(F279,RAW_b_TEI0185_REV03!A:B,2,0)</f>
        <v>DP6_M2C_P</v>
      </c>
      <c r="H279" t="str">
        <f t="shared" si="29"/>
        <v>DP6_M2C_P</v>
      </c>
      <c r="I279" t="str">
        <f t="shared" si="30"/>
        <v>--</v>
      </c>
      <c r="J279" t="str">
        <f t="shared" si="31"/>
        <v>--</v>
      </c>
      <c r="K279">
        <f>IFERROR(IF(J279="--",IF(G279=H279,VLOOKUP(G279,RAW_b_TEI0185_REV03!L:N,3,0),SUM(VLOOKUP(H279,RAW_b_TEI0185_REV03!L:N,3,0),VLOOKUP(G279,RAW_b_TEI0185_REV03!L:N,3,0))),"---"),"---")</f>
        <v>66.040599999999998</v>
      </c>
      <c r="L279" t="str">
        <f t="shared" si="32"/>
        <v>J3-B16</v>
      </c>
      <c r="M279" t="str">
        <f>IFERROR(IF(
COUNTIF(B2B!H:H,(IF(K279&lt;&gt;"---",IF(INDEX(RAW_b_TEI0185_REV03!B:D,MATCH(H279,RAW_b_TEI0185_REV03!B:B,0),3)=L279,INDEX(
RAW_b_TEI0185_REV03!B:D,MATCH(H279,INDEX(RAW_b_TEI0185_REV03!B:B,MATCH(H279,RAW_b_TEI0185_REV03!B:B,)+1):'RAW_b_TEI0185_REV03'!B11350,)+MATCH(H279,RAW_b_TEI0185_REV03!B:B,),3),INDEX(RAW_b_TEI0185_REV03!B:D,MATCH(H279,RAW_b_TEI0185_REV03!B:B,0),3)),"---")))=1,"---",IF(K279&lt;&gt;"---",IF(INDEX(RAW_b_TEI0185_REV03!B:D,MATCH(H279,RAW_b_TEI0185_REV03!B:B,0),3)=L279,INDEX(
RAW_b_TEI0185_REV03!B:D,MATCH(H279,INDEX(RAW_b_TEI0185_REV03!B:B,MATCH(H279,RAW_b_TEI0185_REV03!B:B,)+1):'RAW_b_TEI0185_REV03'!B11350,)+MATCH(H279,RAW_b_TEI0185_REV03!B:B,),3),INDEX(RAW_b_TEI0185_REV03!B:D,MATCH(H279,RAW_b_TEI0185_REV03!B:B,0),3)),"---")),"---")</f>
        <v>U1-AP1</v>
      </c>
      <c r="N279" t="str">
        <f>IFERROR(IF(AND(B279="B2B",J279="--"),L279,IF(
COUNTIF(B2B!H:H,(IF(K279&lt;&gt;"---",IF(INDEX(RAW_b_TEI0185_REV03!B:D,MATCH(H279,RAW_b_TEI0185_REV03!B:B,0),3)=L279,INDEX(
RAW_b_TEI0185_REV03!B:D,MATCH(H279,INDEX(RAW_b_TEI0185_REV03!B:B,MATCH(H279,RAW_b_TEI0185_REV03!B:B,)+1):'RAW_b_TEI0185_REV03'!B11350,)+MATCH(H279,RAW_b_TEI0185_REV03!B:B,),3),INDEX(RAW_b_TEI0185_REV03!B:D,MATCH(H279,RAW_b_TEI0185_REV03!B:B,0),3)),"---")))=0,"---",IF(K279&lt;&gt;"---",IF(INDEX(RAW_b_TEI0185_REV03!B:D,MATCH(H279,RAW_b_TEI0185_REV03!B:B,0),3)=L279,INDEX(
RAW_b_TEI0185_REV03!B:D,MATCH(H279,INDEX(RAW_b_TEI0185_REV03!B:B,MATCH(H279,RAW_b_TEI0185_REV03!B:B,)+1):'RAW_b_TEI0185_REV03'!B11350,)+MATCH(H279,RAW_b_TEI0185_REV03!B:B,),3),INDEX(RAW_b_TEI0185_REV03!B:D,MATCH(H279,RAW_b_TEI0185_REV03!B:B,0),3)),"---"))),"---")</f>
        <v>---</v>
      </c>
      <c r="T279">
        <f>COUNTIF(RAW_b_TEI0185_REV03!B:B,G279)</f>
        <v>2</v>
      </c>
      <c r="U279" t="str">
        <f t="shared" si="33"/>
        <v>FMC-DP6_M2C_P</v>
      </c>
      <c r="W279" t="str">
        <f>IF(IF(IFERROR(VLOOKUP(H279,$O$6:$O$50,1,),1)=1,1,0),IFERROR(VLOOKUP($F$2&amp;"-"&amp;H279,RAW_b_TEI0185_REV03!C:G,4,0),"--"),"---")</f>
        <v>AP1</v>
      </c>
      <c r="X279" t="str">
        <f t="shared" si="34"/>
        <v>---</v>
      </c>
    </row>
    <row r="280" spans="1:24" x14ac:dyDescent="0.25">
      <c r="A280" t="s">
        <v>5398</v>
      </c>
      <c r="B280" t="s">
        <v>5223</v>
      </c>
      <c r="C280" t="s">
        <v>846</v>
      </c>
      <c r="D280" t="s">
        <v>271</v>
      </c>
      <c r="E280" t="s">
        <v>411</v>
      </c>
      <c r="F280" t="str">
        <f t="shared" si="28"/>
        <v>J3-B17</v>
      </c>
      <c r="G280" t="str">
        <f>VLOOKUP(F280,RAW_b_TEI0185_REV03!A:B,2,0)</f>
        <v>DP6_M2C_N</v>
      </c>
      <c r="H280" t="str">
        <f t="shared" si="29"/>
        <v>DP6_M2C_N</v>
      </c>
      <c r="I280" t="str">
        <f t="shared" si="30"/>
        <v>--</v>
      </c>
      <c r="J280" t="str">
        <f t="shared" si="31"/>
        <v>--</v>
      </c>
      <c r="K280">
        <f>IFERROR(IF(J280="--",IF(G280=H280,VLOOKUP(G280,RAW_b_TEI0185_REV03!L:N,3,0),SUM(VLOOKUP(H280,RAW_b_TEI0185_REV03!L:N,3,0),VLOOKUP(G280,RAW_b_TEI0185_REV03!L:N,3,0))),"---"),"---")</f>
        <v>65.997399999999999</v>
      </c>
      <c r="L280" t="str">
        <f t="shared" si="32"/>
        <v>J3-B17</v>
      </c>
      <c r="M280" t="str">
        <f>IFERROR(IF(
COUNTIF(B2B!H:H,(IF(K280&lt;&gt;"---",IF(INDEX(RAW_b_TEI0185_REV03!B:D,MATCH(H280,RAW_b_TEI0185_REV03!B:B,0),3)=L280,INDEX(
RAW_b_TEI0185_REV03!B:D,MATCH(H280,INDEX(RAW_b_TEI0185_REV03!B:B,MATCH(H280,RAW_b_TEI0185_REV03!B:B,)+1):'RAW_b_TEI0185_REV03'!B11351,)+MATCH(H280,RAW_b_TEI0185_REV03!B:B,),3),INDEX(RAW_b_TEI0185_REV03!B:D,MATCH(H280,RAW_b_TEI0185_REV03!B:B,0),3)),"---")))=1,"---",IF(K280&lt;&gt;"---",IF(INDEX(RAW_b_TEI0185_REV03!B:D,MATCH(H280,RAW_b_TEI0185_REV03!B:B,0),3)=L280,INDEX(
RAW_b_TEI0185_REV03!B:D,MATCH(H280,INDEX(RAW_b_TEI0185_REV03!B:B,MATCH(H280,RAW_b_TEI0185_REV03!B:B,)+1):'RAW_b_TEI0185_REV03'!B11351,)+MATCH(H280,RAW_b_TEI0185_REV03!B:B,),3),INDEX(RAW_b_TEI0185_REV03!B:D,MATCH(H280,RAW_b_TEI0185_REV03!B:B,0),3)),"---")),"---")</f>
        <v>U1-AP3</v>
      </c>
      <c r="N280" t="str">
        <f>IFERROR(IF(AND(B280="B2B",J280="--"),L280,IF(
COUNTIF(B2B!H:H,(IF(K280&lt;&gt;"---",IF(INDEX(RAW_b_TEI0185_REV03!B:D,MATCH(H280,RAW_b_TEI0185_REV03!B:B,0),3)=L280,INDEX(
RAW_b_TEI0185_REV03!B:D,MATCH(H280,INDEX(RAW_b_TEI0185_REV03!B:B,MATCH(H280,RAW_b_TEI0185_REV03!B:B,)+1):'RAW_b_TEI0185_REV03'!B11351,)+MATCH(H280,RAW_b_TEI0185_REV03!B:B,),3),INDEX(RAW_b_TEI0185_REV03!B:D,MATCH(H280,RAW_b_TEI0185_REV03!B:B,0),3)),"---")))=0,"---",IF(K280&lt;&gt;"---",IF(INDEX(RAW_b_TEI0185_REV03!B:D,MATCH(H280,RAW_b_TEI0185_REV03!B:B,0),3)=L280,INDEX(
RAW_b_TEI0185_REV03!B:D,MATCH(H280,INDEX(RAW_b_TEI0185_REV03!B:B,MATCH(H280,RAW_b_TEI0185_REV03!B:B,)+1):'RAW_b_TEI0185_REV03'!B11351,)+MATCH(H280,RAW_b_TEI0185_REV03!B:B,),3),INDEX(RAW_b_TEI0185_REV03!B:D,MATCH(H280,RAW_b_TEI0185_REV03!B:B,0),3)),"---"))),"---")</f>
        <v>---</v>
      </c>
      <c r="T280">
        <f>COUNTIF(RAW_b_TEI0185_REV03!B:B,G280)</f>
        <v>2</v>
      </c>
      <c r="U280" t="str">
        <f t="shared" si="33"/>
        <v>FMC-DP6_M2C_N</v>
      </c>
      <c r="W280" t="str">
        <f>IF(IF(IFERROR(VLOOKUP(H280,$O$6:$O$50,1,),1)=1,1,0),IFERROR(VLOOKUP($F$2&amp;"-"&amp;H280,RAW_b_TEI0185_REV03!C:G,4,0),"--"),"---")</f>
        <v>AP3</v>
      </c>
      <c r="X280" t="str">
        <f t="shared" si="34"/>
        <v>---</v>
      </c>
    </row>
    <row r="281" spans="1:24" x14ac:dyDescent="0.25">
      <c r="A281" t="s">
        <v>5399</v>
      </c>
      <c r="B281" t="s">
        <v>5223</v>
      </c>
      <c r="C281" t="s">
        <v>1002</v>
      </c>
      <c r="D281" t="s">
        <v>271</v>
      </c>
      <c r="E281" t="s">
        <v>419</v>
      </c>
      <c r="F281" t="str">
        <f t="shared" si="28"/>
        <v>J3-B20</v>
      </c>
      <c r="G281" t="str">
        <f>VLOOKUP(F281,RAW_b_TEI0185_REV03!A:B,2,0)</f>
        <v>FMC_GBTCLK1_M2C_P</v>
      </c>
      <c r="H281" t="str">
        <f t="shared" si="29"/>
        <v>FMC_GBTCLK1_P</v>
      </c>
      <c r="I281" t="str">
        <f t="shared" si="30"/>
        <v>C610</v>
      </c>
      <c r="J281" t="str">
        <f t="shared" si="31"/>
        <v>--</v>
      </c>
      <c r="K281">
        <f>IFERROR(IF(J281="--",IF(G281=H281,VLOOKUP(G281,RAW_b_TEI0185_REV03!L:N,3,0),SUM(VLOOKUP(H281,RAW_b_TEI0185_REV03!L:N,3,0),VLOOKUP(G281,RAW_b_TEI0185_REV03!L:N,3,0))),"---"),"---")</f>
        <v>79.526299999999992</v>
      </c>
      <c r="L281" t="str">
        <f t="shared" si="32"/>
        <v>J3-B20</v>
      </c>
      <c r="M281" t="str">
        <f>IFERROR(IF(
COUNTIF(B2B!H:H,(IF(K281&lt;&gt;"---",IF(INDEX(RAW_b_TEI0185_REV03!B:D,MATCH(H281,RAW_b_TEI0185_REV03!B:B,0),3)=L281,INDEX(
RAW_b_TEI0185_REV03!B:D,MATCH(H281,INDEX(RAW_b_TEI0185_REV03!B:B,MATCH(H281,RAW_b_TEI0185_REV03!B:B,)+1):'RAW_b_TEI0185_REV03'!B11352,)+MATCH(H281,RAW_b_TEI0185_REV03!B:B,),3),INDEX(RAW_b_TEI0185_REV03!B:D,MATCH(H281,RAW_b_TEI0185_REV03!B:B,0),3)),"---")))=1,"---",IF(K281&lt;&gt;"---",IF(INDEX(RAW_b_TEI0185_REV03!B:D,MATCH(H281,RAW_b_TEI0185_REV03!B:B,0),3)=L281,INDEX(
RAW_b_TEI0185_REV03!B:D,MATCH(H281,INDEX(RAW_b_TEI0185_REV03!B:B,MATCH(H281,RAW_b_TEI0185_REV03!B:B,)+1):'RAW_b_TEI0185_REV03'!B11352,)+MATCH(H281,RAW_b_TEI0185_REV03!B:B,),3),INDEX(RAW_b_TEI0185_REV03!B:D,MATCH(H281,RAW_b_TEI0185_REV03!B:B,0),3)),"---")),"---")</f>
        <v>U1-AP16</v>
      </c>
      <c r="N281" t="str">
        <f>IFERROR(IF(AND(B281="B2B",J281="--"),L281,IF(
COUNTIF(B2B!H:H,(IF(K281&lt;&gt;"---",IF(INDEX(RAW_b_TEI0185_REV03!B:D,MATCH(H281,RAW_b_TEI0185_REV03!B:B,0),3)=L281,INDEX(
RAW_b_TEI0185_REV03!B:D,MATCH(H281,INDEX(RAW_b_TEI0185_REV03!B:B,MATCH(H281,RAW_b_TEI0185_REV03!B:B,)+1):'RAW_b_TEI0185_REV03'!B11352,)+MATCH(H281,RAW_b_TEI0185_REV03!B:B,),3),INDEX(RAW_b_TEI0185_REV03!B:D,MATCH(H281,RAW_b_TEI0185_REV03!B:B,0),3)),"---")))=0,"---",IF(K281&lt;&gt;"---",IF(INDEX(RAW_b_TEI0185_REV03!B:D,MATCH(H281,RAW_b_TEI0185_REV03!B:B,0),3)=L281,INDEX(
RAW_b_TEI0185_REV03!B:D,MATCH(H281,INDEX(RAW_b_TEI0185_REV03!B:B,MATCH(H281,RAW_b_TEI0185_REV03!B:B,)+1):'RAW_b_TEI0185_REV03'!B11352,)+MATCH(H281,RAW_b_TEI0185_REV03!B:B,),3),INDEX(RAW_b_TEI0185_REV03!B:D,MATCH(H281,RAW_b_TEI0185_REV03!B:B,0),3)),"---"))),"---")</f>
        <v>---</v>
      </c>
      <c r="T281">
        <f>COUNTIF(RAW_b_TEI0185_REV03!B:B,G281)</f>
        <v>2</v>
      </c>
      <c r="U281" t="str">
        <f t="shared" si="33"/>
        <v>FMC-FMC_GBTCLK1_M2C_P</v>
      </c>
      <c r="W281" t="str">
        <f>IF(IF(IFERROR(VLOOKUP(H281,$O$6:$O$50,1,),1)=1,1,0),IFERROR(VLOOKUP($F$2&amp;"-"&amp;H281,RAW_b_TEI0185_REV03!C:G,4,0),"--"),"---")</f>
        <v>AP16</v>
      </c>
      <c r="X281" t="str">
        <f t="shared" si="34"/>
        <v>---</v>
      </c>
    </row>
    <row r="282" spans="1:24" x14ac:dyDescent="0.25">
      <c r="A282" t="s">
        <v>5400</v>
      </c>
      <c r="B282" t="s">
        <v>5223</v>
      </c>
      <c r="C282" t="s">
        <v>1004</v>
      </c>
      <c r="D282" t="s">
        <v>271</v>
      </c>
      <c r="E282" t="s">
        <v>422</v>
      </c>
      <c r="F282" t="str">
        <f t="shared" si="28"/>
        <v>J3-B21</v>
      </c>
      <c r="G282" t="str">
        <f>VLOOKUP(F282,RAW_b_TEI0185_REV03!A:B,2,0)</f>
        <v>FMC_GBTCLK1_M2C_N</v>
      </c>
      <c r="H282" t="str">
        <f t="shared" si="29"/>
        <v>FMC_GBTCLK1_N</v>
      </c>
      <c r="I282" t="str">
        <f t="shared" si="30"/>
        <v>C611</v>
      </c>
      <c r="J282" t="str">
        <f t="shared" si="31"/>
        <v>--</v>
      </c>
      <c r="K282">
        <f>IFERROR(IF(J282="--",IF(G282=H282,VLOOKUP(G282,RAW_b_TEI0185_REV03!L:N,3,0),SUM(VLOOKUP(H282,RAW_b_TEI0185_REV03!L:N,3,0),VLOOKUP(G282,RAW_b_TEI0185_REV03!L:N,3,0))),"---"),"---")</f>
        <v>79.526299999999992</v>
      </c>
      <c r="L282" t="str">
        <f t="shared" si="32"/>
        <v>J3-B21</v>
      </c>
      <c r="M282" t="str">
        <f>IFERROR(IF(
COUNTIF(B2B!H:H,(IF(K282&lt;&gt;"---",IF(INDEX(RAW_b_TEI0185_REV03!B:D,MATCH(H282,RAW_b_TEI0185_REV03!B:B,0),3)=L282,INDEX(
RAW_b_TEI0185_REV03!B:D,MATCH(H282,INDEX(RAW_b_TEI0185_REV03!B:B,MATCH(H282,RAW_b_TEI0185_REV03!B:B,)+1):'RAW_b_TEI0185_REV03'!B11353,)+MATCH(H282,RAW_b_TEI0185_REV03!B:B,),3),INDEX(RAW_b_TEI0185_REV03!B:D,MATCH(H282,RAW_b_TEI0185_REV03!B:B,0),3)),"---")))=1,"---",IF(K282&lt;&gt;"---",IF(INDEX(RAW_b_TEI0185_REV03!B:D,MATCH(H282,RAW_b_TEI0185_REV03!B:B,0),3)=L282,INDEX(
RAW_b_TEI0185_REV03!B:D,MATCH(H282,INDEX(RAW_b_TEI0185_REV03!B:B,MATCH(H282,RAW_b_TEI0185_REV03!B:B,)+1):'RAW_b_TEI0185_REV03'!B11353,)+MATCH(H282,RAW_b_TEI0185_REV03!B:B,),3),INDEX(RAW_b_TEI0185_REV03!B:D,MATCH(H282,RAW_b_TEI0185_REV03!B:B,0),3)),"---")),"---")</f>
        <v>U1-AP21</v>
      </c>
      <c r="N282" t="str">
        <f>IFERROR(IF(AND(B282="B2B",J282="--"),L282,IF(
COUNTIF(B2B!H:H,(IF(K282&lt;&gt;"---",IF(INDEX(RAW_b_TEI0185_REV03!B:D,MATCH(H282,RAW_b_TEI0185_REV03!B:B,0),3)=L282,INDEX(
RAW_b_TEI0185_REV03!B:D,MATCH(H282,INDEX(RAW_b_TEI0185_REV03!B:B,MATCH(H282,RAW_b_TEI0185_REV03!B:B,)+1):'RAW_b_TEI0185_REV03'!B11353,)+MATCH(H282,RAW_b_TEI0185_REV03!B:B,),3),INDEX(RAW_b_TEI0185_REV03!B:D,MATCH(H282,RAW_b_TEI0185_REV03!B:B,0),3)),"---")))=0,"---",IF(K282&lt;&gt;"---",IF(INDEX(RAW_b_TEI0185_REV03!B:D,MATCH(H282,RAW_b_TEI0185_REV03!B:B,0),3)=L282,INDEX(
RAW_b_TEI0185_REV03!B:D,MATCH(H282,INDEX(RAW_b_TEI0185_REV03!B:B,MATCH(H282,RAW_b_TEI0185_REV03!B:B,)+1):'RAW_b_TEI0185_REV03'!B11353,)+MATCH(H282,RAW_b_TEI0185_REV03!B:B,),3),INDEX(RAW_b_TEI0185_REV03!B:D,MATCH(H282,RAW_b_TEI0185_REV03!B:B,0),3)),"---"))),"---")</f>
        <v>---</v>
      </c>
      <c r="T282">
        <f>COUNTIF(RAW_b_TEI0185_REV03!B:B,G282)</f>
        <v>2</v>
      </c>
      <c r="U282" t="str">
        <f t="shared" si="33"/>
        <v>FMC-FMC_GBTCLK1_M2C_N</v>
      </c>
      <c r="W282" t="str">
        <f>IF(IF(IFERROR(VLOOKUP(H282,$O$6:$O$50,1,),1)=1,1,0),IFERROR(VLOOKUP($F$2&amp;"-"&amp;H282,RAW_b_TEI0185_REV03!C:G,4,0),"--"),"---")</f>
        <v>AP21</v>
      </c>
      <c r="X282" t="str">
        <f t="shared" si="34"/>
        <v>---</v>
      </c>
    </row>
    <row r="283" spans="1:24" x14ac:dyDescent="0.25">
      <c r="A283" t="s">
        <v>5401</v>
      </c>
      <c r="B283" t="s">
        <v>5223</v>
      </c>
      <c r="C283" t="s">
        <v>1006</v>
      </c>
      <c r="D283" t="s">
        <v>271</v>
      </c>
      <c r="E283" t="s">
        <v>429</v>
      </c>
      <c r="F283" t="str">
        <f t="shared" si="28"/>
        <v>J3-B24</v>
      </c>
      <c r="G283" t="str">
        <f>VLOOKUP(F283,RAW_b_TEI0185_REV03!A:B,2,0)</f>
        <v>NetJ3_B24</v>
      </c>
      <c r="H283" t="str">
        <f t="shared" si="29"/>
        <v>NetJ3_B24</v>
      </c>
      <c r="I283" t="str">
        <f t="shared" si="30"/>
        <v>--</v>
      </c>
      <c r="J283" t="str">
        <f t="shared" si="31"/>
        <v>--</v>
      </c>
      <c r="K283" t="str">
        <f>IFERROR(IF(J283="--",IF(G283=H283,VLOOKUP(G283,RAW_b_TEI0185_REV03!L:N,3,0),SUM(VLOOKUP(H283,RAW_b_TEI0185_REV03!L:N,3,0),VLOOKUP(G283,RAW_b_TEI0185_REV03!L:N,3,0))),"---"),"---")</f>
        <v>---</v>
      </c>
      <c r="L283" t="str">
        <f t="shared" si="32"/>
        <v>J3-B24</v>
      </c>
      <c r="M283" t="str">
        <f>IFERROR(IF(
COUNTIF(B2B!H:H,(IF(K283&lt;&gt;"---",IF(INDEX(RAW_b_TEI0185_REV03!B:D,MATCH(H283,RAW_b_TEI0185_REV03!B:B,0),3)=L283,INDEX(
RAW_b_TEI0185_REV03!B:D,MATCH(H283,INDEX(RAW_b_TEI0185_REV03!B:B,MATCH(H283,RAW_b_TEI0185_REV03!B:B,)+1):'RAW_b_TEI0185_REV03'!B11354,)+MATCH(H283,RAW_b_TEI0185_REV03!B:B,),3),INDEX(RAW_b_TEI0185_REV03!B:D,MATCH(H283,RAW_b_TEI0185_REV03!B:B,0),3)),"---")))=1,"---",IF(K283&lt;&gt;"---",IF(INDEX(RAW_b_TEI0185_REV03!B:D,MATCH(H283,RAW_b_TEI0185_REV03!B:B,0),3)=L283,INDEX(
RAW_b_TEI0185_REV03!B:D,MATCH(H283,INDEX(RAW_b_TEI0185_REV03!B:B,MATCH(H283,RAW_b_TEI0185_REV03!B:B,)+1):'RAW_b_TEI0185_REV03'!B11354,)+MATCH(H283,RAW_b_TEI0185_REV03!B:B,),3),INDEX(RAW_b_TEI0185_REV03!B:D,MATCH(H283,RAW_b_TEI0185_REV03!B:B,0),3)),"---")),"---")</f>
        <v>---</v>
      </c>
      <c r="N283" t="str">
        <f>IFERROR(IF(AND(B283="B2B",J283="--"),L283,IF(
COUNTIF(B2B!H:H,(IF(K283&lt;&gt;"---",IF(INDEX(RAW_b_TEI0185_REV03!B:D,MATCH(H283,RAW_b_TEI0185_REV03!B:B,0),3)=L283,INDEX(
RAW_b_TEI0185_REV03!B:D,MATCH(H283,INDEX(RAW_b_TEI0185_REV03!B:B,MATCH(H283,RAW_b_TEI0185_REV03!B:B,)+1):'RAW_b_TEI0185_REV03'!B11354,)+MATCH(H283,RAW_b_TEI0185_REV03!B:B,),3),INDEX(RAW_b_TEI0185_REV03!B:D,MATCH(H283,RAW_b_TEI0185_REV03!B:B,0),3)),"---")))=0,"---",IF(K283&lt;&gt;"---",IF(INDEX(RAW_b_TEI0185_REV03!B:D,MATCH(H283,RAW_b_TEI0185_REV03!B:B,0),3)=L283,INDEX(
RAW_b_TEI0185_REV03!B:D,MATCH(H283,INDEX(RAW_b_TEI0185_REV03!B:B,MATCH(H283,RAW_b_TEI0185_REV03!B:B,)+1):'RAW_b_TEI0185_REV03'!B11354,)+MATCH(H283,RAW_b_TEI0185_REV03!B:B,),3),INDEX(RAW_b_TEI0185_REV03!B:D,MATCH(H283,RAW_b_TEI0185_REV03!B:B,0),3)),"---"))),"---")</f>
        <v>---</v>
      </c>
      <c r="T283">
        <f>COUNTIF(RAW_b_TEI0185_REV03!B:B,G283)</f>
        <v>1</v>
      </c>
      <c r="U283" t="str">
        <f t="shared" si="33"/>
        <v>FMC-NetJ3_B24</v>
      </c>
      <c r="W283" t="str">
        <f>IF(IF(IFERROR(VLOOKUP(H283,$O$6:$O$50,1,),1)=1,1,0),IFERROR(VLOOKUP($F$2&amp;"-"&amp;H283,RAW_b_TEI0185_REV03!C:G,4,0),"--"),"---")</f>
        <v>--</v>
      </c>
      <c r="X283" t="str">
        <f t="shared" si="34"/>
        <v>---</v>
      </c>
    </row>
    <row r="284" spans="1:24" x14ac:dyDescent="0.25">
      <c r="A284" t="s">
        <v>5402</v>
      </c>
      <c r="B284" t="s">
        <v>5223</v>
      </c>
      <c r="C284" t="s">
        <v>1008</v>
      </c>
      <c r="D284" t="s">
        <v>271</v>
      </c>
      <c r="E284" t="s">
        <v>432</v>
      </c>
      <c r="F284" t="str">
        <f t="shared" si="28"/>
        <v>J3-B25</v>
      </c>
      <c r="G284" t="str">
        <f>VLOOKUP(F284,RAW_b_TEI0185_REV03!A:B,2,0)</f>
        <v>NetJ3_B25</v>
      </c>
      <c r="H284" t="str">
        <f t="shared" si="29"/>
        <v>NetJ3_B25</v>
      </c>
      <c r="I284" t="str">
        <f t="shared" si="30"/>
        <v>--</v>
      </c>
      <c r="J284" t="str">
        <f t="shared" si="31"/>
        <v>--</v>
      </c>
      <c r="K284" t="str">
        <f>IFERROR(IF(J284="--",IF(G284=H284,VLOOKUP(G284,RAW_b_TEI0185_REV03!L:N,3,0),SUM(VLOOKUP(H284,RAW_b_TEI0185_REV03!L:N,3,0),VLOOKUP(G284,RAW_b_TEI0185_REV03!L:N,3,0))),"---"),"---")</f>
        <v>---</v>
      </c>
      <c r="L284" t="str">
        <f t="shared" si="32"/>
        <v>J3-B25</v>
      </c>
      <c r="M284" t="str">
        <f>IFERROR(IF(
COUNTIF(B2B!H:H,(IF(K284&lt;&gt;"---",IF(INDEX(RAW_b_TEI0185_REV03!B:D,MATCH(H284,RAW_b_TEI0185_REV03!B:B,0),3)=L284,INDEX(
RAW_b_TEI0185_REV03!B:D,MATCH(H284,INDEX(RAW_b_TEI0185_REV03!B:B,MATCH(H284,RAW_b_TEI0185_REV03!B:B,)+1):'RAW_b_TEI0185_REV03'!B11355,)+MATCH(H284,RAW_b_TEI0185_REV03!B:B,),3),INDEX(RAW_b_TEI0185_REV03!B:D,MATCH(H284,RAW_b_TEI0185_REV03!B:B,0),3)),"---")))=1,"---",IF(K284&lt;&gt;"---",IF(INDEX(RAW_b_TEI0185_REV03!B:D,MATCH(H284,RAW_b_TEI0185_REV03!B:B,0),3)=L284,INDEX(
RAW_b_TEI0185_REV03!B:D,MATCH(H284,INDEX(RAW_b_TEI0185_REV03!B:B,MATCH(H284,RAW_b_TEI0185_REV03!B:B,)+1):'RAW_b_TEI0185_REV03'!B11355,)+MATCH(H284,RAW_b_TEI0185_REV03!B:B,),3),INDEX(RAW_b_TEI0185_REV03!B:D,MATCH(H284,RAW_b_TEI0185_REV03!B:B,0),3)),"---")),"---")</f>
        <v>---</v>
      </c>
      <c r="N284" t="str">
        <f>IFERROR(IF(AND(B284="B2B",J284="--"),L284,IF(
COUNTIF(B2B!H:H,(IF(K284&lt;&gt;"---",IF(INDEX(RAW_b_TEI0185_REV03!B:D,MATCH(H284,RAW_b_TEI0185_REV03!B:B,0),3)=L284,INDEX(
RAW_b_TEI0185_REV03!B:D,MATCH(H284,INDEX(RAW_b_TEI0185_REV03!B:B,MATCH(H284,RAW_b_TEI0185_REV03!B:B,)+1):'RAW_b_TEI0185_REV03'!B11355,)+MATCH(H284,RAW_b_TEI0185_REV03!B:B,),3),INDEX(RAW_b_TEI0185_REV03!B:D,MATCH(H284,RAW_b_TEI0185_REV03!B:B,0),3)),"---")))=0,"---",IF(K284&lt;&gt;"---",IF(INDEX(RAW_b_TEI0185_REV03!B:D,MATCH(H284,RAW_b_TEI0185_REV03!B:B,0),3)=L284,INDEX(
RAW_b_TEI0185_REV03!B:D,MATCH(H284,INDEX(RAW_b_TEI0185_REV03!B:B,MATCH(H284,RAW_b_TEI0185_REV03!B:B,)+1):'RAW_b_TEI0185_REV03'!B11355,)+MATCH(H284,RAW_b_TEI0185_REV03!B:B,),3),INDEX(RAW_b_TEI0185_REV03!B:D,MATCH(H284,RAW_b_TEI0185_REV03!B:B,0),3)),"---"))),"---")</f>
        <v>---</v>
      </c>
      <c r="T284">
        <f>COUNTIF(RAW_b_TEI0185_REV03!B:B,G284)</f>
        <v>1</v>
      </c>
      <c r="U284" t="str">
        <f t="shared" si="33"/>
        <v>FMC-NetJ3_B25</v>
      </c>
      <c r="W284" t="str">
        <f>IF(IF(IFERROR(VLOOKUP(H284,$O$6:$O$50,1,),1)=1,1,0),IFERROR(VLOOKUP($F$2&amp;"-"&amp;H284,RAW_b_TEI0185_REV03!C:G,4,0),"--"),"---")</f>
        <v>--</v>
      </c>
      <c r="X284" t="str">
        <f t="shared" si="34"/>
        <v>---</v>
      </c>
    </row>
    <row r="285" spans="1:24" x14ac:dyDescent="0.25">
      <c r="A285" t="s">
        <v>5403</v>
      </c>
      <c r="B285" t="s">
        <v>5223</v>
      </c>
      <c r="C285" t="s">
        <v>1010</v>
      </c>
      <c r="D285" t="s">
        <v>271</v>
      </c>
      <c r="E285" t="s">
        <v>439</v>
      </c>
      <c r="F285" t="str">
        <f t="shared" si="28"/>
        <v>J3-B28</v>
      </c>
      <c r="G285" t="str">
        <f>VLOOKUP(F285,RAW_b_TEI0185_REV03!A:B,2,0)</f>
        <v>NetJ3_B28</v>
      </c>
      <c r="H285" t="str">
        <f t="shared" si="29"/>
        <v>NetJ3_B28</v>
      </c>
      <c r="I285" t="str">
        <f t="shared" si="30"/>
        <v>--</v>
      </c>
      <c r="J285" t="str">
        <f t="shared" si="31"/>
        <v>--</v>
      </c>
      <c r="K285" t="str">
        <f>IFERROR(IF(J285="--",IF(G285=H285,VLOOKUP(G285,RAW_b_TEI0185_REV03!L:N,3,0),SUM(VLOOKUP(H285,RAW_b_TEI0185_REV03!L:N,3,0),VLOOKUP(G285,RAW_b_TEI0185_REV03!L:N,3,0))),"---"),"---")</f>
        <v>---</v>
      </c>
      <c r="L285" t="str">
        <f t="shared" si="32"/>
        <v>J3-B28</v>
      </c>
      <c r="M285" t="str">
        <f>IFERROR(IF(
COUNTIF(B2B!H:H,(IF(K285&lt;&gt;"---",IF(INDEX(RAW_b_TEI0185_REV03!B:D,MATCH(H285,RAW_b_TEI0185_REV03!B:B,0),3)=L285,INDEX(
RAW_b_TEI0185_REV03!B:D,MATCH(H285,INDEX(RAW_b_TEI0185_REV03!B:B,MATCH(H285,RAW_b_TEI0185_REV03!B:B,)+1):'RAW_b_TEI0185_REV03'!B11356,)+MATCH(H285,RAW_b_TEI0185_REV03!B:B,),3),INDEX(RAW_b_TEI0185_REV03!B:D,MATCH(H285,RAW_b_TEI0185_REV03!B:B,0),3)),"---")))=1,"---",IF(K285&lt;&gt;"---",IF(INDEX(RAW_b_TEI0185_REV03!B:D,MATCH(H285,RAW_b_TEI0185_REV03!B:B,0),3)=L285,INDEX(
RAW_b_TEI0185_REV03!B:D,MATCH(H285,INDEX(RAW_b_TEI0185_REV03!B:B,MATCH(H285,RAW_b_TEI0185_REV03!B:B,)+1):'RAW_b_TEI0185_REV03'!B11356,)+MATCH(H285,RAW_b_TEI0185_REV03!B:B,),3),INDEX(RAW_b_TEI0185_REV03!B:D,MATCH(H285,RAW_b_TEI0185_REV03!B:B,0),3)),"---")),"---")</f>
        <v>---</v>
      </c>
      <c r="N285" t="str">
        <f>IFERROR(IF(AND(B285="B2B",J285="--"),L285,IF(
COUNTIF(B2B!H:H,(IF(K285&lt;&gt;"---",IF(INDEX(RAW_b_TEI0185_REV03!B:D,MATCH(H285,RAW_b_TEI0185_REV03!B:B,0),3)=L285,INDEX(
RAW_b_TEI0185_REV03!B:D,MATCH(H285,INDEX(RAW_b_TEI0185_REV03!B:B,MATCH(H285,RAW_b_TEI0185_REV03!B:B,)+1):'RAW_b_TEI0185_REV03'!B11356,)+MATCH(H285,RAW_b_TEI0185_REV03!B:B,),3),INDEX(RAW_b_TEI0185_REV03!B:D,MATCH(H285,RAW_b_TEI0185_REV03!B:B,0),3)),"---")))=0,"---",IF(K285&lt;&gt;"---",IF(INDEX(RAW_b_TEI0185_REV03!B:D,MATCH(H285,RAW_b_TEI0185_REV03!B:B,0),3)=L285,INDEX(
RAW_b_TEI0185_REV03!B:D,MATCH(H285,INDEX(RAW_b_TEI0185_REV03!B:B,MATCH(H285,RAW_b_TEI0185_REV03!B:B,)+1):'RAW_b_TEI0185_REV03'!B11356,)+MATCH(H285,RAW_b_TEI0185_REV03!B:B,),3),INDEX(RAW_b_TEI0185_REV03!B:D,MATCH(H285,RAW_b_TEI0185_REV03!B:B,0),3)),"---"))),"---")</f>
        <v>---</v>
      </c>
      <c r="T285">
        <f>COUNTIF(RAW_b_TEI0185_REV03!B:B,G285)</f>
        <v>1</v>
      </c>
      <c r="U285" t="str">
        <f t="shared" si="33"/>
        <v>FMC-NetJ3_B28</v>
      </c>
      <c r="W285" t="str">
        <f>IF(IF(IFERROR(VLOOKUP(H285,$O$6:$O$50,1,),1)=1,1,0),IFERROR(VLOOKUP($F$2&amp;"-"&amp;H285,RAW_b_TEI0185_REV03!C:G,4,0),"--"),"---")</f>
        <v>--</v>
      </c>
      <c r="X285" t="str">
        <f t="shared" si="34"/>
        <v>---</v>
      </c>
    </row>
    <row r="286" spans="1:24" x14ac:dyDescent="0.25">
      <c r="A286" t="s">
        <v>5404</v>
      </c>
      <c r="B286" t="s">
        <v>5223</v>
      </c>
      <c r="C286" t="s">
        <v>1012</v>
      </c>
      <c r="D286" t="s">
        <v>271</v>
      </c>
      <c r="E286" t="s">
        <v>442</v>
      </c>
      <c r="F286" t="str">
        <f t="shared" si="28"/>
        <v>J3-B29</v>
      </c>
      <c r="G286" t="str">
        <f>VLOOKUP(F286,RAW_b_TEI0185_REV03!A:B,2,0)</f>
        <v>NetJ3_B29</v>
      </c>
      <c r="H286" t="str">
        <f t="shared" si="29"/>
        <v>NetJ3_B29</v>
      </c>
      <c r="I286" t="str">
        <f t="shared" si="30"/>
        <v>--</v>
      </c>
      <c r="J286" t="str">
        <f t="shared" si="31"/>
        <v>--</v>
      </c>
      <c r="K286" t="str">
        <f>IFERROR(IF(J286="--",IF(G286=H286,VLOOKUP(G286,RAW_b_TEI0185_REV03!L:N,3,0),SUM(VLOOKUP(H286,RAW_b_TEI0185_REV03!L:N,3,0),VLOOKUP(G286,RAW_b_TEI0185_REV03!L:N,3,0))),"---"),"---")</f>
        <v>---</v>
      </c>
      <c r="L286" t="str">
        <f t="shared" si="32"/>
        <v>J3-B29</v>
      </c>
      <c r="M286" t="str">
        <f>IFERROR(IF(
COUNTIF(B2B!H:H,(IF(K286&lt;&gt;"---",IF(INDEX(RAW_b_TEI0185_REV03!B:D,MATCH(H286,RAW_b_TEI0185_REV03!B:B,0),3)=L286,INDEX(
RAW_b_TEI0185_REV03!B:D,MATCH(H286,INDEX(RAW_b_TEI0185_REV03!B:B,MATCH(H286,RAW_b_TEI0185_REV03!B:B,)+1):'RAW_b_TEI0185_REV03'!B11357,)+MATCH(H286,RAW_b_TEI0185_REV03!B:B,),3),INDEX(RAW_b_TEI0185_REV03!B:D,MATCH(H286,RAW_b_TEI0185_REV03!B:B,0),3)),"---")))=1,"---",IF(K286&lt;&gt;"---",IF(INDEX(RAW_b_TEI0185_REV03!B:D,MATCH(H286,RAW_b_TEI0185_REV03!B:B,0),3)=L286,INDEX(
RAW_b_TEI0185_REV03!B:D,MATCH(H286,INDEX(RAW_b_TEI0185_REV03!B:B,MATCH(H286,RAW_b_TEI0185_REV03!B:B,)+1):'RAW_b_TEI0185_REV03'!B11357,)+MATCH(H286,RAW_b_TEI0185_REV03!B:B,),3),INDEX(RAW_b_TEI0185_REV03!B:D,MATCH(H286,RAW_b_TEI0185_REV03!B:B,0),3)),"---")),"---")</f>
        <v>---</v>
      </c>
      <c r="N286" t="str">
        <f>IFERROR(IF(AND(B286="B2B",J286="--"),L286,IF(
COUNTIF(B2B!H:H,(IF(K286&lt;&gt;"---",IF(INDEX(RAW_b_TEI0185_REV03!B:D,MATCH(H286,RAW_b_TEI0185_REV03!B:B,0),3)=L286,INDEX(
RAW_b_TEI0185_REV03!B:D,MATCH(H286,INDEX(RAW_b_TEI0185_REV03!B:B,MATCH(H286,RAW_b_TEI0185_REV03!B:B,)+1):'RAW_b_TEI0185_REV03'!B11357,)+MATCH(H286,RAW_b_TEI0185_REV03!B:B,),3),INDEX(RAW_b_TEI0185_REV03!B:D,MATCH(H286,RAW_b_TEI0185_REV03!B:B,0),3)),"---")))=0,"---",IF(K286&lt;&gt;"---",IF(INDEX(RAW_b_TEI0185_REV03!B:D,MATCH(H286,RAW_b_TEI0185_REV03!B:B,0),3)=L286,INDEX(
RAW_b_TEI0185_REV03!B:D,MATCH(H286,INDEX(RAW_b_TEI0185_REV03!B:B,MATCH(H286,RAW_b_TEI0185_REV03!B:B,)+1):'RAW_b_TEI0185_REV03'!B11357,)+MATCH(H286,RAW_b_TEI0185_REV03!B:B,),3),INDEX(RAW_b_TEI0185_REV03!B:D,MATCH(H286,RAW_b_TEI0185_REV03!B:B,0),3)),"---"))),"---")</f>
        <v>---</v>
      </c>
      <c r="T286">
        <f>COUNTIF(RAW_b_TEI0185_REV03!B:B,G286)</f>
        <v>1</v>
      </c>
      <c r="U286" t="str">
        <f t="shared" si="33"/>
        <v>FMC-NetJ3_B29</v>
      </c>
      <c r="W286" t="str">
        <f>IF(IF(IFERROR(VLOOKUP(H286,$O$6:$O$50,1,),1)=1,1,0),IFERROR(VLOOKUP($F$2&amp;"-"&amp;H286,RAW_b_TEI0185_REV03!C:G,4,0),"--"),"---")</f>
        <v>--</v>
      </c>
      <c r="X286" t="str">
        <f t="shared" si="34"/>
        <v>---</v>
      </c>
    </row>
    <row r="287" spans="1:24" x14ac:dyDescent="0.25">
      <c r="A287" t="s">
        <v>5405</v>
      </c>
      <c r="B287" t="s">
        <v>5223</v>
      </c>
      <c r="C287" t="s">
        <v>855</v>
      </c>
      <c r="D287" t="s">
        <v>271</v>
      </c>
      <c r="E287" t="s">
        <v>449</v>
      </c>
      <c r="F287" t="str">
        <f t="shared" si="28"/>
        <v>J3-B32</v>
      </c>
      <c r="G287" t="str">
        <f>VLOOKUP(F287,RAW_b_TEI0185_REV03!A:B,2,0)</f>
        <v>DP7_C2M_P</v>
      </c>
      <c r="H287" t="str">
        <f t="shared" si="29"/>
        <v>DP7_C2M_P</v>
      </c>
      <c r="I287" t="str">
        <f t="shared" si="30"/>
        <v>--</v>
      </c>
      <c r="J287" t="str">
        <f t="shared" si="31"/>
        <v>--</v>
      </c>
      <c r="K287">
        <f>IFERROR(IF(J287="--",IF(G287=H287,VLOOKUP(G287,RAW_b_TEI0185_REV03!L:N,3,0),SUM(VLOOKUP(H287,RAW_b_TEI0185_REV03!L:N,3,0),VLOOKUP(G287,RAW_b_TEI0185_REV03!L:N,3,0))),"---"),"---")</f>
        <v>75.583299999999994</v>
      </c>
      <c r="L287" t="str">
        <f t="shared" si="32"/>
        <v>J3-B32</v>
      </c>
      <c r="M287" t="str">
        <f>IFERROR(IF(
COUNTIF(B2B!H:H,(IF(K287&lt;&gt;"---",IF(INDEX(RAW_b_TEI0185_REV03!B:D,MATCH(H287,RAW_b_TEI0185_REV03!B:B,0),3)=L287,INDEX(
RAW_b_TEI0185_REV03!B:D,MATCH(H287,INDEX(RAW_b_TEI0185_REV03!B:B,MATCH(H287,RAW_b_TEI0185_REV03!B:B,)+1):'RAW_b_TEI0185_REV03'!B11358,)+MATCH(H287,RAW_b_TEI0185_REV03!B:B,),3),INDEX(RAW_b_TEI0185_REV03!B:D,MATCH(H287,RAW_b_TEI0185_REV03!B:B,0),3)),"---")))=1,"---",IF(K287&lt;&gt;"---",IF(INDEX(RAW_b_TEI0185_REV03!B:D,MATCH(H287,RAW_b_TEI0185_REV03!B:B,0),3)=L287,INDEX(
RAW_b_TEI0185_REV03!B:D,MATCH(H287,INDEX(RAW_b_TEI0185_REV03!B:B,MATCH(H287,RAW_b_TEI0185_REV03!B:B,)+1):'RAW_b_TEI0185_REV03'!B11358,)+MATCH(H287,RAW_b_TEI0185_REV03!B:B,),3),INDEX(RAW_b_TEI0185_REV03!B:D,MATCH(H287,RAW_b_TEI0185_REV03!B:B,0),3)),"---")),"---")</f>
        <v>U1-AL7</v>
      </c>
      <c r="N287" t="str">
        <f>IFERROR(IF(AND(B287="B2B",J287="--"),L287,IF(
COUNTIF(B2B!H:H,(IF(K287&lt;&gt;"---",IF(INDEX(RAW_b_TEI0185_REV03!B:D,MATCH(H287,RAW_b_TEI0185_REV03!B:B,0),3)=L287,INDEX(
RAW_b_TEI0185_REV03!B:D,MATCH(H287,INDEX(RAW_b_TEI0185_REV03!B:B,MATCH(H287,RAW_b_TEI0185_REV03!B:B,)+1):'RAW_b_TEI0185_REV03'!B11358,)+MATCH(H287,RAW_b_TEI0185_REV03!B:B,),3),INDEX(RAW_b_TEI0185_REV03!B:D,MATCH(H287,RAW_b_TEI0185_REV03!B:B,0),3)),"---")))=0,"---",IF(K287&lt;&gt;"---",IF(INDEX(RAW_b_TEI0185_REV03!B:D,MATCH(H287,RAW_b_TEI0185_REV03!B:B,0),3)=L287,INDEX(
RAW_b_TEI0185_REV03!B:D,MATCH(H287,INDEX(RAW_b_TEI0185_REV03!B:B,MATCH(H287,RAW_b_TEI0185_REV03!B:B,)+1):'RAW_b_TEI0185_REV03'!B11358,)+MATCH(H287,RAW_b_TEI0185_REV03!B:B,),3),INDEX(RAW_b_TEI0185_REV03!B:D,MATCH(H287,RAW_b_TEI0185_REV03!B:B,0),3)),"---"))),"---")</f>
        <v>---</v>
      </c>
      <c r="T287">
        <f>COUNTIF(RAW_b_TEI0185_REV03!B:B,G287)</f>
        <v>2</v>
      </c>
      <c r="U287" t="str">
        <f t="shared" si="33"/>
        <v>FMC-DP7_C2M_P</v>
      </c>
      <c r="W287" t="str">
        <f>IF(IF(IFERROR(VLOOKUP(H287,$O$6:$O$50,1,),1)=1,1,0),IFERROR(VLOOKUP($F$2&amp;"-"&amp;H287,RAW_b_TEI0185_REV03!C:G,4,0),"--"),"---")</f>
        <v>AL7</v>
      </c>
      <c r="X287" t="str">
        <f t="shared" si="34"/>
        <v>---</v>
      </c>
    </row>
    <row r="288" spans="1:24" x14ac:dyDescent="0.25">
      <c r="A288" t="s">
        <v>5406</v>
      </c>
      <c r="B288" t="s">
        <v>5223</v>
      </c>
      <c r="C288" t="s">
        <v>852</v>
      </c>
      <c r="D288" t="s">
        <v>271</v>
      </c>
      <c r="E288" t="s">
        <v>1015</v>
      </c>
      <c r="F288" t="str">
        <f t="shared" si="28"/>
        <v>J3-B33</v>
      </c>
      <c r="G288" t="str">
        <f>VLOOKUP(F288,RAW_b_TEI0185_REV03!A:B,2,0)</f>
        <v>DP7_C2M_N</v>
      </c>
      <c r="H288" t="str">
        <f t="shared" si="29"/>
        <v>DP7_C2M_N</v>
      </c>
      <c r="I288" t="str">
        <f t="shared" si="30"/>
        <v>--</v>
      </c>
      <c r="J288" t="str">
        <f t="shared" si="31"/>
        <v>--</v>
      </c>
      <c r="K288">
        <f>IFERROR(IF(J288="--",IF(G288=H288,VLOOKUP(G288,RAW_b_TEI0185_REV03!L:N,3,0),SUM(VLOOKUP(H288,RAW_b_TEI0185_REV03!L:N,3,0),VLOOKUP(G288,RAW_b_TEI0185_REV03!L:N,3,0))),"---"),"---")</f>
        <v>75.589299999999994</v>
      </c>
      <c r="L288" t="str">
        <f t="shared" si="32"/>
        <v>J3-B33</v>
      </c>
      <c r="M288" t="str">
        <f>IFERROR(IF(
COUNTIF(B2B!H:H,(IF(K288&lt;&gt;"---",IF(INDEX(RAW_b_TEI0185_REV03!B:D,MATCH(H288,RAW_b_TEI0185_REV03!B:B,0),3)=L288,INDEX(
RAW_b_TEI0185_REV03!B:D,MATCH(H288,INDEX(RAW_b_TEI0185_REV03!B:B,MATCH(H288,RAW_b_TEI0185_REV03!B:B,)+1):'RAW_b_TEI0185_REV03'!B11359,)+MATCH(H288,RAW_b_TEI0185_REV03!B:B,),3),INDEX(RAW_b_TEI0185_REV03!B:D,MATCH(H288,RAW_b_TEI0185_REV03!B:B,0),3)),"---")))=1,"---",IF(K288&lt;&gt;"---",IF(INDEX(RAW_b_TEI0185_REV03!B:D,MATCH(H288,RAW_b_TEI0185_REV03!B:B,0),3)=L288,INDEX(
RAW_b_TEI0185_REV03!B:D,MATCH(H288,INDEX(RAW_b_TEI0185_REV03!B:B,MATCH(H288,RAW_b_TEI0185_REV03!B:B,)+1):'RAW_b_TEI0185_REV03'!B11359,)+MATCH(H288,RAW_b_TEI0185_REV03!B:B,),3),INDEX(RAW_b_TEI0185_REV03!B:D,MATCH(H288,RAW_b_TEI0185_REV03!B:B,0),3)),"---")),"---")</f>
        <v>U1-AL10</v>
      </c>
      <c r="N288" t="str">
        <f>IFERROR(IF(AND(B288="B2B",J288="--"),L288,IF(
COUNTIF(B2B!H:H,(IF(K288&lt;&gt;"---",IF(INDEX(RAW_b_TEI0185_REV03!B:D,MATCH(H288,RAW_b_TEI0185_REV03!B:B,0),3)=L288,INDEX(
RAW_b_TEI0185_REV03!B:D,MATCH(H288,INDEX(RAW_b_TEI0185_REV03!B:B,MATCH(H288,RAW_b_TEI0185_REV03!B:B,)+1):'RAW_b_TEI0185_REV03'!B11359,)+MATCH(H288,RAW_b_TEI0185_REV03!B:B,),3),INDEX(RAW_b_TEI0185_REV03!B:D,MATCH(H288,RAW_b_TEI0185_REV03!B:B,0),3)),"---")))=0,"---",IF(K288&lt;&gt;"---",IF(INDEX(RAW_b_TEI0185_REV03!B:D,MATCH(H288,RAW_b_TEI0185_REV03!B:B,0),3)=L288,INDEX(
RAW_b_TEI0185_REV03!B:D,MATCH(H288,INDEX(RAW_b_TEI0185_REV03!B:B,MATCH(H288,RAW_b_TEI0185_REV03!B:B,)+1):'RAW_b_TEI0185_REV03'!B11359,)+MATCH(H288,RAW_b_TEI0185_REV03!B:B,),3),INDEX(RAW_b_TEI0185_REV03!B:D,MATCH(H288,RAW_b_TEI0185_REV03!B:B,0),3)),"---"))),"---")</f>
        <v>---</v>
      </c>
      <c r="T288">
        <f>COUNTIF(RAW_b_TEI0185_REV03!B:B,G288)</f>
        <v>2</v>
      </c>
      <c r="U288" t="str">
        <f t="shared" si="33"/>
        <v>FMC-DP7_C2M_N</v>
      </c>
      <c r="W288" t="str">
        <f>IF(IF(IFERROR(VLOOKUP(H288,$O$6:$O$50,1,),1)=1,1,0),IFERROR(VLOOKUP($F$2&amp;"-"&amp;H288,RAW_b_TEI0185_REV03!C:G,4,0),"--"),"---")</f>
        <v>AL10</v>
      </c>
      <c r="X288" t="str">
        <f t="shared" si="34"/>
        <v>---</v>
      </c>
    </row>
    <row r="289" spans="1:24" x14ac:dyDescent="0.25">
      <c r="A289" t="s">
        <v>5407</v>
      </c>
      <c r="B289" t="s">
        <v>5223</v>
      </c>
      <c r="C289" t="s">
        <v>843</v>
      </c>
      <c r="D289" t="s">
        <v>271</v>
      </c>
      <c r="E289" t="s">
        <v>1017</v>
      </c>
      <c r="F289" t="str">
        <f t="shared" si="28"/>
        <v>J3-B36</v>
      </c>
      <c r="G289" t="str">
        <f>VLOOKUP(F289,RAW_b_TEI0185_REV03!A:B,2,0)</f>
        <v>DP6_C2M_P</v>
      </c>
      <c r="H289" t="str">
        <f t="shared" si="29"/>
        <v>DP6_C2M_P</v>
      </c>
      <c r="I289" t="str">
        <f t="shared" si="30"/>
        <v>--</v>
      </c>
      <c r="J289" t="str">
        <f t="shared" si="31"/>
        <v>--</v>
      </c>
      <c r="K289">
        <f>IFERROR(IF(J289="--",IF(G289=H289,VLOOKUP(G289,RAW_b_TEI0185_REV03!L:N,3,0),SUM(VLOOKUP(H289,RAW_b_TEI0185_REV03!L:N,3,0),VLOOKUP(G289,RAW_b_TEI0185_REV03!L:N,3,0))),"---"),"---")</f>
        <v>76.784499999999994</v>
      </c>
      <c r="L289" t="str">
        <f t="shared" si="32"/>
        <v>J3-B36</v>
      </c>
      <c r="M289" t="str">
        <f>IFERROR(IF(
COUNTIF(B2B!H:H,(IF(K289&lt;&gt;"---",IF(INDEX(RAW_b_TEI0185_REV03!B:D,MATCH(H289,RAW_b_TEI0185_REV03!B:B,0),3)=L289,INDEX(
RAW_b_TEI0185_REV03!B:D,MATCH(H289,INDEX(RAW_b_TEI0185_REV03!B:B,MATCH(H289,RAW_b_TEI0185_REV03!B:B,)+1):'RAW_b_TEI0185_REV03'!B11360,)+MATCH(H289,RAW_b_TEI0185_REV03!B:B,),3),INDEX(RAW_b_TEI0185_REV03!B:D,MATCH(H289,RAW_b_TEI0185_REV03!B:B,0),3)),"---")))=1,"---",IF(K289&lt;&gt;"---",IF(INDEX(RAW_b_TEI0185_REV03!B:D,MATCH(H289,RAW_b_TEI0185_REV03!B:B,0),3)=L289,INDEX(
RAW_b_TEI0185_REV03!B:D,MATCH(H289,INDEX(RAW_b_TEI0185_REV03!B:B,MATCH(H289,RAW_b_TEI0185_REV03!B:B,)+1):'RAW_b_TEI0185_REV03'!B11360,)+MATCH(H289,RAW_b_TEI0185_REV03!B:B,),3),INDEX(RAW_b_TEI0185_REV03!B:D,MATCH(H289,RAW_b_TEI0185_REV03!B:B,0),3)),"---")),"---")</f>
        <v>U1-AN7</v>
      </c>
      <c r="N289" t="str">
        <f>IFERROR(IF(AND(B289="B2B",J289="--"),L289,IF(
COUNTIF(B2B!H:H,(IF(K289&lt;&gt;"---",IF(INDEX(RAW_b_TEI0185_REV03!B:D,MATCH(H289,RAW_b_TEI0185_REV03!B:B,0),3)=L289,INDEX(
RAW_b_TEI0185_REV03!B:D,MATCH(H289,INDEX(RAW_b_TEI0185_REV03!B:B,MATCH(H289,RAW_b_TEI0185_REV03!B:B,)+1):'RAW_b_TEI0185_REV03'!B11360,)+MATCH(H289,RAW_b_TEI0185_REV03!B:B,),3),INDEX(RAW_b_TEI0185_REV03!B:D,MATCH(H289,RAW_b_TEI0185_REV03!B:B,0),3)),"---")))=0,"---",IF(K289&lt;&gt;"---",IF(INDEX(RAW_b_TEI0185_REV03!B:D,MATCH(H289,RAW_b_TEI0185_REV03!B:B,0),3)=L289,INDEX(
RAW_b_TEI0185_REV03!B:D,MATCH(H289,INDEX(RAW_b_TEI0185_REV03!B:B,MATCH(H289,RAW_b_TEI0185_REV03!B:B,)+1):'RAW_b_TEI0185_REV03'!B11360,)+MATCH(H289,RAW_b_TEI0185_REV03!B:B,),3),INDEX(RAW_b_TEI0185_REV03!B:D,MATCH(H289,RAW_b_TEI0185_REV03!B:B,0),3)),"---"))),"---")</f>
        <v>---</v>
      </c>
      <c r="T289">
        <f>COUNTIF(RAW_b_TEI0185_REV03!B:B,G289)</f>
        <v>2</v>
      </c>
      <c r="U289" t="str">
        <f t="shared" si="33"/>
        <v>FMC-DP6_C2M_P</v>
      </c>
      <c r="W289" t="str">
        <f>IF(IF(IFERROR(VLOOKUP(H289,$O$6:$O$50,1,),1)=1,1,0),IFERROR(VLOOKUP($F$2&amp;"-"&amp;H289,RAW_b_TEI0185_REV03!C:G,4,0),"--"),"---")</f>
        <v>AN7</v>
      </c>
      <c r="X289" t="str">
        <f t="shared" si="34"/>
        <v>---</v>
      </c>
    </row>
    <row r="290" spans="1:24" x14ac:dyDescent="0.25">
      <c r="A290" t="s">
        <v>5408</v>
      </c>
      <c r="B290" t="s">
        <v>5223</v>
      </c>
      <c r="C290" t="s">
        <v>840</v>
      </c>
      <c r="D290" t="s">
        <v>271</v>
      </c>
      <c r="E290" t="s">
        <v>1019</v>
      </c>
      <c r="F290" t="str">
        <f t="shared" si="28"/>
        <v>J3-B37</v>
      </c>
      <c r="G290" t="str">
        <f>VLOOKUP(F290,RAW_b_TEI0185_REV03!A:B,2,0)</f>
        <v>DP6_C2M_N</v>
      </c>
      <c r="H290" t="str">
        <f t="shared" si="29"/>
        <v>DP6_C2M_N</v>
      </c>
      <c r="I290" t="str">
        <f t="shared" si="30"/>
        <v>--</v>
      </c>
      <c r="J290" t="str">
        <f t="shared" si="31"/>
        <v>--</v>
      </c>
      <c r="K290">
        <f>IFERROR(IF(J290="--",IF(G290=H290,VLOOKUP(G290,RAW_b_TEI0185_REV03!L:N,3,0),SUM(VLOOKUP(H290,RAW_b_TEI0185_REV03!L:N,3,0),VLOOKUP(G290,RAW_b_TEI0185_REV03!L:N,3,0))),"---"),"---")</f>
        <v>76.765500000000003</v>
      </c>
      <c r="L290" t="str">
        <f t="shared" si="32"/>
        <v>J3-B37</v>
      </c>
      <c r="M290" t="str">
        <f>IFERROR(IF(
COUNTIF(B2B!H:H,(IF(K290&lt;&gt;"---",IF(INDEX(RAW_b_TEI0185_REV03!B:D,MATCH(H290,RAW_b_TEI0185_REV03!B:B,0),3)=L290,INDEX(
RAW_b_TEI0185_REV03!B:D,MATCH(H290,INDEX(RAW_b_TEI0185_REV03!B:B,MATCH(H290,RAW_b_TEI0185_REV03!B:B,)+1):'RAW_b_TEI0185_REV03'!B11361,)+MATCH(H290,RAW_b_TEI0185_REV03!B:B,),3),INDEX(RAW_b_TEI0185_REV03!B:D,MATCH(H290,RAW_b_TEI0185_REV03!B:B,0),3)),"---")))=1,"---",IF(K290&lt;&gt;"---",IF(INDEX(RAW_b_TEI0185_REV03!B:D,MATCH(H290,RAW_b_TEI0185_REV03!B:B,0),3)=L290,INDEX(
RAW_b_TEI0185_REV03!B:D,MATCH(H290,INDEX(RAW_b_TEI0185_REV03!B:B,MATCH(H290,RAW_b_TEI0185_REV03!B:B,)+1):'RAW_b_TEI0185_REV03'!B11361,)+MATCH(H290,RAW_b_TEI0185_REV03!B:B,),3),INDEX(RAW_b_TEI0185_REV03!B:D,MATCH(H290,RAW_b_TEI0185_REV03!B:B,0),3)),"---")),"---")</f>
        <v>U1-AN10</v>
      </c>
      <c r="N290" t="str">
        <f>IFERROR(IF(AND(B290="B2B",J290="--"),L290,IF(
COUNTIF(B2B!H:H,(IF(K290&lt;&gt;"---",IF(INDEX(RAW_b_TEI0185_REV03!B:D,MATCH(H290,RAW_b_TEI0185_REV03!B:B,0),3)=L290,INDEX(
RAW_b_TEI0185_REV03!B:D,MATCH(H290,INDEX(RAW_b_TEI0185_REV03!B:B,MATCH(H290,RAW_b_TEI0185_REV03!B:B,)+1):'RAW_b_TEI0185_REV03'!B11361,)+MATCH(H290,RAW_b_TEI0185_REV03!B:B,),3),INDEX(RAW_b_TEI0185_REV03!B:D,MATCH(H290,RAW_b_TEI0185_REV03!B:B,0),3)),"---")))=0,"---",IF(K290&lt;&gt;"---",IF(INDEX(RAW_b_TEI0185_REV03!B:D,MATCH(H290,RAW_b_TEI0185_REV03!B:B,0),3)=L290,INDEX(
RAW_b_TEI0185_REV03!B:D,MATCH(H290,INDEX(RAW_b_TEI0185_REV03!B:B,MATCH(H290,RAW_b_TEI0185_REV03!B:B,)+1):'RAW_b_TEI0185_REV03'!B11361,)+MATCH(H290,RAW_b_TEI0185_REV03!B:B,),3),INDEX(RAW_b_TEI0185_REV03!B:D,MATCH(H290,RAW_b_TEI0185_REV03!B:B,0),3)),"---"))),"---")</f>
        <v>---</v>
      </c>
      <c r="T290">
        <f>COUNTIF(RAW_b_TEI0185_REV03!B:B,G290)</f>
        <v>2</v>
      </c>
      <c r="U290" t="str">
        <f t="shared" si="33"/>
        <v>FMC-DP6_C2M_N</v>
      </c>
      <c r="W290" t="str">
        <f>IF(IF(IFERROR(VLOOKUP(H290,$O$6:$O$50,1,),1)=1,1,0),IFERROR(VLOOKUP($F$2&amp;"-"&amp;H290,RAW_b_TEI0185_REV03!C:G,4,0),"--"),"---")</f>
        <v>AN10</v>
      </c>
      <c r="X290" t="str">
        <f t="shared" si="34"/>
        <v>---</v>
      </c>
    </row>
    <row r="291" spans="1:24" x14ac:dyDescent="0.25">
      <c r="A291" t="s">
        <v>5409</v>
      </c>
      <c r="B291" t="s">
        <v>5223</v>
      </c>
      <c r="C291" t="s">
        <v>771</v>
      </c>
      <c r="D291" t="s">
        <v>271</v>
      </c>
      <c r="E291" t="s">
        <v>461</v>
      </c>
      <c r="F291" t="str">
        <f t="shared" si="28"/>
        <v>J3-C2</v>
      </c>
      <c r="G291" t="str">
        <f>VLOOKUP(F291,RAW_b_TEI0185_REV03!A:B,2,0)</f>
        <v>DP0_C2M_P</v>
      </c>
      <c r="H291" t="str">
        <f t="shared" si="29"/>
        <v>DP0_C2M_P</v>
      </c>
      <c r="I291" t="str">
        <f t="shared" si="30"/>
        <v>--</v>
      </c>
      <c r="J291" t="str">
        <f t="shared" si="31"/>
        <v>--</v>
      </c>
      <c r="K291">
        <f>IFERROR(IF(J291="--",IF(G291=H291,VLOOKUP(G291,RAW_b_TEI0185_REV03!L:N,3,0),SUM(VLOOKUP(H291,RAW_b_TEI0185_REV03!L:N,3,0),VLOOKUP(G291,RAW_b_TEI0185_REV03!L:N,3,0))),"---"),"---")</f>
        <v>72.376099999999994</v>
      </c>
      <c r="L291" t="str">
        <f t="shared" si="32"/>
        <v>J3-C2</v>
      </c>
      <c r="M291" t="str">
        <f>IFERROR(IF(
COUNTIF(B2B!H:H,(IF(K291&lt;&gt;"---",IF(INDEX(RAW_b_TEI0185_REV03!B:D,MATCH(H291,RAW_b_TEI0185_REV03!B:B,0),3)=L291,INDEX(
RAW_b_TEI0185_REV03!B:D,MATCH(H291,INDEX(RAW_b_TEI0185_REV03!B:B,MATCH(H291,RAW_b_TEI0185_REV03!B:B,)+1):'RAW_b_TEI0185_REV03'!B11362,)+MATCH(H291,RAW_b_TEI0185_REV03!B:B,),3),INDEX(RAW_b_TEI0185_REV03!B:D,MATCH(H291,RAW_b_TEI0185_REV03!B:B,0),3)),"---")))=1,"---",IF(K291&lt;&gt;"---",IF(INDEX(RAW_b_TEI0185_REV03!B:D,MATCH(H291,RAW_b_TEI0185_REV03!B:B,0),3)=L291,INDEX(
RAW_b_TEI0185_REV03!B:D,MATCH(H291,INDEX(RAW_b_TEI0185_REV03!B:B,MATCH(H291,RAW_b_TEI0185_REV03!B:B,)+1):'RAW_b_TEI0185_REV03'!B11362,)+MATCH(H291,RAW_b_TEI0185_REV03!B:B,),3),INDEX(RAW_b_TEI0185_REV03!B:D,MATCH(H291,RAW_b_TEI0185_REV03!B:B,0),3)),"---")),"---")</f>
        <v>U1-BE7</v>
      </c>
      <c r="N291" t="str">
        <f>IFERROR(IF(AND(B291="B2B",J291="--"),L291,IF(
COUNTIF(B2B!H:H,(IF(K291&lt;&gt;"---",IF(INDEX(RAW_b_TEI0185_REV03!B:D,MATCH(H291,RAW_b_TEI0185_REV03!B:B,0),3)=L291,INDEX(
RAW_b_TEI0185_REV03!B:D,MATCH(H291,INDEX(RAW_b_TEI0185_REV03!B:B,MATCH(H291,RAW_b_TEI0185_REV03!B:B,)+1):'RAW_b_TEI0185_REV03'!B11362,)+MATCH(H291,RAW_b_TEI0185_REV03!B:B,),3),INDEX(RAW_b_TEI0185_REV03!B:D,MATCH(H291,RAW_b_TEI0185_REV03!B:B,0),3)),"---")))=0,"---",IF(K291&lt;&gt;"---",IF(INDEX(RAW_b_TEI0185_REV03!B:D,MATCH(H291,RAW_b_TEI0185_REV03!B:B,0),3)=L291,INDEX(
RAW_b_TEI0185_REV03!B:D,MATCH(H291,INDEX(RAW_b_TEI0185_REV03!B:B,MATCH(H291,RAW_b_TEI0185_REV03!B:B,)+1):'RAW_b_TEI0185_REV03'!B11362,)+MATCH(H291,RAW_b_TEI0185_REV03!B:B,),3),INDEX(RAW_b_TEI0185_REV03!B:D,MATCH(H291,RAW_b_TEI0185_REV03!B:B,0),3)),"---"))),"---")</f>
        <v>---</v>
      </c>
      <c r="T291">
        <f>COUNTIF(RAW_b_TEI0185_REV03!B:B,G291)</f>
        <v>2</v>
      </c>
      <c r="U291" t="str">
        <f t="shared" si="33"/>
        <v>FMC-DP0_C2M_P</v>
      </c>
      <c r="W291" t="str">
        <f>IF(IF(IFERROR(VLOOKUP(H291,$O$6:$O$50,1,),1)=1,1,0),IFERROR(VLOOKUP($F$2&amp;"-"&amp;H291,RAW_b_TEI0185_REV03!C:G,4,0),"--"),"---")</f>
        <v>BE7</v>
      </c>
      <c r="X291" t="str">
        <f t="shared" si="34"/>
        <v>---</v>
      </c>
    </row>
    <row r="292" spans="1:24" x14ac:dyDescent="0.25">
      <c r="A292" t="s">
        <v>5410</v>
      </c>
      <c r="B292" t="s">
        <v>5223</v>
      </c>
      <c r="C292" t="s">
        <v>768</v>
      </c>
      <c r="D292" t="s">
        <v>271</v>
      </c>
      <c r="E292" t="s">
        <v>463</v>
      </c>
      <c r="F292" t="str">
        <f t="shared" si="28"/>
        <v>J3-C3</v>
      </c>
      <c r="G292" t="str">
        <f>VLOOKUP(F292,RAW_b_TEI0185_REV03!A:B,2,0)</f>
        <v>DP0_C2M_N</v>
      </c>
      <c r="H292" t="str">
        <f t="shared" si="29"/>
        <v>DP0_C2M_N</v>
      </c>
      <c r="I292" t="str">
        <f t="shared" si="30"/>
        <v>--</v>
      </c>
      <c r="J292" t="str">
        <f t="shared" si="31"/>
        <v>--</v>
      </c>
      <c r="K292">
        <f>IFERROR(IF(J292="--",IF(G292=H292,VLOOKUP(G292,RAW_b_TEI0185_REV03!L:N,3,0),SUM(VLOOKUP(H292,RAW_b_TEI0185_REV03!L:N,3,0),VLOOKUP(G292,RAW_b_TEI0185_REV03!L:N,3,0))),"---"),"---")</f>
        <v>72.374399999999994</v>
      </c>
      <c r="L292" t="str">
        <f t="shared" si="32"/>
        <v>J3-C3</v>
      </c>
      <c r="M292" t="str">
        <f>IFERROR(IF(
COUNTIF(B2B!H:H,(IF(K292&lt;&gt;"---",IF(INDEX(RAW_b_TEI0185_REV03!B:D,MATCH(H292,RAW_b_TEI0185_REV03!B:B,0),3)=L292,INDEX(
RAW_b_TEI0185_REV03!B:D,MATCH(H292,INDEX(RAW_b_TEI0185_REV03!B:B,MATCH(H292,RAW_b_TEI0185_REV03!B:B,)+1):'RAW_b_TEI0185_REV03'!B11363,)+MATCH(H292,RAW_b_TEI0185_REV03!B:B,),3),INDEX(RAW_b_TEI0185_REV03!B:D,MATCH(H292,RAW_b_TEI0185_REV03!B:B,0),3)),"---")))=1,"---",IF(K292&lt;&gt;"---",IF(INDEX(RAW_b_TEI0185_REV03!B:D,MATCH(H292,RAW_b_TEI0185_REV03!B:B,0),3)=L292,INDEX(
RAW_b_TEI0185_REV03!B:D,MATCH(H292,INDEX(RAW_b_TEI0185_REV03!B:B,MATCH(H292,RAW_b_TEI0185_REV03!B:B,)+1):'RAW_b_TEI0185_REV03'!B11363,)+MATCH(H292,RAW_b_TEI0185_REV03!B:B,),3),INDEX(RAW_b_TEI0185_REV03!B:D,MATCH(H292,RAW_b_TEI0185_REV03!B:B,0),3)),"---")),"---")</f>
        <v>U1-BE10</v>
      </c>
      <c r="N292" t="str">
        <f>IFERROR(IF(AND(B292="B2B",J292="--"),L292,IF(
COUNTIF(B2B!H:H,(IF(K292&lt;&gt;"---",IF(INDEX(RAW_b_TEI0185_REV03!B:D,MATCH(H292,RAW_b_TEI0185_REV03!B:B,0),3)=L292,INDEX(
RAW_b_TEI0185_REV03!B:D,MATCH(H292,INDEX(RAW_b_TEI0185_REV03!B:B,MATCH(H292,RAW_b_TEI0185_REV03!B:B,)+1):'RAW_b_TEI0185_REV03'!B11363,)+MATCH(H292,RAW_b_TEI0185_REV03!B:B,),3),INDEX(RAW_b_TEI0185_REV03!B:D,MATCH(H292,RAW_b_TEI0185_REV03!B:B,0),3)),"---")))=0,"---",IF(K292&lt;&gt;"---",IF(INDEX(RAW_b_TEI0185_REV03!B:D,MATCH(H292,RAW_b_TEI0185_REV03!B:B,0),3)=L292,INDEX(
RAW_b_TEI0185_REV03!B:D,MATCH(H292,INDEX(RAW_b_TEI0185_REV03!B:B,MATCH(H292,RAW_b_TEI0185_REV03!B:B,)+1):'RAW_b_TEI0185_REV03'!B11363,)+MATCH(H292,RAW_b_TEI0185_REV03!B:B,),3),INDEX(RAW_b_TEI0185_REV03!B:D,MATCH(H292,RAW_b_TEI0185_REV03!B:B,0),3)),"---"))),"---")</f>
        <v>---</v>
      </c>
      <c r="T292">
        <f>COUNTIF(RAW_b_TEI0185_REV03!B:B,G292)</f>
        <v>2</v>
      </c>
      <c r="U292" t="str">
        <f t="shared" si="33"/>
        <v>FMC-DP0_C2M_N</v>
      </c>
      <c r="W292" t="str">
        <f>IF(IF(IFERROR(VLOOKUP(H292,$O$6:$O$50,1,),1)=1,1,0),IFERROR(VLOOKUP($F$2&amp;"-"&amp;H292,RAW_b_TEI0185_REV03!C:G,4,0),"--"),"---")</f>
        <v>BE10</v>
      </c>
      <c r="X292" t="str">
        <f t="shared" si="34"/>
        <v>---</v>
      </c>
    </row>
    <row r="293" spans="1:24" x14ac:dyDescent="0.25">
      <c r="A293" t="s">
        <v>5411</v>
      </c>
      <c r="B293" t="s">
        <v>5223</v>
      </c>
      <c r="C293" t="s">
        <v>777</v>
      </c>
      <c r="D293" t="s">
        <v>271</v>
      </c>
      <c r="E293" t="s">
        <v>468</v>
      </c>
      <c r="F293" t="str">
        <f t="shared" si="28"/>
        <v>J3-C6</v>
      </c>
      <c r="G293" t="str">
        <f>VLOOKUP(F293,RAW_b_TEI0185_REV03!A:B,2,0)</f>
        <v>DP0_M2C_P</v>
      </c>
      <c r="H293" t="str">
        <f t="shared" si="29"/>
        <v>DP0_M2C_P</v>
      </c>
      <c r="I293" t="str">
        <f t="shared" si="30"/>
        <v>--</v>
      </c>
      <c r="J293" t="str">
        <f t="shared" si="31"/>
        <v>--</v>
      </c>
      <c r="K293">
        <f>IFERROR(IF(J293="--",IF(G293=H293,VLOOKUP(G293,RAW_b_TEI0185_REV03!L:N,3,0),SUM(VLOOKUP(H293,RAW_b_TEI0185_REV03!L:N,3,0),VLOOKUP(G293,RAW_b_TEI0185_REV03!L:N,3,0))),"---"),"---")</f>
        <v>66.136300000000006</v>
      </c>
      <c r="L293" t="str">
        <f t="shared" si="32"/>
        <v>J3-C6</v>
      </c>
      <c r="M293" t="str">
        <f>IFERROR(IF(
COUNTIF(B2B!H:H,(IF(K293&lt;&gt;"---",IF(INDEX(RAW_b_TEI0185_REV03!B:D,MATCH(H293,RAW_b_TEI0185_REV03!B:B,0),3)=L293,INDEX(
RAW_b_TEI0185_REV03!B:D,MATCH(H293,INDEX(RAW_b_TEI0185_REV03!B:B,MATCH(H293,RAW_b_TEI0185_REV03!B:B,)+1):'RAW_b_TEI0185_REV03'!B11364,)+MATCH(H293,RAW_b_TEI0185_REV03!B:B,),3),INDEX(RAW_b_TEI0185_REV03!B:D,MATCH(H293,RAW_b_TEI0185_REV03!B:B,0),3)),"---")))=1,"---",IF(K293&lt;&gt;"---",IF(INDEX(RAW_b_TEI0185_REV03!B:D,MATCH(H293,RAW_b_TEI0185_REV03!B:B,0),3)=L293,INDEX(
RAW_b_TEI0185_REV03!B:D,MATCH(H293,INDEX(RAW_b_TEI0185_REV03!B:B,MATCH(H293,RAW_b_TEI0185_REV03!B:B,)+1):'RAW_b_TEI0185_REV03'!B11364,)+MATCH(H293,RAW_b_TEI0185_REV03!B:B,),3),INDEX(RAW_b_TEI0185_REV03!B:D,MATCH(H293,RAW_b_TEI0185_REV03!B:B,0),3)),"---")),"---")</f>
        <v>U1-BF1</v>
      </c>
      <c r="N293" t="str">
        <f>IFERROR(IF(AND(B293="B2B",J293="--"),L293,IF(
COUNTIF(B2B!H:H,(IF(K293&lt;&gt;"---",IF(INDEX(RAW_b_TEI0185_REV03!B:D,MATCH(H293,RAW_b_TEI0185_REV03!B:B,0),3)=L293,INDEX(
RAW_b_TEI0185_REV03!B:D,MATCH(H293,INDEX(RAW_b_TEI0185_REV03!B:B,MATCH(H293,RAW_b_TEI0185_REV03!B:B,)+1):'RAW_b_TEI0185_REV03'!B11364,)+MATCH(H293,RAW_b_TEI0185_REV03!B:B,),3),INDEX(RAW_b_TEI0185_REV03!B:D,MATCH(H293,RAW_b_TEI0185_REV03!B:B,0),3)),"---")))=0,"---",IF(K293&lt;&gt;"---",IF(INDEX(RAW_b_TEI0185_REV03!B:D,MATCH(H293,RAW_b_TEI0185_REV03!B:B,0),3)=L293,INDEX(
RAW_b_TEI0185_REV03!B:D,MATCH(H293,INDEX(RAW_b_TEI0185_REV03!B:B,MATCH(H293,RAW_b_TEI0185_REV03!B:B,)+1):'RAW_b_TEI0185_REV03'!B11364,)+MATCH(H293,RAW_b_TEI0185_REV03!B:B,),3),INDEX(RAW_b_TEI0185_REV03!B:D,MATCH(H293,RAW_b_TEI0185_REV03!B:B,0),3)),"---"))),"---")</f>
        <v>---</v>
      </c>
      <c r="T293">
        <f>COUNTIF(RAW_b_TEI0185_REV03!B:B,G293)</f>
        <v>2</v>
      </c>
      <c r="U293" t="str">
        <f t="shared" si="33"/>
        <v>FMC-DP0_M2C_P</v>
      </c>
      <c r="W293" t="str">
        <f>IF(IF(IFERROR(VLOOKUP(H293,$O$6:$O$50,1,),1)=1,1,0),IFERROR(VLOOKUP($F$2&amp;"-"&amp;H293,RAW_b_TEI0185_REV03!C:G,4,0),"--"),"---")</f>
        <v>BF1</v>
      </c>
      <c r="X293" t="str">
        <f t="shared" si="34"/>
        <v>---</v>
      </c>
    </row>
    <row r="294" spans="1:24" x14ac:dyDescent="0.25">
      <c r="A294" t="s">
        <v>5412</v>
      </c>
      <c r="B294" t="s">
        <v>5223</v>
      </c>
      <c r="C294" t="s">
        <v>774</v>
      </c>
      <c r="D294" t="s">
        <v>271</v>
      </c>
      <c r="E294" t="s">
        <v>470</v>
      </c>
      <c r="F294" t="str">
        <f t="shared" si="28"/>
        <v>J3-C7</v>
      </c>
      <c r="G294" t="str">
        <f>VLOOKUP(F294,RAW_b_TEI0185_REV03!A:B,2,0)</f>
        <v>DP0_M2C_N</v>
      </c>
      <c r="H294" t="str">
        <f t="shared" si="29"/>
        <v>DP0_M2C_N</v>
      </c>
      <c r="I294" t="str">
        <f t="shared" si="30"/>
        <v>--</v>
      </c>
      <c r="J294" t="str">
        <f t="shared" si="31"/>
        <v>--</v>
      </c>
      <c r="K294">
        <f>IFERROR(IF(J294="--",IF(G294=H294,VLOOKUP(G294,RAW_b_TEI0185_REV03!L:N,3,0),SUM(VLOOKUP(H294,RAW_b_TEI0185_REV03!L:N,3,0),VLOOKUP(G294,RAW_b_TEI0185_REV03!L:N,3,0))),"---"),"---")</f>
        <v>66.131799999999998</v>
      </c>
      <c r="L294" t="str">
        <f t="shared" si="32"/>
        <v>J3-C7</v>
      </c>
      <c r="M294" t="str">
        <f>IFERROR(IF(
COUNTIF(B2B!H:H,(IF(K294&lt;&gt;"---",IF(INDEX(RAW_b_TEI0185_REV03!B:D,MATCH(H294,RAW_b_TEI0185_REV03!B:B,0),3)=L294,INDEX(
RAW_b_TEI0185_REV03!B:D,MATCH(H294,INDEX(RAW_b_TEI0185_REV03!B:B,MATCH(H294,RAW_b_TEI0185_REV03!B:B,)+1):'RAW_b_TEI0185_REV03'!B11365,)+MATCH(H294,RAW_b_TEI0185_REV03!B:B,),3),INDEX(RAW_b_TEI0185_REV03!B:D,MATCH(H294,RAW_b_TEI0185_REV03!B:B,0),3)),"---")))=1,"---",IF(K294&lt;&gt;"---",IF(INDEX(RAW_b_TEI0185_REV03!B:D,MATCH(H294,RAW_b_TEI0185_REV03!B:B,0),3)=L294,INDEX(
RAW_b_TEI0185_REV03!B:D,MATCH(H294,INDEX(RAW_b_TEI0185_REV03!B:B,MATCH(H294,RAW_b_TEI0185_REV03!B:B,)+1):'RAW_b_TEI0185_REV03'!B11365,)+MATCH(H294,RAW_b_TEI0185_REV03!B:B,),3),INDEX(RAW_b_TEI0185_REV03!B:D,MATCH(H294,RAW_b_TEI0185_REV03!B:B,0),3)),"---")),"---")</f>
        <v>U1-BF3</v>
      </c>
      <c r="N294" t="str">
        <f>IFERROR(IF(AND(B294="B2B",J294="--"),L294,IF(
COUNTIF(B2B!H:H,(IF(K294&lt;&gt;"---",IF(INDEX(RAW_b_TEI0185_REV03!B:D,MATCH(H294,RAW_b_TEI0185_REV03!B:B,0),3)=L294,INDEX(
RAW_b_TEI0185_REV03!B:D,MATCH(H294,INDEX(RAW_b_TEI0185_REV03!B:B,MATCH(H294,RAW_b_TEI0185_REV03!B:B,)+1):'RAW_b_TEI0185_REV03'!B11365,)+MATCH(H294,RAW_b_TEI0185_REV03!B:B,),3),INDEX(RAW_b_TEI0185_REV03!B:D,MATCH(H294,RAW_b_TEI0185_REV03!B:B,0),3)),"---")))=0,"---",IF(K294&lt;&gt;"---",IF(INDEX(RAW_b_TEI0185_REV03!B:D,MATCH(H294,RAW_b_TEI0185_REV03!B:B,0),3)=L294,INDEX(
RAW_b_TEI0185_REV03!B:D,MATCH(H294,INDEX(RAW_b_TEI0185_REV03!B:B,MATCH(H294,RAW_b_TEI0185_REV03!B:B,)+1):'RAW_b_TEI0185_REV03'!B11365,)+MATCH(H294,RAW_b_TEI0185_REV03!B:B,),3),INDEX(RAW_b_TEI0185_REV03!B:D,MATCH(H294,RAW_b_TEI0185_REV03!B:B,0),3)),"---"))),"---")</f>
        <v>---</v>
      </c>
      <c r="T294">
        <f>COUNTIF(RAW_b_TEI0185_REV03!B:B,G294)</f>
        <v>2</v>
      </c>
      <c r="U294" t="str">
        <f t="shared" si="33"/>
        <v>FMC-DP0_M2C_N</v>
      </c>
      <c r="W294" t="str">
        <f>IF(IF(IFERROR(VLOOKUP(H294,$O$6:$O$50,1,),1)=1,1,0),IFERROR(VLOOKUP($F$2&amp;"-"&amp;H294,RAW_b_TEI0185_REV03!C:G,4,0),"--"),"---")</f>
        <v>BF3</v>
      </c>
      <c r="X294" t="str">
        <f t="shared" si="34"/>
        <v>---</v>
      </c>
    </row>
    <row r="295" spans="1:24" x14ac:dyDescent="0.25">
      <c r="A295" t="s">
        <v>5413</v>
      </c>
      <c r="B295" t="s">
        <v>5223</v>
      </c>
      <c r="C295" t="s">
        <v>1024</v>
      </c>
      <c r="D295" t="s">
        <v>271</v>
      </c>
      <c r="E295" t="s">
        <v>1023</v>
      </c>
      <c r="F295" t="str">
        <f t="shared" si="28"/>
        <v>J3-C30</v>
      </c>
      <c r="G295" t="str">
        <f>VLOOKUP(F295,RAW_b_TEI0185_REV03!A:B,2,0)</f>
        <v>FMC_I2C_SCL</v>
      </c>
      <c r="H295" t="str">
        <f t="shared" si="29"/>
        <v>FMC_I2C_SCL</v>
      </c>
      <c r="I295" t="str">
        <f t="shared" si="30"/>
        <v>--</v>
      </c>
      <c r="J295" t="str">
        <f t="shared" si="31"/>
        <v>--</v>
      </c>
      <c r="K295">
        <f>IFERROR(IF(J295="--",IF(G295=H295,VLOOKUP(G295,RAW_b_TEI0185_REV03!L:N,3,0),SUM(VLOOKUP(H295,RAW_b_TEI0185_REV03!L:N,3,0),VLOOKUP(G295,RAW_b_TEI0185_REV03!L:N,3,0))),"---"),"---")</f>
        <v>76.936199999999999</v>
      </c>
      <c r="L295" t="str">
        <f t="shared" si="32"/>
        <v>J3-C30</v>
      </c>
      <c r="M295" t="str">
        <f>IFERROR(IF(
COUNTIF(B2B!H:H,(IF(K295&lt;&gt;"---",IF(INDEX(RAW_b_TEI0185_REV03!B:D,MATCH(H295,RAW_b_TEI0185_REV03!B:B,0),3)=L295,INDEX(
RAW_b_TEI0185_REV03!B:D,MATCH(H295,INDEX(RAW_b_TEI0185_REV03!B:B,MATCH(H295,RAW_b_TEI0185_REV03!B:B,)+1):'RAW_b_TEI0185_REV03'!B11366,)+MATCH(H295,RAW_b_TEI0185_REV03!B:B,),3),INDEX(RAW_b_TEI0185_REV03!B:D,MATCH(H295,RAW_b_TEI0185_REV03!B:B,0),3)),"---")))=1,"---",IF(K295&lt;&gt;"---",IF(INDEX(RAW_b_TEI0185_REV03!B:D,MATCH(H295,RAW_b_TEI0185_REV03!B:B,0),3)=L295,INDEX(
RAW_b_TEI0185_REV03!B:D,MATCH(H295,INDEX(RAW_b_TEI0185_REV03!B:B,MATCH(H295,RAW_b_TEI0185_REV03!B:B,)+1):'RAW_b_TEI0185_REV03'!B11366,)+MATCH(H295,RAW_b_TEI0185_REV03!B:B,),3),INDEX(RAW_b_TEI0185_REV03!B:D,MATCH(H295,RAW_b_TEI0185_REV03!B:B,0),3)),"---")),"---")</f>
        <v>U57-6</v>
      </c>
      <c r="N295" t="str">
        <f>IFERROR(IF(AND(B295="B2B",J295="--"),L295,IF(
COUNTIF(B2B!H:H,(IF(K295&lt;&gt;"---",IF(INDEX(RAW_b_TEI0185_REV03!B:D,MATCH(H295,RAW_b_TEI0185_REV03!B:B,0),3)=L295,INDEX(
RAW_b_TEI0185_REV03!B:D,MATCH(H295,INDEX(RAW_b_TEI0185_REV03!B:B,MATCH(H295,RAW_b_TEI0185_REV03!B:B,)+1):'RAW_b_TEI0185_REV03'!B11366,)+MATCH(H295,RAW_b_TEI0185_REV03!B:B,),3),INDEX(RAW_b_TEI0185_REV03!B:D,MATCH(H295,RAW_b_TEI0185_REV03!B:B,0),3)),"---")))=0,"---",IF(K295&lt;&gt;"---",IF(INDEX(RAW_b_TEI0185_REV03!B:D,MATCH(H295,RAW_b_TEI0185_REV03!B:B,0),3)=L295,INDEX(
RAW_b_TEI0185_REV03!B:D,MATCH(H295,INDEX(RAW_b_TEI0185_REV03!B:B,MATCH(H295,RAW_b_TEI0185_REV03!B:B,)+1):'RAW_b_TEI0185_REV03'!B11366,)+MATCH(H295,RAW_b_TEI0185_REV03!B:B,),3),INDEX(RAW_b_TEI0185_REV03!B:D,MATCH(H295,RAW_b_TEI0185_REV03!B:B,0),3)),"---"))),"---")</f>
        <v>---</v>
      </c>
      <c r="T295">
        <f>COUNTIF(RAW_b_TEI0185_REV03!B:B,G295)</f>
        <v>3</v>
      </c>
      <c r="U295" t="str">
        <f t="shared" si="33"/>
        <v>FMC-FMC_I2C_SCL</v>
      </c>
      <c r="W295" t="str">
        <f>IF(IF(IFERROR(VLOOKUP(H295,$O$6:$O$50,1,),1)=1,1,0),IFERROR(VLOOKUP($F$2&amp;"-"&amp;H295,RAW_b_TEI0185_REV03!C:G,4,0),"--"),"---")</f>
        <v>--</v>
      </c>
      <c r="X295" t="str">
        <f t="shared" si="34"/>
        <v>U57-6</v>
      </c>
    </row>
    <row r="296" spans="1:24" x14ac:dyDescent="0.25">
      <c r="A296" t="s">
        <v>5414</v>
      </c>
      <c r="B296" t="s">
        <v>5223</v>
      </c>
      <c r="C296" t="s">
        <v>1027</v>
      </c>
      <c r="D296" t="s">
        <v>271</v>
      </c>
      <c r="E296" t="s">
        <v>1026</v>
      </c>
      <c r="F296" t="str">
        <f t="shared" si="28"/>
        <v>J3-C31</v>
      </c>
      <c r="G296" t="str">
        <f>VLOOKUP(F296,RAW_b_TEI0185_REV03!A:B,2,0)</f>
        <v>FMC_I2C_SDA</v>
      </c>
      <c r="H296" t="str">
        <f t="shared" si="29"/>
        <v>FMC_I2C_SDA</v>
      </c>
      <c r="I296" t="str">
        <f t="shared" si="30"/>
        <v>--</v>
      </c>
      <c r="J296" t="str">
        <f t="shared" si="31"/>
        <v>--</v>
      </c>
      <c r="K296">
        <f>IFERROR(IF(J296="--",IF(G296=H296,VLOOKUP(G296,RAW_b_TEI0185_REV03!L:N,3,0),SUM(VLOOKUP(H296,RAW_b_TEI0185_REV03!L:N,3,0),VLOOKUP(G296,RAW_b_TEI0185_REV03!L:N,3,0))),"---"),"---")</f>
        <v>74.205799999999996</v>
      </c>
      <c r="L296" t="str">
        <f t="shared" si="32"/>
        <v>J3-C31</v>
      </c>
      <c r="M296" t="str">
        <f>IFERROR(IF(
COUNTIF(B2B!H:H,(IF(K296&lt;&gt;"---",IF(INDEX(RAW_b_TEI0185_REV03!B:D,MATCH(H296,RAW_b_TEI0185_REV03!B:B,0),3)=L296,INDEX(
RAW_b_TEI0185_REV03!B:D,MATCH(H296,INDEX(RAW_b_TEI0185_REV03!B:B,MATCH(H296,RAW_b_TEI0185_REV03!B:B,)+1):'RAW_b_TEI0185_REV03'!B11367,)+MATCH(H296,RAW_b_TEI0185_REV03!B:B,),3),INDEX(RAW_b_TEI0185_REV03!B:D,MATCH(H296,RAW_b_TEI0185_REV03!B:B,0),3)),"---")))=1,"---",IF(K296&lt;&gt;"---",IF(INDEX(RAW_b_TEI0185_REV03!B:D,MATCH(H296,RAW_b_TEI0185_REV03!B:B,0),3)=L296,INDEX(
RAW_b_TEI0185_REV03!B:D,MATCH(H296,INDEX(RAW_b_TEI0185_REV03!B:B,MATCH(H296,RAW_b_TEI0185_REV03!B:B,)+1):'RAW_b_TEI0185_REV03'!B11367,)+MATCH(H296,RAW_b_TEI0185_REV03!B:B,),3),INDEX(RAW_b_TEI0185_REV03!B:D,MATCH(H296,RAW_b_TEI0185_REV03!B:B,0),3)),"---")),"---")</f>
        <v>U57-5</v>
      </c>
      <c r="N296" t="str">
        <f>IFERROR(IF(AND(B296="B2B",J296="--"),L296,IF(
COUNTIF(B2B!H:H,(IF(K296&lt;&gt;"---",IF(INDEX(RAW_b_TEI0185_REV03!B:D,MATCH(H296,RAW_b_TEI0185_REV03!B:B,0),3)=L296,INDEX(
RAW_b_TEI0185_REV03!B:D,MATCH(H296,INDEX(RAW_b_TEI0185_REV03!B:B,MATCH(H296,RAW_b_TEI0185_REV03!B:B,)+1):'RAW_b_TEI0185_REV03'!B11367,)+MATCH(H296,RAW_b_TEI0185_REV03!B:B,),3),INDEX(RAW_b_TEI0185_REV03!B:D,MATCH(H296,RAW_b_TEI0185_REV03!B:B,0),3)),"---")))=0,"---",IF(K296&lt;&gt;"---",IF(INDEX(RAW_b_TEI0185_REV03!B:D,MATCH(H296,RAW_b_TEI0185_REV03!B:B,0),3)=L296,INDEX(
RAW_b_TEI0185_REV03!B:D,MATCH(H296,INDEX(RAW_b_TEI0185_REV03!B:B,MATCH(H296,RAW_b_TEI0185_REV03!B:B,)+1):'RAW_b_TEI0185_REV03'!B11367,)+MATCH(H296,RAW_b_TEI0185_REV03!B:B,),3),INDEX(RAW_b_TEI0185_REV03!B:D,MATCH(H296,RAW_b_TEI0185_REV03!B:B,0),3)),"---"))),"---")</f>
        <v>---</v>
      </c>
      <c r="T296">
        <f>COUNTIF(RAW_b_TEI0185_REV03!B:B,G296)</f>
        <v>3</v>
      </c>
      <c r="U296" t="str">
        <f t="shared" si="33"/>
        <v>FMC-FMC_I2C_SDA</v>
      </c>
      <c r="W296" t="str">
        <f>IF(IF(IFERROR(VLOOKUP(H296,$O$6:$O$50,1,),1)=1,1,0),IFERROR(VLOOKUP($F$2&amp;"-"&amp;H296,RAW_b_TEI0185_REV03!C:G,4,0),"--"),"---")</f>
        <v>--</v>
      </c>
      <c r="X296" t="str">
        <f t="shared" si="34"/>
        <v>U57-5</v>
      </c>
    </row>
    <row r="297" spans="1:24" x14ac:dyDescent="0.25">
      <c r="A297" t="s">
        <v>5415</v>
      </c>
      <c r="B297" t="s">
        <v>5223</v>
      </c>
      <c r="C297" t="s">
        <v>294</v>
      </c>
      <c r="D297" t="s">
        <v>271</v>
      </c>
      <c r="E297" t="s">
        <v>1029</v>
      </c>
      <c r="F297" t="str">
        <f t="shared" si="28"/>
        <v>J3-C34</v>
      </c>
      <c r="G297" t="str">
        <f>VLOOKUP(F297,RAW_b_TEI0185_REV03!A:B,2,0)</f>
        <v>GND</v>
      </c>
      <c r="H297" t="str">
        <f t="shared" si="29"/>
        <v>GND</v>
      </c>
      <c r="I297" t="str">
        <f t="shared" si="30"/>
        <v>--</v>
      </c>
      <c r="J297" t="str">
        <f t="shared" si="31"/>
        <v>---</v>
      </c>
      <c r="K297" t="str">
        <f>IFERROR(IF(J297="--",IF(G297=H297,VLOOKUP(G297,RAW_b_TEI0185_REV03!L:N,3,0),SUM(VLOOKUP(H297,RAW_b_TEI0185_REV03!L:N,3,0),VLOOKUP(G297,RAW_b_TEI0185_REV03!L:N,3,0))),"---"),"---")</f>
        <v>---</v>
      </c>
      <c r="L297" t="str">
        <f t="shared" si="32"/>
        <v>J3-C34</v>
      </c>
      <c r="M297" t="str">
        <f>IFERROR(IF(
COUNTIF(B2B!H:H,(IF(K297&lt;&gt;"---",IF(INDEX(RAW_b_TEI0185_REV03!B:D,MATCH(H297,RAW_b_TEI0185_REV03!B:B,0),3)=L297,INDEX(
RAW_b_TEI0185_REV03!B:D,MATCH(H297,INDEX(RAW_b_TEI0185_REV03!B:B,MATCH(H297,RAW_b_TEI0185_REV03!B:B,)+1):'RAW_b_TEI0185_REV03'!B11368,)+MATCH(H297,RAW_b_TEI0185_REV03!B:B,),3),INDEX(RAW_b_TEI0185_REV03!B:D,MATCH(H297,RAW_b_TEI0185_REV03!B:B,0),3)),"---")))=1,"---",IF(K297&lt;&gt;"---",IF(INDEX(RAW_b_TEI0185_REV03!B:D,MATCH(H297,RAW_b_TEI0185_REV03!B:B,0),3)=L297,INDEX(
RAW_b_TEI0185_REV03!B:D,MATCH(H297,INDEX(RAW_b_TEI0185_REV03!B:B,MATCH(H297,RAW_b_TEI0185_REV03!B:B,)+1):'RAW_b_TEI0185_REV03'!B11368,)+MATCH(H297,RAW_b_TEI0185_REV03!B:B,),3),INDEX(RAW_b_TEI0185_REV03!B:D,MATCH(H297,RAW_b_TEI0185_REV03!B:B,0),3)),"---")),"---")</f>
        <v>---</v>
      </c>
      <c r="N297" t="str">
        <f>IFERROR(IF(AND(B297="B2B",J297="--"),L297,IF(
COUNTIF(B2B!H:H,(IF(K297&lt;&gt;"---",IF(INDEX(RAW_b_TEI0185_REV03!B:D,MATCH(H297,RAW_b_TEI0185_REV03!B:B,0),3)=L297,INDEX(
RAW_b_TEI0185_REV03!B:D,MATCH(H297,INDEX(RAW_b_TEI0185_REV03!B:B,MATCH(H297,RAW_b_TEI0185_REV03!B:B,)+1):'RAW_b_TEI0185_REV03'!B11368,)+MATCH(H297,RAW_b_TEI0185_REV03!B:B,),3),INDEX(RAW_b_TEI0185_REV03!B:D,MATCH(H297,RAW_b_TEI0185_REV03!B:B,0),3)),"---")))=0,"---",IF(K297&lt;&gt;"---",IF(INDEX(RAW_b_TEI0185_REV03!B:D,MATCH(H297,RAW_b_TEI0185_REV03!B:B,0),3)=L297,INDEX(
RAW_b_TEI0185_REV03!B:D,MATCH(H297,INDEX(RAW_b_TEI0185_REV03!B:B,MATCH(H297,RAW_b_TEI0185_REV03!B:B,)+1):'RAW_b_TEI0185_REV03'!B11368,)+MATCH(H297,RAW_b_TEI0185_REV03!B:B,),3),INDEX(RAW_b_TEI0185_REV03!B:D,MATCH(H297,RAW_b_TEI0185_REV03!B:B,0),3)),"---"))),"---")</f>
        <v>---</v>
      </c>
      <c r="T297">
        <f>COUNTIF(RAW_b_TEI0185_REV03!B:B,G297)</f>
        <v>2019</v>
      </c>
      <c r="U297" t="str">
        <f t="shared" si="33"/>
        <v>FMC-GND</v>
      </c>
      <c r="W297" t="str">
        <f>IF(IF(IFERROR(VLOOKUP(H297,$O$6:$O$50,1,),1)=1,1,0),IFERROR(VLOOKUP($F$2&amp;"-"&amp;H297,RAW_b_TEI0185_REV03!C:G,4,0),"--"),"---")</f>
        <v>---</v>
      </c>
      <c r="X297" t="str">
        <f t="shared" si="34"/>
        <v>---</v>
      </c>
    </row>
    <row r="298" spans="1:24" x14ac:dyDescent="0.25">
      <c r="A298" t="s">
        <v>5416</v>
      </c>
      <c r="B298" t="s">
        <v>5223</v>
      </c>
      <c r="C298" t="s">
        <v>1032</v>
      </c>
      <c r="D298" t="s">
        <v>271</v>
      </c>
      <c r="E298" t="s">
        <v>1031</v>
      </c>
      <c r="F298" t="str">
        <f t="shared" si="28"/>
        <v>J3-D1</v>
      </c>
      <c r="G298" t="str">
        <f>VLOOKUP(F298,RAW_b_TEI0185_REV03!A:B,2,0)</f>
        <v>PG_GROUP3</v>
      </c>
      <c r="H298" t="str">
        <f t="shared" si="29"/>
        <v>PG_GROUP3</v>
      </c>
      <c r="I298" t="str">
        <f t="shared" si="30"/>
        <v>--</v>
      </c>
      <c r="J298" t="str">
        <f t="shared" si="31"/>
        <v>--</v>
      </c>
      <c r="K298">
        <f>IFERROR(IF(J298="--",IF(G298=H298,VLOOKUP(G298,RAW_b_TEI0185_REV03!L:N,3,0),SUM(VLOOKUP(H298,RAW_b_TEI0185_REV03!L:N,3,0),VLOOKUP(G298,RAW_b_TEI0185_REV03!L:N,3,0))),"---"),"---")</f>
        <v>168.3287</v>
      </c>
      <c r="L298" t="str">
        <f t="shared" si="32"/>
        <v>J3-D1</v>
      </c>
      <c r="M298" t="str">
        <f>IFERROR(IF(
COUNTIF(B2B!H:H,(IF(K298&lt;&gt;"---",IF(INDEX(RAW_b_TEI0185_REV03!B:D,MATCH(H298,RAW_b_TEI0185_REV03!B:B,0),3)=L298,INDEX(
RAW_b_TEI0185_REV03!B:D,MATCH(H298,INDEX(RAW_b_TEI0185_REV03!B:B,MATCH(H298,RAW_b_TEI0185_REV03!B:B,)+1):'RAW_b_TEI0185_REV03'!B11369,)+MATCH(H298,RAW_b_TEI0185_REV03!B:B,),3),INDEX(RAW_b_TEI0185_REV03!B:D,MATCH(H298,RAW_b_TEI0185_REV03!B:B,0),3)),"---")))=1,"---",IF(K298&lt;&gt;"---",IF(INDEX(RAW_b_TEI0185_REV03!B:D,MATCH(H298,RAW_b_TEI0185_REV03!B:B,0),3)=L298,INDEX(
RAW_b_TEI0185_REV03!B:D,MATCH(H298,INDEX(RAW_b_TEI0185_REV03!B:B,MATCH(H298,RAW_b_TEI0185_REV03!B:B,)+1):'RAW_b_TEI0185_REV03'!B11369,)+MATCH(H298,RAW_b_TEI0185_REV03!B:B,),3),INDEX(RAW_b_TEI0185_REV03!B:D,MATCH(H298,RAW_b_TEI0185_REV03!B:B,0),3)),"---")),"---")</f>
        <v>U27-24</v>
      </c>
      <c r="N298" t="str">
        <f>IFERROR(IF(AND(B298="B2B",J298="--"),L298,IF(
COUNTIF(B2B!H:H,(IF(K298&lt;&gt;"---",IF(INDEX(RAW_b_TEI0185_REV03!B:D,MATCH(H298,RAW_b_TEI0185_REV03!B:B,0),3)=L298,INDEX(
RAW_b_TEI0185_REV03!B:D,MATCH(H298,INDEX(RAW_b_TEI0185_REV03!B:B,MATCH(H298,RAW_b_TEI0185_REV03!B:B,)+1):'RAW_b_TEI0185_REV03'!B11369,)+MATCH(H298,RAW_b_TEI0185_REV03!B:B,),3),INDEX(RAW_b_TEI0185_REV03!B:D,MATCH(H298,RAW_b_TEI0185_REV03!B:B,0),3)),"---")))=0,"---",IF(K298&lt;&gt;"---",IF(INDEX(RAW_b_TEI0185_REV03!B:D,MATCH(H298,RAW_b_TEI0185_REV03!B:B,0),3)=L298,INDEX(
RAW_b_TEI0185_REV03!B:D,MATCH(H298,INDEX(RAW_b_TEI0185_REV03!B:B,MATCH(H298,RAW_b_TEI0185_REV03!B:B,)+1):'RAW_b_TEI0185_REV03'!B11369,)+MATCH(H298,RAW_b_TEI0185_REV03!B:B,),3),INDEX(RAW_b_TEI0185_REV03!B:D,MATCH(H298,RAW_b_TEI0185_REV03!B:B,0),3)),"---"))),"---")</f>
        <v>---</v>
      </c>
      <c r="T298">
        <f>COUNTIF(RAW_b_TEI0185_REV03!B:B,G298)</f>
        <v>4</v>
      </c>
      <c r="U298" t="str">
        <f t="shared" si="33"/>
        <v>FMC-PG_GROUP3</v>
      </c>
      <c r="W298" t="str">
        <f>IF(IF(IFERROR(VLOOKUP(H298,$O$6:$O$50,1,),1)=1,1,0),IFERROR(VLOOKUP($F$2&amp;"-"&amp;H298,RAW_b_TEI0185_REV03!C:G,4,0),"--"),"---")</f>
        <v>--</v>
      </c>
      <c r="X298" t="str">
        <f t="shared" si="34"/>
        <v>U27-24</v>
      </c>
    </row>
    <row r="299" spans="1:24" x14ac:dyDescent="0.25">
      <c r="A299" t="s">
        <v>5417</v>
      </c>
      <c r="B299" t="s">
        <v>5223</v>
      </c>
      <c r="C299" t="s">
        <v>1014</v>
      </c>
      <c r="D299" t="s">
        <v>271</v>
      </c>
      <c r="E299" t="s">
        <v>1033</v>
      </c>
      <c r="F299" t="str">
        <f t="shared" si="28"/>
        <v>J3-D4</v>
      </c>
      <c r="G299" t="str">
        <f>VLOOKUP(F299,RAW_b_TEI0185_REV03!A:B,2,0)</f>
        <v>FMC_GBTCLK0_M2C_P</v>
      </c>
      <c r="H299" t="str">
        <f t="shared" si="29"/>
        <v>FMC_GBTCLK0_P</v>
      </c>
      <c r="I299" t="str">
        <f t="shared" si="30"/>
        <v>C608</v>
      </c>
      <c r="J299" t="str">
        <f t="shared" si="31"/>
        <v>--</v>
      </c>
      <c r="K299">
        <f>IFERROR(IF(J299="--",IF(G299=H299,VLOOKUP(G299,RAW_b_TEI0185_REV03!L:N,3,0),SUM(VLOOKUP(H299,RAW_b_TEI0185_REV03!L:N,3,0),VLOOKUP(G299,RAW_b_TEI0185_REV03!L:N,3,0))),"---"),"---")</f>
        <v>74.127499999999998</v>
      </c>
      <c r="L299" t="str">
        <f t="shared" si="32"/>
        <v>J3-D4</v>
      </c>
      <c r="M299" t="str">
        <f>IFERROR(IF(
COUNTIF(B2B!H:H,(IF(K299&lt;&gt;"---",IF(INDEX(RAW_b_TEI0185_REV03!B:D,MATCH(H299,RAW_b_TEI0185_REV03!B:B,0),3)=L299,INDEX(
RAW_b_TEI0185_REV03!B:D,MATCH(H299,INDEX(RAW_b_TEI0185_REV03!B:B,MATCH(H299,RAW_b_TEI0185_REV03!B:B,)+1):'RAW_b_TEI0185_REV03'!B11370,)+MATCH(H299,RAW_b_TEI0185_REV03!B:B,),3),INDEX(RAW_b_TEI0185_REV03!B:D,MATCH(H299,RAW_b_TEI0185_REV03!B:B,0),3)),"---")))=1,"---",IF(K299&lt;&gt;"---",IF(INDEX(RAW_b_TEI0185_REV03!B:D,MATCH(H299,RAW_b_TEI0185_REV03!B:B,0),3)=L299,INDEX(
RAW_b_TEI0185_REV03!B:D,MATCH(H299,INDEX(RAW_b_TEI0185_REV03!B:B,MATCH(H299,RAW_b_TEI0185_REV03!B:B,)+1):'RAW_b_TEI0185_REV03'!B11370,)+MATCH(H299,RAW_b_TEI0185_REV03!B:B,),3),INDEX(RAW_b_TEI0185_REV03!B:D,MATCH(H299,RAW_b_TEI0185_REV03!B:B,0),3)),"---")),"---")</f>
        <v>U1-AV16</v>
      </c>
      <c r="N299" t="str">
        <f>IFERROR(IF(AND(B299="B2B",J299="--"),L299,IF(
COUNTIF(B2B!H:H,(IF(K299&lt;&gt;"---",IF(INDEX(RAW_b_TEI0185_REV03!B:D,MATCH(H299,RAW_b_TEI0185_REV03!B:B,0),3)=L299,INDEX(
RAW_b_TEI0185_REV03!B:D,MATCH(H299,INDEX(RAW_b_TEI0185_REV03!B:B,MATCH(H299,RAW_b_TEI0185_REV03!B:B,)+1):'RAW_b_TEI0185_REV03'!B11370,)+MATCH(H299,RAW_b_TEI0185_REV03!B:B,),3),INDEX(RAW_b_TEI0185_REV03!B:D,MATCH(H299,RAW_b_TEI0185_REV03!B:B,0),3)),"---")))=0,"---",IF(K299&lt;&gt;"---",IF(INDEX(RAW_b_TEI0185_REV03!B:D,MATCH(H299,RAW_b_TEI0185_REV03!B:B,0),3)=L299,INDEX(
RAW_b_TEI0185_REV03!B:D,MATCH(H299,INDEX(RAW_b_TEI0185_REV03!B:B,MATCH(H299,RAW_b_TEI0185_REV03!B:B,)+1):'RAW_b_TEI0185_REV03'!B11370,)+MATCH(H299,RAW_b_TEI0185_REV03!B:B,),3),INDEX(RAW_b_TEI0185_REV03!B:D,MATCH(H299,RAW_b_TEI0185_REV03!B:B,0),3)),"---"))),"---")</f>
        <v>---</v>
      </c>
      <c r="T299">
        <f>COUNTIF(RAW_b_TEI0185_REV03!B:B,G299)</f>
        <v>2</v>
      </c>
      <c r="U299" t="str">
        <f t="shared" si="33"/>
        <v>FMC-FMC_GBTCLK0_M2C_P</v>
      </c>
      <c r="W299" t="str">
        <f>IF(IF(IFERROR(VLOOKUP(H299,$O$6:$O$50,1,),1)=1,1,0),IFERROR(VLOOKUP($F$2&amp;"-"&amp;H299,RAW_b_TEI0185_REV03!C:G,4,0),"--"),"---")</f>
        <v>AV16</v>
      </c>
      <c r="X299" t="str">
        <f t="shared" si="34"/>
        <v>---</v>
      </c>
    </row>
    <row r="300" spans="1:24" x14ac:dyDescent="0.25">
      <c r="A300" t="s">
        <v>5418</v>
      </c>
      <c r="B300" t="s">
        <v>5223</v>
      </c>
      <c r="C300" t="s">
        <v>1013</v>
      </c>
      <c r="D300" t="s">
        <v>271</v>
      </c>
      <c r="E300" t="s">
        <v>1034</v>
      </c>
      <c r="F300" t="str">
        <f t="shared" si="28"/>
        <v>J3-D5</v>
      </c>
      <c r="G300" t="str">
        <f>VLOOKUP(F300,RAW_b_TEI0185_REV03!A:B,2,0)</f>
        <v>FMC_GBTCLK0_M2C_N</v>
      </c>
      <c r="H300" t="str">
        <f t="shared" si="29"/>
        <v>FMC_GBTCLK0_N</v>
      </c>
      <c r="I300" t="str">
        <f t="shared" si="30"/>
        <v>C609</v>
      </c>
      <c r="J300" t="str">
        <f t="shared" si="31"/>
        <v>--</v>
      </c>
      <c r="K300">
        <f>IFERROR(IF(J300="--",IF(G300=H300,VLOOKUP(G300,RAW_b_TEI0185_REV03!L:N,3,0),SUM(VLOOKUP(H300,RAW_b_TEI0185_REV03!L:N,3,0),VLOOKUP(G300,RAW_b_TEI0185_REV03!L:N,3,0))),"---"),"---")</f>
        <v>74.127499999999998</v>
      </c>
      <c r="L300" t="str">
        <f t="shared" si="32"/>
        <v>J3-D5</v>
      </c>
      <c r="M300" t="str">
        <f>IFERROR(IF(
COUNTIF(B2B!H:H,(IF(K300&lt;&gt;"---",IF(INDEX(RAW_b_TEI0185_REV03!B:D,MATCH(H300,RAW_b_TEI0185_REV03!B:B,0),3)=L300,INDEX(
RAW_b_TEI0185_REV03!B:D,MATCH(H300,INDEX(RAW_b_TEI0185_REV03!B:B,MATCH(H300,RAW_b_TEI0185_REV03!B:B,)+1):'RAW_b_TEI0185_REV03'!B11371,)+MATCH(H300,RAW_b_TEI0185_REV03!B:B,),3),INDEX(RAW_b_TEI0185_REV03!B:D,MATCH(H300,RAW_b_TEI0185_REV03!B:B,0),3)),"---")))=1,"---",IF(K300&lt;&gt;"---",IF(INDEX(RAW_b_TEI0185_REV03!B:D,MATCH(H300,RAW_b_TEI0185_REV03!B:B,0),3)=L300,INDEX(
RAW_b_TEI0185_REV03!B:D,MATCH(H300,INDEX(RAW_b_TEI0185_REV03!B:B,MATCH(H300,RAW_b_TEI0185_REV03!B:B,)+1):'RAW_b_TEI0185_REV03'!B11371,)+MATCH(H300,RAW_b_TEI0185_REV03!B:B,),3),INDEX(RAW_b_TEI0185_REV03!B:D,MATCH(H300,RAW_b_TEI0185_REV03!B:B,0),3)),"---")),"---")</f>
        <v>U1-AV21</v>
      </c>
      <c r="N300" t="str">
        <f>IFERROR(IF(AND(B300="B2B",J300="--"),L300,IF(
COUNTIF(B2B!H:H,(IF(K300&lt;&gt;"---",IF(INDEX(RAW_b_TEI0185_REV03!B:D,MATCH(H300,RAW_b_TEI0185_REV03!B:B,0),3)=L300,INDEX(
RAW_b_TEI0185_REV03!B:D,MATCH(H300,INDEX(RAW_b_TEI0185_REV03!B:B,MATCH(H300,RAW_b_TEI0185_REV03!B:B,)+1):'RAW_b_TEI0185_REV03'!B11371,)+MATCH(H300,RAW_b_TEI0185_REV03!B:B,),3),INDEX(RAW_b_TEI0185_REV03!B:D,MATCH(H300,RAW_b_TEI0185_REV03!B:B,0),3)),"---")))=0,"---",IF(K300&lt;&gt;"---",IF(INDEX(RAW_b_TEI0185_REV03!B:D,MATCH(H300,RAW_b_TEI0185_REV03!B:B,0),3)=L300,INDEX(
RAW_b_TEI0185_REV03!B:D,MATCH(H300,INDEX(RAW_b_TEI0185_REV03!B:B,MATCH(H300,RAW_b_TEI0185_REV03!B:B,)+1):'RAW_b_TEI0185_REV03'!B11371,)+MATCH(H300,RAW_b_TEI0185_REV03!B:B,),3),INDEX(RAW_b_TEI0185_REV03!B:D,MATCH(H300,RAW_b_TEI0185_REV03!B:B,0),3)),"---"))),"---")</f>
        <v>---</v>
      </c>
      <c r="T300">
        <f>COUNTIF(RAW_b_TEI0185_REV03!B:B,G300)</f>
        <v>2</v>
      </c>
      <c r="U300" t="str">
        <f t="shared" si="33"/>
        <v>FMC-FMC_GBTCLK0_M2C_N</v>
      </c>
      <c r="W300" t="str">
        <f>IF(IF(IFERROR(VLOOKUP(H300,$O$6:$O$50,1,),1)=1,1,0),IFERROR(VLOOKUP($F$2&amp;"-"&amp;H300,RAW_b_TEI0185_REV03!C:G,4,0),"--"),"---")</f>
        <v>AV21</v>
      </c>
      <c r="X300" t="str">
        <f t="shared" si="34"/>
        <v>---</v>
      </c>
    </row>
    <row r="301" spans="1:24" x14ac:dyDescent="0.25">
      <c r="A301" t="s">
        <v>5419</v>
      </c>
      <c r="B301" t="s">
        <v>5223</v>
      </c>
      <c r="C301" t="s">
        <v>1037</v>
      </c>
      <c r="D301" t="s">
        <v>271</v>
      </c>
      <c r="E301" t="s">
        <v>1036</v>
      </c>
      <c r="F301" t="str">
        <f t="shared" si="28"/>
        <v>J3-D29</v>
      </c>
      <c r="G301" t="str">
        <f>VLOOKUP(F301,RAW_b_TEI0185_REV03!A:B,2,0)</f>
        <v>NetJ3_D29</v>
      </c>
      <c r="H301" t="str">
        <f t="shared" si="29"/>
        <v>NetJ3_D29</v>
      </c>
      <c r="I301" t="str">
        <f t="shared" si="30"/>
        <v>--</v>
      </c>
      <c r="J301" t="str">
        <f t="shared" si="31"/>
        <v>--</v>
      </c>
      <c r="K301">
        <f>IFERROR(IF(J301="--",IF(G301=H301,VLOOKUP(G301,RAW_b_TEI0185_REV03!L:N,3,0),SUM(VLOOKUP(H301,RAW_b_TEI0185_REV03!L:N,3,0),VLOOKUP(G301,RAW_b_TEI0185_REV03!L:N,3,0))),"---"),"---")</f>
        <v>2.3759000000000001</v>
      </c>
      <c r="L301" t="str">
        <f t="shared" si="32"/>
        <v>J3-D29</v>
      </c>
      <c r="M301" t="str">
        <f>IFERROR(IF(
COUNTIF(B2B!H:H,(IF(K301&lt;&gt;"---",IF(INDEX(RAW_b_TEI0185_REV03!B:D,MATCH(H301,RAW_b_TEI0185_REV03!B:B,0),3)=L301,INDEX(
RAW_b_TEI0185_REV03!B:D,MATCH(H301,INDEX(RAW_b_TEI0185_REV03!B:B,MATCH(H301,RAW_b_TEI0185_REV03!B:B,)+1):'RAW_b_TEI0185_REV03'!B11372,)+MATCH(H301,RAW_b_TEI0185_REV03!B:B,),3),INDEX(RAW_b_TEI0185_REV03!B:D,MATCH(H301,RAW_b_TEI0185_REV03!B:B,0),3)),"---")))=1,"---",IF(K301&lt;&gt;"---",IF(INDEX(RAW_b_TEI0185_REV03!B:D,MATCH(H301,RAW_b_TEI0185_REV03!B:B,0),3)=L301,INDEX(
RAW_b_TEI0185_REV03!B:D,MATCH(H301,INDEX(RAW_b_TEI0185_REV03!B:B,MATCH(H301,RAW_b_TEI0185_REV03!B:B,)+1):'RAW_b_TEI0185_REV03'!B11372,)+MATCH(H301,RAW_b_TEI0185_REV03!B:B,),3),INDEX(RAW_b_TEI0185_REV03!B:D,MATCH(H301,RAW_b_TEI0185_REV03!B:B,0),3)),"---")),"---")</f>
        <v>R401-1</v>
      </c>
      <c r="N301" t="str">
        <f>IFERROR(IF(AND(B301="B2B",J301="--"),L301,IF(
COUNTIF(B2B!H:H,(IF(K301&lt;&gt;"---",IF(INDEX(RAW_b_TEI0185_REV03!B:D,MATCH(H301,RAW_b_TEI0185_REV03!B:B,0),3)=L301,INDEX(
RAW_b_TEI0185_REV03!B:D,MATCH(H301,INDEX(RAW_b_TEI0185_REV03!B:B,MATCH(H301,RAW_b_TEI0185_REV03!B:B,)+1):'RAW_b_TEI0185_REV03'!B11372,)+MATCH(H301,RAW_b_TEI0185_REV03!B:B,),3),INDEX(RAW_b_TEI0185_REV03!B:D,MATCH(H301,RAW_b_TEI0185_REV03!B:B,0),3)),"---")))=0,"---",IF(K301&lt;&gt;"---",IF(INDEX(RAW_b_TEI0185_REV03!B:D,MATCH(H301,RAW_b_TEI0185_REV03!B:B,0),3)=L301,INDEX(
RAW_b_TEI0185_REV03!B:D,MATCH(H301,INDEX(RAW_b_TEI0185_REV03!B:B,MATCH(H301,RAW_b_TEI0185_REV03!B:B,)+1):'RAW_b_TEI0185_REV03'!B11372,)+MATCH(H301,RAW_b_TEI0185_REV03!B:B,),3),INDEX(RAW_b_TEI0185_REV03!B:D,MATCH(H301,RAW_b_TEI0185_REV03!B:B,0),3)),"---"))),"---")</f>
        <v>---</v>
      </c>
      <c r="T301">
        <f>COUNTIF(RAW_b_TEI0185_REV03!B:B,G301)</f>
        <v>2</v>
      </c>
      <c r="U301" t="str">
        <f t="shared" si="33"/>
        <v>FMC-NetJ3_D29</v>
      </c>
      <c r="W301" t="str">
        <f>IF(IF(IFERROR(VLOOKUP(H301,$O$6:$O$50,1,),1)=1,1,0),IFERROR(VLOOKUP($F$2&amp;"-"&amp;H301,RAW_b_TEI0185_REV03!C:G,4,0),"--"),"---")</f>
        <v>--</v>
      </c>
      <c r="X301" t="str">
        <f t="shared" si="34"/>
        <v>R401-1</v>
      </c>
    </row>
    <row r="302" spans="1:24" x14ac:dyDescent="0.25">
      <c r="A302" t="s">
        <v>5420</v>
      </c>
      <c r="B302" t="s">
        <v>5223</v>
      </c>
      <c r="C302" t="s">
        <v>1040</v>
      </c>
      <c r="D302" t="s">
        <v>271</v>
      </c>
      <c r="E302" t="s">
        <v>1039</v>
      </c>
      <c r="F302" t="str">
        <f t="shared" si="28"/>
        <v>J3-D30</v>
      </c>
      <c r="G302" t="str">
        <f>VLOOKUP(F302,RAW_b_TEI0185_REV03!A:B,2,0)</f>
        <v>NetJ3_D30</v>
      </c>
      <c r="H302" t="str">
        <f t="shared" si="29"/>
        <v>NetJ3_D30</v>
      </c>
      <c r="I302" t="str">
        <f t="shared" si="30"/>
        <v>--</v>
      </c>
      <c r="J302" t="str">
        <f t="shared" si="31"/>
        <v>--</v>
      </c>
      <c r="K302">
        <f>IFERROR(IF(J302="--",IF(G302=H302,VLOOKUP(G302,RAW_b_TEI0185_REV03!L:N,3,0),SUM(VLOOKUP(H302,RAW_b_TEI0185_REV03!L:N,3,0),VLOOKUP(G302,RAW_b_TEI0185_REV03!L:N,3,0))),"---"),"---")</f>
        <v>2.6446999999999998</v>
      </c>
      <c r="L302" t="str">
        <f t="shared" si="32"/>
        <v>J3-D30</v>
      </c>
      <c r="M302" t="str">
        <f>IFERROR(IF(
COUNTIF(B2B!H:H,(IF(K302&lt;&gt;"---",IF(INDEX(RAW_b_TEI0185_REV03!B:D,MATCH(H302,RAW_b_TEI0185_REV03!B:B,0),3)=L302,INDEX(
RAW_b_TEI0185_REV03!B:D,MATCH(H302,INDEX(RAW_b_TEI0185_REV03!B:B,MATCH(H302,RAW_b_TEI0185_REV03!B:B,)+1):'RAW_b_TEI0185_REV03'!B11373,)+MATCH(H302,RAW_b_TEI0185_REV03!B:B,),3),INDEX(RAW_b_TEI0185_REV03!B:D,MATCH(H302,RAW_b_TEI0185_REV03!B:B,0),3)),"---")))=1,"---",IF(K302&lt;&gt;"---",IF(INDEX(RAW_b_TEI0185_REV03!B:D,MATCH(H302,RAW_b_TEI0185_REV03!B:B,0),3)=L302,INDEX(
RAW_b_TEI0185_REV03!B:D,MATCH(H302,INDEX(RAW_b_TEI0185_REV03!B:B,MATCH(H302,RAW_b_TEI0185_REV03!B:B,)+1):'RAW_b_TEI0185_REV03'!B11373,)+MATCH(H302,RAW_b_TEI0185_REV03!B:B,),3),INDEX(RAW_b_TEI0185_REV03!B:D,MATCH(H302,RAW_b_TEI0185_REV03!B:B,0),3)),"---")),"---")</f>
        <v>R399-1</v>
      </c>
      <c r="N302" t="str">
        <f>IFERROR(IF(AND(B302="B2B",J302="--"),L302,IF(
COUNTIF(B2B!H:H,(IF(K302&lt;&gt;"---",IF(INDEX(RAW_b_TEI0185_REV03!B:D,MATCH(H302,RAW_b_TEI0185_REV03!B:B,0),3)=L302,INDEX(
RAW_b_TEI0185_REV03!B:D,MATCH(H302,INDEX(RAW_b_TEI0185_REV03!B:B,MATCH(H302,RAW_b_TEI0185_REV03!B:B,)+1):'RAW_b_TEI0185_REV03'!B11373,)+MATCH(H302,RAW_b_TEI0185_REV03!B:B,),3),INDEX(RAW_b_TEI0185_REV03!B:D,MATCH(H302,RAW_b_TEI0185_REV03!B:B,0),3)),"---")))=0,"---",IF(K302&lt;&gt;"---",IF(INDEX(RAW_b_TEI0185_REV03!B:D,MATCH(H302,RAW_b_TEI0185_REV03!B:B,0),3)=L302,INDEX(
RAW_b_TEI0185_REV03!B:D,MATCH(H302,INDEX(RAW_b_TEI0185_REV03!B:B,MATCH(H302,RAW_b_TEI0185_REV03!B:B,)+1):'RAW_b_TEI0185_REV03'!B11373,)+MATCH(H302,RAW_b_TEI0185_REV03!B:B,),3),INDEX(RAW_b_TEI0185_REV03!B:D,MATCH(H302,RAW_b_TEI0185_REV03!B:B,0),3)),"---"))),"---")</f>
        <v>---</v>
      </c>
      <c r="T302">
        <f>COUNTIF(RAW_b_TEI0185_REV03!B:B,G302)</f>
        <v>2</v>
      </c>
      <c r="U302" t="str">
        <f t="shared" si="33"/>
        <v>FMC-NetJ3_D30</v>
      </c>
      <c r="W302" t="str">
        <f>IF(IF(IFERROR(VLOOKUP(H302,$O$6:$O$50,1,),1)=1,1,0),IFERROR(VLOOKUP($F$2&amp;"-"&amp;H302,RAW_b_TEI0185_REV03!C:G,4,0),"--"),"---")</f>
        <v>--</v>
      </c>
      <c r="X302" t="str">
        <f t="shared" si="34"/>
        <v>R399-1</v>
      </c>
    </row>
    <row r="303" spans="1:24" x14ac:dyDescent="0.25">
      <c r="A303" t="s">
        <v>5421</v>
      </c>
      <c r="B303" t="s">
        <v>5223</v>
      </c>
      <c r="C303" t="s">
        <v>1043</v>
      </c>
      <c r="D303" t="s">
        <v>271</v>
      </c>
      <c r="E303" t="s">
        <v>1042</v>
      </c>
      <c r="F303" t="str">
        <f t="shared" si="28"/>
        <v>J3-D31</v>
      </c>
      <c r="G303" t="str">
        <f>VLOOKUP(F303,RAW_b_TEI0185_REV03!A:B,2,0)</f>
        <v>NetJ3_D31</v>
      </c>
      <c r="H303" t="str">
        <f t="shared" si="29"/>
        <v>NetJ3_D31</v>
      </c>
      <c r="I303" t="str">
        <f t="shared" si="30"/>
        <v>--</v>
      </c>
      <c r="J303" t="str">
        <f t="shared" si="31"/>
        <v>--</v>
      </c>
      <c r="K303" t="str">
        <f>IFERROR(IF(J303="--",IF(G303=H303,VLOOKUP(G303,RAW_b_TEI0185_REV03!L:N,3,0),SUM(VLOOKUP(H303,RAW_b_TEI0185_REV03!L:N,3,0),VLOOKUP(G303,RAW_b_TEI0185_REV03!L:N,3,0))),"---"),"---")</f>
        <v>---</v>
      </c>
      <c r="L303" t="str">
        <f t="shared" si="32"/>
        <v>J3-D31</v>
      </c>
      <c r="M303" t="str">
        <f>IFERROR(IF(
COUNTIF(B2B!H:H,(IF(K303&lt;&gt;"---",IF(INDEX(RAW_b_TEI0185_REV03!B:D,MATCH(H303,RAW_b_TEI0185_REV03!B:B,0),3)=L303,INDEX(
RAW_b_TEI0185_REV03!B:D,MATCH(H303,INDEX(RAW_b_TEI0185_REV03!B:B,MATCH(H303,RAW_b_TEI0185_REV03!B:B,)+1):'RAW_b_TEI0185_REV03'!B11374,)+MATCH(H303,RAW_b_TEI0185_REV03!B:B,),3),INDEX(RAW_b_TEI0185_REV03!B:D,MATCH(H303,RAW_b_TEI0185_REV03!B:B,0),3)),"---")))=1,"---",IF(K303&lt;&gt;"---",IF(INDEX(RAW_b_TEI0185_REV03!B:D,MATCH(H303,RAW_b_TEI0185_REV03!B:B,0),3)=L303,INDEX(
RAW_b_TEI0185_REV03!B:D,MATCH(H303,INDEX(RAW_b_TEI0185_REV03!B:B,MATCH(H303,RAW_b_TEI0185_REV03!B:B,)+1):'RAW_b_TEI0185_REV03'!B11374,)+MATCH(H303,RAW_b_TEI0185_REV03!B:B,),3),INDEX(RAW_b_TEI0185_REV03!B:D,MATCH(H303,RAW_b_TEI0185_REV03!B:B,0),3)),"---")),"---")</f>
        <v>---</v>
      </c>
      <c r="N303" t="str">
        <f>IFERROR(IF(AND(B303="B2B",J303="--"),L303,IF(
COUNTIF(B2B!H:H,(IF(K303&lt;&gt;"---",IF(INDEX(RAW_b_TEI0185_REV03!B:D,MATCH(H303,RAW_b_TEI0185_REV03!B:B,0),3)=L303,INDEX(
RAW_b_TEI0185_REV03!B:D,MATCH(H303,INDEX(RAW_b_TEI0185_REV03!B:B,MATCH(H303,RAW_b_TEI0185_REV03!B:B,)+1):'RAW_b_TEI0185_REV03'!B11374,)+MATCH(H303,RAW_b_TEI0185_REV03!B:B,),3),INDEX(RAW_b_TEI0185_REV03!B:D,MATCH(H303,RAW_b_TEI0185_REV03!B:B,0),3)),"---")))=0,"---",IF(K303&lt;&gt;"---",IF(INDEX(RAW_b_TEI0185_REV03!B:D,MATCH(H303,RAW_b_TEI0185_REV03!B:B,0),3)=L303,INDEX(
RAW_b_TEI0185_REV03!B:D,MATCH(H303,INDEX(RAW_b_TEI0185_REV03!B:B,MATCH(H303,RAW_b_TEI0185_REV03!B:B,)+1):'RAW_b_TEI0185_REV03'!B11374,)+MATCH(H303,RAW_b_TEI0185_REV03!B:B,),3),INDEX(RAW_b_TEI0185_REV03!B:D,MATCH(H303,RAW_b_TEI0185_REV03!B:B,0),3)),"---"))),"---")</f>
        <v>---</v>
      </c>
      <c r="T303">
        <f>COUNTIF(RAW_b_TEI0185_REV03!B:B,G303)</f>
        <v>1</v>
      </c>
      <c r="U303" t="str">
        <f t="shared" si="33"/>
        <v>FMC-NetJ3_D31</v>
      </c>
      <c r="W303" t="str">
        <f>IF(IF(IFERROR(VLOOKUP(H303,$O$6:$O$50,1,),1)=1,1,0),IFERROR(VLOOKUP($F$2&amp;"-"&amp;H303,RAW_b_TEI0185_REV03!C:G,4,0),"--"),"---")</f>
        <v>--</v>
      </c>
      <c r="X303" t="str">
        <f t="shared" si="34"/>
        <v>---</v>
      </c>
    </row>
    <row r="304" spans="1:24" x14ac:dyDescent="0.25">
      <c r="A304" t="s">
        <v>5422</v>
      </c>
      <c r="B304" t="s">
        <v>5223</v>
      </c>
      <c r="C304" t="s">
        <v>1046</v>
      </c>
      <c r="D304" t="s">
        <v>271</v>
      </c>
      <c r="E304" t="s">
        <v>1045</v>
      </c>
      <c r="F304" t="str">
        <f t="shared" si="28"/>
        <v>J3-D33</v>
      </c>
      <c r="G304" t="str">
        <f>VLOOKUP(F304,RAW_b_TEI0185_REV03!A:B,2,0)</f>
        <v>NetJ3_D33</v>
      </c>
      <c r="H304" t="str">
        <f t="shared" si="29"/>
        <v>NetJ3_D33</v>
      </c>
      <c r="I304" t="str">
        <f t="shared" si="30"/>
        <v>--</v>
      </c>
      <c r="J304" t="str">
        <f t="shared" si="31"/>
        <v>--</v>
      </c>
      <c r="K304">
        <f>IFERROR(IF(J304="--",IF(G304=H304,VLOOKUP(G304,RAW_b_TEI0185_REV03!L:N,3,0),SUM(VLOOKUP(H304,RAW_b_TEI0185_REV03!L:N,3,0),VLOOKUP(G304,RAW_b_TEI0185_REV03!L:N,3,0))),"---"),"---")</f>
        <v>2.06</v>
      </c>
      <c r="L304" t="str">
        <f t="shared" si="32"/>
        <v>J3-D33</v>
      </c>
      <c r="M304" t="str">
        <f>IFERROR(IF(
COUNTIF(B2B!H:H,(IF(K304&lt;&gt;"---",IF(INDEX(RAW_b_TEI0185_REV03!B:D,MATCH(H304,RAW_b_TEI0185_REV03!B:B,0),3)=L304,INDEX(
RAW_b_TEI0185_REV03!B:D,MATCH(H304,INDEX(RAW_b_TEI0185_REV03!B:B,MATCH(H304,RAW_b_TEI0185_REV03!B:B,)+1):'RAW_b_TEI0185_REV03'!B11375,)+MATCH(H304,RAW_b_TEI0185_REV03!B:B,),3),INDEX(RAW_b_TEI0185_REV03!B:D,MATCH(H304,RAW_b_TEI0185_REV03!B:B,0),3)),"---")))=1,"---",IF(K304&lt;&gt;"---",IF(INDEX(RAW_b_TEI0185_REV03!B:D,MATCH(H304,RAW_b_TEI0185_REV03!B:B,0),3)=L304,INDEX(
RAW_b_TEI0185_REV03!B:D,MATCH(H304,INDEX(RAW_b_TEI0185_REV03!B:B,MATCH(H304,RAW_b_TEI0185_REV03!B:B,)+1):'RAW_b_TEI0185_REV03'!B11375,)+MATCH(H304,RAW_b_TEI0185_REV03!B:B,),3),INDEX(RAW_b_TEI0185_REV03!B:D,MATCH(H304,RAW_b_TEI0185_REV03!B:B,0),3)),"---")),"---")</f>
        <v>R400-1</v>
      </c>
      <c r="N304" t="str">
        <f>IFERROR(IF(AND(B304="B2B",J304="--"),L304,IF(
COUNTIF(B2B!H:H,(IF(K304&lt;&gt;"---",IF(INDEX(RAW_b_TEI0185_REV03!B:D,MATCH(H304,RAW_b_TEI0185_REV03!B:B,0),3)=L304,INDEX(
RAW_b_TEI0185_REV03!B:D,MATCH(H304,INDEX(RAW_b_TEI0185_REV03!B:B,MATCH(H304,RAW_b_TEI0185_REV03!B:B,)+1):'RAW_b_TEI0185_REV03'!B11375,)+MATCH(H304,RAW_b_TEI0185_REV03!B:B,),3),INDEX(RAW_b_TEI0185_REV03!B:D,MATCH(H304,RAW_b_TEI0185_REV03!B:B,0),3)),"---")))=0,"---",IF(K304&lt;&gt;"---",IF(INDEX(RAW_b_TEI0185_REV03!B:D,MATCH(H304,RAW_b_TEI0185_REV03!B:B,0),3)=L304,INDEX(
RAW_b_TEI0185_REV03!B:D,MATCH(H304,INDEX(RAW_b_TEI0185_REV03!B:B,MATCH(H304,RAW_b_TEI0185_REV03!B:B,)+1):'RAW_b_TEI0185_REV03'!B11375,)+MATCH(H304,RAW_b_TEI0185_REV03!B:B,),3),INDEX(RAW_b_TEI0185_REV03!B:D,MATCH(H304,RAW_b_TEI0185_REV03!B:B,0),3)),"---"))),"---")</f>
        <v>---</v>
      </c>
      <c r="T304">
        <f>COUNTIF(RAW_b_TEI0185_REV03!B:B,G304)</f>
        <v>2</v>
      </c>
      <c r="U304" t="str">
        <f t="shared" si="33"/>
        <v>FMC-NetJ3_D33</v>
      </c>
      <c r="W304" t="str">
        <f>IF(IF(IFERROR(VLOOKUP(H304,$O$6:$O$50,1,),1)=1,1,0),IFERROR(VLOOKUP($F$2&amp;"-"&amp;H304,RAW_b_TEI0185_REV03!C:G,4,0),"--"),"---")</f>
        <v>--</v>
      </c>
      <c r="X304" t="str">
        <f t="shared" si="34"/>
        <v>R400-1</v>
      </c>
    </row>
    <row r="305" spans="1:24" x14ac:dyDescent="0.25">
      <c r="A305" t="s">
        <v>5423</v>
      </c>
      <c r="B305" t="s">
        <v>5223</v>
      </c>
      <c r="C305" t="s">
        <v>1049</v>
      </c>
      <c r="D305" t="s">
        <v>271</v>
      </c>
      <c r="E305" t="s">
        <v>1048</v>
      </c>
      <c r="F305" t="str">
        <f t="shared" si="28"/>
        <v>J3-D34</v>
      </c>
      <c r="G305" t="str">
        <f>VLOOKUP(F305,RAW_b_TEI0185_REV03!A:B,2,0)</f>
        <v>NetJ3_D34</v>
      </c>
      <c r="H305" t="str">
        <f t="shared" si="29"/>
        <v>NetJ3_D34</v>
      </c>
      <c r="I305" t="str">
        <f t="shared" si="30"/>
        <v>--</v>
      </c>
      <c r="J305" t="str">
        <f t="shared" si="31"/>
        <v>--</v>
      </c>
      <c r="K305">
        <f>IFERROR(IF(J305="--",IF(G305=H305,VLOOKUP(G305,RAW_b_TEI0185_REV03!L:N,3,0),SUM(VLOOKUP(H305,RAW_b_TEI0185_REV03!L:N,3,0),VLOOKUP(G305,RAW_b_TEI0185_REV03!L:N,3,0))),"---"),"---")</f>
        <v>2.2490999999999999</v>
      </c>
      <c r="L305" t="str">
        <f t="shared" si="32"/>
        <v>J3-D34</v>
      </c>
      <c r="M305" t="str">
        <f>IFERROR(IF(
COUNTIF(B2B!H:H,(IF(K305&lt;&gt;"---",IF(INDEX(RAW_b_TEI0185_REV03!B:D,MATCH(H305,RAW_b_TEI0185_REV03!B:B,0),3)=L305,INDEX(
RAW_b_TEI0185_REV03!B:D,MATCH(H305,INDEX(RAW_b_TEI0185_REV03!B:B,MATCH(H305,RAW_b_TEI0185_REV03!B:B,)+1):'RAW_b_TEI0185_REV03'!B11376,)+MATCH(H305,RAW_b_TEI0185_REV03!B:B,),3),INDEX(RAW_b_TEI0185_REV03!B:D,MATCH(H305,RAW_b_TEI0185_REV03!B:B,0),3)),"---")))=1,"---",IF(K305&lt;&gt;"---",IF(INDEX(RAW_b_TEI0185_REV03!B:D,MATCH(H305,RAW_b_TEI0185_REV03!B:B,0),3)=L305,INDEX(
RAW_b_TEI0185_REV03!B:D,MATCH(H305,INDEX(RAW_b_TEI0185_REV03!B:B,MATCH(H305,RAW_b_TEI0185_REV03!B:B,)+1):'RAW_b_TEI0185_REV03'!B11376,)+MATCH(H305,RAW_b_TEI0185_REV03!B:B,),3),INDEX(RAW_b_TEI0185_REV03!B:D,MATCH(H305,RAW_b_TEI0185_REV03!B:B,0),3)),"---")),"---")</f>
        <v>R342-2</v>
      </c>
      <c r="N305" t="str">
        <f>IFERROR(IF(AND(B305="B2B",J305="--"),L305,IF(
COUNTIF(B2B!H:H,(IF(K305&lt;&gt;"---",IF(INDEX(RAW_b_TEI0185_REV03!B:D,MATCH(H305,RAW_b_TEI0185_REV03!B:B,0),3)=L305,INDEX(
RAW_b_TEI0185_REV03!B:D,MATCH(H305,INDEX(RAW_b_TEI0185_REV03!B:B,MATCH(H305,RAW_b_TEI0185_REV03!B:B,)+1):'RAW_b_TEI0185_REV03'!B11376,)+MATCH(H305,RAW_b_TEI0185_REV03!B:B,),3),INDEX(RAW_b_TEI0185_REV03!B:D,MATCH(H305,RAW_b_TEI0185_REV03!B:B,0),3)),"---")))=0,"---",IF(K305&lt;&gt;"---",IF(INDEX(RAW_b_TEI0185_REV03!B:D,MATCH(H305,RAW_b_TEI0185_REV03!B:B,0),3)=L305,INDEX(
RAW_b_TEI0185_REV03!B:D,MATCH(H305,INDEX(RAW_b_TEI0185_REV03!B:B,MATCH(H305,RAW_b_TEI0185_REV03!B:B,)+1):'RAW_b_TEI0185_REV03'!B11376,)+MATCH(H305,RAW_b_TEI0185_REV03!B:B,),3),INDEX(RAW_b_TEI0185_REV03!B:D,MATCH(H305,RAW_b_TEI0185_REV03!B:B,0),3)),"---"))),"---")</f>
        <v>---</v>
      </c>
      <c r="T305">
        <f>COUNTIF(RAW_b_TEI0185_REV03!B:B,G305)</f>
        <v>2</v>
      </c>
      <c r="U305" t="str">
        <f t="shared" si="33"/>
        <v>FMC-NetJ3_D34</v>
      </c>
      <c r="W305" t="str">
        <f>IF(IF(IFERROR(VLOOKUP(H305,$O$6:$O$50,1,),1)=1,1,0),IFERROR(VLOOKUP($F$2&amp;"-"&amp;H305,RAW_b_TEI0185_REV03!C:G,4,0),"--"),"---")</f>
        <v>--</v>
      </c>
      <c r="X305" t="str">
        <f t="shared" si="34"/>
        <v>R342-2</v>
      </c>
    </row>
    <row r="306" spans="1:24" x14ac:dyDescent="0.25">
      <c r="A306" t="s">
        <v>5424</v>
      </c>
      <c r="B306" t="s">
        <v>5223</v>
      </c>
      <c r="C306" t="s">
        <v>294</v>
      </c>
      <c r="D306" t="s">
        <v>271</v>
      </c>
      <c r="E306" t="s">
        <v>1051</v>
      </c>
      <c r="F306" t="str">
        <f t="shared" si="28"/>
        <v>J3-D35</v>
      </c>
      <c r="G306" t="str">
        <f>VLOOKUP(F306,RAW_b_TEI0185_REV03!A:B,2,0)</f>
        <v>GND</v>
      </c>
      <c r="H306" t="str">
        <f t="shared" si="29"/>
        <v>GND</v>
      </c>
      <c r="I306" t="str">
        <f t="shared" si="30"/>
        <v>--</v>
      </c>
      <c r="J306" t="str">
        <f t="shared" si="31"/>
        <v>---</v>
      </c>
      <c r="K306" t="str">
        <f>IFERROR(IF(J306="--",IF(G306=H306,VLOOKUP(G306,RAW_b_TEI0185_REV03!L:N,3,0),SUM(VLOOKUP(H306,RAW_b_TEI0185_REV03!L:N,3,0),VLOOKUP(G306,RAW_b_TEI0185_REV03!L:N,3,0))),"---"),"---")</f>
        <v>---</v>
      </c>
      <c r="L306" t="str">
        <f t="shared" si="32"/>
        <v>J3-D35</v>
      </c>
      <c r="M306" t="str">
        <f>IFERROR(IF(
COUNTIF(B2B!H:H,(IF(K306&lt;&gt;"---",IF(INDEX(RAW_b_TEI0185_REV03!B:D,MATCH(H306,RAW_b_TEI0185_REV03!B:B,0),3)=L306,INDEX(
RAW_b_TEI0185_REV03!B:D,MATCH(H306,INDEX(RAW_b_TEI0185_REV03!B:B,MATCH(H306,RAW_b_TEI0185_REV03!B:B,)+1):'RAW_b_TEI0185_REV03'!B11377,)+MATCH(H306,RAW_b_TEI0185_REV03!B:B,),3),INDEX(RAW_b_TEI0185_REV03!B:D,MATCH(H306,RAW_b_TEI0185_REV03!B:B,0),3)),"---")))=1,"---",IF(K306&lt;&gt;"---",IF(INDEX(RAW_b_TEI0185_REV03!B:D,MATCH(H306,RAW_b_TEI0185_REV03!B:B,0),3)=L306,INDEX(
RAW_b_TEI0185_REV03!B:D,MATCH(H306,INDEX(RAW_b_TEI0185_REV03!B:B,MATCH(H306,RAW_b_TEI0185_REV03!B:B,)+1):'RAW_b_TEI0185_REV03'!B11377,)+MATCH(H306,RAW_b_TEI0185_REV03!B:B,),3),INDEX(RAW_b_TEI0185_REV03!B:D,MATCH(H306,RAW_b_TEI0185_REV03!B:B,0),3)),"---")),"---")</f>
        <v>---</v>
      </c>
      <c r="N306" t="str">
        <f>IFERROR(IF(AND(B306="B2B",J306="--"),L306,IF(
COUNTIF(B2B!H:H,(IF(K306&lt;&gt;"---",IF(INDEX(RAW_b_TEI0185_REV03!B:D,MATCH(H306,RAW_b_TEI0185_REV03!B:B,0),3)=L306,INDEX(
RAW_b_TEI0185_REV03!B:D,MATCH(H306,INDEX(RAW_b_TEI0185_REV03!B:B,MATCH(H306,RAW_b_TEI0185_REV03!B:B,)+1):'RAW_b_TEI0185_REV03'!B11377,)+MATCH(H306,RAW_b_TEI0185_REV03!B:B,),3),INDEX(RAW_b_TEI0185_REV03!B:D,MATCH(H306,RAW_b_TEI0185_REV03!B:B,0),3)),"---")))=0,"---",IF(K306&lt;&gt;"---",IF(INDEX(RAW_b_TEI0185_REV03!B:D,MATCH(H306,RAW_b_TEI0185_REV03!B:B,0),3)=L306,INDEX(
RAW_b_TEI0185_REV03!B:D,MATCH(H306,INDEX(RAW_b_TEI0185_REV03!B:B,MATCH(H306,RAW_b_TEI0185_REV03!B:B,)+1):'RAW_b_TEI0185_REV03'!B11377,)+MATCH(H306,RAW_b_TEI0185_REV03!B:B,),3),INDEX(RAW_b_TEI0185_REV03!B:D,MATCH(H306,RAW_b_TEI0185_REV03!B:B,0),3)),"---"))),"---")</f>
        <v>---</v>
      </c>
      <c r="T306">
        <f>COUNTIF(RAW_b_TEI0185_REV03!B:B,G306)</f>
        <v>2019</v>
      </c>
      <c r="U306" t="str">
        <f t="shared" si="33"/>
        <v>FMC-GND</v>
      </c>
      <c r="W306" t="str">
        <f>IF(IF(IFERROR(VLOOKUP(H306,$O$6:$O$50,1,),1)=1,1,0),IFERROR(VLOOKUP($F$2&amp;"-"&amp;H306,RAW_b_TEI0185_REV03!C:G,4,0),"--"),"---")</f>
        <v>---</v>
      </c>
      <c r="X306" t="str">
        <f t="shared" si="34"/>
        <v>---</v>
      </c>
    </row>
    <row r="307" spans="1:24" x14ac:dyDescent="0.25">
      <c r="A307" t="s">
        <v>5425</v>
      </c>
      <c r="B307" t="s">
        <v>5223</v>
      </c>
      <c r="C307" t="s">
        <v>1035</v>
      </c>
      <c r="D307" t="s">
        <v>271</v>
      </c>
      <c r="E307" t="s">
        <v>476</v>
      </c>
      <c r="F307" t="str">
        <f t="shared" si="28"/>
        <v>J3-F1</v>
      </c>
      <c r="G307" t="str">
        <f>VLOOKUP(F307,RAW_b_TEI0185_REV03!A:B,2,0)</f>
        <v>FMC_PG_M2C</v>
      </c>
      <c r="H307" t="str">
        <f t="shared" si="29"/>
        <v>FMC_PG_M2C</v>
      </c>
      <c r="I307" t="str">
        <f t="shared" si="30"/>
        <v>--</v>
      </c>
      <c r="J307" t="str">
        <f t="shared" si="31"/>
        <v>--</v>
      </c>
      <c r="K307">
        <f>IFERROR(IF(J307="--",IF(G307=H307,VLOOKUP(G307,RAW_b_TEI0185_REV03!L:N,3,0),SUM(VLOOKUP(H307,RAW_b_TEI0185_REV03!L:N,3,0),VLOOKUP(G307,RAW_b_TEI0185_REV03!L:N,3,0))),"---"),"---")</f>
        <v>15.180199999999999</v>
      </c>
      <c r="L307" t="str">
        <f t="shared" si="32"/>
        <v>J3-F1</v>
      </c>
      <c r="M307" t="str">
        <f>IFERROR(IF(
COUNTIF(B2B!H:H,(IF(K307&lt;&gt;"---",IF(INDEX(RAW_b_TEI0185_REV03!B:D,MATCH(H307,RAW_b_TEI0185_REV03!B:B,0),3)=L307,INDEX(
RAW_b_TEI0185_REV03!B:D,MATCH(H307,INDEX(RAW_b_TEI0185_REV03!B:B,MATCH(H307,RAW_b_TEI0185_REV03!B:B,)+1):'RAW_b_TEI0185_REV03'!B11378,)+MATCH(H307,RAW_b_TEI0185_REV03!B:B,),3),INDEX(RAW_b_TEI0185_REV03!B:D,MATCH(H307,RAW_b_TEI0185_REV03!B:B,0),3)),"---")))=1,"---",IF(K307&lt;&gt;"---",IF(INDEX(RAW_b_TEI0185_REV03!B:D,MATCH(H307,RAW_b_TEI0185_REV03!B:B,0),3)=L307,INDEX(
RAW_b_TEI0185_REV03!B:D,MATCH(H307,INDEX(RAW_b_TEI0185_REV03!B:B,MATCH(H307,RAW_b_TEI0185_REV03!B:B,)+1):'RAW_b_TEI0185_REV03'!B11378,)+MATCH(H307,RAW_b_TEI0185_REV03!B:B,),3),INDEX(RAW_b_TEI0185_REV03!B:D,MATCH(H307,RAW_b_TEI0185_REV03!B:B,0),3)),"---")),"---")</f>
        <v>R391-2</v>
      </c>
      <c r="N307" t="str">
        <f>IFERROR(IF(AND(B307="B2B",J307="--"),L307,IF(
COUNTIF(B2B!H:H,(IF(K307&lt;&gt;"---",IF(INDEX(RAW_b_TEI0185_REV03!B:D,MATCH(H307,RAW_b_TEI0185_REV03!B:B,0),3)=L307,INDEX(
RAW_b_TEI0185_REV03!B:D,MATCH(H307,INDEX(RAW_b_TEI0185_REV03!B:B,MATCH(H307,RAW_b_TEI0185_REV03!B:B,)+1):'RAW_b_TEI0185_REV03'!B11378,)+MATCH(H307,RAW_b_TEI0185_REV03!B:B,),3),INDEX(RAW_b_TEI0185_REV03!B:D,MATCH(H307,RAW_b_TEI0185_REV03!B:B,0),3)),"---")))=0,"---",IF(K307&lt;&gt;"---",IF(INDEX(RAW_b_TEI0185_REV03!B:D,MATCH(H307,RAW_b_TEI0185_REV03!B:B,0),3)=L307,INDEX(
RAW_b_TEI0185_REV03!B:D,MATCH(H307,INDEX(RAW_b_TEI0185_REV03!B:B,MATCH(H307,RAW_b_TEI0185_REV03!B:B,)+1):'RAW_b_TEI0185_REV03'!B11378,)+MATCH(H307,RAW_b_TEI0185_REV03!B:B,),3),INDEX(RAW_b_TEI0185_REV03!B:D,MATCH(H307,RAW_b_TEI0185_REV03!B:B,0),3)),"---"))),"---")</f>
        <v>---</v>
      </c>
      <c r="T307">
        <f>COUNTIF(RAW_b_TEI0185_REV03!B:B,G307)</f>
        <v>3</v>
      </c>
      <c r="U307" t="str">
        <f t="shared" si="33"/>
        <v>FMC-FMC_PG_M2C</v>
      </c>
      <c r="W307" t="str">
        <f>IF(IF(IFERROR(VLOOKUP(H307,$O$6:$O$50,1,),1)=1,1,0),IFERROR(VLOOKUP($F$2&amp;"-"&amp;H307,RAW_b_TEI0185_REV03!C:G,4,0),"--"),"---")</f>
        <v>--</v>
      </c>
      <c r="X307" t="str">
        <f t="shared" si="34"/>
        <v>R391-2</v>
      </c>
    </row>
    <row r="308" spans="1:24" x14ac:dyDescent="0.25">
      <c r="A308" t="s">
        <v>5426</v>
      </c>
      <c r="B308" t="s">
        <v>5223</v>
      </c>
      <c r="C308" t="s">
        <v>1003</v>
      </c>
      <c r="D308" t="s">
        <v>271</v>
      </c>
      <c r="E308" t="s">
        <v>1054</v>
      </c>
      <c r="F308" t="str">
        <f t="shared" si="28"/>
        <v>J3-G2</v>
      </c>
      <c r="G308" t="str">
        <f>VLOOKUP(F308,RAW_b_TEI0185_REV03!A:B,2,0)</f>
        <v>FMC_CK1_M2C_P</v>
      </c>
      <c r="H308" t="str">
        <f t="shared" si="29"/>
        <v>FMC_CLK1_M2C_P</v>
      </c>
      <c r="I308" t="str">
        <f t="shared" si="30"/>
        <v>C614</v>
      </c>
      <c r="J308" t="str">
        <f t="shared" si="31"/>
        <v>--</v>
      </c>
      <c r="K308">
        <f>IFERROR(IF(J308="--",IF(G308=H308,VLOOKUP(G308,RAW_b_TEI0185_REV03!L:N,3,0),SUM(VLOOKUP(H308,RAW_b_TEI0185_REV03!L:N,3,0),VLOOKUP(G308,RAW_b_TEI0185_REV03!L:N,3,0))),"---"),"---")</f>
        <v>152.8193</v>
      </c>
      <c r="L308" t="str">
        <f t="shared" si="32"/>
        <v>J3-G2</v>
      </c>
      <c r="M308" t="str">
        <f>IFERROR(IF(
COUNTIF(B2B!H:H,(IF(K308&lt;&gt;"---",IF(INDEX(RAW_b_TEI0185_REV03!B:D,MATCH(H308,RAW_b_TEI0185_REV03!B:B,0),3)=L308,INDEX(
RAW_b_TEI0185_REV03!B:D,MATCH(H308,INDEX(RAW_b_TEI0185_REV03!B:B,MATCH(H308,RAW_b_TEI0185_REV03!B:B,)+1):'RAW_b_TEI0185_REV03'!B11379,)+MATCH(H308,RAW_b_TEI0185_REV03!B:B,),3),INDEX(RAW_b_TEI0185_REV03!B:D,MATCH(H308,RAW_b_TEI0185_REV03!B:B,0),3)),"---")))=1,"---",IF(K308&lt;&gt;"---",IF(INDEX(RAW_b_TEI0185_REV03!B:D,MATCH(H308,RAW_b_TEI0185_REV03!B:B,0),3)=L308,INDEX(
RAW_b_TEI0185_REV03!B:D,MATCH(H308,INDEX(RAW_b_TEI0185_REV03!B:B,MATCH(H308,RAW_b_TEI0185_REV03!B:B,)+1):'RAW_b_TEI0185_REV03'!B11379,)+MATCH(H308,RAW_b_TEI0185_REV03!B:B,),3),INDEX(RAW_b_TEI0185_REV03!B:D,MATCH(H308,RAW_b_TEI0185_REV03!B:B,0),3)),"---")),"---")</f>
        <v>U1-BF68</v>
      </c>
      <c r="N308" t="str">
        <f>IFERROR(IF(AND(B308="B2B",J308="--"),L308,IF(
COUNTIF(B2B!H:H,(IF(K308&lt;&gt;"---",IF(INDEX(RAW_b_TEI0185_REV03!B:D,MATCH(H308,RAW_b_TEI0185_REV03!B:B,0),3)=L308,INDEX(
RAW_b_TEI0185_REV03!B:D,MATCH(H308,INDEX(RAW_b_TEI0185_REV03!B:B,MATCH(H308,RAW_b_TEI0185_REV03!B:B,)+1):'RAW_b_TEI0185_REV03'!B11379,)+MATCH(H308,RAW_b_TEI0185_REV03!B:B,),3),INDEX(RAW_b_TEI0185_REV03!B:D,MATCH(H308,RAW_b_TEI0185_REV03!B:B,0),3)),"---")))=0,"---",IF(K308&lt;&gt;"---",IF(INDEX(RAW_b_TEI0185_REV03!B:D,MATCH(H308,RAW_b_TEI0185_REV03!B:B,0),3)=L308,INDEX(
RAW_b_TEI0185_REV03!B:D,MATCH(H308,INDEX(RAW_b_TEI0185_REV03!B:B,MATCH(H308,RAW_b_TEI0185_REV03!B:B,)+1):'RAW_b_TEI0185_REV03'!B11379,)+MATCH(H308,RAW_b_TEI0185_REV03!B:B,),3),INDEX(RAW_b_TEI0185_REV03!B:D,MATCH(H308,RAW_b_TEI0185_REV03!B:B,0),3)),"---"))),"---")</f>
        <v>---</v>
      </c>
      <c r="T308">
        <f>COUNTIF(RAW_b_TEI0185_REV03!B:B,G308)</f>
        <v>2</v>
      </c>
      <c r="U308" t="str">
        <f t="shared" si="33"/>
        <v>FMC-FMC_CK1_M2C_P</v>
      </c>
      <c r="W308" t="str">
        <f>IF(IF(IFERROR(VLOOKUP(H308,$O$6:$O$50,1,),1)=1,1,0),IFERROR(VLOOKUP($F$2&amp;"-"&amp;H308,RAW_b_TEI0185_REV03!C:G,4,0),"--"),"---")</f>
        <v>BF68</v>
      </c>
      <c r="X308" t="str">
        <f t="shared" si="34"/>
        <v>---</v>
      </c>
    </row>
    <row r="309" spans="1:24" x14ac:dyDescent="0.25">
      <c r="A309" t="s">
        <v>5427</v>
      </c>
      <c r="B309" t="s">
        <v>5223</v>
      </c>
      <c r="C309" t="s">
        <v>1001</v>
      </c>
      <c r="D309" t="s">
        <v>271</v>
      </c>
      <c r="E309" t="s">
        <v>1056</v>
      </c>
      <c r="F309" t="str">
        <f t="shared" si="28"/>
        <v>J3-G3</v>
      </c>
      <c r="G309" t="str">
        <f>VLOOKUP(F309,RAW_b_TEI0185_REV03!A:B,2,0)</f>
        <v>FMC_CK1_M2C_N</v>
      </c>
      <c r="H309" t="str">
        <f t="shared" si="29"/>
        <v>FMC_CLK1_M2C_N</v>
      </c>
      <c r="I309" t="str">
        <f t="shared" si="30"/>
        <v>C615</v>
      </c>
      <c r="J309" t="str">
        <f t="shared" si="31"/>
        <v>--</v>
      </c>
      <c r="K309">
        <f>IFERROR(IF(J309="--",IF(G309=H309,VLOOKUP(G309,RAW_b_TEI0185_REV03!L:N,3,0),SUM(VLOOKUP(H309,RAW_b_TEI0185_REV03!L:N,3,0),VLOOKUP(G309,RAW_b_TEI0185_REV03!L:N,3,0))),"---"),"---")</f>
        <v>152.81909999999999</v>
      </c>
      <c r="L309" t="str">
        <f t="shared" si="32"/>
        <v>J3-G3</v>
      </c>
      <c r="M309" t="str">
        <f>IFERROR(IF(
COUNTIF(B2B!H:H,(IF(K309&lt;&gt;"---",IF(INDEX(RAW_b_TEI0185_REV03!B:D,MATCH(H309,RAW_b_TEI0185_REV03!B:B,0),3)=L309,INDEX(
RAW_b_TEI0185_REV03!B:D,MATCH(H309,INDEX(RAW_b_TEI0185_REV03!B:B,MATCH(H309,RAW_b_TEI0185_REV03!B:B,)+1):'RAW_b_TEI0185_REV03'!B11380,)+MATCH(H309,RAW_b_TEI0185_REV03!B:B,),3),INDEX(RAW_b_TEI0185_REV03!B:D,MATCH(H309,RAW_b_TEI0185_REV03!B:B,0),3)),"---")))=1,"---",IF(K309&lt;&gt;"---",IF(INDEX(RAW_b_TEI0185_REV03!B:D,MATCH(H309,RAW_b_TEI0185_REV03!B:B,0),3)=L309,INDEX(
RAW_b_TEI0185_REV03!B:D,MATCH(H309,INDEX(RAW_b_TEI0185_REV03!B:B,MATCH(H309,RAW_b_TEI0185_REV03!B:B,)+1):'RAW_b_TEI0185_REV03'!B11380,)+MATCH(H309,RAW_b_TEI0185_REV03!B:B,),3),INDEX(RAW_b_TEI0185_REV03!B:D,MATCH(H309,RAW_b_TEI0185_REV03!B:B,0),3)),"---")),"---")</f>
        <v>U1-BE68</v>
      </c>
      <c r="N309" t="str">
        <f>IFERROR(IF(AND(B309="B2B",J309="--"),L309,IF(
COUNTIF(B2B!H:H,(IF(K309&lt;&gt;"---",IF(INDEX(RAW_b_TEI0185_REV03!B:D,MATCH(H309,RAW_b_TEI0185_REV03!B:B,0),3)=L309,INDEX(
RAW_b_TEI0185_REV03!B:D,MATCH(H309,INDEX(RAW_b_TEI0185_REV03!B:B,MATCH(H309,RAW_b_TEI0185_REV03!B:B,)+1):'RAW_b_TEI0185_REV03'!B11380,)+MATCH(H309,RAW_b_TEI0185_REV03!B:B,),3),INDEX(RAW_b_TEI0185_REV03!B:D,MATCH(H309,RAW_b_TEI0185_REV03!B:B,0),3)),"---")))=0,"---",IF(K309&lt;&gt;"---",IF(INDEX(RAW_b_TEI0185_REV03!B:D,MATCH(H309,RAW_b_TEI0185_REV03!B:B,0),3)=L309,INDEX(
RAW_b_TEI0185_REV03!B:D,MATCH(H309,INDEX(RAW_b_TEI0185_REV03!B:B,MATCH(H309,RAW_b_TEI0185_REV03!B:B,)+1):'RAW_b_TEI0185_REV03'!B11380,)+MATCH(H309,RAW_b_TEI0185_REV03!B:B,),3),INDEX(RAW_b_TEI0185_REV03!B:D,MATCH(H309,RAW_b_TEI0185_REV03!B:B,0),3)),"---"))),"---")</f>
        <v>---</v>
      </c>
      <c r="T309">
        <f>COUNTIF(RAW_b_TEI0185_REV03!B:B,G309)</f>
        <v>2</v>
      </c>
      <c r="U309" t="str">
        <f t="shared" si="33"/>
        <v>FMC-FMC_CK1_M2C_N</v>
      </c>
      <c r="W309" t="str">
        <f>IF(IF(IFERROR(VLOOKUP(H309,$O$6:$O$50,1,),1)=1,1,0),IFERROR(VLOOKUP($F$2&amp;"-"&amp;H309,RAW_b_TEI0185_REV03!C:G,4,0),"--"),"---")</f>
        <v>BE68</v>
      </c>
      <c r="X309" t="str">
        <f t="shared" si="34"/>
        <v>---</v>
      </c>
    </row>
    <row r="310" spans="1:24" x14ac:dyDescent="0.25">
      <c r="A310" t="s">
        <v>5428</v>
      </c>
      <c r="B310" t="s">
        <v>5223</v>
      </c>
      <c r="C310" t="s">
        <v>1038</v>
      </c>
      <c r="D310" t="s">
        <v>271</v>
      </c>
      <c r="E310" t="s">
        <v>1058</v>
      </c>
      <c r="F310" t="str">
        <f t="shared" si="28"/>
        <v>J3-H2</v>
      </c>
      <c r="G310" t="str">
        <f>VLOOKUP(F310,RAW_b_TEI0185_REV03!A:B,2,0)</f>
        <v>FMC_PRSNT</v>
      </c>
      <c r="H310" t="str">
        <f t="shared" si="29"/>
        <v>FMC_PRSNT</v>
      </c>
      <c r="I310" t="str">
        <f t="shared" si="30"/>
        <v>--</v>
      </c>
      <c r="J310" t="str">
        <f t="shared" si="31"/>
        <v>--</v>
      </c>
      <c r="K310">
        <f>IFERROR(IF(J310="--",IF(G310=H310,VLOOKUP(G310,RAW_b_TEI0185_REV03!L:N,3,0),SUM(VLOOKUP(H310,RAW_b_TEI0185_REV03!L:N,3,0),VLOOKUP(G310,RAW_b_TEI0185_REV03!L:N,3,0))),"---"),"---")</f>
        <v>97.642499999999998</v>
      </c>
      <c r="L310" t="str">
        <f t="shared" si="32"/>
        <v>J3-H2</v>
      </c>
      <c r="M310" t="str">
        <f>IFERROR(IF(
COUNTIF(B2B!H:H,(IF(K310&lt;&gt;"---",IF(INDEX(RAW_b_TEI0185_REV03!B:D,MATCH(H310,RAW_b_TEI0185_REV03!B:B,0),3)=L310,INDEX(
RAW_b_TEI0185_REV03!B:D,MATCH(H310,INDEX(RAW_b_TEI0185_REV03!B:B,MATCH(H310,RAW_b_TEI0185_REV03!B:B,)+1):'RAW_b_TEI0185_REV03'!B11381,)+MATCH(H310,RAW_b_TEI0185_REV03!B:B,),3),INDEX(RAW_b_TEI0185_REV03!B:D,MATCH(H310,RAW_b_TEI0185_REV03!B:B,0),3)),"---")))=1,"---",IF(K310&lt;&gt;"---",IF(INDEX(RAW_b_TEI0185_REV03!B:D,MATCH(H310,RAW_b_TEI0185_REV03!B:B,0),3)=L310,INDEX(
RAW_b_TEI0185_REV03!B:D,MATCH(H310,INDEX(RAW_b_TEI0185_REV03!B:B,MATCH(H310,RAW_b_TEI0185_REV03!B:B,)+1):'RAW_b_TEI0185_REV03'!B11381,)+MATCH(H310,RAW_b_TEI0185_REV03!B:B,),3),INDEX(RAW_b_TEI0185_REV03!B:D,MATCH(H310,RAW_b_TEI0185_REV03!B:B,0),3)),"---")),"---")</f>
        <v>U1-B39</v>
      </c>
      <c r="N310" t="str">
        <f>IFERROR(IF(AND(B310="B2B",J310="--"),L310,IF(
COUNTIF(B2B!H:H,(IF(K310&lt;&gt;"---",IF(INDEX(RAW_b_TEI0185_REV03!B:D,MATCH(H310,RAW_b_TEI0185_REV03!B:B,0),3)=L310,INDEX(
RAW_b_TEI0185_REV03!B:D,MATCH(H310,INDEX(RAW_b_TEI0185_REV03!B:B,MATCH(H310,RAW_b_TEI0185_REV03!B:B,)+1):'RAW_b_TEI0185_REV03'!B11381,)+MATCH(H310,RAW_b_TEI0185_REV03!B:B,),3),INDEX(RAW_b_TEI0185_REV03!B:D,MATCH(H310,RAW_b_TEI0185_REV03!B:B,0),3)),"---")))=0,"---",IF(K310&lt;&gt;"---",IF(INDEX(RAW_b_TEI0185_REV03!B:D,MATCH(H310,RAW_b_TEI0185_REV03!B:B,0),3)=L310,INDEX(
RAW_b_TEI0185_REV03!B:D,MATCH(H310,INDEX(RAW_b_TEI0185_REV03!B:B,MATCH(H310,RAW_b_TEI0185_REV03!B:B,)+1):'RAW_b_TEI0185_REV03'!B11381,)+MATCH(H310,RAW_b_TEI0185_REV03!B:B,),3),INDEX(RAW_b_TEI0185_REV03!B:D,MATCH(H310,RAW_b_TEI0185_REV03!B:B,0),3)),"---"))),"---")</f>
        <v>---</v>
      </c>
      <c r="T310">
        <f>COUNTIF(RAW_b_TEI0185_REV03!B:B,G310)</f>
        <v>4</v>
      </c>
      <c r="U310" t="str">
        <f t="shared" si="33"/>
        <v>FMC-FMC_PRSNT</v>
      </c>
      <c r="W310" t="str">
        <f>IF(IF(IFERROR(VLOOKUP(H310,$O$6:$O$50,1,),1)=1,1,0),IFERROR(VLOOKUP($F$2&amp;"-"&amp;H310,RAW_b_TEI0185_REV03!C:G,4,0),"--"),"---")</f>
        <v>B39</v>
      </c>
      <c r="X310" t="str">
        <f t="shared" si="34"/>
        <v>---</v>
      </c>
    </row>
    <row r="311" spans="1:24" x14ac:dyDescent="0.25">
      <c r="A311" t="s">
        <v>5429</v>
      </c>
      <c r="B311" t="s">
        <v>5223</v>
      </c>
      <c r="C311" t="s">
        <v>1000</v>
      </c>
      <c r="D311" t="s">
        <v>271</v>
      </c>
      <c r="E311" t="s">
        <v>1060</v>
      </c>
      <c r="F311" t="str">
        <f t="shared" si="28"/>
        <v>J3-H4</v>
      </c>
      <c r="G311" t="str">
        <f>VLOOKUP(F311,RAW_b_TEI0185_REV03!A:B,2,0)</f>
        <v>FMC_CK0_M2C_P</v>
      </c>
      <c r="H311" t="str">
        <f t="shared" si="29"/>
        <v>FMC_CLK0_M2C_P</v>
      </c>
      <c r="I311" t="str">
        <f t="shared" si="30"/>
        <v>C612</v>
      </c>
      <c r="J311" t="str">
        <f t="shared" si="31"/>
        <v>--</v>
      </c>
      <c r="K311">
        <f>IFERROR(IF(J311="--",IF(G311=H311,VLOOKUP(G311,RAW_b_TEI0185_REV03!L:N,3,0),SUM(VLOOKUP(H311,RAW_b_TEI0185_REV03!L:N,3,0),VLOOKUP(G311,RAW_b_TEI0185_REV03!L:N,3,0))),"---"),"---")</f>
        <v>115.023</v>
      </c>
      <c r="L311" t="str">
        <f t="shared" si="32"/>
        <v>J3-H4</v>
      </c>
      <c r="M311" t="str">
        <f>IFERROR(IF(
COUNTIF(B2B!H:H,(IF(K311&lt;&gt;"---",IF(INDEX(RAW_b_TEI0185_REV03!B:D,MATCH(H311,RAW_b_TEI0185_REV03!B:B,0),3)=L311,INDEX(
RAW_b_TEI0185_REV03!B:D,MATCH(H311,INDEX(RAW_b_TEI0185_REV03!B:B,MATCH(H311,RAW_b_TEI0185_REV03!B:B,)+1):'RAW_b_TEI0185_REV03'!B11382,)+MATCH(H311,RAW_b_TEI0185_REV03!B:B,),3),INDEX(RAW_b_TEI0185_REV03!B:D,MATCH(H311,RAW_b_TEI0185_REV03!B:B,0),3)),"---")))=1,"---",IF(K311&lt;&gt;"---",IF(INDEX(RAW_b_TEI0185_REV03!B:D,MATCH(H311,RAW_b_TEI0185_REV03!B:B,0),3)=L311,INDEX(
RAW_b_TEI0185_REV03!B:D,MATCH(H311,INDEX(RAW_b_TEI0185_REV03!B:B,MATCH(H311,RAW_b_TEI0185_REV03!B:B,)+1):'RAW_b_TEI0185_REV03'!B11382,)+MATCH(H311,RAW_b_TEI0185_REV03!B:B,),3),INDEX(RAW_b_TEI0185_REV03!B:D,MATCH(H311,RAW_b_TEI0185_REV03!B:B,0),3)),"---")),"---")</f>
        <v>U1-BK38</v>
      </c>
      <c r="N311" t="str">
        <f>IFERROR(IF(AND(B311="B2B",J311="--"),L311,IF(
COUNTIF(B2B!H:H,(IF(K311&lt;&gt;"---",IF(INDEX(RAW_b_TEI0185_REV03!B:D,MATCH(H311,RAW_b_TEI0185_REV03!B:B,0),3)=L311,INDEX(
RAW_b_TEI0185_REV03!B:D,MATCH(H311,INDEX(RAW_b_TEI0185_REV03!B:B,MATCH(H311,RAW_b_TEI0185_REV03!B:B,)+1):'RAW_b_TEI0185_REV03'!B11382,)+MATCH(H311,RAW_b_TEI0185_REV03!B:B,),3),INDEX(RAW_b_TEI0185_REV03!B:D,MATCH(H311,RAW_b_TEI0185_REV03!B:B,0),3)),"---")))=0,"---",IF(K311&lt;&gt;"---",IF(INDEX(RAW_b_TEI0185_REV03!B:D,MATCH(H311,RAW_b_TEI0185_REV03!B:B,0),3)=L311,INDEX(
RAW_b_TEI0185_REV03!B:D,MATCH(H311,INDEX(RAW_b_TEI0185_REV03!B:B,MATCH(H311,RAW_b_TEI0185_REV03!B:B,)+1):'RAW_b_TEI0185_REV03'!B11382,)+MATCH(H311,RAW_b_TEI0185_REV03!B:B,),3),INDEX(RAW_b_TEI0185_REV03!B:D,MATCH(H311,RAW_b_TEI0185_REV03!B:B,0),3)),"---"))),"---")</f>
        <v>---</v>
      </c>
      <c r="T311">
        <f>COUNTIF(RAW_b_TEI0185_REV03!B:B,G311)</f>
        <v>2</v>
      </c>
      <c r="U311" t="str">
        <f t="shared" si="33"/>
        <v>FMC-FMC_CK0_M2C_P</v>
      </c>
      <c r="W311" t="str">
        <f>IF(IF(IFERROR(VLOOKUP(H311,$O$6:$O$50,1,),1)=1,1,0),IFERROR(VLOOKUP($F$2&amp;"-"&amp;H311,RAW_b_TEI0185_REV03!C:G,4,0),"--"),"---")</f>
        <v>BK38</v>
      </c>
      <c r="X311" t="str">
        <f t="shared" si="34"/>
        <v>---</v>
      </c>
    </row>
    <row r="312" spans="1:24" x14ac:dyDescent="0.25">
      <c r="A312" t="s">
        <v>5430</v>
      </c>
      <c r="B312" t="s">
        <v>5223</v>
      </c>
      <c r="C312" t="s">
        <v>999</v>
      </c>
      <c r="D312" t="s">
        <v>271</v>
      </c>
      <c r="E312" t="s">
        <v>1062</v>
      </c>
      <c r="F312" t="str">
        <f t="shared" si="28"/>
        <v>J3-H5</v>
      </c>
      <c r="G312" t="str">
        <f>VLOOKUP(F312,RAW_b_TEI0185_REV03!A:B,2,0)</f>
        <v>FMC_CK0_M2C_N</v>
      </c>
      <c r="H312" t="str">
        <f t="shared" si="29"/>
        <v>FMC_CLK0_M2C_N</v>
      </c>
      <c r="I312" t="str">
        <f t="shared" si="30"/>
        <v>C613</v>
      </c>
      <c r="J312" t="str">
        <f t="shared" si="31"/>
        <v>--</v>
      </c>
      <c r="K312">
        <f>IFERROR(IF(J312="--",IF(G312=H312,VLOOKUP(G312,RAW_b_TEI0185_REV03!L:N,3,0),SUM(VLOOKUP(H312,RAW_b_TEI0185_REV03!L:N,3,0),VLOOKUP(G312,RAW_b_TEI0185_REV03!L:N,3,0))),"---"),"---")</f>
        <v>114.97320000000001</v>
      </c>
      <c r="L312" t="str">
        <f t="shared" si="32"/>
        <v>J3-H5</v>
      </c>
      <c r="M312" t="str">
        <f>IFERROR(IF(
COUNTIF(B2B!H:H,(IF(K312&lt;&gt;"---",IF(INDEX(RAW_b_TEI0185_REV03!B:D,MATCH(H312,RAW_b_TEI0185_REV03!B:B,0),3)=L312,INDEX(
RAW_b_TEI0185_REV03!B:D,MATCH(H312,INDEX(RAW_b_TEI0185_REV03!B:B,MATCH(H312,RAW_b_TEI0185_REV03!B:B,)+1):'RAW_b_TEI0185_REV03'!B11383,)+MATCH(H312,RAW_b_TEI0185_REV03!B:B,),3),INDEX(RAW_b_TEI0185_REV03!B:D,MATCH(H312,RAW_b_TEI0185_REV03!B:B,0),3)),"---")))=1,"---",IF(K312&lt;&gt;"---",IF(INDEX(RAW_b_TEI0185_REV03!B:D,MATCH(H312,RAW_b_TEI0185_REV03!B:B,0),3)=L312,INDEX(
RAW_b_TEI0185_REV03!B:D,MATCH(H312,INDEX(RAW_b_TEI0185_REV03!B:B,MATCH(H312,RAW_b_TEI0185_REV03!B:B,)+1):'RAW_b_TEI0185_REV03'!B11383,)+MATCH(H312,RAW_b_TEI0185_REV03!B:B,),3),INDEX(RAW_b_TEI0185_REV03!B:D,MATCH(H312,RAW_b_TEI0185_REV03!B:B,0),3)),"---")),"---")</f>
        <v>U1-BM38</v>
      </c>
      <c r="N312" t="str">
        <f>IFERROR(IF(AND(B312="B2B",J312="--"),L312,IF(
COUNTIF(B2B!H:H,(IF(K312&lt;&gt;"---",IF(INDEX(RAW_b_TEI0185_REV03!B:D,MATCH(H312,RAW_b_TEI0185_REV03!B:B,0),3)=L312,INDEX(
RAW_b_TEI0185_REV03!B:D,MATCH(H312,INDEX(RAW_b_TEI0185_REV03!B:B,MATCH(H312,RAW_b_TEI0185_REV03!B:B,)+1):'RAW_b_TEI0185_REV03'!B11383,)+MATCH(H312,RAW_b_TEI0185_REV03!B:B,),3),INDEX(RAW_b_TEI0185_REV03!B:D,MATCH(H312,RAW_b_TEI0185_REV03!B:B,0),3)),"---")))=0,"---",IF(K312&lt;&gt;"---",IF(INDEX(RAW_b_TEI0185_REV03!B:D,MATCH(H312,RAW_b_TEI0185_REV03!B:B,0),3)=L312,INDEX(
RAW_b_TEI0185_REV03!B:D,MATCH(H312,INDEX(RAW_b_TEI0185_REV03!B:B,MATCH(H312,RAW_b_TEI0185_REV03!B:B,)+1):'RAW_b_TEI0185_REV03'!B11383,)+MATCH(H312,RAW_b_TEI0185_REV03!B:B,),3),INDEX(RAW_b_TEI0185_REV03!B:D,MATCH(H312,RAW_b_TEI0185_REV03!B:B,0),3)),"---"))),"---")</f>
        <v>---</v>
      </c>
      <c r="T312">
        <f>COUNTIF(RAW_b_TEI0185_REV03!B:B,G312)</f>
        <v>2</v>
      </c>
      <c r="U312" t="str">
        <f t="shared" si="33"/>
        <v>FMC-FMC_CK0_M2C_N</v>
      </c>
      <c r="W312" t="str">
        <f>IF(IF(IFERROR(VLOOKUP(H312,$O$6:$O$50,1,),1)=1,1,0),IFERROR(VLOOKUP($F$2&amp;"-"&amp;H312,RAW_b_TEI0185_REV03!C:G,4,0),"--"),"---")</f>
        <v>BM38</v>
      </c>
      <c r="X312" t="str">
        <f t="shared" si="34"/>
        <v>---</v>
      </c>
    </row>
    <row r="313" spans="1:24" x14ac:dyDescent="0.25">
      <c r="A313" t="s">
        <v>5431</v>
      </c>
      <c r="B313" t="s">
        <v>5223</v>
      </c>
      <c r="C313" t="s">
        <v>1064</v>
      </c>
      <c r="D313" t="s">
        <v>271</v>
      </c>
      <c r="E313" t="s">
        <v>270</v>
      </c>
      <c r="F313" t="str">
        <f t="shared" si="28"/>
        <v>J3-J2</v>
      </c>
      <c r="G313" t="str">
        <f>VLOOKUP(F313,RAW_b_TEI0185_REV03!A:B,2,0)</f>
        <v>NetJ3_J2</v>
      </c>
      <c r="H313" t="str">
        <f t="shared" si="29"/>
        <v>NetJ3_J2</v>
      </c>
      <c r="I313" t="str">
        <f t="shared" si="30"/>
        <v>--</v>
      </c>
      <c r="J313" t="str">
        <f t="shared" si="31"/>
        <v>--</v>
      </c>
      <c r="K313" t="str">
        <f>IFERROR(IF(J313="--",IF(G313=H313,VLOOKUP(G313,RAW_b_TEI0185_REV03!L:N,3,0),SUM(VLOOKUP(H313,RAW_b_TEI0185_REV03!L:N,3,0),VLOOKUP(G313,RAW_b_TEI0185_REV03!L:N,3,0))),"---"),"---")</f>
        <v>---</v>
      </c>
      <c r="L313" t="str">
        <f t="shared" si="32"/>
        <v>J3-J2</v>
      </c>
      <c r="M313" t="str">
        <f>IFERROR(IF(
COUNTIF(B2B!H:H,(IF(K313&lt;&gt;"---",IF(INDEX(RAW_b_TEI0185_REV03!B:D,MATCH(H313,RAW_b_TEI0185_REV03!B:B,0),3)=L313,INDEX(
RAW_b_TEI0185_REV03!B:D,MATCH(H313,INDEX(RAW_b_TEI0185_REV03!B:B,MATCH(H313,RAW_b_TEI0185_REV03!B:B,)+1):'RAW_b_TEI0185_REV03'!B11384,)+MATCH(H313,RAW_b_TEI0185_REV03!B:B,),3),INDEX(RAW_b_TEI0185_REV03!B:D,MATCH(H313,RAW_b_TEI0185_REV03!B:B,0),3)),"---")))=1,"---",IF(K313&lt;&gt;"---",IF(INDEX(RAW_b_TEI0185_REV03!B:D,MATCH(H313,RAW_b_TEI0185_REV03!B:B,0),3)=L313,INDEX(
RAW_b_TEI0185_REV03!B:D,MATCH(H313,INDEX(RAW_b_TEI0185_REV03!B:B,MATCH(H313,RAW_b_TEI0185_REV03!B:B,)+1):'RAW_b_TEI0185_REV03'!B11384,)+MATCH(H313,RAW_b_TEI0185_REV03!B:B,),3),INDEX(RAW_b_TEI0185_REV03!B:D,MATCH(H313,RAW_b_TEI0185_REV03!B:B,0),3)),"---")),"---")</f>
        <v>---</v>
      </c>
      <c r="N313" t="str">
        <f>IFERROR(IF(AND(B313="B2B",J313="--"),L313,IF(
COUNTIF(B2B!H:H,(IF(K313&lt;&gt;"---",IF(INDEX(RAW_b_TEI0185_REV03!B:D,MATCH(H313,RAW_b_TEI0185_REV03!B:B,0),3)=L313,INDEX(
RAW_b_TEI0185_REV03!B:D,MATCH(H313,INDEX(RAW_b_TEI0185_REV03!B:B,MATCH(H313,RAW_b_TEI0185_REV03!B:B,)+1):'RAW_b_TEI0185_REV03'!B11384,)+MATCH(H313,RAW_b_TEI0185_REV03!B:B,),3),INDEX(RAW_b_TEI0185_REV03!B:D,MATCH(H313,RAW_b_TEI0185_REV03!B:B,0),3)),"---")))=0,"---",IF(K313&lt;&gt;"---",IF(INDEX(RAW_b_TEI0185_REV03!B:D,MATCH(H313,RAW_b_TEI0185_REV03!B:B,0),3)=L313,INDEX(
RAW_b_TEI0185_REV03!B:D,MATCH(H313,INDEX(RAW_b_TEI0185_REV03!B:B,MATCH(H313,RAW_b_TEI0185_REV03!B:B,)+1):'RAW_b_TEI0185_REV03'!B11384,)+MATCH(H313,RAW_b_TEI0185_REV03!B:B,),3),INDEX(RAW_b_TEI0185_REV03!B:D,MATCH(H313,RAW_b_TEI0185_REV03!B:B,0),3)),"---"))),"---")</f>
        <v>---</v>
      </c>
      <c r="T313">
        <f>COUNTIF(RAW_b_TEI0185_REV03!B:B,G313)</f>
        <v>1</v>
      </c>
      <c r="U313" t="str">
        <f t="shared" si="33"/>
        <v>FMC-NetJ3_J2</v>
      </c>
      <c r="W313" t="str">
        <f>IF(IF(IFERROR(VLOOKUP(H313,$O$6:$O$50,1,),1)=1,1,0),IFERROR(VLOOKUP($F$2&amp;"-"&amp;H313,RAW_b_TEI0185_REV03!C:G,4,0),"--"),"---")</f>
        <v>--</v>
      </c>
      <c r="X313" t="str">
        <f t="shared" si="34"/>
        <v>---</v>
      </c>
    </row>
    <row r="314" spans="1:24" x14ac:dyDescent="0.25">
      <c r="A314" t="s">
        <v>5432</v>
      </c>
      <c r="B314" t="s">
        <v>5223</v>
      </c>
      <c r="C314" t="s">
        <v>1066</v>
      </c>
      <c r="D314" t="s">
        <v>271</v>
      </c>
      <c r="E314" t="s">
        <v>271</v>
      </c>
      <c r="F314" t="str">
        <f t="shared" si="28"/>
        <v>J3-J3</v>
      </c>
      <c r="G314" t="str">
        <f>VLOOKUP(F314,RAW_b_TEI0185_REV03!A:B,2,0)</f>
        <v>NetJ3_J3</v>
      </c>
      <c r="H314" t="str">
        <f t="shared" si="29"/>
        <v>NetJ3_J3</v>
      </c>
      <c r="I314" t="str">
        <f t="shared" si="30"/>
        <v>--</v>
      </c>
      <c r="J314" t="str">
        <f t="shared" si="31"/>
        <v>--</v>
      </c>
      <c r="K314" t="str">
        <f>IFERROR(IF(J314="--",IF(G314=H314,VLOOKUP(G314,RAW_b_TEI0185_REV03!L:N,3,0),SUM(VLOOKUP(H314,RAW_b_TEI0185_REV03!L:N,3,0),VLOOKUP(G314,RAW_b_TEI0185_REV03!L:N,3,0))),"---"),"---")</f>
        <v>---</v>
      </c>
      <c r="L314" t="str">
        <f t="shared" si="32"/>
        <v>J3-J3</v>
      </c>
      <c r="M314" t="str">
        <f>IFERROR(IF(
COUNTIF(B2B!H:H,(IF(K314&lt;&gt;"---",IF(INDEX(RAW_b_TEI0185_REV03!B:D,MATCH(H314,RAW_b_TEI0185_REV03!B:B,0),3)=L314,INDEX(
RAW_b_TEI0185_REV03!B:D,MATCH(H314,INDEX(RAW_b_TEI0185_REV03!B:B,MATCH(H314,RAW_b_TEI0185_REV03!B:B,)+1):'RAW_b_TEI0185_REV03'!B11385,)+MATCH(H314,RAW_b_TEI0185_REV03!B:B,),3),INDEX(RAW_b_TEI0185_REV03!B:D,MATCH(H314,RAW_b_TEI0185_REV03!B:B,0),3)),"---")))=1,"---",IF(K314&lt;&gt;"---",IF(INDEX(RAW_b_TEI0185_REV03!B:D,MATCH(H314,RAW_b_TEI0185_REV03!B:B,0),3)=L314,INDEX(
RAW_b_TEI0185_REV03!B:D,MATCH(H314,INDEX(RAW_b_TEI0185_REV03!B:B,MATCH(H314,RAW_b_TEI0185_REV03!B:B,)+1):'RAW_b_TEI0185_REV03'!B11385,)+MATCH(H314,RAW_b_TEI0185_REV03!B:B,),3),INDEX(RAW_b_TEI0185_REV03!B:D,MATCH(H314,RAW_b_TEI0185_REV03!B:B,0),3)),"---")),"---")</f>
        <v>---</v>
      </c>
      <c r="N314" t="str">
        <f>IFERROR(IF(AND(B314="B2B",J314="--"),L314,IF(
COUNTIF(B2B!H:H,(IF(K314&lt;&gt;"---",IF(INDEX(RAW_b_TEI0185_REV03!B:D,MATCH(H314,RAW_b_TEI0185_REV03!B:B,0),3)=L314,INDEX(
RAW_b_TEI0185_REV03!B:D,MATCH(H314,INDEX(RAW_b_TEI0185_REV03!B:B,MATCH(H314,RAW_b_TEI0185_REV03!B:B,)+1):'RAW_b_TEI0185_REV03'!B11385,)+MATCH(H314,RAW_b_TEI0185_REV03!B:B,),3),INDEX(RAW_b_TEI0185_REV03!B:D,MATCH(H314,RAW_b_TEI0185_REV03!B:B,0),3)),"---")))=0,"---",IF(K314&lt;&gt;"---",IF(INDEX(RAW_b_TEI0185_REV03!B:D,MATCH(H314,RAW_b_TEI0185_REV03!B:B,0),3)=L314,INDEX(
RAW_b_TEI0185_REV03!B:D,MATCH(H314,INDEX(RAW_b_TEI0185_REV03!B:B,MATCH(H314,RAW_b_TEI0185_REV03!B:B,)+1):'RAW_b_TEI0185_REV03'!B11385,)+MATCH(H314,RAW_b_TEI0185_REV03!B:B,),3),INDEX(RAW_b_TEI0185_REV03!B:D,MATCH(H314,RAW_b_TEI0185_REV03!B:B,0),3)),"---"))),"---")</f>
        <v>---</v>
      </c>
      <c r="T314">
        <f>COUNTIF(RAW_b_TEI0185_REV03!B:B,G314)</f>
        <v>1</v>
      </c>
      <c r="U314" t="str">
        <f t="shared" si="33"/>
        <v>FMC-NetJ3_J3</v>
      </c>
      <c r="W314" t="str">
        <f>IF(IF(IFERROR(VLOOKUP(H314,$O$6:$O$50,1,),1)=1,1,0),IFERROR(VLOOKUP($F$2&amp;"-"&amp;H314,RAW_b_TEI0185_REV03!C:G,4,0),"--"),"---")</f>
        <v>--</v>
      </c>
      <c r="X314" t="str">
        <f t="shared" si="34"/>
        <v>---</v>
      </c>
    </row>
    <row r="315" spans="1:24" x14ac:dyDescent="0.25">
      <c r="A315" t="s">
        <v>5433</v>
      </c>
      <c r="B315" t="s">
        <v>5223</v>
      </c>
      <c r="C315" t="s">
        <v>1069</v>
      </c>
      <c r="D315" t="s">
        <v>271</v>
      </c>
      <c r="E315" t="s">
        <v>1068</v>
      </c>
      <c r="F315" t="str">
        <f t="shared" si="28"/>
        <v>J3-K4</v>
      </c>
      <c r="G315" t="str">
        <f>VLOOKUP(F315,RAW_b_TEI0185_REV03!A:B,2,0)</f>
        <v>NetJ3_K4</v>
      </c>
      <c r="H315" t="str">
        <f t="shared" si="29"/>
        <v>NetJ3_K4</v>
      </c>
      <c r="I315" t="str">
        <f t="shared" si="30"/>
        <v>--</v>
      </c>
      <c r="J315" t="str">
        <f t="shared" si="31"/>
        <v>--</v>
      </c>
      <c r="K315" t="str">
        <f>IFERROR(IF(J315="--",IF(G315=H315,VLOOKUP(G315,RAW_b_TEI0185_REV03!L:N,3,0),SUM(VLOOKUP(H315,RAW_b_TEI0185_REV03!L:N,3,0),VLOOKUP(G315,RAW_b_TEI0185_REV03!L:N,3,0))),"---"),"---")</f>
        <v>---</v>
      </c>
      <c r="L315" t="str">
        <f t="shared" si="32"/>
        <v>J3-K4</v>
      </c>
      <c r="M315" t="str">
        <f>IFERROR(IF(
COUNTIF(B2B!H:H,(IF(K315&lt;&gt;"---",IF(INDEX(RAW_b_TEI0185_REV03!B:D,MATCH(H315,RAW_b_TEI0185_REV03!B:B,0),3)=L315,INDEX(
RAW_b_TEI0185_REV03!B:D,MATCH(H315,INDEX(RAW_b_TEI0185_REV03!B:B,MATCH(H315,RAW_b_TEI0185_REV03!B:B,)+1):'RAW_b_TEI0185_REV03'!B11386,)+MATCH(H315,RAW_b_TEI0185_REV03!B:B,),3),INDEX(RAW_b_TEI0185_REV03!B:D,MATCH(H315,RAW_b_TEI0185_REV03!B:B,0),3)),"---")))=1,"---",IF(K315&lt;&gt;"---",IF(INDEX(RAW_b_TEI0185_REV03!B:D,MATCH(H315,RAW_b_TEI0185_REV03!B:B,0),3)=L315,INDEX(
RAW_b_TEI0185_REV03!B:D,MATCH(H315,INDEX(RAW_b_TEI0185_REV03!B:B,MATCH(H315,RAW_b_TEI0185_REV03!B:B,)+1):'RAW_b_TEI0185_REV03'!B11386,)+MATCH(H315,RAW_b_TEI0185_REV03!B:B,),3),INDEX(RAW_b_TEI0185_REV03!B:D,MATCH(H315,RAW_b_TEI0185_REV03!B:B,0),3)),"---")),"---")</f>
        <v>---</v>
      </c>
      <c r="N315" t="str">
        <f>IFERROR(IF(AND(B315="B2B",J315="--"),L315,IF(
COUNTIF(B2B!H:H,(IF(K315&lt;&gt;"---",IF(INDEX(RAW_b_TEI0185_REV03!B:D,MATCH(H315,RAW_b_TEI0185_REV03!B:B,0),3)=L315,INDEX(
RAW_b_TEI0185_REV03!B:D,MATCH(H315,INDEX(RAW_b_TEI0185_REV03!B:B,MATCH(H315,RAW_b_TEI0185_REV03!B:B,)+1):'RAW_b_TEI0185_REV03'!B11386,)+MATCH(H315,RAW_b_TEI0185_REV03!B:B,),3),INDEX(RAW_b_TEI0185_REV03!B:D,MATCH(H315,RAW_b_TEI0185_REV03!B:B,0),3)),"---")))=0,"---",IF(K315&lt;&gt;"---",IF(INDEX(RAW_b_TEI0185_REV03!B:D,MATCH(H315,RAW_b_TEI0185_REV03!B:B,0),3)=L315,INDEX(
RAW_b_TEI0185_REV03!B:D,MATCH(H315,INDEX(RAW_b_TEI0185_REV03!B:B,MATCH(H315,RAW_b_TEI0185_REV03!B:B,)+1):'RAW_b_TEI0185_REV03'!B11386,)+MATCH(H315,RAW_b_TEI0185_REV03!B:B,),3),INDEX(RAW_b_TEI0185_REV03!B:D,MATCH(H315,RAW_b_TEI0185_REV03!B:B,0),3)),"---"))),"---")</f>
        <v>---</v>
      </c>
      <c r="T315">
        <f>COUNTIF(RAW_b_TEI0185_REV03!B:B,G315)</f>
        <v>1</v>
      </c>
      <c r="U315" t="str">
        <f t="shared" si="33"/>
        <v>FMC-NetJ3_K4</v>
      </c>
      <c r="W315" t="str">
        <f>IF(IF(IFERROR(VLOOKUP(H315,$O$6:$O$50,1,),1)=1,1,0),IFERROR(VLOOKUP($F$2&amp;"-"&amp;H315,RAW_b_TEI0185_REV03!C:G,4,0),"--"),"---")</f>
        <v>--</v>
      </c>
      <c r="X315" t="str">
        <f t="shared" si="34"/>
        <v>---</v>
      </c>
    </row>
    <row r="316" spans="1:24" x14ac:dyDescent="0.25">
      <c r="A316" t="s">
        <v>5434</v>
      </c>
      <c r="B316" t="s">
        <v>5223</v>
      </c>
      <c r="C316" t="s">
        <v>1072</v>
      </c>
      <c r="D316" t="s">
        <v>271</v>
      </c>
      <c r="E316" t="s">
        <v>1071</v>
      </c>
      <c r="F316" t="str">
        <f t="shared" si="28"/>
        <v>J3-K5</v>
      </c>
      <c r="G316" t="str">
        <f>VLOOKUP(F316,RAW_b_TEI0185_REV03!A:B,2,0)</f>
        <v>NetJ3_K5</v>
      </c>
      <c r="H316" t="str">
        <f t="shared" si="29"/>
        <v>NetJ3_K5</v>
      </c>
      <c r="I316" t="str">
        <f t="shared" si="30"/>
        <v>--</v>
      </c>
      <c r="J316" t="str">
        <f t="shared" si="31"/>
        <v>--</v>
      </c>
      <c r="K316" t="str">
        <f>IFERROR(IF(J316="--",IF(G316=H316,VLOOKUP(G316,RAW_b_TEI0185_REV03!L:N,3,0),SUM(VLOOKUP(H316,RAW_b_TEI0185_REV03!L:N,3,0),VLOOKUP(G316,RAW_b_TEI0185_REV03!L:N,3,0))),"---"),"---")</f>
        <v>---</v>
      </c>
      <c r="L316" t="str">
        <f t="shared" si="32"/>
        <v>J3-K5</v>
      </c>
      <c r="M316" t="str">
        <f>IFERROR(IF(
COUNTIF(B2B!H:H,(IF(K316&lt;&gt;"---",IF(INDEX(RAW_b_TEI0185_REV03!B:D,MATCH(H316,RAW_b_TEI0185_REV03!B:B,0),3)=L316,INDEX(
RAW_b_TEI0185_REV03!B:D,MATCH(H316,INDEX(RAW_b_TEI0185_REV03!B:B,MATCH(H316,RAW_b_TEI0185_REV03!B:B,)+1):'RAW_b_TEI0185_REV03'!B11387,)+MATCH(H316,RAW_b_TEI0185_REV03!B:B,),3),INDEX(RAW_b_TEI0185_REV03!B:D,MATCH(H316,RAW_b_TEI0185_REV03!B:B,0),3)),"---")))=1,"---",IF(K316&lt;&gt;"---",IF(INDEX(RAW_b_TEI0185_REV03!B:D,MATCH(H316,RAW_b_TEI0185_REV03!B:B,0),3)=L316,INDEX(
RAW_b_TEI0185_REV03!B:D,MATCH(H316,INDEX(RAW_b_TEI0185_REV03!B:B,MATCH(H316,RAW_b_TEI0185_REV03!B:B,)+1):'RAW_b_TEI0185_REV03'!B11387,)+MATCH(H316,RAW_b_TEI0185_REV03!B:B,),3),INDEX(RAW_b_TEI0185_REV03!B:D,MATCH(H316,RAW_b_TEI0185_REV03!B:B,0),3)),"---")),"---")</f>
        <v>---</v>
      </c>
      <c r="N316" t="str">
        <f>IFERROR(IF(AND(B316="B2B",J316="--"),L316,IF(
COUNTIF(B2B!H:H,(IF(K316&lt;&gt;"---",IF(INDEX(RAW_b_TEI0185_REV03!B:D,MATCH(H316,RAW_b_TEI0185_REV03!B:B,0),3)=L316,INDEX(
RAW_b_TEI0185_REV03!B:D,MATCH(H316,INDEX(RAW_b_TEI0185_REV03!B:B,MATCH(H316,RAW_b_TEI0185_REV03!B:B,)+1):'RAW_b_TEI0185_REV03'!B11387,)+MATCH(H316,RAW_b_TEI0185_REV03!B:B,),3),INDEX(RAW_b_TEI0185_REV03!B:D,MATCH(H316,RAW_b_TEI0185_REV03!B:B,0),3)),"---")))=0,"---",IF(K316&lt;&gt;"---",IF(INDEX(RAW_b_TEI0185_REV03!B:D,MATCH(H316,RAW_b_TEI0185_REV03!B:B,0),3)=L316,INDEX(
RAW_b_TEI0185_REV03!B:D,MATCH(H316,INDEX(RAW_b_TEI0185_REV03!B:B,MATCH(H316,RAW_b_TEI0185_REV03!B:B,)+1):'RAW_b_TEI0185_REV03'!B11387,)+MATCH(H316,RAW_b_TEI0185_REV03!B:B,),3),INDEX(RAW_b_TEI0185_REV03!B:D,MATCH(H316,RAW_b_TEI0185_REV03!B:B,0),3)),"---"))),"---")</f>
        <v>---</v>
      </c>
      <c r="T316">
        <f>COUNTIF(RAW_b_TEI0185_REV03!B:B,G316)</f>
        <v>1</v>
      </c>
      <c r="U316" t="str">
        <f t="shared" si="33"/>
        <v>FMC-NetJ3_K5</v>
      </c>
      <c r="W316" t="str">
        <f>IF(IF(IFERROR(VLOOKUP(H316,$O$6:$O$50,1,),1)=1,1,0),IFERROR(VLOOKUP($F$2&amp;"-"&amp;H316,RAW_b_TEI0185_REV03!C:G,4,0),"--"),"---")</f>
        <v>--</v>
      </c>
      <c r="X316" t="str">
        <f t="shared" si="34"/>
        <v>---</v>
      </c>
    </row>
    <row r="317" spans="1:24" x14ac:dyDescent="0.25">
      <c r="A317" t="s">
        <v>5435</v>
      </c>
      <c r="B317" t="s">
        <v>5223</v>
      </c>
      <c r="C317" t="s">
        <v>1075</v>
      </c>
      <c r="D317" t="s">
        <v>271</v>
      </c>
      <c r="E317" t="s">
        <v>1074</v>
      </c>
      <c r="F317" t="str">
        <f t="shared" si="28"/>
        <v>J3-L4</v>
      </c>
      <c r="G317" t="str">
        <f>VLOOKUP(F317,RAW_b_TEI0185_REV03!A:B,2,0)</f>
        <v>NetJ3_L4</v>
      </c>
      <c r="H317" t="str">
        <f t="shared" si="29"/>
        <v>NetJ3_L4</v>
      </c>
      <c r="I317" t="str">
        <f t="shared" si="30"/>
        <v>--</v>
      </c>
      <c r="J317" t="str">
        <f t="shared" si="31"/>
        <v>--</v>
      </c>
      <c r="K317" t="str">
        <f>IFERROR(IF(J317="--",IF(G317=H317,VLOOKUP(G317,RAW_b_TEI0185_REV03!L:N,3,0),SUM(VLOOKUP(H317,RAW_b_TEI0185_REV03!L:N,3,0),VLOOKUP(G317,RAW_b_TEI0185_REV03!L:N,3,0))),"---"),"---")</f>
        <v>---</v>
      </c>
      <c r="L317" t="str">
        <f t="shared" si="32"/>
        <v>J3-L4</v>
      </c>
      <c r="M317" t="str">
        <f>IFERROR(IF(
COUNTIF(B2B!H:H,(IF(K317&lt;&gt;"---",IF(INDEX(RAW_b_TEI0185_REV03!B:D,MATCH(H317,RAW_b_TEI0185_REV03!B:B,0),3)=L317,INDEX(
RAW_b_TEI0185_REV03!B:D,MATCH(H317,INDEX(RAW_b_TEI0185_REV03!B:B,MATCH(H317,RAW_b_TEI0185_REV03!B:B,)+1):'RAW_b_TEI0185_REV03'!B11388,)+MATCH(H317,RAW_b_TEI0185_REV03!B:B,),3),INDEX(RAW_b_TEI0185_REV03!B:D,MATCH(H317,RAW_b_TEI0185_REV03!B:B,0),3)),"---")))=1,"---",IF(K317&lt;&gt;"---",IF(INDEX(RAW_b_TEI0185_REV03!B:D,MATCH(H317,RAW_b_TEI0185_REV03!B:B,0),3)=L317,INDEX(
RAW_b_TEI0185_REV03!B:D,MATCH(H317,INDEX(RAW_b_TEI0185_REV03!B:B,MATCH(H317,RAW_b_TEI0185_REV03!B:B,)+1):'RAW_b_TEI0185_REV03'!B11388,)+MATCH(H317,RAW_b_TEI0185_REV03!B:B,),3),INDEX(RAW_b_TEI0185_REV03!B:D,MATCH(H317,RAW_b_TEI0185_REV03!B:B,0),3)),"---")),"---")</f>
        <v>---</v>
      </c>
      <c r="N317" t="str">
        <f>IFERROR(IF(AND(B317="B2B",J317="--"),L317,IF(
COUNTIF(B2B!H:H,(IF(K317&lt;&gt;"---",IF(INDEX(RAW_b_TEI0185_REV03!B:D,MATCH(H317,RAW_b_TEI0185_REV03!B:B,0),3)=L317,INDEX(
RAW_b_TEI0185_REV03!B:D,MATCH(H317,INDEX(RAW_b_TEI0185_REV03!B:B,MATCH(H317,RAW_b_TEI0185_REV03!B:B,)+1):'RAW_b_TEI0185_REV03'!B11388,)+MATCH(H317,RAW_b_TEI0185_REV03!B:B,),3),INDEX(RAW_b_TEI0185_REV03!B:D,MATCH(H317,RAW_b_TEI0185_REV03!B:B,0),3)),"---")))=0,"---",IF(K317&lt;&gt;"---",IF(INDEX(RAW_b_TEI0185_REV03!B:D,MATCH(H317,RAW_b_TEI0185_REV03!B:B,0),3)=L317,INDEX(
RAW_b_TEI0185_REV03!B:D,MATCH(H317,INDEX(RAW_b_TEI0185_REV03!B:B,MATCH(H317,RAW_b_TEI0185_REV03!B:B,)+1):'RAW_b_TEI0185_REV03'!B11388,)+MATCH(H317,RAW_b_TEI0185_REV03!B:B,),3),INDEX(RAW_b_TEI0185_REV03!B:D,MATCH(H317,RAW_b_TEI0185_REV03!B:B,0),3)),"---"))),"---")</f>
        <v>---</v>
      </c>
      <c r="T317">
        <f>COUNTIF(RAW_b_TEI0185_REV03!B:B,G317)</f>
        <v>1</v>
      </c>
      <c r="U317" t="str">
        <f t="shared" si="33"/>
        <v>FMC-NetJ3_L4</v>
      </c>
      <c r="W317" t="str">
        <f>IF(IF(IFERROR(VLOOKUP(H317,$O$6:$O$50,1,),1)=1,1,0),IFERROR(VLOOKUP($F$2&amp;"-"&amp;H317,RAW_b_TEI0185_REV03!C:G,4,0),"--"),"---")</f>
        <v>--</v>
      </c>
      <c r="X317" t="str">
        <f t="shared" si="34"/>
        <v>---</v>
      </c>
    </row>
    <row r="318" spans="1:24" x14ac:dyDescent="0.25">
      <c r="A318" t="s">
        <v>5436</v>
      </c>
      <c r="B318" t="s">
        <v>5223</v>
      </c>
      <c r="C318" t="s">
        <v>1078</v>
      </c>
      <c r="D318" t="s">
        <v>271</v>
      </c>
      <c r="E318" t="s">
        <v>1077</v>
      </c>
      <c r="F318" t="str">
        <f t="shared" si="28"/>
        <v>J3-L5</v>
      </c>
      <c r="G318" t="str">
        <f>VLOOKUP(F318,RAW_b_TEI0185_REV03!A:B,2,0)</f>
        <v>NetJ3_L5</v>
      </c>
      <c r="H318" t="str">
        <f t="shared" si="29"/>
        <v>NetJ3_L5</v>
      </c>
      <c r="I318" t="str">
        <f t="shared" si="30"/>
        <v>--</v>
      </c>
      <c r="J318" t="str">
        <f t="shared" si="31"/>
        <v>--</v>
      </c>
      <c r="K318" t="str">
        <f>IFERROR(IF(J318="--",IF(G318=H318,VLOOKUP(G318,RAW_b_TEI0185_REV03!L:N,3,0),SUM(VLOOKUP(H318,RAW_b_TEI0185_REV03!L:N,3,0),VLOOKUP(G318,RAW_b_TEI0185_REV03!L:N,3,0))),"---"),"---")</f>
        <v>---</v>
      </c>
      <c r="L318" t="str">
        <f t="shared" si="32"/>
        <v>J3-L5</v>
      </c>
      <c r="M318" t="str">
        <f>IFERROR(IF(
COUNTIF(B2B!H:H,(IF(K318&lt;&gt;"---",IF(INDEX(RAW_b_TEI0185_REV03!B:D,MATCH(H318,RAW_b_TEI0185_REV03!B:B,0),3)=L318,INDEX(
RAW_b_TEI0185_REV03!B:D,MATCH(H318,INDEX(RAW_b_TEI0185_REV03!B:B,MATCH(H318,RAW_b_TEI0185_REV03!B:B,)+1):'RAW_b_TEI0185_REV03'!B11389,)+MATCH(H318,RAW_b_TEI0185_REV03!B:B,),3),INDEX(RAW_b_TEI0185_REV03!B:D,MATCH(H318,RAW_b_TEI0185_REV03!B:B,0),3)),"---")))=1,"---",IF(K318&lt;&gt;"---",IF(INDEX(RAW_b_TEI0185_REV03!B:D,MATCH(H318,RAW_b_TEI0185_REV03!B:B,0),3)=L318,INDEX(
RAW_b_TEI0185_REV03!B:D,MATCH(H318,INDEX(RAW_b_TEI0185_REV03!B:B,MATCH(H318,RAW_b_TEI0185_REV03!B:B,)+1):'RAW_b_TEI0185_REV03'!B11389,)+MATCH(H318,RAW_b_TEI0185_REV03!B:B,),3),INDEX(RAW_b_TEI0185_REV03!B:D,MATCH(H318,RAW_b_TEI0185_REV03!B:B,0),3)),"---")),"---")</f>
        <v>---</v>
      </c>
      <c r="N318" t="str">
        <f>IFERROR(IF(AND(B318="B2B",J318="--"),L318,IF(
COUNTIF(B2B!H:H,(IF(K318&lt;&gt;"---",IF(INDEX(RAW_b_TEI0185_REV03!B:D,MATCH(H318,RAW_b_TEI0185_REV03!B:B,0),3)=L318,INDEX(
RAW_b_TEI0185_REV03!B:D,MATCH(H318,INDEX(RAW_b_TEI0185_REV03!B:B,MATCH(H318,RAW_b_TEI0185_REV03!B:B,)+1):'RAW_b_TEI0185_REV03'!B11389,)+MATCH(H318,RAW_b_TEI0185_REV03!B:B,),3),INDEX(RAW_b_TEI0185_REV03!B:D,MATCH(H318,RAW_b_TEI0185_REV03!B:B,0),3)),"---")))=0,"---",IF(K318&lt;&gt;"---",IF(INDEX(RAW_b_TEI0185_REV03!B:D,MATCH(H318,RAW_b_TEI0185_REV03!B:B,0),3)=L318,INDEX(
RAW_b_TEI0185_REV03!B:D,MATCH(H318,INDEX(RAW_b_TEI0185_REV03!B:B,MATCH(H318,RAW_b_TEI0185_REV03!B:B,)+1):'RAW_b_TEI0185_REV03'!B11389,)+MATCH(H318,RAW_b_TEI0185_REV03!B:B,),3),INDEX(RAW_b_TEI0185_REV03!B:D,MATCH(H318,RAW_b_TEI0185_REV03!B:B,0),3)),"---"))),"---")</f>
        <v>---</v>
      </c>
      <c r="T318">
        <f>COUNTIF(RAW_b_TEI0185_REV03!B:B,G318)</f>
        <v>1</v>
      </c>
      <c r="U318" t="str">
        <f t="shared" si="33"/>
        <v>FMC-NetJ3_L5</v>
      </c>
      <c r="W318" t="str">
        <f>IF(IF(IFERROR(VLOOKUP(H318,$O$6:$O$50,1,),1)=1,1,0),IFERROR(VLOOKUP($F$2&amp;"-"&amp;H318,RAW_b_TEI0185_REV03!C:G,4,0),"--"),"---")</f>
        <v>--</v>
      </c>
      <c r="X318" t="str">
        <f t="shared" si="34"/>
        <v>---</v>
      </c>
    </row>
    <row r="319" spans="1:24" x14ac:dyDescent="0.25">
      <c r="A319" t="s">
        <v>5437</v>
      </c>
      <c r="B319" t="s">
        <v>5223</v>
      </c>
      <c r="C319" t="s">
        <v>1081</v>
      </c>
      <c r="D319" t="s">
        <v>271</v>
      </c>
      <c r="E319" t="s">
        <v>1080</v>
      </c>
      <c r="F319" t="str">
        <f t="shared" si="28"/>
        <v>J3-L8</v>
      </c>
      <c r="G319" t="str">
        <f>VLOOKUP(F319,RAW_b_TEI0185_REV03!A:B,2,0)</f>
        <v>NetJ3_L8</v>
      </c>
      <c r="H319" t="str">
        <f t="shared" si="29"/>
        <v>NetJ3_L8</v>
      </c>
      <c r="I319" t="str">
        <f t="shared" si="30"/>
        <v>--</v>
      </c>
      <c r="J319" t="str">
        <f t="shared" si="31"/>
        <v>--</v>
      </c>
      <c r="K319" t="str">
        <f>IFERROR(IF(J319="--",IF(G319=H319,VLOOKUP(G319,RAW_b_TEI0185_REV03!L:N,3,0),SUM(VLOOKUP(H319,RAW_b_TEI0185_REV03!L:N,3,0),VLOOKUP(G319,RAW_b_TEI0185_REV03!L:N,3,0))),"---"),"---")</f>
        <v>---</v>
      </c>
      <c r="L319" t="str">
        <f t="shared" si="32"/>
        <v>J3-L8</v>
      </c>
      <c r="M319" t="str">
        <f>IFERROR(IF(
COUNTIF(B2B!H:H,(IF(K319&lt;&gt;"---",IF(INDEX(RAW_b_TEI0185_REV03!B:D,MATCH(H319,RAW_b_TEI0185_REV03!B:B,0),3)=L319,INDEX(
RAW_b_TEI0185_REV03!B:D,MATCH(H319,INDEX(RAW_b_TEI0185_REV03!B:B,MATCH(H319,RAW_b_TEI0185_REV03!B:B,)+1):'RAW_b_TEI0185_REV03'!B11390,)+MATCH(H319,RAW_b_TEI0185_REV03!B:B,),3),INDEX(RAW_b_TEI0185_REV03!B:D,MATCH(H319,RAW_b_TEI0185_REV03!B:B,0),3)),"---")))=1,"---",IF(K319&lt;&gt;"---",IF(INDEX(RAW_b_TEI0185_REV03!B:D,MATCH(H319,RAW_b_TEI0185_REV03!B:B,0),3)=L319,INDEX(
RAW_b_TEI0185_REV03!B:D,MATCH(H319,INDEX(RAW_b_TEI0185_REV03!B:B,MATCH(H319,RAW_b_TEI0185_REV03!B:B,)+1):'RAW_b_TEI0185_REV03'!B11390,)+MATCH(H319,RAW_b_TEI0185_REV03!B:B,),3),INDEX(RAW_b_TEI0185_REV03!B:D,MATCH(H319,RAW_b_TEI0185_REV03!B:B,0),3)),"---")),"---")</f>
        <v>---</v>
      </c>
      <c r="N319" t="str">
        <f>IFERROR(IF(AND(B319="B2B",J319="--"),L319,IF(
COUNTIF(B2B!H:H,(IF(K319&lt;&gt;"---",IF(INDEX(RAW_b_TEI0185_REV03!B:D,MATCH(H319,RAW_b_TEI0185_REV03!B:B,0),3)=L319,INDEX(
RAW_b_TEI0185_REV03!B:D,MATCH(H319,INDEX(RAW_b_TEI0185_REV03!B:B,MATCH(H319,RAW_b_TEI0185_REV03!B:B,)+1):'RAW_b_TEI0185_REV03'!B11390,)+MATCH(H319,RAW_b_TEI0185_REV03!B:B,),3),INDEX(RAW_b_TEI0185_REV03!B:D,MATCH(H319,RAW_b_TEI0185_REV03!B:B,0),3)),"---")))=0,"---",IF(K319&lt;&gt;"---",IF(INDEX(RAW_b_TEI0185_REV03!B:D,MATCH(H319,RAW_b_TEI0185_REV03!B:B,0),3)=L319,INDEX(
RAW_b_TEI0185_REV03!B:D,MATCH(H319,INDEX(RAW_b_TEI0185_REV03!B:B,MATCH(H319,RAW_b_TEI0185_REV03!B:B,)+1):'RAW_b_TEI0185_REV03'!B11390,)+MATCH(H319,RAW_b_TEI0185_REV03!B:B,),3),INDEX(RAW_b_TEI0185_REV03!B:D,MATCH(H319,RAW_b_TEI0185_REV03!B:B,0),3)),"---"))),"---")</f>
        <v>---</v>
      </c>
      <c r="T319">
        <f>COUNTIF(RAW_b_TEI0185_REV03!B:B,G319)</f>
        <v>1</v>
      </c>
      <c r="U319" t="str">
        <f t="shared" si="33"/>
        <v>FMC-NetJ3_L8</v>
      </c>
      <c r="W319" t="str">
        <f>IF(IF(IFERROR(VLOOKUP(H319,$O$6:$O$50,1,),1)=1,1,0),IFERROR(VLOOKUP($F$2&amp;"-"&amp;H319,RAW_b_TEI0185_REV03!C:G,4,0),"--"),"---")</f>
        <v>--</v>
      </c>
      <c r="X319" t="str">
        <f t="shared" si="34"/>
        <v>---</v>
      </c>
    </row>
    <row r="320" spans="1:24" x14ac:dyDescent="0.25">
      <c r="A320" t="s">
        <v>5438</v>
      </c>
      <c r="B320" t="s">
        <v>5223</v>
      </c>
      <c r="C320" t="s">
        <v>1084</v>
      </c>
      <c r="D320" t="s">
        <v>271</v>
      </c>
      <c r="E320" t="s">
        <v>1083</v>
      </c>
      <c r="F320" t="str">
        <f t="shared" si="28"/>
        <v>J3-L9</v>
      </c>
      <c r="G320" t="str">
        <f>VLOOKUP(F320,RAW_b_TEI0185_REV03!A:B,2,0)</f>
        <v>NetJ3_L9</v>
      </c>
      <c r="H320" t="str">
        <f t="shared" si="29"/>
        <v>NetJ3_L9</v>
      </c>
      <c r="I320" t="str">
        <f t="shared" si="30"/>
        <v>--</v>
      </c>
      <c r="J320" t="str">
        <f t="shared" si="31"/>
        <v>--</v>
      </c>
      <c r="K320" t="str">
        <f>IFERROR(IF(J320="--",IF(G320=H320,VLOOKUP(G320,RAW_b_TEI0185_REV03!L:N,3,0),SUM(VLOOKUP(H320,RAW_b_TEI0185_REV03!L:N,3,0),VLOOKUP(G320,RAW_b_TEI0185_REV03!L:N,3,0))),"---"),"---")</f>
        <v>---</v>
      </c>
      <c r="L320" t="str">
        <f t="shared" si="32"/>
        <v>J3-L9</v>
      </c>
      <c r="M320" t="str">
        <f>IFERROR(IF(
COUNTIF(B2B!H:H,(IF(K320&lt;&gt;"---",IF(INDEX(RAW_b_TEI0185_REV03!B:D,MATCH(H320,RAW_b_TEI0185_REV03!B:B,0),3)=L320,INDEX(
RAW_b_TEI0185_REV03!B:D,MATCH(H320,INDEX(RAW_b_TEI0185_REV03!B:B,MATCH(H320,RAW_b_TEI0185_REV03!B:B,)+1):'RAW_b_TEI0185_REV03'!B11391,)+MATCH(H320,RAW_b_TEI0185_REV03!B:B,),3),INDEX(RAW_b_TEI0185_REV03!B:D,MATCH(H320,RAW_b_TEI0185_REV03!B:B,0),3)),"---")))=1,"---",IF(K320&lt;&gt;"---",IF(INDEX(RAW_b_TEI0185_REV03!B:D,MATCH(H320,RAW_b_TEI0185_REV03!B:B,0),3)=L320,INDEX(
RAW_b_TEI0185_REV03!B:D,MATCH(H320,INDEX(RAW_b_TEI0185_REV03!B:B,MATCH(H320,RAW_b_TEI0185_REV03!B:B,)+1):'RAW_b_TEI0185_REV03'!B11391,)+MATCH(H320,RAW_b_TEI0185_REV03!B:B,),3),INDEX(RAW_b_TEI0185_REV03!B:D,MATCH(H320,RAW_b_TEI0185_REV03!B:B,0),3)),"---")),"---")</f>
        <v>---</v>
      </c>
      <c r="N320" t="str">
        <f>IFERROR(IF(AND(B320="B2B",J320="--"),L320,IF(
COUNTIF(B2B!H:H,(IF(K320&lt;&gt;"---",IF(INDEX(RAW_b_TEI0185_REV03!B:D,MATCH(H320,RAW_b_TEI0185_REV03!B:B,0),3)=L320,INDEX(
RAW_b_TEI0185_REV03!B:D,MATCH(H320,INDEX(RAW_b_TEI0185_REV03!B:B,MATCH(H320,RAW_b_TEI0185_REV03!B:B,)+1):'RAW_b_TEI0185_REV03'!B11391,)+MATCH(H320,RAW_b_TEI0185_REV03!B:B,),3),INDEX(RAW_b_TEI0185_REV03!B:D,MATCH(H320,RAW_b_TEI0185_REV03!B:B,0),3)),"---")))=0,"---",IF(K320&lt;&gt;"---",IF(INDEX(RAW_b_TEI0185_REV03!B:D,MATCH(H320,RAW_b_TEI0185_REV03!B:B,0),3)=L320,INDEX(
RAW_b_TEI0185_REV03!B:D,MATCH(H320,INDEX(RAW_b_TEI0185_REV03!B:B,MATCH(H320,RAW_b_TEI0185_REV03!B:B,)+1):'RAW_b_TEI0185_REV03'!B11391,)+MATCH(H320,RAW_b_TEI0185_REV03!B:B,),3),INDEX(RAW_b_TEI0185_REV03!B:D,MATCH(H320,RAW_b_TEI0185_REV03!B:B,0),3)),"---"))),"---")</f>
        <v>---</v>
      </c>
      <c r="T320">
        <f>COUNTIF(RAW_b_TEI0185_REV03!B:B,G320)</f>
        <v>1</v>
      </c>
      <c r="U320" t="str">
        <f t="shared" si="33"/>
        <v>FMC-NetJ3_L9</v>
      </c>
      <c r="W320" t="str">
        <f>IF(IF(IFERROR(VLOOKUP(H320,$O$6:$O$50,1,),1)=1,1,0),IFERROR(VLOOKUP($F$2&amp;"-"&amp;H320,RAW_b_TEI0185_REV03!C:G,4,0),"--"),"---")</f>
        <v>--</v>
      </c>
      <c r="X320" t="str">
        <f t="shared" si="34"/>
        <v>---</v>
      </c>
    </row>
    <row r="321" spans="1:24" x14ac:dyDescent="0.25">
      <c r="A321" t="s">
        <v>5439</v>
      </c>
      <c r="B321" t="s">
        <v>5223</v>
      </c>
      <c r="C321" t="s">
        <v>1087</v>
      </c>
      <c r="D321" t="s">
        <v>271</v>
      </c>
      <c r="E321" t="s">
        <v>1086</v>
      </c>
      <c r="F321" t="str">
        <f t="shared" si="28"/>
        <v>J3-L12</v>
      </c>
      <c r="G321" t="str">
        <f>VLOOKUP(F321,RAW_b_TEI0185_REV03!A:B,2,0)</f>
        <v>NetJ3_L12</v>
      </c>
      <c r="H321" t="str">
        <f t="shared" si="29"/>
        <v>NetJ3_L12</v>
      </c>
      <c r="I321" t="str">
        <f t="shared" si="30"/>
        <v>--</v>
      </c>
      <c r="J321" t="str">
        <f t="shared" si="31"/>
        <v>--</v>
      </c>
      <c r="K321" t="str">
        <f>IFERROR(IF(J321="--",IF(G321=H321,VLOOKUP(G321,RAW_b_TEI0185_REV03!L:N,3,0),SUM(VLOOKUP(H321,RAW_b_TEI0185_REV03!L:N,3,0),VLOOKUP(G321,RAW_b_TEI0185_REV03!L:N,3,0))),"---"),"---")</f>
        <v>---</v>
      </c>
      <c r="L321" t="str">
        <f t="shared" si="32"/>
        <v>J3-L12</v>
      </c>
      <c r="M321" t="str">
        <f>IFERROR(IF(
COUNTIF(B2B!H:H,(IF(K321&lt;&gt;"---",IF(INDEX(RAW_b_TEI0185_REV03!B:D,MATCH(H321,RAW_b_TEI0185_REV03!B:B,0),3)=L321,INDEX(
RAW_b_TEI0185_REV03!B:D,MATCH(H321,INDEX(RAW_b_TEI0185_REV03!B:B,MATCH(H321,RAW_b_TEI0185_REV03!B:B,)+1):'RAW_b_TEI0185_REV03'!B11392,)+MATCH(H321,RAW_b_TEI0185_REV03!B:B,),3),INDEX(RAW_b_TEI0185_REV03!B:D,MATCH(H321,RAW_b_TEI0185_REV03!B:B,0),3)),"---")))=1,"---",IF(K321&lt;&gt;"---",IF(INDEX(RAW_b_TEI0185_REV03!B:D,MATCH(H321,RAW_b_TEI0185_REV03!B:B,0),3)=L321,INDEX(
RAW_b_TEI0185_REV03!B:D,MATCH(H321,INDEX(RAW_b_TEI0185_REV03!B:B,MATCH(H321,RAW_b_TEI0185_REV03!B:B,)+1):'RAW_b_TEI0185_REV03'!B11392,)+MATCH(H321,RAW_b_TEI0185_REV03!B:B,),3),INDEX(RAW_b_TEI0185_REV03!B:D,MATCH(H321,RAW_b_TEI0185_REV03!B:B,0),3)),"---")),"---")</f>
        <v>---</v>
      </c>
      <c r="N321" t="str">
        <f>IFERROR(IF(AND(B321="B2B",J321="--"),L321,IF(
COUNTIF(B2B!H:H,(IF(K321&lt;&gt;"---",IF(INDEX(RAW_b_TEI0185_REV03!B:D,MATCH(H321,RAW_b_TEI0185_REV03!B:B,0),3)=L321,INDEX(
RAW_b_TEI0185_REV03!B:D,MATCH(H321,INDEX(RAW_b_TEI0185_REV03!B:B,MATCH(H321,RAW_b_TEI0185_REV03!B:B,)+1):'RAW_b_TEI0185_REV03'!B11392,)+MATCH(H321,RAW_b_TEI0185_REV03!B:B,),3),INDEX(RAW_b_TEI0185_REV03!B:D,MATCH(H321,RAW_b_TEI0185_REV03!B:B,0),3)),"---")))=0,"---",IF(K321&lt;&gt;"---",IF(INDEX(RAW_b_TEI0185_REV03!B:D,MATCH(H321,RAW_b_TEI0185_REV03!B:B,0),3)=L321,INDEX(
RAW_b_TEI0185_REV03!B:D,MATCH(H321,INDEX(RAW_b_TEI0185_REV03!B:B,MATCH(H321,RAW_b_TEI0185_REV03!B:B,)+1):'RAW_b_TEI0185_REV03'!B11392,)+MATCH(H321,RAW_b_TEI0185_REV03!B:B,),3),INDEX(RAW_b_TEI0185_REV03!B:D,MATCH(H321,RAW_b_TEI0185_REV03!B:B,0),3)),"---"))),"---")</f>
        <v>---</v>
      </c>
      <c r="T321">
        <f>COUNTIF(RAW_b_TEI0185_REV03!B:B,G321)</f>
        <v>1</v>
      </c>
      <c r="U321" t="str">
        <f t="shared" si="33"/>
        <v>FMC-NetJ3_L12</v>
      </c>
      <c r="W321" t="str">
        <f>IF(IF(IFERROR(VLOOKUP(H321,$O$6:$O$50,1,),1)=1,1,0),IFERROR(VLOOKUP($F$2&amp;"-"&amp;H321,RAW_b_TEI0185_REV03!C:G,4,0),"--"),"---")</f>
        <v>--</v>
      </c>
      <c r="X321" t="str">
        <f t="shared" si="34"/>
        <v>---</v>
      </c>
    </row>
    <row r="322" spans="1:24" x14ac:dyDescent="0.25">
      <c r="A322" t="s">
        <v>5440</v>
      </c>
      <c r="B322" t="s">
        <v>5223</v>
      </c>
      <c r="C322" t="s">
        <v>1090</v>
      </c>
      <c r="D322" t="s">
        <v>271</v>
      </c>
      <c r="E322" t="s">
        <v>1089</v>
      </c>
      <c r="F322" t="str">
        <f t="shared" si="28"/>
        <v>J3-L13</v>
      </c>
      <c r="G322" t="str">
        <f>VLOOKUP(F322,RAW_b_TEI0185_REV03!A:B,2,0)</f>
        <v>NetJ3_L13</v>
      </c>
      <c r="H322" t="str">
        <f t="shared" si="29"/>
        <v>NetJ3_L13</v>
      </c>
      <c r="I322" t="str">
        <f t="shared" si="30"/>
        <v>--</v>
      </c>
      <c r="J322" t="str">
        <f t="shared" si="31"/>
        <v>--</v>
      </c>
      <c r="K322" t="str">
        <f>IFERROR(IF(J322="--",IF(G322=H322,VLOOKUP(G322,RAW_b_TEI0185_REV03!L:N,3,0),SUM(VLOOKUP(H322,RAW_b_TEI0185_REV03!L:N,3,0),VLOOKUP(G322,RAW_b_TEI0185_REV03!L:N,3,0))),"---"),"---")</f>
        <v>---</v>
      </c>
      <c r="L322" t="str">
        <f t="shared" si="32"/>
        <v>J3-L13</v>
      </c>
      <c r="M322" t="str">
        <f>IFERROR(IF(
COUNTIF(B2B!H:H,(IF(K322&lt;&gt;"---",IF(INDEX(RAW_b_TEI0185_REV03!B:D,MATCH(H322,RAW_b_TEI0185_REV03!B:B,0),3)=L322,INDEX(
RAW_b_TEI0185_REV03!B:D,MATCH(H322,INDEX(RAW_b_TEI0185_REV03!B:B,MATCH(H322,RAW_b_TEI0185_REV03!B:B,)+1):'RAW_b_TEI0185_REV03'!B11393,)+MATCH(H322,RAW_b_TEI0185_REV03!B:B,),3),INDEX(RAW_b_TEI0185_REV03!B:D,MATCH(H322,RAW_b_TEI0185_REV03!B:B,0),3)),"---")))=1,"---",IF(K322&lt;&gt;"---",IF(INDEX(RAW_b_TEI0185_REV03!B:D,MATCH(H322,RAW_b_TEI0185_REV03!B:B,0),3)=L322,INDEX(
RAW_b_TEI0185_REV03!B:D,MATCH(H322,INDEX(RAW_b_TEI0185_REV03!B:B,MATCH(H322,RAW_b_TEI0185_REV03!B:B,)+1):'RAW_b_TEI0185_REV03'!B11393,)+MATCH(H322,RAW_b_TEI0185_REV03!B:B,),3),INDEX(RAW_b_TEI0185_REV03!B:D,MATCH(H322,RAW_b_TEI0185_REV03!B:B,0),3)),"---")),"---")</f>
        <v>---</v>
      </c>
      <c r="N322" t="str">
        <f>IFERROR(IF(AND(B322="B2B",J322="--"),L322,IF(
COUNTIF(B2B!H:H,(IF(K322&lt;&gt;"---",IF(INDEX(RAW_b_TEI0185_REV03!B:D,MATCH(H322,RAW_b_TEI0185_REV03!B:B,0),3)=L322,INDEX(
RAW_b_TEI0185_REV03!B:D,MATCH(H322,INDEX(RAW_b_TEI0185_REV03!B:B,MATCH(H322,RAW_b_TEI0185_REV03!B:B,)+1):'RAW_b_TEI0185_REV03'!B11393,)+MATCH(H322,RAW_b_TEI0185_REV03!B:B,),3),INDEX(RAW_b_TEI0185_REV03!B:D,MATCH(H322,RAW_b_TEI0185_REV03!B:B,0),3)),"---")))=0,"---",IF(K322&lt;&gt;"---",IF(INDEX(RAW_b_TEI0185_REV03!B:D,MATCH(H322,RAW_b_TEI0185_REV03!B:B,0),3)=L322,INDEX(
RAW_b_TEI0185_REV03!B:D,MATCH(H322,INDEX(RAW_b_TEI0185_REV03!B:B,MATCH(H322,RAW_b_TEI0185_REV03!B:B,)+1):'RAW_b_TEI0185_REV03'!B11393,)+MATCH(H322,RAW_b_TEI0185_REV03!B:B,),3),INDEX(RAW_b_TEI0185_REV03!B:D,MATCH(H322,RAW_b_TEI0185_REV03!B:B,0),3)),"---"))),"---")</f>
        <v>---</v>
      </c>
      <c r="T322">
        <f>COUNTIF(RAW_b_TEI0185_REV03!B:B,G322)</f>
        <v>1</v>
      </c>
      <c r="U322" t="str">
        <f t="shared" si="33"/>
        <v>FMC-NetJ3_L13</v>
      </c>
      <c r="W322" t="str">
        <f>IF(IF(IFERROR(VLOOKUP(H322,$O$6:$O$50,1,),1)=1,1,0),IFERROR(VLOOKUP($F$2&amp;"-"&amp;H322,RAW_b_TEI0185_REV03!C:G,4,0),"--"),"---")</f>
        <v>--</v>
      </c>
      <c r="X322" t="str">
        <f t="shared" si="34"/>
        <v>---</v>
      </c>
    </row>
    <row r="323" spans="1:24" x14ac:dyDescent="0.25">
      <c r="A323" t="s">
        <v>5441</v>
      </c>
      <c r="B323" t="s">
        <v>5223</v>
      </c>
      <c r="C323" t="s">
        <v>1065</v>
      </c>
      <c r="D323" t="s">
        <v>271</v>
      </c>
      <c r="E323" t="s">
        <v>1092</v>
      </c>
      <c r="F323" t="str">
        <f t="shared" si="28"/>
        <v>J3-L16</v>
      </c>
      <c r="G323" t="str">
        <f>VLOOKUP(F323,RAW_b_TEI0185_REV03!A:B,2,0)</f>
        <v>FMC_SYNC_C2M_P</v>
      </c>
      <c r="H323" t="str">
        <f t="shared" si="29"/>
        <v>FMC_SYNC_C2M_P</v>
      </c>
      <c r="I323" t="str">
        <f t="shared" si="30"/>
        <v>--</v>
      </c>
      <c r="J323" t="str">
        <f t="shared" si="31"/>
        <v>--</v>
      </c>
      <c r="K323">
        <f>IFERROR(IF(J323="--",IF(G323=H323,VLOOKUP(G323,RAW_b_TEI0185_REV03!L:N,3,0),SUM(VLOOKUP(H323,RAW_b_TEI0185_REV03!L:N,3,0),VLOOKUP(G323,RAW_b_TEI0185_REV03!L:N,3,0))),"---"),"---")</f>
        <v>97.828199999999995</v>
      </c>
      <c r="L323" t="str">
        <f t="shared" si="32"/>
        <v>J3-L16</v>
      </c>
      <c r="M323" t="str">
        <f>IFERROR(IF(
COUNTIF(B2B!H:H,(IF(K323&lt;&gt;"---",IF(INDEX(RAW_b_TEI0185_REV03!B:D,MATCH(H323,RAW_b_TEI0185_REV03!B:B,0),3)=L323,INDEX(
RAW_b_TEI0185_REV03!B:D,MATCH(H323,INDEX(RAW_b_TEI0185_REV03!B:B,MATCH(H323,RAW_b_TEI0185_REV03!B:B,)+1):'RAW_b_TEI0185_REV03'!B11394,)+MATCH(H323,RAW_b_TEI0185_REV03!B:B,),3),INDEX(RAW_b_TEI0185_REV03!B:D,MATCH(H323,RAW_b_TEI0185_REV03!B:B,0),3)),"---")))=1,"---",IF(K323&lt;&gt;"---",IF(INDEX(RAW_b_TEI0185_REV03!B:D,MATCH(H323,RAW_b_TEI0185_REV03!B:B,0),3)=L323,INDEX(
RAW_b_TEI0185_REV03!B:D,MATCH(H323,INDEX(RAW_b_TEI0185_REV03!B:B,MATCH(H323,RAW_b_TEI0185_REV03!B:B,)+1):'RAW_b_TEI0185_REV03'!B11394,)+MATCH(H323,RAW_b_TEI0185_REV03!B:B,),3),INDEX(RAW_b_TEI0185_REV03!B:D,MATCH(H323,RAW_b_TEI0185_REV03!B:B,0),3)),"---")),"---")</f>
        <v>U1-CH41</v>
      </c>
      <c r="N323" t="str">
        <f>IFERROR(IF(AND(B323="B2B",J323="--"),L323,IF(
COUNTIF(B2B!H:H,(IF(K323&lt;&gt;"---",IF(INDEX(RAW_b_TEI0185_REV03!B:D,MATCH(H323,RAW_b_TEI0185_REV03!B:B,0),3)=L323,INDEX(
RAW_b_TEI0185_REV03!B:D,MATCH(H323,INDEX(RAW_b_TEI0185_REV03!B:B,MATCH(H323,RAW_b_TEI0185_REV03!B:B,)+1):'RAW_b_TEI0185_REV03'!B11394,)+MATCH(H323,RAW_b_TEI0185_REV03!B:B,),3),INDEX(RAW_b_TEI0185_REV03!B:D,MATCH(H323,RAW_b_TEI0185_REV03!B:B,0),3)),"---")))=0,"---",IF(K323&lt;&gt;"---",IF(INDEX(RAW_b_TEI0185_REV03!B:D,MATCH(H323,RAW_b_TEI0185_REV03!B:B,0),3)=L323,INDEX(
RAW_b_TEI0185_REV03!B:D,MATCH(H323,INDEX(RAW_b_TEI0185_REV03!B:B,MATCH(H323,RAW_b_TEI0185_REV03!B:B,)+1):'RAW_b_TEI0185_REV03'!B11394,)+MATCH(H323,RAW_b_TEI0185_REV03!B:B,),3),INDEX(RAW_b_TEI0185_REV03!B:D,MATCH(H323,RAW_b_TEI0185_REV03!B:B,0),3)),"---"))),"---")</f>
        <v>---</v>
      </c>
      <c r="T323">
        <f>COUNTIF(RAW_b_TEI0185_REV03!B:B,G323)</f>
        <v>3</v>
      </c>
      <c r="U323" t="str">
        <f t="shared" si="33"/>
        <v>FMC-FMC_SYNC_C2M_P</v>
      </c>
      <c r="W323" t="str">
        <f>IF(IF(IFERROR(VLOOKUP(H323,$O$6:$O$50,1,),1)=1,1,0),IFERROR(VLOOKUP($F$2&amp;"-"&amp;H323,RAW_b_TEI0185_REV03!C:G,4,0),"--"),"---")</f>
        <v>CH41</v>
      </c>
      <c r="X323" t="str">
        <f t="shared" si="34"/>
        <v>---</v>
      </c>
    </row>
    <row r="324" spans="1:24" x14ac:dyDescent="0.25">
      <c r="A324" t="s">
        <v>5442</v>
      </c>
      <c r="B324" t="s">
        <v>5223</v>
      </c>
      <c r="C324" t="s">
        <v>1063</v>
      </c>
      <c r="D324" t="s">
        <v>271</v>
      </c>
      <c r="E324" t="s">
        <v>1094</v>
      </c>
      <c r="F324" t="str">
        <f t="shared" si="28"/>
        <v>J3-L17</v>
      </c>
      <c r="G324" t="str">
        <f>VLOOKUP(F324,RAW_b_TEI0185_REV03!A:B,2,0)</f>
        <v>FMC_SYNC_C2M_N</v>
      </c>
      <c r="H324" t="str">
        <f t="shared" si="29"/>
        <v>FMC_SYNC_C2M_N</v>
      </c>
      <c r="I324" t="str">
        <f t="shared" si="30"/>
        <v>--</v>
      </c>
      <c r="J324" t="str">
        <f t="shared" si="31"/>
        <v>--</v>
      </c>
      <c r="K324">
        <f>IFERROR(IF(J324="--",IF(G324=H324,VLOOKUP(G324,RAW_b_TEI0185_REV03!L:N,3,0),SUM(VLOOKUP(H324,RAW_b_TEI0185_REV03!L:N,3,0),VLOOKUP(G324,RAW_b_TEI0185_REV03!L:N,3,0))),"---"),"---")</f>
        <v>97.828199999999995</v>
      </c>
      <c r="L324" t="str">
        <f t="shared" si="32"/>
        <v>J3-L17</v>
      </c>
      <c r="M324" t="str">
        <f>IFERROR(IF(
COUNTIF(B2B!H:H,(IF(K324&lt;&gt;"---",IF(INDEX(RAW_b_TEI0185_REV03!B:D,MATCH(H324,RAW_b_TEI0185_REV03!B:B,0),3)=L324,INDEX(
RAW_b_TEI0185_REV03!B:D,MATCH(H324,INDEX(RAW_b_TEI0185_REV03!B:B,MATCH(H324,RAW_b_TEI0185_REV03!B:B,)+1):'RAW_b_TEI0185_REV03'!B11395,)+MATCH(H324,RAW_b_TEI0185_REV03!B:B,),3),INDEX(RAW_b_TEI0185_REV03!B:D,MATCH(H324,RAW_b_TEI0185_REV03!B:B,0),3)),"---")))=1,"---",IF(K324&lt;&gt;"---",IF(INDEX(RAW_b_TEI0185_REV03!B:D,MATCH(H324,RAW_b_TEI0185_REV03!B:B,0),3)=L324,INDEX(
RAW_b_TEI0185_REV03!B:D,MATCH(H324,INDEX(RAW_b_TEI0185_REV03!B:B,MATCH(H324,RAW_b_TEI0185_REV03!B:B,)+1):'RAW_b_TEI0185_REV03'!B11395,)+MATCH(H324,RAW_b_TEI0185_REV03!B:B,),3),INDEX(RAW_b_TEI0185_REV03!B:D,MATCH(H324,RAW_b_TEI0185_REV03!B:B,0),3)),"---")),"---")</f>
        <v>U1-CF41</v>
      </c>
      <c r="N324" t="str">
        <f>IFERROR(IF(AND(B324="B2B",J324="--"),L324,IF(
COUNTIF(B2B!H:H,(IF(K324&lt;&gt;"---",IF(INDEX(RAW_b_TEI0185_REV03!B:D,MATCH(H324,RAW_b_TEI0185_REV03!B:B,0),3)=L324,INDEX(
RAW_b_TEI0185_REV03!B:D,MATCH(H324,INDEX(RAW_b_TEI0185_REV03!B:B,MATCH(H324,RAW_b_TEI0185_REV03!B:B,)+1):'RAW_b_TEI0185_REV03'!B11395,)+MATCH(H324,RAW_b_TEI0185_REV03!B:B,),3),INDEX(RAW_b_TEI0185_REV03!B:D,MATCH(H324,RAW_b_TEI0185_REV03!B:B,0),3)),"---")))=0,"---",IF(K324&lt;&gt;"---",IF(INDEX(RAW_b_TEI0185_REV03!B:D,MATCH(H324,RAW_b_TEI0185_REV03!B:B,0),3)=L324,INDEX(
RAW_b_TEI0185_REV03!B:D,MATCH(H324,INDEX(RAW_b_TEI0185_REV03!B:B,MATCH(H324,RAW_b_TEI0185_REV03!B:B,)+1):'RAW_b_TEI0185_REV03'!B11395,)+MATCH(H324,RAW_b_TEI0185_REV03!B:B,),3),INDEX(RAW_b_TEI0185_REV03!B:D,MATCH(H324,RAW_b_TEI0185_REV03!B:B,0),3)),"---"))),"---")</f>
        <v>---</v>
      </c>
      <c r="T324">
        <f>COUNTIF(RAW_b_TEI0185_REV03!B:B,G324)</f>
        <v>3</v>
      </c>
      <c r="U324" t="str">
        <f t="shared" si="33"/>
        <v>FMC-FMC_SYNC_C2M_N</v>
      </c>
      <c r="W324" t="str">
        <f>IF(IF(IFERROR(VLOOKUP(H324,$O$6:$O$50,1,),1)=1,1,0),IFERROR(VLOOKUP($F$2&amp;"-"&amp;H324,RAW_b_TEI0185_REV03!C:G,4,0),"--"),"---")</f>
        <v>CF41</v>
      </c>
      <c r="X324" t="str">
        <f t="shared" si="34"/>
        <v>---</v>
      </c>
    </row>
    <row r="325" spans="1:24" x14ac:dyDescent="0.25">
      <c r="A325" t="s">
        <v>5443</v>
      </c>
      <c r="B325" t="s">
        <v>5223</v>
      </c>
      <c r="C325" t="s">
        <v>1044</v>
      </c>
      <c r="D325" t="s">
        <v>271</v>
      </c>
      <c r="E325" t="s">
        <v>1096</v>
      </c>
      <c r="F325" t="str">
        <f t="shared" si="28"/>
        <v>J3-L20</v>
      </c>
      <c r="G325" t="str">
        <f>VLOOKUP(F325,RAW_b_TEI0185_REV03!A:B,2,0)</f>
        <v>FMC_REFCK_C2M_P</v>
      </c>
      <c r="H325" t="str">
        <f t="shared" si="29"/>
        <v>FMC_REFCK_C2M_P</v>
      </c>
      <c r="I325" t="str">
        <f t="shared" si="30"/>
        <v>--</v>
      </c>
      <c r="J325" t="str">
        <f t="shared" si="31"/>
        <v>--</v>
      </c>
      <c r="K325">
        <f>IFERROR(IF(J325="--",IF(G325=H325,VLOOKUP(G325,RAW_b_TEI0185_REV03!L:N,3,0),SUM(VLOOKUP(H325,RAW_b_TEI0185_REV03!L:N,3,0),VLOOKUP(G325,RAW_b_TEI0185_REV03!L:N,3,0))),"---"),"---")</f>
        <v>109.2796</v>
      </c>
      <c r="L325" t="str">
        <f t="shared" si="32"/>
        <v>J3-L20</v>
      </c>
      <c r="M325" t="str">
        <f>IFERROR(IF(
COUNTIF(B2B!H:H,(IF(K325&lt;&gt;"---",IF(INDEX(RAW_b_TEI0185_REV03!B:D,MATCH(H325,RAW_b_TEI0185_REV03!B:B,0),3)=L325,INDEX(
RAW_b_TEI0185_REV03!B:D,MATCH(H325,INDEX(RAW_b_TEI0185_REV03!B:B,MATCH(H325,RAW_b_TEI0185_REV03!B:B,)+1):'RAW_b_TEI0185_REV03'!B11396,)+MATCH(H325,RAW_b_TEI0185_REV03!B:B,),3),INDEX(RAW_b_TEI0185_REV03!B:D,MATCH(H325,RAW_b_TEI0185_REV03!B:B,0),3)),"---")))=1,"---",IF(K325&lt;&gt;"---",IF(INDEX(RAW_b_TEI0185_REV03!B:D,MATCH(H325,RAW_b_TEI0185_REV03!B:B,0),3)=L325,INDEX(
RAW_b_TEI0185_REV03!B:D,MATCH(H325,INDEX(RAW_b_TEI0185_REV03!B:B,MATCH(H325,RAW_b_TEI0185_REV03!B:B,)+1):'RAW_b_TEI0185_REV03'!B11396,)+MATCH(H325,RAW_b_TEI0185_REV03!B:B,),3),INDEX(RAW_b_TEI0185_REV03!B:D,MATCH(H325,RAW_b_TEI0185_REV03!B:B,0),3)),"---")),"---")</f>
        <v>U1-BE61</v>
      </c>
      <c r="N325" t="str">
        <f>IFERROR(IF(AND(B325="B2B",J325="--"),L325,IF(
COUNTIF(B2B!H:H,(IF(K325&lt;&gt;"---",IF(INDEX(RAW_b_TEI0185_REV03!B:D,MATCH(H325,RAW_b_TEI0185_REV03!B:B,0),3)=L325,INDEX(
RAW_b_TEI0185_REV03!B:D,MATCH(H325,INDEX(RAW_b_TEI0185_REV03!B:B,MATCH(H325,RAW_b_TEI0185_REV03!B:B,)+1):'RAW_b_TEI0185_REV03'!B11396,)+MATCH(H325,RAW_b_TEI0185_REV03!B:B,),3),INDEX(RAW_b_TEI0185_REV03!B:D,MATCH(H325,RAW_b_TEI0185_REV03!B:B,0),3)),"---")))=0,"---",IF(K325&lt;&gt;"---",IF(INDEX(RAW_b_TEI0185_REV03!B:D,MATCH(H325,RAW_b_TEI0185_REV03!B:B,0),3)=L325,INDEX(
RAW_b_TEI0185_REV03!B:D,MATCH(H325,INDEX(RAW_b_TEI0185_REV03!B:B,MATCH(H325,RAW_b_TEI0185_REV03!B:B,)+1):'RAW_b_TEI0185_REV03'!B11396,)+MATCH(H325,RAW_b_TEI0185_REV03!B:B,),3),INDEX(RAW_b_TEI0185_REV03!B:D,MATCH(H325,RAW_b_TEI0185_REV03!B:B,0),3)),"---"))),"---")</f>
        <v>---</v>
      </c>
      <c r="T325">
        <f>COUNTIF(RAW_b_TEI0185_REV03!B:B,G325)</f>
        <v>3</v>
      </c>
      <c r="U325" t="str">
        <f t="shared" si="33"/>
        <v>FMC-FMC_REFCK_C2M_P</v>
      </c>
      <c r="W325" t="str">
        <f>IF(IF(IFERROR(VLOOKUP(H325,$O$6:$O$50,1,),1)=1,1,0),IFERROR(VLOOKUP($F$2&amp;"-"&amp;H325,RAW_b_TEI0185_REV03!C:G,4,0),"--"),"---")</f>
        <v>BE61</v>
      </c>
      <c r="X325" t="str">
        <f t="shared" si="34"/>
        <v>---</v>
      </c>
    </row>
    <row r="326" spans="1:24" x14ac:dyDescent="0.25">
      <c r="A326" t="s">
        <v>5444</v>
      </c>
      <c r="B326" t="s">
        <v>5223</v>
      </c>
      <c r="C326" t="s">
        <v>1041</v>
      </c>
      <c r="D326" t="s">
        <v>271</v>
      </c>
      <c r="E326" t="s">
        <v>1098</v>
      </c>
      <c r="F326" t="str">
        <f t="shared" si="28"/>
        <v>J3-L21</v>
      </c>
      <c r="G326" t="str">
        <f>VLOOKUP(F326,RAW_b_TEI0185_REV03!A:B,2,0)</f>
        <v>FMC_REFCK_C2M_N</v>
      </c>
      <c r="H326" t="str">
        <f t="shared" si="29"/>
        <v>FMC_REFCK_C2M_N</v>
      </c>
      <c r="I326" t="str">
        <f t="shared" si="30"/>
        <v>--</v>
      </c>
      <c r="J326" t="str">
        <f t="shared" si="31"/>
        <v>--</v>
      </c>
      <c r="K326">
        <f>IFERROR(IF(J326="--",IF(G326=H326,VLOOKUP(G326,RAW_b_TEI0185_REV03!L:N,3,0),SUM(VLOOKUP(H326,RAW_b_TEI0185_REV03!L:N,3,0),VLOOKUP(G326,RAW_b_TEI0185_REV03!L:N,3,0))),"---"),"---")</f>
        <v>109.2796</v>
      </c>
      <c r="L326" t="str">
        <f t="shared" si="32"/>
        <v>J3-L21</v>
      </c>
      <c r="M326" t="str">
        <f>IFERROR(IF(
COUNTIF(B2B!H:H,(IF(K326&lt;&gt;"---",IF(INDEX(RAW_b_TEI0185_REV03!B:D,MATCH(H326,RAW_b_TEI0185_REV03!B:B,0),3)=L326,INDEX(
RAW_b_TEI0185_REV03!B:D,MATCH(H326,INDEX(RAW_b_TEI0185_REV03!B:B,MATCH(H326,RAW_b_TEI0185_REV03!B:B,)+1):'RAW_b_TEI0185_REV03'!B11397,)+MATCH(H326,RAW_b_TEI0185_REV03!B:B,),3),INDEX(RAW_b_TEI0185_REV03!B:D,MATCH(H326,RAW_b_TEI0185_REV03!B:B,0),3)),"---")))=1,"---",IF(K326&lt;&gt;"---",IF(INDEX(RAW_b_TEI0185_REV03!B:D,MATCH(H326,RAW_b_TEI0185_REV03!B:B,0),3)=L326,INDEX(
RAW_b_TEI0185_REV03!B:D,MATCH(H326,INDEX(RAW_b_TEI0185_REV03!B:B,MATCH(H326,RAW_b_TEI0185_REV03!B:B,)+1):'RAW_b_TEI0185_REV03'!B11397,)+MATCH(H326,RAW_b_TEI0185_REV03!B:B,),3),INDEX(RAW_b_TEI0185_REV03!B:D,MATCH(H326,RAW_b_TEI0185_REV03!B:B,0),3)),"---")),"---")</f>
        <v>U1-BE57</v>
      </c>
      <c r="N326" t="str">
        <f>IFERROR(IF(AND(B326="B2B",J326="--"),L326,IF(
COUNTIF(B2B!H:H,(IF(K326&lt;&gt;"---",IF(INDEX(RAW_b_TEI0185_REV03!B:D,MATCH(H326,RAW_b_TEI0185_REV03!B:B,0),3)=L326,INDEX(
RAW_b_TEI0185_REV03!B:D,MATCH(H326,INDEX(RAW_b_TEI0185_REV03!B:B,MATCH(H326,RAW_b_TEI0185_REV03!B:B,)+1):'RAW_b_TEI0185_REV03'!B11397,)+MATCH(H326,RAW_b_TEI0185_REV03!B:B,),3),INDEX(RAW_b_TEI0185_REV03!B:D,MATCH(H326,RAW_b_TEI0185_REV03!B:B,0),3)),"---")))=0,"---",IF(K326&lt;&gt;"---",IF(INDEX(RAW_b_TEI0185_REV03!B:D,MATCH(H326,RAW_b_TEI0185_REV03!B:B,0),3)=L326,INDEX(
RAW_b_TEI0185_REV03!B:D,MATCH(H326,INDEX(RAW_b_TEI0185_REV03!B:B,MATCH(H326,RAW_b_TEI0185_REV03!B:B,)+1):'RAW_b_TEI0185_REV03'!B11397,)+MATCH(H326,RAW_b_TEI0185_REV03!B:B,),3),INDEX(RAW_b_TEI0185_REV03!B:D,MATCH(H326,RAW_b_TEI0185_REV03!B:B,0),3)),"---"))),"---")</f>
        <v>---</v>
      </c>
      <c r="T326">
        <f>COUNTIF(RAW_b_TEI0185_REV03!B:B,G326)</f>
        <v>3</v>
      </c>
      <c r="U326" t="str">
        <f t="shared" si="33"/>
        <v>FMC-FMC_REFCK_C2M_N</v>
      </c>
      <c r="W326" t="str">
        <f>IF(IF(IFERROR(VLOOKUP(H326,$O$6:$O$50,1,),1)=1,1,0),IFERROR(VLOOKUP($F$2&amp;"-"&amp;H326,RAW_b_TEI0185_REV03!C:G,4,0),"--"),"---")</f>
        <v>BE57</v>
      </c>
      <c r="X326" t="str">
        <f t="shared" si="34"/>
        <v>---</v>
      </c>
    </row>
    <row r="327" spans="1:24" x14ac:dyDescent="0.25">
      <c r="A327" t="s">
        <v>5445</v>
      </c>
      <c r="B327" t="s">
        <v>5223</v>
      </c>
      <c r="C327" t="s">
        <v>1053</v>
      </c>
      <c r="D327" t="s">
        <v>271</v>
      </c>
      <c r="E327" t="s">
        <v>1100</v>
      </c>
      <c r="F327" t="str">
        <f t="shared" ref="F327:F390" si="35">$D327&amp;"-"&amp;$E327</f>
        <v>J3-L24</v>
      </c>
      <c r="G327" t="str">
        <f>VLOOKUP(F327,RAW_b_TEI0185_REV03!A:B,2,0)</f>
        <v>FMC_REFCLK_M2C_P</v>
      </c>
      <c r="H327" t="str">
        <f t="shared" ref="H327:H390" si="36">IF(IF(COUNTIF($Q$6:$S$150,G327)&gt;0,"---","--")="---",VLOOKUP(G327,$Q$6:$S$150,3,0),G327)</f>
        <v>FMC_REFCK_M2C_P</v>
      </c>
      <c r="I327" t="str">
        <f t="shared" ref="I327:I390" si="37">IF(IF(COUNTIF($Q$6:$S$150,G327)&gt;0,"---","--")="---",VLOOKUP(G327,$Q$6:$S$150,2,0),"--")</f>
        <v>C620</v>
      </c>
      <c r="J327" t="str">
        <f t="shared" ref="J327:J390" si="38">IF(COUNTIF($O$6:$O$100,G327)&gt;0,"---","--")</f>
        <v>--</v>
      </c>
      <c r="K327">
        <f>IFERROR(IF(J327="--",IF(G327=H327,VLOOKUP(G327,RAW_b_TEI0185_REV03!L:N,3,0),SUM(VLOOKUP(H327,RAW_b_TEI0185_REV03!L:N,3,0),VLOOKUP(G327,RAW_b_TEI0185_REV03!L:N,3,0))),"---"),"---")</f>
        <v>82.2761</v>
      </c>
      <c r="L327" t="str">
        <f t="shared" ref="L327:L390" si="39">$D327&amp;"-"&amp;$E327</f>
        <v>J3-L24</v>
      </c>
      <c r="M327" t="str">
        <f>IFERROR(IF(
COUNTIF(B2B!H:H,(IF(K327&lt;&gt;"---",IF(INDEX(RAW_b_TEI0185_REV03!B:D,MATCH(H327,RAW_b_TEI0185_REV03!B:B,0),3)=L327,INDEX(
RAW_b_TEI0185_REV03!B:D,MATCH(H327,INDEX(RAW_b_TEI0185_REV03!B:B,MATCH(H327,RAW_b_TEI0185_REV03!B:B,)+1):'RAW_b_TEI0185_REV03'!B11398,)+MATCH(H327,RAW_b_TEI0185_REV03!B:B,),3),INDEX(RAW_b_TEI0185_REV03!B:D,MATCH(H327,RAW_b_TEI0185_REV03!B:B,0),3)),"---")))=1,"---",IF(K327&lt;&gt;"---",IF(INDEX(RAW_b_TEI0185_REV03!B:D,MATCH(H327,RAW_b_TEI0185_REV03!B:B,0),3)=L327,INDEX(
RAW_b_TEI0185_REV03!B:D,MATCH(H327,INDEX(RAW_b_TEI0185_REV03!B:B,MATCH(H327,RAW_b_TEI0185_REV03!B:B,)+1):'RAW_b_TEI0185_REV03'!B11398,)+MATCH(H327,RAW_b_TEI0185_REV03!B:B,),3),INDEX(RAW_b_TEI0185_REV03!B:D,MATCH(H327,RAW_b_TEI0185_REV03!B:B,0),3)),"---")),"---")</f>
        <v>U1-CH38</v>
      </c>
      <c r="N327" t="str">
        <f>IFERROR(IF(AND(B327="B2B",J327="--"),L327,IF(
COUNTIF(B2B!H:H,(IF(K327&lt;&gt;"---",IF(INDEX(RAW_b_TEI0185_REV03!B:D,MATCH(H327,RAW_b_TEI0185_REV03!B:B,0),3)=L327,INDEX(
RAW_b_TEI0185_REV03!B:D,MATCH(H327,INDEX(RAW_b_TEI0185_REV03!B:B,MATCH(H327,RAW_b_TEI0185_REV03!B:B,)+1):'RAW_b_TEI0185_REV03'!B11398,)+MATCH(H327,RAW_b_TEI0185_REV03!B:B,),3),INDEX(RAW_b_TEI0185_REV03!B:D,MATCH(H327,RAW_b_TEI0185_REV03!B:B,0),3)),"---")))=0,"---",IF(K327&lt;&gt;"---",IF(INDEX(RAW_b_TEI0185_REV03!B:D,MATCH(H327,RAW_b_TEI0185_REV03!B:B,0),3)=L327,INDEX(
RAW_b_TEI0185_REV03!B:D,MATCH(H327,INDEX(RAW_b_TEI0185_REV03!B:B,MATCH(H327,RAW_b_TEI0185_REV03!B:B,)+1):'RAW_b_TEI0185_REV03'!B11398,)+MATCH(H327,RAW_b_TEI0185_REV03!B:B,),3),INDEX(RAW_b_TEI0185_REV03!B:D,MATCH(H327,RAW_b_TEI0185_REV03!B:B,0),3)),"---"))),"---")</f>
        <v>---</v>
      </c>
      <c r="T327">
        <f>COUNTIF(RAW_b_TEI0185_REV03!B:B,G327)</f>
        <v>2</v>
      </c>
      <c r="U327" t="str">
        <f t="shared" ref="U327:U390" si="40">$B327&amp;"-"&amp;$C327</f>
        <v>FMC-FMC_REFCLK_M2C_P</v>
      </c>
      <c r="W327" t="str">
        <f>IF(IF(IFERROR(VLOOKUP(H327,$O$6:$O$50,1,),1)=1,1,0),IFERROR(VLOOKUP($F$2&amp;"-"&amp;H327,RAW_b_TEI0185_REV03!C:G,4,0),"--"),"---")</f>
        <v>CH38</v>
      </c>
      <c r="X327" t="str">
        <f t="shared" ref="X327:X390" si="41">IF(AND(J327="--",W327="--"),M327,"---")</f>
        <v>---</v>
      </c>
    </row>
    <row r="328" spans="1:24" x14ac:dyDescent="0.25">
      <c r="A328" t="s">
        <v>5446</v>
      </c>
      <c r="B328" t="s">
        <v>5223</v>
      </c>
      <c r="C328" t="s">
        <v>1052</v>
      </c>
      <c r="D328" t="s">
        <v>271</v>
      </c>
      <c r="E328" t="s">
        <v>1102</v>
      </c>
      <c r="F328" t="str">
        <f t="shared" si="35"/>
        <v>J3-L25</v>
      </c>
      <c r="G328" t="str">
        <f>VLOOKUP(F328,RAW_b_TEI0185_REV03!A:B,2,0)</f>
        <v>FMC_REFCLK_M2C_N</v>
      </c>
      <c r="H328" t="str">
        <f t="shared" si="36"/>
        <v>FMC_REFCK_M2C_N</v>
      </c>
      <c r="I328" t="str">
        <f t="shared" si="37"/>
        <v>C621</v>
      </c>
      <c r="J328" t="str">
        <f t="shared" si="38"/>
        <v>--</v>
      </c>
      <c r="K328">
        <f>IFERROR(IF(J328="--",IF(G328=H328,VLOOKUP(G328,RAW_b_TEI0185_REV03!L:N,3,0),SUM(VLOOKUP(H328,RAW_b_TEI0185_REV03!L:N,3,0),VLOOKUP(G328,RAW_b_TEI0185_REV03!L:N,3,0))),"---"),"---")</f>
        <v>82.2761</v>
      </c>
      <c r="L328" t="str">
        <f t="shared" si="39"/>
        <v>J3-L25</v>
      </c>
      <c r="M328" t="str">
        <f>IFERROR(IF(
COUNTIF(B2B!H:H,(IF(K328&lt;&gt;"---",IF(INDEX(RAW_b_TEI0185_REV03!B:D,MATCH(H328,RAW_b_TEI0185_REV03!B:B,0),3)=L328,INDEX(
RAW_b_TEI0185_REV03!B:D,MATCH(H328,INDEX(RAW_b_TEI0185_REV03!B:B,MATCH(H328,RAW_b_TEI0185_REV03!B:B,)+1):'RAW_b_TEI0185_REV03'!B11399,)+MATCH(H328,RAW_b_TEI0185_REV03!B:B,),3),INDEX(RAW_b_TEI0185_REV03!B:D,MATCH(H328,RAW_b_TEI0185_REV03!B:B,0),3)),"---")))=1,"---",IF(K328&lt;&gt;"---",IF(INDEX(RAW_b_TEI0185_REV03!B:D,MATCH(H328,RAW_b_TEI0185_REV03!B:B,0),3)=L328,INDEX(
RAW_b_TEI0185_REV03!B:D,MATCH(H328,INDEX(RAW_b_TEI0185_REV03!B:B,MATCH(H328,RAW_b_TEI0185_REV03!B:B,)+1):'RAW_b_TEI0185_REV03'!B11399,)+MATCH(H328,RAW_b_TEI0185_REV03!B:B,),3),INDEX(RAW_b_TEI0185_REV03!B:D,MATCH(H328,RAW_b_TEI0185_REV03!B:B,0),3)),"---")),"---")</f>
        <v>U1-CF38</v>
      </c>
      <c r="N328" t="str">
        <f>IFERROR(IF(AND(B328="B2B",J328="--"),L328,IF(
COUNTIF(B2B!H:H,(IF(K328&lt;&gt;"---",IF(INDEX(RAW_b_TEI0185_REV03!B:D,MATCH(H328,RAW_b_TEI0185_REV03!B:B,0),3)=L328,INDEX(
RAW_b_TEI0185_REV03!B:D,MATCH(H328,INDEX(RAW_b_TEI0185_REV03!B:B,MATCH(H328,RAW_b_TEI0185_REV03!B:B,)+1):'RAW_b_TEI0185_REV03'!B11399,)+MATCH(H328,RAW_b_TEI0185_REV03!B:B,),3),INDEX(RAW_b_TEI0185_REV03!B:D,MATCH(H328,RAW_b_TEI0185_REV03!B:B,0),3)),"---")))=0,"---",IF(K328&lt;&gt;"---",IF(INDEX(RAW_b_TEI0185_REV03!B:D,MATCH(H328,RAW_b_TEI0185_REV03!B:B,0),3)=L328,INDEX(
RAW_b_TEI0185_REV03!B:D,MATCH(H328,INDEX(RAW_b_TEI0185_REV03!B:B,MATCH(H328,RAW_b_TEI0185_REV03!B:B,)+1):'RAW_b_TEI0185_REV03'!B11399,)+MATCH(H328,RAW_b_TEI0185_REV03!B:B,),3),INDEX(RAW_b_TEI0185_REV03!B:D,MATCH(H328,RAW_b_TEI0185_REV03!B:B,0),3)),"---"))),"---")</f>
        <v>---</v>
      </c>
      <c r="T328">
        <f>COUNTIF(RAW_b_TEI0185_REV03!B:B,G328)</f>
        <v>2</v>
      </c>
      <c r="U328" t="str">
        <f t="shared" si="40"/>
        <v>FMC-FMC_REFCLK_M2C_N</v>
      </c>
      <c r="W328" t="str">
        <f>IF(IF(IFERROR(VLOOKUP(H328,$O$6:$O$50,1,),1)=1,1,0),IFERROR(VLOOKUP($F$2&amp;"-"&amp;H328,RAW_b_TEI0185_REV03!C:G,4,0),"--"),"---")</f>
        <v>CF38</v>
      </c>
      <c r="X328" t="str">
        <f t="shared" si="41"/>
        <v>---</v>
      </c>
    </row>
    <row r="329" spans="1:24" x14ac:dyDescent="0.25">
      <c r="A329" t="s">
        <v>5447</v>
      </c>
      <c r="B329" t="s">
        <v>5223</v>
      </c>
      <c r="C329" t="s">
        <v>1061</v>
      </c>
      <c r="D329" t="s">
        <v>271</v>
      </c>
      <c r="E329" t="s">
        <v>1104</v>
      </c>
      <c r="F329" t="str">
        <f t="shared" si="35"/>
        <v>J3-L28</v>
      </c>
      <c r="G329" t="str">
        <f>VLOOKUP(F329,RAW_b_TEI0185_REV03!A:B,2,0)</f>
        <v>FMC_SYNCK_M2C_P</v>
      </c>
      <c r="H329" t="str">
        <f t="shared" si="36"/>
        <v>FMC_SYNC_M2C_P</v>
      </c>
      <c r="I329" t="str">
        <f t="shared" si="37"/>
        <v>C466</v>
      </c>
      <c r="J329" t="str">
        <f t="shared" si="38"/>
        <v>--</v>
      </c>
      <c r="K329">
        <f>IFERROR(IF(J329="--",IF(G329=H329,VLOOKUP(G329,RAW_b_TEI0185_REV03!L:N,3,0),SUM(VLOOKUP(H329,RAW_b_TEI0185_REV03!L:N,3,0),VLOOKUP(G329,RAW_b_TEI0185_REV03!L:N,3,0))),"---"),"---")</f>
        <v>93.840500000000006</v>
      </c>
      <c r="L329" t="str">
        <f t="shared" si="39"/>
        <v>J3-L28</v>
      </c>
      <c r="M329" t="str">
        <f>IFERROR(IF(
COUNTIF(B2B!H:H,(IF(K329&lt;&gt;"---",IF(INDEX(RAW_b_TEI0185_REV03!B:D,MATCH(H329,RAW_b_TEI0185_REV03!B:B,0),3)=L329,INDEX(
RAW_b_TEI0185_REV03!B:D,MATCH(H329,INDEX(RAW_b_TEI0185_REV03!B:B,MATCH(H329,RAW_b_TEI0185_REV03!B:B,)+1):'RAW_b_TEI0185_REV03'!B11400,)+MATCH(H329,RAW_b_TEI0185_REV03!B:B,),3),INDEX(RAW_b_TEI0185_REV03!B:D,MATCH(H329,RAW_b_TEI0185_REV03!B:B,0),3)),"---")))=1,"---",IF(K329&lt;&gt;"---",IF(INDEX(RAW_b_TEI0185_REV03!B:D,MATCH(H329,RAW_b_TEI0185_REV03!B:B,0),3)=L329,INDEX(
RAW_b_TEI0185_REV03!B:D,MATCH(H329,INDEX(RAW_b_TEI0185_REV03!B:B,MATCH(H329,RAW_b_TEI0185_REV03!B:B,)+1):'RAW_b_TEI0185_REV03'!B11400,)+MATCH(H329,RAW_b_TEI0185_REV03!B:B,),3),INDEX(RAW_b_TEI0185_REV03!B:D,MATCH(H329,RAW_b_TEI0185_REV03!B:B,0),3)),"---")),"---")</f>
        <v>U1-BH49</v>
      </c>
      <c r="N329" t="str">
        <f>IFERROR(IF(AND(B329="B2B",J329="--"),L329,IF(
COUNTIF(B2B!H:H,(IF(K329&lt;&gt;"---",IF(INDEX(RAW_b_TEI0185_REV03!B:D,MATCH(H329,RAW_b_TEI0185_REV03!B:B,0),3)=L329,INDEX(
RAW_b_TEI0185_REV03!B:D,MATCH(H329,INDEX(RAW_b_TEI0185_REV03!B:B,MATCH(H329,RAW_b_TEI0185_REV03!B:B,)+1):'RAW_b_TEI0185_REV03'!B11400,)+MATCH(H329,RAW_b_TEI0185_REV03!B:B,),3),INDEX(RAW_b_TEI0185_REV03!B:D,MATCH(H329,RAW_b_TEI0185_REV03!B:B,0),3)),"---")))=0,"---",IF(K329&lt;&gt;"---",IF(INDEX(RAW_b_TEI0185_REV03!B:D,MATCH(H329,RAW_b_TEI0185_REV03!B:B,0),3)=L329,INDEX(
RAW_b_TEI0185_REV03!B:D,MATCH(H329,INDEX(RAW_b_TEI0185_REV03!B:B,MATCH(H329,RAW_b_TEI0185_REV03!B:B,)+1):'RAW_b_TEI0185_REV03'!B11400,)+MATCH(H329,RAW_b_TEI0185_REV03!B:B,),3),INDEX(RAW_b_TEI0185_REV03!B:D,MATCH(H329,RAW_b_TEI0185_REV03!B:B,0),3)),"---"))),"---")</f>
        <v>---</v>
      </c>
      <c r="T329">
        <f>COUNTIF(RAW_b_TEI0185_REV03!B:B,G329)</f>
        <v>2</v>
      </c>
      <c r="U329" t="str">
        <f t="shared" si="40"/>
        <v>FMC-FMC_SYNCK_M2C_P</v>
      </c>
      <c r="W329" t="str">
        <f>IF(IF(IFERROR(VLOOKUP(H329,$O$6:$O$50,1,),1)=1,1,0),IFERROR(VLOOKUP($F$2&amp;"-"&amp;H329,RAW_b_TEI0185_REV03!C:G,4,0),"--"),"---")</f>
        <v>BH49</v>
      </c>
      <c r="X329" t="str">
        <f t="shared" si="41"/>
        <v>---</v>
      </c>
    </row>
    <row r="330" spans="1:24" x14ac:dyDescent="0.25">
      <c r="A330" t="s">
        <v>5448</v>
      </c>
      <c r="B330" t="s">
        <v>5223</v>
      </c>
      <c r="C330" t="s">
        <v>1059</v>
      </c>
      <c r="D330" t="s">
        <v>271</v>
      </c>
      <c r="E330" t="s">
        <v>1106</v>
      </c>
      <c r="F330" t="str">
        <f t="shared" si="35"/>
        <v>J3-L29</v>
      </c>
      <c r="G330" t="str">
        <f>VLOOKUP(F330,RAW_b_TEI0185_REV03!A:B,2,0)</f>
        <v>FMC_SYNCK_M2C_N</v>
      </c>
      <c r="H330" t="str">
        <f t="shared" si="36"/>
        <v>FMC_SYNC_M2C_N</v>
      </c>
      <c r="I330" t="str">
        <f t="shared" si="37"/>
        <v>C467</v>
      </c>
      <c r="J330" t="str">
        <f t="shared" si="38"/>
        <v>--</v>
      </c>
      <c r="K330">
        <f>IFERROR(IF(J330="--",IF(G330=H330,VLOOKUP(G330,RAW_b_TEI0185_REV03!L:N,3,0),SUM(VLOOKUP(H330,RAW_b_TEI0185_REV03!L:N,3,0),VLOOKUP(G330,RAW_b_TEI0185_REV03!L:N,3,0))),"---"),"---")</f>
        <v>93.825699999999998</v>
      </c>
      <c r="L330" t="str">
        <f t="shared" si="39"/>
        <v>J3-L29</v>
      </c>
      <c r="M330" t="str">
        <f>IFERROR(IF(
COUNTIF(B2B!H:H,(IF(K330&lt;&gt;"---",IF(INDEX(RAW_b_TEI0185_REV03!B:D,MATCH(H330,RAW_b_TEI0185_REV03!B:B,0),3)=L330,INDEX(
RAW_b_TEI0185_REV03!B:D,MATCH(H330,INDEX(RAW_b_TEI0185_REV03!B:B,MATCH(H330,RAW_b_TEI0185_REV03!B:B,)+1):'RAW_b_TEI0185_REV03'!B11401,)+MATCH(H330,RAW_b_TEI0185_REV03!B:B,),3),INDEX(RAW_b_TEI0185_REV03!B:D,MATCH(H330,RAW_b_TEI0185_REV03!B:B,0),3)),"---")))=1,"---",IF(K330&lt;&gt;"---",IF(INDEX(RAW_b_TEI0185_REV03!B:D,MATCH(H330,RAW_b_TEI0185_REV03!B:B,0),3)=L330,INDEX(
RAW_b_TEI0185_REV03!B:D,MATCH(H330,INDEX(RAW_b_TEI0185_REV03!B:B,MATCH(H330,RAW_b_TEI0185_REV03!B:B,)+1):'RAW_b_TEI0185_REV03'!B11401,)+MATCH(H330,RAW_b_TEI0185_REV03!B:B,),3),INDEX(RAW_b_TEI0185_REV03!B:D,MATCH(H330,RAW_b_TEI0185_REV03!B:B,0),3)),"---")),"---")</f>
        <v>U1-BH52</v>
      </c>
      <c r="N330" t="str">
        <f>IFERROR(IF(AND(B330="B2B",J330="--"),L330,IF(
COUNTIF(B2B!H:H,(IF(K330&lt;&gt;"---",IF(INDEX(RAW_b_TEI0185_REV03!B:D,MATCH(H330,RAW_b_TEI0185_REV03!B:B,0),3)=L330,INDEX(
RAW_b_TEI0185_REV03!B:D,MATCH(H330,INDEX(RAW_b_TEI0185_REV03!B:B,MATCH(H330,RAW_b_TEI0185_REV03!B:B,)+1):'RAW_b_TEI0185_REV03'!B11401,)+MATCH(H330,RAW_b_TEI0185_REV03!B:B,),3),INDEX(RAW_b_TEI0185_REV03!B:D,MATCH(H330,RAW_b_TEI0185_REV03!B:B,0),3)),"---")))=0,"---",IF(K330&lt;&gt;"---",IF(INDEX(RAW_b_TEI0185_REV03!B:D,MATCH(H330,RAW_b_TEI0185_REV03!B:B,0),3)=L330,INDEX(
RAW_b_TEI0185_REV03!B:D,MATCH(H330,INDEX(RAW_b_TEI0185_REV03!B:B,MATCH(H330,RAW_b_TEI0185_REV03!B:B,)+1):'RAW_b_TEI0185_REV03'!B11401,)+MATCH(H330,RAW_b_TEI0185_REV03!B:B,),3),INDEX(RAW_b_TEI0185_REV03!B:D,MATCH(H330,RAW_b_TEI0185_REV03!B:B,0),3)),"---"))),"---")</f>
        <v>---</v>
      </c>
      <c r="T330">
        <f>COUNTIF(RAW_b_TEI0185_REV03!B:B,G330)</f>
        <v>2</v>
      </c>
      <c r="U330" t="str">
        <f t="shared" si="40"/>
        <v>FMC-FMC_SYNCK_M2C_N</v>
      </c>
      <c r="W330" t="str">
        <f>IF(IF(IFERROR(VLOOKUP(H330,$O$6:$O$50,1,),1)=1,1,0),IFERROR(VLOOKUP($F$2&amp;"-"&amp;H330,RAW_b_TEI0185_REV03!C:G,4,0),"--"),"---")</f>
        <v>BH52</v>
      </c>
      <c r="X330" t="str">
        <f t="shared" si="41"/>
        <v>---</v>
      </c>
    </row>
    <row r="331" spans="1:24" x14ac:dyDescent="0.25">
      <c r="A331" t="s">
        <v>5449</v>
      </c>
      <c r="B331" t="s">
        <v>5223</v>
      </c>
      <c r="C331" t="s">
        <v>1108</v>
      </c>
      <c r="D331" t="s">
        <v>271</v>
      </c>
      <c r="E331" t="s">
        <v>1107</v>
      </c>
      <c r="F331" t="str">
        <f t="shared" si="35"/>
        <v>J3-M2</v>
      </c>
      <c r="G331" t="str">
        <f>VLOOKUP(F331,RAW_b_TEI0185_REV03!A:B,2,0)</f>
        <v>NetJ3_M2</v>
      </c>
      <c r="H331" t="str">
        <f t="shared" si="36"/>
        <v>NetJ3_M2</v>
      </c>
      <c r="I331" t="str">
        <f t="shared" si="37"/>
        <v>--</v>
      </c>
      <c r="J331" t="str">
        <f t="shared" si="38"/>
        <v>--</v>
      </c>
      <c r="K331" t="str">
        <f>IFERROR(IF(J331="--",IF(G331=H331,VLOOKUP(G331,RAW_b_TEI0185_REV03!L:N,3,0),SUM(VLOOKUP(H331,RAW_b_TEI0185_REV03!L:N,3,0),VLOOKUP(G331,RAW_b_TEI0185_REV03!L:N,3,0))),"---"),"---")</f>
        <v>---</v>
      </c>
      <c r="L331" t="str">
        <f t="shared" si="39"/>
        <v>J3-M2</v>
      </c>
      <c r="M331" t="str">
        <f>IFERROR(IF(
COUNTIF(B2B!H:H,(IF(K331&lt;&gt;"---",IF(INDEX(RAW_b_TEI0185_REV03!B:D,MATCH(H331,RAW_b_TEI0185_REV03!B:B,0),3)=L331,INDEX(
RAW_b_TEI0185_REV03!B:D,MATCH(H331,INDEX(RAW_b_TEI0185_REV03!B:B,MATCH(H331,RAW_b_TEI0185_REV03!B:B,)+1):'RAW_b_TEI0185_REV03'!B11402,)+MATCH(H331,RAW_b_TEI0185_REV03!B:B,),3),INDEX(RAW_b_TEI0185_REV03!B:D,MATCH(H331,RAW_b_TEI0185_REV03!B:B,0),3)),"---")))=1,"---",IF(K331&lt;&gt;"---",IF(INDEX(RAW_b_TEI0185_REV03!B:D,MATCH(H331,RAW_b_TEI0185_REV03!B:B,0),3)=L331,INDEX(
RAW_b_TEI0185_REV03!B:D,MATCH(H331,INDEX(RAW_b_TEI0185_REV03!B:B,MATCH(H331,RAW_b_TEI0185_REV03!B:B,)+1):'RAW_b_TEI0185_REV03'!B11402,)+MATCH(H331,RAW_b_TEI0185_REV03!B:B,),3),INDEX(RAW_b_TEI0185_REV03!B:D,MATCH(H331,RAW_b_TEI0185_REV03!B:B,0),3)),"---")),"---")</f>
        <v>---</v>
      </c>
      <c r="N331" t="str">
        <f>IFERROR(IF(AND(B331="B2B",J331="--"),L331,IF(
COUNTIF(B2B!H:H,(IF(K331&lt;&gt;"---",IF(INDEX(RAW_b_TEI0185_REV03!B:D,MATCH(H331,RAW_b_TEI0185_REV03!B:B,0),3)=L331,INDEX(
RAW_b_TEI0185_REV03!B:D,MATCH(H331,INDEX(RAW_b_TEI0185_REV03!B:B,MATCH(H331,RAW_b_TEI0185_REV03!B:B,)+1):'RAW_b_TEI0185_REV03'!B11402,)+MATCH(H331,RAW_b_TEI0185_REV03!B:B,),3),INDEX(RAW_b_TEI0185_REV03!B:D,MATCH(H331,RAW_b_TEI0185_REV03!B:B,0),3)),"---")))=0,"---",IF(K331&lt;&gt;"---",IF(INDEX(RAW_b_TEI0185_REV03!B:D,MATCH(H331,RAW_b_TEI0185_REV03!B:B,0),3)=L331,INDEX(
RAW_b_TEI0185_REV03!B:D,MATCH(H331,INDEX(RAW_b_TEI0185_REV03!B:B,MATCH(H331,RAW_b_TEI0185_REV03!B:B,)+1):'RAW_b_TEI0185_REV03'!B11402,)+MATCH(H331,RAW_b_TEI0185_REV03!B:B,),3),INDEX(RAW_b_TEI0185_REV03!B:D,MATCH(H331,RAW_b_TEI0185_REV03!B:B,0),3)),"---"))),"---")</f>
        <v>---</v>
      </c>
      <c r="T331">
        <f>COUNTIF(RAW_b_TEI0185_REV03!B:B,G331)</f>
        <v>1</v>
      </c>
      <c r="U331" t="str">
        <f t="shared" si="40"/>
        <v>FMC-NetJ3_M2</v>
      </c>
      <c r="W331" t="str">
        <f>IF(IF(IFERROR(VLOOKUP(H331,$O$6:$O$50,1,),1)=1,1,0),IFERROR(VLOOKUP($F$2&amp;"-"&amp;H331,RAW_b_TEI0185_REV03!C:G,4,0),"--"),"---")</f>
        <v>--</v>
      </c>
      <c r="X331" t="str">
        <f t="shared" si="41"/>
        <v>---</v>
      </c>
    </row>
    <row r="332" spans="1:24" x14ac:dyDescent="0.25">
      <c r="A332" t="s">
        <v>5450</v>
      </c>
      <c r="B332" t="s">
        <v>5223</v>
      </c>
      <c r="C332" t="s">
        <v>1111</v>
      </c>
      <c r="D332" t="s">
        <v>271</v>
      </c>
      <c r="E332" t="s">
        <v>1110</v>
      </c>
      <c r="F332" t="str">
        <f t="shared" si="35"/>
        <v>J3-M3</v>
      </c>
      <c r="G332" t="str">
        <f>VLOOKUP(F332,RAW_b_TEI0185_REV03!A:B,2,0)</f>
        <v>NetJ3_M3</v>
      </c>
      <c r="H332" t="str">
        <f t="shared" si="36"/>
        <v>NetJ3_M3</v>
      </c>
      <c r="I332" t="str">
        <f t="shared" si="37"/>
        <v>--</v>
      </c>
      <c r="J332" t="str">
        <f t="shared" si="38"/>
        <v>--</v>
      </c>
      <c r="K332" t="str">
        <f>IFERROR(IF(J332="--",IF(G332=H332,VLOOKUP(G332,RAW_b_TEI0185_REV03!L:N,3,0),SUM(VLOOKUP(H332,RAW_b_TEI0185_REV03!L:N,3,0),VLOOKUP(G332,RAW_b_TEI0185_REV03!L:N,3,0))),"---"),"---")</f>
        <v>---</v>
      </c>
      <c r="L332" t="str">
        <f t="shared" si="39"/>
        <v>J3-M3</v>
      </c>
      <c r="M332" t="str">
        <f>IFERROR(IF(
COUNTIF(B2B!H:H,(IF(K332&lt;&gt;"---",IF(INDEX(RAW_b_TEI0185_REV03!B:D,MATCH(H332,RAW_b_TEI0185_REV03!B:B,0),3)=L332,INDEX(
RAW_b_TEI0185_REV03!B:D,MATCH(H332,INDEX(RAW_b_TEI0185_REV03!B:B,MATCH(H332,RAW_b_TEI0185_REV03!B:B,)+1):'RAW_b_TEI0185_REV03'!B11403,)+MATCH(H332,RAW_b_TEI0185_REV03!B:B,),3),INDEX(RAW_b_TEI0185_REV03!B:D,MATCH(H332,RAW_b_TEI0185_REV03!B:B,0),3)),"---")))=1,"---",IF(K332&lt;&gt;"---",IF(INDEX(RAW_b_TEI0185_REV03!B:D,MATCH(H332,RAW_b_TEI0185_REV03!B:B,0),3)=L332,INDEX(
RAW_b_TEI0185_REV03!B:D,MATCH(H332,INDEX(RAW_b_TEI0185_REV03!B:B,MATCH(H332,RAW_b_TEI0185_REV03!B:B,)+1):'RAW_b_TEI0185_REV03'!B11403,)+MATCH(H332,RAW_b_TEI0185_REV03!B:B,),3),INDEX(RAW_b_TEI0185_REV03!B:D,MATCH(H332,RAW_b_TEI0185_REV03!B:B,0),3)),"---")),"---")</f>
        <v>---</v>
      </c>
      <c r="N332" t="str">
        <f>IFERROR(IF(AND(B332="B2B",J332="--"),L332,IF(
COUNTIF(B2B!H:H,(IF(K332&lt;&gt;"---",IF(INDEX(RAW_b_TEI0185_REV03!B:D,MATCH(H332,RAW_b_TEI0185_REV03!B:B,0),3)=L332,INDEX(
RAW_b_TEI0185_REV03!B:D,MATCH(H332,INDEX(RAW_b_TEI0185_REV03!B:B,MATCH(H332,RAW_b_TEI0185_REV03!B:B,)+1):'RAW_b_TEI0185_REV03'!B11403,)+MATCH(H332,RAW_b_TEI0185_REV03!B:B,),3),INDEX(RAW_b_TEI0185_REV03!B:D,MATCH(H332,RAW_b_TEI0185_REV03!B:B,0),3)),"---")))=0,"---",IF(K332&lt;&gt;"---",IF(INDEX(RAW_b_TEI0185_REV03!B:D,MATCH(H332,RAW_b_TEI0185_REV03!B:B,0),3)=L332,INDEX(
RAW_b_TEI0185_REV03!B:D,MATCH(H332,INDEX(RAW_b_TEI0185_REV03!B:B,MATCH(H332,RAW_b_TEI0185_REV03!B:B,)+1):'RAW_b_TEI0185_REV03'!B11403,)+MATCH(H332,RAW_b_TEI0185_REV03!B:B,),3),INDEX(RAW_b_TEI0185_REV03!B:D,MATCH(H332,RAW_b_TEI0185_REV03!B:B,0),3)),"---"))),"---")</f>
        <v>---</v>
      </c>
      <c r="T332">
        <f>COUNTIF(RAW_b_TEI0185_REV03!B:B,G332)</f>
        <v>1</v>
      </c>
      <c r="U332" t="str">
        <f t="shared" si="40"/>
        <v>FMC-NetJ3_M3</v>
      </c>
      <c r="W332" t="str">
        <f>IF(IF(IFERROR(VLOOKUP(H332,$O$6:$O$50,1,),1)=1,1,0),IFERROR(VLOOKUP($F$2&amp;"-"&amp;H332,RAW_b_TEI0185_REV03!C:G,4,0),"--"),"---")</f>
        <v>--</v>
      </c>
      <c r="X332" t="str">
        <f t="shared" si="41"/>
        <v>---</v>
      </c>
    </row>
    <row r="333" spans="1:24" x14ac:dyDescent="0.25">
      <c r="A333" t="s">
        <v>5451</v>
      </c>
      <c r="B333" t="s">
        <v>5223</v>
      </c>
      <c r="C333" t="s">
        <v>1114</v>
      </c>
      <c r="D333" t="s">
        <v>271</v>
      </c>
      <c r="E333" t="s">
        <v>1113</v>
      </c>
      <c r="F333" t="str">
        <f t="shared" si="35"/>
        <v>J3-M6</v>
      </c>
      <c r="G333" t="str">
        <f>VLOOKUP(F333,RAW_b_TEI0185_REV03!A:B,2,0)</f>
        <v>NetJ3_M6</v>
      </c>
      <c r="H333" t="str">
        <f t="shared" si="36"/>
        <v>NetJ3_M6</v>
      </c>
      <c r="I333" t="str">
        <f t="shared" si="37"/>
        <v>--</v>
      </c>
      <c r="J333" t="str">
        <f t="shared" si="38"/>
        <v>--</v>
      </c>
      <c r="K333" t="str">
        <f>IFERROR(IF(J333="--",IF(G333=H333,VLOOKUP(G333,RAW_b_TEI0185_REV03!L:N,3,0),SUM(VLOOKUP(H333,RAW_b_TEI0185_REV03!L:N,3,0),VLOOKUP(G333,RAW_b_TEI0185_REV03!L:N,3,0))),"---"),"---")</f>
        <v>---</v>
      </c>
      <c r="L333" t="str">
        <f t="shared" si="39"/>
        <v>J3-M6</v>
      </c>
      <c r="M333" t="str">
        <f>IFERROR(IF(
COUNTIF(B2B!H:H,(IF(K333&lt;&gt;"---",IF(INDEX(RAW_b_TEI0185_REV03!B:D,MATCH(H333,RAW_b_TEI0185_REV03!B:B,0),3)=L333,INDEX(
RAW_b_TEI0185_REV03!B:D,MATCH(H333,INDEX(RAW_b_TEI0185_REV03!B:B,MATCH(H333,RAW_b_TEI0185_REV03!B:B,)+1):'RAW_b_TEI0185_REV03'!B11404,)+MATCH(H333,RAW_b_TEI0185_REV03!B:B,),3),INDEX(RAW_b_TEI0185_REV03!B:D,MATCH(H333,RAW_b_TEI0185_REV03!B:B,0),3)),"---")))=1,"---",IF(K333&lt;&gt;"---",IF(INDEX(RAW_b_TEI0185_REV03!B:D,MATCH(H333,RAW_b_TEI0185_REV03!B:B,0),3)=L333,INDEX(
RAW_b_TEI0185_REV03!B:D,MATCH(H333,INDEX(RAW_b_TEI0185_REV03!B:B,MATCH(H333,RAW_b_TEI0185_REV03!B:B,)+1):'RAW_b_TEI0185_REV03'!B11404,)+MATCH(H333,RAW_b_TEI0185_REV03!B:B,),3),INDEX(RAW_b_TEI0185_REV03!B:D,MATCH(H333,RAW_b_TEI0185_REV03!B:B,0),3)),"---")),"---")</f>
        <v>---</v>
      </c>
      <c r="N333" t="str">
        <f>IFERROR(IF(AND(B333="B2B",J333="--"),L333,IF(
COUNTIF(B2B!H:H,(IF(K333&lt;&gt;"---",IF(INDEX(RAW_b_TEI0185_REV03!B:D,MATCH(H333,RAW_b_TEI0185_REV03!B:B,0),3)=L333,INDEX(
RAW_b_TEI0185_REV03!B:D,MATCH(H333,INDEX(RAW_b_TEI0185_REV03!B:B,MATCH(H333,RAW_b_TEI0185_REV03!B:B,)+1):'RAW_b_TEI0185_REV03'!B11404,)+MATCH(H333,RAW_b_TEI0185_REV03!B:B,),3),INDEX(RAW_b_TEI0185_REV03!B:D,MATCH(H333,RAW_b_TEI0185_REV03!B:B,0),3)),"---")))=0,"---",IF(K333&lt;&gt;"---",IF(INDEX(RAW_b_TEI0185_REV03!B:D,MATCH(H333,RAW_b_TEI0185_REV03!B:B,0),3)=L333,INDEX(
RAW_b_TEI0185_REV03!B:D,MATCH(H333,INDEX(RAW_b_TEI0185_REV03!B:B,MATCH(H333,RAW_b_TEI0185_REV03!B:B,)+1):'RAW_b_TEI0185_REV03'!B11404,)+MATCH(H333,RAW_b_TEI0185_REV03!B:B,),3),INDEX(RAW_b_TEI0185_REV03!B:D,MATCH(H333,RAW_b_TEI0185_REV03!B:B,0),3)),"---"))),"---")</f>
        <v>---</v>
      </c>
      <c r="T333">
        <f>COUNTIF(RAW_b_TEI0185_REV03!B:B,G333)</f>
        <v>1</v>
      </c>
      <c r="U333" t="str">
        <f t="shared" si="40"/>
        <v>FMC-NetJ3_M6</v>
      </c>
      <c r="W333" t="str">
        <f>IF(IF(IFERROR(VLOOKUP(H333,$O$6:$O$50,1,),1)=1,1,0),IFERROR(VLOOKUP($F$2&amp;"-"&amp;H333,RAW_b_TEI0185_REV03!C:G,4,0),"--"),"---")</f>
        <v>--</v>
      </c>
      <c r="X333" t="str">
        <f t="shared" si="41"/>
        <v>---</v>
      </c>
    </row>
    <row r="334" spans="1:24" x14ac:dyDescent="0.25">
      <c r="A334" t="s">
        <v>5452</v>
      </c>
      <c r="B334" t="s">
        <v>5223</v>
      </c>
      <c r="C334" t="s">
        <v>1117</v>
      </c>
      <c r="D334" t="s">
        <v>271</v>
      </c>
      <c r="E334" t="s">
        <v>1116</v>
      </c>
      <c r="F334" t="str">
        <f t="shared" si="35"/>
        <v>J3-M7</v>
      </c>
      <c r="G334" t="str">
        <f>VLOOKUP(F334,RAW_b_TEI0185_REV03!A:B,2,0)</f>
        <v>NetJ3_M7</v>
      </c>
      <c r="H334" t="str">
        <f t="shared" si="36"/>
        <v>NetJ3_M7</v>
      </c>
      <c r="I334" t="str">
        <f t="shared" si="37"/>
        <v>--</v>
      </c>
      <c r="J334" t="str">
        <f t="shared" si="38"/>
        <v>--</v>
      </c>
      <c r="K334" t="str">
        <f>IFERROR(IF(J334="--",IF(G334=H334,VLOOKUP(G334,RAW_b_TEI0185_REV03!L:N,3,0),SUM(VLOOKUP(H334,RAW_b_TEI0185_REV03!L:N,3,0),VLOOKUP(G334,RAW_b_TEI0185_REV03!L:N,3,0))),"---"),"---")</f>
        <v>---</v>
      </c>
      <c r="L334" t="str">
        <f t="shared" si="39"/>
        <v>J3-M7</v>
      </c>
      <c r="M334" t="str">
        <f>IFERROR(IF(
COUNTIF(B2B!H:H,(IF(K334&lt;&gt;"---",IF(INDEX(RAW_b_TEI0185_REV03!B:D,MATCH(H334,RAW_b_TEI0185_REV03!B:B,0),3)=L334,INDEX(
RAW_b_TEI0185_REV03!B:D,MATCH(H334,INDEX(RAW_b_TEI0185_REV03!B:B,MATCH(H334,RAW_b_TEI0185_REV03!B:B,)+1):'RAW_b_TEI0185_REV03'!B11405,)+MATCH(H334,RAW_b_TEI0185_REV03!B:B,),3),INDEX(RAW_b_TEI0185_REV03!B:D,MATCH(H334,RAW_b_TEI0185_REV03!B:B,0),3)),"---")))=1,"---",IF(K334&lt;&gt;"---",IF(INDEX(RAW_b_TEI0185_REV03!B:D,MATCH(H334,RAW_b_TEI0185_REV03!B:B,0),3)=L334,INDEX(
RAW_b_TEI0185_REV03!B:D,MATCH(H334,INDEX(RAW_b_TEI0185_REV03!B:B,MATCH(H334,RAW_b_TEI0185_REV03!B:B,)+1):'RAW_b_TEI0185_REV03'!B11405,)+MATCH(H334,RAW_b_TEI0185_REV03!B:B,),3),INDEX(RAW_b_TEI0185_REV03!B:D,MATCH(H334,RAW_b_TEI0185_REV03!B:B,0),3)),"---")),"---")</f>
        <v>---</v>
      </c>
      <c r="N334" t="str">
        <f>IFERROR(IF(AND(B334="B2B",J334="--"),L334,IF(
COUNTIF(B2B!H:H,(IF(K334&lt;&gt;"---",IF(INDEX(RAW_b_TEI0185_REV03!B:D,MATCH(H334,RAW_b_TEI0185_REV03!B:B,0),3)=L334,INDEX(
RAW_b_TEI0185_REV03!B:D,MATCH(H334,INDEX(RAW_b_TEI0185_REV03!B:B,MATCH(H334,RAW_b_TEI0185_REV03!B:B,)+1):'RAW_b_TEI0185_REV03'!B11405,)+MATCH(H334,RAW_b_TEI0185_REV03!B:B,),3),INDEX(RAW_b_TEI0185_REV03!B:D,MATCH(H334,RAW_b_TEI0185_REV03!B:B,0),3)),"---")))=0,"---",IF(K334&lt;&gt;"---",IF(INDEX(RAW_b_TEI0185_REV03!B:D,MATCH(H334,RAW_b_TEI0185_REV03!B:B,0),3)=L334,INDEX(
RAW_b_TEI0185_REV03!B:D,MATCH(H334,INDEX(RAW_b_TEI0185_REV03!B:B,MATCH(H334,RAW_b_TEI0185_REV03!B:B,)+1):'RAW_b_TEI0185_REV03'!B11405,)+MATCH(H334,RAW_b_TEI0185_REV03!B:B,),3),INDEX(RAW_b_TEI0185_REV03!B:D,MATCH(H334,RAW_b_TEI0185_REV03!B:B,0),3)),"---"))),"---")</f>
        <v>---</v>
      </c>
      <c r="T334">
        <f>COUNTIF(RAW_b_TEI0185_REV03!B:B,G334)</f>
        <v>1</v>
      </c>
      <c r="U334" t="str">
        <f t="shared" si="40"/>
        <v>FMC-NetJ3_M7</v>
      </c>
      <c r="W334" t="str">
        <f>IF(IF(IFERROR(VLOOKUP(H334,$O$6:$O$50,1,),1)=1,1,0),IFERROR(VLOOKUP($F$2&amp;"-"&amp;H334,RAW_b_TEI0185_REV03!C:G,4,0),"--"),"---")</f>
        <v>--</v>
      </c>
      <c r="X334" t="str">
        <f t="shared" si="41"/>
        <v>---</v>
      </c>
    </row>
    <row r="335" spans="1:24" x14ac:dyDescent="0.25">
      <c r="A335" t="s">
        <v>5453</v>
      </c>
      <c r="B335" t="s">
        <v>5223</v>
      </c>
      <c r="C335" t="s">
        <v>1120</v>
      </c>
      <c r="D335" t="s">
        <v>271</v>
      </c>
      <c r="E335" t="s">
        <v>1119</v>
      </c>
      <c r="F335" t="str">
        <f t="shared" si="35"/>
        <v>J3-M10</v>
      </c>
      <c r="G335" t="str">
        <f>VLOOKUP(F335,RAW_b_TEI0185_REV03!A:B,2,0)</f>
        <v>NetJ3_M10</v>
      </c>
      <c r="H335" t="str">
        <f t="shared" si="36"/>
        <v>NetJ3_M10</v>
      </c>
      <c r="I335" t="str">
        <f t="shared" si="37"/>
        <v>--</v>
      </c>
      <c r="J335" t="str">
        <f t="shared" si="38"/>
        <v>--</v>
      </c>
      <c r="K335" t="str">
        <f>IFERROR(IF(J335="--",IF(G335=H335,VLOOKUP(G335,RAW_b_TEI0185_REV03!L:N,3,0),SUM(VLOOKUP(H335,RAW_b_TEI0185_REV03!L:N,3,0),VLOOKUP(G335,RAW_b_TEI0185_REV03!L:N,3,0))),"---"),"---")</f>
        <v>---</v>
      </c>
      <c r="L335" t="str">
        <f t="shared" si="39"/>
        <v>J3-M10</v>
      </c>
      <c r="M335" t="str">
        <f>IFERROR(IF(
COUNTIF(B2B!H:H,(IF(K335&lt;&gt;"---",IF(INDEX(RAW_b_TEI0185_REV03!B:D,MATCH(H335,RAW_b_TEI0185_REV03!B:B,0),3)=L335,INDEX(
RAW_b_TEI0185_REV03!B:D,MATCH(H335,INDEX(RAW_b_TEI0185_REV03!B:B,MATCH(H335,RAW_b_TEI0185_REV03!B:B,)+1):'RAW_b_TEI0185_REV03'!B11406,)+MATCH(H335,RAW_b_TEI0185_REV03!B:B,),3),INDEX(RAW_b_TEI0185_REV03!B:D,MATCH(H335,RAW_b_TEI0185_REV03!B:B,0),3)),"---")))=1,"---",IF(K335&lt;&gt;"---",IF(INDEX(RAW_b_TEI0185_REV03!B:D,MATCH(H335,RAW_b_TEI0185_REV03!B:B,0),3)=L335,INDEX(
RAW_b_TEI0185_REV03!B:D,MATCH(H335,INDEX(RAW_b_TEI0185_REV03!B:B,MATCH(H335,RAW_b_TEI0185_REV03!B:B,)+1):'RAW_b_TEI0185_REV03'!B11406,)+MATCH(H335,RAW_b_TEI0185_REV03!B:B,),3),INDEX(RAW_b_TEI0185_REV03!B:D,MATCH(H335,RAW_b_TEI0185_REV03!B:B,0),3)),"---")),"---")</f>
        <v>---</v>
      </c>
      <c r="N335" t="str">
        <f>IFERROR(IF(AND(B335="B2B",J335="--"),L335,IF(
COUNTIF(B2B!H:H,(IF(K335&lt;&gt;"---",IF(INDEX(RAW_b_TEI0185_REV03!B:D,MATCH(H335,RAW_b_TEI0185_REV03!B:B,0),3)=L335,INDEX(
RAW_b_TEI0185_REV03!B:D,MATCH(H335,INDEX(RAW_b_TEI0185_REV03!B:B,MATCH(H335,RAW_b_TEI0185_REV03!B:B,)+1):'RAW_b_TEI0185_REV03'!B11406,)+MATCH(H335,RAW_b_TEI0185_REV03!B:B,),3),INDEX(RAW_b_TEI0185_REV03!B:D,MATCH(H335,RAW_b_TEI0185_REV03!B:B,0),3)),"---")))=0,"---",IF(K335&lt;&gt;"---",IF(INDEX(RAW_b_TEI0185_REV03!B:D,MATCH(H335,RAW_b_TEI0185_REV03!B:B,0),3)=L335,INDEX(
RAW_b_TEI0185_REV03!B:D,MATCH(H335,INDEX(RAW_b_TEI0185_REV03!B:B,MATCH(H335,RAW_b_TEI0185_REV03!B:B,)+1):'RAW_b_TEI0185_REV03'!B11406,)+MATCH(H335,RAW_b_TEI0185_REV03!B:B,),3),INDEX(RAW_b_TEI0185_REV03!B:D,MATCH(H335,RAW_b_TEI0185_REV03!B:B,0),3)),"---"))),"---")</f>
        <v>---</v>
      </c>
      <c r="T335">
        <f>COUNTIF(RAW_b_TEI0185_REV03!B:B,G335)</f>
        <v>1</v>
      </c>
      <c r="U335" t="str">
        <f t="shared" si="40"/>
        <v>FMC-NetJ3_M10</v>
      </c>
      <c r="W335" t="str">
        <f>IF(IF(IFERROR(VLOOKUP(H335,$O$6:$O$50,1,),1)=1,1,0),IFERROR(VLOOKUP($F$2&amp;"-"&amp;H335,RAW_b_TEI0185_REV03!C:G,4,0),"--"),"---")</f>
        <v>--</v>
      </c>
      <c r="X335" t="str">
        <f t="shared" si="41"/>
        <v>---</v>
      </c>
    </row>
    <row r="336" spans="1:24" x14ac:dyDescent="0.25">
      <c r="A336" t="s">
        <v>5454</v>
      </c>
      <c r="B336" t="s">
        <v>5223</v>
      </c>
      <c r="C336" t="s">
        <v>1123</v>
      </c>
      <c r="D336" t="s">
        <v>271</v>
      </c>
      <c r="E336" t="s">
        <v>1122</v>
      </c>
      <c r="F336" t="str">
        <f t="shared" si="35"/>
        <v>J3-M11</v>
      </c>
      <c r="G336" t="str">
        <f>VLOOKUP(F336,RAW_b_TEI0185_REV03!A:B,2,0)</f>
        <v>NetJ3_M11</v>
      </c>
      <c r="H336" t="str">
        <f t="shared" si="36"/>
        <v>NetJ3_M11</v>
      </c>
      <c r="I336" t="str">
        <f t="shared" si="37"/>
        <v>--</v>
      </c>
      <c r="J336" t="str">
        <f t="shared" si="38"/>
        <v>--</v>
      </c>
      <c r="K336" t="str">
        <f>IFERROR(IF(J336="--",IF(G336=H336,VLOOKUP(G336,RAW_b_TEI0185_REV03!L:N,3,0),SUM(VLOOKUP(H336,RAW_b_TEI0185_REV03!L:N,3,0),VLOOKUP(G336,RAW_b_TEI0185_REV03!L:N,3,0))),"---"),"---")</f>
        <v>---</v>
      </c>
      <c r="L336" t="str">
        <f t="shared" si="39"/>
        <v>J3-M11</v>
      </c>
      <c r="M336" t="str">
        <f>IFERROR(IF(
COUNTIF(B2B!H:H,(IF(K336&lt;&gt;"---",IF(INDEX(RAW_b_TEI0185_REV03!B:D,MATCH(H336,RAW_b_TEI0185_REV03!B:B,0),3)=L336,INDEX(
RAW_b_TEI0185_REV03!B:D,MATCH(H336,INDEX(RAW_b_TEI0185_REV03!B:B,MATCH(H336,RAW_b_TEI0185_REV03!B:B,)+1):'RAW_b_TEI0185_REV03'!B11407,)+MATCH(H336,RAW_b_TEI0185_REV03!B:B,),3),INDEX(RAW_b_TEI0185_REV03!B:D,MATCH(H336,RAW_b_TEI0185_REV03!B:B,0),3)),"---")))=1,"---",IF(K336&lt;&gt;"---",IF(INDEX(RAW_b_TEI0185_REV03!B:D,MATCH(H336,RAW_b_TEI0185_REV03!B:B,0),3)=L336,INDEX(
RAW_b_TEI0185_REV03!B:D,MATCH(H336,INDEX(RAW_b_TEI0185_REV03!B:B,MATCH(H336,RAW_b_TEI0185_REV03!B:B,)+1):'RAW_b_TEI0185_REV03'!B11407,)+MATCH(H336,RAW_b_TEI0185_REV03!B:B,),3),INDEX(RAW_b_TEI0185_REV03!B:D,MATCH(H336,RAW_b_TEI0185_REV03!B:B,0),3)),"---")),"---")</f>
        <v>---</v>
      </c>
      <c r="N336" t="str">
        <f>IFERROR(IF(AND(B336="B2B",J336="--"),L336,IF(
COUNTIF(B2B!H:H,(IF(K336&lt;&gt;"---",IF(INDEX(RAW_b_TEI0185_REV03!B:D,MATCH(H336,RAW_b_TEI0185_REV03!B:B,0),3)=L336,INDEX(
RAW_b_TEI0185_REV03!B:D,MATCH(H336,INDEX(RAW_b_TEI0185_REV03!B:B,MATCH(H336,RAW_b_TEI0185_REV03!B:B,)+1):'RAW_b_TEI0185_REV03'!B11407,)+MATCH(H336,RAW_b_TEI0185_REV03!B:B,),3),INDEX(RAW_b_TEI0185_REV03!B:D,MATCH(H336,RAW_b_TEI0185_REV03!B:B,0),3)),"---")))=0,"---",IF(K336&lt;&gt;"---",IF(INDEX(RAW_b_TEI0185_REV03!B:D,MATCH(H336,RAW_b_TEI0185_REV03!B:B,0),3)=L336,INDEX(
RAW_b_TEI0185_REV03!B:D,MATCH(H336,INDEX(RAW_b_TEI0185_REV03!B:B,MATCH(H336,RAW_b_TEI0185_REV03!B:B,)+1):'RAW_b_TEI0185_REV03'!B11407,)+MATCH(H336,RAW_b_TEI0185_REV03!B:B,),3),INDEX(RAW_b_TEI0185_REV03!B:D,MATCH(H336,RAW_b_TEI0185_REV03!B:B,0),3)),"---"))),"---")</f>
        <v>---</v>
      </c>
      <c r="T336">
        <f>COUNTIF(RAW_b_TEI0185_REV03!B:B,G336)</f>
        <v>1</v>
      </c>
      <c r="U336" t="str">
        <f t="shared" si="40"/>
        <v>FMC-NetJ3_M11</v>
      </c>
      <c r="W336" t="str">
        <f>IF(IF(IFERROR(VLOOKUP(H336,$O$6:$O$50,1,),1)=1,1,0),IFERROR(VLOOKUP($F$2&amp;"-"&amp;H336,RAW_b_TEI0185_REV03!C:G,4,0),"--"),"---")</f>
        <v>--</v>
      </c>
      <c r="X336" t="str">
        <f t="shared" si="41"/>
        <v>---</v>
      </c>
    </row>
    <row r="337" spans="1:24" x14ac:dyDescent="0.25">
      <c r="A337" t="s">
        <v>5455</v>
      </c>
      <c r="B337" t="s">
        <v>5223</v>
      </c>
      <c r="C337" t="s">
        <v>1126</v>
      </c>
      <c r="D337" t="s">
        <v>271</v>
      </c>
      <c r="E337" t="s">
        <v>1125</v>
      </c>
      <c r="F337" t="str">
        <f t="shared" si="35"/>
        <v>J3-M14</v>
      </c>
      <c r="G337" t="str">
        <f>VLOOKUP(F337,RAW_b_TEI0185_REV03!A:B,2,0)</f>
        <v>NetJ3_M14</v>
      </c>
      <c r="H337" t="str">
        <f t="shared" si="36"/>
        <v>NetJ3_M14</v>
      </c>
      <c r="I337" t="str">
        <f t="shared" si="37"/>
        <v>--</v>
      </c>
      <c r="J337" t="str">
        <f t="shared" si="38"/>
        <v>--</v>
      </c>
      <c r="K337" t="str">
        <f>IFERROR(IF(J337="--",IF(G337=H337,VLOOKUP(G337,RAW_b_TEI0185_REV03!L:N,3,0),SUM(VLOOKUP(H337,RAW_b_TEI0185_REV03!L:N,3,0),VLOOKUP(G337,RAW_b_TEI0185_REV03!L:N,3,0))),"---"),"---")</f>
        <v>---</v>
      </c>
      <c r="L337" t="str">
        <f t="shared" si="39"/>
        <v>J3-M14</v>
      </c>
      <c r="M337" t="str">
        <f>IFERROR(IF(
COUNTIF(B2B!H:H,(IF(K337&lt;&gt;"---",IF(INDEX(RAW_b_TEI0185_REV03!B:D,MATCH(H337,RAW_b_TEI0185_REV03!B:B,0),3)=L337,INDEX(
RAW_b_TEI0185_REV03!B:D,MATCH(H337,INDEX(RAW_b_TEI0185_REV03!B:B,MATCH(H337,RAW_b_TEI0185_REV03!B:B,)+1):'RAW_b_TEI0185_REV03'!B11408,)+MATCH(H337,RAW_b_TEI0185_REV03!B:B,),3),INDEX(RAW_b_TEI0185_REV03!B:D,MATCH(H337,RAW_b_TEI0185_REV03!B:B,0),3)),"---")))=1,"---",IF(K337&lt;&gt;"---",IF(INDEX(RAW_b_TEI0185_REV03!B:D,MATCH(H337,RAW_b_TEI0185_REV03!B:B,0),3)=L337,INDEX(
RAW_b_TEI0185_REV03!B:D,MATCH(H337,INDEX(RAW_b_TEI0185_REV03!B:B,MATCH(H337,RAW_b_TEI0185_REV03!B:B,)+1):'RAW_b_TEI0185_REV03'!B11408,)+MATCH(H337,RAW_b_TEI0185_REV03!B:B,),3),INDEX(RAW_b_TEI0185_REV03!B:D,MATCH(H337,RAW_b_TEI0185_REV03!B:B,0),3)),"---")),"---")</f>
        <v>---</v>
      </c>
      <c r="N337" t="str">
        <f>IFERROR(IF(AND(B337="B2B",J337="--"),L337,IF(
COUNTIF(B2B!H:H,(IF(K337&lt;&gt;"---",IF(INDEX(RAW_b_TEI0185_REV03!B:D,MATCH(H337,RAW_b_TEI0185_REV03!B:B,0),3)=L337,INDEX(
RAW_b_TEI0185_REV03!B:D,MATCH(H337,INDEX(RAW_b_TEI0185_REV03!B:B,MATCH(H337,RAW_b_TEI0185_REV03!B:B,)+1):'RAW_b_TEI0185_REV03'!B11408,)+MATCH(H337,RAW_b_TEI0185_REV03!B:B,),3),INDEX(RAW_b_TEI0185_REV03!B:D,MATCH(H337,RAW_b_TEI0185_REV03!B:B,0),3)),"---")))=0,"---",IF(K337&lt;&gt;"---",IF(INDEX(RAW_b_TEI0185_REV03!B:D,MATCH(H337,RAW_b_TEI0185_REV03!B:B,0),3)=L337,INDEX(
RAW_b_TEI0185_REV03!B:D,MATCH(H337,INDEX(RAW_b_TEI0185_REV03!B:B,MATCH(H337,RAW_b_TEI0185_REV03!B:B,)+1):'RAW_b_TEI0185_REV03'!B11408,)+MATCH(H337,RAW_b_TEI0185_REV03!B:B,),3),INDEX(RAW_b_TEI0185_REV03!B:D,MATCH(H337,RAW_b_TEI0185_REV03!B:B,0),3)),"---"))),"---")</f>
        <v>---</v>
      </c>
      <c r="T337">
        <f>COUNTIF(RAW_b_TEI0185_REV03!B:B,G337)</f>
        <v>1</v>
      </c>
      <c r="U337" t="str">
        <f t="shared" si="40"/>
        <v>FMC-NetJ3_M14</v>
      </c>
      <c r="W337" t="str">
        <f>IF(IF(IFERROR(VLOOKUP(H337,$O$6:$O$50,1,),1)=1,1,0),IFERROR(VLOOKUP($F$2&amp;"-"&amp;H337,RAW_b_TEI0185_REV03!C:G,4,0),"--"),"---")</f>
        <v>--</v>
      </c>
      <c r="X337" t="str">
        <f t="shared" si="41"/>
        <v>---</v>
      </c>
    </row>
    <row r="338" spans="1:24" x14ac:dyDescent="0.25">
      <c r="A338" t="s">
        <v>5456</v>
      </c>
      <c r="B338" t="s">
        <v>5223</v>
      </c>
      <c r="C338" t="s">
        <v>1129</v>
      </c>
      <c r="D338" t="s">
        <v>271</v>
      </c>
      <c r="E338" t="s">
        <v>1128</v>
      </c>
      <c r="F338" t="str">
        <f t="shared" si="35"/>
        <v>J3-M15</v>
      </c>
      <c r="G338" t="str">
        <f>VLOOKUP(F338,RAW_b_TEI0185_REV03!A:B,2,0)</f>
        <v>NetJ3_M15</v>
      </c>
      <c r="H338" t="str">
        <f t="shared" si="36"/>
        <v>NetJ3_M15</v>
      </c>
      <c r="I338" t="str">
        <f t="shared" si="37"/>
        <v>--</v>
      </c>
      <c r="J338" t="str">
        <f t="shared" si="38"/>
        <v>--</v>
      </c>
      <c r="K338" t="str">
        <f>IFERROR(IF(J338="--",IF(G338=H338,VLOOKUP(G338,RAW_b_TEI0185_REV03!L:N,3,0),SUM(VLOOKUP(H338,RAW_b_TEI0185_REV03!L:N,3,0),VLOOKUP(G338,RAW_b_TEI0185_REV03!L:N,3,0))),"---"),"---")</f>
        <v>---</v>
      </c>
      <c r="L338" t="str">
        <f t="shared" si="39"/>
        <v>J3-M15</v>
      </c>
      <c r="M338" t="str">
        <f>IFERROR(IF(
COUNTIF(B2B!H:H,(IF(K338&lt;&gt;"---",IF(INDEX(RAW_b_TEI0185_REV03!B:D,MATCH(H338,RAW_b_TEI0185_REV03!B:B,0),3)=L338,INDEX(
RAW_b_TEI0185_REV03!B:D,MATCH(H338,INDEX(RAW_b_TEI0185_REV03!B:B,MATCH(H338,RAW_b_TEI0185_REV03!B:B,)+1):'RAW_b_TEI0185_REV03'!B11409,)+MATCH(H338,RAW_b_TEI0185_REV03!B:B,),3),INDEX(RAW_b_TEI0185_REV03!B:D,MATCH(H338,RAW_b_TEI0185_REV03!B:B,0),3)),"---")))=1,"---",IF(K338&lt;&gt;"---",IF(INDEX(RAW_b_TEI0185_REV03!B:D,MATCH(H338,RAW_b_TEI0185_REV03!B:B,0),3)=L338,INDEX(
RAW_b_TEI0185_REV03!B:D,MATCH(H338,INDEX(RAW_b_TEI0185_REV03!B:B,MATCH(H338,RAW_b_TEI0185_REV03!B:B,)+1):'RAW_b_TEI0185_REV03'!B11409,)+MATCH(H338,RAW_b_TEI0185_REV03!B:B,),3),INDEX(RAW_b_TEI0185_REV03!B:D,MATCH(H338,RAW_b_TEI0185_REV03!B:B,0),3)),"---")),"---")</f>
        <v>---</v>
      </c>
      <c r="N338" t="str">
        <f>IFERROR(IF(AND(B338="B2B",J338="--"),L338,IF(
COUNTIF(B2B!H:H,(IF(K338&lt;&gt;"---",IF(INDEX(RAW_b_TEI0185_REV03!B:D,MATCH(H338,RAW_b_TEI0185_REV03!B:B,0),3)=L338,INDEX(
RAW_b_TEI0185_REV03!B:D,MATCH(H338,INDEX(RAW_b_TEI0185_REV03!B:B,MATCH(H338,RAW_b_TEI0185_REV03!B:B,)+1):'RAW_b_TEI0185_REV03'!B11409,)+MATCH(H338,RAW_b_TEI0185_REV03!B:B,),3),INDEX(RAW_b_TEI0185_REV03!B:D,MATCH(H338,RAW_b_TEI0185_REV03!B:B,0),3)),"---")))=0,"---",IF(K338&lt;&gt;"---",IF(INDEX(RAW_b_TEI0185_REV03!B:D,MATCH(H338,RAW_b_TEI0185_REV03!B:B,0),3)=L338,INDEX(
RAW_b_TEI0185_REV03!B:D,MATCH(H338,INDEX(RAW_b_TEI0185_REV03!B:B,MATCH(H338,RAW_b_TEI0185_REV03!B:B,)+1):'RAW_b_TEI0185_REV03'!B11409,)+MATCH(H338,RAW_b_TEI0185_REV03!B:B,),3),INDEX(RAW_b_TEI0185_REV03!B:D,MATCH(H338,RAW_b_TEI0185_REV03!B:B,0),3)),"---"))),"---")</f>
        <v>---</v>
      </c>
      <c r="T338">
        <f>COUNTIF(RAW_b_TEI0185_REV03!B:B,G338)</f>
        <v>1</v>
      </c>
      <c r="U338" t="str">
        <f t="shared" si="40"/>
        <v>FMC-NetJ3_M15</v>
      </c>
      <c r="W338" t="str">
        <f>IF(IF(IFERROR(VLOOKUP(H338,$O$6:$O$50,1,),1)=1,1,0),IFERROR(VLOOKUP($F$2&amp;"-"&amp;H338,RAW_b_TEI0185_REV03!C:G,4,0),"--"),"---")</f>
        <v>--</v>
      </c>
      <c r="X338" t="str">
        <f t="shared" si="41"/>
        <v>---</v>
      </c>
    </row>
    <row r="339" spans="1:24" x14ac:dyDescent="0.25">
      <c r="A339" t="s">
        <v>5457</v>
      </c>
      <c r="B339" t="s">
        <v>5223</v>
      </c>
      <c r="C339" t="s">
        <v>1132</v>
      </c>
      <c r="D339" t="s">
        <v>271</v>
      </c>
      <c r="E339" t="s">
        <v>1131</v>
      </c>
      <c r="F339" t="str">
        <f t="shared" si="35"/>
        <v>J3-M18</v>
      </c>
      <c r="G339" t="str">
        <f>VLOOKUP(F339,RAW_b_TEI0185_REV03!A:B,2,0)</f>
        <v>NetJ3_M18</v>
      </c>
      <c r="H339" t="str">
        <f t="shared" si="36"/>
        <v>NetJ3_M18</v>
      </c>
      <c r="I339" t="str">
        <f t="shared" si="37"/>
        <v>--</v>
      </c>
      <c r="J339" t="str">
        <f t="shared" si="38"/>
        <v>--</v>
      </c>
      <c r="K339" t="str">
        <f>IFERROR(IF(J339="--",IF(G339=H339,VLOOKUP(G339,RAW_b_TEI0185_REV03!L:N,3,0),SUM(VLOOKUP(H339,RAW_b_TEI0185_REV03!L:N,3,0),VLOOKUP(G339,RAW_b_TEI0185_REV03!L:N,3,0))),"---"),"---")</f>
        <v>---</v>
      </c>
      <c r="L339" t="str">
        <f t="shared" si="39"/>
        <v>J3-M18</v>
      </c>
      <c r="M339" t="str">
        <f>IFERROR(IF(
COUNTIF(B2B!H:H,(IF(K339&lt;&gt;"---",IF(INDEX(RAW_b_TEI0185_REV03!B:D,MATCH(H339,RAW_b_TEI0185_REV03!B:B,0),3)=L339,INDEX(
RAW_b_TEI0185_REV03!B:D,MATCH(H339,INDEX(RAW_b_TEI0185_REV03!B:B,MATCH(H339,RAW_b_TEI0185_REV03!B:B,)+1):'RAW_b_TEI0185_REV03'!B11410,)+MATCH(H339,RAW_b_TEI0185_REV03!B:B,),3),INDEX(RAW_b_TEI0185_REV03!B:D,MATCH(H339,RAW_b_TEI0185_REV03!B:B,0),3)),"---")))=1,"---",IF(K339&lt;&gt;"---",IF(INDEX(RAW_b_TEI0185_REV03!B:D,MATCH(H339,RAW_b_TEI0185_REV03!B:B,0),3)=L339,INDEX(
RAW_b_TEI0185_REV03!B:D,MATCH(H339,INDEX(RAW_b_TEI0185_REV03!B:B,MATCH(H339,RAW_b_TEI0185_REV03!B:B,)+1):'RAW_b_TEI0185_REV03'!B11410,)+MATCH(H339,RAW_b_TEI0185_REV03!B:B,),3),INDEX(RAW_b_TEI0185_REV03!B:D,MATCH(H339,RAW_b_TEI0185_REV03!B:B,0),3)),"---")),"---")</f>
        <v>---</v>
      </c>
      <c r="N339" t="str">
        <f>IFERROR(IF(AND(B339="B2B",J339="--"),L339,IF(
COUNTIF(B2B!H:H,(IF(K339&lt;&gt;"---",IF(INDEX(RAW_b_TEI0185_REV03!B:D,MATCH(H339,RAW_b_TEI0185_REV03!B:B,0),3)=L339,INDEX(
RAW_b_TEI0185_REV03!B:D,MATCH(H339,INDEX(RAW_b_TEI0185_REV03!B:B,MATCH(H339,RAW_b_TEI0185_REV03!B:B,)+1):'RAW_b_TEI0185_REV03'!B11410,)+MATCH(H339,RAW_b_TEI0185_REV03!B:B,),3),INDEX(RAW_b_TEI0185_REV03!B:D,MATCH(H339,RAW_b_TEI0185_REV03!B:B,0),3)),"---")))=0,"---",IF(K339&lt;&gt;"---",IF(INDEX(RAW_b_TEI0185_REV03!B:D,MATCH(H339,RAW_b_TEI0185_REV03!B:B,0),3)=L339,INDEX(
RAW_b_TEI0185_REV03!B:D,MATCH(H339,INDEX(RAW_b_TEI0185_REV03!B:B,MATCH(H339,RAW_b_TEI0185_REV03!B:B,)+1):'RAW_b_TEI0185_REV03'!B11410,)+MATCH(H339,RAW_b_TEI0185_REV03!B:B,),3),INDEX(RAW_b_TEI0185_REV03!B:D,MATCH(H339,RAW_b_TEI0185_REV03!B:B,0),3)),"---"))),"---")</f>
        <v>---</v>
      </c>
      <c r="T339">
        <f>COUNTIF(RAW_b_TEI0185_REV03!B:B,G339)</f>
        <v>1</v>
      </c>
      <c r="U339" t="str">
        <f t="shared" si="40"/>
        <v>FMC-NetJ3_M18</v>
      </c>
      <c r="W339" t="str">
        <f>IF(IF(IFERROR(VLOOKUP(H339,$O$6:$O$50,1,),1)=1,1,0),IFERROR(VLOOKUP($F$2&amp;"-"&amp;H339,RAW_b_TEI0185_REV03!C:G,4,0),"--"),"---")</f>
        <v>--</v>
      </c>
      <c r="X339" t="str">
        <f t="shared" si="41"/>
        <v>---</v>
      </c>
    </row>
    <row r="340" spans="1:24" x14ac:dyDescent="0.25">
      <c r="A340" t="s">
        <v>5458</v>
      </c>
      <c r="B340" t="s">
        <v>5223</v>
      </c>
      <c r="C340" t="s">
        <v>1135</v>
      </c>
      <c r="D340" t="s">
        <v>271</v>
      </c>
      <c r="E340" t="s">
        <v>1134</v>
      </c>
      <c r="F340" t="str">
        <f t="shared" si="35"/>
        <v>J3-M19</v>
      </c>
      <c r="G340" t="str">
        <f>VLOOKUP(F340,RAW_b_TEI0185_REV03!A:B,2,0)</f>
        <v>NetJ3_M19</v>
      </c>
      <c r="H340" t="str">
        <f t="shared" si="36"/>
        <v>NetJ3_M19</v>
      </c>
      <c r="I340" t="str">
        <f t="shared" si="37"/>
        <v>--</v>
      </c>
      <c r="J340" t="str">
        <f t="shared" si="38"/>
        <v>--</v>
      </c>
      <c r="K340" t="str">
        <f>IFERROR(IF(J340="--",IF(G340=H340,VLOOKUP(G340,RAW_b_TEI0185_REV03!L:N,3,0),SUM(VLOOKUP(H340,RAW_b_TEI0185_REV03!L:N,3,0),VLOOKUP(G340,RAW_b_TEI0185_REV03!L:N,3,0))),"---"),"---")</f>
        <v>---</v>
      </c>
      <c r="L340" t="str">
        <f t="shared" si="39"/>
        <v>J3-M19</v>
      </c>
      <c r="M340" t="str">
        <f>IFERROR(IF(
COUNTIF(B2B!H:H,(IF(K340&lt;&gt;"---",IF(INDEX(RAW_b_TEI0185_REV03!B:D,MATCH(H340,RAW_b_TEI0185_REV03!B:B,0),3)=L340,INDEX(
RAW_b_TEI0185_REV03!B:D,MATCH(H340,INDEX(RAW_b_TEI0185_REV03!B:B,MATCH(H340,RAW_b_TEI0185_REV03!B:B,)+1):'RAW_b_TEI0185_REV03'!B11411,)+MATCH(H340,RAW_b_TEI0185_REV03!B:B,),3),INDEX(RAW_b_TEI0185_REV03!B:D,MATCH(H340,RAW_b_TEI0185_REV03!B:B,0),3)),"---")))=1,"---",IF(K340&lt;&gt;"---",IF(INDEX(RAW_b_TEI0185_REV03!B:D,MATCH(H340,RAW_b_TEI0185_REV03!B:B,0),3)=L340,INDEX(
RAW_b_TEI0185_REV03!B:D,MATCH(H340,INDEX(RAW_b_TEI0185_REV03!B:B,MATCH(H340,RAW_b_TEI0185_REV03!B:B,)+1):'RAW_b_TEI0185_REV03'!B11411,)+MATCH(H340,RAW_b_TEI0185_REV03!B:B,),3),INDEX(RAW_b_TEI0185_REV03!B:D,MATCH(H340,RAW_b_TEI0185_REV03!B:B,0),3)),"---")),"---")</f>
        <v>---</v>
      </c>
      <c r="N340" t="str">
        <f>IFERROR(IF(AND(B340="B2B",J340="--"),L340,IF(
COUNTIF(B2B!H:H,(IF(K340&lt;&gt;"---",IF(INDEX(RAW_b_TEI0185_REV03!B:D,MATCH(H340,RAW_b_TEI0185_REV03!B:B,0),3)=L340,INDEX(
RAW_b_TEI0185_REV03!B:D,MATCH(H340,INDEX(RAW_b_TEI0185_REV03!B:B,MATCH(H340,RAW_b_TEI0185_REV03!B:B,)+1):'RAW_b_TEI0185_REV03'!B11411,)+MATCH(H340,RAW_b_TEI0185_REV03!B:B,),3),INDEX(RAW_b_TEI0185_REV03!B:D,MATCH(H340,RAW_b_TEI0185_REV03!B:B,0),3)),"---")))=0,"---",IF(K340&lt;&gt;"---",IF(INDEX(RAW_b_TEI0185_REV03!B:D,MATCH(H340,RAW_b_TEI0185_REV03!B:B,0),3)=L340,INDEX(
RAW_b_TEI0185_REV03!B:D,MATCH(H340,INDEX(RAW_b_TEI0185_REV03!B:B,MATCH(H340,RAW_b_TEI0185_REV03!B:B,)+1):'RAW_b_TEI0185_REV03'!B11411,)+MATCH(H340,RAW_b_TEI0185_REV03!B:B,),3),INDEX(RAW_b_TEI0185_REV03!B:D,MATCH(H340,RAW_b_TEI0185_REV03!B:B,0),3)),"---"))),"---")</f>
        <v>---</v>
      </c>
      <c r="T340">
        <f>COUNTIF(RAW_b_TEI0185_REV03!B:B,G340)</f>
        <v>1</v>
      </c>
      <c r="U340" t="str">
        <f t="shared" si="40"/>
        <v>FMC-NetJ3_M19</v>
      </c>
      <c r="W340" t="str">
        <f>IF(IF(IFERROR(VLOOKUP(H340,$O$6:$O$50,1,),1)=1,1,0),IFERROR(VLOOKUP($F$2&amp;"-"&amp;H340,RAW_b_TEI0185_REV03!C:G,4,0),"--"),"---")</f>
        <v>--</v>
      </c>
      <c r="X340" t="str">
        <f t="shared" si="41"/>
        <v>---</v>
      </c>
    </row>
    <row r="341" spans="1:24" x14ac:dyDescent="0.25">
      <c r="A341" t="s">
        <v>5459</v>
      </c>
      <c r="B341" t="s">
        <v>5223</v>
      </c>
      <c r="C341" t="s">
        <v>1138</v>
      </c>
      <c r="D341" t="s">
        <v>271</v>
      </c>
      <c r="E341" t="s">
        <v>1137</v>
      </c>
      <c r="F341" t="str">
        <f t="shared" si="35"/>
        <v>J3-M22</v>
      </c>
      <c r="G341" t="str">
        <f>VLOOKUP(F341,RAW_b_TEI0185_REV03!A:B,2,0)</f>
        <v>NetJ3_M22</v>
      </c>
      <c r="H341" t="str">
        <f t="shared" si="36"/>
        <v>NetJ3_M22</v>
      </c>
      <c r="I341" t="str">
        <f t="shared" si="37"/>
        <v>--</v>
      </c>
      <c r="J341" t="str">
        <f t="shared" si="38"/>
        <v>--</v>
      </c>
      <c r="K341" t="str">
        <f>IFERROR(IF(J341="--",IF(G341=H341,VLOOKUP(G341,RAW_b_TEI0185_REV03!L:N,3,0),SUM(VLOOKUP(H341,RAW_b_TEI0185_REV03!L:N,3,0),VLOOKUP(G341,RAW_b_TEI0185_REV03!L:N,3,0))),"---"),"---")</f>
        <v>---</v>
      </c>
      <c r="L341" t="str">
        <f t="shared" si="39"/>
        <v>J3-M22</v>
      </c>
      <c r="M341" t="str">
        <f>IFERROR(IF(
COUNTIF(B2B!H:H,(IF(K341&lt;&gt;"---",IF(INDEX(RAW_b_TEI0185_REV03!B:D,MATCH(H341,RAW_b_TEI0185_REV03!B:B,0),3)=L341,INDEX(
RAW_b_TEI0185_REV03!B:D,MATCH(H341,INDEX(RAW_b_TEI0185_REV03!B:B,MATCH(H341,RAW_b_TEI0185_REV03!B:B,)+1):'RAW_b_TEI0185_REV03'!B11412,)+MATCH(H341,RAW_b_TEI0185_REV03!B:B,),3),INDEX(RAW_b_TEI0185_REV03!B:D,MATCH(H341,RAW_b_TEI0185_REV03!B:B,0),3)),"---")))=1,"---",IF(K341&lt;&gt;"---",IF(INDEX(RAW_b_TEI0185_REV03!B:D,MATCH(H341,RAW_b_TEI0185_REV03!B:B,0),3)=L341,INDEX(
RAW_b_TEI0185_REV03!B:D,MATCH(H341,INDEX(RAW_b_TEI0185_REV03!B:B,MATCH(H341,RAW_b_TEI0185_REV03!B:B,)+1):'RAW_b_TEI0185_REV03'!B11412,)+MATCH(H341,RAW_b_TEI0185_REV03!B:B,),3),INDEX(RAW_b_TEI0185_REV03!B:D,MATCH(H341,RAW_b_TEI0185_REV03!B:B,0),3)),"---")),"---")</f>
        <v>---</v>
      </c>
      <c r="N341" t="str">
        <f>IFERROR(IF(AND(B341="B2B",J341="--"),L341,IF(
COUNTIF(B2B!H:H,(IF(K341&lt;&gt;"---",IF(INDEX(RAW_b_TEI0185_REV03!B:D,MATCH(H341,RAW_b_TEI0185_REV03!B:B,0),3)=L341,INDEX(
RAW_b_TEI0185_REV03!B:D,MATCH(H341,INDEX(RAW_b_TEI0185_REV03!B:B,MATCH(H341,RAW_b_TEI0185_REV03!B:B,)+1):'RAW_b_TEI0185_REV03'!B11412,)+MATCH(H341,RAW_b_TEI0185_REV03!B:B,),3),INDEX(RAW_b_TEI0185_REV03!B:D,MATCH(H341,RAW_b_TEI0185_REV03!B:B,0),3)),"---")))=0,"---",IF(K341&lt;&gt;"---",IF(INDEX(RAW_b_TEI0185_REV03!B:D,MATCH(H341,RAW_b_TEI0185_REV03!B:B,0),3)=L341,INDEX(
RAW_b_TEI0185_REV03!B:D,MATCH(H341,INDEX(RAW_b_TEI0185_REV03!B:B,MATCH(H341,RAW_b_TEI0185_REV03!B:B,)+1):'RAW_b_TEI0185_REV03'!B11412,)+MATCH(H341,RAW_b_TEI0185_REV03!B:B,),3),INDEX(RAW_b_TEI0185_REV03!B:D,MATCH(H341,RAW_b_TEI0185_REV03!B:B,0),3)),"---"))),"---")</f>
        <v>---</v>
      </c>
      <c r="T341">
        <f>COUNTIF(RAW_b_TEI0185_REV03!B:B,G341)</f>
        <v>1</v>
      </c>
      <c r="U341" t="str">
        <f t="shared" si="40"/>
        <v>FMC-NetJ3_M22</v>
      </c>
      <c r="W341" t="str">
        <f>IF(IF(IFERROR(VLOOKUP(H341,$O$6:$O$50,1,),1)=1,1,0),IFERROR(VLOOKUP($F$2&amp;"-"&amp;H341,RAW_b_TEI0185_REV03!C:G,4,0),"--"),"---")</f>
        <v>--</v>
      </c>
      <c r="X341" t="str">
        <f t="shared" si="41"/>
        <v>---</v>
      </c>
    </row>
    <row r="342" spans="1:24" x14ac:dyDescent="0.25">
      <c r="A342" t="s">
        <v>5460</v>
      </c>
      <c r="B342" t="s">
        <v>5223</v>
      </c>
      <c r="C342" t="s">
        <v>1141</v>
      </c>
      <c r="D342" t="s">
        <v>271</v>
      </c>
      <c r="E342" t="s">
        <v>1140</v>
      </c>
      <c r="F342" t="str">
        <f t="shared" si="35"/>
        <v>J3-M23</v>
      </c>
      <c r="G342" t="str">
        <f>VLOOKUP(F342,RAW_b_TEI0185_REV03!A:B,2,0)</f>
        <v>NetJ3_M23</v>
      </c>
      <c r="H342" t="str">
        <f t="shared" si="36"/>
        <v>NetJ3_M23</v>
      </c>
      <c r="I342" t="str">
        <f t="shared" si="37"/>
        <v>--</v>
      </c>
      <c r="J342" t="str">
        <f t="shared" si="38"/>
        <v>--</v>
      </c>
      <c r="K342" t="str">
        <f>IFERROR(IF(J342="--",IF(G342=H342,VLOOKUP(G342,RAW_b_TEI0185_REV03!L:N,3,0),SUM(VLOOKUP(H342,RAW_b_TEI0185_REV03!L:N,3,0),VLOOKUP(G342,RAW_b_TEI0185_REV03!L:N,3,0))),"---"),"---")</f>
        <v>---</v>
      </c>
      <c r="L342" t="str">
        <f t="shared" si="39"/>
        <v>J3-M23</v>
      </c>
      <c r="M342" t="str">
        <f>IFERROR(IF(
COUNTIF(B2B!H:H,(IF(K342&lt;&gt;"---",IF(INDEX(RAW_b_TEI0185_REV03!B:D,MATCH(H342,RAW_b_TEI0185_REV03!B:B,0),3)=L342,INDEX(
RAW_b_TEI0185_REV03!B:D,MATCH(H342,INDEX(RAW_b_TEI0185_REV03!B:B,MATCH(H342,RAW_b_TEI0185_REV03!B:B,)+1):'RAW_b_TEI0185_REV03'!B11413,)+MATCH(H342,RAW_b_TEI0185_REV03!B:B,),3),INDEX(RAW_b_TEI0185_REV03!B:D,MATCH(H342,RAW_b_TEI0185_REV03!B:B,0),3)),"---")))=1,"---",IF(K342&lt;&gt;"---",IF(INDEX(RAW_b_TEI0185_REV03!B:D,MATCH(H342,RAW_b_TEI0185_REV03!B:B,0),3)=L342,INDEX(
RAW_b_TEI0185_REV03!B:D,MATCH(H342,INDEX(RAW_b_TEI0185_REV03!B:B,MATCH(H342,RAW_b_TEI0185_REV03!B:B,)+1):'RAW_b_TEI0185_REV03'!B11413,)+MATCH(H342,RAW_b_TEI0185_REV03!B:B,),3),INDEX(RAW_b_TEI0185_REV03!B:D,MATCH(H342,RAW_b_TEI0185_REV03!B:B,0),3)),"---")),"---")</f>
        <v>---</v>
      </c>
      <c r="N342" t="str">
        <f>IFERROR(IF(AND(B342="B2B",J342="--"),L342,IF(
COUNTIF(B2B!H:H,(IF(K342&lt;&gt;"---",IF(INDEX(RAW_b_TEI0185_REV03!B:D,MATCH(H342,RAW_b_TEI0185_REV03!B:B,0),3)=L342,INDEX(
RAW_b_TEI0185_REV03!B:D,MATCH(H342,INDEX(RAW_b_TEI0185_REV03!B:B,MATCH(H342,RAW_b_TEI0185_REV03!B:B,)+1):'RAW_b_TEI0185_REV03'!B11413,)+MATCH(H342,RAW_b_TEI0185_REV03!B:B,),3),INDEX(RAW_b_TEI0185_REV03!B:D,MATCH(H342,RAW_b_TEI0185_REV03!B:B,0),3)),"---")))=0,"---",IF(K342&lt;&gt;"---",IF(INDEX(RAW_b_TEI0185_REV03!B:D,MATCH(H342,RAW_b_TEI0185_REV03!B:B,0),3)=L342,INDEX(
RAW_b_TEI0185_REV03!B:D,MATCH(H342,INDEX(RAW_b_TEI0185_REV03!B:B,MATCH(H342,RAW_b_TEI0185_REV03!B:B,)+1):'RAW_b_TEI0185_REV03'!B11413,)+MATCH(H342,RAW_b_TEI0185_REV03!B:B,),3),INDEX(RAW_b_TEI0185_REV03!B:D,MATCH(H342,RAW_b_TEI0185_REV03!B:B,0),3)),"---"))),"---")</f>
        <v>---</v>
      </c>
      <c r="T342">
        <f>COUNTIF(RAW_b_TEI0185_REV03!B:B,G342)</f>
        <v>1</v>
      </c>
      <c r="U342" t="str">
        <f t="shared" si="40"/>
        <v>FMC-NetJ3_M23</v>
      </c>
      <c r="W342" t="str">
        <f>IF(IF(IFERROR(VLOOKUP(H342,$O$6:$O$50,1,),1)=1,1,0),IFERROR(VLOOKUP($F$2&amp;"-"&amp;H342,RAW_b_TEI0185_REV03!C:G,4,0),"--"),"---")</f>
        <v>--</v>
      </c>
      <c r="X342" t="str">
        <f t="shared" si="41"/>
        <v>---</v>
      </c>
    </row>
    <row r="343" spans="1:24" x14ac:dyDescent="0.25">
      <c r="A343" t="s">
        <v>5461</v>
      </c>
      <c r="B343" t="s">
        <v>5223</v>
      </c>
      <c r="C343" t="s">
        <v>1144</v>
      </c>
      <c r="D343" t="s">
        <v>271</v>
      </c>
      <c r="E343" t="s">
        <v>1143</v>
      </c>
      <c r="F343" t="str">
        <f t="shared" si="35"/>
        <v>J3-M26</v>
      </c>
      <c r="G343" t="str">
        <f>VLOOKUP(F343,RAW_b_TEI0185_REV03!A:B,2,0)</f>
        <v>NetJ3_M26</v>
      </c>
      <c r="H343" t="str">
        <f t="shared" si="36"/>
        <v>NetJ3_M26</v>
      </c>
      <c r="I343" t="str">
        <f t="shared" si="37"/>
        <v>--</v>
      </c>
      <c r="J343" t="str">
        <f t="shared" si="38"/>
        <v>--</v>
      </c>
      <c r="K343" t="str">
        <f>IFERROR(IF(J343="--",IF(G343=H343,VLOOKUP(G343,RAW_b_TEI0185_REV03!L:N,3,0),SUM(VLOOKUP(H343,RAW_b_TEI0185_REV03!L:N,3,0),VLOOKUP(G343,RAW_b_TEI0185_REV03!L:N,3,0))),"---"),"---")</f>
        <v>---</v>
      </c>
      <c r="L343" t="str">
        <f t="shared" si="39"/>
        <v>J3-M26</v>
      </c>
      <c r="M343" t="str">
        <f>IFERROR(IF(
COUNTIF(B2B!H:H,(IF(K343&lt;&gt;"---",IF(INDEX(RAW_b_TEI0185_REV03!B:D,MATCH(H343,RAW_b_TEI0185_REV03!B:B,0),3)=L343,INDEX(
RAW_b_TEI0185_REV03!B:D,MATCH(H343,INDEX(RAW_b_TEI0185_REV03!B:B,MATCH(H343,RAW_b_TEI0185_REV03!B:B,)+1):'RAW_b_TEI0185_REV03'!B11414,)+MATCH(H343,RAW_b_TEI0185_REV03!B:B,),3),INDEX(RAW_b_TEI0185_REV03!B:D,MATCH(H343,RAW_b_TEI0185_REV03!B:B,0),3)),"---")))=1,"---",IF(K343&lt;&gt;"---",IF(INDEX(RAW_b_TEI0185_REV03!B:D,MATCH(H343,RAW_b_TEI0185_REV03!B:B,0),3)=L343,INDEX(
RAW_b_TEI0185_REV03!B:D,MATCH(H343,INDEX(RAW_b_TEI0185_REV03!B:B,MATCH(H343,RAW_b_TEI0185_REV03!B:B,)+1):'RAW_b_TEI0185_REV03'!B11414,)+MATCH(H343,RAW_b_TEI0185_REV03!B:B,),3),INDEX(RAW_b_TEI0185_REV03!B:D,MATCH(H343,RAW_b_TEI0185_REV03!B:B,0),3)),"---")),"---")</f>
        <v>---</v>
      </c>
      <c r="N343" t="str">
        <f>IFERROR(IF(AND(B343="B2B",J343="--"),L343,IF(
COUNTIF(B2B!H:H,(IF(K343&lt;&gt;"---",IF(INDEX(RAW_b_TEI0185_REV03!B:D,MATCH(H343,RAW_b_TEI0185_REV03!B:B,0),3)=L343,INDEX(
RAW_b_TEI0185_REV03!B:D,MATCH(H343,INDEX(RAW_b_TEI0185_REV03!B:B,MATCH(H343,RAW_b_TEI0185_REV03!B:B,)+1):'RAW_b_TEI0185_REV03'!B11414,)+MATCH(H343,RAW_b_TEI0185_REV03!B:B,),3),INDEX(RAW_b_TEI0185_REV03!B:D,MATCH(H343,RAW_b_TEI0185_REV03!B:B,0),3)),"---")))=0,"---",IF(K343&lt;&gt;"---",IF(INDEX(RAW_b_TEI0185_REV03!B:D,MATCH(H343,RAW_b_TEI0185_REV03!B:B,0),3)=L343,INDEX(
RAW_b_TEI0185_REV03!B:D,MATCH(H343,INDEX(RAW_b_TEI0185_REV03!B:B,MATCH(H343,RAW_b_TEI0185_REV03!B:B,)+1):'RAW_b_TEI0185_REV03'!B11414,)+MATCH(H343,RAW_b_TEI0185_REV03!B:B,),3),INDEX(RAW_b_TEI0185_REV03!B:D,MATCH(H343,RAW_b_TEI0185_REV03!B:B,0),3)),"---"))),"---")</f>
        <v>---</v>
      </c>
      <c r="T343">
        <f>COUNTIF(RAW_b_TEI0185_REV03!B:B,G343)</f>
        <v>1</v>
      </c>
      <c r="U343" t="str">
        <f t="shared" si="40"/>
        <v>FMC-NetJ3_M26</v>
      </c>
      <c r="W343" t="str">
        <f>IF(IF(IFERROR(VLOOKUP(H343,$O$6:$O$50,1,),1)=1,1,0),IFERROR(VLOOKUP($F$2&amp;"-"&amp;H343,RAW_b_TEI0185_REV03!C:G,4,0),"--"),"---")</f>
        <v>--</v>
      </c>
      <c r="X343" t="str">
        <f t="shared" si="41"/>
        <v>---</v>
      </c>
    </row>
    <row r="344" spans="1:24" x14ac:dyDescent="0.25">
      <c r="A344" t="s">
        <v>5462</v>
      </c>
      <c r="B344" t="s">
        <v>5223</v>
      </c>
      <c r="C344" t="s">
        <v>1147</v>
      </c>
      <c r="D344" t="s">
        <v>271</v>
      </c>
      <c r="E344" t="s">
        <v>1146</v>
      </c>
      <c r="F344" t="str">
        <f t="shared" si="35"/>
        <v>J3-M27</v>
      </c>
      <c r="G344" t="str">
        <f>VLOOKUP(F344,RAW_b_TEI0185_REV03!A:B,2,0)</f>
        <v>NetJ3_M27</v>
      </c>
      <c r="H344" t="str">
        <f t="shared" si="36"/>
        <v>NetJ3_M27</v>
      </c>
      <c r="I344" t="str">
        <f t="shared" si="37"/>
        <v>--</v>
      </c>
      <c r="J344" t="str">
        <f t="shared" si="38"/>
        <v>--</v>
      </c>
      <c r="K344" t="str">
        <f>IFERROR(IF(J344="--",IF(G344=H344,VLOOKUP(G344,RAW_b_TEI0185_REV03!L:N,3,0),SUM(VLOOKUP(H344,RAW_b_TEI0185_REV03!L:N,3,0),VLOOKUP(G344,RAW_b_TEI0185_REV03!L:N,3,0))),"---"),"---")</f>
        <v>---</v>
      </c>
      <c r="L344" t="str">
        <f t="shared" si="39"/>
        <v>J3-M27</v>
      </c>
      <c r="M344" t="str">
        <f>IFERROR(IF(
COUNTIF(B2B!H:H,(IF(K344&lt;&gt;"---",IF(INDEX(RAW_b_TEI0185_REV03!B:D,MATCH(H344,RAW_b_TEI0185_REV03!B:B,0),3)=L344,INDEX(
RAW_b_TEI0185_REV03!B:D,MATCH(H344,INDEX(RAW_b_TEI0185_REV03!B:B,MATCH(H344,RAW_b_TEI0185_REV03!B:B,)+1):'RAW_b_TEI0185_REV03'!B11415,)+MATCH(H344,RAW_b_TEI0185_REV03!B:B,),3),INDEX(RAW_b_TEI0185_REV03!B:D,MATCH(H344,RAW_b_TEI0185_REV03!B:B,0),3)),"---")))=1,"---",IF(K344&lt;&gt;"---",IF(INDEX(RAW_b_TEI0185_REV03!B:D,MATCH(H344,RAW_b_TEI0185_REV03!B:B,0),3)=L344,INDEX(
RAW_b_TEI0185_REV03!B:D,MATCH(H344,INDEX(RAW_b_TEI0185_REV03!B:B,MATCH(H344,RAW_b_TEI0185_REV03!B:B,)+1):'RAW_b_TEI0185_REV03'!B11415,)+MATCH(H344,RAW_b_TEI0185_REV03!B:B,),3),INDEX(RAW_b_TEI0185_REV03!B:D,MATCH(H344,RAW_b_TEI0185_REV03!B:B,0),3)),"---")),"---")</f>
        <v>---</v>
      </c>
      <c r="N344" t="str">
        <f>IFERROR(IF(AND(B344="B2B",J344="--"),L344,IF(
COUNTIF(B2B!H:H,(IF(K344&lt;&gt;"---",IF(INDEX(RAW_b_TEI0185_REV03!B:D,MATCH(H344,RAW_b_TEI0185_REV03!B:B,0),3)=L344,INDEX(
RAW_b_TEI0185_REV03!B:D,MATCH(H344,INDEX(RAW_b_TEI0185_REV03!B:B,MATCH(H344,RAW_b_TEI0185_REV03!B:B,)+1):'RAW_b_TEI0185_REV03'!B11415,)+MATCH(H344,RAW_b_TEI0185_REV03!B:B,),3),INDEX(RAW_b_TEI0185_REV03!B:D,MATCH(H344,RAW_b_TEI0185_REV03!B:B,0),3)),"---")))=0,"---",IF(K344&lt;&gt;"---",IF(INDEX(RAW_b_TEI0185_REV03!B:D,MATCH(H344,RAW_b_TEI0185_REV03!B:B,0),3)=L344,INDEX(
RAW_b_TEI0185_REV03!B:D,MATCH(H344,INDEX(RAW_b_TEI0185_REV03!B:B,MATCH(H344,RAW_b_TEI0185_REV03!B:B,)+1):'RAW_b_TEI0185_REV03'!B11415,)+MATCH(H344,RAW_b_TEI0185_REV03!B:B,),3),INDEX(RAW_b_TEI0185_REV03!B:D,MATCH(H344,RAW_b_TEI0185_REV03!B:B,0),3)),"---"))),"---")</f>
        <v>---</v>
      </c>
      <c r="T344">
        <f>COUNTIF(RAW_b_TEI0185_REV03!B:B,G344)</f>
        <v>1</v>
      </c>
      <c r="U344" t="str">
        <f t="shared" si="40"/>
        <v>FMC-NetJ3_M27</v>
      </c>
      <c r="W344" t="str">
        <f>IF(IF(IFERROR(VLOOKUP(H344,$O$6:$O$50,1,),1)=1,1,0),IFERROR(VLOOKUP($F$2&amp;"-"&amp;H344,RAW_b_TEI0185_REV03!C:G,4,0),"--"),"---")</f>
        <v>--</v>
      </c>
      <c r="X344" t="str">
        <f t="shared" si="41"/>
        <v>---</v>
      </c>
    </row>
    <row r="345" spans="1:24" x14ac:dyDescent="0.25">
      <c r="A345" t="s">
        <v>5463</v>
      </c>
      <c r="B345" t="s">
        <v>5223</v>
      </c>
      <c r="C345" t="s">
        <v>1150</v>
      </c>
      <c r="D345" t="s">
        <v>271</v>
      </c>
      <c r="E345" t="s">
        <v>1149</v>
      </c>
      <c r="F345" t="str">
        <f t="shared" si="35"/>
        <v>J3-M30</v>
      </c>
      <c r="G345" t="str">
        <f>VLOOKUP(F345,RAW_b_TEI0185_REV03!A:B,2,0)</f>
        <v>NetJ3_M30</v>
      </c>
      <c r="H345" t="str">
        <f t="shared" si="36"/>
        <v>NetJ3_M30</v>
      </c>
      <c r="I345" t="str">
        <f t="shared" si="37"/>
        <v>--</v>
      </c>
      <c r="J345" t="str">
        <f t="shared" si="38"/>
        <v>--</v>
      </c>
      <c r="K345" t="str">
        <f>IFERROR(IF(J345="--",IF(G345=H345,VLOOKUP(G345,RAW_b_TEI0185_REV03!L:N,3,0),SUM(VLOOKUP(H345,RAW_b_TEI0185_REV03!L:N,3,0),VLOOKUP(G345,RAW_b_TEI0185_REV03!L:N,3,0))),"---"),"---")</f>
        <v>---</v>
      </c>
      <c r="L345" t="str">
        <f t="shared" si="39"/>
        <v>J3-M30</v>
      </c>
      <c r="M345" t="str">
        <f>IFERROR(IF(
COUNTIF(B2B!H:H,(IF(K345&lt;&gt;"---",IF(INDEX(RAW_b_TEI0185_REV03!B:D,MATCH(H345,RAW_b_TEI0185_REV03!B:B,0),3)=L345,INDEX(
RAW_b_TEI0185_REV03!B:D,MATCH(H345,INDEX(RAW_b_TEI0185_REV03!B:B,MATCH(H345,RAW_b_TEI0185_REV03!B:B,)+1):'RAW_b_TEI0185_REV03'!B11416,)+MATCH(H345,RAW_b_TEI0185_REV03!B:B,),3),INDEX(RAW_b_TEI0185_REV03!B:D,MATCH(H345,RAW_b_TEI0185_REV03!B:B,0),3)),"---")))=1,"---",IF(K345&lt;&gt;"---",IF(INDEX(RAW_b_TEI0185_REV03!B:D,MATCH(H345,RAW_b_TEI0185_REV03!B:B,0),3)=L345,INDEX(
RAW_b_TEI0185_REV03!B:D,MATCH(H345,INDEX(RAW_b_TEI0185_REV03!B:B,MATCH(H345,RAW_b_TEI0185_REV03!B:B,)+1):'RAW_b_TEI0185_REV03'!B11416,)+MATCH(H345,RAW_b_TEI0185_REV03!B:B,),3),INDEX(RAW_b_TEI0185_REV03!B:D,MATCH(H345,RAW_b_TEI0185_REV03!B:B,0),3)),"---")),"---")</f>
        <v>---</v>
      </c>
      <c r="N345" t="str">
        <f>IFERROR(IF(AND(B345="B2B",J345="--"),L345,IF(
COUNTIF(B2B!H:H,(IF(K345&lt;&gt;"---",IF(INDEX(RAW_b_TEI0185_REV03!B:D,MATCH(H345,RAW_b_TEI0185_REV03!B:B,0),3)=L345,INDEX(
RAW_b_TEI0185_REV03!B:D,MATCH(H345,INDEX(RAW_b_TEI0185_REV03!B:B,MATCH(H345,RAW_b_TEI0185_REV03!B:B,)+1):'RAW_b_TEI0185_REV03'!B11416,)+MATCH(H345,RAW_b_TEI0185_REV03!B:B,),3),INDEX(RAW_b_TEI0185_REV03!B:D,MATCH(H345,RAW_b_TEI0185_REV03!B:B,0),3)),"---")))=0,"---",IF(K345&lt;&gt;"---",IF(INDEX(RAW_b_TEI0185_REV03!B:D,MATCH(H345,RAW_b_TEI0185_REV03!B:B,0),3)=L345,INDEX(
RAW_b_TEI0185_REV03!B:D,MATCH(H345,INDEX(RAW_b_TEI0185_REV03!B:B,MATCH(H345,RAW_b_TEI0185_REV03!B:B,)+1):'RAW_b_TEI0185_REV03'!B11416,)+MATCH(H345,RAW_b_TEI0185_REV03!B:B,),3),INDEX(RAW_b_TEI0185_REV03!B:D,MATCH(H345,RAW_b_TEI0185_REV03!B:B,0),3)),"---"))),"---")</f>
        <v>---</v>
      </c>
      <c r="T345">
        <f>COUNTIF(RAW_b_TEI0185_REV03!B:B,G345)</f>
        <v>1</v>
      </c>
      <c r="U345" t="str">
        <f t="shared" si="40"/>
        <v>FMC-NetJ3_M30</v>
      </c>
      <c r="W345" t="str">
        <f>IF(IF(IFERROR(VLOOKUP(H345,$O$6:$O$50,1,),1)=1,1,0),IFERROR(VLOOKUP($F$2&amp;"-"&amp;H345,RAW_b_TEI0185_REV03!C:G,4,0),"--"),"---")</f>
        <v>--</v>
      </c>
      <c r="X345" t="str">
        <f t="shared" si="41"/>
        <v>---</v>
      </c>
    </row>
    <row r="346" spans="1:24" x14ac:dyDescent="0.25">
      <c r="A346" t="s">
        <v>5464</v>
      </c>
      <c r="B346" t="s">
        <v>5223</v>
      </c>
      <c r="C346" t="s">
        <v>1153</v>
      </c>
      <c r="D346" t="s">
        <v>271</v>
      </c>
      <c r="E346" t="s">
        <v>1152</v>
      </c>
      <c r="F346" t="str">
        <f t="shared" si="35"/>
        <v>J3-M31</v>
      </c>
      <c r="G346" t="str">
        <f>VLOOKUP(F346,RAW_b_TEI0185_REV03!A:B,2,0)</f>
        <v>NetJ3_M31</v>
      </c>
      <c r="H346" t="str">
        <f t="shared" si="36"/>
        <v>NetJ3_M31</v>
      </c>
      <c r="I346" t="str">
        <f t="shared" si="37"/>
        <v>--</v>
      </c>
      <c r="J346" t="str">
        <f t="shared" si="38"/>
        <v>--</v>
      </c>
      <c r="K346" t="str">
        <f>IFERROR(IF(J346="--",IF(G346=H346,VLOOKUP(G346,RAW_b_TEI0185_REV03!L:N,3,0),SUM(VLOOKUP(H346,RAW_b_TEI0185_REV03!L:N,3,0),VLOOKUP(G346,RAW_b_TEI0185_REV03!L:N,3,0))),"---"),"---")</f>
        <v>---</v>
      </c>
      <c r="L346" t="str">
        <f t="shared" si="39"/>
        <v>J3-M31</v>
      </c>
      <c r="M346" t="str">
        <f>IFERROR(IF(
COUNTIF(B2B!H:H,(IF(K346&lt;&gt;"---",IF(INDEX(RAW_b_TEI0185_REV03!B:D,MATCH(H346,RAW_b_TEI0185_REV03!B:B,0),3)=L346,INDEX(
RAW_b_TEI0185_REV03!B:D,MATCH(H346,INDEX(RAW_b_TEI0185_REV03!B:B,MATCH(H346,RAW_b_TEI0185_REV03!B:B,)+1):'RAW_b_TEI0185_REV03'!B11417,)+MATCH(H346,RAW_b_TEI0185_REV03!B:B,),3),INDEX(RAW_b_TEI0185_REV03!B:D,MATCH(H346,RAW_b_TEI0185_REV03!B:B,0),3)),"---")))=1,"---",IF(K346&lt;&gt;"---",IF(INDEX(RAW_b_TEI0185_REV03!B:D,MATCH(H346,RAW_b_TEI0185_REV03!B:B,0),3)=L346,INDEX(
RAW_b_TEI0185_REV03!B:D,MATCH(H346,INDEX(RAW_b_TEI0185_REV03!B:B,MATCH(H346,RAW_b_TEI0185_REV03!B:B,)+1):'RAW_b_TEI0185_REV03'!B11417,)+MATCH(H346,RAW_b_TEI0185_REV03!B:B,),3),INDEX(RAW_b_TEI0185_REV03!B:D,MATCH(H346,RAW_b_TEI0185_REV03!B:B,0),3)),"---")),"---")</f>
        <v>---</v>
      </c>
      <c r="N346" t="str">
        <f>IFERROR(IF(AND(B346="B2B",J346="--"),L346,IF(
COUNTIF(B2B!H:H,(IF(K346&lt;&gt;"---",IF(INDEX(RAW_b_TEI0185_REV03!B:D,MATCH(H346,RAW_b_TEI0185_REV03!B:B,0),3)=L346,INDEX(
RAW_b_TEI0185_REV03!B:D,MATCH(H346,INDEX(RAW_b_TEI0185_REV03!B:B,MATCH(H346,RAW_b_TEI0185_REV03!B:B,)+1):'RAW_b_TEI0185_REV03'!B11417,)+MATCH(H346,RAW_b_TEI0185_REV03!B:B,),3),INDEX(RAW_b_TEI0185_REV03!B:D,MATCH(H346,RAW_b_TEI0185_REV03!B:B,0),3)),"---")))=0,"---",IF(K346&lt;&gt;"---",IF(INDEX(RAW_b_TEI0185_REV03!B:D,MATCH(H346,RAW_b_TEI0185_REV03!B:B,0),3)=L346,INDEX(
RAW_b_TEI0185_REV03!B:D,MATCH(H346,INDEX(RAW_b_TEI0185_REV03!B:B,MATCH(H346,RAW_b_TEI0185_REV03!B:B,)+1):'RAW_b_TEI0185_REV03'!B11417,)+MATCH(H346,RAW_b_TEI0185_REV03!B:B,),3),INDEX(RAW_b_TEI0185_REV03!B:D,MATCH(H346,RAW_b_TEI0185_REV03!B:B,0),3)),"---"))),"---")</f>
        <v>---</v>
      </c>
      <c r="T346">
        <f>COUNTIF(RAW_b_TEI0185_REV03!B:B,G346)</f>
        <v>1</v>
      </c>
      <c r="U346" t="str">
        <f t="shared" si="40"/>
        <v>FMC-NetJ3_M31</v>
      </c>
      <c r="W346" t="str">
        <f>IF(IF(IFERROR(VLOOKUP(H346,$O$6:$O$50,1,),1)=1,1,0),IFERROR(VLOOKUP($F$2&amp;"-"&amp;H346,RAW_b_TEI0185_REV03!C:G,4,0),"--"),"---")</f>
        <v>--</v>
      </c>
      <c r="X346" t="str">
        <f t="shared" si="41"/>
        <v>---</v>
      </c>
    </row>
    <row r="347" spans="1:24" x14ac:dyDescent="0.25">
      <c r="A347" t="s">
        <v>5465</v>
      </c>
      <c r="B347" t="s">
        <v>5223</v>
      </c>
      <c r="C347" t="s">
        <v>1156</v>
      </c>
      <c r="D347" t="s">
        <v>271</v>
      </c>
      <c r="E347" t="s">
        <v>1155</v>
      </c>
      <c r="F347" t="str">
        <f t="shared" si="35"/>
        <v>J3-M34</v>
      </c>
      <c r="G347" t="str">
        <f>VLOOKUP(F347,RAW_b_TEI0185_REV03!A:B,2,0)</f>
        <v>NetJ3_M34</v>
      </c>
      <c r="H347" t="str">
        <f t="shared" si="36"/>
        <v>NetJ3_M34</v>
      </c>
      <c r="I347" t="str">
        <f t="shared" si="37"/>
        <v>--</v>
      </c>
      <c r="J347" t="str">
        <f t="shared" si="38"/>
        <v>--</v>
      </c>
      <c r="K347" t="str">
        <f>IFERROR(IF(J347="--",IF(G347=H347,VLOOKUP(G347,RAW_b_TEI0185_REV03!L:N,3,0),SUM(VLOOKUP(H347,RAW_b_TEI0185_REV03!L:N,3,0),VLOOKUP(G347,RAW_b_TEI0185_REV03!L:N,3,0))),"---"),"---")</f>
        <v>---</v>
      </c>
      <c r="L347" t="str">
        <f t="shared" si="39"/>
        <v>J3-M34</v>
      </c>
      <c r="M347" t="str">
        <f>IFERROR(IF(
COUNTIF(B2B!H:H,(IF(K347&lt;&gt;"---",IF(INDEX(RAW_b_TEI0185_REV03!B:D,MATCH(H347,RAW_b_TEI0185_REV03!B:B,0),3)=L347,INDEX(
RAW_b_TEI0185_REV03!B:D,MATCH(H347,INDEX(RAW_b_TEI0185_REV03!B:B,MATCH(H347,RAW_b_TEI0185_REV03!B:B,)+1):'RAW_b_TEI0185_REV03'!B11418,)+MATCH(H347,RAW_b_TEI0185_REV03!B:B,),3),INDEX(RAW_b_TEI0185_REV03!B:D,MATCH(H347,RAW_b_TEI0185_REV03!B:B,0),3)),"---")))=1,"---",IF(K347&lt;&gt;"---",IF(INDEX(RAW_b_TEI0185_REV03!B:D,MATCH(H347,RAW_b_TEI0185_REV03!B:B,0),3)=L347,INDEX(
RAW_b_TEI0185_REV03!B:D,MATCH(H347,INDEX(RAW_b_TEI0185_REV03!B:B,MATCH(H347,RAW_b_TEI0185_REV03!B:B,)+1):'RAW_b_TEI0185_REV03'!B11418,)+MATCH(H347,RAW_b_TEI0185_REV03!B:B,),3),INDEX(RAW_b_TEI0185_REV03!B:D,MATCH(H347,RAW_b_TEI0185_REV03!B:B,0),3)),"---")),"---")</f>
        <v>---</v>
      </c>
      <c r="N347" t="str">
        <f>IFERROR(IF(AND(B347="B2B",J347="--"),L347,IF(
COUNTIF(B2B!H:H,(IF(K347&lt;&gt;"---",IF(INDEX(RAW_b_TEI0185_REV03!B:D,MATCH(H347,RAW_b_TEI0185_REV03!B:B,0),3)=L347,INDEX(
RAW_b_TEI0185_REV03!B:D,MATCH(H347,INDEX(RAW_b_TEI0185_REV03!B:B,MATCH(H347,RAW_b_TEI0185_REV03!B:B,)+1):'RAW_b_TEI0185_REV03'!B11418,)+MATCH(H347,RAW_b_TEI0185_REV03!B:B,),3),INDEX(RAW_b_TEI0185_REV03!B:D,MATCH(H347,RAW_b_TEI0185_REV03!B:B,0),3)),"---")))=0,"---",IF(K347&lt;&gt;"---",IF(INDEX(RAW_b_TEI0185_REV03!B:D,MATCH(H347,RAW_b_TEI0185_REV03!B:B,0),3)=L347,INDEX(
RAW_b_TEI0185_REV03!B:D,MATCH(H347,INDEX(RAW_b_TEI0185_REV03!B:B,MATCH(H347,RAW_b_TEI0185_REV03!B:B,)+1):'RAW_b_TEI0185_REV03'!B11418,)+MATCH(H347,RAW_b_TEI0185_REV03!B:B,),3),INDEX(RAW_b_TEI0185_REV03!B:D,MATCH(H347,RAW_b_TEI0185_REV03!B:B,0),3)),"---"))),"---")</f>
        <v>---</v>
      </c>
      <c r="T347">
        <f>COUNTIF(RAW_b_TEI0185_REV03!B:B,G347)</f>
        <v>1</v>
      </c>
      <c r="U347" t="str">
        <f t="shared" si="40"/>
        <v>FMC-NetJ3_M34</v>
      </c>
      <c r="W347" t="str">
        <f>IF(IF(IFERROR(VLOOKUP(H347,$O$6:$O$50,1,),1)=1,1,0),IFERROR(VLOOKUP($F$2&amp;"-"&amp;H347,RAW_b_TEI0185_REV03!C:G,4,0),"--"),"---")</f>
        <v>--</v>
      </c>
      <c r="X347" t="str">
        <f t="shared" si="41"/>
        <v>---</v>
      </c>
    </row>
    <row r="348" spans="1:24" x14ac:dyDescent="0.25">
      <c r="A348" t="s">
        <v>5466</v>
      </c>
      <c r="B348" t="s">
        <v>5223</v>
      </c>
      <c r="C348" t="s">
        <v>1159</v>
      </c>
      <c r="D348" t="s">
        <v>271</v>
      </c>
      <c r="E348" t="s">
        <v>1158</v>
      </c>
      <c r="F348" t="str">
        <f t="shared" si="35"/>
        <v>J3-M35</v>
      </c>
      <c r="G348" t="str">
        <f>VLOOKUP(F348,RAW_b_TEI0185_REV03!A:B,2,0)</f>
        <v>NetJ3_M35</v>
      </c>
      <c r="H348" t="str">
        <f t="shared" si="36"/>
        <v>NetJ3_M35</v>
      </c>
      <c r="I348" t="str">
        <f t="shared" si="37"/>
        <v>--</v>
      </c>
      <c r="J348" t="str">
        <f t="shared" si="38"/>
        <v>--</v>
      </c>
      <c r="K348" t="str">
        <f>IFERROR(IF(J348="--",IF(G348=H348,VLOOKUP(G348,RAW_b_TEI0185_REV03!L:N,3,0),SUM(VLOOKUP(H348,RAW_b_TEI0185_REV03!L:N,3,0),VLOOKUP(G348,RAW_b_TEI0185_REV03!L:N,3,0))),"---"),"---")</f>
        <v>---</v>
      </c>
      <c r="L348" t="str">
        <f t="shared" si="39"/>
        <v>J3-M35</v>
      </c>
      <c r="M348" t="str">
        <f>IFERROR(IF(
COUNTIF(B2B!H:H,(IF(K348&lt;&gt;"---",IF(INDEX(RAW_b_TEI0185_REV03!B:D,MATCH(H348,RAW_b_TEI0185_REV03!B:B,0),3)=L348,INDEX(
RAW_b_TEI0185_REV03!B:D,MATCH(H348,INDEX(RAW_b_TEI0185_REV03!B:B,MATCH(H348,RAW_b_TEI0185_REV03!B:B,)+1):'RAW_b_TEI0185_REV03'!B11419,)+MATCH(H348,RAW_b_TEI0185_REV03!B:B,),3),INDEX(RAW_b_TEI0185_REV03!B:D,MATCH(H348,RAW_b_TEI0185_REV03!B:B,0),3)),"---")))=1,"---",IF(K348&lt;&gt;"---",IF(INDEX(RAW_b_TEI0185_REV03!B:D,MATCH(H348,RAW_b_TEI0185_REV03!B:B,0),3)=L348,INDEX(
RAW_b_TEI0185_REV03!B:D,MATCH(H348,INDEX(RAW_b_TEI0185_REV03!B:B,MATCH(H348,RAW_b_TEI0185_REV03!B:B,)+1):'RAW_b_TEI0185_REV03'!B11419,)+MATCH(H348,RAW_b_TEI0185_REV03!B:B,),3),INDEX(RAW_b_TEI0185_REV03!B:D,MATCH(H348,RAW_b_TEI0185_REV03!B:B,0),3)),"---")),"---")</f>
        <v>---</v>
      </c>
      <c r="N348" t="str">
        <f>IFERROR(IF(AND(B348="B2B",J348="--"),L348,IF(
COUNTIF(B2B!H:H,(IF(K348&lt;&gt;"---",IF(INDEX(RAW_b_TEI0185_REV03!B:D,MATCH(H348,RAW_b_TEI0185_REV03!B:B,0),3)=L348,INDEX(
RAW_b_TEI0185_REV03!B:D,MATCH(H348,INDEX(RAW_b_TEI0185_REV03!B:B,MATCH(H348,RAW_b_TEI0185_REV03!B:B,)+1):'RAW_b_TEI0185_REV03'!B11419,)+MATCH(H348,RAW_b_TEI0185_REV03!B:B,),3),INDEX(RAW_b_TEI0185_REV03!B:D,MATCH(H348,RAW_b_TEI0185_REV03!B:B,0),3)),"---")))=0,"---",IF(K348&lt;&gt;"---",IF(INDEX(RAW_b_TEI0185_REV03!B:D,MATCH(H348,RAW_b_TEI0185_REV03!B:B,0),3)=L348,INDEX(
RAW_b_TEI0185_REV03!B:D,MATCH(H348,INDEX(RAW_b_TEI0185_REV03!B:B,MATCH(H348,RAW_b_TEI0185_REV03!B:B,)+1):'RAW_b_TEI0185_REV03'!B11419,)+MATCH(H348,RAW_b_TEI0185_REV03!B:B,),3),INDEX(RAW_b_TEI0185_REV03!B:D,MATCH(H348,RAW_b_TEI0185_REV03!B:B,0),3)),"---"))),"---")</f>
        <v>---</v>
      </c>
      <c r="T348">
        <f>COUNTIF(RAW_b_TEI0185_REV03!B:B,G348)</f>
        <v>1</v>
      </c>
      <c r="U348" t="str">
        <f t="shared" si="40"/>
        <v>FMC-NetJ3_M35</v>
      </c>
      <c r="W348" t="str">
        <f>IF(IF(IFERROR(VLOOKUP(H348,$O$6:$O$50,1,),1)=1,1,0),IFERROR(VLOOKUP($F$2&amp;"-"&amp;H348,RAW_b_TEI0185_REV03!C:G,4,0),"--"),"---")</f>
        <v>--</v>
      </c>
      <c r="X348" t="str">
        <f t="shared" si="41"/>
        <v>---</v>
      </c>
    </row>
    <row r="349" spans="1:24" x14ac:dyDescent="0.25">
      <c r="A349" t="s">
        <v>5467</v>
      </c>
      <c r="B349" t="s">
        <v>5223</v>
      </c>
      <c r="C349" t="s">
        <v>1162</v>
      </c>
      <c r="D349" t="s">
        <v>271</v>
      </c>
      <c r="E349" t="s">
        <v>1161</v>
      </c>
      <c r="F349" t="str">
        <f t="shared" si="35"/>
        <v>J3-M38</v>
      </c>
      <c r="G349" t="str">
        <f>VLOOKUP(F349,RAW_b_TEI0185_REV03!A:B,2,0)</f>
        <v>NetJ3_M38</v>
      </c>
      <c r="H349" t="str">
        <f t="shared" si="36"/>
        <v>NetJ3_M38</v>
      </c>
      <c r="I349" t="str">
        <f t="shared" si="37"/>
        <v>--</v>
      </c>
      <c r="J349" t="str">
        <f t="shared" si="38"/>
        <v>--</v>
      </c>
      <c r="K349" t="str">
        <f>IFERROR(IF(J349="--",IF(G349=H349,VLOOKUP(G349,RAW_b_TEI0185_REV03!L:N,3,0),SUM(VLOOKUP(H349,RAW_b_TEI0185_REV03!L:N,3,0),VLOOKUP(G349,RAW_b_TEI0185_REV03!L:N,3,0))),"---"),"---")</f>
        <v>---</v>
      </c>
      <c r="L349" t="str">
        <f t="shared" si="39"/>
        <v>J3-M38</v>
      </c>
      <c r="M349" t="str">
        <f>IFERROR(IF(
COUNTIF(B2B!H:H,(IF(K349&lt;&gt;"---",IF(INDEX(RAW_b_TEI0185_REV03!B:D,MATCH(H349,RAW_b_TEI0185_REV03!B:B,0),3)=L349,INDEX(
RAW_b_TEI0185_REV03!B:D,MATCH(H349,INDEX(RAW_b_TEI0185_REV03!B:B,MATCH(H349,RAW_b_TEI0185_REV03!B:B,)+1):'RAW_b_TEI0185_REV03'!B11420,)+MATCH(H349,RAW_b_TEI0185_REV03!B:B,),3),INDEX(RAW_b_TEI0185_REV03!B:D,MATCH(H349,RAW_b_TEI0185_REV03!B:B,0),3)),"---")))=1,"---",IF(K349&lt;&gt;"---",IF(INDEX(RAW_b_TEI0185_REV03!B:D,MATCH(H349,RAW_b_TEI0185_REV03!B:B,0),3)=L349,INDEX(
RAW_b_TEI0185_REV03!B:D,MATCH(H349,INDEX(RAW_b_TEI0185_REV03!B:B,MATCH(H349,RAW_b_TEI0185_REV03!B:B,)+1):'RAW_b_TEI0185_REV03'!B11420,)+MATCH(H349,RAW_b_TEI0185_REV03!B:B,),3),INDEX(RAW_b_TEI0185_REV03!B:D,MATCH(H349,RAW_b_TEI0185_REV03!B:B,0),3)),"---")),"---")</f>
        <v>---</v>
      </c>
      <c r="N349" t="str">
        <f>IFERROR(IF(AND(B349="B2B",J349="--"),L349,IF(
COUNTIF(B2B!H:H,(IF(K349&lt;&gt;"---",IF(INDEX(RAW_b_TEI0185_REV03!B:D,MATCH(H349,RAW_b_TEI0185_REV03!B:B,0),3)=L349,INDEX(
RAW_b_TEI0185_REV03!B:D,MATCH(H349,INDEX(RAW_b_TEI0185_REV03!B:B,MATCH(H349,RAW_b_TEI0185_REV03!B:B,)+1):'RAW_b_TEI0185_REV03'!B11420,)+MATCH(H349,RAW_b_TEI0185_REV03!B:B,),3),INDEX(RAW_b_TEI0185_REV03!B:D,MATCH(H349,RAW_b_TEI0185_REV03!B:B,0),3)),"---")))=0,"---",IF(K349&lt;&gt;"---",IF(INDEX(RAW_b_TEI0185_REV03!B:D,MATCH(H349,RAW_b_TEI0185_REV03!B:B,0),3)=L349,INDEX(
RAW_b_TEI0185_REV03!B:D,MATCH(H349,INDEX(RAW_b_TEI0185_REV03!B:B,MATCH(H349,RAW_b_TEI0185_REV03!B:B,)+1):'RAW_b_TEI0185_REV03'!B11420,)+MATCH(H349,RAW_b_TEI0185_REV03!B:B,),3),INDEX(RAW_b_TEI0185_REV03!B:D,MATCH(H349,RAW_b_TEI0185_REV03!B:B,0),3)),"---"))),"---")</f>
        <v>---</v>
      </c>
      <c r="T349">
        <f>COUNTIF(RAW_b_TEI0185_REV03!B:B,G349)</f>
        <v>1</v>
      </c>
      <c r="U349" t="str">
        <f t="shared" si="40"/>
        <v>FMC-NetJ3_M38</v>
      </c>
      <c r="W349" t="str">
        <f>IF(IF(IFERROR(VLOOKUP(H349,$O$6:$O$50,1,),1)=1,1,0),IFERROR(VLOOKUP($F$2&amp;"-"&amp;H349,RAW_b_TEI0185_REV03!C:G,4,0),"--"),"---")</f>
        <v>--</v>
      </c>
      <c r="X349" t="str">
        <f t="shared" si="41"/>
        <v>---</v>
      </c>
    </row>
    <row r="350" spans="1:24" x14ac:dyDescent="0.25">
      <c r="A350" t="s">
        <v>5468</v>
      </c>
      <c r="B350" t="s">
        <v>5223</v>
      </c>
      <c r="C350" t="s">
        <v>1165</v>
      </c>
      <c r="D350" t="s">
        <v>271</v>
      </c>
      <c r="E350" t="s">
        <v>1164</v>
      </c>
      <c r="F350" t="str">
        <f t="shared" si="35"/>
        <v>J3-M39</v>
      </c>
      <c r="G350" t="str">
        <f>VLOOKUP(F350,RAW_b_TEI0185_REV03!A:B,2,0)</f>
        <v>NetJ3_M39</v>
      </c>
      <c r="H350" t="str">
        <f t="shared" si="36"/>
        <v>NetJ3_M39</v>
      </c>
      <c r="I350" t="str">
        <f t="shared" si="37"/>
        <v>--</v>
      </c>
      <c r="J350" t="str">
        <f t="shared" si="38"/>
        <v>--</v>
      </c>
      <c r="K350" t="str">
        <f>IFERROR(IF(J350="--",IF(G350=H350,VLOOKUP(G350,RAW_b_TEI0185_REV03!L:N,3,0),SUM(VLOOKUP(H350,RAW_b_TEI0185_REV03!L:N,3,0),VLOOKUP(G350,RAW_b_TEI0185_REV03!L:N,3,0))),"---"),"---")</f>
        <v>---</v>
      </c>
      <c r="L350" t="str">
        <f t="shared" si="39"/>
        <v>J3-M39</v>
      </c>
      <c r="M350" t="str">
        <f>IFERROR(IF(
COUNTIF(B2B!H:H,(IF(K350&lt;&gt;"---",IF(INDEX(RAW_b_TEI0185_REV03!B:D,MATCH(H350,RAW_b_TEI0185_REV03!B:B,0),3)=L350,INDEX(
RAW_b_TEI0185_REV03!B:D,MATCH(H350,INDEX(RAW_b_TEI0185_REV03!B:B,MATCH(H350,RAW_b_TEI0185_REV03!B:B,)+1):'RAW_b_TEI0185_REV03'!B11421,)+MATCH(H350,RAW_b_TEI0185_REV03!B:B,),3),INDEX(RAW_b_TEI0185_REV03!B:D,MATCH(H350,RAW_b_TEI0185_REV03!B:B,0),3)),"---")))=1,"---",IF(K350&lt;&gt;"---",IF(INDEX(RAW_b_TEI0185_REV03!B:D,MATCH(H350,RAW_b_TEI0185_REV03!B:B,0),3)=L350,INDEX(
RAW_b_TEI0185_REV03!B:D,MATCH(H350,INDEX(RAW_b_TEI0185_REV03!B:B,MATCH(H350,RAW_b_TEI0185_REV03!B:B,)+1):'RAW_b_TEI0185_REV03'!B11421,)+MATCH(H350,RAW_b_TEI0185_REV03!B:B,),3),INDEX(RAW_b_TEI0185_REV03!B:D,MATCH(H350,RAW_b_TEI0185_REV03!B:B,0),3)),"---")),"---")</f>
        <v>---</v>
      </c>
      <c r="N350" t="str">
        <f>IFERROR(IF(AND(B350="B2B",J350="--"),L350,IF(
COUNTIF(B2B!H:H,(IF(K350&lt;&gt;"---",IF(INDEX(RAW_b_TEI0185_REV03!B:D,MATCH(H350,RAW_b_TEI0185_REV03!B:B,0),3)=L350,INDEX(
RAW_b_TEI0185_REV03!B:D,MATCH(H350,INDEX(RAW_b_TEI0185_REV03!B:B,MATCH(H350,RAW_b_TEI0185_REV03!B:B,)+1):'RAW_b_TEI0185_REV03'!B11421,)+MATCH(H350,RAW_b_TEI0185_REV03!B:B,),3),INDEX(RAW_b_TEI0185_REV03!B:D,MATCH(H350,RAW_b_TEI0185_REV03!B:B,0),3)),"---")))=0,"---",IF(K350&lt;&gt;"---",IF(INDEX(RAW_b_TEI0185_REV03!B:D,MATCH(H350,RAW_b_TEI0185_REV03!B:B,0),3)=L350,INDEX(
RAW_b_TEI0185_REV03!B:D,MATCH(H350,INDEX(RAW_b_TEI0185_REV03!B:B,MATCH(H350,RAW_b_TEI0185_REV03!B:B,)+1):'RAW_b_TEI0185_REV03'!B11421,)+MATCH(H350,RAW_b_TEI0185_REV03!B:B,),3),INDEX(RAW_b_TEI0185_REV03!B:D,MATCH(H350,RAW_b_TEI0185_REV03!B:B,0),3)),"---"))),"---")</f>
        <v>---</v>
      </c>
      <c r="T350">
        <f>COUNTIF(RAW_b_TEI0185_REV03!B:B,G350)</f>
        <v>1</v>
      </c>
      <c r="U350" t="str">
        <f t="shared" si="40"/>
        <v>FMC-NetJ3_M39</v>
      </c>
      <c r="W350" t="str">
        <f>IF(IF(IFERROR(VLOOKUP(H350,$O$6:$O$50,1,),1)=1,1,0),IFERROR(VLOOKUP($F$2&amp;"-"&amp;H350,RAW_b_TEI0185_REV03!C:G,4,0),"--"),"---")</f>
        <v>--</v>
      </c>
      <c r="X350" t="str">
        <f t="shared" si="41"/>
        <v>---</v>
      </c>
    </row>
    <row r="351" spans="1:24" x14ac:dyDescent="0.25">
      <c r="A351" t="s">
        <v>5469</v>
      </c>
      <c r="B351" t="s">
        <v>5223</v>
      </c>
      <c r="C351" t="s">
        <v>1168</v>
      </c>
      <c r="D351" t="s">
        <v>271</v>
      </c>
      <c r="E351" t="s">
        <v>1167</v>
      </c>
      <c r="F351" t="str">
        <f t="shared" si="35"/>
        <v>J3-Y2</v>
      </c>
      <c r="G351" t="str">
        <f>VLOOKUP(F351,RAW_b_TEI0185_REV03!A:B,2,0)</f>
        <v>NetJ3_Y2</v>
      </c>
      <c r="H351" t="str">
        <f t="shared" si="36"/>
        <v>NetJ3_Y2</v>
      </c>
      <c r="I351" t="str">
        <f t="shared" si="37"/>
        <v>--</v>
      </c>
      <c r="J351" t="str">
        <f t="shared" si="38"/>
        <v>--</v>
      </c>
      <c r="K351" t="str">
        <f>IFERROR(IF(J351="--",IF(G351=H351,VLOOKUP(G351,RAW_b_TEI0185_REV03!L:N,3,0),SUM(VLOOKUP(H351,RAW_b_TEI0185_REV03!L:N,3,0),VLOOKUP(G351,RAW_b_TEI0185_REV03!L:N,3,0))),"---"),"---")</f>
        <v>---</v>
      </c>
      <c r="L351" t="str">
        <f t="shared" si="39"/>
        <v>J3-Y2</v>
      </c>
      <c r="M351" t="str">
        <f>IFERROR(IF(
COUNTIF(B2B!H:H,(IF(K351&lt;&gt;"---",IF(INDEX(RAW_b_TEI0185_REV03!B:D,MATCH(H351,RAW_b_TEI0185_REV03!B:B,0),3)=L351,INDEX(
RAW_b_TEI0185_REV03!B:D,MATCH(H351,INDEX(RAW_b_TEI0185_REV03!B:B,MATCH(H351,RAW_b_TEI0185_REV03!B:B,)+1):'RAW_b_TEI0185_REV03'!B11422,)+MATCH(H351,RAW_b_TEI0185_REV03!B:B,),3),INDEX(RAW_b_TEI0185_REV03!B:D,MATCH(H351,RAW_b_TEI0185_REV03!B:B,0),3)),"---")))=1,"---",IF(K351&lt;&gt;"---",IF(INDEX(RAW_b_TEI0185_REV03!B:D,MATCH(H351,RAW_b_TEI0185_REV03!B:B,0),3)=L351,INDEX(
RAW_b_TEI0185_REV03!B:D,MATCH(H351,INDEX(RAW_b_TEI0185_REV03!B:B,MATCH(H351,RAW_b_TEI0185_REV03!B:B,)+1):'RAW_b_TEI0185_REV03'!B11422,)+MATCH(H351,RAW_b_TEI0185_REV03!B:B,),3),INDEX(RAW_b_TEI0185_REV03!B:D,MATCH(H351,RAW_b_TEI0185_REV03!B:B,0),3)),"---")),"---")</f>
        <v>---</v>
      </c>
      <c r="N351" t="str">
        <f>IFERROR(IF(AND(B351="B2B",J351="--"),L351,IF(
COUNTIF(B2B!H:H,(IF(K351&lt;&gt;"---",IF(INDEX(RAW_b_TEI0185_REV03!B:D,MATCH(H351,RAW_b_TEI0185_REV03!B:B,0),3)=L351,INDEX(
RAW_b_TEI0185_REV03!B:D,MATCH(H351,INDEX(RAW_b_TEI0185_REV03!B:B,MATCH(H351,RAW_b_TEI0185_REV03!B:B,)+1):'RAW_b_TEI0185_REV03'!B11422,)+MATCH(H351,RAW_b_TEI0185_REV03!B:B,),3),INDEX(RAW_b_TEI0185_REV03!B:D,MATCH(H351,RAW_b_TEI0185_REV03!B:B,0),3)),"---")))=0,"---",IF(K351&lt;&gt;"---",IF(INDEX(RAW_b_TEI0185_REV03!B:D,MATCH(H351,RAW_b_TEI0185_REV03!B:B,0),3)=L351,INDEX(
RAW_b_TEI0185_REV03!B:D,MATCH(H351,INDEX(RAW_b_TEI0185_REV03!B:B,MATCH(H351,RAW_b_TEI0185_REV03!B:B,)+1):'RAW_b_TEI0185_REV03'!B11422,)+MATCH(H351,RAW_b_TEI0185_REV03!B:B,),3),INDEX(RAW_b_TEI0185_REV03!B:D,MATCH(H351,RAW_b_TEI0185_REV03!B:B,0),3)),"---"))),"---")</f>
        <v>---</v>
      </c>
      <c r="T351">
        <f>COUNTIF(RAW_b_TEI0185_REV03!B:B,G351)</f>
        <v>1</v>
      </c>
      <c r="U351" t="str">
        <f t="shared" si="40"/>
        <v>FMC-NetJ3_Y2</v>
      </c>
      <c r="W351" t="str">
        <f>IF(IF(IFERROR(VLOOKUP(H351,$O$6:$O$50,1,),1)=1,1,0),IFERROR(VLOOKUP($F$2&amp;"-"&amp;H351,RAW_b_TEI0185_REV03!C:G,4,0),"--"),"---")</f>
        <v>--</v>
      </c>
      <c r="X351" t="str">
        <f t="shared" si="41"/>
        <v>---</v>
      </c>
    </row>
    <row r="352" spans="1:24" x14ac:dyDescent="0.25">
      <c r="A352" t="s">
        <v>5470</v>
      </c>
      <c r="B352" t="s">
        <v>5223</v>
      </c>
      <c r="C352" t="s">
        <v>1171</v>
      </c>
      <c r="D352" t="s">
        <v>271</v>
      </c>
      <c r="E352" t="s">
        <v>1170</v>
      </c>
      <c r="F352" t="str">
        <f t="shared" si="35"/>
        <v>J3-Y3</v>
      </c>
      <c r="G352" t="str">
        <f>VLOOKUP(F352,RAW_b_TEI0185_REV03!A:B,2,0)</f>
        <v>NetJ3_Y3</v>
      </c>
      <c r="H352" t="str">
        <f t="shared" si="36"/>
        <v>NetJ3_Y3</v>
      </c>
      <c r="I352" t="str">
        <f t="shared" si="37"/>
        <v>--</v>
      </c>
      <c r="J352" t="str">
        <f t="shared" si="38"/>
        <v>--</v>
      </c>
      <c r="K352" t="str">
        <f>IFERROR(IF(J352="--",IF(G352=H352,VLOOKUP(G352,RAW_b_TEI0185_REV03!L:N,3,0),SUM(VLOOKUP(H352,RAW_b_TEI0185_REV03!L:N,3,0),VLOOKUP(G352,RAW_b_TEI0185_REV03!L:N,3,0))),"---"),"---")</f>
        <v>---</v>
      </c>
      <c r="L352" t="str">
        <f t="shared" si="39"/>
        <v>J3-Y3</v>
      </c>
      <c r="M352" t="str">
        <f>IFERROR(IF(
COUNTIF(B2B!H:H,(IF(K352&lt;&gt;"---",IF(INDEX(RAW_b_TEI0185_REV03!B:D,MATCH(H352,RAW_b_TEI0185_REV03!B:B,0),3)=L352,INDEX(
RAW_b_TEI0185_REV03!B:D,MATCH(H352,INDEX(RAW_b_TEI0185_REV03!B:B,MATCH(H352,RAW_b_TEI0185_REV03!B:B,)+1):'RAW_b_TEI0185_REV03'!B11423,)+MATCH(H352,RAW_b_TEI0185_REV03!B:B,),3),INDEX(RAW_b_TEI0185_REV03!B:D,MATCH(H352,RAW_b_TEI0185_REV03!B:B,0),3)),"---")))=1,"---",IF(K352&lt;&gt;"---",IF(INDEX(RAW_b_TEI0185_REV03!B:D,MATCH(H352,RAW_b_TEI0185_REV03!B:B,0),3)=L352,INDEX(
RAW_b_TEI0185_REV03!B:D,MATCH(H352,INDEX(RAW_b_TEI0185_REV03!B:B,MATCH(H352,RAW_b_TEI0185_REV03!B:B,)+1):'RAW_b_TEI0185_REV03'!B11423,)+MATCH(H352,RAW_b_TEI0185_REV03!B:B,),3),INDEX(RAW_b_TEI0185_REV03!B:D,MATCH(H352,RAW_b_TEI0185_REV03!B:B,0),3)),"---")),"---")</f>
        <v>---</v>
      </c>
      <c r="N352" t="str">
        <f>IFERROR(IF(AND(B352="B2B",J352="--"),L352,IF(
COUNTIF(B2B!H:H,(IF(K352&lt;&gt;"---",IF(INDEX(RAW_b_TEI0185_REV03!B:D,MATCH(H352,RAW_b_TEI0185_REV03!B:B,0),3)=L352,INDEX(
RAW_b_TEI0185_REV03!B:D,MATCH(H352,INDEX(RAW_b_TEI0185_REV03!B:B,MATCH(H352,RAW_b_TEI0185_REV03!B:B,)+1):'RAW_b_TEI0185_REV03'!B11423,)+MATCH(H352,RAW_b_TEI0185_REV03!B:B,),3),INDEX(RAW_b_TEI0185_REV03!B:D,MATCH(H352,RAW_b_TEI0185_REV03!B:B,0),3)),"---")))=0,"---",IF(K352&lt;&gt;"---",IF(INDEX(RAW_b_TEI0185_REV03!B:D,MATCH(H352,RAW_b_TEI0185_REV03!B:B,0),3)=L352,INDEX(
RAW_b_TEI0185_REV03!B:D,MATCH(H352,INDEX(RAW_b_TEI0185_REV03!B:B,MATCH(H352,RAW_b_TEI0185_REV03!B:B,)+1):'RAW_b_TEI0185_REV03'!B11423,)+MATCH(H352,RAW_b_TEI0185_REV03!B:B,),3),INDEX(RAW_b_TEI0185_REV03!B:D,MATCH(H352,RAW_b_TEI0185_REV03!B:B,0),3)),"---"))),"---")</f>
        <v>---</v>
      </c>
      <c r="T352">
        <f>COUNTIF(RAW_b_TEI0185_REV03!B:B,G352)</f>
        <v>1</v>
      </c>
      <c r="U352" t="str">
        <f t="shared" si="40"/>
        <v>FMC-NetJ3_Y3</v>
      </c>
      <c r="W352" t="str">
        <f>IF(IF(IFERROR(VLOOKUP(H352,$O$6:$O$50,1,),1)=1,1,0),IFERROR(VLOOKUP($F$2&amp;"-"&amp;H352,RAW_b_TEI0185_REV03!C:G,4,0),"--"),"---")</f>
        <v>--</v>
      </c>
      <c r="X352" t="str">
        <f t="shared" si="41"/>
        <v>---</v>
      </c>
    </row>
    <row r="353" spans="1:24" x14ac:dyDescent="0.25">
      <c r="A353" t="s">
        <v>5471</v>
      </c>
      <c r="B353" t="s">
        <v>5223</v>
      </c>
      <c r="C353" t="s">
        <v>1174</v>
      </c>
      <c r="D353" t="s">
        <v>271</v>
      </c>
      <c r="E353" t="s">
        <v>1173</v>
      </c>
      <c r="F353" t="str">
        <f t="shared" si="35"/>
        <v>J3-Y6</v>
      </c>
      <c r="G353" t="str">
        <f>VLOOKUP(F353,RAW_b_TEI0185_REV03!A:B,2,0)</f>
        <v>NetJ3_Y6</v>
      </c>
      <c r="H353" t="str">
        <f t="shared" si="36"/>
        <v>NetJ3_Y6</v>
      </c>
      <c r="I353" t="str">
        <f t="shared" si="37"/>
        <v>--</v>
      </c>
      <c r="J353" t="str">
        <f t="shared" si="38"/>
        <v>--</v>
      </c>
      <c r="K353" t="str">
        <f>IFERROR(IF(J353="--",IF(G353=H353,VLOOKUP(G353,RAW_b_TEI0185_REV03!L:N,3,0),SUM(VLOOKUP(H353,RAW_b_TEI0185_REV03!L:N,3,0),VLOOKUP(G353,RAW_b_TEI0185_REV03!L:N,3,0))),"---"),"---")</f>
        <v>---</v>
      </c>
      <c r="L353" t="str">
        <f t="shared" si="39"/>
        <v>J3-Y6</v>
      </c>
      <c r="M353" t="str">
        <f>IFERROR(IF(
COUNTIF(B2B!H:H,(IF(K353&lt;&gt;"---",IF(INDEX(RAW_b_TEI0185_REV03!B:D,MATCH(H353,RAW_b_TEI0185_REV03!B:B,0),3)=L353,INDEX(
RAW_b_TEI0185_REV03!B:D,MATCH(H353,INDEX(RAW_b_TEI0185_REV03!B:B,MATCH(H353,RAW_b_TEI0185_REV03!B:B,)+1):'RAW_b_TEI0185_REV03'!B11424,)+MATCH(H353,RAW_b_TEI0185_REV03!B:B,),3),INDEX(RAW_b_TEI0185_REV03!B:D,MATCH(H353,RAW_b_TEI0185_REV03!B:B,0),3)),"---")))=1,"---",IF(K353&lt;&gt;"---",IF(INDEX(RAW_b_TEI0185_REV03!B:D,MATCH(H353,RAW_b_TEI0185_REV03!B:B,0),3)=L353,INDEX(
RAW_b_TEI0185_REV03!B:D,MATCH(H353,INDEX(RAW_b_TEI0185_REV03!B:B,MATCH(H353,RAW_b_TEI0185_REV03!B:B,)+1):'RAW_b_TEI0185_REV03'!B11424,)+MATCH(H353,RAW_b_TEI0185_REV03!B:B,),3),INDEX(RAW_b_TEI0185_REV03!B:D,MATCH(H353,RAW_b_TEI0185_REV03!B:B,0),3)),"---")),"---")</f>
        <v>---</v>
      </c>
      <c r="N353" t="str">
        <f>IFERROR(IF(AND(B353="B2B",J353="--"),L353,IF(
COUNTIF(B2B!H:H,(IF(K353&lt;&gt;"---",IF(INDEX(RAW_b_TEI0185_REV03!B:D,MATCH(H353,RAW_b_TEI0185_REV03!B:B,0),3)=L353,INDEX(
RAW_b_TEI0185_REV03!B:D,MATCH(H353,INDEX(RAW_b_TEI0185_REV03!B:B,MATCH(H353,RAW_b_TEI0185_REV03!B:B,)+1):'RAW_b_TEI0185_REV03'!B11424,)+MATCH(H353,RAW_b_TEI0185_REV03!B:B,),3),INDEX(RAW_b_TEI0185_REV03!B:D,MATCH(H353,RAW_b_TEI0185_REV03!B:B,0),3)),"---")))=0,"---",IF(K353&lt;&gt;"---",IF(INDEX(RAW_b_TEI0185_REV03!B:D,MATCH(H353,RAW_b_TEI0185_REV03!B:B,0),3)=L353,INDEX(
RAW_b_TEI0185_REV03!B:D,MATCH(H353,INDEX(RAW_b_TEI0185_REV03!B:B,MATCH(H353,RAW_b_TEI0185_REV03!B:B,)+1):'RAW_b_TEI0185_REV03'!B11424,)+MATCH(H353,RAW_b_TEI0185_REV03!B:B,),3),INDEX(RAW_b_TEI0185_REV03!B:D,MATCH(H353,RAW_b_TEI0185_REV03!B:B,0),3)),"---"))),"---")</f>
        <v>---</v>
      </c>
      <c r="T353">
        <f>COUNTIF(RAW_b_TEI0185_REV03!B:B,G353)</f>
        <v>1</v>
      </c>
      <c r="U353" t="str">
        <f t="shared" si="40"/>
        <v>FMC-NetJ3_Y6</v>
      </c>
      <c r="W353" t="str">
        <f>IF(IF(IFERROR(VLOOKUP(H353,$O$6:$O$50,1,),1)=1,1,0),IFERROR(VLOOKUP($F$2&amp;"-"&amp;H353,RAW_b_TEI0185_REV03!C:G,4,0),"--"),"---")</f>
        <v>--</v>
      </c>
      <c r="X353" t="str">
        <f t="shared" si="41"/>
        <v>---</v>
      </c>
    </row>
    <row r="354" spans="1:24" x14ac:dyDescent="0.25">
      <c r="A354" t="s">
        <v>5472</v>
      </c>
      <c r="B354" t="s">
        <v>5223</v>
      </c>
      <c r="C354" t="s">
        <v>1177</v>
      </c>
      <c r="D354" t="s">
        <v>271</v>
      </c>
      <c r="E354" t="s">
        <v>1176</v>
      </c>
      <c r="F354" t="str">
        <f t="shared" si="35"/>
        <v>J3-Y7</v>
      </c>
      <c r="G354" t="str">
        <f>VLOOKUP(F354,RAW_b_TEI0185_REV03!A:B,2,0)</f>
        <v>NetJ3_Y7</v>
      </c>
      <c r="H354" t="str">
        <f t="shared" si="36"/>
        <v>NetJ3_Y7</v>
      </c>
      <c r="I354" t="str">
        <f t="shared" si="37"/>
        <v>--</v>
      </c>
      <c r="J354" t="str">
        <f t="shared" si="38"/>
        <v>--</v>
      </c>
      <c r="K354" t="str">
        <f>IFERROR(IF(J354="--",IF(G354=H354,VLOOKUP(G354,RAW_b_TEI0185_REV03!L:N,3,0),SUM(VLOOKUP(H354,RAW_b_TEI0185_REV03!L:N,3,0),VLOOKUP(G354,RAW_b_TEI0185_REV03!L:N,3,0))),"---"),"---")</f>
        <v>---</v>
      </c>
      <c r="L354" t="str">
        <f t="shared" si="39"/>
        <v>J3-Y7</v>
      </c>
      <c r="M354" t="str">
        <f>IFERROR(IF(
COUNTIF(B2B!H:H,(IF(K354&lt;&gt;"---",IF(INDEX(RAW_b_TEI0185_REV03!B:D,MATCH(H354,RAW_b_TEI0185_REV03!B:B,0),3)=L354,INDEX(
RAW_b_TEI0185_REV03!B:D,MATCH(H354,INDEX(RAW_b_TEI0185_REV03!B:B,MATCH(H354,RAW_b_TEI0185_REV03!B:B,)+1):'RAW_b_TEI0185_REV03'!B11425,)+MATCH(H354,RAW_b_TEI0185_REV03!B:B,),3),INDEX(RAW_b_TEI0185_REV03!B:D,MATCH(H354,RAW_b_TEI0185_REV03!B:B,0),3)),"---")))=1,"---",IF(K354&lt;&gt;"---",IF(INDEX(RAW_b_TEI0185_REV03!B:D,MATCH(H354,RAW_b_TEI0185_REV03!B:B,0),3)=L354,INDEX(
RAW_b_TEI0185_REV03!B:D,MATCH(H354,INDEX(RAW_b_TEI0185_REV03!B:B,MATCH(H354,RAW_b_TEI0185_REV03!B:B,)+1):'RAW_b_TEI0185_REV03'!B11425,)+MATCH(H354,RAW_b_TEI0185_REV03!B:B,),3),INDEX(RAW_b_TEI0185_REV03!B:D,MATCH(H354,RAW_b_TEI0185_REV03!B:B,0),3)),"---")),"---")</f>
        <v>---</v>
      </c>
      <c r="N354" t="str">
        <f>IFERROR(IF(AND(B354="B2B",J354="--"),L354,IF(
COUNTIF(B2B!H:H,(IF(K354&lt;&gt;"---",IF(INDEX(RAW_b_TEI0185_REV03!B:D,MATCH(H354,RAW_b_TEI0185_REV03!B:B,0),3)=L354,INDEX(
RAW_b_TEI0185_REV03!B:D,MATCH(H354,INDEX(RAW_b_TEI0185_REV03!B:B,MATCH(H354,RAW_b_TEI0185_REV03!B:B,)+1):'RAW_b_TEI0185_REV03'!B11425,)+MATCH(H354,RAW_b_TEI0185_REV03!B:B,),3),INDEX(RAW_b_TEI0185_REV03!B:D,MATCH(H354,RAW_b_TEI0185_REV03!B:B,0),3)),"---")))=0,"---",IF(K354&lt;&gt;"---",IF(INDEX(RAW_b_TEI0185_REV03!B:D,MATCH(H354,RAW_b_TEI0185_REV03!B:B,0),3)=L354,INDEX(
RAW_b_TEI0185_REV03!B:D,MATCH(H354,INDEX(RAW_b_TEI0185_REV03!B:B,MATCH(H354,RAW_b_TEI0185_REV03!B:B,)+1):'RAW_b_TEI0185_REV03'!B11425,)+MATCH(H354,RAW_b_TEI0185_REV03!B:B,),3),INDEX(RAW_b_TEI0185_REV03!B:D,MATCH(H354,RAW_b_TEI0185_REV03!B:B,0),3)),"---"))),"---")</f>
        <v>---</v>
      </c>
      <c r="T354">
        <f>COUNTIF(RAW_b_TEI0185_REV03!B:B,G354)</f>
        <v>1</v>
      </c>
      <c r="U354" t="str">
        <f t="shared" si="40"/>
        <v>FMC-NetJ3_Y7</v>
      </c>
      <c r="W354" t="str">
        <f>IF(IF(IFERROR(VLOOKUP(H354,$O$6:$O$50,1,),1)=1,1,0),IFERROR(VLOOKUP($F$2&amp;"-"&amp;H354,RAW_b_TEI0185_REV03!C:G,4,0),"--"),"---")</f>
        <v>--</v>
      </c>
      <c r="X354" t="str">
        <f t="shared" si="41"/>
        <v>---</v>
      </c>
    </row>
    <row r="355" spans="1:24" x14ac:dyDescent="0.25">
      <c r="A355" t="s">
        <v>5473</v>
      </c>
      <c r="B355" t="s">
        <v>5223</v>
      </c>
      <c r="C355" t="s">
        <v>1180</v>
      </c>
      <c r="D355" t="s">
        <v>271</v>
      </c>
      <c r="E355" t="s">
        <v>1179</v>
      </c>
      <c r="F355" t="str">
        <f t="shared" si="35"/>
        <v>J3-Y10</v>
      </c>
      <c r="G355" t="str">
        <f>VLOOKUP(F355,RAW_b_TEI0185_REV03!A:B,2,0)</f>
        <v>NetJ3_Y10</v>
      </c>
      <c r="H355" t="str">
        <f t="shared" si="36"/>
        <v>NetJ3_Y10</v>
      </c>
      <c r="I355" t="str">
        <f t="shared" si="37"/>
        <v>--</v>
      </c>
      <c r="J355" t="str">
        <f t="shared" si="38"/>
        <v>--</v>
      </c>
      <c r="K355" t="str">
        <f>IFERROR(IF(J355="--",IF(G355=H355,VLOOKUP(G355,RAW_b_TEI0185_REV03!L:N,3,0),SUM(VLOOKUP(H355,RAW_b_TEI0185_REV03!L:N,3,0),VLOOKUP(G355,RAW_b_TEI0185_REV03!L:N,3,0))),"---"),"---")</f>
        <v>---</v>
      </c>
      <c r="L355" t="str">
        <f t="shared" si="39"/>
        <v>J3-Y10</v>
      </c>
      <c r="M355" t="str">
        <f>IFERROR(IF(
COUNTIF(B2B!H:H,(IF(K355&lt;&gt;"---",IF(INDEX(RAW_b_TEI0185_REV03!B:D,MATCH(H355,RAW_b_TEI0185_REV03!B:B,0),3)=L355,INDEX(
RAW_b_TEI0185_REV03!B:D,MATCH(H355,INDEX(RAW_b_TEI0185_REV03!B:B,MATCH(H355,RAW_b_TEI0185_REV03!B:B,)+1):'RAW_b_TEI0185_REV03'!B11426,)+MATCH(H355,RAW_b_TEI0185_REV03!B:B,),3),INDEX(RAW_b_TEI0185_REV03!B:D,MATCH(H355,RAW_b_TEI0185_REV03!B:B,0),3)),"---")))=1,"---",IF(K355&lt;&gt;"---",IF(INDEX(RAW_b_TEI0185_REV03!B:D,MATCH(H355,RAW_b_TEI0185_REV03!B:B,0),3)=L355,INDEX(
RAW_b_TEI0185_REV03!B:D,MATCH(H355,INDEX(RAW_b_TEI0185_REV03!B:B,MATCH(H355,RAW_b_TEI0185_REV03!B:B,)+1):'RAW_b_TEI0185_REV03'!B11426,)+MATCH(H355,RAW_b_TEI0185_REV03!B:B,),3),INDEX(RAW_b_TEI0185_REV03!B:D,MATCH(H355,RAW_b_TEI0185_REV03!B:B,0),3)),"---")),"---")</f>
        <v>---</v>
      </c>
      <c r="N355" t="str">
        <f>IFERROR(IF(AND(B355="B2B",J355="--"),L355,IF(
COUNTIF(B2B!H:H,(IF(K355&lt;&gt;"---",IF(INDEX(RAW_b_TEI0185_REV03!B:D,MATCH(H355,RAW_b_TEI0185_REV03!B:B,0),3)=L355,INDEX(
RAW_b_TEI0185_REV03!B:D,MATCH(H355,INDEX(RAW_b_TEI0185_REV03!B:B,MATCH(H355,RAW_b_TEI0185_REV03!B:B,)+1):'RAW_b_TEI0185_REV03'!B11426,)+MATCH(H355,RAW_b_TEI0185_REV03!B:B,),3),INDEX(RAW_b_TEI0185_REV03!B:D,MATCH(H355,RAW_b_TEI0185_REV03!B:B,0),3)),"---")))=0,"---",IF(K355&lt;&gt;"---",IF(INDEX(RAW_b_TEI0185_REV03!B:D,MATCH(H355,RAW_b_TEI0185_REV03!B:B,0),3)=L355,INDEX(
RAW_b_TEI0185_REV03!B:D,MATCH(H355,INDEX(RAW_b_TEI0185_REV03!B:B,MATCH(H355,RAW_b_TEI0185_REV03!B:B,)+1):'RAW_b_TEI0185_REV03'!B11426,)+MATCH(H355,RAW_b_TEI0185_REV03!B:B,),3),INDEX(RAW_b_TEI0185_REV03!B:D,MATCH(H355,RAW_b_TEI0185_REV03!B:B,0),3)),"---"))),"---")</f>
        <v>---</v>
      </c>
      <c r="T355">
        <f>COUNTIF(RAW_b_TEI0185_REV03!B:B,G355)</f>
        <v>1</v>
      </c>
      <c r="U355" t="str">
        <f t="shared" si="40"/>
        <v>FMC-NetJ3_Y10</v>
      </c>
      <c r="W355" t="str">
        <f>IF(IF(IFERROR(VLOOKUP(H355,$O$6:$O$50,1,),1)=1,1,0),IFERROR(VLOOKUP($F$2&amp;"-"&amp;H355,RAW_b_TEI0185_REV03!C:G,4,0),"--"),"---")</f>
        <v>--</v>
      </c>
      <c r="X355" t="str">
        <f t="shared" si="41"/>
        <v>---</v>
      </c>
    </row>
    <row r="356" spans="1:24" x14ac:dyDescent="0.25">
      <c r="A356" t="s">
        <v>5474</v>
      </c>
      <c r="B356" t="s">
        <v>5223</v>
      </c>
      <c r="C356" t="s">
        <v>1183</v>
      </c>
      <c r="D356" t="s">
        <v>271</v>
      </c>
      <c r="E356" t="s">
        <v>1182</v>
      </c>
      <c r="F356" t="str">
        <f t="shared" si="35"/>
        <v>J3-Y11</v>
      </c>
      <c r="G356" t="str">
        <f>VLOOKUP(F356,RAW_b_TEI0185_REV03!A:B,2,0)</f>
        <v>NetJ3_Y11</v>
      </c>
      <c r="H356" t="str">
        <f t="shared" si="36"/>
        <v>NetJ3_Y11</v>
      </c>
      <c r="I356" t="str">
        <f t="shared" si="37"/>
        <v>--</v>
      </c>
      <c r="J356" t="str">
        <f t="shared" si="38"/>
        <v>--</v>
      </c>
      <c r="K356" t="str">
        <f>IFERROR(IF(J356="--",IF(G356=H356,VLOOKUP(G356,RAW_b_TEI0185_REV03!L:N,3,0),SUM(VLOOKUP(H356,RAW_b_TEI0185_REV03!L:N,3,0),VLOOKUP(G356,RAW_b_TEI0185_REV03!L:N,3,0))),"---"),"---")</f>
        <v>---</v>
      </c>
      <c r="L356" t="str">
        <f t="shared" si="39"/>
        <v>J3-Y11</v>
      </c>
      <c r="M356" t="str">
        <f>IFERROR(IF(
COUNTIF(B2B!H:H,(IF(K356&lt;&gt;"---",IF(INDEX(RAW_b_TEI0185_REV03!B:D,MATCH(H356,RAW_b_TEI0185_REV03!B:B,0),3)=L356,INDEX(
RAW_b_TEI0185_REV03!B:D,MATCH(H356,INDEX(RAW_b_TEI0185_REV03!B:B,MATCH(H356,RAW_b_TEI0185_REV03!B:B,)+1):'RAW_b_TEI0185_REV03'!B11427,)+MATCH(H356,RAW_b_TEI0185_REV03!B:B,),3),INDEX(RAW_b_TEI0185_REV03!B:D,MATCH(H356,RAW_b_TEI0185_REV03!B:B,0),3)),"---")))=1,"---",IF(K356&lt;&gt;"---",IF(INDEX(RAW_b_TEI0185_REV03!B:D,MATCH(H356,RAW_b_TEI0185_REV03!B:B,0),3)=L356,INDEX(
RAW_b_TEI0185_REV03!B:D,MATCH(H356,INDEX(RAW_b_TEI0185_REV03!B:B,MATCH(H356,RAW_b_TEI0185_REV03!B:B,)+1):'RAW_b_TEI0185_REV03'!B11427,)+MATCH(H356,RAW_b_TEI0185_REV03!B:B,),3),INDEX(RAW_b_TEI0185_REV03!B:D,MATCH(H356,RAW_b_TEI0185_REV03!B:B,0),3)),"---")),"---")</f>
        <v>---</v>
      </c>
      <c r="N356" t="str">
        <f>IFERROR(IF(AND(B356="B2B",J356="--"),L356,IF(
COUNTIF(B2B!H:H,(IF(K356&lt;&gt;"---",IF(INDEX(RAW_b_TEI0185_REV03!B:D,MATCH(H356,RAW_b_TEI0185_REV03!B:B,0),3)=L356,INDEX(
RAW_b_TEI0185_REV03!B:D,MATCH(H356,INDEX(RAW_b_TEI0185_REV03!B:B,MATCH(H356,RAW_b_TEI0185_REV03!B:B,)+1):'RAW_b_TEI0185_REV03'!B11427,)+MATCH(H356,RAW_b_TEI0185_REV03!B:B,),3),INDEX(RAW_b_TEI0185_REV03!B:D,MATCH(H356,RAW_b_TEI0185_REV03!B:B,0),3)),"---")))=0,"---",IF(K356&lt;&gt;"---",IF(INDEX(RAW_b_TEI0185_REV03!B:D,MATCH(H356,RAW_b_TEI0185_REV03!B:B,0),3)=L356,INDEX(
RAW_b_TEI0185_REV03!B:D,MATCH(H356,INDEX(RAW_b_TEI0185_REV03!B:B,MATCH(H356,RAW_b_TEI0185_REV03!B:B,)+1):'RAW_b_TEI0185_REV03'!B11427,)+MATCH(H356,RAW_b_TEI0185_REV03!B:B,),3),INDEX(RAW_b_TEI0185_REV03!B:D,MATCH(H356,RAW_b_TEI0185_REV03!B:B,0),3)),"---"))),"---")</f>
        <v>---</v>
      </c>
      <c r="T356">
        <f>COUNTIF(RAW_b_TEI0185_REV03!B:B,G356)</f>
        <v>1</v>
      </c>
      <c r="U356" t="str">
        <f t="shared" si="40"/>
        <v>FMC-NetJ3_Y11</v>
      </c>
      <c r="W356" t="str">
        <f>IF(IF(IFERROR(VLOOKUP(H356,$O$6:$O$50,1,),1)=1,1,0),IFERROR(VLOOKUP($F$2&amp;"-"&amp;H356,RAW_b_TEI0185_REV03!C:G,4,0),"--"),"---")</f>
        <v>--</v>
      </c>
      <c r="X356" t="str">
        <f t="shared" si="41"/>
        <v>---</v>
      </c>
    </row>
    <row r="357" spans="1:24" x14ac:dyDescent="0.25">
      <c r="A357" t="s">
        <v>5475</v>
      </c>
      <c r="B357" t="s">
        <v>5223</v>
      </c>
      <c r="C357" t="s">
        <v>1186</v>
      </c>
      <c r="D357" t="s">
        <v>271</v>
      </c>
      <c r="E357" t="s">
        <v>1185</v>
      </c>
      <c r="F357" t="str">
        <f t="shared" si="35"/>
        <v>J3-Y14</v>
      </c>
      <c r="G357" t="str">
        <f>VLOOKUP(F357,RAW_b_TEI0185_REV03!A:B,2,0)</f>
        <v>NetJ3_Y14</v>
      </c>
      <c r="H357" t="str">
        <f t="shared" si="36"/>
        <v>NetJ3_Y14</v>
      </c>
      <c r="I357" t="str">
        <f t="shared" si="37"/>
        <v>--</v>
      </c>
      <c r="J357" t="str">
        <f t="shared" si="38"/>
        <v>--</v>
      </c>
      <c r="K357" t="str">
        <f>IFERROR(IF(J357="--",IF(G357=H357,VLOOKUP(G357,RAW_b_TEI0185_REV03!L:N,3,0),SUM(VLOOKUP(H357,RAW_b_TEI0185_REV03!L:N,3,0),VLOOKUP(G357,RAW_b_TEI0185_REV03!L:N,3,0))),"---"),"---")</f>
        <v>---</v>
      </c>
      <c r="L357" t="str">
        <f t="shared" si="39"/>
        <v>J3-Y14</v>
      </c>
      <c r="M357" t="str">
        <f>IFERROR(IF(
COUNTIF(B2B!H:H,(IF(K357&lt;&gt;"---",IF(INDEX(RAW_b_TEI0185_REV03!B:D,MATCH(H357,RAW_b_TEI0185_REV03!B:B,0),3)=L357,INDEX(
RAW_b_TEI0185_REV03!B:D,MATCH(H357,INDEX(RAW_b_TEI0185_REV03!B:B,MATCH(H357,RAW_b_TEI0185_REV03!B:B,)+1):'RAW_b_TEI0185_REV03'!B11428,)+MATCH(H357,RAW_b_TEI0185_REV03!B:B,),3),INDEX(RAW_b_TEI0185_REV03!B:D,MATCH(H357,RAW_b_TEI0185_REV03!B:B,0),3)),"---")))=1,"---",IF(K357&lt;&gt;"---",IF(INDEX(RAW_b_TEI0185_REV03!B:D,MATCH(H357,RAW_b_TEI0185_REV03!B:B,0),3)=L357,INDEX(
RAW_b_TEI0185_REV03!B:D,MATCH(H357,INDEX(RAW_b_TEI0185_REV03!B:B,MATCH(H357,RAW_b_TEI0185_REV03!B:B,)+1):'RAW_b_TEI0185_REV03'!B11428,)+MATCH(H357,RAW_b_TEI0185_REV03!B:B,),3),INDEX(RAW_b_TEI0185_REV03!B:D,MATCH(H357,RAW_b_TEI0185_REV03!B:B,0),3)),"---")),"---")</f>
        <v>---</v>
      </c>
      <c r="N357" t="str">
        <f>IFERROR(IF(AND(B357="B2B",J357="--"),L357,IF(
COUNTIF(B2B!H:H,(IF(K357&lt;&gt;"---",IF(INDEX(RAW_b_TEI0185_REV03!B:D,MATCH(H357,RAW_b_TEI0185_REV03!B:B,0),3)=L357,INDEX(
RAW_b_TEI0185_REV03!B:D,MATCH(H357,INDEX(RAW_b_TEI0185_REV03!B:B,MATCH(H357,RAW_b_TEI0185_REV03!B:B,)+1):'RAW_b_TEI0185_REV03'!B11428,)+MATCH(H357,RAW_b_TEI0185_REV03!B:B,),3),INDEX(RAW_b_TEI0185_REV03!B:D,MATCH(H357,RAW_b_TEI0185_REV03!B:B,0),3)),"---")))=0,"---",IF(K357&lt;&gt;"---",IF(INDEX(RAW_b_TEI0185_REV03!B:D,MATCH(H357,RAW_b_TEI0185_REV03!B:B,0),3)=L357,INDEX(
RAW_b_TEI0185_REV03!B:D,MATCH(H357,INDEX(RAW_b_TEI0185_REV03!B:B,MATCH(H357,RAW_b_TEI0185_REV03!B:B,)+1):'RAW_b_TEI0185_REV03'!B11428,)+MATCH(H357,RAW_b_TEI0185_REV03!B:B,),3),INDEX(RAW_b_TEI0185_REV03!B:D,MATCH(H357,RAW_b_TEI0185_REV03!B:B,0),3)),"---"))),"---")</f>
        <v>---</v>
      </c>
      <c r="T357">
        <f>COUNTIF(RAW_b_TEI0185_REV03!B:B,G357)</f>
        <v>1</v>
      </c>
      <c r="U357" t="str">
        <f t="shared" si="40"/>
        <v>FMC-NetJ3_Y14</v>
      </c>
      <c r="W357" t="str">
        <f>IF(IF(IFERROR(VLOOKUP(H357,$O$6:$O$50,1,),1)=1,1,0),IFERROR(VLOOKUP($F$2&amp;"-"&amp;H357,RAW_b_TEI0185_REV03!C:G,4,0),"--"),"---")</f>
        <v>--</v>
      </c>
      <c r="X357" t="str">
        <f t="shared" si="41"/>
        <v>---</v>
      </c>
    </row>
    <row r="358" spans="1:24" x14ac:dyDescent="0.25">
      <c r="A358" t="s">
        <v>5476</v>
      </c>
      <c r="B358" t="s">
        <v>5223</v>
      </c>
      <c r="C358" t="s">
        <v>1189</v>
      </c>
      <c r="D358" t="s">
        <v>271</v>
      </c>
      <c r="E358" t="s">
        <v>1188</v>
      </c>
      <c r="F358" t="str">
        <f t="shared" si="35"/>
        <v>J3-Y15</v>
      </c>
      <c r="G358" t="str">
        <f>VLOOKUP(F358,RAW_b_TEI0185_REV03!A:B,2,0)</f>
        <v>NetJ3_Y15</v>
      </c>
      <c r="H358" t="str">
        <f t="shared" si="36"/>
        <v>NetJ3_Y15</v>
      </c>
      <c r="I358" t="str">
        <f t="shared" si="37"/>
        <v>--</v>
      </c>
      <c r="J358" t="str">
        <f t="shared" si="38"/>
        <v>--</v>
      </c>
      <c r="K358" t="str">
        <f>IFERROR(IF(J358="--",IF(G358=H358,VLOOKUP(G358,RAW_b_TEI0185_REV03!L:N,3,0),SUM(VLOOKUP(H358,RAW_b_TEI0185_REV03!L:N,3,0),VLOOKUP(G358,RAW_b_TEI0185_REV03!L:N,3,0))),"---"),"---")</f>
        <v>---</v>
      </c>
      <c r="L358" t="str">
        <f t="shared" si="39"/>
        <v>J3-Y15</v>
      </c>
      <c r="M358" t="str">
        <f>IFERROR(IF(
COUNTIF(B2B!H:H,(IF(K358&lt;&gt;"---",IF(INDEX(RAW_b_TEI0185_REV03!B:D,MATCH(H358,RAW_b_TEI0185_REV03!B:B,0),3)=L358,INDEX(
RAW_b_TEI0185_REV03!B:D,MATCH(H358,INDEX(RAW_b_TEI0185_REV03!B:B,MATCH(H358,RAW_b_TEI0185_REV03!B:B,)+1):'RAW_b_TEI0185_REV03'!B11429,)+MATCH(H358,RAW_b_TEI0185_REV03!B:B,),3),INDEX(RAW_b_TEI0185_REV03!B:D,MATCH(H358,RAW_b_TEI0185_REV03!B:B,0),3)),"---")))=1,"---",IF(K358&lt;&gt;"---",IF(INDEX(RAW_b_TEI0185_REV03!B:D,MATCH(H358,RAW_b_TEI0185_REV03!B:B,0),3)=L358,INDEX(
RAW_b_TEI0185_REV03!B:D,MATCH(H358,INDEX(RAW_b_TEI0185_REV03!B:B,MATCH(H358,RAW_b_TEI0185_REV03!B:B,)+1):'RAW_b_TEI0185_REV03'!B11429,)+MATCH(H358,RAW_b_TEI0185_REV03!B:B,),3),INDEX(RAW_b_TEI0185_REV03!B:D,MATCH(H358,RAW_b_TEI0185_REV03!B:B,0),3)),"---")),"---")</f>
        <v>---</v>
      </c>
      <c r="N358" t="str">
        <f>IFERROR(IF(AND(B358="B2B",J358="--"),L358,IF(
COUNTIF(B2B!H:H,(IF(K358&lt;&gt;"---",IF(INDEX(RAW_b_TEI0185_REV03!B:D,MATCH(H358,RAW_b_TEI0185_REV03!B:B,0),3)=L358,INDEX(
RAW_b_TEI0185_REV03!B:D,MATCH(H358,INDEX(RAW_b_TEI0185_REV03!B:B,MATCH(H358,RAW_b_TEI0185_REV03!B:B,)+1):'RAW_b_TEI0185_REV03'!B11429,)+MATCH(H358,RAW_b_TEI0185_REV03!B:B,),3),INDEX(RAW_b_TEI0185_REV03!B:D,MATCH(H358,RAW_b_TEI0185_REV03!B:B,0),3)),"---")))=0,"---",IF(K358&lt;&gt;"---",IF(INDEX(RAW_b_TEI0185_REV03!B:D,MATCH(H358,RAW_b_TEI0185_REV03!B:B,0),3)=L358,INDEX(
RAW_b_TEI0185_REV03!B:D,MATCH(H358,INDEX(RAW_b_TEI0185_REV03!B:B,MATCH(H358,RAW_b_TEI0185_REV03!B:B,)+1):'RAW_b_TEI0185_REV03'!B11429,)+MATCH(H358,RAW_b_TEI0185_REV03!B:B,),3),INDEX(RAW_b_TEI0185_REV03!B:D,MATCH(H358,RAW_b_TEI0185_REV03!B:B,0),3)),"---"))),"---")</f>
        <v>---</v>
      </c>
      <c r="T358">
        <f>COUNTIF(RAW_b_TEI0185_REV03!B:B,G358)</f>
        <v>1</v>
      </c>
      <c r="U358" t="str">
        <f t="shared" si="40"/>
        <v>FMC-NetJ3_Y15</v>
      </c>
      <c r="W358" t="str">
        <f>IF(IF(IFERROR(VLOOKUP(H358,$O$6:$O$50,1,),1)=1,1,0),IFERROR(VLOOKUP($F$2&amp;"-"&amp;H358,RAW_b_TEI0185_REV03!C:G,4,0),"--"),"---")</f>
        <v>--</v>
      </c>
      <c r="X358" t="str">
        <f t="shared" si="41"/>
        <v>---</v>
      </c>
    </row>
    <row r="359" spans="1:24" x14ac:dyDescent="0.25">
      <c r="A359" t="s">
        <v>5477</v>
      </c>
      <c r="B359" t="s">
        <v>5223</v>
      </c>
      <c r="C359" t="s">
        <v>1192</v>
      </c>
      <c r="D359" t="s">
        <v>271</v>
      </c>
      <c r="E359" t="s">
        <v>1191</v>
      </c>
      <c r="F359" t="str">
        <f t="shared" si="35"/>
        <v>J3-Y18</v>
      </c>
      <c r="G359" t="str">
        <f>VLOOKUP(F359,RAW_b_TEI0185_REV03!A:B,2,0)</f>
        <v>NetJ3_Y18</v>
      </c>
      <c r="H359" t="str">
        <f t="shared" si="36"/>
        <v>NetJ3_Y18</v>
      </c>
      <c r="I359" t="str">
        <f t="shared" si="37"/>
        <v>--</v>
      </c>
      <c r="J359" t="str">
        <f t="shared" si="38"/>
        <v>--</v>
      </c>
      <c r="K359" t="str">
        <f>IFERROR(IF(J359="--",IF(G359=H359,VLOOKUP(G359,RAW_b_TEI0185_REV03!L:N,3,0),SUM(VLOOKUP(H359,RAW_b_TEI0185_REV03!L:N,3,0),VLOOKUP(G359,RAW_b_TEI0185_REV03!L:N,3,0))),"---"),"---")</f>
        <v>---</v>
      </c>
      <c r="L359" t="str">
        <f t="shared" si="39"/>
        <v>J3-Y18</v>
      </c>
      <c r="M359" t="str">
        <f>IFERROR(IF(
COUNTIF(B2B!H:H,(IF(K359&lt;&gt;"---",IF(INDEX(RAW_b_TEI0185_REV03!B:D,MATCH(H359,RAW_b_TEI0185_REV03!B:B,0),3)=L359,INDEX(
RAW_b_TEI0185_REV03!B:D,MATCH(H359,INDEX(RAW_b_TEI0185_REV03!B:B,MATCH(H359,RAW_b_TEI0185_REV03!B:B,)+1):'RAW_b_TEI0185_REV03'!B11430,)+MATCH(H359,RAW_b_TEI0185_REV03!B:B,),3),INDEX(RAW_b_TEI0185_REV03!B:D,MATCH(H359,RAW_b_TEI0185_REV03!B:B,0),3)),"---")))=1,"---",IF(K359&lt;&gt;"---",IF(INDEX(RAW_b_TEI0185_REV03!B:D,MATCH(H359,RAW_b_TEI0185_REV03!B:B,0),3)=L359,INDEX(
RAW_b_TEI0185_REV03!B:D,MATCH(H359,INDEX(RAW_b_TEI0185_REV03!B:B,MATCH(H359,RAW_b_TEI0185_REV03!B:B,)+1):'RAW_b_TEI0185_REV03'!B11430,)+MATCH(H359,RAW_b_TEI0185_REV03!B:B,),3),INDEX(RAW_b_TEI0185_REV03!B:D,MATCH(H359,RAW_b_TEI0185_REV03!B:B,0),3)),"---")),"---")</f>
        <v>---</v>
      </c>
      <c r="N359" t="str">
        <f>IFERROR(IF(AND(B359="B2B",J359="--"),L359,IF(
COUNTIF(B2B!H:H,(IF(K359&lt;&gt;"---",IF(INDEX(RAW_b_TEI0185_REV03!B:D,MATCH(H359,RAW_b_TEI0185_REV03!B:B,0),3)=L359,INDEX(
RAW_b_TEI0185_REV03!B:D,MATCH(H359,INDEX(RAW_b_TEI0185_REV03!B:B,MATCH(H359,RAW_b_TEI0185_REV03!B:B,)+1):'RAW_b_TEI0185_REV03'!B11430,)+MATCH(H359,RAW_b_TEI0185_REV03!B:B,),3),INDEX(RAW_b_TEI0185_REV03!B:D,MATCH(H359,RAW_b_TEI0185_REV03!B:B,0),3)),"---")))=0,"---",IF(K359&lt;&gt;"---",IF(INDEX(RAW_b_TEI0185_REV03!B:D,MATCH(H359,RAW_b_TEI0185_REV03!B:B,0),3)=L359,INDEX(
RAW_b_TEI0185_REV03!B:D,MATCH(H359,INDEX(RAW_b_TEI0185_REV03!B:B,MATCH(H359,RAW_b_TEI0185_REV03!B:B,)+1):'RAW_b_TEI0185_REV03'!B11430,)+MATCH(H359,RAW_b_TEI0185_REV03!B:B,),3),INDEX(RAW_b_TEI0185_REV03!B:D,MATCH(H359,RAW_b_TEI0185_REV03!B:B,0),3)),"---"))),"---")</f>
        <v>---</v>
      </c>
      <c r="T359">
        <f>COUNTIF(RAW_b_TEI0185_REV03!B:B,G359)</f>
        <v>1</v>
      </c>
      <c r="U359" t="str">
        <f t="shared" si="40"/>
        <v>FMC-NetJ3_Y18</v>
      </c>
      <c r="W359" t="str">
        <f>IF(IF(IFERROR(VLOOKUP(H359,$O$6:$O$50,1,),1)=1,1,0),IFERROR(VLOOKUP($F$2&amp;"-"&amp;H359,RAW_b_TEI0185_REV03!C:G,4,0),"--"),"---")</f>
        <v>--</v>
      </c>
      <c r="X359" t="str">
        <f t="shared" si="41"/>
        <v>---</v>
      </c>
    </row>
    <row r="360" spans="1:24" x14ac:dyDescent="0.25">
      <c r="A360" t="s">
        <v>5478</v>
      </c>
      <c r="B360" t="s">
        <v>5223</v>
      </c>
      <c r="C360" t="s">
        <v>1195</v>
      </c>
      <c r="D360" t="s">
        <v>271</v>
      </c>
      <c r="E360" t="s">
        <v>1194</v>
      </c>
      <c r="F360" t="str">
        <f t="shared" si="35"/>
        <v>J3-Y19</v>
      </c>
      <c r="G360" t="str">
        <f>VLOOKUP(F360,RAW_b_TEI0185_REV03!A:B,2,0)</f>
        <v>NetJ3_Y19</v>
      </c>
      <c r="H360" t="str">
        <f t="shared" si="36"/>
        <v>NetJ3_Y19</v>
      </c>
      <c r="I360" t="str">
        <f t="shared" si="37"/>
        <v>--</v>
      </c>
      <c r="J360" t="str">
        <f t="shared" si="38"/>
        <v>--</v>
      </c>
      <c r="K360" t="str">
        <f>IFERROR(IF(J360="--",IF(G360=H360,VLOOKUP(G360,RAW_b_TEI0185_REV03!L:N,3,0),SUM(VLOOKUP(H360,RAW_b_TEI0185_REV03!L:N,3,0),VLOOKUP(G360,RAW_b_TEI0185_REV03!L:N,3,0))),"---"),"---")</f>
        <v>---</v>
      </c>
      <c r="L360" t="str">
        <f t="shared" si="39"/>
        <v>J3-Y19</v>
      </c>
      <c r="M360" t="str">
        <f>IFERROR(IF(
COUNTIF(B2B!H:H,(IF(K360&lt;&gt;"---",IF(INDEX(RAW_b_TEI0185_REV03!B:D,MATCH(H360,RAW_b_TEI0185_REV03!B:B,0),3)=L360,INDEX(
RAW_b_TEI0185_REV03!B:D,MATCH(H360,INDEX(RAW_b_TEI0185_REV03!B:B,MATCH(H360,RAW_b_TEI0185_REV03!B:B,)+1):'RAW_b_TEI0185_REV03'!B11431,)+MATCH(H360,RAW_b_TEI0185_REV03!B:B,),3),INDEX(RAW_b_TEI0185_REV03!B:D,MATCH(H360,RAW_b_TEI0185_REV03!B:B,0),3)),"---")))=1,"---",IF(K360&lt;&gt;"---",IF(INDEX(RAW_b_TEI0185_REV03!B:D,MATCH(H360,RAW_b_TEI0185_REV03!B:B,0),3)=L360,INDEX(
RAW_b_TEI0185_REV03!B:D,MATCH(H360,INDEX(RAW_b_TEI0185_REV03!B:B,MATCH(H360,RAW_b_TEI0185_REV03!B:B,)+1):'RAW_b_TEI0185_REV03'!B11431,)+MATCH(H360,RAW_b_TEI0185_REV03!B:B,),3),INDEX(RAW_b_TEI0185_REV03!B:D,MATCH(H360,RAW_b_TEI0185_REV03!B:B,0),3)),"---")),"---")</f>
        <v>---</v>
      </c>
      <c r="N360" t="str">
        <f>IFERROR(IF(AND(B360="B2B",J360="--"),L360,IF(
COUNTIF(B2B!H:H,(IF(K360&lt;&gt;"---",IF(INDEX(RAW_b_TEI0185_REV03!B:D,MATCH(H360,RAW_b_TEI0185_REV03!B:B,0),3)=L360,INDEX(
RAW_b_TEI0185_REV03!B:D,MATCH(H360,INDEX(RAW_b_TEI0185_REV03!B:B,MATCH(H360,RAW_b_TEI0185_REV03!B:B,)+1):'RAW_b_TEI0185_REV03'!B11431,)+MATCH(H360,RAW_b_TEI0185_REV03!B:B,),3),INDEX(RAW_b_TEI0185_REV03!B:D,MATCH(H360,RAW_b_TEI0185_REV03!B:B,0),3)),"---")))=0,"---",IF(K360&lt;&gt;"---",IF(INDEX(RAW_b_TEI0185_REV03!B:D,MATCH(H360,RAW_b_TEI0185_REV03!B:B,0),3)=L360,INDEX(
RAW_b_TEI0185_REV03!B:D,MATCH(H360,INDEX(RAW_b_TEI0185_REV03!B:B,MATCH(H360,RAW_b_TEI0185_REV03!B:B,)+1):'RAW_b_TEI0185_REV03'!B11431,)+MATCH(H360,RAW_b_TEI0185_REV03!B:B,),3),INDEX(RAW_b_TEI0185_REV03!B:D,MATCH(H360,RAW_b_TEI0185_REV03!B:B,0),3)),"---"))),"---")</f>
        <v>---</v>
      </c>
      <c r="T360">
        <f>COUNTIF(RAW_b_TEI0185_REV03!B:B,G360)</f>
        <v>1</v>
      </c>
      <c r="U360" t="str">
        <f t="shared" si="40"/>
        <v>FMC-NetJ3_Y19</v>
      </c>
      <c r="W360" t="str">
        <f>IF(IF(IFERROR(VLOOKUP(H360,$O$6:$O$50,1,),1)=1,1,0),IFERROR(VLOOKUP($F$2&amp;"-"&amp;H360,RAW_b_TEI0185_REV03!C:G,4,0),"--"),"---")</f>
        <v>--</v>
      </c>
      <c r="X360" t="str">
        <f t="shared" si="41"/>
        <v>---</v>
      </c>
    </row>
    <row r="361" spans="1:24" x14ac:dyDescent="0.25">
      <c r="A361" t="s">
        <v>5479</v>
      </c>
      <c r="B361" t="s">
        <v>5223</v>
      </c>
      <c r="C361" t="s">
        <v>1198</v>
      </c>
      <c r="D361" t="s">
        <v>271</v>
      </c>
      <c r="E361" t="s">
        <v>1197</v>
      </c>
      <c r="F361" t="str">
        <f t="shared" si="35"/>
        <v>J3-Y22</v>
      </c>
      <c r="G361" t="str">
        <f>VLOOKUP(F361,RAW_b_TEI0185_REV03!A:B,2,0)</f>
        <v>NetJ3_Y22</v>
      </c>
      <c r="H361" t="str">
        <f t="shared" si="36"/>
        <v>NetJ3_Y22</v>
      </c>
      <c r="I361" t="str">
        <f t="shared" si="37"/>
        <v>--</v>
      </c>
      <c r="J361" t="str">
        <f t="shared" si="38"/>
        <v>--</v>
      </c>
      <c r="K361" t="str">
        <f>IFERROR(IF(J361="--",IF(G361=H361,VLOOKUP(G361,RAW_b_TEI0185_REV03!L:N,3,0),SUM(VLOOKUP(H361,RAW_b_TEI0185_REV03!L:N,3,0),VLOOKUP(G361,RAW_b_TEI0185_REV03!L:N,3,0))),"---"),"---")</f>
        <v>---</v>
      </c>
      <c r="L361" t="str">
        <f t="shared" si="39"/>
        <v>J3-Y22</v>
      </c>
      <c r="M361" t="str">
        <f>IFERROR(IF(
COUNTIF(B2B!H:H,(IF(K361&lt;&gt;"---",IF(INDEX(RAW_b_TEI0185_REV03!B:D,MATCH(H361,RAW_b_TEI0185_REV03!B:B,0),3)=L361,INDEX(
RAW_b_TEI0185_REV03!B:D,MATCH(H361,INDEX(RAW_b_TEI0185_REV03!B:B,MATCH(H361,RAW_b_TEI0185_REV03!B:B,)+1):'RAW_b_TEI0185_REV03'!B11432,)+MATCH(H361,RAW_b_TEI0185_REV03!B:B,),3),INDEX(RAW_b_TEI0185_REV03!B:D,MATCH(H361,RAW_b_TEI0185_REV03!B:B,0),3)),"---")))=1,"---",IF(K361&lt;&gt;"---",IF(INDEX(RAW_b_TEI0185_REV03!B:D,MATCH(H361,RAW_b_TEI0185_REV03!B:B,0),3)=L361,INDEX(
RAW_b_TEI0185_REV03!B:D,MATCH(H361,INDEX(RAW_b_TEI0185_REV03!B:B,MATCH(H361,RAW_b_TEI0185_REV03!B:B,)+1):'RAW_b_TEI0185_REV03'!B11432,)+MATCH(H361,RAW_b_TEI0185_REV03!B:B,),3),INDEX(RAW_b_TEI0185_REV03!B:D,MATCH(H361,RAW_b_TEI0185_REV03!B:B,0),3)),"---")),"---")</f>
        <v>---</v>
      </c>
      <c r="N361" t="str">
        <f>IFERROR(IF(AND(B361="B2B",J361="--"),L361,IF(
COUNTIF(B2B!H:H,(IF(K361&lt;&gt;"---",IF(INDEX(RAW_b_TEI0185_REV03!B:D,MATCH(H361,RAW_b_TEI0185_REV03!B:B,0),3)=L361,INDEX(
RAW_b_TEI0185_REV03!B:D,MATCH(H361,INDEX(RAW_b_TEI0185_REV03!B:B,MATCH(H361,RAW_b_TEI0185_REV03!B:B,)+1):'RAW_b_TEI0185_REV03'!B11432,)+MATCH(H361,RAW_b_TEI0185_REV03!B:B,),3),INDEX(RAW_b_TEI0185_REV03!B:D,MATCH(H361,RAW_b_TEI0185_REV03!B:B,0),3)),"---")))=0,"---",IF(K361&lt;&gt;"---",IF(INDEX(RAW_b_TEI0185_REV03!B:D,MATCH(H361,RAW_b_TEI0185_REV03!B:B,0),3)=L361,INDEX(
RAW_b_TEI0185_REV03!B:D,MATCH(H361,INDEX(RAW_b_TEI0185_REV03!B:B,MATCH(H361,RAW_b_TEI0185_REV03!B:B,)+1):'RAW_b_TEI0185_REV03'!B11432,)+MATCH(H361,RAW_b_TEI0185_REV03!B:B,),3),INDEX(RAW_b_TEI0185_REV03!B:D,MATCH(H361,RAW_b_TEI0185_REV03!B:B,0),3)),"---"))),"---")</f>
        <v>---</v>
      </c>
      <c r="T361">
        <f>COUNTIF(RAW_b_TEI0185_REV03!B:B,G361)</f>
        <v>1</v>
      </c>
      <c r="U361" t="str">
        <f t="shared" si="40"/>
        <v>FMC-NetJ3_Y22</v>
      </c>
      <c r="W361" t="str">
        <f>IF(IF(IFERROR(VLOOKUP(H361,$O$6:$O$50,1,),1)=1,1,0),IFERROR(VLOOKUP($F$2&amp;"-"&amp;H361,RAW_b_TEI0185_REV03!C:G,4,0),"--"),"---")</f>
        <v>--</v>
      </c>
      <c r="X361" t="str">
        <f t="shared" si="41"/>
        <v>---</v>
      </c>
    </row>
    <row r="362" spans="1:24" x14ac:dyDescent="0.25">
      <c r="A362" t="s">
        <v>5480</v>
      </c>
      <c r="B362" t="s">
        <v>5223</v>
      </c>
      <c r="C362" t="s">
        <v>1201</v>
      </c>
      <c r="D362" t="s">
        <v>271</v>
      </c>
      <c r="E362" t="s">
        <v>1200</v>
      </c>
      <c r="F362" t="str">
        <f t="shared" si="35"/>
        <v>J3-Y23</v>
      </c>
      <c r="G362" t="str">
        <f>VLOOKUP(F362,RAW_b_TEI0185_REV03!A:B,2,0)</f>
        <v>NetJ3_Y23</v>
      </c>
      <c r="H362" t="str">
        <f t="shared" si="36"/>
        <v>NetJ3_Y23</v>
      </c>
      <c r="I362" t="str">
        <f t="shared" si="37"/>
        <v>--</v>
      </c>
      <c r="J362" t="str">
        <f t="shared" si="38"/>
        <v>--</v>
      </c>
      <c r="K362" t="str">
        <f>IFERROR(IF(J362="--",IF(G362=H362,VLOOKUP(G362,RAW_b_TEI0185_REV03!L:N,3,0),SUM(VLOOKUP(H362,RAW_b_TEI0185_REV03!L:N,3,0),VLOOKUP(G362,RAW_b_TEI0185_REV03!L:N,3,0))),"---"),"---")</f>
        <v>---</v>
      </c>
      <c r="L362" t="str">
        <f t="shared" si="39"/>
        <v>J3-Y23</v>
      </c>
      <c r="M362" t="str">
        <f>IFERROR(IF(
COUNTIF(B2B!H:H,(IF(K362&lt;&gt;"---",IF(INDEX(RAW_b_TEI0185_REV03!B:D,MATCH(H362,RAW_b_TEI0185_REV03!B:B,0),3)=L362,INDEX(
RAW_b_TEI0185_REV03!B:D,MATCH(H362,INDEX(RAW_b_TEI0185_REV03!B:B,MATCH(H362,RAW_b_TEI0185_REV03!B:B,)+1):'RAW_b_TEI0185_REV03'!B11433,)+MATCH(H362,RAW_b_TEI0185_REV03!B:B,),3),INDEX(RAW_b_TEI0185_REV03!B:D,MATCH(H362,RAW_b_TEI0185_REV03!B:B,0),3)),"---")))=1,"---",IF(K362&lt;&gt;"---",IF(INDEX(RAW_b_TEI0185_REV03!B:D,MATCH(H362,RAW_b_TEI0185_REV03!B:B,0),3)=L362,INDEX(
RAW_b_TEI0185_REV03!B:D,MATCH(H362,INDEX(RAW_b_TEI0185_REV03!B:B,MATCH(H362,RAW_b_TEI0185_REV03!B:B,)+1):'RAW_b_TEI0185_REV03'!B11433,)+MATCH(H362,RAW_b_TEI0185_REV03!B:B,),3),INDEX(RAW_b_TEI0185_REV03!B:D,MATCH(H362,RAW_b_TEI0185_REV03!B:B,0),3)),"---")),"---")</f>
        <v>---</v>
      </c>
      <c r="N362" t="str">
        <f>IFERROR(IF(AND(B362="B2B",J362="--"),L362,IF(
COUNTIF(B2B!H:H,(IF(K362&lt;&gt;"---",IF(INDEX(RAW_b_TEI0185_REV03!B:D,MATCH(H362,RAW_b_TEI0185_REV03!B:B,0),3)=L362,INDEX(
RAW_b_TEI0185_REV03!B:D,MATCH(H362,INDEX(RAW_b_TEI0185_REV03!B:B,MATCH(H362,RAW_b_TEI0185_REV03!B:B,)+1):'RAW_b_TEI0185_REV03'!B11433,)+MATCH(H362,RAW_b_TEI0185_REV03!B:B,),3),INDEX(RAW_b_TEI0185_REV03!B:D,MATCH(H362,RAW_b_TEI0185_REV03!B:B,0),3)),"---")))=0,"---",IF(K362&lt;&gt;"---",IF(INDEX(RAW_b_TEI0185_REV03!B:D,MATCH(H362,RAW_b_TEI0185_REV03!B:B,0),3)=L362,INDEX(
RAW_b_TEI0185_REV03!B:D,MATCH(H362,INDEX(RAW_b_TEI0185_REV03!B:B,MATCH(H362,RAW_b_TEI0185_REV03!B:B,)+1):'RAW_b_TEI0185_REV03'!B11433,)+MATCH(H362,RAW_b_TEI0185_REV03!B:B,),3),INDEX(RAW_b_TEI0185_REV03!B:D,MATCH(H362,RAW_b_TEI0185_REV03!B:B,0),3)),"---"))),"---")</f>
        <v>---</v>
      </c>
      <c r="T362">
        <f>COUNTIF(RAW_b_TEI0185_REV03!B:B,G362)</f>
        <v>1</v>
      </c>
      <c r="U362" t="str">
        <f t="shared" si="40"/>
        <v>FMC-NetJ3_Y23</v>
      </c>
      <c r="W362" t="str">
        <f>IF(IF(IFERROR(VLOOKUP(H362,$O$6:$O$50,1,),1)=1,1,0),IFERROR(VLOOKUP($F$2&amp;"-"&amp;H362,RAW_b_TEI0185_REV03!C:G,4,0),"--"),"---")</f>
        <v>--</v>
      </c>
      <c r="X362" t="str">
        <f t="shared" si="41"/>
        <v>---</v>
      </c>
    </row>
    <row r="363" spans="1:24" x14ac:dyDescent="0.25">
      <c r="A363" t="s">
        <v>5481</v>
      </c>
      <c r="B363" t="s">
        <v>5223</v>
      </c>
      <c r="C363" t="s">
        <v>1204</v>
      </c>
      <c r="D363" t="s">
        <v>271</v>
      </c>
      <c r="E363" t="s">
        <v>1203</v>
      </c>
      <c r="F363" t="str">
        <f t="shared" si="35"/>
        <v>J3-Y26</v>
      </c>
      <c r="G363" t="str">
        <f>VLOOKUP(F363,RAW_b_TEI0185_REV03!A:B,2,0)</f>
        <v>NetJ3_Y26</v>
      </c>
      <c r="H363" t="str">
        <f t="shared" si="36"/>
        <v>NetJ3_Y26</v>
      </c>
      <c r="I363" t="str">
        <f t="shared" si="37"/>
        <v>--</v>
      </c>
      <c r="J363" t="str">
        <f t="shared" si="38"/>
        <v>--</v>
      </c>
      <c r="K363" t="str">
        <f>IFERROR(IF(J363="--",IF(G363=H363,VLOOKUP(G363,RAW_b_TEI0185_REV03!L:N,3,0),SUM(VLOOKUP(H363,RAW_b_TEI0185_REV03!L:N,3,0),VLOOKUP(G363,RAW_b_TEI0185_REV03!L:N,3,0))),"---"),"---")</f>
        <v>---</v>
      </c>
      <c r="L363" t="str">
        <f t="shared" si="39"/>
        <v>J3-Y26</v>
      </c>
      <c r="M363" t="str">
        <f>IFERROR(IF(
COUNTIF(B2B!H:H,(IF(K363&lt;&gt;"---",IF(INDEX(RAW_b_TEI0185_REV03!B:D,MATCH(H363,RAW_b_TEI0185_REV03!B:B,0),3)=L363,INDEX(
RAW_b_TEI0185_REV03!B:D,MATCH(H363,INDEX(RAW_b_TEI0185_REV03!B:B,MATCH(H363,RAW_b_TEI0185_REV03!B:B,)+1):'RAW_b_TEI0185_REV03'!B11434,)+MATCH(H363,RAW_b_TEI0185_REV03!B:B,),3),INDEX(RAW_b_TEI0185_REV03!B:D,MATCH(H363,RAW_b_TEI0185_REV03!B:B,0),3)),"---")))=1,"---",IF(K363&lt;&gt;"---",IF(INDEX(RAW_b_TEI0185_REV03!B:D,MATCH(H363,RAW_b_TEI0185_REV03!B:B,0),3)=L363,INDEX(
RAW_b_TEI0185_REV03!B:D,MATCH(H363,INDEX(RAW_b_TEI0185_REV03!B:B,MATCH(H363,RAW_b_TEI0185_REV03!B:B,)+1):'RAW_b_TEI0185_REV03'!B11434,)+MATCH(H363,RAW_b_TEI0185_REV03!B:B,),3),INDEX(RAW_b_TEI0185_REV03!B:D,MATCH(H363,RAW_b_TEI0185_REV03!B:B,0),3)),"---")),"---")</f>
        <v>---</v>
      </c>
      <c r="N363" t="str">
        <f>IFERROR(IF(AND(B363="B2B",J363="--"),L363,IF(
COUNTIF(B2B!H:H,(IF(K363&lt;&gt;"---",IF(INDEX(RAW_b_TEI0185_REV03!B:D,MATCH(H363,RAW_b_TEI0185_REV03!B:B,0),3)=L363,INDEX(
RAW_b_TEI0185_REV03!B:D,MATCH(H363,INDEX(RAW_b_TEI0185_REV03!B:B,MATCH(H363,RAW_b_TEI0185_REV03!B:B,)+1):'RAW_b_TEI0185_REV03'!B11434,)+MATCH(H363,RAW_b_TEI0185_REV03!B:B,),3),INDEX(RAW_b_TEI0185_REV03!B:D,MATCH(H363,RAW_b_TEI0185_REV03!B:B,0),3)),"---")))=0,"---",IF(K363&lt;&gt;"---",IF(INDEX(RAW_b_TEI0185_REV03!B:D,MATCH(H363,RAW_b_TEI0185_REV03!B:B,0),3)=L363,INDEX(
RAW_b_TEI0185_REV03!B:D,MATCH(H363,INDEX(RAW_b_TEI0185_REV03!B:B,MATCH(H363,RAW_b_TEI0185_REV03!B:B,)+1):'RAW_b_TEI0185_REV03'!B11434,)+MATCH(H363,RAW_b_TEI0185_REV03!B:B,),3),INDEX(RAW_b_TEI0185_REV03!B:D,MATCH(H363,RAW_b_TEI0185_REV03!B:B,0),3)),"---"))),"---")</f>
        <v>---</v>
      </c>
      <c r="T363">
        <f>COUNTIF(RAW_b_TEI0185_REV03!B:B,G363)</f>
        <v>1</v>
      </c>
      <c r="U363" t="str">
        <f t="shared" si="40"/>
        <v>FMC-NetJ3_Y26</v>
      </c>
      <c r="W363" t="str">
        <f>IF(IF(IFERROR(VLOOKUP(H363,$O$6:$O$50,1,),1)=1,1,0),IFERROR(VLOOKUP($F$2&amp;"-"&amp;H363,RAW_b_TEI0185_REV03!C:G,4,0),"--"),"---")</f>
        <v>--</v>
      </c>
      <c r="X363" t="str">
        <f t="shared" si="41"/>
        <v>---</v>
      </c>
    </row>
    <row r="364" spans="1:24" x14ac:dyDescent="0.25">
      <c r="A364" t="s">
        <v>5482</v>
      </c>
      <c r="B364" t="s">
        <v>5223</v>
      </c>
      <c r="C364" t="s">
        <v>1207</v>
      </c>
      <c r="D364" t="s">
        <v>271</v>
      </c>
      <c r="E364" t="s">
        <v>1206</v>
      </c>
      <c r="F364" t="str">
        <f t="shared" si="35"/>
        <v>J3-Y27</v>
      </c>
      <c r="G364" t="str">
        <f>VLOOKUP(F364,RAW_b_TEI0185_REV03!A:B,2,0)</f>
        <v>NetJ3_Y27</v>
      </c>
      <c r="H364" t="str">
        <f t="shared" si="36"/>
        <v>NetJ3_Y27</v>
      </c>
      <c r="I364" t="str">
        <f t="shared" si="37"/>
        <v>--</v>
      </c>
      <c r="J364" t="str">
        <f t="shared" si="38"/>
        <v>--</v>
      </c>
      <c r="K364" t="str">
        <f>IFERROR(IF(J364="--",IF(G364=H364,VLOOKUP(G364,RAW_b_TEI0185_REV03!L:N,3,0),SUM(VLOOKUP(H364,RAW_b_TEI0185_REV03!L:N,3,0),VLOOKUP(G364,RAW_b_TEI0185_REV03!L:N,3,0))),"---"),"---")</f>
        <v>---</v>
      </c>
      <c r="L364" t="str">
        <f t="shared" si="39"/>
        <v>J3-Y27</v>
      </c>
      <c r="M364" t="str">
        <f>IFERROR(IF(
COUNTIF(B2B!H:H,(IF(K364&lt;&gt;"---",IF(INDEX(RAW_b_TEI0185_REV03!B:D,MATCH(H364,RAW_b_TEI0185_REV03!B:B,0),3)=L364,INDEX(
RAW_b_TEI0185_REV03!B:D,MATCH(H364,INDEX(RAW_b_TEI0185_REV03!B:B,MATCH(H364,RAW_b_TEI0185_REV03!B:B,)+1):'RAW_b_TEI0185_REV03'!B11435,)+MATCH(H364,RAW_b_TEI0185_REV03!B:B,),3),INDEX(RAW_b_TEI0185_REV03!B:D,MATCH(H364,RAW_b_TEI0185_REV03!B:B,0),3)),"---")))=1,"---",IF(K364&lt;&gt;"---",IF(INDEX(RAW_b_TEI0185_REV03!B:D,MATCH(H364,RAW_b_TEI0185_REV03!B:B,0),3)=L364,INDEX(
RAW_b_TEI0185_REV03!B:D,MATCH(H364,INDEX(RAW_b_TEI0185_REV03!B:B,MATCH(H364,RAW_b_TEI0185_REV03!B:B,)+1):'RAW_b_TEI0185_REV03'!B11435,)+MATCH(H364,RAW_b_TEI0185_REV03!B:B,),3),INDEX(RAW_b_TEI0185_REV03!B:D,MATCH(H364,RAW_b_TEI0185_REV03!B:B,0),3)),"---")),"---")</f>
        <v>---</v>
      </c>
      <c r="N364" t="str">
        <f>IFERROR(IF(AND(B364="B2B",J364="--"),L364,IF(
COUNTIF(B2B!H:H,(IF(K364&lt;&gt;"---",IF(INDEX(RAW_b_TEI0185_REV03!B:D,MATCH(H364,RAW_b_TEI0185_REV03!B:B,0),3)=L364,INDEX(
RAW_b_TEI0185_REV03!B:D,MATCH(H364,INDEX(RAW_b_TEI0185_REV03!B:B,MATCH(H364,RAW_b_TEI0185_REV03!B:B,)+1):'RAW_b_TEI0185_REV03'!B11435,)+MATCH(H364,RAW_b_TEI0185_REV03!B:B,),3),INDEX(RAW_b_TEI0185_REV03!B:D,MATCH(H364,RAW_b_TEI0185_REV03!B:B,0),3)),"---")))=0,"---",IF(K364&lt;&gt;"---",IF(INDEX(RAW_b_TEI0185_REV03!B:D,MATCH(H364,RAW_b_TEI0185_REV03!B:B,0),3)=L364,INDEX(
RAW_b_TEI0185_REV03!B:D,MATCH(H364,INDEX(RAW_b_TEI0185_REV03!B:B,MATCH(H364,RAW_b_TEI0185_REV03!B:B,)+1):'RAW_b_TEI0185_REV03'!B11435,)+MATCH(H364,RAW_b_TEI0185_REV03!B:B,),3),INDEX(RAW_b_TEI0185_REV03!B:D,MATCH(H364,RAW_b_TEI0185_REV03!B:B,0),3)),"---"))),"---")</f>
        <v>---</v>
      </c>
      <c r="T364">
        <f>COUNTIF(RAW_b_TEI0185_REV03!B:B,G364)</f>
        <v>1</v>
      </c>
      <c r="U364" t="str">
        <f t="shared" si="40"/>
        <v>FMC-NetJ3_Y27</v>
      </c>
      <c r="W364" t="str">
        <f>IF(IF(IFERROR(VLOOKUP(H364,$O$6:$O$50,1,),1)=1,1,0),IFERROR(VLOOKUP($F$2&amp;"-"&amp;H364,RAW_b_TEI0185_REV03!C:G,4,0),"--"),"---")</f>
        <v>--</v>
      </c>
      <c r="X364" t="str">
        <f t="shared" si="41"/>
        <v>---</v>
      </c>
    </row>
    <row r="365" spans="1:24" x14ac:dyDescent="0.25">
      <c r="A365" t="s">
        <v>5483</v>
      </c>
      <c r="B365" t="s">
        <v>5223</v>
      </c>
      <c r="C365" t="s">
        <v>1210</v>
      </c>
      <c r="D365" t="s">
        <v>271</v>
      </c>
      <c r="E365" t="s">
        <v>1209</v>
      </c>
      <c r="F365" t="str">
        <f t="shared" si="35"/>
        <v>J3-Y30</v>
      </c>
      <c r="G365" t="str">
        <f>VLOOKUP(F365,RAW_b_TEI0185_REV03!A:B,2,0)</f>
        <v>NetJ3_Y30</v>
      </c>
      <c r="H365" t="str">
        <f t="shared" si="36"/>
        <v>NetJ3_Y30</v>
      </c>
      <c r="I365" t="str">
        <f t="shared" si="37"/>
        <v>--</v>
      </c>
      <c r="J365" t="str">
        <f t="shared" si="38"/>
        <v>--</v>
      </c>
      <c r="K365" t="str">
        <f>IFERROR(IF(J365="--",IF(G365=H365,VLOOKUP(G365,RAW_b_TEI0185_REV03!L:N,3,0),SUM(VLOOKUP(H365,RAW_b_TEI0185_REV03!L:N,3,0),VLOOKUP(G365,RAW_b_TEI0185_REV03!L:N,3,0))),"---"),"---")</f>
        <v>---</v>
      </c>
      <c r="L365" t="str">
        <f t="shared" si="39"/>
        <v>J3-Y30</v>
      </c>
      <c r="M365" t="str">
        <f>IFERROR(IF(
COUNTIF(B2B!H:H,(IF(K365&lt;&gt;"---",IF(INDEX(RAW_b_TEI0185_REV03!B:D,MATCH(H365,RAW_b_TEI0185_REV03!B:B,0),3)=L365,INDEX(
RAW_b_TEI0185_REV03!B:D,MATCH(H365,INDEX(RAW_b_TEI0185_REV03!B:B,MATCH(H365,RAW_b_TEI0185_REV03!B:B,)+1):'RAW_b_TEI0185_REV03'!B11436,)+MATCH(H365,RAW_b_TEI0185_REV03!B:B,),3),INDEX(RAW_b_TEI0185_REV03!B:D,MATCH(H365,RAW_b_TEI0185_REV03!B:B,0),3)),"---")))=1,"---",IF(K365&lt;&gt;"---",IF(INDEX(RAW_b_TEI0185_REV03!B:D,MATCH(H365,RAW_b_TEI0185_REV03!B:B,0),3)=L365,INDEX(
RAW_b_TEI0185_REV03!B:D,MATCH(H365,INDEX(RAW_b_TEI0185_REV03!B:B,MATCH(H365,RAW_b_TEI0185_REV03!B:B,)+1):'RAW_b_TEI0185_REV03'!B11436,)+MATCH(H365,RAW_b_TEI0185_REV03!B:B,),3),INDEX(RAW_b_TEI0185_REV03!B:D,MATCH(H365,RAW_b_TEI0185_REV03!B:B,0),3)),"---")),"---")</f>
        <v>---</v>
      </c>
      <c r="N365" t="str">
        <f>IFERROR(IF(AND(B365="B2B",J365="--"),L365,IF(
COUNTIF(B2B!H:H,(IF(K365&lt;&gt;"---",IF(INDEX(RAW_b_TEI0185_REV03!B:D,MATCH(H365,RAW_b_TEI0185_REV03!B:B,0),3)=L365,INDEX(
RAW_b_TEI0185_REV03!B:D,MATCH(H365,INDEX(RAW_b_TEI0185_REV03!B:B,MATCH(H365,RAW_b_TEI0185_REV03!B:B,)+1):'RAW_b_TEI0185_REV03'!B11436,)+MATCH(H365,RAW_b_TEI0185_REV03!B:B,),3),INDEX(RAW_b_TEI0185_REV03!B:D,MATCH(H365,RAW_b_TEI0185_REV03!B:B,0),3)),"---")))=0,"---",IF(K365&lt;&gt;"---",IF(INDEX(RAW_b_TEI0185_REV03!B:D,MATCH(H365,RAW_b_TEI0185_REV03!B:B,0),3)=L365,INDEX(
RAW_b_TEI0185_REV03!B:D,MATCH(H365,INDEX(RAW_b_TEI0185_REV03!B:B,MATCH(H365,RAW_b_TEI0185_REV03!B:B,)+1):'RAW_b_TEI0185_REV03'!B11436,)+MATCH(H365,RAW_b_TEI0185_REV03!B:B,),3),INDEX(RAW_b_TEI0185_REV03!B:D,MATCH(H365,RAW_b_TEI0185_REV03!B:B,0),3)),"---"))),"---")</f>
        <v>---</v>
      </c>
      <c r="T365">
        <f>COUNTIF(RAW_b_TEI0185_REV03!B:B,G365)</f>
        <v>1</v>
      </c>
      <c r="U365" t="str">
        <f t="shared" si="40"/>
        <v>FMC-NetJ3_Y30</v>
      </c>
      <c r="W365" t="str">
        <f>IF(IF(IFERROR(VLOOKUP(H365,$O$6:$O$50,1,),1)=1,1,0),IFERROR(VLOOKUP($F$2&amp;"-"&amp;H365,RAW_b_TEI0185_REV03!C:G,4,0),"--"),"---")</f>
        <v>--</v>
      </c>
      <c r="X365" t="str">
        <f t="shared" si="41"/>
        <v>---</v>
      </c>
    </row>
    <row r="366" spans="1:24" x14ac:dyDescent="0.25">
      <c r="A366" t="s">
        <v>5484</v>
      </c>
      <c r="B366" t="s">
        <v>5223</v>
      </c>
      <c r="C366" t="s">
        <v>1213</v>
      </c>
      <c r="D366" t="s">
        <v>271</v>
      </c>
      <c r="E366" t="s">
        <v>1212</v>
      </c>
      <c r="F366" t="str">
        <f t="shared" si="35"/>
        <v>J3-Y31</v>
      </c>
      <c r="G366" t="str">
        <f>VLOOKUP(F366,RAW_b_TEI0185_REV03!A:B,2,0)</f>
        <v>NetJ3_Y31</v>
      </c>
      <c r="H366" t="str">
        <f t="shared" si="36"/>
        <v>NetJ3_Y31</v>
      </c>
      <c r="I366" t="str">
        <f t="shared" si="37"/>
        <v>--</v>
      </c>
      <c r="J366" t="str">
        <f t="shared" si="38"/>
        <v>--</v>
      </c>
      <c r="K366" t="str">
        <f>IFERROR(IF(J366="--",IF(G366=H366,VLOOKUP(G366,RAW_b_TEI0185_REV03!L:N,3,0),SUM(VLOOKUP(H366,RAW_b_TEI0185_REV03!L:N,3,0),VLOOKUP(G366,RAW_b_TEI0185_REV03!L:N,3,0))),"---"),"---")</f>
        <v>---</v>
      </c>
      <c r="L366" t="str">
        <f t="shared" si="39"/>
        <v>J3-Y31</v>
      </c>
      <c r="M366" t="str">
        <f>IFERROR(IF(
COUNTIF(B2B!H:H,(IF(K366&lt;&gt;"---",IF(INDEX(RAW_b_TEI0185_REV03!B:D,MATCH(H366,RAW_b_TEI0185_REV03!B:B,0),3)=L366,INDEX(
RAW_b_TEI0185_REV03!B:D,MATCH(H366,INDEX(RAW_b_TEI0185_REV03!B:B,MATCH(H366,RAW_b_TEI0185_REV03!B:B,)+1):'RAW_b_TEI0185_REV03'!B11437,)+MATCH(H366,RAW_b_TEI0185_REV03!B:B,),3),INDEX(RAW_b_TEI0185_REV03!B:D,MATCH(H366,RAW_b_TEI0185_REV03!B:B,0),3)),"---")))=1,"---",IF(K366&lt;&gt;"---",IF(INDEX(RAW_b_TEI0185_REV03!B:D,MATCH(H366,RAW_b_TEI0185_REV03!B:B,0),3)=L366,INDEX(
RAW_b_TEI0185_REV03!B:D,MATCH(H366,INDEX(RAW_b_TEI0185_REV03!B:B,MATCH(H366,RAW_b_TEI0185_REV03!B:B,)+1):'RAW_b_TEI0185_REV03'!B11437,)+MATCH(H366,RAW_b_TEI0185_REV03!B:B,),3),INDEX(RAW_b_TEI0185_REV03!B:D,MATCH(H366,RAW_b_TEI0185_REV03!B:B,0),3)),"---")),"---")</f>
        <v>---</v>
      </c>
      <c r="N366" t="str">
        <f>IFERROR(IF(AND(B366="B2B",J366="--"),L366,IF(
COUNTIF(B2B!H:H,(IF(K366&lt;&gt;"---",IF(INDEX(RAW_b_TEI0185_REV03!B:D,MATCH(H366,RAW_b_TEI0185_REV03!B:B,0),3)=L366,INDEX(
RAW_b_TEI0185_REV03!B:D,MATCH(H366,INDEX(RAW_b_TEI0185_REV03!B:B,MATCH(H366,RAW_b_TEI0185_REV03!B:B,)+1):'RAW_b_TEI0185_REV03'!B11437,)+MATCH(H366,RAW_b_TEI0185_REV03!B:B,),3),INDEX(RAW_b_TEI0185_REV03!B:D,MATCH(H366,RAW_b_TEI0185_REV03!B:B,0),3)),"---")))=0,"---",IF(K366&lt;&gt;"---",IF(INDEX(RAW_b_TEI0185_REV03!B:D,MATCH(H366,RAW_b_TEI0185_REV03!B:B,0),3)=L366,INDEX(
RAW_b_TEI0185_REV03!B:D,MATCH(H366,INDEX(RAW_b_TEI0185_REV03!B:B,MATCH(H366,RAW_b_TEI0185_REV03!B:B,)+1):'RAW_b_TEI0185_REV03'!B11437,)+MATCH(H366,RAW_b_TEI0185_REV03!B:B,),3),INDEX(RAW_b_TEI0185_REV03!B:D,MATCH(H366,RAW_b_TEI0185_REV03!B:B,0),3)),"---"))),"---")</f>
        <v>---</v>
      </c>
      <c r="T366">
        <f>COUNTIF(RAW_b_TEI0185_REV03!B:B,G366)</f>
        <v>1</v>
      </c>
      <c r="U366" t="str">
        <f t="shared" si="40"/>
        <v>FMC-NetJ3_Y31</v>
      </c>
      <c r="W366" t="str">
        <f>IF(IF(IFERROR(VLOOKUP(H366,$O$6:$O$50,1,),1)=1,1,0),IFERROR(VLOOKUP($F$2&amp;"-"&amp;H366,RAW_b_TEI0185_REV03!C:G,4,0),"--"),"---")</f>
        <v>--</v>
      </c>
      <c r="X366" t="str">
        <f t="shared" si="41"/>
        <v>---</v>
      </c>
    </row>
    <row r="367" spans="1:24" x14ac:dyDescent="0.25">
      <c r="A367" t="s">
        <v>5485</v>
      </c>
      <c r="B367" t="s">
        <v>5223</v>
      </c>
      <c r="C367" t="s">
        <v>1216</v>
      </c>
      <c r="D367" t="s">
        <v>271</v>
      </c>
      <c r="E367" t="s">
        <v>1215</v>
      </c>
      <c r="F367" t="str">
        <f t="shared" si="35"/>
        <v>J3-Y34</v>
      </c>
      <c r="G367" t="str">
        <f>VLOOKUP(F367,RAW_b_TEI0185_REV03!A:B,2,0)</f>
        <v>NetJ3_Y34</v>
      </c>
      <c r="H367" t="str">
        <f t="shared" si="36"/>
        <v>NetJ3_Y34</v>
      </c>
      <c r="I367" t="str">
        <f t="shared" si="37"/>
        <v>--</v>
      </c>
      <c r="J367" t="str">
        <f t="shared" si="38"/>
        <v>--</v>
      </c>
      <c r="K367" t="str">
        <f>IFERROR(IF(J367="--",IF(G367=H367,VLOOKUP(G367,RAW_b_TEI0185_REV03!L:N,3,0),SUM(VLOOKUP(H367,RAW_b_TEI0185_REV03!L:N,3,0),VLOOKUP(G367,RAW_b_TEI0185_REV03!L:N,3,0))),"---"),"---")</f>
        <v>---</v>
      </c>
      <c r="L367" t="str">
        <f t="shared" si="39"/>
        <v>J3-Y34</v>
      </c>
      <c r="M367" t="str">
        <f>IFERROR(IF(
COUNTIF(B2B!H:H,(IF(K367&lt;&gt;"---",IF(INDEX(RAW_b_TEI0185_REV03!B:D,MATCH(H367,RAW_b_TEI0185_REV03!B:B,0),3)=L367,INDEX(
RAW_b_TEI0185_REV03!B:D,MATCH(H367,INDEX(RAW_b_TEI0185_REV03!B:B,MATCH(H367,RAW_b_TEI0185_REV03!B:B,)+1):'RAW_b_TEI0185_REV03'!B11438,)+MATCH(H367,RAW_b_TEI0185_REV03!B:B,),3),INDEX(RAW_b_TEI0185_REV03!B:D,MATCH(H367,RAW_b_TEI0185_REV03!B:B,0),3)),"---")))=1,"---",IF(K367&lt;&gt;"---",IF(INDEX(RAW_b_TEI0185_REV03!B:D,MATCH(H367,RAW_b_TEI0185_REV03!B:B,0),3)=L367,INDEX(
RAW_b_TEI0185_REV03!B:D,MATCH(H367,INDEX(RAW_b_TEI0185_REV03!B:B,MATCH(H367,RAW_b_TEI0185_REV03!B:B,)+1):'RAW_b_TEI0185_REV03'!B11438,)+MATCH(H367,RAW_b_TEI0185_REV03!B:B,),3),INDEX(RAW_b_TEI0185_REV03!B:D,MATCH(H367,RAW_b_TEI0185_REV03!B:B,0),3)),"---")),"---")</f>
        <v>---</v>
      </c>
      <c r="N367" t="str">
        <f>IFERROR(IF(AND(B367="B2B",J367="--"),L367,IF(
COUNTIF(B2B!H:H,(IF(K367&lt;&gt;"---",IF(INDEX(RAW_b_TEI0185_REV03!B:D,MATCH(H367,RAW_b_TEI0185_REV03!B:B,0),3)=L367,INDEX(
RAW_b_TEI0185_REV03!B:D,MATCH(H367,INDEX(RAW_b_TEI0185_REV03!B:B,MATCH(H367,RAW_b_TEI0185_REV03!B:B,)+1):'RAW_b_TEI0185_REV03'!B11438,)+MATCH(H367,RAW_b_TEI0185_REV03!B:B,),3),INDEX(RAW_b_TEI0185_REV03!B:D,MATCH(H367,RAW_b_TEI0185_REV03!B:B,0),3)),"---")))=0,"---",IF(K367&lt;&gt;"---",IF(INDEX(RAW_b_TEI0185_REV03!B:D,MATCH(H367,RAW_b_TEI0185_REV03!B:B,0),3)=L367,INDEX(
RAW_b_TEI0185_REV03!B:D,MATCH(H367,INDEX(RAW_b_TEI0185_REV03!B:B,MATCH(H367,RAW_b_TEI0185_REV03!B:B,)+1):'RAW_b_TEI0185_REV03'!B11438,)+MATCH(H367,RAW_b_TEI0185_REV03!B:B,),3),INDEX(RAW_b_TEI0185_REV03!B:D,MATCH(H367,RAW_b_TEI0185_REV03!B:B,0),3)),"---"))),"---")</f>
        <v>---</v>
      </c>
      <c r="T367">
        <f>COUNTIF(RAW_b_TEI0185_REV03!B:B,G367)</f>
        <v>1</v>
      </c>
      <c r="U367" t="str">
        <f t="shared" si="40"/>
        <v>FMC-NetJ3_Y34</v>
      </c>
      <c r="W367" t="str">
        <f>IF(IF(IFERROR(VLOOKUP(H367,$O$6:$O$50,1,),1)=1,1,0),IFERROR(VLOOKUP($F$2&amp;"-"&amp;H367,RAW_b_TEI0185_REV03!C:G,4,0),"--"),"---")</f>
        <v>--</v>
      </c>
      <c r="X367" t="str">
        <f t="shared" si="41"/>
        <v>---</v>
      </c>
    </row>
    <row r="368" spans="1:24" x14ac:dyDescent="0.25">
      <c r="A368" t="s">
        <v>5486</v>
      </c>
      <c r="B368" t="s">
        <v>5223</v>
      </c>
      <c r="C368" t="s">
        <v>1219</v>
      </c>
      <c r="D368" t="s">
        <v>271</v>
      </c>
      <c r="E368" t="s">
        <v>1218</v>
      </c>
      <c r="F368" t="str">
        <f t="shared" si="35"/>
        <v>J3-Y35</v>
      </c>
      <c r="G368" t="str">
        <f>VLOOKUP(F368,RAW_b_TEI0185_REV03!A:B,2,0)</f>
        <v>NetJ3_Y35</v>
      </c>
      <c r="H368" t="str">
        <f t="shared" si="36"/>
        <v>NetJ3_Y35</v>
      </c>
      <c r="I368" t="str">
        <f t="shared" si="37"/>
        <v>--</v>
      </c>
      <c r="J368" t="str">
        <f t="shared" si="38"/>
        <v>--</v>
      </c>
      <c r="K368" t="str">
        <f>IFERROR(IF(J368="--",IF(G368=H368,VLOOKUP(G368,RAW_b_TEI0185_REV03!L:N,3,0),SUM(VLOOKUP(H368,RAW_b_TEI0185_REV03!L:N,3,0),VLOOKUP(G368,RAW_b_TEI0185_REV03!L:N,3,0))),"---"),"---")</f>
        <v>---</v>
      </c>
      <c r="L368" t="str">
        <f t="shared" si="39"/>
        <v>J3-Y35</v>
      </c>
      <c r="M368" t="str">
        <f>IFERROR(IF(
COUNTIF(B2B!H:H,(IF(K368&lt;&gt;"---",IF(INDEX(RAW_b_TEI0185_REV03!B:D,MATCH(H368,RAW_b_TEI0185_REV03!B:B,0),3)=L368,INDEX(
RAW_b_TEI0185_REV03!B:D,MATCH(H368,INDEX(RAW_b_TEI0185_REV03!B:B,MATCH(H368,RAW_b_TEI0185_REV03!B:B,)+1):'RAW_b_TEI0185_REV03'!B11439,)+MATCH(H368,RAW_b_TEI0185_REV03!B:B,),3),INDEX(RAW_b_TEI0185_REV03!B:D,MATCH(H368,RAW_b_TEI0185_REV03!B:B,0),3)),"---")))=1,"---",IF(K368&lt;&gt;"---",IF(INDEX(RAW_b_TEI0185_REV03!B:D,MATCH(H368,RAW_b_TEI0185_REV03!B:B,0),3)=L368,INDEX(
RAW_b_TEI0185_REV03!B:D,MATCH(H368,INDEX(RAW_b_TEI0185_REV03!B:B,MATCH(H368,RAW_b_TEI0185_REV03!B:B,)+1):'RAW_b_TEI0185_REV03'!B11439,)+MATCH(H368,RAW_b_TEI0185_REV03!B:B,),3),INDEX(RAW_b_TEI0185_REV03!B:D,MATCH(H368,RAW_b_TEI0185_REV03!B:B,0),3)),"---")),"---")</f>
        <v>---</v>
      </c>
      <c r="N368" t="str">
        <f>IFERROR(IF(AND(B368="B2B",J368="--"),L368,IF(
COUNTIF(B2B!H:H,(IF(K368&lt;&gt;"---",IF(INDEX(RAW_b_TEI0185_REV03!B:D,MATCH(H368,RAW_b_TEI0185_REV03!B:B,0),3)=L368,INDEX(
RAW_b_TEI0185_REV03!B:D,MATCH(H368,INDEX(RAW_b_TEI0185_REV03!B:B,MATCH(H368,RAW_b_TEI0185_REV03!B:B,)+1):'RAW_b_TEI0185_REV03'!B11439,)+MATCH(H368,RAW_b_TEI0185_REV03!B:B,),3),INDEX(RAW_b_TEI0185_REV03!B:D,MATCH(H368,RAW_b_TEI0185_REV03!B:B,0),3)),"---")))=0,"---",IF(K368&lt;&gt;"---",IF(INDEX(RAW_b_TEI0185_REV03!B:D,MATCH(H368,RAW_b_TEI0185_REV03!B:B,0),3)=L368,INDEX(
RAW_b_TEI0185_REV03!B:D,MATCH(H368,INDEX(RAW_b_TEI0185_REV03!B:B,MATCH(H368,RAW_b_TEI0185_REV03!B:B,)+1):'RAW_b_TEI0185_REV03'!B11439,)+MATCH(H368,RAW_b_TEI0185_REV03!B:B,),3),INDEX(RAW_b_TEI0185_REV03!B:D,MATCH(H368,RAW_b_TEI0185_REV03!B:B,0),3)),"---"))),"---")</f>
        <v>---</v>
      </c>
      <c r="T368">
        <f>COUNTIF(RAW_b_TEI0185_REV03!B:B,G368)</f>
        <v>1</v>
      </c>
      <c r="U368" t="str">
        <f t="shared" si="40"/>
        <v>FMC-NetJ3_Y35</v>
      </c>
      <c r="W368" t="str">
        <f>IF(IF(IFERROR(VLOOKUP(H368,$O$6:$O$50,1,),1)=1,1,0),IFERROR(VLOOKUP($F$2&amp;"-"&amp;H368,RAW_b_TEI0185_REV03!C:G,4,0),"--"),"---")</f>
        <v>--</v>
      </c>
      <c r="X368" t="str">
        <f t="shared" si="41"/>
        <v>---</v>
      </c>
    </row>
    <row r="369" spans="1:24" x14ac:dyDescent="0.25">
      <c r="A369" t="s">
        <v>5487</v>
      </c>
      <c r="B369" t="s">
        <v>5223</v>
      </c>
      <c r="C369" t="s">
        <v>1222</v>
      </c>
      <c r="D369" t="s">
        <v>271</v>
      </c>
      <c r="E369" t="s">
        <v>1221</v>
      </c>
      <c r="F369" t="str">
        <f t="shared" si="35"/>
        <v>J3-Y38</v>
      </c>
      <c r="G369" t="str">
        <f>VLOOKUP(F369,RAW_b_TEI0185_REV03!A:B,2,0)</f>
        <v>NetJ3_Y38</v>
      </c>
      <c r="H369" t="str">
        <f t="shared" si="36"/>
        <v>NetJ3_Y38</v>
      </c>
      <c r="I369" t="str">
        <f t="shared" si="37"/>
        <v>--</v>
      </c>
      <c r="J369" t="str">
        <f t="shared" si="38"/>
        <v>--</v>
      </c>
      <c r="K369" t="str">
        <f>IFERROR(IF(J369="--",IF(G369=H369,VLOOKUP(G369,RAW_b_TEI0185_REV03!L:N,3,0),SUM(VLOOKUP(H369,RAW_b_TEI0185_REV03!L:N,3,0),VLOOKUP(G369,RAW_b_TEI0185_REV03!L:N,3,0))),"---"),"---")</f>
        <v>---</v>
      </c>
      <c r="L369" t="str">
        <f t="shared" si="39"/>
        <v>J3-Y38</v>
      </c>
      <c r="M369" t="str">
        <f>IFERROR(IF(
COUNTIF(B2B!H:H,(IF(K369&lt;&gt;"---",IF(INDEX(RAW_b_TEI0185_REV03!B:D,MATCH(H369,RAW_b_TEI0185_REV03!B:B,0),3)=L369,INDEX(
RAW_b_TEI0185_REV03!B:D,MATCH(H369,INDEX(RAW_b_TEI0185_REV03!B:B,MATCH(H369,RAW_b_TEI0185_REV03!B:B,)+1):'RAW_b_TEI0185_REV03'!B11440,)+MATCH(H369,RAW_b_TEI0185_REV03!B:B,),3),INDEX(RAW_b_TEI0185_REV03!B:D,MATCH(H369,RAW_b_TEI0185_REV03!B:B,0),3)),"---")))=1,"---",IF(K369&lt;&gt;"---",IF(INDEX(RAW_b_TEI0185_REV03!B:D,MATCH(H369,RAW_b_TEI0185_REV03!B:B,0),3)=L369,INDEX(
RAW_b_TEI0185_REV03!B:D,MATCH(H369,INDEX(RAW_b_TEI0185_REV03!B:B,MATCH(H369,RAW_b_TEI0185_REV03!B:B,)+1):'RAW_b_TEI0185_REV03'!B11440,)+MATCH(H369,RAW_b_TEI0185_REV03!B:B,),3),INDEX(RAW_b_TEI0185_REV03!B:D,MATCH(H369,RAW_b_TEI0185_REV03!B:B,0),3)),"---")),"---")</f>
        <v>---</v>
      </c>
      <c r="N369" t="str">
        <f>IFERROR(IF(AND(B369="B2B",J369="--"),L369,IF(
COUNTIF(B2B!H:H,(IF(K369&lt;&gt;"---",IF(INDEX(RAW_b_TEI0185_REV03!B:D,MATCH(H369,RAW_b_TEI0185_REV03!B:B,0),3)=L369,INDEX(
RAW_b_TEI0185_REV03!B:D,MATCH(H369,INDEX(RAW_b_TEI0185_REV03!B:B,MATCH(H369,RAW_b_TEI0185_REV03!B:B,)+1):'RAW_b_TEI0185_REV03'!B11440,)+MATCH(H369,RAW_b_TEI0185_REV03!B:B,),3),INDEX(RAW_b_TEI0185_REV03!B:D,MATCH(H369,RAW_b_TEI0185_REV03!B:B,0),3)),"---")))=0,"---",IF(K369&lt;&gt;"---",IF(INDEX(RAW_b_TEI0185_REV03!B:D,MATCH(H369,RAW_b_TEI0185_REV03!B:B,0),3)=L369,INDEX(
RAW_b_TEI0185_REV03!B:D,MATCH(H369,INDEX(RAW_b_TEI0185_REV03!B:B,MATCH(H369,RAW_b_TEI0185_REV03!B:B,)+1):'RAW_b_TEI0185_REV03'!B11440,)+MATCH(H369,RAW_b_TEI0185_REV03!B:B,),3),INDEX(RAW_b_TEI0185_REV03!B:D,MATCH(H369,RAW_b_TEI0185_REV03!B:B,0),3)),"---"))),"---")</f>
        <v>---</v>
      </c>
      <c r="T369">
        <f>COUNTIF(RAW_b_TEI0185_REV03!B:B,G369)</f>
        <v>1</v>
      </c>
      <c r="U369" t="str">
        <f t="shared" si="40"/>
        <v>FMC-NetJ3_Y38</v>
      </c>
      <c r="W369" t="str">
        <f>IF(IF(IFERROR(VLOOKUP(H369,$O$6:$O$50,1,),1)=1,1,0),IFERROR(VLOOKUP($F$2&amp;"-"&amp;H369,RAW_b_TEI0185_REV03!C:G,4,0),"--"),"---")</f>
        <v>--</v>
      </c>
      <c r="X369" t="str">
        <f t="shared" si="41"/>
        <v>---</v>
      </c>
    </row>
    <row r="370" spans="1:24" x14ac:dyDescent="0.25">
      <c r="A370" t="s">
        <v>5488</v>
      </c>
      <c r="B370" t="s">
        <v>5223</v>
      </c>
      <c r="C370" t="s">
        <v>1225</v>
      </c>
      <c r="D370" t="s">
        <v>271</v>
      </c>
      <c r="E370" t="s">
        <v>1224</v>
      </c>
      <c r="F370" t="str">
        <f t="shared" si="35"/>
        <v>J3-Y39</v>
      </c>
      <c r="G370" t="str">
        <f>VLOOKUP(F370,RAW_b_TEI0185_REV03!A:B,2,0)</f>
        <v>NetJ3_Y39</v>
      </c>
      <c r="H370" t="str">
        <f t="shared" si="36"/>
        <v>NetJ3_Y39</v>
      </c>
      <c r="I370" t="str">
        <f t="shared" si="37"/>
        <v>--</v>
      </c>
      <c r="J370" t="str">
        <f t="shared" si="38"/>
        <v>--</v>
      </c>
      <c r="K370" t="str">
        <f>IFERROR(IF(J370="--",IF(G370=H370,VLOOKUP(G370,RAW_b_TEI0185_REV03!L:N,3,0),SUM(VLOOKUP(H370,RAW_b_TEI0185_REV03!L:N,3,0),VLOOKUP(G370,RAW_b_TEI0185_REV03!L:N,3,0))),"---"),"---")</f>
        <v>---</v>
      </c>
      <c r="L370" t="str">
        <f t="shared" si="39"/>
        <v>J3-Y39</v>
      </c>
      <c r="M370" t="str">
        <f>IFERROR(IF(
COUNTIF(B2B!H:H,(IF(K370&lt;&gt;"---",IF(INDEX(RAW_b_TEI0185_REV03!B:D,MATCH(H370,RAW_b_TEI0185_REV03!B:B,0),3)=L370,INDEX(
RAW_b_TEI0185_REV03!B:D,MATCH(H370,INDEX(RAW_b_TEI0185_REV03!B:B,MATCH(H370,RAW_b_TEI0185_REV03!B:B,)+1):'RAW_b_TEI0185_REV03'!B11441,)+MATCH(H370,RAW_b_TEI0185_REV03!B:B,),3),INDEX(RAW_b_TEI0185_REV03!B:D,MATCH(H370,RAW_b_TEI0185_REV03!B:B,0),3)),"---")))=1,"---",IF(K370&lt;&gt;"---",IF(INDEX(RAW_b_TEI0185_REV03!B:D,MATCH(H370,RAW_b_TEI0185_REV03!B:B,0),3)=L370,INDEX(
RAW_b_TEI0185_REV03!B:D,MATCH(H370,INDEX(RAW_b_TEI0185_REV03!B:B,MATCH(H370,RAW_b_TEI0185_REV03!B:B,)+1):'RAW_b_TEI0185_REV03'!B11441,)+MATCH(H370,RAW_b_TEI0185_REV03!B:B,),3),INDEX(RAW_b_TEI0185_REV03!B:D,MATCH(H370,RAW_b_TEI0185_REV03!B:B,0),3)),"---")),"---")</f>
        <v>---</v>
      </c>
      <c r="N370" t="str">
        <f>IFERROR(IF(AND(B370="B2B",J370="--"),L370,IF(
COUNTIF(B2B!H:H,(IF(K370&lt;&gt;"---",IF(INDEX(RAW_b_TEI0185_REV03!B:D,MATCH(H370,RAW_b_TEI0185_REV03!B:B,0),3)=L370,INDEX(
RAW_b_TEI0185_REV03!B:D,MATCH(H370,INDEX(RAW_b_TEI0185_REV03!B:B,MATCH(H370,RAW_b_TEI0185_REV03!B:B,)+1):'RAW_b_TEI0185_REV03'!B11441,)+MATCH(H370,RAW_b_TEI0185_REV03!B:B,),3),INDEX(RAW_b_TEI0185_REV03!B:D,MATCH(H370,RAW_b_TEI0185_REV03!B:B,0),3)),"---")))=0,"---",IF(K370&lt;&gt;"---",IF(INDEX(RAW_b_TEI0185_REV03!B:D,MATCH(H370,RAW_b_TEI0185_REV03!B:B,0),3)=L370,INDEX(
RAW_b_TEI0185_REV03!B:D,MATCH(H370,INDEX(RAW_b_TEI0185_REV03!B:B,MATCH(H370,RAW_b_TEI0185_REV03!B:B,)+1):'RAW_b_TEI0185_REV03'!B11441,)+MATCH(H370,RAW_b_TEI0185_REV03!B:B,),3),INDEX(RAW_b_TEI0185_REV03!B:D,MATCH(H370,RAW_b_TEI0185_REV03!B:B,0),3)),"---"))),"---")</f>
        <v>---</v>
      </c>
      <c r="T370">
        <f>COUNTIF(RAW_b_TEI0185_REV03!B:B,G370)</f>
        <v>1</v>
      </c>
      <c r="U370" t="str">
        <f t="shared" si="40"/>
        <v>FMC-NetJ3_Y39</v>
      </c>
      <c r="W370" t="str">
        <f>IF(IF(IFERROR(VLOOKUP(H370,$O$6:$O$50,1,),1)=1,1,0),IFERROR(VLOOKUP($F$2&amp;"-"&amp;H370,RAW_b_TEI0185_REV03!C:G,4,0),"--"),"---")</f>
        <v>--</v>
      </c>
      <c r="X370" t="str">
        <f t="shared" si="41"/>
        <v>---</v>
      </c>
    </row>
    <row r="371" spans="1:24" x14ac:dyDescent="0.25">
      <c r="A371" t="s">
        <v>5489</v>
      </c>
      <c r="B371" t="s">
        <v>5223</v>
      </c>
      <c r="C371" t="s">
        <v>1228</v>
      </c>
      <c r="D371" t="s">
        <v>271</v>
      </c>
      <c r="E371" t="s">
        <v>1227</v>
      </c>
      <c r="F371" t="str">
        <f t="shared" si="35"/>
        <v>J3-Z1</v>
      </c>
      <c r="G371" t="str">
        <f>VLOOKUP(F371,RAW_b_TEI0185_REV03!A:B,2,0)</f>
        <v>NetJ3_Z1</v>
      </c>
      <c r="H371" t="str">
        <f t="shared" si="36"/>
        <v>NetJ3_Z1</v>
      </c>
      <c r="I371" t="str">
        <f t="shared" si="37"/>
        <v>--</v>
      </c>
      <c r="J371" t="str">
        <f t="shared" si="38"/>
        <v>--</v>
      </c>
      <c r="K371">
        <f>IFERROR(IF(J371="--",IF(G371=H371,VLOOKUP(G371,RAW_b_TEI0185_REV03!L:N,3,0),SUM(VLOOKUP(H371,RAW_b_TEI0185_REV03!L:N,3,0),VLOOKUP(G371,RAW_b_TEI0185_REV03!L:N,3,0))),"---"),"---")</f>
        <v>2.6960000000000002</v>
      </c>
      <c r="L371" t="str">
        <f t="shared" si="39"/>
        <v>J3-Z1</v>
      </c>
      <c r="M371" t="str">
        <f>IFERROR(IF(
COUNTIF(B2B!H:H,(IF(K371&lt;&gt;"---",IF(INDEX(RAW_b_TEI0185_REV03!B:D,MATCH(H371,RAW_b_TEI0185_REV03!B:B,0),3)=L371,INDEX(
RAW_b_TEI0185_REV03!B:D,MATCH(H371,INDEX(RAW_b_TEI0185_REV03!B:B,MATCH(H371,RAW_b_TEI0185_REV03!B:B,)+1):'RAW_b_TEI0185_REV03'!B11442,)+MATCH(H371,RAW_b_TEI0185_REV03!B:B,),3),INDEX(RAW_b_TEI0185_REV03!B:D,MATCH(H371,RAW_b_TEI0185_REV03!B:B,0),3)),"---")))=1,"---",IF(K371&lt;&gt;"---",IF(INDEX(RAW_b_TEI0185_REV03!B:D,MATCH(H371,RAW_b_TEI0185_REV03!B:B,0),3)=L371,INDEX(
RAW_b_TEI0185_REV03!B:D,MATCH(H371,INDEX(RAW_b_TEI0185_REV03!B:B,MATCH(H371,RAW_b_TEI0185_REV03!B:B,)+1):'RAW_b_TEI0185_REV03'!B11442,)+MATCH(H371,RAW_b_TEI0185_REV03!B:B,),3),INDEX(RAW_b_TEI0185_REV03!B:D,MATCH(H371,RAW_b_TEI0185_REV03!B:B,0),3)),"---")),"---")</f>
        <v>R283-1</v>
      </c>
      <c r="N371" t="str">
        <f>IFERROR(IF(AND(B371="B2B",J371="--"),L371,IF(
COUNTIF(B2B!H:H,(IF(K371&lt;&gt;"---",IF(INDEX(RAW_b_TEI0185_REV03!B:D,MATCH(H371,RAW_b_TEI0185_REV03!B:B,0),3)=L371,INDEX(
RAW_b_TEI0185_REV03!B:D,MATCH(H371,INDEX(RAW_b_TEI0185_REV03!B:B,MATCH(H371,RAW_b_TEI0185_REV03!B:B,)+1):'RAW_b_TEI0185_REV03'!B11442,)+MATCH(H371,RAW_b_TEI0185_REV03!B:B,),3),INDEX(RAW_b_TEI0185_REV03!B:D,MATCH(H371,RAW_b_TEI0185_REV03!B:B,0),3)),"---")))=0,"---",IF(K371&lt;&gt;"---",IF(INDEX(RAW_b_TEI0185_REV03!B:D,MATCH(H371,RAW_b_TEI0185_REV03!B:B,0),3)=L371,INDEX(
RAW_b_TEI0185_REV03!B:D,MATCH(H371,INDEX(RAW_b_TEI0185_REV03!B:B,MATCH(H371,RAW_b_TEI0185_REV03!B:B,)+1):'RAW_b_TEI0185_REV03'!B11442,)+MATCH(H371,RAW_b_TEI0185_REV03!B:B,),3),INDEX(RAW_b_TEI0185_REV03!B:D,MATCH(H371,RAW_b_TEI0185_REV03!B:B,0),3)),"---"))),"---")</f>
        <v>---</v>
      </c>
      <c r="T371">
        <f>COUNTIF(RAW_b_TEI0185_REV03!B:B,G371)</f>
        <v>2</v>
      </c>
      <c r="U371" t="str">
        <f t="shared" si="40"/>
        <v>FMC-NetJ3_Z1</v>
      </c>
      <c r="W371" t="str">
        <f>IF(IF(IFERROR(VLOOKUP(H371,$O$6:$O$50,1,),1)=1,1,0),IFERROR(VLOOKUP($F$2&amp;"-"&amp;H371,RAW_b_TEI0185_REV03!C:G,4,0),"--"),"---")</f>
        <v>--</v>
      </c>
      <c r="X371" t="str">
        <f t="shared" si="41"/>
        <v>R283-1</v>
      </c>
    </row>
    <row r="372" spans="1:24" x14ac:dyDescent="0.25">
      <c r="A372" t="s">
        <v>5490</v>
      </c>
      <c r="B372" t="s">
        <v>5223</v>
      </c>
      <c r="C372" t="s">
        <v>1231</v>
      </c>
      <c r="D372" t="s">
        <v>271</v>
      </c>
      <c r="E372" t="s">
        <v>1230</v>
      </c>
      <c r="F372" t="str">
        <f t="shared" si="35"/>
        <v>J3-Z4</v>
      </c>
      <c r="G372" t="str">
        <f>VLOOKUP(F372,RAW_b_TEI0185_REV03!A:B,2,0)</f>
        <v>NetJ3_Z4</v>
      </c>
      <c r="H372" t="str">
        <f t="shared" si="36"/>
        <v>NetJ3_Z4</v>
      </c>
      <c r="I372" t="str">
        <f t="shared" si="37"/>
        <v>--</v>
      </c>
      <c r="J372" t="str">
        <f t="shared" si="38"/>
        <v>--</v>
      </c>
      <c r="K372" t="str">
        <f>IFERROR(IF(J372="--",IF(G372=H372,VLOOKUP(G372,RAW_b_TEI0185_REV03!L:N,3,0),SUM(VLOOKUP(H372,RAW_b_TEI0185_REV03!L:N,3,0),VLOOKUP(G372,RAW_b_TEI0185_REV03!L:N,3,0))),"---"),"---")</f>
        <v>---</v>
      </c>
      <c r="L372" t="str">
        <f t="shared" si="39"/>
        <v>J3-Z4</v>
      </c>
      <c r="M372" t="str">
        <f>IFERROR(IF(
COUNTIF(B2B!H:H,(IF(K372&lt;&gt;"---",IF(INDEX(RAW_b_TEI0185_REV03!B:D,MATCH(H372,RAW_b_TEI0185_REV03!B:B,0),3)=L372,INDEX(
RAW_b_TEI0185_REV03!B:D,MATCH(H372,INDEX(RAW_b_TEI0185_REV03!B:B,MATCH(H372,RAW_b_TEI0185_REV03!B:B,)+1):'RAW_b_TEI0185_REV03'!B11443,)+MATCH(H372,RAW_b_TEI0185_REV03!B:B,),3),INDEX(RAW_b_TEI0185_REV03!B:D,MATCH(H372,RAW_b_TEI0185_REV03!B:B,0),3)),"---")))=1,"---",IF(K372&lt;&gt;"---",IF(INDEX(RAW_b_TEI0185_REV03!B:D,MATCH(H372,RAW_b_TEI0185_REV03!B:B,0),3)=L372,INDEX(
RAW_b_TEI0185_REV03!B:D,MATCH(H372,INDEX(RAW_b_TEI0185_REV03!B:B,MATCH(H372,RAW_b_TEI0185_REV03!B:B,)+1):'RAW_b_TEI0185_REV03'!B11443,)+MATCH(H372,RAW_b_TEI0185_REV03!B:B,),3),INDEX(RAW_b_TEI0185_REV03!B:D,MATCH(H372,RAW_b_TEI0185_REV03!B:B,0),3)),"---")),"---")</f>
        <v>---</v>
      </c>
      <c r="N372" t="str">
        <f>IFERROR(IF(AND(B372="B2B",J372="--"),L372,IF(
COUNTIF(B2B!H:H,(IF(K372&lt;&gt;"---",IF(INDEX(RAW_b_TEI0185_REV03!B:D,MATCH(H372,RAW_b_TEI0185_REV03!B:B,0),3)=L372,INDEX(
RAW_b_TEI0185_REV03!B:D,MATCH(H372,INDEX(RAW_b_TEI0185_REV03!B:B,MATCH(H372,RAW_b_TEI0185_REV03!B:B,)+1):'RAW_b_TEI0185_REV03'!B11443,)+MATCH(H372,RAW_b_TEI0185_REV03!B:B,),3),INDEX(RAW_b_TEI0185_REV03!B:D,MATCH(H372,RAW_b_TEI0185_REV03!B:B,0),3)),"---")))=0,"---",IF(K372&lt;&gt;"---",IF(INDEX(RAW_b_TEI0185_REV03!B:D,MATCH(H372,RAW_b_TEI0185_REV03!B:B,0),3)=L372,INDEX(
RAW_b_TEI0185_REV03!B:D,MATCH(H372,INDEX(RAW_b_TEI0185_REV03!B:B,MATCH(H372,RAW_b_TEI0185_REV03!B:B,)+1):'RAW_b_TEI0185_REV03'!B11443,)+MATCH(H372,RAW_b_TEI0185_REV03!B:B,),3),INDEX(RAW_b_TEI0185_REV03!B:D,MATCH(H372,RAW_b_TEI0185_REV03!B:B,0),3)),"---"))),"---")</f>
        <v>---</v>
      </c>
      <c r="T372">
        <f>COUNTIF(RAW_b_TEI0185_REV03!B:B,G372)</f>
        <v>1</v>
      </c>
      <c r="U372" t="str">
        <f t="shared" si="40"/>
        <v>FMC-NetJ3_Z4</v>
      </c>
      <c r="W372" t="str">
        <f>IF(IF(IFERROR(VLOOKUP(H372,$O$6:$O$50,1,),1)=1,1,0),IFERROR(VLOOKUP($F$2&amp;"-"&amp;H372,RAW_b_TEI0185_REV03!C:G,4,0),"--"),"---")</f>
        <v>--</v>
      </c>
      <c r="X372" t="str">
        <f t="shared" si="41"/>
        <v>---</v>
      </c>
    </row>
    <row r="373" spans="1:24" x14ac:dyDescent="0.25">
      <c r="A373" t="s">
        <v>5491</v>
      </c>
      <c r="B373" t="s">
        <v>5223</v>
      </c>
      <c r="C373" t="s">
        <v>1234</v>
      </c>
      <c r="D373" t="s">
        <v>271</v>
      </c>
      <c r="E373" t="s">
        <v>1233</v>
      </c>
      <c r="F373" t="str">
        <f t="shared" si="35"/>
        <v>J3-Z5</v>
      </c>
      <c r="G373" t="str">
        <f>VLOOKUP(F373,RAW_b_TEI0185_REV03!A:B,2,0)</f>
        <v>NetJ3_Z5</v>
      </c>
      <c r="H373" t="str">
        <f t="shared" si="36"/>
        <v>NetJ3_Z5</v>
      </c>
      <c r="I373" t="str">
        <f t="shared" si="37"/>
        <v>--</v>
      </c>
      <c r="J373" t="str">
        <f t="shared" si="38"/>
        <v>--</v>
      </c>
      <c r="K373" t="str">
        <f>IFERROR(IF(J373="--",IF(G373=H373,VLOOKUP(G373,RAW_b_TEI0185_REV03!L:N,3,0),SUM(VLOOKUP(H373,RAW_b_TEI0185_REV03!L:N,3,0),VLOOKUP(G373,RAW_b_TEI0185_REV03!L:N,3,0))),"---"),"---")</f>
        <v>---</v>
      </c>
      <c r="L373" t="str">
        <f t="shared" si="39"/>
        <v>J3-Z5</v>
      </c>
      <c r="M373" t="str">
        <f>IFERROR(IF(
COUNTIF(B2B!H:H,(IF(K373&lt;&gt;"---",IF(INDEX(RAW_b_TEI0185_REV03!B:D,MATCH(H373,RAW_b_TEI0185_REV03!B:B,0),3)=L373,INDEX(
RAW_b_TEI0185_REV03!B:D,MATCH(H373,INDEX(RAW_b_TEI0185_REV03!B:B,MATCH(H373,RAW_b_TEI0185_REV03!B:B,)+1):'RAW_b_TEI0185_REV03'!B11444,)+MATCH(H373,RAW_b_TEI0185_REV03!B:B,),3),INDEX(RAW_b_TEI0185_REV03!B:D,MATCH(H373,RAW_b_TEI0185_REV03!B:B,0),3)),"---")))=1,"---",IF(K373&lt;&gt;"---",IF(INDEX(RAW_b_TEI0185_REV03!B:D,MATCH(H373,RAW_b_TEI0185_REV03!B:B,0),3)=L373,INDEX(
RAW_b_TEI0185_REV03!B:D,MATCH(H373,INDEX(RAW_b_TEI0185_REV03!B:B,MATCH(H373,RAW_b_TEI0185_REV03!B:B,)+1):'RAW_b_TEI0185_REV03'!B11444,)+MATCH(H373,RAW_b_TEI0185_REV03!B:B,),3),INDEX(RAW_b_TEI0185_REV03!B:D,MATCH(H373,RAW_b_TEI0185_REV03!B:B,0),3)),"---")),"---")</f>
        <v>---</v>
      </c>
      <c r="N373" t="str">
        <f>IFERROR(IF(AND(B373="B2B",J373="--"),L373,IF(
COUNTIF(B2B!H:H,(IF(K373&lt;&gt;"---",IF(INDEX(RAW_b_TEI0185_REV03!B:D,MATCH(H373,RAW_b_TEI0185_REV03!B:B,0),3)=L373,INDEX(
RAW_b_TEI0185_REV03!B:D,MATCH(H373,INDEX(RAW_b_TEI0185_REV03!B:B,MATCH(H373,RAW_b_TEI0185_REV03!B:B,)+1):'RAW_b_TEI0185_REV03'!B11444,)+MATCH(H373,RAW_b_TEI0185_REV03!B:B,),3),INDEX(RAW_b_TEI0185_REV03!B:D,MATCH(H373,RAW_b_TEI0185_REV03!B:B,0),3)),"---")))=0,"---",IF(K373&lt;&gt;"---",IF(INDEX(RAW_b_TEI0185_REV03!B:D,MATCH(H373,RAW_b_TEI0185_REV03!B:B,0),3)=L373,INDEX(
RAW_b_TEI0185_REV03!B:D,MATCH(H373,INDEX(RAW_b_TEI0185_REV03!B:B,MATCH(H373,RAW_b_TEI0185_REV03!B:B,)+1):'RAW_b_TEI0185_REV03'!B11444,)+MATCH(H373,RAW_b_TEI0185_REV03!B:B,),3),INDEX(RAW_b_TEI0185_REV03!B:D,MATCH(H373,RAW_b_TEI0185_REV03!B:B,0),3)),"---"))),"---")</f>
        <v>---</v>
      </c>
      <c r="T373">
        <f>COUNTIF(RAW_b_TEI0185_REV03!B:B,G373)</f>
        <v>1</v>
      </c>
      <c r="U373" t="str">
        <f t="shared" si="40"/>
        <v>FMC-NetJ3_Z5</v>
      </c>
      <c r="W373" t="str">
        <f>IF(IF(IFERROR(VLOOKUP(H373,$O$6:$O$50,1,),1)=1,1,0),IFERROR(VLOOKUP($F$2&amp;"-"&amp;H373,RAW_b_TEI0185_REV03!C:G,4,0),"--"),"---")</f>
        <v>--</v>
      </c>
      <c r="X373" t="str">
        <f t="shared" si="41"/>
        <v>---</v>
      </c>
    </row>
    <row r="374" spans="1:24" x14ac:dyDescent="0.25">
      <c r="A374" t="s">
        <v>5492</v>
      </c>
      <c r="B374" t="s">
        <v>5223</v>
      </c>
      <c r="C374" t="s">
        <v>1237</v>
      </c>
      <c r="D374" t="s">
        <v>271</v>
      </c>
      <c r="E374" t="s">
        <v>1236</v>
      </c>
      <c r="F374" t="str">
        <f t="shared" si="35"/>
        <v>J3-Z8</v>
      </c>
      <c r="G374" t="str">
        <f>VLOOKUP(F374,RAW_b_TEI0185_REV03!A:B,2,0)</f>
        <v>NetJ3_Z8</v>
      </c>
      <c r="H374" t="str">
        <f t="shared" si="36"/>
        <v>NetJ3_Z8</v>
      </c>
      <c r="I374" t="str">
        <f t="shared" si="37"/>
        <v>--</v>
      </c>
      <c r="J374" t="str">
        <f t="shared" si="38"/>
        <v>--</v>
      </c>
      <c r="K374" t="str">
        <f>IFERROR(IF(J374="--",IF(G374=H374,VLOOKUP(G374,RAW_b_TEI0185_REV03!L:N,3,0),SUM(VLOOKUP(H374,RAW_b_TEI0185_REV03!L:N,3,0),VLOOKUP(G374,RAW_b_TEI0185_REV03!L:N,3,0))),"---"),"---")</f>
        <v>---</v>
      </c>
      <c r="L374" t="str">
        <f t="shared" si="39"/>
        <v>J3-Z8</v>
      </c>
      <c r="M374" t="str">
        <f>IFERROR(IF(
COUNTIF(B2B!H:H,(IF(K374&lt;&gt;"---",IF(INDEX(RAW_b_TEI0185_REV03!B:D,MATCH(H374,RAW_b_TEI0185_REV03!B:B,0),3)=L374,INDEX(
RAW_b_TEI0185_REV03!B:D,MATCH(H374,INDEX(RAW_b_TEI0185_REV03!B:B,MATCH(H374,RAW_b_TEI0185_REV03!B:B,)+1):'RAW_b_TEI0185_REV03'!B11445,)+MATCH(H374,RAW_b_TEI0185_REV03!B:B,),3),INDEX(RAW_b_TEI0185_REV03!B:D,MATCH(H374,RAW_b_TEI0185_REV03!B:B,0),3)),"---")))=1,"---",IF(K374&lt;&gt;"---",IF(INDEX(RAW_b_TEI0185_REV03!B:D,MATCH(H374,RAW_b_TEI0185_REV03!B:B,0),3)=L374,INDEX(
RAW_b_TEI0185_REV03!B:D,MATCH(H374,INDEX(RAW_b_TEI0185_REV03!B:B,MATCH(H374,RAW_b_TEI0185_REV03!B:B,)+1):'RAW_b_TEI0185_REV03'!B11445,)+MATCH(H374,RAW_b_TEI0185_REV03!B:B,),3),INDEX(RAW_b_TEI0185_REV03!B:D,MATCH(H374,RAW_b_TEI0185_REV03!B:B,0),3)),"---")),"---")</f>
        <v>---</v>
      </c>
      <c r="N374" t="str">
        <f>IFERROR(IF(AND(B374="B2B",J374="--"),L374,IF(
COUNTIF(B2B!H:H,(IF(K374&lt;&gt;"---",IF(INDEX(RAW_b_TEI0185_REV03!B:D,MATCH(H374,RAW_b_TEI0185_REV03!B:B,0),3)=L374,INDEX(
RAW_b_TEI0185_REV03!B:D,MATCH(H374,INDEX(RAW_b_TEI0185_REV03!B:B,MATCH(H374,RAW_b_TEI0185_REV03!B:B,)+1):'RAW_b_TEI0185_REV03'!B11445,)+MATCH(H374,RAW_b_TEI0185_REV03!B:B,),3),INDEX(RAW_b_TEI0185_REV03!B:D,MATCH(H374,RAW_b_TEI0185_REV03!B:B,0),3)),"---")))=0,"---",IF(K374&lt;&gt;"---",IF(INDEX(RAW_b_TEI0185_REV03!B:D,MATCH(H374,RAW_b_TEI0185_REV03!B:B,0),3)=L374,INDEX(
RAW_b_TEI0185_REV03!B:D,MATCH(H374,INDEX(RAW_b_TEI0185_REV03!B:B,MATCH(H374,RAW_b_TEI0185_REV03!B:B,)+1):'RAW_b_TEI0185_REV03'!B11445,)+MATCH(H374,RAW_b_TEI0185_REV03!B:B,),3),INDEX(RAW_b_TEI0185_REV03!B:D,MATCH(H374,RAW_b_TEI0185_REV03!B:B,0),3)),"---"))),"---")</f>
        <v>---</v>
      </c>
      <c r="T374">
        <f>COUNTIF(RAW_b_TEI0185_REV03!B:B,G374)</f>
        <v>1</v>
      </c>
      <c r="U374" t="str">
        <f t="shared" si="40"/>
        <v>FMC-NetJ3_Z8</v>
      </c>
      <c r="W374" t="str">
        <f>IF(IF(IFERROR(VLOOKUP(H374,$O$6:$O$50,1,),1)=1,1,0),IFERROR(VLOOKUP($F$2&amp;"-"&amp;H374,RAW_b_TEI0185_REV03!C:G,4,0),"--"),"---")</f>
        <v>--</v>
      </c>
      <c r="X374" t="str">
        <f t="shared" si="41"/>
        <v>---</v>
      </c>
    </row>
    <row r="375" spans="1:24" x14ac:dyDescent="0.25">
      <c r="A375" t="s">
        <v>5493</v>
      </c>
      <c r="B375" t="s">
        <v>5223</v>
      </c>
      <c r="C375" t="s">
        <v>1240</v>
      </c>
      <c r="D375" t="s">
        <v>271</v>
      </c>
      <c r="E375" t="s">
        <v>1239</v>
      </c>
      <c r="F375" t="str">
        <f t="shared" si="35"/>
        <v>J3-Z9</v>
      </c>
      <c r="G375" t="str">
        <f>VLOOKUP(F375,RAW_b_TEI0185_REV03!A:B,2,0)</f>
        <v>NetJ3_Z9</v>
      </c>
      <c r="H375" t="str">
        <f t="shared" si="36"/>
        <v>NetJ3_Z9</v>
      </c>
      <c r="I375" t="str">
        <f t="shared" si="37"/>
        <v>--</v>
      </c>
      <c r="J375" t="str">
        <f t="shared" si="38"/>
        <v>--</v>
      </c>
      <c r="K375" t="str">
        <f>IFERROR(IF(J375="--",IF(G375=H375,VLOOKUP(G375,RAW_b_TEI0185_REV03!L:N,3,0),SUM(VLOOKUP(H375,RAW_b_TEI0185_REV03!L:N,3,0),VLOOKUP(G375,RAW_b_TEI0185_REV03!L:N,3,0))),"---"),"---")</f>
        <v>---</v>
      </c>
      <c r="L375" t="str">
        <f t="shared" si="39"/>
        <v>J3-Z9</v>
      </c>
      <c r="M375" t="str">
        <f>IFERROR(IF(
COUNTIF(B2B!H:H,(IF(K375&lt;&gt;"---",IF(INDEX(RAW_b_TEI0185_REV03!B:D,MATCH(H375,RAW_b_TEI0185_REV03!B:B,0),3)=L375,INDEX(
RAW_b_TEI0185_REV03!B:D,MATCH(H375,INDEX(RAW_b_TEI0185_REV03!B:B,MATCH(H375,RAW_b_TEI0185_REV03!B:B,)+1):'RAW_b_TEI0185_REV03'!B11446,)+MATCH(H375,RAW_b_TEI0185_REV03!B:B,),3),INDEX(RAW_b_TEI0185_REV03!B:D,MATCH(H375,RAW_b_TEI0185_REV03!B:B,0),3)),"---")))=1,"---",IF(K375&lt;&gt;"---",IF(INDEX(RAW_b_TEI0185_REV03!B:D,MATCH(H375,RAW_b_TEI0185_REV03!B:B,0),3)=L375,INDEX(
RAW_b_TEI0185_REV03!B:D,MATCH(H375,INDEX(RAW_b_TEI0185_REV03!B:B,MATCH(H375,RAW_b_TEI0185_REV03!B:B,)+1):'RAW_b_TEI0185_REV03'!B11446,)+MATCH(H375,RAW_b_TEI0185_REV03!B:B,),3),INDEX(RAW_b_TEI0185_REV03!B:D,MATCH(H375,RAW_b_TEI0185_REV03!B:B,0),3)),"---")),"---")</f>
        <v>---</v>
      </c>
      <c r="N375" t="str">
        <f>IFERROR(IF(AND(B375="B2B",J375="--"),L375,IF(
COUNTIF(B2B!H:H,(IF(K375&lt;&gt;"---",IF(INDEX(RAW_b_TEI0185_REV03!B:D,MATCH(H375,RAW_b_TEI0185_REV03!B:B,0),3)=L375,INDEX(
RAW_b_TEI0185_REV03!B:D,MATCH(H375,INDEX(RAW_b_TEI0185_REV03!B:B,MATCH(H375,RAW_b_TEI0185_REV03!B:B,)+1):'RAW_b_TEI0185_REV03'!B11446,)+MATCH(H375,RAW_b_TEI0185_REV03!B:B,),3),INDEX(RAW_b_TEI0185_REV03!B:D,MATCH(H375,RAW_b_TEI0185_REV03!B:B,0),3)),"---")))=0,"---",IF(K375&lt;&gt;"---",IF(INDEX(RAW_b_TEI0185_REV03!B:D,MATCH(H375,RAW_b_TEI0185_REV03!B:B,0),3)=L375,INDEX(
RAW_b_TEI0185_REV03!B:D,MATCH(H375,INDEX(RAW_b_TEI0185_REV03!B:B,MATCH(H375,RAW_b_TEI0185_REV03!B:B,)+1):'RAW_b_TEI0185_REV03'!B11446,)+MATCH(H375,RAW_b_TEI0185_REV03!B:B,),3),INDEX(RAW_b_TEI0185_REV03!B:D,MATCH(H375,RAW_b_TEI0185_REV03!B:B,0),3)),"---"))),"---")</f>
        <v>---</v>
      </c>
      <c r="T375">
        <f>COUNTIF(RAW_b_TEI0185_REV03!B:B,G375)</f>
        <v>1</v>
      </c>
      <c r="U375" t="str">
        <f t="shared" si="40"/>
        <v>FMC-NetJ3_Z9</v>
      </c>
      <c r="W375" t="str">
        <f>IF(IF(IFERROR(VLOOKUP(H375,$O$6:$O$50,1,),1)=1,1,0),IFERROR(VLOOKUP($F$2&amp;"-"&amp;H375,RAW_b_TEI0185_REV03!C:G,4,0),"--"),"---")</f>
        <v>--</v>
      </c>
      <c r="X375" t="str">
        <f t="shared" si="41"/>
        <v>---</v>
      </c>
    </row>
    <row r="376" spans="1:24" x14ac:dyDescent="0.25">
      <c r="A376" t="s">
        <v>5494</v>
      </c>
      <c r="B376" t="s">
        <v>5223</v>
      </c>
      <c r="C376" t="s">
        <v>1243</v>
      </c>
      <c r="D376" t="s">
        <v>271</v>
      </c>
      <c r="E376" t="s">
        <v>1242</v>
      </c>
      <c r="F376" t="str">
        <f t="shared" si="35"/>
        <v>J3-Z12</v>
      </c>
      <c r="G376" t="str">
        <f>VLOOKUP(F376,RAW_b_TEI0185_REV03!A:B,2,0)</f>
        <v>NetJ3_Z12</v>
      </c>
      <c r="H376" t="str">
        <f t="shared" si="36"/>
        <v>NetJ3_Z12</v>
      </c>
      <c r="I376" t="str">
        <f t="shared" si="37"/>
        <v>--</v>
      </c>
      <c r="J376" t="str">
        <f t="shared" si="38"/>
        <v>--</v>
      </c>
      <c r="K376" t="str">
        <f>IFERROR(IF(J376="--",IF(G376=H376,VLOOKUP(G376,RAW_b_TEI0185_REV03!L:N,3,0),SUM(VLOOKUP(H376,RAW_b_TEI0185_REV03!L:N,3,0),VLOOKUP(G376,RAW_b_TEI0185_REV03!L:N,3,0))),"---"),"---")</f>
        <v>---</v>
      </c>
      <c r="L376" t="str">
        <f t="shared" si="39"/>
        <v>J3-Z12</v>
      </c>
      <c r="M376" t="str">
        <f>IFERROR(IF(
COUNTIF(B2B!H:H,(IF(K376&lt;&gt;"---",IF(INDEX(RAW_b_TEI0185_REV03!B:D,MATCH(H376,RAW_b_TEI0185_REV03!B:B,0),3)=L376,INDEX(
RAW_b_TEI0185_REV03!B:D,MATCH(H376,INDEX(RAW_b_TEI0185_REV03!B:B,MATCH(H376,RAW_b_TEI0185_REV03!B:B,)+1):'RAW_b_TEI0185_REV03'!B11447,)+MATCH(H376,RAW_b_TEI0185_REV03!B:B,),3),INDEX(RAW_b_TEI0185_REV03!B:D,MATCH(H376,RAW_b_TEI0185_REV03!B:B,0),3)),"---")))=1,"---",IF(K376&lt;&gt;"---",IF(INDEX(RAW_b_TEI0185_REV03!B:D,MATCH(H376,RAW_b_TEI0185_REV03!B:B,0),3)=L376,INDEX(
RAW_b_TEI0185_REV03!B:D,MATCH(H376,INDEX(RAW_b_TEI0185_REV03!B:B,MATCH(H376,RAW_b_TEI0185_REV03!B:B,)+1):'RAW_b_TEI0185_REV03'!B11447,)+MATCH(H376,RAW_b_TEI0185_REV03!B:B,),3),INDEX(RAW_b_TEI0185_REV03!B:D,MATCH(H376,RAW_b_TEI0185_REV03!B:B,0),3)),"---")),"---")</f>
        <v>---</v>
      </c>
      <c r="N376" t="str">
        <f>IFERROR(IF(AND(B376="B2B",J376="--"),L376,IF(
COUNTIF(B2B!H:H,(IF(K376&lt;&gt;"---",IF(INDEX(RAW_b_TEI0185_REV03!B:D,MATCH(H376,RAW_b_TEI0185_REV03!B:B,0),3)=L376,INDEX(
RAW_b_TEI0185_REV03!B:D,MATCH(H376,INDEX(RAW_b_TEI0185_REV03!B:B,MATCH(H376,RAW_b_TEI0185_REV03!B:B,)+1):'RAW_b_TEI0185_REV03'!B11447,)+MATCH(H376,RAW_b_TEI0185_REV03!B:B,),3),INDEX(RAW_b_TEI0185_REV03!B:D,MATCH(H376,RAW_b_TEI0185_REV03!B:B,0),3)),"---")))=0,"---",IF(K376&lt;&gt;"---",IF(INDEX(RAW_b_TEI0185_REV03!B:D,MATCH(H376,RAW_b_TEI0185_REV03!B:B,0),3)=L376,INDEX(
RAW_b_TEI0185_REV03!B:D,MATCH(H376,INDEX(RAW_b_TEI0185_REV03!B:B,MATCH(H376,RAW_b_TEI0185_REV03!B:B,)+1):'RAW_b_TEI0185_REV03'!B11447,)+MATCH(H376,RAW_b_TEI0185_REV03!B:B,),3),INDEX(RAW_b_TEI0185_REV03!B:D,MATCH(H376,RAW_b_TEI0185_REV03!B:B,0),3)),"---"))),"---")</f>
        <v>---</v>
      </c>
      <c r="T376">
        <f>COUNTIF(RAW_b_TEI0185_REV03!B:B,G376)</f>
        <v>1</v>
      </c>
      <c r="U376" t="str">
        <f t="shared" si="40"/>
        <v>FMC-NetJ3_Z12</v>
      </c>
      <c r="W376" t="str">
        <f>IF(IF(IFERROR(VLOOKUP(H376,$O$6:$O$50,1,),1)=1,1,0),IFERROR(VLOOKUP($F$2&amp;"-"&amp;H376,RAW_b_TEI0185_REV03!C:G,4,0),"--"),"---")</f>
        <v>--</v>
      </c>
      <c r="X376" t="str">
        <f t="shared" si="41"/>
        <v>---</v>
      </c>
    </row>
    <row r="377" spans="1:24" x14ac:dyDescent="0.25">
      <c r="A377" t="s">
        <v>5495</v>
      </c>
      <c r="B377" t="s">
        <v>5223</v>
      </c>
      <c r="C377" t="s">
        <v>1246</v>
      </c>
      <c r="D377" t="s">
        <v>271</v>
      </c>
      <c r="E377" t="s">
        <v>1245</v>
      </c>
      <c r="F377" t="str">
        <f t="shared" si="35"/>
        <v>J3-Z13</v>
      </c>
      <c r="G377" t="str">
        <f>VLOOKUP(F377,RAW_b_TEI0185_REV03!A:B,2,0)</f>
        <v>NetJ3_Z13</v>
      </c>
      <c r="H377" t="str">
        <f t="shared" si="36"/>
        <v>NetJ3_Z13</v>
      </c>
      <c r="I377" t="str">
        <f t="shared" si="37"/>
        <v>--</v>
      </c>
      <c r="J377" t="str">
        <f t="shared" si="38"/>
        <v>--</v>
      </c>
      <c r="K377" t="str">
        <f>IFERROR(IF(J377="--",IF(G377=H377,VLOOKUP(G377,RAW_b_TEI0185_REV03!L:N,3,0),SUM(VLOOKUP(H377,RAW_b_TEI0185_REV03!L:N,3,0),VLOOKUP(G377,RAW_b_TEI0185_REV03!L:N,3,0))),"---"),"---")</f>
        <v>---</v>
      </c>
      <c r="L377" t="str">
        <f t="shared" si="39"/>
        <v>J3-Z13</v>
      </c>
      <c r="M377" t="str">
        <f>IFERROR(IF(
COUNTIF(B2B!H:H,(IF(K377&lt;&gt;"---",IF(INDEX(RAW_b_TEI0185_REV03!B:D,MATCH(H377,RAW_b_TEI0185_REV03!B:B,0),3)=L377,INDEX(
RAW_b_TEI0185_REV03!B:D,MATCH(H377,INDEX(RAW_b_TEI0185_REV03!B:B,MATCH(H377,RAW_b_TEI0185_REV03!B:B,)+1):'RAW_b_TEI0185_REV03'!B11448,)+MATCH(H377,RAW_b_TEI0185_REV03!B:B,),3),INDEX(RAW_b_TEI0185_REV03!B:D,MATCH(H377,RAW_b_TEI0185_REV03!B:B,0),3)),"---")))=1,"---",IF(K377&lt;&gt;"---",IF(INDEX(RAW_b_TEI0185_REV03!B:D,MATCH(H377,RAW_b_TEI0185_REV03!B:B,0),3)=L377,INDEX(
RAW_b_TEI0185_REV03!B:D,MATCH(H377,INDEX(RAW_b_TEI0185_REV03!B:B,MATCH(H377,RAW_b_TEI0185_REV03!B:B,)+1):'RAW_b_TEI0185_REV03'!B11448,)+MATCH(H377,RAW_b_TEI0185_REV03!B:B,),3),INDEX(RAW_b_TEI0185_REV03!B:D,MATCH(H377,RAW_b_TEI0185_REV03!B:B,0),3)),"---")),"---")</f>
        <v>---</v>
      </c>
      <c r="N377" t="str">
        <f>IFERROR(IF(AND(B377="B2B",J377="--"),L377,IF(
COUNTIF(B2B!H:H,(IF(K377&lt;&gt;"---",IF(INDEX(RAW_b_TEI0185_REV03!B:D,MATCH(H377,RAW_b_TEI0185_REV03!B:B,0),3)=L377,INDEX(
RAW_b_TEI0185_REV03!B:D,MATCH(H377,INDEX(RAW_b_TEI0185_REV03!B:B,MATCH(H377,RAW_b_TEI0185_REV03!B:B,)+1):'RAW_b_TEI0185_REV03'!B11448,)+MATCH(H377,RAW_b_TEI0185_REV03!B:B,),3),INDEX(RAW_b_TEI0185_REV03!B:D,MATCH(H377,RAW_b_TEI0185_REV03!B:B,0),3)),"---")))=0,"---",IF(K377&lt;&gt;"---",IF(INDEX(RAW_b_TEI0185_REV03!B:D,MATCH(H377,RAW_b_TEI0185_REV03!B:B,0),3)=L377,INDEX(
RAW_b_TEI0185_REV03!B:D,MATCH(H377,INDEX(RAW_b_TEI0185_REV03!B:B,MATCH(H377,RAW_b_TEI0185_REV03!B:B,)+1):'RAW_b_TEI0185_REV03'!B11448,)+MATCH(H377,RAW_b_TEI0185_REV03!B:B,),3),INDEX(RAW_b_TEI0185_REV03!B:D,MATCH(H377,RAW_b_TEI0185_REV03!B:B,0),3)),"---"))),"---")</f>
        <v>---</v>
      </c>
      <c r="T377">
        <f>COUNTIF(RAW_b_TEI0185_REV03!B:B,G377)</f>
        <v>1</v>
      </c>
      <c r="U377" t="str">
        <f t="shared" si="40"/>
        <v>FMC-NetJ3_Z13</v>
      </c>
      <c r="W377" t="str">
        <f>IF(IF(IFERROR(VLOOKUP(H377,$O$6:$O$50,1,),1)=1,1,0),IFERROR(VLOOKUP($F$2&amp;"-"&amp;H377,RAW_b_TEI0185_REV03!C:G,4,0),"--"),"---")</f>
        <v>--</v>
      </c>
      <c r="X377" t="str">
        <f t="shared" si="41"/>
        <v>---</v>
      </c>
    </row>
    <row r="378" spans="1:24" x14ac:dyDescent="0.25">
      <c r="A378" t="s">
        <v>5496</v>
      </c>
      <c r="B378" t="s">
        <v>5223</v>
      </c>
      <c r="C378" t="s">
        <v>1249</v>
      </c>
      <c r="D378" t="s">
        <v>271</v>
      </c>
      <c r="E378" t="s">
        <v>1248</v>
      </c>
      <c r="F378" t="str">
        <f t="shared" si="35"/>
        <v>J3-Z16</v>
      </c>
      <c r="G378" t="str">
        <f>VLOOKUP(F378,RAW_b_TEI0185_REV03!A:B,2,0)</f>
        <v>NetJ3_Z16</v>
      </c>
      <c r="H378" t="str">
        <f t="shared" si="36"/>
        <v>NetJ3_Z16</v>
      </c>
      <c r="I378" t="str">
        <f t="shared" si="37"/>
        <v>--</v>
      </c>
      <c r="J378" t="str">
        <f t="shared" si="38"/>
        <v>--</v>
      </c>
      <c r="K378" t="str">
        <f>IFERROR(IF(J378="--",IF(G378=H378,VLOOKUP(G378,RAW_b_TEI0185_REV03!L:N,3,0),SUM(VLOOKUP(H378,RAW_b_TEI0185_REV03!L:N,3,0),VLOOKUP(G378,RAW_b_TEI0185_REV03!L:N,3,0))),"---"),"---")</f>
        <v>---</v>
      </c>
      <c r="L378" t="str">
        <f t="shared" si="39"/>
        <v>J3-Z16</v>
      </c>
      <c r="M378" t="str">
        <f>IFERROR(IF(
COUNTIF(B2B!H:H,(IF(K378&lt;&gt;"---",IF(INDEX(RAW_b_TEI0185_REV03!B:D,MATCH(H378,RAW_b_TEI0185_REV03!B:B,0),3)=L378,INDEX(
RAW_b_TEI0185_REV03!B:D,MATCH(H378,INDEX(RAW_b_TEI0185_REV03!B:B,MATCH(H378,RAW_b_TEI0185_REV03!B:B,)+1):'RAW_b_TEI0185_REV03'!B11449,)+MATCH(H378,RAW_b_TEI0185_REV03!B:B,),3),INDEX(RAW_b_TEI0185_REV03!B:D,MATCH(H378,RAW_b_TEI0185_REV03!B:B,0),3)),"---")))=1,"---",IF(K378&lt;&gt;"---",IF(INDEX(RAW_b_TEI0185_REV03!B:D,MATCH(H378,RAW_b_TEI0185_REV03!B:B,0),3)=L378,INDEX(
RAW_b_TEI0185_REV03!B:D,MATCH(H378,INDEX(RAW_b_TEI0185_REV03!B:B,MATCH(H378,RAW_b_TEI0185_REV03!B:B,)+1):'RAW_b_TEI0185_REV03'!B11449,)+MATCH(H378,RAW_b_TEI0185_REV03!B:B,),3),INDEX(RAW_b_TEI0185_REV03!B:D,MATCH(H378,RAW_b_TEI0185_REV03!B:B,0),3)),"---")),"---")</f>
        <v>---</v>
      </c>
      <c r="N378" t="str">
        <f>IFERROR(IF(AND(B378="B2B",J378="--"),L378,IF(
COUNTIF(B2B!H:H,(IF(K378&lt;&gt;"---",IF(INDEX(RAW_b_TEI0185_REV03!B:D,MATCH(H378,RAW_b_TEI0185_REV03!B:B,0),3)=L378,INDEX(
RAW_b_TEI0185_REV03!B:D,MATCH(H378,INDEX(RAW_b_TEI0185_REV03!B:B,MATCH(H378,RAW_b_TEI0185_REV03!B:B,)+1):'RAW_b_TEI0185_REV03'!B11449,)+MATCH(H378,RAW_b_TEI0185_REV03!B:B,),3),INDEX(RAW_b_TEI0185_REV03!B:D,MATCH(H378,RAW_b_TEI0185_REV03!B:B,0),3)),"---")))=0,"---",IF(K378&lt;&gt;"---",IF(INDEX(RAW_b_TEI0185_REV03!B:D,MATCH(H378,RAW_b_TEI0185_REV03!B:B,0),3)=L378,INDEX(
RAW_b_TEI0185_REV03!B:D,MATCH(H378,INDEX(RAW_b_TEI0185_REV03!B:B,MATCH(H378,RAW_b_TEI0185_REV03!B:B,)+1):'RAW_b_TEI0185_REV03'!B11449,)+MATCH(H378,RAW_b_TEI0185_REV03!B:B,),3),INDEX(RAW_b_TEI0185_REV03!B:D,MATCH(H378,RAW_b_TEI0185_REV03!B:B,0),3)),"---"))),"---")</f>
        <v>---</v>
      </c>
      <c r="T378">
        <f>COUNTIF(RAW_b_TEI0185_REV03!B:B,G378)</f>
        <v>1</v>
      </c>
      <c r="U378" t="str">
        <f t="shared" si="40"/>
        <v>FMC-NetJ3_Z16</v>
      </c>
      <c r="W378" t="str">
        <f>IF(IF(IFERROR(VLOOKUP(H378,$O$6:$O$50,1,),1)=1,1,0),IFERROR(VLOOKUP($F$2&amp;"-"&amp;H378,RAW_b_TEI0185_REV03!C:G,4,0),"--"),"---")</f>
        <v>--</v>
      </c>
      <c r="X378" t="str">
        <f t="shared" si="41"/>
        <v>---</v>
      </c>
    </row>
    <row r="379" spans="1:24" x14ac:dyDescent="0.25">
      <c r="A379" t="s">
        <v>5497</v>
      </c>
      <c r="B379" t="s">
        <v>5223</v>
      </c>
      <c r="C379" t="s">
        <v>1252</v>
      </c>
      <c r="D379" t="s">
        <v>271</v>
      </c>
      <c r="E379" t="s">
        <v>1251</v>
      </c>
      <c r="F379" t="str">
        <f t="shared" si="35"/>
        <v>J3-Z17</v>
      </c>
      <c r="G379" t="str">
        <f>VLOOKUP(F379,RAW_b_TEI0185_REV03!A:B,2,0)</f>
        <v>NetJ3_Z17</v>
      </c>
      <c r="H379" t="str">
        <f t="shared" si="36"/>
        <v>NetJ3_Z17</v>
      </c>
      <c r="I379" t="str">
        <f t="shared" si="37"/>
        <v>--</v>
      </c>
      <c r="J379" t="str">
        <f t="shared" si="38"/>
        <v>--</v>
      </c>
      <c r="K379" t="str">
        <f>IFERROR(IF(J379="--",IF(G379=H379,VLOOKUP(G379,RAW_b_TEI0185_REV03!L:N,3,0),SUM(VLOOKUP(H379,RAW_b_TEI0185_REV03!L:N,3,0),VLOOKUP(G379,RAW_b_TEI0185_REV03!L:N,3,0))),"---"),"---")</f>
        <v>---</v>
      </c>
      <c r="L379" t="str">
        <f t="shared" si="39"/>
        <v>J3-Z17</v>
      </c>
      <c r="M379" t="str">
        <f>IFERROR(IF(
COUNTIF(B2B!H:H,(IF(K379&lt;&gt;"---",IF(INDEX(RAW_b_TEI0185_REV03!B:D,MATCH(H379,RAW_b_TEI0185_REV03!B:B,0),3)=L379,INDEX(
RAW_b_TEI0185_REV03!B:D,MATCH(H379,INDEX(RAW_b_TEI0185_REV03!B:B,MATCH(H379,RAW_b_TEI0185_REV03!B:B,)+1):'RAW_b_TEI0185_REV03'!B11450,)+MATCH(H379,RAW_b_TEI0185_REV03!B:B,),3),INDEX(RAW_b_TEI0185_REV03!B:D,MATCH(H379,RAW_b_TEI0185_REV03!B:B,0),3)),"---")))=1,"---",IF(K379&lt;&gt;"---",IF(INDEX(RAW_b_TEI0185_REV03!B:D,MATCH(H379,RAW_b_TEI0185_REV03!B:B,0),3)=L379,INDEX(
RAW_b_TEI0185_REV03!B:D,MATCH(H379,INDEX(RAW_b_TEI0185_REV03!B:B,MATCH(H379,RAW_b_TEI0185_REV03!B:B,)+1):'RAW_b_TEI0185_REV03'!B11450,)+MATCH(H379,RAW_b_TEI0185_REV03!B:B,),3),INDEX(RAW_b_TEI0185_REV03!B:D,MATCH(H379,RAW_b_TEI0185_REV03!B:B,0),3)),"---")),"---")</f>
        <v>---</v>
      </c>
      <c r="N379" t="str">
        <f>IFERROR(IF(AND(B379="B2B",J379="--"),L379,IF(
COUNTIF(B2B!H:H,(IF(K379&lt;&gt;"---",IF(INDEX(RAW_b_TEI0185_REV03!B:D,MATCH(H379,RAW_b_TEI0185_REV03!B:B,0),3)=L379,INDEX(
RAW_b_TEI0185_REV03!B:D,MATCH(H379,INDEX(RAW_b_TEI0185_REV03!B:B,MATCH(H379,RAW_b_TEI0185_REV03!B:B,)+1):'RAW_b_TEI0185_REV03'!B11450,)+MATCH(H379,RAW_b_TEI0185_REV03!B:B,),3),INDEX(RAW_b_TEI0185_REV03!B:D,MATCH(H379,RAW_b_TEI0185_REV03!B:B,0),3)),"---")))=0,"---",IF(K379&lt;&gt;"---",IF(INDEX(RAW_b_TEI0185_REV03!B:D,MATCH(H379,RAW_b_TEI0185_REV03!B:B,0),3)=L379,INDEX(
RAW_b_TEI0185_REV03!B:D,MATCH(H379,INDEX(RAW_b_TEI0185_REV03!B:B,MATCH(H379,RAW_b_TEI0185_REV03!B:B,)+1):'RAW_b_TEI0185_REV03'!B11450,)+MATCH(H379,RAW_b_TEI0185_REV03!B:B,),3),INDEX(RAW_b_TEI0185_REV03!B:D,MATCH(H379,RAW_b_TEI0185_REV03!B:B,0),3)),"---"))),"---")</f>
        <v>---</v>
      </c>
      <c r="T379">
        <f>COUNTIF(RAW_b_TEI0185_REV03!B:B,G379)</f>
        <v>1</v>
      </c>
      <c r="U379" t="str">
        <f t="shared" si="40"/>
        <v>FMC-NetJ3_Z17</v>
      </c>
      <c r="W379" t="str">
        <f>IF(IF(IFERROR(VLOOKUP(H379,$O$6:$O$50,1,),1)=1,1,0),IFERROR(VLOOKUP($F$2&amp;"-"&amp;H379,RAW_b_TEI0185_REV03!C:G,4,0),"--"),"---")</f>
        <v>--</v>
      </c>
      <c r="X379" t="str">
        <f t="shared" si="41"/>
        <v>---</v>
      </c>
    </row>
    <row r="380" spans="1:24" x14ac:dyDescent="0.25">
      <c r="A380" t="s">
        <v>5498</v>
      </c>
      <c r="B380" t="s">
        <v>5223</v>
      </c>
      <c r="C380" t="s">
        <v>1255</v>
      </c>
      <c r="D380" t="s">
        <v>271</v>
      </c>
      <c r="E380" t="s">
        <v>1254</v>
      </c>
      <c r="F380" t="str">
        <f t="shared" si="35"/>
        <v>J3-Z20</v>
      </c>
      <c r="G380" t="str">
        <f>VLOOKUP(F380,RAW_b_TEI0185_REV03!A:B,2,0)</f>
        <v>NetJ3_Z20</v>
      </c>
      <c r="H380" t="str">
        <f t="shared" si="36"/>
        <v>NetJ3_Z20</v>
      </c>
      <c r="I380" t="str">
        <f t="shared" si="37"/>
        <v>--</v>
      </c>
      <c r="J380" t="str">
        <f t="shared" si="38"/>
        <v>--</v>
      </c>
      <c r="K380" t="str">
        <f>IFERROR(IF(J380="--",IF(G380=H380,VLOOKUP(G380,RAW_b_TEI0185_REV03!L:N,3,0),SUM(VLOOKUP(H380,RAW_b_TEI0185_REV03!L:N,3,0),VLOOKUP(G380,RAW_b_TEI0185_REV03!L:N,3,0))),"---"),"---")</f>
        <v>---</v>
      </c>
      <c r="L380" t="str">
        <f t="shared" si="39"/>
        <v>J3-Z20</v>
      </c>
      <c r="M380" t="str">
        <f>IFERROR(IF(
COUNTIF(B2B!H:H,(IF(K380&lt;&gt;"---",IF(INDEX(RAW_b_TEI0185_REV03!B:D,MATCH(H380,RAW_b_TEI0185_REV03!B:B,0),3)=L380,INDEX(
RAW_b_TEI0185_REV03!B:D,MATCH(H380,INDEX(RAW_b_TEI0185_REV03!B:B,MATCH(H380,RAW_b_TEI0185_REV03!B:B,)+1):'RAW_b_TEI0185_REV03'!B11451,)+MATCH(H380,RAW_b_TEI0185_REV03!B:B,),3),INDEX(RAW_b_TEI0185_REV03!B:D,MATCH(H380,RAW_b_TEI0185_REV03!B:B,0),3)),"---")))=1,"---",IF(K380&lt;&gt;"---",IF(INDEX(RAW_b_TEI0185_REV03!B:D,MATCH(H380,RAW_b_TEI0185_REV03!B:B,0),3)=L380,INDEX(
RAW_b_TEI0185_REV03!B:D,MATCH(H380,INDEX(RAW_b_TEI0185_REV03!B:B,MATCH(H380,RAW_b_TEI0185_REV03!B:B,)+1):'RAW_b_TEI0185_REV03'!B11451,)+MATCH(H380,RAW_b_TEI0185_REV03!B:B,),3),INDEX(RAW_b_TEI0185_REV03!B:D,MATCH(H380,RAW_b_TEI0185_REV03!B:B,0),3)),"---")),"---")</f>
        <v>---</v>
      </c>
      <c r="N380" t="str">
        <f>IFERROR(IF(AND(B380="B2B",J380="--"),L380,IF(
COUNTIF(B2B!H:H,(IF(K380&lt;&gt;"---",IF(INDEX(RAW_b_TEI0185_REV03!B:D,MATCH(H380,RAW_b_TEI0185_REV03!B:B,0),3)=L380,INDEX(
RAW_b_TEI0185_REV03!B:D,MATCH(H380,INDEX(RAW_b_TEI0185_REV03!B:B,MATCH(H380,RAW_b_TEI0185_REV03!B:B,)+1):'RAW_b_TEI0185_REV03'!B11451,)+MATCH(H380,RAW_b_TEI0185_REV03!B:B,),3),INDEX(RAW_b_TEI0185_REV03!B:D,MATCH(H380,RAW_b_TEI0185_REV03!B:B,0),3)),"---")))=0,"---",IF(K380&lt;&gt;"---",IF(INDEX(RAW_b_TEI0185_REV03!B:D,MATCH(H380,RAW_b_TEI0185_REV03!B:B,0),3)=L380,INDEX(
RAW_b_TEI0185_REV03!B:D,MATCH(H380,INDEX(RAW_b_TEI0185_REV03!B:B,MATCH(H380,RAW_b_TEI0185_REV03!B:B,)+1):'RAW_b_TEI0185_REV03'!B11451,)+MATCH(H380,RAW_b_TEI0185_REV03!B:B,),3),INDEX(RAW_b_TEI0185_REV03!B:D,MATCH(H380,RAW_b_TEI0185_REV03!B:B,0),3)),"---"))),"---")</f>
        <v>---</v>
      </c>
      <c r="T380">
        <f>COUNTIF(RAW_b_TEI0185_REV03!B:B,G380)</f>
        <v>1</v>
      </c>
      <c r="U380" t="str">
        <f t="shared" si="40"/>
        <v>FMC-NetJ3_Z20</v>
      </c>
      <c r="W380" t="str">
        <f>IF(IF(IFERROR(VLOOKUP(H380,$O$6:$O$50,1,),1)=1,1,0),IFERROR(VLOOKUP($F$2&amp;"-"&amp;H380,RAW_b_TEI0185_REV03!C:G,4,0),"--"),"---")</f>
        <v>--</v>
      </c>
      <c r="X380" t="str">
        <f t="shared" si="41"/>
        <v>---</v>
      </c>
    </row>
    <row r="381" spans="1:24" x14ac:dyDescent="0.25">
      <c r="A381" t="s">
        <v>5499</v>
      </c>
      <c r="B381" t="s">
        <v>5223</v>
      </c>
      <c r="C381" t="s">
        <v>1258</v>
      </c>
      <c r="D381" t="s">
        <v>271</v>
      </c>
      <c r="E381" t="s">
        <v>1257</v>
      </c>
      <c r="F381" t="str">
        <f t="shared" si="35"/>
        <v>J3-Z21</v>
      </c>
      <c r="G381" t="str">
        <f>VLOOKUP(F381,RAW_b_TEI0185_REV03!A:B,2,0)</f>
        <v>NetJ3_Z21</v>
      </c>
      <c r="H381" t="str">
        <f t="shared" si="36"/>
        <v>NetJ3_Z21</v>
      </c>
      <c r="I381" t="str">
        <f t="shared" si="37"/>
        <v>--</v>
      </c>
      <c r="J381" t="str">
        <f t="shared" si="38"/>
        <v>--</v>
      </c>
      <c r="K381" t="str">
        <f>IFERROR(IF(J381="--",IF(G381=H381,VLOOKUP(G381,RAW_b_TEI0185_REV03!L:N,3,0),SUM(VLOOKUP(H381,RAW_b_TEI0185_REV03!L:N,3,0),VLOOKUP(G381,RAW_b_TEI0185_REV03!L:N,3,0))),"---"),"---")</f>
        <v>---</v>
      </c>
      <c r="L381" t="str">
        <f t="shared" si="39"/>
        <v>J3-Z21</v>
      </c>
      <c r="M381" t="str">
        <f>IFERROR(IF(
COUNTIF(B2B!H:H,(IF(K381&lt;&gt;"---",IF(INDEX(RAW_b_TEI0185_REV03!B:D,MATCH(H381,RAW_b_TEI0185_REV03!B:B,0),3)=L381,INDEX(
RAW_b_TEI0185_REV03!B:D,MATCH(H381,INDEX(RAW_b_TEI0185_REV03!B:B,MATCH(H381,RAW_b_TEI0185_REV03!B:B,)+1):'RAW_b_TEI0185_REV03'!B11452,)+MATCH(H381,RAW_b_TEI0185_REV03!B:B,),3),INDEX(RAW_b_TEI0185_REV03!B:D,MATCH(H381,RAW_b_TEI0185_REV03!B:B,0),3)),"---")))=1,"---",IF(K381&lt;&gt;"---",IF(INDEX(RAW_b_TEI0185_REV03!B:D,MATCH(H381,RAW_b_TEI0185_REV03!B:B,0),3)=L381,INDEX(
RAW_b_TEI0185_REV03!B:D,MATCH(H381,INDEX(RAW_b_TEI0185_REV03!B:B,MATCH(H381,RAW_b_TEI0185_REV03!B:B,)+1):'RAW_b_TEI0185_REV03'!B11452,)+MATCH(H381,RAW_b_TEI0185_REV03!B:B,),3),INDEX(RAW_b_TEI0185_REV03!B:D,MATCH(H381,RAW_b_TEI0185_REV03!B:B,0),3)),"---")),"---")</f>
        <v>---</v>
      </c>
      <c r="N381" t="str">
        <f>IFERROR(IF(AND(B381="B2B",J381="--"),L381,IF(
COUNTIF(B2B!H:H,(IF(K381&lt;&gt;"---",IF(INDEX(RAW_b_TEI0185_REV03!B:D,MATCH(H381,RAW_b_TEI0185_REV03!B:B,0),3)=L381,INDEX(
RAW_b_TEI0185_REV03!B:D,MATCH(H381,INDEX(RAW_b_TEI0185_REV03!B:B,MATCH(H381,RAW_b_TEI0185_REV03!B:B,)+1):'RAW_b_TEI0185_REV03'!B11452,)+MATCH(H381,RAW_b_TEI0185_REV03!B:B,),3),INDEX(RAW_b_TEI0185_REV03!B:D,MATCH(H381,RAW_b_TEI0185_REV03!B:B,0),3)),"---")))=0,"---",IF(K381&lt;&gt;"---",IF(INDEX(RAW_b_TEI0185_REV03!B:D,MATCH(H381,RAW_b_TEI0185_REV03!B:B,0),3)=L381,INDEX(
RAW_b_TEI0185_REV03!B:D,MATCH(H381,INDEX(RAW_b_TEI0185_REV03!B:B,MATCH(H381,RAW_b_TEI0185_REV03!B:B,)+1):'RAW_b_TEI0185_REV03'!B11452,)+MATCH(H381,RAW_b_TEI0185_REV03!B:B,),3),INDEX(RAW_b_TEI0185_REV03!B:D,MATCH(H381,RAW_b_TEI0185_REV03!B:B,0),3)),"---"))),"---")</f>
        <v>---</v>
      </c>
      <c r="T381">
        <f>COUNTIF(RAW_b_TEI0185_REV03!B:B,G381)</f>
        <v>1</v>
      </c>
      <c r="U381" t="str">
        <f t="shared" si="40"/>
        <v>FMC-NetJ3_Z21</v>
      </c>
      <c r="W381" t="str">
        <f>IF(IF(IFERROR(VLOOKUP(H381,$O$6:$O$50,1,),1)=1,1,0),IFERROR(VLOOKUP($F$2&amp;"-"&amp;H381,RAW_b_TEI0185_REV03!C:G,4,0),"--"),"---")</f>
        <v>--</v>
      </c>
      <c r="X381" t="str">
        <f t="shared" si="41"/>
        <v>---</v>
      </c>
    </row>
    <row r="382" spans="1:24" x14ac:dyDescent="0.25">
      <c r="A382" t="s">
        <v>5500</v>
      </c>
      <c r="B382" t="s">
        <v>5223</v>
      </c>
      <c r="C382" t="s">
        <v>1261</v>
      </c>
      <c r="D382" t="s">
        <v>271</v>
      </c>
      <c r="E382" t="s">
        <v>1260</v>
      </c>
      <c r="F382" t="str">
        <f t="shared" si="35"/>
        <v>J3-Z24</v>
      </c>
      <c r="G382" t="str">
        <f>VLOOKUP(F382,RAW_b_TEI0185_REV03!A:B,2,0)</f>
        <v>NetJ3_Z24</v>
      </c>
      <c r="H382" t="str">
        <f t="shared" si="36"/>
        <v>NetJ3_Z24</v>
      </c>
      <c r="I382" t="str">
        <f t="shared" si="37"/>
        <v>--</v>
      </c>
      <c r="J382" t="str">
        <f t="shared" si="38"/>
        <v>--</v>
      </c>
      <c r="K382" t="str">
        <f>IFERROR(IF(J382="--",IF(G382=H382,VLOOKUP(G382,RAW_b_TEI0185_REV03!L:N,3,0),SUM(VLOOKUP(H382,RAW_b_TEI0185_REV03!L:N,3,0),VLOOKUP(G382,RAW_b_TEI0185_REV03!L:N,3,0))),"---"),"---")</f>
        <v>---</v>
      </c>
      <c r="L382" t="str">
        <f t="shared" si="39"/>
        <v>J3-Z24</v>
      </c>
      <c r="M382" t="str">
        <f>IFERROR(IF(
COUNTIF(B2B!H:H,(IF(K382&lt;&gt;"---",IF(INDEX(RAW_b_TEI0185_REV03!B:D,MATCH(H382,RAW_b_TEI0185_REV03!B:B,0),3)=L382,INDEX(
RAW_b_TEI0185_REV03!B:D,MATCH(H382,INDEX(RAW_b_TEI0185_REV03!B:B,MATCH(H382,RAW_b_TEI0185_REV03!B:B,)+1):'RAW_b_TEI0185_REV03'!B11453,)+MATCH(H382,RAW_b_TEI0185_REV03!B:B,),3),INDEX(RAW_b_TEI0185_REV03!B:D,MATCH(H382,RAW_b_TEI0185_REV03!B:B,0),3)),"---")))=1,"---",IF(K382&lt;&gt;"---",IF(INDEX(RAW_b_TEI0185_REV03!B:D,MATCH(H382,RAW_b_TEI0185_REV03!B:B,0),3)=L382,INDEX(
RAW_b_TEI0185_REV03!B:D,MATCH(H382,INDEX(RAW_b_TEI0185_REV03!B:B,MATCH(H382,RAW_b_TEI0185_REV03!B:B,)+1):'RAW_b_TEI0185_REV03'!B11453,)+MATCH(H382,RAW_b_TEI0185_REV03!B:B,),3),INDEX(RAW_b_TEI0185_REV03!B:D,MATCH(H382,RAW_b_TEI0185_REV03!B:B,0),3)),"---")),"---")</f>
        <v>---</v>
      </c>
      <c r="N382" t="str">
        <f>IFERROR(IF(AND(B382="B2B",J382="--"),L382,IF(
COUNTIF(B2B!H:H,(IF(K382&lt;&gt;"---",IF(INDEX(RAW_b_TEI0185_REV03!B:D,MATCH(H382,RAW_b_TEI0185_REV03!B:B,0),3)=L382,INDEX(
RAW_b_TEI0185_REV03!B:D,MATCH(H382,INDEX(RAW_b_TEI0185_REV03!B:B,MATCH(H382,RAW_b_TEI0185_REV03!B:B,)+1):'RAW_b_TEI0185_REV03'!B11453,)+MATCH(H382,RAW_b_TEI0185_REV03!B:B,),3),INDEX(RAW_b_TEI0185_REV03!B:D,MATCH(H382,RAW_b_TEI0185_REV03!B:B,0),3)),"---")))=0,"---",IF(K382&lt;&gt;"---",IF(INDEX(RAW_b_TEI0185_REV03!B:D,MATCH(H382,RAW_b_TEI0185_REV03!B:B,0),3)=L382,INDEX(
RAW_b_TEI0185_REV03!B:D,MATCH(H382,INDEX(RAW_b_TEI0185_REV03!B:B,MATCH(H382,RAW_b_TEI0185_REV03!B:B,)+1):'RAW_b_TEI0185_REV03'!B11453,)+MATCH(H382,RAW_b_TEI0185_REV03!B:B,),3),INDEX(RAW_b_TEI0185_REV03!B:D,MATCH(H382,RAW_b_TEI0185_REV03!B:B,0),3)),"---"))),"---")</f>
        <v>---</v>
      </c>
      <c r="T382">
        <f>COUNTIF(RAW_b_TEI0185_REV03!B:B,G382)</f>
        <v>1</v>
      </c>
      <c r="U382" t="str">
        <f t="shared" si="40"/>
        <v>FMC-NetJ3_Z24</v>
      </c>
      <c r="W382" t="str">
        <f>IF(IF(IFERROR(VLOOKUP(H382,$O$6:$O$50,1,),1)=1,1,0),IFERROR(VLOOKUP($F$2&amp;"-"&amp;H382,RAW_b_TEI0185_REV03!C:G,4,0),"--"),"---")</f>
        <v>--</v>
      </c>
      <c r="X382" t="str">
        <f t="shared" si="41"/>
        <v>---</v>
      </c>
    </row>
    <row r="383" spans="1:24" x14ac:dyDescent="0.25">
      <c r="A383" t="s">
        <v>5501</v>
      </c>
      <c r="B383" t="s">
        <v>5223</v>
      </c>
      <c r="C383" t="s">
        <v>1264</v>
      </c>
      <c r="D383" t="s">
        <v>271</v>
      </c>
      <c r="E383" t="s">
        <v>1263</v>
      </c>
      <c r="F383" t="str">
        <f t="shared" si="35"/>
        <v>J3-Z25</v>
      </c>
      <c r="G383" t="str">
        <f>VLOOKUP(F383,RAW_b_TEI0185_REV03!A:B,2,0)</f>
        <v>NetJ3_Z25</v>
      </c>
      <c r="H383" t="str">
        <f t="shared" si="36"/>
        <v>NetJ3_Z25</v>
      </c>
      <c r="I383" t="str">
        <f t="shared" si="37"/>
        <v>--</v>
      </c>
      <c r="J383" t="str">
        <f t="shared" si="38"/>
        <v>--</v>
      </c>
      <c r="K383" t="str">
        <f>IFERROR(IF(J383="--",IF(G383=H383,VLOOKUP(G383,RAW_b_TEI0185_REV03!L:N,3,0),SUM(VLOOKUP(H383,RAW_b_TEI0185_REV03!L:N,3,0),VLOOKUP(G383,RAW_b_TEI0185_REV03!L:N,3,0))),"---"),"---")</f>
        <v>---</v>
      </c>
      <c r="L383" t="str">
        <f t="shared" si="39"/>
        <v>J3-Z25</v>
      </c>
      <c r="M383" t="str">
        <f>IFERROR(IF(
COUNTIF(B2B!H:H,(IF(K383&lt;&gt;"---",IF(INDEX(RAW_b_TEI0185_REV03!B:D,MATCH(H383,RAW_b_TEI0185_REV03!B:B,0),3)=L383,INDEX(
RAW_b_TEI0185_REV03!B:D,MATCH(H383,INDEX(RAW_b_TEI0185_REV03!B:B,MATCH(H383,RAW_b_TEI0185_REV03!B:B,)+1):'RAW_b_TEI0185_REV03'!B11454,)+MATCH(H383,RAW_b_TEI0185_REV03!B:B,),3),INDEX(RAW_b_TEI0185_REV03!B:D,MATCH(H383,RAW_b_TEI0185_REV03!B:B,0),3)),"---")))=1,"---",IF(K383&lt;&gt;"---",IF(INDEX(RAW_b_TEI0185_REV03!B:D,MATCH(H383,RAW_b_TEI0185_REV03!B:B,0),3)=L383,INDEX(
RAW_b_TEI0185_REV03!B:D,MATCH(H383,INDEX(RAW_b_TEI0185_REV03!B:B,MATCH(H383,RAW_b_TEI0185_REV03!B:B,)+1):'RAW_b_TEI0185_REV03'!B11454,)+MATCH(H383,RAW_b_TEI0185_REV03!B:B,),3),INDEX(RAW_b_TEI0185_REV03!B:D,MATCH(H383,RAW_b_TEI0185_REV03!B:B,0),3)),"---")),"---")</f>
        <v>---</v>
      </c>
      <c r="N383" t="str">
        <f>IFERROR(IF(AND(B383="B2B",J383="--"),L383,IF(
COUNTIF(B2B!H:H,(IF(K383&lt;&gt;"---",IF(INDEX(RAW_b_TEI0185_REV03!B:D,MATCH(H383,RAW_b_TEI0185_REV03!B:B,0),3)=L383,INDEX(
RAW_b_TEI0185_REV03!B:D,MATCH(H383,INDEX(RAW_b_TEI0185_REV03!B:B,MATCH(H383,RAW_b_TEI0185_REV03!B:B,)+1):'RAW_b_TEI0185_REV03'!B11454,)+MATCH(H383,RAW_b_TEI0185_REV03!B:B,),3),INDEX(RAW_b_TEI0185_REV03!B:D,MATCH(H383,RAW_b_TEI0185_REV03!B:B,0),3)),"---")))=0,"---",IF(K383&lt;&gt;"---",IF(INDEX(RAW_b_TEI0185_REV03!B:D,MATCH(H383,RAW_b_TEI0185_REV03!B:B,0),3)=L383,INDEX(
RAW_b_TEI0185_REV03!B:D,MATCH(H383,INDEX(RAW_b_TEI0185_REV03!B:B,MATCH(H383,RAW_b_TEI0185_REV03!B:B,)+1):'RAW_b_TEI0185_REV03'!B11454,)+MATCH(H383,RAW_b_TEI0185_REV03!B:B,),3),INDEX(RAW_b_TEI0185_REV03!B:D,MATCH(H383,RAW_b_TEI0185_REV03!B:B,0),3)),"---"))),"---")</f>
        <v>---</v>
      </c>
      <c r="T383">
        <f>COUNTIF(RAW_b_TEI0185_REV03!B:B,G383)</f>
        <v>1</v>
      </c>
      <c r="U383" t="str">
        <f t="shared" si="40"/>
        <v>FMC-NetJ3_Z25</v>
      </c>
      <c r="W383" t="str">
        <f>IF(IF(IFERROR(VLOOKUP(H383,$O$6:$O$50,1,),1)=1,1,0),IFERROR(VLOOKUP($F$2&amp;"-"&amp;H383,RAW_b_TEI0185_REV03!C:G,4,0),"--"),"---")</f>
        <v>--</v>
      </c>
      <c r="X383" t="str">
        <f t="shared" si="41"/>
        <v>---</v>
      </c>
    </row>
    <row r="384" spans="1:24" x14ac:dyDescent="0.25">
      <c r="A384" t="s">
        <v>5502</v>
      </c>
      <c r="B384" t="s">
        <v>5223</v>
      </c>
      <c r="C384" t="s">
        <v>1267</v>
      </c>
      <c r="D384" t="s">
        <v>271</v>
      </c>
      <c r="E384" t="s">
        <v>1266</v>
      </c>
      <c r="F384" t="str">
        <f t="shared" si="35"/>
        <v>J3-Z28</v>
      </c>
      <c r="G384" t="str">
        <f>VLOOKUP(F384,RAW_b_TEI0185_REV03!A:B,2,0)</f>
        <v>NetJ3_Z28</v>
      </c>
      <c r="H384" t="str">
        <f t="shared" si="36"/>
        <v>NetJ3_Z28</v>
      </c>
      <c r="I384" t="str">
        <f t="shared" si="37"/>
        <v>--</v>
      </c>
      <c r="J384" t="str">
        <f t="shared" si="38"/>
        <v>--</v>
      </c>
      <c r="K384" t="str">
        <f>IFERROR(IF(J384="--",IF(G384=H384,VLOOKUP(G384,RAW_b_TEI0185_REV03!L:N,3,0),SUM(VLOOKUP(H384,RAW_b_TEI0185_REV03!L:N,3,0),VLOOKUP(G384,RAW_b_TEI0185_REV03!L:N,3,0))),"---"),"---")</f>
        <v>---</v>
      </c>
      <c r="L384" t="str">
        <f t="shared" si="39"/>
        <v>J3-Z28</v>
      </c>
      <c r="M384" t="str">
        <f>IFERROR(IF(
COUNTIF(B2B!H:H,(IF(K384&lt;&gt;"---",IF(INDEX(RAW_b_TEI0185_REV03!B:D,MATCH(H384,RAW_b_TEI0185_REV03!B:B,0),3)=L384,INDEX(
RAW_b_TEI0185_REV03!B:D,MATCH(H384,INDEX(RAW_b_TEI0185_REV03!B:B,MATCH(H384,RAW_b_TEI0185_REV03!B:B,)+1):'RAW_b_TEI0185_REV03'!B11455,)+MATCH(H384,RAW_b_TEI0185_REV03!B:B,),3),INDEX(RAW_b_TEI0185_REV03!B:D,MATCH(H384,RAW_b_TEI0185_REV03!B:B,0),3)),"---")))=1,"---",IF(K384&lt;&gt;"---",IF(INDEX(RAW_b_TEI0185_REV03!B:D,MATCH(H384,RAW_b_TEI0185_REV03!B:B,0),3)=L384,INDEX(
RAW_b_TEI0185_REV03!B:D,MATCH(H384,INDEX(RAW_b_TEI0185_REV03!B:B,MATCH(H384,RAW_b_TEI0185_REV03!B:B,)+1):'RAW_b_TEI0185_REV03'!B11455,)+MATCH(H384,RAW_b_TEI0185_REV03!B:B,),3),INDEX(RAW_b_TEI0185_REV03!B:D,MATCH(H384,RAW_b_TEI0185_REV03!B:B,0),3)),"---")),"---")</f>
        <v>---</v>
      </c>
      <c r="N384" t="str">
        <f>IFERROR(IF(AND(B384="B2B",J384="--"),L384,IF(
COUNTIF(B2B!H:H,(IF(K384&lt;&gt;"---",IF(INDEX(RAW_b_TEI0185_REV03!B:D,MATCH(H384,RAW_b_TEI0185_REV03!B:B,0),3)=L384,INDEX(
RAW_b_TEI0185_REV03!B:D,MATCH(H384,INDEX(RAW_b_TEI0185_REV03!B:B,MATCH(H384,RAW_b_TEI0185_REV03!B:B,)+1):'RAW_b_TEI0185_REV03'!B11455,)+MATCH(H384,RAW_b_TEI0185_REV03!B:B,),3),INDEX(RAW_b_TEI0185_REV03!B:D,MATCH(H384,RAW_b_TEI0185_REV03!B:B,0),3)),"---")))=0,"---",IF(K384&lt;&gt;"---",IF(INDEX(RAW_b_TEI0185_REV03!B:D,MATCH(H384,RAW_b_TEI0185_REV03!B:B,0),3)=L384,INDEX(
RAW_b_TEI0185_REV03!B:D,MATCH(H384,INDEX(RAW_b_TEI0185_REV03!B:B,MATCH(H384,RAW_b_TEI0185_REV03!B:B,)+1):'RAW_b_TEI0185_REV03'!B11455,)+MATCH(H384,RAW_b_TEI0185_REV03!B:B,),3),INDEX(RAW_b_TEI0185_REV03!B:D,MATCH(H384,RAW_b_TEI0185_REV03!B:B,0),3)),"---"))),"---")</f>
        <v>---</v>
      </c>
      <c r="T384">
        <f>COUNTIF(RAW_b_TEI0185_REV03!B:B,G384)</f>
        <v>1</v>
      </c>
      <c r="U384" t="str">
        <f t="shared" si="40"/>
        <v>FMC-NetJ3_Z28</v>
      </c>
      <c r="W384" t="str">
        <f>IF(IF(IFERROR(VLOOKUP(H384,$O$6:$O$50,1,),1)=1,1,0),IFERROR(VLOOKUP($F$2&amp;"-"&amp;H384,RAW_b_TEI0185_REV03!C:G,4,0),"--"),"---")</f>
        <v>--</v>
      </c>
      <c r="X384" t="str">
        <f t="shared" si="41"/>
        <v>---</v>
      </c>
    </row>
    <row r="385" spans="1:24" x14ac:dyDescent="0.25">
      <c r="A385" t="s">
        <v>5503</v>
      </c>
      <c r="B385" t="s">
        <v>5223</v>
      </c>
      <c r="C385" t="s">
        <v>1270</v>
      </c>
      <c r="D385" t="s">
        <v>271</v>
      </c>
      <c r="E385" t="s">
        <v>1269</v>
      </c>
      <c r="F385" t="str">
        <f t="shared" si="35"/>
        <v>J3-Z29</v>
      </c>
      <c r="G385" t="str">
        <f>VLOOKUP(F385,RAW_b_TEI0185_REV03!A:B,2,0)</f>
        <v>NetJ3_Z29</v>
      </c>
      <c r="H385" t="str">
        <f t="shared" si="36"/>
        <v>NetJ3_Z29</v>
      </c>
      <c r="I385" t="str">
        <f t="shared" si="37"/>
        <v>--</v>
      </c>
      <c r="J385" t="str">
        <f t="shared" si="38"/>
        <v>--</v>
      </c>
      <c r="K385" t="str">
        <f>IFERROR(IF(J385="--",IF(G385=H385,VLOOKUP(G385,RAW_b_TEI0185_REV03!L:N,3,0),SUM(VLOOKUP(H385,RAW_b_TEI0185_REV03!L:N,3,0),VLOOKUP(G385,RAW_b_TEI0185_REV03!L:N,3,0))),"---"),"---")</f>
        <v>---</v>
      </c>
      <c r="L385" t="str">
        <f t="shared" si="39"/>
        <v>J3-Z29</v>
      </c>
      <c r="M385" t="str">
        <f>IFERROR(IF(
COUNTIF(B2B!H:H,(IF(K385&lt;&gt;"---",IF(INDEX(RAW_b_TEI0185_REV03!B:D,MATCH(H385,RAW_b_TEI0185_REV03!B:B,0),3)=L385,INDEX(
RAW_b_TEI0185_REV03!B:D,MATCH(H385,INDEX(RAW_b_TEI0185_REV03!B:B,MATCH(H385,RAW_b_TEI0185_REV03!B:B,)+1):'RAW_b_TEI0185_REV03'!B11456,)+MATCH(H385,RAW_b_TEI0185_REV03!B:B,),3),INDEX(RAW_b_TEI0185_REV03!B:D,MATCH(H385,RAW_b_TEI0185_REV03!B:B,0),3)),"---")))=1,"---",IF(K385&lt;&gt;"---",IF(INDEX(RAW_b_TEI0185_REV03!B:D,MATCH(H385,RAW_b_TEI0185_REV03!B:B,0),3)=L385,INDEX(
RAW_b_TEI0185_REV03!B:D,MATCH(H385,INDEX(RAW_b_TEI0185_REV03!B:B,MATCH(H385,RAW_b_TEI0185_REV03!B:B,)+1):'RAW_b_TEI0185_REV03'!B11456,)+MATCH(H385,RAW_b_TEI0185_REV03!B:B,),3),INDEX(RAW_b_TEI0185_REV03!B:D,MATCH(H385,RAW_b_TEI0185_REV03!B:B,0),3)),"---")),"---")</f>
        <v>---</v>
      </c>
      <c r="N385" t="str">
        <f>IFERROR(IF(AND(B385="B2B",J385="--"),L385,IF(
COUNTIF(B2B!H:H,(IF(K385&lt;&gt;"---",IF(INDEX(RAW_b_TEI0185_REV03!B:D,MATCH(H385,RAW_b_TEI0185_REV03!B:B,0),3)=L385,INDEX(
RAW_b_TEI0185_REV03!B:D,MATCH(H385,INDEX(RAW_b_TEI0185_REV03!B:B,MATCH(H385,RAW_b_TEI0185_REV03!B:B,)+1):'RAW_b_TEI0185_REV03'!B11456,)+MATCH(H385,RAW_b_TEI0185_REV03!B:B,),3),INDEX(RAW_b_TEI0185_REV03!B:D,MATCH(H385,RAW_b_TEI0185_REV03!B:B,0),3)),"---")))=0,"---",IF(K385&lt;&gt;"---",IF(INDEX(RAW_b_TEI0185_REV03!B:D,MATCH(H385,RAW_b_TEI0185_REV03!B:B,0),3)=L385,INDEX(
RAW_b_TEI0185_REV03!B:D,MATCH(H385,INDEX(RAW_b_TEI0185_REV03!B:B,MATCH(H385,RAW_b_TEI0185_REV03!B:B,)+1):'RAW_b_TEI0185_REV03'!B11456,)+MATCH(H385,RAW_b_TEI0185_REV03!B:B,),3),INDEX(RAW_b_TEI0185_REV03!B:D,MATCH(H385,RAW_b_TEI0185_REV03!B:B,0),3)),"---"))),"---")</f>
        <v>---</v>
      </c>
      <c r="T385">
        <f>COUNTIF(RAW_b_TEI0185_REV03!B:B,G385)</f>
        <v>1</v>
      </c>
      <c r="U385" t="str">
        <f t="shared" si="40"/>
        <v>FMC-NetJ3_Z29</v>
      </c>
      <c r="W385" t="str">
        <f>IF(IF(IFERROR(VLOOKUP(H385,$O$6:$O$50,1,),1)=1,1,0),IFERROR(VLOOKUP($F$2&amp;"-"&amp;H385,RAW_b_TEI0185_REV03!C:G,4,0),"--"),"---")</f>
        <v>--</v>
      </c>
      <c r="X385" t="str">
        <f t="shared" si="41"/>
        <v>---</v>
      </c>
    </row>
    <row r="386" spans="1:24" x14ac:dyDescent="0.25">
      <c r="A386" t="s">
        <v>5504</v>
      </c>
      <c r="B386" t="s">
        <v>5223</v>
      </c>
      <c r="C386" t="s">
        <v>1273</v>
      </c>
      <c r="D386" t="s">
        <v>271</v>
      </c>
      <c r="E386" t="s">
        <v>1272</v>
      </c>
      <c r="F386" t="str">
        <f t="shared" si="35"/>
        <v>J3-Z32</v>
      </c>
      <c r="G386" t="str">
        <f>VLOOKUP(F386,RAW_b_TEI0185_REV03!A:B,2,0)</f>
        <v>NetJ3_Z32</v>
      </c>
      <c r="H386" t="str">
        <f t="shared" si="36"/>
        <v>NetJ3_Z32</v>
      </c>
      <c r="I386" t="str">
        <f t="shared" si="37"/>
        <v>--</v>
      </c>
      <c r="J386" t="str">
        <f t="shared" si="38"/>
        <v>--</v>
      </c>
      <c r="K386" t="str">
        <f>IFERROR(IF(J386="--",IF(G386=H386,VLOOKUP(G386,RAW_b_TEI0185_REV03!L:N,3,0),SUM(VLOOKUP(H386,RAW_b_TEI0185_REV03!L:N,3,0),VLOOKUP(G386,RAW_b_TEI0185_REV03!L:N,3,0))),"---"),"---")</f>
        <v>---</v>
      </c>
      <c r="L386" t="str">
        <f t="shared" si="39"/>
        <v>J3-Z32</v>
      </c>
      <c r="M386" t="str">
        <f>IFERROR(IF(
COUNTIF(B2B!H:H,(IF(K386&lt;&gt;"---",IF(INDEX(RAW_b_TEI0185_REV03!B:D,MATCH(H386,RAW_b_TEI0185_REV03!B:B,0),3)=L386,INDEX(
RAW_b_TEI0185_REV03!B:D,MATCH(H386,INDEX(RAW_b_TEI0185_REV03!B:B,MATCH(H386,RAW_b_TEI0185_REV03!B:B,)+1):'RAW_b_TEI0185_REV03'!B11457,)+MATCH(H386,RAW_b_TEI0185_REV03!B:B,),3),INDEX(RAW_b_TEI0185_REV03!B:D,MATCH(H386,RAW_b_TEI0185_REV03!B:B,0),3)),"---")))=1,"---",IF(K386&lt;&gt;"---",IF(INDEX(RAW_b_TEI0185_REV03!B:D,MATCH(H386,RAW_b_TEI0185_REV03!B:B,0),3)=L386,INDEX(
RAW_b_TEI0185_REV03!B:D,MATCH(H386,INDEX(RAW_b_TEI0185_REV03!B:B,MATCH(H386,RAW_b_TEI0185_REV03!B:B,)+1):'RAW_b_TEI0185_REV03'!B11457,)+MATCH(H386,RAW_b_TEI0185_REV03!B:B,),3),INDEX(RAW_b_TEI0185_REV03!B:D,MATCH(H386,RAW_b_TEI0185_REV03!B:B,0),3)),"---")),"---")</f>
        <v>---</v>
      </c>
      <c r="N386" t="str">
        <f>IFERROR(IF(AND(B386="B2B",J386="--"),L386,IF(
COUNTIF(B2B!H:H,(IF(K386&lt;&gt;"---",IF(INDEX(RAW_b_TEI0185_REV03!B:D,MATCH(H386,RAW_b_TEI0185_REV03!B:B,0),3)=L386,INDEX(
RAW_b_TEI0185_REV03!B:D,MATCH(H386,INDEX(RAW_b_TEI0185_REV03!B:B,MATCH(H386,RAW_b_TEI0185_REV03!B:B,)+1):'RAW_b_TEI0185_REV03'!B11457,)+MATCH(H386,RAW_b_TEI0185_REV03!B:B,),3),INDEX(RAW_b_TEI0185_REV03!B:D,MATCH(H386,RAW_b_TEI0185_REV03!B:B,0),3)),"---")))=0,"---",IF(K386&lt;&gt;"---",IF(INDEX(RAW_b_TEI0185_REV03!B:D,MATCH(H386,RAW_b_TEI0185_REV03!B:B,0),3)=L386,INDEX(
RAW_b_TEI0185_REV03!B:D,MATCH(H386,INDEX(RAW_b_TEI0185_REV03!B:B,MATCH(H386,RAW_b_TEI0185_REV03!B:B,)+1):'RAW_b_TEI0185_REV03'!B11457,)+MATCH(H386,RAW_b_TEI0185_REV03!B:B,),3),INDEX(RAW_b_TEI0185_REV03!B:D,MATCH(H386,RAW_b_TEI0185_REV03!B:B,0),3)),"---"))),"---")</f>
        <v>---</v>
      </c>
      <c r="T386">
        <f>COUNTIF(RAW_b_TEI0185_REV03!B:B,G386)</f>
        <v>1</v>
      </c>
      <c r="U386" t="str">
        <f t="shared" si="40"/>
        <v>FMC-NetJ3_Z32</v>
      </c>
      <c r="W386" t="str">
        <f>IF(IF(IFERROR(VLOOKUP(H386,$O$6:$O$50,1,),1)=1,1,0),IFERROR(VLOOKUP($F$2&amp;"-"&amp;H386,RAW_b_TEI0185_REV03!C:G,4,0),"--"),"---")</f>
        <v>--</v>
      </c>
      <c r="X386" t="str">
        <f t="shared" si="41"/>
        <v>---</v>
      </c>
    </row>
    <row r="387" spans="1:24" x14ac:dyDescent="0.25">
      <c r="A387" t="s">
        <v>5505</v>
      </c>
      <c r="B387" t="s">
        <v>5223</v>
      </c>
      <c r="C387" t="s">
        <v>1276</v>
      </c>
      <c r="D387" t="s">
        <v>271</v>
      </c>
      <c r="E387" t="s">
        <v>1275</v>
      </c>
      <c r="F387" t="str">
        <f t="shared" si="35"/>
        <v>J3-Z33</v>
      </c>
      <c r="G387" t="str">
        <f>VLOOKUP(F387,RAW_b_TEI0185_REV03!A:B,2,0)</f>
        <v>NetJ3_Z33</v>
      </c>
      <c r="H387" t="str">
        <f t="shared" si="36"/>
        <v>NetJ3_Z33</v>
      </c>
      <c r="I387" t="str">
        <f t="shared" si="37"/>
        <v>--</v>
      </c>
      <c r="J387" t="str">
        <f t="shared" si="38"/>
        <v>--</v>
      </c>
      <c r="K387" t="str">
        <f>IFERROR(IF(J387="--",IF(G387=H387,VLOOKUP(G387,RAW_b_TEI0185_REV03!L:N,3,0),SUM(VLOOKUP(H387,RAW_b_TEI0185_REV03!L:N,3,0),VLOOKUP(G387,RAW_b_TEI0185_REV03!L:N,3,0))),"---"),"---")</f>
        <v>---</v>
      </c>
      <c r="L387" t="str">
        <f t="shared" si="39"/>
        <v>J3-Z33</v>
      </c>
      <c r="M387" t="str">
        <f>IFERROR(IF(
COUNTIF(B2B!H:H,(IF(K387&lt;&gt;"---",IF(INDEX(RAW_b_TEI0185_REV03!B:D,MATCH(H387,RAW_b_TEI0185_REV03!B:B,0),3)=L387,INDEX(
RAW_b_TEI0185_REV03!B:D,MATCH(H387,INDEX(RAW_b_TEI0185_REV03!B:B,MATCH(H387,RAW_b_TEI0185_REV03!B:B,)+1):'RAW_b_TEI0185_REV03'!B11458,)+MATCH(H387,RAW_b_TEI0185_REV03!B:B,),3),INDEX(RAW_b_TEI0185_REV03!B:D,MATCH(H387,RAW_b_TEI0185_REV03!B:B,0),3)),"---")))=1,"---",IF(K387&lt;&gt;"---",IF(INDEX(RAW_b_TEI0185_REV03!B:D,MATCH(H387,RAW_b_TEI0185_REV03!B:B,0),3)=L387,INDEX(
RAW_b_TEI0185_REV03!B:D,MATCH(H387,INDEX(RAW_b_TEI0185_REV03!B:B,MATCH(H387,RAW_b_TEI0185_REV03!B:B,)+1):'RAW_b_TEI0185_REV03'!B11458,)+MATCH(H387,RAW_b_TEI0185_REV03!B:B,),3),INDEX(RAW_b_TEI0185_REV03!B:D,MATCH(H387,RAW_b_TEI0185_REV03!B:B,0),3)),"---")),"---")</f>
        <v>---</v>
      </c>
      <c r="N387" t="str">
        <f>IFERROR(IF(AND(B387="B2B",J387="--"),L387,IF(
COUNTIF(B2B!H:H,(IF(K387&lt;&gt;"---",IF(INDEX(RAW_b_TEI0185_REV03!B:D,MATCH(H387,RAW_b_TEI0185_REV03!B:B,0),3)=L387,INDEX(
RAW_b_TEI0185_REV03!B:D,MATCH(H387,INDEX(RAW_b_TEI0185_REV03!B:B,MATCH(H387,RAW_b_TEI0185_REV03!B:B,)+1):'RAW_b_TEI0185_REV03'!B11458,)+MATCH(H387,RAW_b_TEI0185_REV03!B:B,),3),INDEX(RAW_b_TEI0185_REV03!B:D,MATCH(H387,RAW_b_TEI0185_REV03!B:B,0),3)),"---")))=0,"---",IF(K387&lt;&gt;"---",IF(INDEX(RAW_b_TEI0185_REV03!B:D,MATCH(H387,RAW_b_TEI0185_REV03!B:B,0),3)=L387,INDEX(
RAW_b_TEI0185_REV03!B:D,MATCH(H387,INDEX(RAW_b_TEI0185_REV03!B:B,MATCH(H387,RAW_b_TEI0185_REV03!B:B,)+1):'RAW_b_TEI0185_REV03'!B11458,)+MATCH(H387,RAW_b_TEI0185_REV03!B:B,),3),INDEX(RAW_b_TEI0185_REV03!B:D,MATCH(H387,RAW_b_TEI0185_REV03!B:B,0),3)),"---"))),"---")</f>
        <v>---</v>
      </c>
      <c r="T387">
        <f>COUNTIF(RAW_b_TEI0185_REV03!B:B,G387)</f>
        <v>1</v>
      </c>
      <c r="U387" t="str">
        <f t="shared" si="40"/>
        <v>FMC-NetJ3_Z33</v>
      </c>
      <c r="W387" t="str">
        <f>IF(IF(IFERROR(VLOOKUP(H387,$O$6:$O$50,1,),1)=1,1,0),IFERROR(VLOOKUP($F$2&amp;"-"&amp;H387,RAW_b_TEI0185_REV03!C:G,4,0),"--"),"---")</f>
        <v>--</v>
      </c>
      <c r="X387" t="str">
        <f t="shared" si="41"/>
        <v>---</v>
      </c>
    </row>
    <row r="388" spans="1:24" x14ac:dyDescent="0.25">
      <c r="A388" t="s">
        <v>5506</v>
      </c>
      <c r="B388" t="s">
        <v>5223</v>
      </c>
      <c r="C388" t="s">
        <v>1279</v>
      </c>
      <c r="D388" t="s">
        <v>271</v>
      </c>
      <c r="E388" t="s">
        <v>1278</v>
      </c>
      <c r="F388" t="str">
        <f t="shared" si="35"/>
        <v>J3-Z36</v>
      </c>
      <c r="G388" t="str">
        <f>VLOOKUP(F388,RAW_b_TEI0185_REV03!A:B,2,0)</f>
        <v>NetJ3_Z36</v>
      </c>
      <c r="H388" t="str">
        <f t="shared" si="36"/>
        <v>NetJ3_Z36</v>
      </c>
      <c r="I388" t="str">
        <f t="shared" si="37"/>
        <v>--</v>
      </c>
      <c r="J388" t="str">
        <f t="shared" si="38"/>
        <v>--</v>
      </c>
      <c r="K388" t="str">
        <f>IFERROR(IF(J388="--",IF(G388=H388,VLOOKUP(G388,RAW_b_TEI0185_REV03!L:N,3,0),SUM(VLOOKUP(H388,RAW_b_TEI0185_REV03!L:N,3,0),VLOOKUP(G388,RAW_b_TEI0185_REV03!L:N,3,0))),"---"),"---")</f>
        <v>---</v>
      </c>
      <c r="L388" t="str">
        <f t="shared" si="39"/>
        <v>J3-Z36</v>
      </c>
      <c r="M388" t="str">
        <f>IFERROR(IF(
COUNTIF(B2B!H:H,(IF(K388&lt;&gt;"---",IF(INDEX(RAW_b_TEI0185_REV03!B:D,MATCH(H388,RAW_b_TEI0185_REV03!B:B,0),3)=L388,INDEX(
RAW_b_TEI0185_REV03!B:D,MATCH(H388,INDEX(RAW_b_TEI0185_REV03!B:B,MATCH(H388,RAW_b_TEI0185_REV03!B:B,)+1):'RAW_b_TEI0185_REV03'!B11459,)+MATCH(H388,RAW_b_TEI0185_REV03!B:B,),3),INDEX(RAW_b_TEI0185_REV03!B:D,MATCH(H388,RAW_b_TEI0185_REV03!B:B,0),3)),"---")))=1,"---",IF(K388&lt;&gt;"---",IF(INDEX(RAW_b_TEI0185_REV03!B:D,MATCH(H388,RAW_b_TEI0185_REV03!B:B,0),3)=L388,INDEX(
RAW_b_TEI0185_REV03!B:D,MATCH(H388,INDEX(RAW_b_TEI0185_REV03!B:B,MATCH(H388,RAW_b_TEI0185_REV03!B:B,)+1):'RAW_b_TEI0185_REV03'!B11459,)+MATCH(H388,RAW_b_TEI0185_REV03!B:B,),3),INDEX(RAW_b_TEI0185_REV03!B:D,MATCH(H388,RAW_b_TEI0185_REV03!B:B,0),3)),"---")),"---")</f>
        <v>---</v>
      </c>
      <c r="N388" t="str">
        <f>IFERROR(IF(AND(B388="B2B",J388="--"),L388,IF(
COUNTIF(B2B!H:H,(IF(K388&lt;&gt;"---",IF(INDEX(RAW_b_TEI0185_REV03!B:D,MATCH(H388,RAW_b_TEI0185_REV03!B:B,0),3)=L388,INDEX(
RAW_b_TEI0185_REV03!B:D,MATCH(H388,INDEX(RAW_b_TEI0185_REV03!B:B,MATCH(H388,RAW_b_TEI0185_REV03!B:B,)+1):'RAW_b_TEI0185_REV03'!B11459,)+MATCH(H388,RAW_b_TEI0185_REV03!B:B,),3),INDEX(RAW_b_TEI0185_REV03!B:D,MATCH(H388,RAW_b_TEI0185_REV03!B:B,0),3)),"---")))=0,"---",IF(K388&lt;&gt;"---",IF(INDEX(RAW_b_TEI0185_REV03!B:D,MATCH(H388,RAW_b_TEI0185_REV03!B:B,0),3)=L388,INDEX(
RAW_b_TEI0185_REV03!B:D,MATCH(H388,INDEX(RAW_b_TEI0185_REV03!B:B,MATCH(H388,RAW_b_TEI0185_REV03!B:B,)+1):'RAW_b_TEI0185_REV03'!B11459,)+MATCH(H388,RAW_b_TEI0185_REV03!B:B,),3),INDEX(RAW_b_TEI0185_REV03!B:D,MATCH(H388,RAW_b_TEI0185_REV03!B:B,0),3)),"---"))),"---")</f>
        <v>---</v>
      </c>
      <c r="T388">
        <f>COUNTIF(RAW_b_TEI0185_REV03!B:B,G388)</f>
        <v>1</v>
      </c>
      <c r="U388" t="str">
        <f t="shared" si="40"/>
        <v>FMC-NetJ3_Z36</v>
      </c>
      <c r="W388" t="str">
        <f>IF(IF(IFERROR(VLOOKUP(H388,$O$6:$O$50,1,),1)=1,1,0),IFERROR(VLOOKUP($F$2&amp;"-"&amp;H388,RAW_b_TEI0185_REV03!C:G,4,0),"--"),"---")</f>
        <v>--</v>
      </c>
      <c r="X388" t="str">
        <f t="shared" si="41"/>
        <v>---</v>
      </c>
    </row>
    <row r="389" spans="1:24" x14ac:dyDescent="0.25">
      <c r="A389" t="s">
        <v>5507</v>
      </c>
      <c r="B389" t="s">
        <v>5223</v>
      </c>
      <c r="C389" t="s">
        <v>1282</v>
      </c>
      <c r="D389" t="s">
        <v>271</v>
      </c>
      <c r="E389" t="s">
        <v>1281</v>
      </c>
      <c r="F389" t="str">
        <f t="shared" si="35"/>
        <v>J3-Z37</v>
      </c>
      <c r="G389" t="str">
        <f>VLOOKUP(F389,RAW_b_TEI0185_REV03!A:B,2,0)</f>
        <v>NetJ3_Z37</v>
      </c>
      <c r="H389" t="str">
        <f t="shared" si="36"/>
        <v>NetJ3_Z37</v>
      </c>
      <c r="I389" t="str">
        <f t="shared" si="37"/>
        <v>--</v>
      </c>
      <c r="J389" t="str">
        <f t="shared" si="38"/>
        <v>--</v>
      </c>
      <c r="K389" t="str">
        <f>IFERROR(IF(J389="--",IF(G389=H389,VLOOKUP(G389,RAW_b_TEI0185_REV03!L:N,3,0),SUM(VLOOKUP(H389,RAW_b_TEI0185_REV03!L:N,3,0),VLOOKUP(G389,RAW_b_TEI0185_REV03!L:N,3,0))),"---"),"---")</f>
        <v>---</v>
      </c>
      <c r="L389" t="str">
        <f t="shared" si="39"/>
        <v>J3-Z37</v>
      </c>
      <c r="M389" t="str">
        <f>IFERROR(IF(
COUNTIF(B2B!H:H,(IF(K389&lt;&gt;"---",IF(INDEX(RAW_b_TEI0185_REV03!B:D,MATCH(H389,RAW_b_TEI0185_REV03!B:B,0),3)=L389,INDEX(
RAW_b_TEI0185_REV03!B:D,MATCH(H389,INDEX(RAW_b_TEI0185_REV03!B:B,MATCH(H389,RAW_b_TEI0185_REV03!B:B,)+1):'RAW_b_TEI0185_REV03'!B11460,)+MATCH(H389,RAW_b_TEI0185_REV03!B:B,),3),INDEX(RAW_b_TEI0185_REV03!B:D,MATCH(H389,RAW_b_TEI0185_REV03!B:B,0),3)),"---")))=1,"---",IF(K389&lt;&gt;"---",IF(INDEX(RAW_b_TEI0185_REV03!B:D,MATCH(H389,RAW_b_TEI0185_REV03!B:B,0),3)=L389,INDEX(
RAW_b_TEI0185_REV03!B:D,MATCH(H389,INDEX(RAW_b_TEI0185_REV03!B:B,MATCH(H389,RAW_b_TEI0185_REV03!B:B,)+1):'RAW_b_TEI0185_REV03'!B11460,)+MATCH(H389,RAW_b_TEI0185_REV03!B:B,),3),INDEX(RAW_b_TEI0185_REV03!B:D,MATCH(H389,RAW_b_TEI0185_REV03!B:B,0),3)),"---")),"---")</f>
        <v>---</v>
      </c>
      <c r="N389" t="str">
        <f>IFERROR(IF(AND(B389="B2B",J389="--"),L389,IF(
COUNTIF(B2B!H:H,(IF(K389&lt;&gt;"---",IF(INDEX(RAW_b_TEI0185_REV03!B:D,MATCH(H389,RAW_b_TEI0185_REV03!B:B,0),3)=L389,INDEX(
RAW_b_TEI0185_REV03!B:D,MATCH(H389,INDEX(RAW_b_TEI0185_REV03!B:B,MATCH(H389,RAW_b_TEI0185_REV03!B:B,)+1):'RAW_b_TEI0185_REV03'!B11460,)+MATCH(H389,RAW_b_TEI0185_REV03!B:B,),3),INDEX(RAW_b_TEI0185_REV03!B:D,MATCH(H389,RAW_b_TEI0185_REV03!B:B,0),3)),"---")))=0,"---",IF(K389&lt;&gt;"---",IF(INDEX(RAW_b_TEI0185_REV03!B:D,MATCH(H389,RAW_b_TEI0185_REV03!B:B,0),3)=L389,INDEX(
RAW_b_TEI0185_REV03!B:D,MATCH(H389,INDEX(RAW_b_TEI0185_REV03!B:B,MATCH(H389,RAW_b_TEI0185_REV03!B:B,)+1):'RAW_b_TEI0185_REV03'!B11460,)+MATCH(H389,RAW_b_TEI0185_REV03!B:B,),3),INDEX(RAW_b_TEI0185_REV03!B:D,MATCH(H389,RAW_b_TEI0185_REV03!B:B,0),3)),"---"))),"---")</f>
        <v>---</v>
      </c>
      <c r="T389">
        <f>COUNTIF(RAW_b_TEI0185_REV03!B:B,G389)</f>
        <v>1</v>
      </c>
      <c r="U389" t="str">
        <f t="shared" si="40"/>
        <v>FMC-NetJ3_Z37</v>
      </c>
      <c r="W389" t="str">
        <f>IF(IF(IFERROR(VLOOKUP(H389,$O$6:$O$50,1,),1)=1,1,0),IFERROR(VLOOKUP($F$2&amp;"-"&amp;H389,RAW_b_TEI0185_REV03!C:G,4,0),"--"),"---")</f>
        <v>--</v>
      </c>
      <c r="X389" t="str">
        <f t="shared" si="41"/>
        <v>---</v>
      </c>
    </row>
    <row r="390" spans="1:24" x14ac:dyDescent="0.25">
      <c r="A390" t="s">
        <v>5508</v>
      </c>
      <c r="B390" t="s">
        <v>5223</v>
      </c>
      <c r="C390" t="s">
        <v>294</v>
      </c>
      <c r="D390" t="s">
        <v>271</v>
      </c>
      <c r="E390" t="s">
        <v>285</v>
      </c>
      <c r="F390" t="str">
        <f t="shared" si="35"/>
        <v>J3-A1</v>
      </c>
      <c r="G390" t="str">
        <f>VLOOKUP(F390,RAW_b_TEI0185_REV03!A:B,2,0)</f>
        <v>GND</v>
      </c>
      <c r="H390" t="str">
        <f t="shared" si="36"/>
        <v>GND</v>
      </c>
      <c r="I390" t="str">
        <f t="shared" si="37"/>
        <v>--</v>
      </c>
      <c r="J390" t="str">
        <f t="shared" si="38"/>
        <v>---</v>
      </c>
      <c r="K390" t="str">
        <f>IFERROR(IF(J390="--",IF(G390=H390,VLOOKUP(G390,RAW_b_TEI0185_REV03!L:N,3,0),SUM(VLOOKUP(H390,RAW_b_TEI0185_REV03!L:N,3,0),VLOOKUP(G390,RAW_b_TEI0185_REV03!L:N,3,0))),"---"),"---")</f>
        <v>---</v>
      </c>
      <c r="L390" t="str">
        <f t="shared" si="39"/>
        <v>J3-A1</v>
      </c>
      <c r="M390" t="str">
        <f>IFERROR(IF(
COUNTIF(B2B!H:H,(IF(K390&lt;&gt;"---",IF(INDEX(RAW_b_TEI0185_REV03!B:D,MATCH(H390,RAW_b_TEI0185_REV03!B:B,0),3)=L390,INDEX(
RAW_b_TEI0185_REV03!B:D,MATCH(H390,INDEX(RAW_b_TEI0185_REV03!B:B,MATCH(H390,RAW_b_TEI0185_REV03!B:B,)+1):'RAW_b_TEI0185_REV03'!B11461,)+MATCH(H390,RAW_b_TEI0185_REV03!B:B,),3),INDEX(RAW_b_TEI0185_REV03!B:D,MATCH(H390,RAW_b_TEI0185_REV03!B:B,0),3)),"---")))=1,"---",IF(K390&lt;&gt;"---",IF(INDEX(RAW_b_TEI0185_REV03!B:D,MATCH(H390,RAW_b_TEI0185_REV03!B:B,0),3)=L390,INDEX(
RAW_b_TEI0185_REV03!B:D,MATCH(H390,INDEX(RAW_b_TEI0185_REV03!B:B,MATCH(H390,RAW_b_TEI0185_REV03!B:B,)+1):'RAW_b_TEI0185_REV03'!B11461,)+MATCH(H390,RAW_b_TEI0185_REV03!B:B,),3),INDEX(RAW_b_TEI0185_REV03!B:D,MATCH(H390,RAW_b_TEI0185_REV03!B:B,0),3)),"---")),"---")</f>
        <v>---</v>
      </c>
      <c r="N390" t="str">
        <f>IFERROR(IF(AND(B390="B2B",J390="--"),L390,IF(
COUNTIF(B2B!H:H,(IF(K390&lt;&gt;"---",IF(INDEX(RAW_b_TEI0185_REV03!B:D,MATCH(H390,RAW_b_TEI0185_REV03!B:B,0),3)=L390,INDEX(
RAW_b_TEI0185_REV03!B:D,MATCH(H390,INDEX(RAW_b_TEI0185_REV03!B:B,MATCH(H390,RAW_b_TEI0185_REV03!B:B,)+1):'RAW_b_TEI0185_REV03'!B11461,)+MATCH(H390,RAW_b_TEI0185_REV03!B:B,),3),INDEX(RAW_b_TEI0185_REV03!B:D,MATCH(H390,RAW_b_TEI0185_REV03!B:B,0),3)),"---")))=0,"---",IF(K390&lt;&gt;"---",IF(INDEX(RAW_b_TEI0185_REV03!B:D,MATCH(H390,RAW_b_TEI0185_REV03!B:B,0),3)=L390,INDEX(
RAW_b_TEI0185_REV03!B:D,MATCH(H390,INDEX(RAW_b_TEI0185_REV03!B:B,MATCH(H390,RAW_b_TEI0185_REV03!B:B,)+1):'RAW_b_TEI0185_REV03'!B11461,)+MATCH(H390,RAW_b_TEI0185_REV03!B:B,),3),INDEX(RAW_b_TEI0185_REV03!B:D,MATCH(H390,RAW_b_TEI0185_REV03!B:B,0),3)),"---"))),"---")</f>
        <v>---</v>
      </c>
      <c r="T390">
        <f>COUNTIF(RAW_b_TEI0185_REV03!B:B,G390)</f>
        <v>2019</v>
      </c>
      <c r="U390" t="str">
        <f t="shared" si="40"/>
        <v>FMC-GND</v>
      </c>
      <c r="W390" t="str">
        <f>IF(IF(IFERROR(VLOOKUP(H390,$O$6:$O$50,1,),1)=1,1,0),IFERROR(VLOOKUP($F$2&amp;"-"&amp;H390,RAW_b_TEI0185_REV03!C:G,4,0),"--"),"---")</f>
        <v>---</v>
      </c>
      <c r="X390" t="str">
        <f t="shared" si="41"/>
        <v>---</v>
      </c>
    </row>
    <row r="391" spans="1:24" x14ac:dyDescent="0.25">
      <c r="A391" t="s">
        <v>5509</v>
      </c>
      <c r="B391" t="s">
        <v>5223</v>
      </c>
      <c r="C391" t="s">
        <v>294</v>
      </c>
      <c r="D391" t="s">
        <v>271</v>
      </c>
      <c r="E391" t="s">
        <v>293</v>
      </c>
      <c r="F391" t="str">
        <f t="shared" ref="F391:F454" si="42">$D391&amp;"-"&amp;$E391</f>
        <v>J3-A4</v>
      </c>
      <c r="G391" t="str">
        <f>VLOOKUP(F391,RAW_b_TEI0185_REV03!A:B,2,0)</f>
        <v>GND</v>
      </c>
      <c r="H391" t="str">
        <f t="shared" ref="H391:H454" si="43">IF(IF(COUNTIF($Q$6:$S$150,G391)&gt;0,"---","--")="---",VLOOKUP(G391,$Q$6:$S$150,3,0),G391)</f>
        <v>GND</v>
      </c>
      <c r="I391" t="str">
        <f t="shared" ref="I391:I454" si="44">IF(IF(COUNTIF($Q$6:$S$150,G391)&gt;0,"---","--")="---",VLOOKUP(G391,$Q$6:$S$150,2,0),"--")</f>
        <v>--</v>
      </c>
      <c r="J391" t="str">
        <f t="shared" ref="J391:J454" si="45">IF(COUNTIF($O$6:$O$100,G391)&gt;0,"---","--")</f>
        <v>---</v>
      </c>
      <c r="K391" t="str">
        <f>IFERROR(IF(J391="--",IF(G391=H391,VLOOKUP(G391,RAW_b_TEI0185_REV03!L:N,3,0),SUM(VLOOKUP(H391,RAW_b_TEI0185_REV03!L:N,3,0),VLOOKUP(G391,RAW_b_TEI0185_REV03!L:N,3,0))),"---"),"---")</f>
        <v>---</v>
      </c>
      <c r="L391" t="str">
        <f t="shared" ref="L391:L454" si="46">$D391&amp;"-"&amp;$E391</f>
        <v>J3-A4</v>
      </c>
      <c r="M391" t="str">
        <f>IFERROR(IF(
COUNTIF(B2B!H:H,(IF(K391&lt;&gt;"---",IF(INDEX(RAW_b_TEI0185_REV03!B:D,MATCH(H391,RAW_b_TEI0185_REV03!B:B,0),3)=L391,INDEX(
RAW_b_TEI0185_REV03!B:D,MATCH(H391,INDEX(RAW_b_TEI0185_REV03!B:B,MATCH(H391,RAW_b_TEI0185_REV03!B:B,)+1):'RAW_b_TEI0185_REV03'!B11462,)+MATCH(H391,RAW_b_TEI0185_REV03!B:B,),3),INDEX(RAW_b_TEI0185_REV03!B:D,MATCH(H391,RAW_b_TEI0185_REV03!B:B,0),3)),"---")))=1,"---",IF(K391&lt;&gt;"---",IF(INDEX(RAW_b_TEI0185_REV03!B:D,MATCH(H391,RAW_b_TEI0185_REV03!B:B,0),3)=L391,INDEX(
RAW_b_TEI0185_REV03!B:D,MATCH(H391,INDEX(RAW_b_TEI0185_REV03!B:B,MATCH(H391,RAW_b_TEI0185_REV03!B:B,)+1):'RAW_b_TEI0185_REV03'!B11462,)+MATCH(H391,RAW_b_TEI0185_REV03!B:B,),3),INDEX(RAW_b_TEI0185_REV03!B:D,MATCH(H391,RAW_b_TEI0185_REV03!B:B,0),3)),"---")),"---")</f>
        <v>---</v>
      </c>
      <c r="N391" t="str">
        <f>IFERROR(IF(AND(B391="B2B",J391="--"),L391,IF(
COUNTIF(B2B!H:H,(IF(K391&lt;&gt;"---",IF(INDEX(RAW_b_TEI0185_REV03!B:D,MATCH(H391,RAW_b_TEI0185_REV03!B:B,0),3)=L391,INDEX(
RAW_b_TEI0185_REV03!B:D,MATCH(H391,INDEX(RAW_b_TEI0185_REV03!B:B,MATCH(H391,RAW_b_TEI0185_REV03!B:B,)+1):'RAW_b_TEI0185_REV03'!B11462,)+MATCH(H391,RAW_b_TEI0185_REV03!B:B,),3),INDEX(RAW_b_TEI0185_REV03!B:D,MATCH(H391,RAW_b_TEI0185_REV03!B:B,0),3)),"---")))=0,"---",IF(K391&lt;&gt;"---",IF(INDEX(RAW_b_TEI0185_REV03!B:D,MATCH(H391,RAW_b_TEI0185_REV03!B:B,0),3)=L391,INDEX(
RAW_b_TEI0185_REV03!B:D,MATCH(H391,INDEX(RAW_b_TEI0185_REV03!B:B,MATCH(H391,RAW_b_TEI0185_REV03!B:B,)+1):'RAW_b_TEI0185_REV03'!B11462,)+MATCH(H391,RAW_b_TEI0185_REV03!B:B,),3),INDEX(RAW_b_TEI0185_REV03!B:D,MATCH(H391,RAW_b_TEI0185_REV03!B:B,0),3)),"---"))),"---")</f>
        <v>---</v>
      </c>
      <c r="T391">
        <f>COUNTIF(RAW_b_TEI0185_REV03!B:B,G391)</f>
        <v>2019</v>
      </c>
      <c r="U391" t="str">
        <f t="shared" ref="U391:U454" si="47">$B391&amp;"-"&amp;$C391</f>
        <v>FMC-GND</v>
      </c>
      <c r="W391" t="str">
        <f>IF(IF(IFERROR(VLOOKUP(H391,$O$6:$O$50,1,),1)=1,1,0),IFERROR(VLOOKUP($F$2&amp;"-"&amp;H391,RAW_b_TEI0185_REV03!C:G,4,0),"--"),"---")</f>
        <v>---</v>
      </c>
      <c r="X391" t="str">
        <f t="shared" ref="X391:X454" si="48">IF(AND(J391="--",W391="--"),M391,"---")</f>
        <v>---</v>
      </c>
    </row>
    <row r="392" spans="1:24" x14ac:dyDescent="0.25">
      <c r="A392" t="s">
        <v>5510</v>
      </c>
      <c r="B392" t="s">
        <v>5223</v>
      </c>
      <c r="C392" t="s">
        <v>294</v>
      </c>
      <c r="D392" t="s">
        <v>271</v>
      </c>
      <c r="E392" t="s">
        <v>296</v>
      </c>
      <c r="F392" t="str">
        <f t="shared" si="42"/>
        <v>J3-A5</v>
      </c>
      <c r="G392" t="str">
        <f>VLOOKUP(F392,RAW_b_TEI0185_REV03!A:B,2,0)</f>
        <v>GND</v>
      </c>
      <c r="H392" t="str">
        <f t="shared" si="43"/>
        <v>GND</v>
      </c>
      <c r="I392" t="str">
        <f t="shared" si="44"/>
        <v>--</v>
      </c>
      <c r="J392" t="str">
        <f t="shared" si="45"/>
        <v>---</v>
      </c>
      <c r="K392" t="str">
        <f>IFERROR(IF(J392="--",IF(G392=H392,VLOOKUP(G392,RAW_b_TEI0185_REV03!L:N,3,0),SUM(VLOOKUP(H392,RAW_b_TEI0185_REV03!L:N,3,0),VLOOKUP(G392,RAW_b_TEI0185_REV03!L:N,3,0))),"---"),"---")</f>
        <v>---</v>
      </c>
      <c r="L392" t="str">
        <f t="shared" si="46"/>
        <v>J3-A5</v>
      </c>
      <c r="M392" t="str">
        <f>IFERROR(IF(
COUNTIF(B2B!H:H,(IF(K392&lt;&gt;"---",IF(INDEX(RAW_b_TEI0185_REV03!B:D,MATCH(H392,RAW_b_TEI0185_REV03!B:B,0),3)=L392,INDEX(
RAW_b_TEI0185_REV03!B:D,MATCH(H392,INDEX(RAW_b_TEI0185_REV03!B:B,MATCH(H392,RAW_b_TEI0185_REV03!B:B,)+1):'RAW_b_TEI0185_REV03'!B11463,)+MATCH(H392,RAW_b_TEI0185_REV03!B:B,),3),INDEX(RAW_b_TEI0185_REV03!B:D,MATCH(H392,RAW_b_TEI0185_REV03!B:B,0),3)),"---")))=1,"---",IF(K392&lt;&gt;"---",IF(INDEX(RAW_b_TEI0185_REV03!B:D,MATCH(H392,RAW_b_TEI0185_REV03!B:B,0),3)=L392,INDEX(
RAW_b_TEI0185_REV03!B:D,MATCH(H392,INDEX(RAW_b_TEI0185_REV03!B:B,MATCH(H392,RAW_b_TEI0185_REV03!B:B,)+1):'RAW_b_TEI0185_REV03'!B11463,)+MATCH(H392,RAW_b_TEI0185_REV03!B:B,),3),INDEX(RAW_b_TEI0185_REV03!B:D,MATCH(H392,RAW_b_TEI0185_REV03!B:B,0),3)),"---")),"---")</f>
        <v>---</v>
      </c>
      <c r="N392" t="str">
        <f>IFERROR(IF(AND(B392="B2B",J392="--"),L392,IF(
COUNTIF(B2B!H:H,(IF(K392&lt;&gt;"---",IF(INDEX(RAW_b_TEI0185_REV03!B:D,MATCH(H392,RAW_b_TEI0185_REV03!B:B,0),3)=L392,INDEX(
RAW_b_TEI0185_REV03!B:D,MATCH(H392,INDEX(RAW_b_TEI0185_REV03!B:B,MATCH(H392,RAW_b_TEI0185_REV03!B:B,)+1):'RAW_b_TEI0185_REV03'!B11463,)+MATCH(H392,RAW_b_TEI0185_REV03!B:B,),3),INDEX(RAW_b_TEI0185_REV03!B:D,MATCH(H392,RAW_b_TEI0185_REV03!B:B,0),3)),"---")))=0,"---",IF(K392&lt;&gt;"---",IF(INDEX(RAW_b_TEI0185_REV03!B:D,MATCH(H392,RAW_b_TEI0185_REV03!B:B,0),3)=L392,INDEX(
RAW_b_TEI0185_REV03!B:D,MATCH(H392,INDEX(RAW_b_TEI0185_REV03!B:B,MATCH(H392,RAW_b_TEI0185_REV03!B:B,)+1):'RAW_b_TEI0185_REV03'!B11463,)+MATCH(H392,RAW_b_TEI0185_REV03!B:B,),3),INDEX(RAW_b_TEI0185_REV03!B:D,MATCH(H392,RAW_b_TEI0185_REV03!B:B,0),3)),"---"))),"---")</f>
        <v>---</v>
      </c>
      <c r="T392">
        <f>COUNTIF(RAW_b_TEI0185_REV03!B:B,G392)</f>
        <v>2019</v>
      </c>
      <c r="U392" t="str">
        <f t="shared" si="47"/>
        <v>FMC-GND</v>
      </c>
      <c r="W392" t="str">
        <f>IF(IF(IFERROR(VLOOKUP(H392,$O$6:$O$50,1,),1)=1,1,0),IFERROR(VLOOKUP($F$2&amp;"-"&amp;H392,RAW_b_TEI0185_REV03!C:G,4,0),"--"),"---")</f>
        <v>---</v>
      </c>
      <c r="X392" t="str">
        <f t="shared" si="48"/>
        <v>---</v>
      </c>
    </row>
    <row r="393" spans="1:24" x14ac:dyDescent="0.25">
      <c r="A393" t="s">
        <v>5511</v>
      </c>
      <c r="B393" t="s">
        <v>5223</v>
      </c>
      <c r="C393" t="s">
        <v>294</v>
      </c>
      <c r="D393" t="s">
        <v>271</v>
      </c>
      <c r="E393" t="s">
        <v>304</v>
      </c>
      <c r="F393" t="str">
        <f t="shared" si="42"/>
        <v>J3-A8</v>
      </c>
      <c r="G393" t="str">
        <f>VLOOKUP(F393,RAW_b_TEI0185_REV03!A:B,2,0)</f>
        <v>GND</v>
      </c>
      <c r="H393" t="str">
        <f t="shared" si="43"/>
        <v>GND</v>
      </c>
      <c r="I393" t="str">
        <f t="shared" si="44"/>
        <v>--</v>
      </c>
      <c r="J393" t="str">
        <f t="shared" si="45"/>
        <v>---</v>
      </c>
      <c r="K393" t="str">
        <f>IFERROR(IF(J393="--",IF(G393=H393,VLOOKUP(G393,RAW_b_TEI0185_REV03!L:N,3,0),SUM(VLOOKUP(H393,RAW_b_TEI0185_REV03!L:N,3,0),VLOOKUP(G393,RAW_b_TEI0185_REV03!L:N,3,0))),"---"),"---")</f>
        <v>---</v>
      </c>
      <c r="L393" t="str">
        <f t="shared" si="46"/>
        <v>J3-A8</v>
      </c>
      <c r="M393" t="str">
        <f>IFERROR(IF(
COUNTIF(B2B!H:H,(IF(K393&lt;&gt;"---",IF(INDEX(RAW_b_TEI0185_REV03!B:D,MATCH(H393,RAW_b_TEI0185_REV03!B:B,0),3)=L393,INDEX(
RAW_b_TEI0185_REV03!B:D,MATCH(H393,INDEX(RAW_b_TEI0185_REV03!B:B,MATCH(H393,RAW_b_TEI0185_REV03!B:B,)+1):'RAW_b_TEI0185_REV03'!B11464,)+MATCH(H393,RAW_b_TEI0185_REV03!B:B,),3),INDEX(RAW_b_TEI0185_REV03!B:D,MATCH(H393,RAW_b_TEI0185_REV03!B:B,0),3)),"---")))=1,"---",IF(K393&lt;&gt;"---",IF(INDEX(RAW_b_TEI0185_REV03!B:D,MATCH(H393,RAW_b_TEI0185_REV03!B:B,0),3)=L393,INDEX(
RAW_b_TEI0185_REV03!B:D,MATCH(H393,INDEX(RAW_b_TEI0185_REV03!B:B,MATCH(H393,RAW_b_TEI0185_REV03!B:B,)+1):'RAW_b_TEI0185_REV03'!B11464,)+MATCH(H393,RAW_b_TEI0185_REV03!B:B,),3),INDEX(RAW_b_TEI0185_REV03!B:D,MATCH(H393,RAW_b_TEI0185_REV03!B:B,0),3)),"---")),"---")</f>
        <v>---</v>
      </c>
      <c r="N393" t="str">
        <f>IFERROR(IF(AND(B393="B2B",J393="--"),L393,IF(
COUNTIF(B2B!H:H,(IF(K393&lt;&gt;"---",IF(INDEX(RAW_b_TEI0185_REV03!B:D,MATCH(H393,RAW_b_TEI0185_REV03!B:B,0),3)=L393,INDEX(
RAW_b_TEI0185_REV03!B:D,MATCH(H393,INDEX(RAW_b_TEI0185_REV03!B:B,MATCH(H393,RAW_b_TEI0185_REV03!B:B,)+1):'RAW_b_TEI0185_REV03'!B11464,)+MATCH(H393,RAW_b_TEI0185_REV03!B:B,),3),INDEX(RAW_b_TEI0185_REV03!B:D,MATCH(H393,RAW_b_TEI0185_REV03!B:B,0),3)),"---")))=0,"---",IF(K393&lt;&gt;"---",IF(INDEX(RAW_b_TEI0185_REV03!B:D,MATCH(H393,RAW_b_TEI0185_REV03!B:B,0),3)=L393,INDEX(
RAW_b_TEI0185_REV03!B:D,MATCH(H393,INDEX(RAW_b_TEI0185_REV03!B:B,MATCH(H393,RAW_b_TEI0185_REV03!B:B,)+1):'RAW_b_TEI0185_REV03'!B11464,)+MATCH(H393,RAW_b_TEI0185_REV03!B:B,),3),INDEX(RAW_b_TEI0185_REV03!B:D,MATCH(H393,RAW_b_TEI0185_REV03!B:B,0),3)),"---"))),"---")</f>
        <v>---</v>
      </c>
      <c r="T393">
        <f>COUNTIF(RAW_b_TEI0185_REV03!B:B,G393)</f>
        <v>2019</v>
      </c>
      <c r="U393" t="str">
        <f t="shared" si="47"/>
        <v>FMC-GND</v>
      </c>
      <c r="W393" t="str">
        <f>IF(IF(IFERROR(VLOOKUP(H393,$O$6:$O$50,1,),1)=1,1,0),IFERROR(VLOOKUP($F$2&amp;"-"&amp;H393,RAW_b_TEI0185_REV03!C:G,4,0),"--"),"---")</f>
        <v>---</v>
      </c>
      <c r="X393" t="str">
        <f t="shared" si="48"/>
        <v>---</v>
      </c>
    </row>
    <row r="394" spans="1:24" x14ac:dyDescent="0.25">
      <c r="A394" t="s">
        <v>5512</v>
      </c>
      <c r="B394" t="s">
        <v>5223</v>
      </c>
      <c r="C394" t="s">
        <v>294</v>
      </c>
      <c r="D394" t="s">
        <v>271</v>
      </c>
      <c r="E394" t="s">
        <v>307</v>
      </c>
      <c r="F394" t="str">
        <f t="shared" si="42"/>
        <v>J3-A9</v>
      </c>
      <c r="G394" t="str">
        <f>VLOOKUP(F394,RAW_b_TEI0185_REV03!A:B,2,0)</f>
        <v>GND</v>
      </c>
      <c r="H394" t="str">
        <f t="shared" si="43"/>
        <v>GND</v>
      </c>
      <c r="I394" t="str">
        <f t="shared" si="44"/>
        <v>--</v>
      </c>
      <c r="J394" t="str">
        <f t="shared" si="45"/>
        <v>---</v>
      </c>
      <c r="K394" t="str">
        <f>IFERROR(IF(J394="--",IF(G394=H394,VLOOKUP(G394,RAW_b_TEI0185_REV03!L:N,3,0),SUM(VLOOKUP(H394,RAW_b_TEI0185_REV03!L:N,3,0),VLOOKUP(G394,RAW_b_TEI0185_REV03!L:N,3,0))),"---"),"---")</f>
        <v>---</v>
      </c>
      <c r="L394" t="str">
        <f t="shared" si="46"/>
        <v>J3-A9</v>
      </c>
      <c r="M394" t="str">
        <f>IFERROR(IF(
COUNTIF(B2B!H:H,(IF(K394&lt;&gt;"---",IF(INDEX(RAW_b_TEI0185_REV03!B:D,MATCH(H394,RAW_b_TEI0185_REV03!B:B,0),3)=L394,INDEX(
RAW_b_TEI0185_REV03!B:D,MATCH(H394,INDEX(RAW_b_TEI0185_REV03!B:B,MATCH(H394,RAW_b_TEI0185_REV03!B:B,)+1):'RAW_b_TEI0185_REV03'!B11465,)+MATCH(H394,RAW_b_TEI0185_REV03!B:B,),3),INDEX(RAW_b_TEI0185_REV03!B:D,MATCH(H394,RAW_b_TEI0185_REV03!B:B,0),3)),"---")))=1,"---",IF(K394&lt;&gt;"---",IF(INDEX(RAW_b_TEI0185_REV03!B:D,MATCH(H394,RAW_b_TEI0185_REV03!B:B,0),3)=L394,INDEX(
RAW_b_TEI0185_REV03!B:D,MATCH(H394,INDEX(RAW_b_TEI0185_REV03!B:B,MATCH(H394,RAW_b_TEI0185_REV03!B:B,)+1):'RAW_b_TEI0185_REV03'!B11465,)+MATCH(H394,RAW_b_TEI0185_REV03!B:B,),3),INDEX(RAW_b_TEI0185_REV03!B:D,MATCH(H394,RAW_b_TEI0185_REV03!B:B,0),3)),"---")),"---")</f>
        <v>---</v>
      </c>
      <c r="N394" t="str">
        <f>IFERROR(IF(AND(B394="B2B",J394="--"),L394,IF(
COUNTIF(B2B!H:H,(IF(K394&lt;&gt;"---",IF(INDEX(RAW_b_TEI0185_REV03!B:D,MATCH(H394,RAW_b_TEI0185_REV03!B:B,0),3)=L394,INDEX(
RAW_b_TEI0185_REV03!B:D,MATCH(H394,INDEX(RAW_b_TEI0185_REV03!B:B,MATCH(H394,RAW_b_TEI0185_REV03!B:B,)+1):'RAW_b_TEI0185_REV03'!B11465,)+MATCH(H394,RAW_b_TEI0185_REV03!B:B,),3),INDEX(RAW_b_TEI0185_REV03!B:D,MATCH(H394,RAW_b_TEI0185_REV03!B:B,0),3)),"---")))=0,"---",IF(K394&lt;&gt;"---",IF(INDEX(RAW_b_TEI0185_REV03!B:D,MATCH(H394,RAW_b_TEI0185_REV03!B:B,0),3)=L394,INDEX(
RAW_b_TEI0185_REV03!B:D,MATCH(H394,INDEX(RAW_b_TEI0185_REV03!B:B,MATCH(H394,RAW_b_TEI0185_REV03!B:B,)+1):'RAW_b_TEI0185_REV03'!B11465,)+MATCH(H394,RAW_b_TEI0185_REV03!B:B,),3),INDEX(RAW_b_TEI0185_REV03!B:D,MATCH(H394,RAW_b_TEI0185_REV03!B:B,0),3)),"---"))),"---")</f>
        <v>---</v>
      </c>
      <c r="T394">
        <f>COUNTIF(RAW_b_TEI0185_REV03!B:B,G394)</f>
        <v>2019</v>
      </c>
      <c r="U394" t="str">
        <f t="shared" si="47"/>
        <v>FMC-GND</v>
      </c>
      <c r="W394" t="str">
        <f>IF(IF(IFERROR(VLOOKUP(H394,$O$6:$O$50,1,),1)=1,1,0),IFERROR(VLOOKUP($F$2&amp;"-"&amp;H394,RAW_b_TEI0185_REV03!C:G,4,0),"--"),"---")</f>
        <v>---</v>
      </c>
      <c r="X394" t="str">
        <f t="shared" si="48"/>
        <v>---</v>
      </c>
    </row>
    <row r="395" spans="1:24" x14ac:dyDescent="0.25">
      <c r="A395" t="s">
        <v>5513</v>
      </c>
      <c r="B395" t="s">
        <v>5223</v>
      </c>
      <c r="C395" t="s">
        <v>294</v>
      </c>
      <c r="D395" t="s">
        <v>271</v>
      </c>
      <c r="E395" t="s">
        <v>316</v>
      </c>
      <c r="F395" t="str">
        <f t="shared" si="42"/>
        <v>J3-A12</v>
      </c>
      <c r="G395" t="str">
        <f>VLOOKUP(F395,RAW_b_TEI0185_REV03!A:B,2,0)</f>
        <v>GND</v>
      </c>
      <c r="H395" t="str">
        <f t="shared" si="43"/>
        <v>GND</v>
      </c>
      <c r="I395" t="str">
        <f t="shared" si="44"/>
        <v>--</v>
      </c>
      <c r="J395" t="str">
        <f t="shared" si="45"/>
        <v>---</v>
      </c>
      <c r="K395" t="str">
        <f>IFERROR(IF(J395="--",IF(G395=H395,VLOOKUP(G395,RAW_b_TEI0185_REV03!L:N,3,0),SUM(VLOOKUP(H395,RAW_b_TEI0185_REV03!L:N,3,0),VLOOKUP(G395,RAW_b_TEI0185_REV03!L:N,3,0))),"---"),"---")</f>
        <v>---</v>
      </c>
      <c r="L395" t="str">
        <f t="shared" si="46"/>
        <v>J3-A12</v>
      </c>
      <c r="M395" t="str">
        <f>IFERROR(IF(
COUNTIF(B2B!H:H,(IF(K395&lt;&gt;"---",IF(INDEX(RAW_b_TEI0185_REV03!B:D,MATCH(H395,RAW_b_TEI0185_REV03!B:B,0),3)=L395,INDEX(
RAW_b_TEI0185_REV03!B:D,MATCH(H395,INDEX(RAW_b_TEI0185_REV03!B:B,MATCH(H395,RAW_b_TEI0185_REV03!B:B,)+1):'RAW_b_TEI0185_REV03'!B11466,)+MATCH(H395,RAW_b_TEI0185_REV03!B:B,),3),INDEX(RAW_b_TEI0185_REV03!B:D,MATCH(H395,RAW_b_TEI0185_REV03!B:B,0),3)),"---")))=1,"---",IF(K395&lt;&gt;"---",IF(INDEX(RAW_b_TEI0185_REV03!B:D,MATCH(H395,RAW_b_TEI0185_REV03!B:B,0),3)=L395,INDEX(
RAW_b_TEI0185_REV03!B:D,MATCH(H395,INDEX(RAW_b_TEI0185_REV03!B:B,MATCH(H395,RAW_b_TEI0185_REV03!B:B,)+1):'RAW_b_TEI0185_REV03'!B11466,)+MATCH(H395,RAW_b_TEI0185_REV03!B:B,),3),INDEX(RAW_b_TEI0185_REV03!B:D,MATCH(H395,RAW_b_TEI0185_REV03!B:B,0),3)),"---")),"---")</f>
        <v>---</v>
      </c>
      <c r="N395" t="str">
        <f>IFERROR(IF(AND(B395="B2B",J395="--"),L395,IF(
COUNTIF(B2B!H:H,(IF(K395&lt;&gt;"---",IF(INDEX(RAW_b_TEI0185_REV03!B:D,MATCH(H395,RAW_b_TEI0185_REV03!B:B,0),3)=L395,INDEX(
RAW_b_TEI0185_REV03!B:D,MATCH(H395,INDEX(RAW_b_TEI0185_REV03!B:B,MATCH(H395,RAW_b_TEI0185_REV03!B:B,)+1):'RAW_b_TEI0185_REV03'!B11466,)+MATCH(H395,RAW_b_TEI0185_REV03!B:B,),3),INDEX(RAW_b_TEI0185_REV03!B:D,MATCH(H395,RAW_b_TEI0185_REV03!B:B,0),3)),"---")))=0,"---",IF(K395&lt;&gt;"---",IF(INDEX(RAW_b_TEI0185_REV03!B:D,MATCH(H395,RAW_b_TEI0185_REV03!B:B,0),3)=L395,INDEX(
RAW_b_TEI0185_REV03!B:D,MATCH(H395,INDEX(RAW_b_TEI0185_REV03!B:B,MATCH(H395,RAW_b_TEI0185_REV03!B:B,)+1):'RAW_b_TEI0185_REV03'!B11466,)+MATCH(H395,RAW_b_TEI0185_REV03!B:B,),3),INDEX(RAW_b_TEI0185_REV03!B:D,MATCH(H395,RAW_b_TEI0185_REV03!B:B,0),3)),"---"))),"---")</f>
        <v>---</v>
      </c>
      <c r="T395">
        <f>COUNTIF(RAW_b_TEI0185_REV03!B:B,G395)</f>
        <v>2019</v>
      </c>
      <c r="U395" t="str">
        <f t="shared" si="47"/>
        <v>FMC-GND</v>
      </c>
      <c r="W395" t="str">
        <f>IF(IF(IFERROR(VLOOKUP(H395,$O$6:$O$50,1,),1)=1,1,0),IFERROR(VLOOKUP($F$2&amp;"-"&amp;H395,RAW_b_TEI0185_REV03!C:G,4,0),"--"),"---")</f>
        <v>---</v>
      </c>
      <c r="X395" t="str">
        <f t="shared" si="48"/>
        <v>---</v>
      </c>
    </row>
    <row r="396" spans="1:24" x14ac:dyDescent="0.25">
      <c r="A396" t="s">
        <v>5514</v>
      </c>
      <c r="B396" t="s">
        <v>5223</v>
      </c>
      <c r="C396" t="s">
        <v>294</v>
      </c>
      <c r="D396" t="s">
        <v>271</v>
      </c>
      <c r="E396" t="s">
        <v>318</v>
      </c>
      <c r="F396" t="str">
        <f t="shared" si="42"/>
        <v>J3-A13</v>
      </c>
      <c r="G396" t="str">
        <f>VLOOKUP(F396,RAW_b_TEI0185_REV03!A:B,2,0)</f>
        <v>GND</v>
      </c>
      <c r="H396" t="str">
        <f t="shared" si="43"/>
        <v>GND</v>
      </c>
      <c r="I396" t="str">
        <f t="shared" si="44"/>
        <v>--</v>
      </c>
      <c r="J396" t="str">
        <f t="shared" si="45"/>
        <v>---</v>
      </c>
      <c r="K396" t="str">
        <f>IFERROR(IF(J396="--",IF(G396=H396,VLOOKUP(G396,RAW_b_TEI0185_REV03!L:N,3,0),SUM(VLOOKUP(H396,RAW_b_TEI0185_REV03!L:N,3,0),VLOOKUP(G396,RAW_b_TEI0185_REV03!L:N,3,0))),"---"),"---")</f>
        <v>---</v>
      </c>
      <c r="L396" t="str">
        <f t="shared" si="46"/>
        <v>J3-A13</v>
      </c>
      <c r="M396" t="str">
        <f>IFERROR(IF(
COUNTIF(B2B!H:H,(IF(K396&lt;&gt;"---",IF(INDEX(RAW_b_TEI0185_REV03!B:D,MATCH(H396,RAW_b_TEI0185_REV03!B:B,0),3)=L396,INDEX(
RAW_b_TEI0185_REV03!B:D,MATCH(H396,INDEX(RAW_b_TEI0185_REV03!B:B,MATCH(H396,RAW_b_TEI0185_REV03!B:B,)+1):'RAW_b_TEI0185_REV03'!B11467,)+MATCH(H396,RAW_b_TEI0185_REV03!B:B,),3),INDEX(RAW_b_TEI0185_REV03!B:D,MATCH(H396,RAW_b_TEI0185_REV03!B:B,0),3)),"---")))=1,"---",IF(K396&lt;&gt;"---",IF(INDEX(RAW_b_TEI0185_REV03!B:D,MATCH(H396,RAW_b_TEI0185_REV03!B:B,0),3)=L396,INDEX(
RAW_b_TEI0185_REV03!B:D,MATCH(H396,INDEX(RAW_b_TEI0185_REV03!B:B,MATCH(H396,RAW_b_TEI0185_REV03!B:B,)+1):'RAW_b_TEI0185_REV03'!B11467,)+MATCH(H396,RAW_b_TEI0185_REV03!B:B,),3),INDEX(RAW_b_TEI0185_REV03!B:D,MATCH(H396,RAW_b_TEI0185_REV03!B:B,0),3)),"---")),"---")</f>
        <v>---</v>
      </c>
      <c r="N396" t="str">
        <f>IFERROR(IF(AND(B396="B2B",J396="--"),L396,IF(
COUNTIF(B2B!H:H,(IF(K396&lt;&gt;"---",IF(INDEX(RAW_b_TEI0185_REV03!B:D,MATCH(H396,RAW_b_TEI0185_REV03!B:B,0),3)=L396,INDEX(
RAW_b_TEI0185_REV03!B:D,MATCH(H396,INDEX(RAW_b_TEI0185_REV03!B:B,MATCH(H396,RAW_b_TEI0185_REV03!B:B,)+1):'RAW_b_TEI0185_REV03'!B11467,)+MATCH(H396,RAW_b_TEI0185_REV03!B:B,),3),INDEX(RAW_b_TEI0185_REV03!B:D,MATCH(H396,RAW_b_TEI0185_REV03!B:B,0),3)),"---")))=0,"---",IF(K396&lt;&gt;"---",IF(INDEX(RAW_b_TEI0185_REV03!B:D,MATCH(H396,RAW_b_TEI0185_REV03!B:B,0),3)=L396,INDEX(
RAW_b_TEI0185_REV03!B:D,MATCH(H396,INDEX(RAW_b_TEI0185_REV03!B:B,MATCH(H396,RAW_b_TEI0185_REV03!B:B,)+1):'RAW_b_TEI0185_REV03'!B11467,)+MATCH(H396,RAW_b_TEI0185_REV03!B:B,),3),INDEX(RAW_b_TEI0185_REV03!B:D,MATCH(H396,RAW_b_TEI0185_REV03!B:B,0),3)),"---"))),"---")</f>
        <v>---</v>
      </c>
      <c r="T396">
        <f>COUNTIF(RAW_b_TEI0185_REV03!B:B,G396)</f>
        <v>2019</v>
      </c>
      <c r="U396" t="str">
        <f t="shared" si="47"/>
        <v>FMC-GND</v>
      </c>
      <c r="W396" t="str">
        <f>IF(IF(IFERROR(VLOOKUP(H396,$O$6:$O$50,1,),1)=1,1,0),IFERROR(VLOOKUP($F$2&amp;"-"&amp;H396,RAW_b_TEI0185_REV03!C:G,4,0),"--"),"---")</f>
        <v>---</v>
      </c>
      <c r="X396" t="str">
        <f t="shared" si="48"/>
        <v>---</v>
      </c>
    </row>
    <row r="397" spans="1:24" x14ac:dyDescent="0.25">
      <c r="A397" t="s">
        <v>5515</v>
      </c>
      <c r="B397" t="s">
        <v>5223</v>
      </c>
      <c r="C397" t="s">
        <v>294</v>
      </c>
      <c r="D397" t="s">
        <v>271</v>
      </c>
      <c r="E397" t="s">
        <v>326</v>
      </c>
      <c r="F397" t="str">
        <f t="shared" si="42"/>
        <v>J3-A16</v>
      </c>
      <c r="G397" t="str">
        <f>VLOOKUP(F397,RAW_b_TEI0185_REV03!A:B,2,0)</f>
        <v>GND</v>
      </c>
      <c r="H397" t="str">
        <f t="shared" si="43"/>
        <v>GND</v>
      </c>
      <c r="I397" t="str">
        <f t="shared" si="44"/>
        <v>--</v>
      </c>
      <c r="J397" t="str">
        <f t="shared" si="45"/>
        <v>---</v>
      </c>
      <c r="K397" t="str">
        <f>IFERROR(IF(J397="--",IF(G397=H397,VLOOKUP(G397,RAW_b_TEI0185_REV03!L:N,3,0),SUM(VLOOKUP(H397,RAW_b_TEI0185_REV03!L:N,3,0),VLOOKUP(G397,RAW_b_TEI0185_REV03!L:N,3,0))),"---"),"---")</f>
        <v>---</v>
      </c>
      <c r="L397" t="str">
        <f t="shared" si="46"/>
        <v>J3-A16</v>
      </c>
      <c r="M397" t="str">
        <f>IFERROR(IF(
COUNTIF(B2B!H:H,(IF(K397&lt;&gt;"---",IF(INDEX(RAW_b_TEI0185_REV03!B:D,MATCH(H397,RAW_b_TEI0185_REV03!B:B,0),3)=L397,INDEX(
RAW_b_TEI0185_REV03!B:D,MATCH(H397,INDEX(RAW_b_TEI0185_REV03!B:B,MATCH(H397,RAW_b_TEI0185_REV03!B:B,)+1):'RAW_b_TEI0185_REV03'!B11468,)+MATCH(H397,RAW_b_TEI0185_REV03!B:B,),3),INDEX(RAW_b_TEI0185_REV03!B:D,MATCH(H397,RAW_b_TEI0185_REV03!B:B,0),3)),"---")))=1,"---",IF(K397&lt;&gt;"---",IF(INDEX(RAW_b_TEI0185_REV03!B:D,MATCH(H397,RAW_b_TEI0185_REV03!B:B,0),3)=L397,INDEX(
RAW_b_TEI0185_REV03!B:D,MATCH(H397,INDEX(RAW_b_TEI0185_REV03!B:B,MATCH(H397,RAW_b_TEI0185_REV03!B:B,)+1):'RAW_b_TEI0185_REV03'!B11468,)+MATCH(H397,RAW_b_TEI0185_REV03!B:B,),3),INDEX(RAW_b_TEI0185_REV03!B:D,MATCH(H397,RAW_b_TEI0185_REV03!B:B,0),3)),"---")),"---")</f>
        <v>---</v>
      </c>
      <c r="N397" t="str">
        <f>IFERROR(IF(AND(B397="B2B",J397="--"),L397,IF(
COUNTIF(B2B!H:H,(IF(K397&lt;&gt;"---",IF(INDEX(RAW_b_TEI0185_REV03!B:D,MATCH(H397,RAW_b_TEI0185_REV03!B:B,0),3)=L397,INDEX(
RAW_b_TEI0185_REV03!B:D,MATCH(H397,INDEX(RAW_b_TEI0185_REV03!B:B,MATCH(H397,RAW_b_TEI0185_REV03!B:B,)+1):'RAW_b_TEI0185_REV03'!B11468,)+MATCH(H397,RAW_b_TEI0185_REV03!B:B,),3),INDEX(RAW_b_TEI0185_REV03!B:D,MATCH(H397,RAW_b_TEI0185_REV03!B:B,0),3)),"---")))=0,"---",IF(K397&lt;&gt;"---",IF(INDEX(RAW_b_TEI0185_REV03!B:D,MATCH(H397,RAW_b_TEI0185_REV03!B:B,0),3)=L397,INDEX(
RAW_b_TEI0185_REV03!B:D,MATCH(H397,INDEX(RAW_b_TEI0185_REV03!B:B,MATCH(H397,RAW_b_TEI0185_REV03!B:B,)+1):'RAW_b_TEI0185_REV03'!B11468,)+MATCH(H397,RAW_b_TEI0185_REV03!B:B,),3),INDEX(RAW_b_TEI0185_REV03!B:D,MATCH(H397,RAW_b_TEI0185_REV03!B:B,0),3)),"---"))),"---")</f>
        <v>---</v>
      </c>
      <c r="T397">
        <f>COUNTIF(RAW_b_TEI0185_REV03!B:B,G397)</f>
        <v>2019</v>
      </c>
      <c r="U397" t="str">
        <f t="shared" si="47"/>
        <v>FMC-GND</v>
      </c>
      <c r="W397" t="str">
        <f>IF(IF(IFERROR(VLOOKUP(H397,$O$6:$O$50,1,),1)=1,1,0),IFERROR(VLOOKUP($F$2&amp;"-"&amp;H397,RAW_b_TEI0185_REV03!C:G,4,0),"--"),"---")</f>
        <v>---</v>
      </c>
      <c r="X397" t="str">
        <f t="shared" si="48"/>
        <v>---</v>
      </c>
    </row>
    <row r="398" spans="1:24" x14ac:dyDescent="0.25">
      <c r="A398" t="s">
        <v>5516</v>
      </c>
      <c r="B398" t="s">
        <v>5223</v>
      </c>
      <c r="C398" t="s">
        <v>294</v>
      </c>
      <c r="D398" t="s">
        <v>271</v>
      </c>
      <c r="E398" t="s">
        <v>329</v>
      </c>
      <c r="F398" t="str">
        <f t="shared" si="42"/>
        <v>J3-A17</v>
      </c>
      <c r="G398" t="str">
        <f>VLOOKUP(F398,RAW_b_TEI0185_REV03!A:B,2,0)</f>
        <v>GND</v>
      </c>
      <c r="H398" t="str">
        <f t="shared" si="43"/>
        <v>GND</v>
      </c>
      <c r="I398" t="str">
        <f t="shared" si="44"/>
        <v>--</v>
      </c>
      <c r="J398" t="str">
        <f t="shared" si="45"/>
        <v>---</v>
      </c>
      <c r="K398" t="str">
        <f>IFERROR(IF(J398="--",IF(G398=H398,VLOOKUP(G398,RAW_b_TEI0185_REV03!L:N,3,0),SUM(VLOOKUP(H398,RAW_b_TEI0185_REV03!L:N,3,0),VLOOKUP(G398,RAW_b_TEI0185_REV03!L:N,3,0))),"---"),"---")</f>
        <v>---</v>
      </c>
      <c r="L398" t="str">
        <f t="shared" si="46"/>
        <v>J3-A17</v>
      </c>
      <c r="M398" t="str">
        <f>IFERROR(IF(
COUNTIF(B2B!H:H,(IF(K398&lt;&gt;"---",IF(INDEX(RAW_b_TEI0185_REV03!B:D,MATCH(H398,RAW_b_TEI0185_REV03!B:B,0),3)=L398,INDEX(
RAW_b_TEI0185_REV03!B:D,MATCH(H398,INDEX(RAW_b_TEI0185_REV03!B:B,MATCH(H398,RAW_b_TEI0185_REV03!B:B,)+1):'RAW_b_TEI0185_REV03'!B11469,)+MATCH(H398,RAW_b_TEI0185_REV03!B:B,),3),INDEX(RAW_b_TEI0185_REV03!B:D,MATCH(H398,RAW_b_TEI0185_REV03!B:B,0),3)),"---")))=1,"---",IF(K398&lt;&gt;"---",IF(INDEX(RAW_b_TEI0185_REV03!B:D,MATCH(H398,RAW_b_TEI0185_REV03!B:B,0),3)=L398,INDEX(
RAW_b_TEI0185_REV03!B:D,MATCH(H398,INDEX(RAW_b_TEI0185_REV03!B:B,MATCH(H398,RAW_b_TEI0185_REV03!B:B,)+1):'RAW_b_TEI0185_REV03'!B11469,)+MATCH(H398,RAW_b_TEI0185_REV03!B:B,),3),INDEX(RAW_b_TEI0185_REV03!B:D,MATCH(H398,RAW_b_TEI0185_REV03!B:B,0),3)),"---")),"---")</f>
        <v>---</v>
      </c>
      <c r="N398" t="str">
        <f>IFERROR(IF(AND(B398="B2B",J398="--"),L398,IF(
COUNTIF(B2B!H:H,(IF(K398&lt;&gt;"---",IF(INDEX(RAW_b_TEI0185_REV03!B:D,MATCH(H398,RAW_b_TEI0185_REV03!B:B,0),3)=L398,INDEX(
RAW_b_TEI0185_REV03!B:D,MATCH(H398,INDEX(RAW_b_TEI0185_REV03!B:B,MATCH(H398,RAW_b_TEI0185_REV03!B:B,)+1):'RAW_b_TEI0185_REV03'!B11469,)+MATCH(H398,RAW_b_TEI0185_REV03!B:B,),3),INDEX(RAW_b_TEI0185_REV03!B:D,MATCH(H398,RAW_b_TEI0185_REV03!B:B,0),3)),"---")))=0,"---",IF(K398&lt;&gt;"---",IF(INDEX(RAW_b_TEI0185_REV03!B:D,MATCH(H398,RAW_b_TEI0185_REV03!B:B,0),3)=L398,INDEX(
RAW_b_TEI0185_REV03!B:D,MATCH(H398,INDEX(RAW_b_TEI0185_REV03!B:B,MATCH(H398,RAW_b_TEI0185_REV03!B:B,)+1):'RAW_b_TEI0185_REV03'!B11469,)+MATCH(H398,RAW_b_TEI0185_REV03!B:B,),3),INDEX(RAW_b_TEI0185_REV03!B:D,MATCH(H398,RAW_b_TEI0185_REV03!B:B,0),3)),"---"))),"---")</f>
        <v>---</v>
      </c>
      <c r="T398">
        <f>COUNTIF(RAW_b_TEI0185_REV03!B:B,G398)</f>
        <v>2019</v>
      </c>
      <c r="U398" t="str">
        <f t="shared" si="47"/>
        <v>FMC-GND</v>
      </c>
      <c r="W398" t="str">
        <f>IF(IF(IFERROR(VLOOKUP(H398,$O$6:$O$50,1,),1)=1,1,0),IFERROR(VLOOKUP($F$2&amp;"-"&amp;H398,RAW_b_TEI0185_REV03!C:G,4,0),"--"),"---")</f>
        <v>---</v>
      </c>
      <c r="X398" t="str">
        <f t="shared" si="48"/>
        <v>---</v>
      </c>
    </row>
    <row r="399" spans="1:24" x14ac:dyDescent="0.25">
      <c r="A399" t="s">
        <v>5517</v>
      </c>
      <c r="B399" t="s">
        <v>5223</v>
      </c>
      <c r="C399" t="s">
        <v>294</v>
      </c>
      <c r="D399" t="s">
        <v>271</v>
      </c>
      <c r="E399" t="s">
        <v>337</v>
      </c>
      <c r="F399" t="str">
        <f t="shared" si="42"/>
        <v>J3-A20</v>
      </c>
      <c r="G399" t="str">
        <f>VLOOKUP(F399,RAW_b_TEI0185_REV03!A:B,2,0)</f>
        <v>GND</v>
      </c>
      <c r="H399" t="str">
        <f t="shared" si="43"/>
        <v>GND</v>
      </c>
      <c r="I399" t="str">
        <f t="shared" si="44"/>
        <v>--</v>
      </c>
      <c r="J399" t="str">
        <f t="shared" si="45"/>
        <v>---</v>
      </c>
      <c r="K399" t="str">
        <f>IFERROR(IF(J399="--",IF(G399=H399,VLOOKUP(G399,RAW_b_TEI0185_REV03!L:N,3,0),SUM(VLOOKUP(H399,RAW_b_TEI0185_REV03!L:N,3,0),VLOOKUP(G399,RAW_b_TEI0185_REV03!L:N,3,0))),"---"),"---")</f>
        <v>---</v>
      </c>
      <c r="L399" t="str">
        <f t="shared" si="46"/>
        <v>J3-A20</v>
      </c>
      <c r="M399" t="str">
        <f>IFERROR(IF(
COUNTIF(B2B!H:H,(IF(K399&lt;&gt;"---",IF(INDEX(RAW_b_TEI0185_REV03!B:D,MATCH(H399,RAW_b_TEI0185_REV03!B:B,0),3)=L399,INDEX(
RAW_b_TEI0185_REV03!B:D,MATCH(H399,INDEX(RAW_b_TEI0185_REV03!B:B,MATCH(H399,RAW_b_TEI0185_REV03!B:B,)+1):'RAW_b_TEI0185_REV03'!B11470,)+MATCH(H399,RAW_b_TEI0185_REV03!B:B,),3),INDEX(RAW_b_TEI0185_REV03!B:D,MATCH(H399,RAW_b_TEI0185_REV03!B:B,0),3)),"---")))=1,"---",IF(K399&lt;&gt;"---",IF(INDEX(RAW_b_TEI0185_REV03!B:D,MATCH(H399,RAW_b_TEI0185_REV03!B:B,0),3)=L399,INDEX(
RAW_b_TEI0185_REV03!B:D,MATCH(H399,INDEX(RAW_b_TEI0185_REV03!B:B,MATCH(H399,RAW_b_TEI0185_REV03!B:B,)+1):'RAW_b_TEI0185_REV03'!B11470,)+MATCH(H399,RAW_b_TEI0185_REV03!B:B,),3),INDEX(RAW_b_TEI0185_REV03!B:D,MATCH(H399,RAW_b_TEI0185_REV03!B:B,0),3)),"---")),"---")</f>
        <v>---</v>
      </c>
      <c r="N399" t="str">
        <f>IFERROR(IF(AND(B399="B2B",J399="--"),L399,IF(
COUNTIF(B2B!H:H,(IF(K399&lt;&gt;"---",IF(INDEX(RAW_b_TEI0185_REV03!B:D,MATCH(H399,RAW_b_TEI0185_REV03!B:B,0),3)=L399,INDEX(
RAW_b_TEI0185_REV03!B:D,MATCH(H399,INDEX(RAW_b_TEI0185_REV03!B:B,MATCH(H399,RAW_b_TEI0185_REV03!B:B,)+1):'RAW_b_TEI0185_REV03'!B11470,)+MATCH(H399,RAW_b_TEI0185_REV03!B:B,),3),INDEX(RAW_b_TEI0185_REV03!B:D,MATCH(H399,RAW_b_TEI0185_REV03!B:B,0),3)),"---")))=0,"---",IF(K399&lt;&gt;"---",IF(INDEX(RAW_b_TEI0185_REV03!B:D,MATCH(H399,RAW_b_TEI0185_REV03!B:B,0),3)=L399,INDEX(
RAW_b_TEI0185_REV03!B:D,MATCH(H399,INDEX(RAW_b_TEI0185_REV03!B:B,MATCH(H399,RAW_b_TEI0185_REV03!B:B,)+1):'RAW_b_TEI0185_REV03'!B11470,)+MATCH(H399,RAW_b_TEI0185_REV03!B:B,),3),INDEX(RAW_b_TEI0185_REV03!B:D,MATCH(H399,RAW_b_TEI0185_REV03!B:B,0),3)),"---"))),"---")</f>
        <v>---</v>
      </c>
      <c r="T399">
        <f>COUNTIF(RAW_b_TEI0185_REV03!B:B,G399)</f>
        <v>2019</v>
      </c>
      <c r="U399" t="str">
        <f t="shared" si="47"/>
        <v>FMC-GND</v>
      </c>
      <c r="W399" t="str">
        <f>IF(IF(IFERROR(VLOOKUP(H399,$O$6:$O$50,1,),1)=1,1,0),IFERROR(VLOOKUP($F$2&amp;"-"&amp;H399,RAW_b_TEI0185_REV03!C:G,4,0),"--"),"---")</f>
        <v>---</v>
      </c>
      <c r="X399" t="str">
        <f t="shared" si="48"/>
        <v>---</v>
      </c>
    </row>
    <row r="400" spans="1:24" x14ac:dyDescent="0.25">
      <c r="A400" t="s">
        <v>5518</v>
      </c>
      <c r="B400" t="s">
        <v>5223</v>
      </c>
      <c r="C400" t="s">
        <v>294</v>
      </c>
      <c r="D400" t="s">
        <v>271</v>
      </c>
      <c r="E400" t="s">
        <v>339</v>
      </c>
      <c r="F400" t="str">
        <f t="shared" si="42"/>
        <v>J3-A21</v>
      </c>
      <c r="G400" t="str">
        <f>VLOOKUP(F400,RAW_b_TEI0185_REV03!A:B,2,0)</f>
        <v>GND</v>
      </c>
      <c r="H400" t="str">
        <f t="shared" si="43"/>
        <v>GND</v>
      </c>
      <c r="I400" t="str">
        <f t="shared" si="44"/>
        <v>--</v>
      </c>
      <c r="J400" t="str">
        <f t="shared" si="45"/>
        <v>---</v>
      </c>
      <c r="K400" t="str">
        <f>IFERROR(IF(J400="--",IF(G400=H400,VLOOKUP(G400,RAW_b_TEI0185_REV03!L:N,3,0),SUM(VLOOKUP(H400,RAW_b_TEI0185_REV03!L:N,3,0),VLOOKUP(G400,RAW_b_TEI0185_REV03!L:N,3,0))),"---"),"---")</f>
        <v>---</v>
      </c>
      <c r="L400" t="str">
        <f t="shared" si="46"/>
        <v>J3-A21</v>
      </c>
      <c r="M400" t="str">
        <f>IFERROR(IF(
COUNTIF(B2B!H:H,(IF(K400&lt;&gt;"---",IF(INDEX(RAW_b_TEI0185_REV03!B:D,MATCH(H400,RAW_b_TEI0185_REV03!B:B,0),3)=L400,INDEX(
RAW_b_TEI0185_REV03!B:D,MATCH(H400,INDEX(RAW_b_TEI0185_REV03!B:B,MATCH(H400,RAW_b_TEI0185_REV03!B:B,)+1):'RAW_b_TEI0185_REV03'!B11471,)+MATCH(H400,RAW_b_TEI0185_REV03!B:B,),3),INDEX(RAW_b_TEI0185_REV03!B:D,MATCH(H400,RAW_b_TEI0185_REV03!B:B,0),3)),"---")))=1,"---",IF(K400&lt;&gt;"---",IF(INDEX(RAW_b_TEI0185_REV03!B:D,MATCH(H400,RAW_b_TEI0185_REV03!B:B,0),3)=L400,INDEX(
RAW_b_TEI0185_REV03!B:D,MATCH(H400,INDEX(RAW_b_TEI0185_REV03!B:B,MATCH(H400,RAW_b_TEI0185_REV03!B:B,)+1):'RAW_b_TEI0185_REV03'!B11471,)+MATCH(H400,RAW_b_TEI0185_REV03!B:B,),3),INDEX(RAW_b_TEI0185_REV03!B:D,MATCH(H400,RAW_b_TEI0185_REV03!B:B,0),3)),"---")),"---")</f>
        <v>---</v>
      </c>
      <c r="N400" t="str">
        <f>IFERROR(IF(AND(B400="B2B",J400="--"),L400,IF(
COUNTIF(B2B!H:H,(IF(K400&lt;&gt;"---",IF(INDEX(RAW_b_TEI0185_REV03!B:D,MATCH(H400,RAW_b_TEI0185_REV03!B:B,0),3)=L400,INDEX(
RAW_b_TEI0185_REV03!B:D,MATCH(H400,INDEX(RAW_b_TEI0185_REV03!B:B,MATCH(H400,RAW_b_TEI0185_REV03!B:B,)+1):'RAW_b_TEI0185_REV03'!B11471,)+MATCH(H400,RAW_b_TEI0185_REV03!B:B,),3),INDEX(RAW_b_TEI0185_REV03!B:D,MATCH(H400,RAW_b_TEI0185_REV03!B:B,0),3)),"---")))=0,"---",IF(K400&lt;&gt;"---",IF(INDEX(RAW_b_TEI0185_REV03!B:D,MATCH(H400,RAW_b_TEI0185_REV03!B:B,0),3)=L400,INDEX(
RAW_b_TEI0185_REV03!B:D,MATCH(H400,INDEX(RAW_b_TEI0185_REV03!B:B,MATCH(H400,RAW_b_TEI0185_REV03!B:B,)+1):'RAW_b_TEI0185_REV03'!B11471,)+MATCH(H400,RAW_b_TEI0185_REV03!B:B,),3),INDEX(RAW_b_TEI0185_REV03!B:D,MATCH(H400,RAW_b_TEI0185_REV03!B:B,0),3)),"---"))),"---")</f>
        <v>---</v>
      </c>
      <c r="T400">
        <f>COUNTIF(RAW_b_TEI0185_REV03!B:B,G400)</f>
        <v>2019</v>
      </c>
      <c r="U400" t="str">
        <f t="shared" si="47"/>
        <v>FMC-GND</v>
      </c>
      <c r="W400" t="str">
        <f>IF(IF(IFERROR(VLOOKUP(H400,$O$6:$O$50,1,),1)=1,1,0),IFERROR(VLOOKUP($F$2&amp;"-"&amp;H400,RAW_b_TEI0185_REV03!C:G,4,0),"--"),"---")</f>
        <v>---</v>
      </c>
      <c r="X400" t="str">
        <f t="shared" si="48"/>
        <v>---</v>
      </c>
    </row>
    <row r="401" spans="1:24" x14ac:dyDescent="0.25">
      <c r="A401" t="s">
        <v>5519</v>
      </c>
      <c r="B401" t="s">
        <v>5223</v>
      </c>
      <c r="C401" t="s">
        <v>294</v>
      </c>
      <c r="D401" t="s">
        <v>271</v>
      </c>
      <c r="E401" t="s">
        <v>347</v>
      </c>
      <c r="F401" t="str">
        <f t="shared" si="42"/>
        <v>J3-A24</v>
      </c>
      <c r="G401" t="str">
        <f>VLOOKUP(F401,RAW_b_TEI0185_REV03!A:B,2,0)</f>
        <v>GND</v>
      </c>
      <c r="H401" t="str">
        <f t="shared" si="43"/>
        <v>GND</v>
      </c>
      <c r="I401" t="str">
        <f t="shared" si="44"/>
        <v>--</v>
      </c>
      <c r="J401" t="str">
        <f t="shared" si="45"/>
        <v>---</v>
      </c>
      <c r="K401" t="str">
        <f>IFERROR(IF(J401="--",IF(G401=H401,VLOOKUP(G401,RAW_b_TEI0185_REV03!L:N,3,0),SUM(VLOOKUP(H401,RAW_b_TEI0185_REV03!L:N,3,0),VLOOKUP(G401,RAW_b_TEI0185_REV03!L:N,3,0))),"---"),"---")</f>
        <v>---</v>
      </c>
      <c r="L401" t="str">
        <f t="shared" si="46"/>
        <v>J3-A24</v>
      </c>
      <c r="M401" t="str">
        <f>IFERROR(IF(
COUNTIF(B2B!H:H,(IF(K401&lt;&gt;"---",IF(INDEX(RAW_b_TEI0185_REV03!B:D,MATCH(H401,RAW_b_TEI0185_REV03!B:B,0),3)=L401,INDEX(
RAW_b_TEI0185_REV03!B:D,MATCH(H401,INDEX(RAW_b_TEI0185_REV03!B:B,MATCH(H401,RAW_b_TEI0185_REV03!B:B,)+1):'RAW_b_TEI0185_REV03'!B11472,)+MATCH(H401,RAW_b_TEI0185_REV03!B:B,),3),INDEX(RAW_b_TEI0185_REV03!B:D,MATCH(H401,RAW_b_TEI0185_REV03!B:B,0),3)),"---")))=1,"---",IF(K401&lt;&gt;"---",IF(INDEX(RAW_b_TEI0185_REV03!B:D,MATCH(H401,RAW_b_TEI0185_REV03!B:B,0),3)=L401,INDEX(
RAW_b_TEI0185_REV03!B:D,MATCH(H401,INDEX(RAW_b_TEI0185_REV03!B:B,MATCH(H401,RAW_b_TEI0185_REV03!B:B,)+1):'RAW_b_TEI0185_REV03'!B11472,)+MATCH(H401,RAW_b_TEI0185_REV03!B:B,),3),INDEX(RAW_b_TEI0185_REV03!B:D,MATCH(H401,RAW_b_TEI0185_REV03!B:B,0),3)),"---")),"---")</f>
        <v>---</v>
      </c>
      <c r="N401" t="str">
        <f>IFERROR(IF(AND(B401="B2B",J401="--"),L401,IF(
COUNTIF(B2B!H:H,(IF(K401&lt;&gt;"---",IF(INDEX(RAW_b_TEI0185_REV03!B:D,MATCH(H401,RAW_b_TEI0185_REV03!B:B,0),3)=L401,INDEX(
RAW_b_TEI0185_REV03!B:D,MATCH(H401,INDEX(RAW_b_TEI0185_REV03!B:B,MATCH(H401,RAW_b_TEI0185_REV03!B:B,)+1):'RAW_b_TEI0185_REV03'!B11472,)+MATCH(H401,RAW_b_TEI0185_REV03!B:B,),3),INDEX(RAW_b_TEI0185_REV03!B:D,MATCH(H401,RAW_b_TEI0185_REV03!B:B,0),3)),"---")))=0,"---",IF(K401&lt;&gt;"---",IF(INDEX(RAW_b_TEI0185_REV03!B:D,MATCH(H401,RAW_b_TEI0185_REV03!B:B,0),3)=L401,INDEX(
RAW_b_TEI0185_REV03!B:D,MATCH(H401,INDEX(RAW_b_TEI0185_REV03!B:B,MATCH(H401,RAW_b_TEI0185_REV03!B:B,)+1):'RAW_b_TEI0185_REV03'!B11472,)+MATCH(H401,RAW_b_TEI0185_REV03!B:B,),3),INDEX(RAW_b_TEI0185_REV03!B:D,MATCH(H401,RAW_b_TEI0185_REV03!B:B,0),3)),"---"))),"---")</f>
        <v>---</v>
      </c>
      <c r="T401">
        <f>COUNTIF(RAW_b_TEI0185_REV03!B:B,G401)</f>
        <v>2019</v>
      </c>
      <c r="U401" t="str">
        <f t="shared" si="47"/>
        <v>FMC-GND</v>
      </c>
      <c r="W401" t="str">
        <f>IF(IF(IFERROR(VLOOKUP(H401,$O$6:$O$50,1,),1)=1,1,0),IFERROR(VLOOKUP($F$2&amp;"-"&amp;H401,RAW_b_TEI0185_REV03!C:G,4,0),"--"),"---")</f>
        <v>---</v>
      </c>
      <c r="X401" t="str">
        <f t="shared" si="48"/>
        <v>---</v>
      </c>
    </row>
    <row r="402" spans="1:24" x14ac:dyDescent="0.25">
      <c r="A402" t="s">
        <v>5520</v>
      </c>
      <c r="B402" t="s">
        <v>5223</v>
      </c>
      <c r="C402" t="s">
        <v>294</v>
      </c>
      <c r="D402" t="s">
        <v>271</v>
      </c>
      <c r="E402" t="s">
        <v>349</v>
      </c>
      <c r="F402" t="str">
        <f t="shared" si="42"/>
        <v>J3-A25</v>
      </c>
      <c r="G402" t="str">
        <f>VLOOKUP(F402,RAW_b_TEI0185_REV03!A:B,2,0)</f>
        <v>GND</v>
      </c>
      <c r="H402" t="str">
        <f t="shared" si="43"/>
        <v>GND</v>
      </c>
      <c r="I402" t="str">
        <f t="shared" si="44"/>
        <v>--</v>
      </c>
      <c r="J402" t="str">
        <f t="shared" si="45"/>
        <v>---</v>
      </c>
      <c r="K402" t="str">
        <f>IFERROR(IF(J402="--",IF(G402=H402,VLOOKUP(G402,RAW_b_TEI0185_REV03!L:N,3,0),SUM(VLOOKUP(H402,RAW_b_TEI0185_REV03!L:N,3,0),VLOOKUP(G402,RAW_b_TEI0185_REV03!L:N,3,0))),"---"),"---")</f>
        <v>---</v>
      </c>
      <c r="L402" t="str">
        <f t="shared" si="46"/>
        <v>J3-A25</v>
      </c>
      <c r="M402" t="str">
        <f>IFERROR(IF(
COUNTIF(B2B!H:H,(IF(K402&lt;&gt;"---",IF(INDEX(RAW_b_TEI0185_REV03!B:D,MATCH(H402,RAW_b_TEI0185_REV03!B:B,0),3)=L402,INDEX(
RAW_b_TEI0185_REV03!B:D,MATCH(H402,INDEX(RAW_b_TEI0185_REV03!B:B,MATCH(H402,RAW_b_TEI0185_REV03!B:B,)+1):'RAW_b_TEI0185_REV03'!B11473,)+MATCH(H402,RAW_b_TEI0185_REV03!B:B,),3),INDEX(RAW_b_TEI0185_REV03!B:D,MATCH(H402,RAW_b_TEI0185_REV03!B:B,0),3)),"---")))=1,"---",IF(K402&lt;&gt;"---",IF(INDEX(RAW_b_TEI0185_REV03!B:D,MATCH(H402,RAW_b_TEI0185_REV03!B:B,0),3)=L402,INDEX(
RAW_b_TEI0185_REV03!B:D,MATCH(H402,INDEX(RAW_b_TEI0185_REV03!B:B,MATCH(H402,RAW_b_TEI0185_REV03!B:B,)+1):'RAW_b_TEI0185_REV03'!B11473,)+MATCH(H402,RAW_b_TEI0185_REV03!B:B,),3),INDEX(RAW_b_TEI0185_REV03!B:D,MATCH(H402,RAW_b_TEI0185_REV03!B:B,0),3)),"---")),"---")</f>
        <v>---</v>
      </c>
      <c r="N402" t="str">
        <f>IFERROR(IF(AND(B402="B2B",J402="--"),L402,IF(
COUNTIF(B2B!H:H,(IF(K402&lt;&gt;"---",IF(INDEX(RAW_b_TEI0185_REV03!B:D,MATCH(H402,RAW_b_TEI0185_REV03!B:B,0),3)=L402,INDEX(
RAW_b_TEI0185_REV03!B:D,MATCH(H402,INDEX(RAW_b_TEI0185_REV03!B:B,MATCH(H402,RAW_b_TEI0185_REV03!B:B,)+1):'RAW_b_TEI0185_REV03'!B11473,)+MATCH(H402,RAW_b_TEI0185_REV03!B:B,),3),INDEX(RAW_b_TEI0185_REV03!B:D,MATCH(H402,RAW_b_TEI0185_REV03!B:B,0),3)),"---")))=0,"---",IF(K402&lt;&gt;"---",IF(INDEX(RAW_b_TEI0185_REV03!B:D,MATCH(H402,RAW_b_TEI0185_REV03!B:B,0),3)=L402,INDEX(
RAW_b_TEI0185_REV03!B:D,MATCH(H402,INDEX(RAW_b_TEI0185_REV03!B:B,MATCH(H402,RAW_b_TEI0185_REV03!B:B,)+1):'RAW_b_TEI0185_REV03'!B11473,)+MATCH(H402,RAW_b_TEI0185_REV03!B:B,),3),INDEX(RAW_b_TEI0185_REV03!B:D,MATCH(H402,RAW_b_TEI0185_REV03!B:B,0),3)),"---"))),"---")</f>
        <v>---</v>
      </c>
      <c r="T402">
        <f>COUNTIF(RAW_b_TEI0185_REV03!B:B,G402)</f>
        <v>2019</v>
      </c>
      <c r="U402" t="str">
        <f t="shared" si="47"/>
        <v>FMC-GND</v>
      </c>
      <c r="W402" t="str">
        <f>IF(IF(IFERROR(VLOOKUP(H402,$O$6:$O$50,1,),1)=1,1,0),IFERROR(VLOOKUP($F$2&amp;"-"&amp;H402,RAW_b_TEI0185_REV03!C:G,4,0),"--"),"---")</f>
        <v>---</v>
      </c>
      <c r="X402" t="str">
        <f t="shared" si="48"/>
        <v>---</v>
      </c>
    </row>
    <row r="403" spans="1:24" x14ac:dyDescent="0.25">
      <c r="A403" t="s">
        <v>5521</v>
      </c>
      <c r="B403" t="s">
        <v>5223</v>
      </c>
      <c r="C403" t="s">
        <v>294</v>
      </c>
      <c r="D403" t="s">
        <v>271</v>
      </c>
      <c r="E403" t="s">
        <v>357</v>
      </c>
      <c r="F403" t="str">
        <f t="shared" si="42"/>
        <v>J3-A28</v>
      </c>
      <c r="G403" t="str">
        <f>VLOOKUP(F403,RAW_b_TEI0185_REV03!A:B,2,0)</f>
        <v>GND</v>
      </c>
      <c r="H403" t="str">
        <f t="shared" si="43"/>
        <v>GND</v>
      </c>
      <c r="I403" t="str">
        <f t="shared" si="44"/>
        <v>--</v>
      </c>
      <c r="J403" t="str">
        <f t="shared" si="45"/>
        <v>---</v>
      </c>
      <c r="K403" t="str">
        <f>IFERROR(IF(J403="--",IF(G403=H403,VLOOKUP(G403,RAW_b_TEI0185_REV03!L:N,3,0),SUM(VLOOKUP(H403,RAW_b_TEI0185_REV03!L:N,3,0),VLOOKUP(G403,RAW_b_TEI0185_REV03!L:N,3,0))),"---"),"---")</f>
        <v>---</v>
      </c>
      <c r="L403" t="str">
        <f t="shared" si="46"/>
        <v>J3-A28</v>
      </c>
      <c r="M403" t="str">
        <f>IFERROR(IF(
COUNTIF(B2B!H:H,(IF(K403&lt;&gt;"---",IF(INDEX(RAW_b_TEI0185_REV03!B:D,MATCH(H403,RAW_b_TEI0185_REV03!B:B,0),3)=L403,INDEX(
RAW_b_TEI0185_REV03!B:D,MATCH(H403,INDEX(RAW_b_TEI0185_REV03!B:B,MATCH(H403,RAW_b_TEI0185_REV03!B:B,)+1):'RAW_b_TEI0185_REV03'!B11474,)+MATCH(H403,RAW_b_TEI0185_REV03!B:B,),3),INDEX(RAW_b_TEI0185_REV03!B:D,MATCH(H403,RAW_b_TEI0185_REV03!B:B,0),3)),"---")))=1,"---",IF(K403&lt;&gt;"---",IF(INDEX(RAW_b_TEI0185_REV03!B:D,MATCH(H403,RAW_b_TEI0185_REV03!B:B,0),3)=L403,INDEX(
RAW_b_TEI0185_REV03!B:D,MATCH(H403,INDEX(RAW_b_TEI0185_REV03!B:B,MATCH(H403,RAW_b_TEI0185_REV03!B:B,)+1):'RAW_b_TEI0185_REV03'!B11474,)+MATCH(H403,RAW_b_TEI0185_REV03!B:B,),3),INDEX(RAW_b_TEI0185_REV03!B:D,MATCH(H403,RAW_b_TEI0185_REV03!B:B,0),3)),"---")),"---")</f>
        <v>---</v>
      </c>
      <c r="N403" t="str">
        <f>IFERROR(IF(AND(B403="B2B",J403="--"),L403,IF(
COUNTIF(B2B!H:H,(IF(K403&lt;&gt;"---",IF(INDEX(RAW_b_TEI0185_REV03!B:D,MATCH(H403,RAW_b_TEI0185_REV03!B:B,0),3)=L403,INDEX(
RAW_b_TEI0185_REV03!B:D,MATCH(H403,INDEX(RAW_b_TEI0185_REV03!B:B,MATCH(H403,RAW_b_TEI0185_REV03!B:B,)+1):'RAW_b_TEI0185_REV03'!B11474,)+MATCH(H403,RAW_b_TEI0185_REV03!B:B,),3),INDEX(RAW_b_TEI0185_REV03!B:D,MATCH(H403,RAW_b_TEI0185_REV03!B:B,0),3)),"---")))=0,"---",IF(K403&lt;&gt;"---",IF(INDEX(RAW_b_TEI0185_REV03!B:D,MATCH(H403,RAW_b_TEI0185_REV03!B:B,0),3)=L403,INDEX(
RAW_b_TEI0185_REV03!B:D,MATCH(H403,INDEX(RAW_b_TEI0185_REV03!B:B,MATCH(H403,RAW_b_TEI0185_REV03!B:B,)+1):'RAW_b_TEI0185_REV03'!B11474,)+MATCH(H403,RAW_b_TEI0185_REV03!B:B,),3),INDEX(RAW_b_TEI0185_REV03!B:D,MATCH(H403,RAW_b_TEI0185_REV03!B:B,0),3)),"---"))),"---")</f>
        <v>---</v>
      </c>
      <c r="T403">
        <f>COUNTIF(RAW_b_TEI0185_REV03!B:B,G403)</f>
        <v>2019</v>
      </c>
      <c r="U403" t="str">
        <f t="shared" si="47"/>
        <v>FMC-GND</v>
      </c>
      <c r="W403" t="str">
        <f>IF(IF(IFERROR(VLOOKUP(H403,$O$6:$O$50,1,),1)=1,1,0),IFERROR(VLOOKUP($F$2&amp;"-"&amp;H403,RAW_b_TEI0185_REV03!C:G,4,0),"--"),"---")</f>
        <v>---</v>
      </c>
      <c r="X403" t="str">
        <f t="shared" si="48"/>
        <v>---</v>
      </c>
    </row>
    <row r="404" spans="1:24" x14ac:dyDescent="0.25">
      <c r="A404" t="s">
        <v>5522</v>
      </c>
      <c r="B404" t="s">
        <v>5223</v>
      </c>
      <c r="C404" t="s">
        <v>294</v>
      </c>
      <c r="D404" t="s">
        <v>271</v>
      </c>
      <c r="E404" t="s">
        <v>359</v>
      </c>
      <c r="F404" t="str">
        <f t="shared" si="42"/>
        <v>J3-A29</v>
      </c>
      <c r="G404" t="str">
        <f>VLOOKUP(F404,RAW_b_TEI0185_REV03!A:B,2,0)</f>
        <v>GND</v>
      </c>
      <c r="H404" t="str">
        <f t="shared" si="43"/>
        <v>GND</v>
      </c>
      <c r="I404" t="str">
        <f t="shared" si="44"/>
        <v>--</v>
      </c>
      <c r="J404" t="str">
        <f t="shared" si="45"/>
        <v>---</v>
      </c>
      <c r="K404" t="str">
        <f>IFERROR(IF(J404="--",IF(G404=H404,VLOOKUP(G404,RAW_b_TEI0185_REV03!L:N,3,0),SUM(VLOOKUP(H404,RAW_b_TEI0185_REV03!L:N,3,0),VLOOKUP(G404,RAW_b_TEI0185_REV03!L:N,3,0))),"---"),"---")</f>
        <v>---</v>
      </c>
      <c r="L404" t="str">
        <f t="shared" si="46"/>
        <v>J3-A29</v>
      </c>
      <c r="M404" t="str">
        <f>IFERROR(IF(
COUNTIF(B2B!H:H,(IF(K404&lt;&gt;"---",IF(INDEX(RAW_b_TEI0185_REV03!B:D,MATCH(H404,RAW_b_TEI0185_REV03!B:B,0),3)=L404,INDEX(
RAW_b_TEI0185_REV03!B:D,MATCH(H404,INDEX(RAW_b_TEI0185_REV03!B:B,MATCH(H404,RAW_b_TEI0185_REV03!B:B,)+1):'RAW_b_TEI0185_REV03'!B11475,)+MATCH(H404,RAW_b_TEI0185_REV03!B:B,),3),INDEX(RAW_b_TEI0185_REV03!B:D,MATCH(H404,RAW_b_TEI0185_REV03!B:B,0),3)),"---")))=1,"---",IF(K404&lt;&gt;"---",IF(INDEX(RAW_b_TEI0185_REV03!B:D,MATCH(H404,RAW_b_TEI0185_REV03!B:B,0),3)=L404,INDEX(
RAW_b_TEI0185_REV03!B:D,MATCH(H404,INDEX(RAW_b_TEI0185_REV03!B:B,MATCH(H404,RAW_b_TEI0185_REV03!B:B,)+1):'RAW_b_TEI0185_REV03'!B11475,)+MATCH(H404,RAW_b_TEI0185_REV03!B:B,),3),INDEX(RAW_b_TEI0185_REV03!B:D,MATCH(H404,RAW_b_TEI0185_REV03!B:B,0),3)),"---")),"---")</f>
        <v>---</v>
      </c>
      <c r="N404" t="str">
        <f>IFERROR(IF(AND(B404="B2B",J404="--"),L404,IF(
COUNTIF(B2B!H:H,(IF(K404&lt;&gt;"---",IF(INDEX(RAW_b_TEI0185_REV03!B:D,MATCH(H404,RAW_b_TEI0185_REV03!B:B,0),3)=L404,INDEX(
RAW_b_TEI0185_REV03!B:D,MATCH(H404,INDEX(RAW_b_TEI0185_REV03!B:B,MATCH(H404,RAW_b_TEI0185_REV03!B:B,)+1):'RAW_b_TEI0185_REV03'!B11475,)+MATCH(H404,RAW_b_TEI0185_REV03!B:B,),3),INDEX(RAW_b_TEI0185_REV03!B:D,MATCH(H404,RAW_b_TEI0185_REV03!B:B,0),3)),"---")))=0,"---",IF(K404&lt;&gt;"---",IF(INDEX(RAW_b_TEI0185_REV03!B:D,MATCH(H404,RAW_b_TEI0185_REV03!B:B,0),3)=L404,INDEX(
RAW_b_TEI0185_REV03!B:D,MATCH(H404,INDEX(RAW_b_TEI0185_REV03!B:B,MATCH(H404,RAW_b_TEI0185_REV03!B:B,)+1):'RAW_b_TEI0185_REV03'!B11475,)+MATCH(H404,RAW_b_TEI0185_REV03!B:B,),3),INDEX(RAW_b_TEI0185_REV03!B:D,MATCH(H404,RAW_b_TEI0185_REV03!B:B,0),3)),"---"))),"---")</f>
        <v>---</v>
      </c>
      <c r="T404">
        <f>COUNTIF(RAW_b_TEI0185_REV03!B:B,G404)</f>
        <v>2019</v>
      </c>
      <c r="U404" t="str">
        <f t="shared" si="47"/>
        <v>FMC-GND</v>
      </c>
      <c r="W404" t="str">
        <f>IF(IF(IFERROR(VLOOKUP(H404,$O$6:$O$50,1,),1)=1,1,0),IFERROR(VLOOKUP($F$2&amp;"-"&amp;H404,RAW_b_TEI0185_REV03!C:G,4,0),"--"),"---")</f>
        <v>---</v>
      </c>
      <c r="X404" t="str">
        <f t="shared" si="48"/>
        <v>---</v>
      </c>
    </row>
    <row r="405" spans="1:24" x14ac:dyDescent="0.25">
      <c r="A405" t="s">
        <v>5523</v>
      </c>
      <c r="B405" t="s">
        <v>5223</v>
      </c>
      <c r="C405" t="s">
        <v>294</v>
      </c>
      <c r="D405" t="s">
        <v>271</v>
      </c>
      <c r="E405" t="s">
        <v>367</v>
      </c>
      <c r="F405" t="str">
        <f t="shared" si="42"/>
        <v>J3-A32</v>
      </c>
      <c r="G405" t="str">
        <f>VLOOKUP(F405,RAW_b_TEI0185_REV03!A:B,2,0)</f>
        <v>GND</v>
      </c>
      <c r="H405" t="str">
        <f t="shared" si="43"/>
        <v>GND</v>
      </c>
      <c r="I405" t="str">
        <f t="shared" si="44"/>
        <v>--</v>
      </c>
      <c r="J405" t="str">
        <f t="shared" si="45"/>
        <v>---</v>
      </c>
      <c r="K405" t="str">
        <f>IFERROR(IF(J405="--",IF(G405=H405,VLOOKUP(G405,RAW_b_TEI0185_REV03!L:N,3,0),SUM(VLOOKUP(H405,RAW_b_TEI0185_REV03!L:N,3,0),VLOOKUP(G405,RAW_b_TEI0185_REV03!L:N,3,0))),"---"),"---")</f>
        <v>---</v>
      </c>
      <c r="L405" t="str">
        <f t="shared" si="46"/>
        <v>J3-A32</v>
      </c>
      <c r="M405" t="str">
        <f>IFERROR(IF(
COUNTIF(B2B!H:H,(IF(K405&lt;&gt;"---",IF(INDEX(RAW_b_TEI0185_REV03!B:D,MATCH(H405,RAW_b_TEI0185_REV03!B:B,0),3)=L405,INDEX(
RAW_b_TEI0185_REV03!B:D,MATCH(H405,INDEX(RAW_b_TEI0185_REV03!B:B,MATCH(H405,RAW_b_TEI0185_REV03!B:B,)+1):'RAW_b_TEI0185_REV03'!B11476,)+MATCH(H405,RAW_b_TEI0185_REV03!B:B,),3),INDEX(RAW_b_TEI0185_REV03!B:D,MATCH(H405,RAW_b_TEI0185_REV03!B:B,0),3)),"---")))=1,"---",IF(K405&lt;&gt;"---",IF(INDEX(RAW_b_TEI0185_REV03!B:D,MATCH(H405,RAW_b_TEI0185_REV03!B:B,0),3)=L405,INDEX(
RAW_b_TEI0185_REV03!B:D,MATCH(H405,INDEX(RAW_b_TEI0185_REV03!B:B,MATCH(H405,RAW_b_TEI0185_REV03!B:B,)+1):'RAW_b_TEI0185_REV03'!B11476,)+MATCH(H405,RAW_b_TEI0185_REV03!B:B,),3),INDEX(RAW_b_TEI0185_REV03!B:D,MATCH(H405,RAW_b_TEI0185_REV03!B:B,0),3)),"---")),"---")</f>
        <v>---</v>
      </c>
      <c r="N405" t="str">
        <f>IFERROR(IF(AND(B405="B2B",J405="--"),L405,IF(
COUNTIF(B2B!H:H,(IF(K405&lt;&gt;"---",IF(INDEX(RAW_b_TEI0185_REV03!B:D,MATCH(H405,RAW_b_TEI0185_REV03!B:B,0),3)=L405,INDEX(
RAW_b_TEI0185_REV03!B:D,MATCH(H405,INDEX(RAW_b_TEI0185_REV03!B:B,MATCH(H405,RAW_b_TEI0185_REV03!B:B,)+1):'RAW_b_TEI0185_REV03'!B11476,)+MATCH(H405,RAW_b_TEI0185_REV03!B:B,),3),INDEX(RAW_b_TEI0185_REV03!B:D,MATCH(H405,RAW_b_TEI0185_REV03!B:B,0),3)),"---")))=0,"---",IF(K405&lt;&gt;"---",IF(INDEX(RAW_b_TEI0185_REV03!B:D,MATCH(H405,RAW_b_TEI0185_REV03!B:B,0),3)=L405,INDEX(
RAW_b_TEI0185_REV03!B:D,MATCH(H405,INDEX(RAW_b_TEI0185_REV03!B:B,MATCH(H405,RAW_b_TEI0185_REV03!B:B,)+1):'RAW_b_TEI0185_REV03'!B11476,)+MATCH(H405,RAW_b_TEI0185_REV03!B:B,),3),INDEX(RAW_b_TEI0185_REV03!B:D,MATCH(H405,RAW_b_TEI0185_REV03!B:B,0),3)),"---"))),"---")</f>
        <v>---</v>
      </c>
      <c r="T405">
        <f>COUNTIF(RAW_b_TEI0185_REV03!B:B,G405)</f>
        <v>2019</v>
      </c>
      <c r="U405" t="str">
        <f t="shared" si="47"/>
        <v>FMC-GND</v>
      </c>
      <c r="W405" t="str">
        <f>IF(IF(IFERROR(VLOOKUP(H405,$O$6:$O$50,1,),1)=1,1,0),IFERROR(VLOOKUP($F$2&amp;"-"&amp;H405,RAW_b_TEI0185_REV03!C:G,4,0),"--"),"---")</f>
        <v>---</v>
      </c>
      <c r="X405" t="str">
        <f t="shared" si="48"/>
        <v>---</v>
      </c>
    </row>
    <row r="406" spans="1:24" x14ac:dyDescent="0.25">
      <c r="A406" t="s">
        <v>5524</v>
      </c>
      <c r="B406" t="s">
        <v>5223</v>
      </c>
      <c r="C406" t="s">
        <v>294</v>
      </c>
      <c r="D406" t="s">
        <v>271</v>
      </c>
      <c r="E406" t="s">
        <v>1287</v>
      </c>
      <c r="F406" t="str">
        <f t="shared" si="42"/>
        <v>J3-A33</v>
      </c>
      <c r="G406" t="str">
        <f>VLOOKUP(F406,RAW_b_TEI0185_REV03!A:B,2,0)</f>
        <v>GND</v>
      </c>
      <c r="H406" t="str">
        <f t="shared" si="43"/>
        <v>GND</v>
      </c>
      <c r="I406" t="str">
        <f t="shared" si="44"/>
        <v>--</v>
      </c>
      <c r="J406" t="str">
        <f t="shared" si="45"/>
        <v>---</v>
      </c>
      <c r="K406" t="str">
        <f>IFERROR(IF(J406="--",IF(G406=H406,VLOOKUP(G406,RAW_b_TEI0185_REV03!L:N,3,0),SUM(VLOOKUP(H406,RAW_b_TEI0185_REV03!L:N,3,0),VLOOKUP(G406,RAW_b_TEI0185_REV03!L:N,3,0))),"---"),"---")</f>
        <v>---</v>
      </c>
      <c r="L406" t="str">
        <f t="shared" si="46"/>
        <v>J3-A33</v>
      </c>
      <c r="M406" t="str">
        <f>IFERROR(IF(
COUNTIF(B2B!H:H,(IF(K406&lt;&gt;"---",IF(INDEX(RAW_b_TEI0185_REV03!B:D,MATCH(H406,RAW_b_TEI0185_REV03!B:B,0),3)=L406,INDEX(
RAW_b_TEI0185_REV03!B:D,MATCH(H406,INDEX(RAW_b_TEI0185_REV03!B:B,MATCH(H406,RAW_b_TEI0185_REV03!B:B,)+1):'RAW_b_TEI0185_REV03'!B11477,)+MATCH(H406,RAW_b_TEI0185_REV03!B:B,),3),INDEX(RAW_b_TEI0185_REV03!B:D,MATCH(H406,RAW_b_TEI0185_REV03!B:B,0),3)),"---")))=1,"---",IF(K406&lt;&gt;"---",IF(INDEX(RAW_b_TEI0185_REV03!B:D,MATCH(H406,RAW_b_TEI0185_REV03!B:B,0),3)=L406,INDEX(
RAW_b_TEI0185_REV03!B:D,MATCH(H406,INDEX(RAW_b_TEI0185_REV03!B:B,MATCH(H406,RAW_b_TEI0185_REV03!B:B,)+1):'RAW_b_TEI0185_REV03'!B11477,)+MATCH(H406,RAW_b_TEI0185_REV03!B:B,),3),INDEX(RAW_b_TEI0185_REV03!B:D,MATCH(H406,RAW_b_TEI0185_REV03!B:B,0),3)),"---")),"---")</f>
        <v>---</v>
      </c>
      <c r="N406" t="str">
        <f>IFERROR(IF(AND(B406="B2B",J406="--"),L406,IF(
COUNTIF(B2B!H:H,(IF(K406&lt;&gt;"---",IF(INDEX(RAW_b_TEI0185_REV03!B:D,MATCH(H406,RAW_b_TEI0185_REV03!B:B,0),3)=L406,INDEX(
RAW_b_TEI0185_REV03!B:D,MATCH(H406,INDEX(RAW_b_TEI0185_REV03!B:B,MATCH(H406,RAW_b_TEI0185_REV03!B:B,)+1):'RAW_b_TEI0185_REV03'!B11477,)+MATCH(H406,RAW_b_TEI0185_REV03!B:B,),3),INDEX(RAW_b_TEI0185_REV03!B:D,MATCH(H406,RAW_b_TEI0185_REV03!B:B,0),3)),"---")))=0,"---",IF(K406&lt;&gt;"---",IF(INDEX(RAW_b_TEI0185_REV03!B:D,MATCH(H406,RAW_b_TEI0185_REV03!B:B,0),3)=L406,INDEX(
RAW_b_TEI0185_REV03!B:D,MATCH(H406,INDEX(RAW_b_TEI0185_REV03!B:B,MATCH(H406,RAW_b_TEI0185_REV03!B:B,)+1):'RAW_b_TEI0185_REV03'!B11477,)+MATCH(H406,RAW_b_TEI0185_REV03!B:B,),3),INDEX(RAW_b_TEI0185_REV03!B:D,MATCH(H406,RAW_b_TEI0185_REV03!B:B,0),3)),"---"))),"---")</f>
        <v>---</v>
      </c>
      <c r="T406">
        <f>COUNTIF(RAW_b_TEI0185_REV03!B:B,G406)</f>
        <v>2019</v>
      </c>
      <c r="U406" t="str">
        <f t="shared" si="47"/>
        <v>FMC-GND</v>
      </c>
      <c r="W406" t="str">
        <f>IF(IF(IFERROR(VLOOKUP(H406,$O$6:$O$50,1,),1)=1,1,0),IFERROR(VLOOKUP($F$2&amp;"-"&amp;H406,RAW_b_TEI0185_REV03!C:G,4,0),"--"),"---")</f>
        <v>---</v>
      </c>
      <c r="X406" t="str">
        <f t="shared" si="48"/>
        <v>---</v>
      </c>
    </row>
    <row r="407" spans="1:24" x14ac:dyDescent="0.25">
      <c r="A407" t="s">
        <v>5525</v>
      </c>
      <c r="B407" t="s">
        <v>5223</v>
      </c>
      <c r="C407" t="s">
        <v>294</v>
      </c>
      <c r="D407" t="s">
        <v>271</v>
      </c>
      <c r="E407" t="s">
        <v>1288</v>
      </c>
      <c r="F407" t="str">
        <f t="shared" si="42"/>
        <v>J3-A36</v>
      </c>
      <c r="G407" t="str">
        <f>VLOOKUP(F407,RAW_b_TEI0185_REV03!A:B,2,0)</f>
        <v>GND</v>
      </c>
      <c r="H407" t="str">
        <f t="shared" si="43"/>
        <v>GND</v>
      </c>
      <c r="I407" t="str">
        <f t="shared" si="44"/>
        <v>--</v>
      </c>
      <c r="J407" t="str">
        <f t="shared" si="45"/>
        <v>---</v>
      </c>
      <c r="K407" t="str">
        <f>IFERROR(IF(J407="--",IF(G407=H407,VLOOKUP(G407,RAW_b_TEI0185_REV03!L:N,3,0),SUM(VLOOKUP(H407,RAW_b_TEI0185_REV03!L:N,3,0),VLOOKUP(G407,RAW_b_TEI0185_REV03!L:N,3,0))),"---"),"---")</f>
        <v>---</v>
      </c>
      <c r="L407" t="str">
        <f t="shared" si="46"/>
        <v>J3-A36</v>
      </c>
      <c r="M407" t="str">
        <f>IFERROR(IF(
COUNTIF(B2B!H:H,(IF(K407&lt;&gt;"---",IF(INDEX(RAW_b_TEI0185_REV03!B:D,MATCH(H407,RAW_b_TEI0185_REV03!B:B,0),3)=L407,INDEX(
RAW_b_TEI0185_REV03!B:D,MATCH(H407,INDEX(RAW_b_TEI0185_REV03!B:B,MATCH(H407,RAW_b_TEI0185_REV03!B:B,)+1):'RAW_b_TEI0185_REV03'!B11478,)+MATCH(H407,RAW_b_TEI0185_REV03!B:B,),3),INDEX(RAW_b_TEI0185_REV03!B:D,MATCH(H407,RAW_b_TEI0185_REV03!B:B,0),3)),"---")))=1,"---",IF(K407&lt;&gt;"---",IF(INDEX(RAW_b_TEI0185_REV03!B:D,MATCH(H407,RAW_b_TEI0185_REV03!B:B,0),3)=L407,INDEX(
RAW_b_TEI0185_REV03!B:D,MATCH(H407,INDEX(RAW_b_TEI0185_REV03!B:B,MATCH(H407,RAW_b_TEI0185_REV03!B:B,)+1):'RAW_b_TEI0185_REV03'!B11478,)+MATCH(H407,RAW_b_TEI0185_REV03!B:B,),3),INDEX(RAW_b_TEI0185_REV03!B:D,MATCH(H407,RAW_b_TEI0185_REV03!B:B,0),3)),"---")),"---")</f>
        <v>---</v>
      </c>
      <c r="N407" t="str">
        <f>IFERROR(IF(AND(B407="B2B",J407="--"),L407,IF(
COUNTIF(B2B!H:H,(IF(K407&lt;&gt;"---",IF(INDEX(RAW_b_TEI0185_REV03!B:D,MATCH(H407,RAW_b_TEI0185_REV03!B:B,0),3)=L407,INDEX(
RAW_b_TEI0185_REV03!B:D,MATCH(H407,INDEX(RAW_b_TEI0185_REV03!B:B,MATCH(H407,RAW_b_TEI0185_REV03!B:B,)+1):'RAW_b_TEI0185_REV03'!B11478,)+MATCH(H407,RAW_b_TEI0185_REV03!B:B,),3),INDEX(RAW_b_TEI0185_REV03!B:D,MATCH(H407,RAW_b_TEI0185_REV03!B:B,0),3)),"---")))=0,"---",IF(K407&lt;&gt;"---",IF(INDEX(RAW_b_TEI0185_REV03!B:D,MATCH(H407,RAW_b_TEI0185_REV03!B:B,0),3)=L407,INDEX(
RAW_b_TEI0185_REV03!B:D,MATCH(H407,INDEX(RAW_b_TEI0185_REV03!B:B,MATCH(H407,RAW_b_TEI0185_REV03!B:B,)+1):'RAW_b_TEI0185_REV03'!B11478,)+MATCH(H407,RAW_b_TEI0185_REV03!B:B,),3),INDEX(RAW_b_TEI0185_REV03!B:D,MATCH(H407,RAW_b_TEI0185_REV03!B:B,0),3)),"---"))),"---")</f>
        <v>---</v>
      </c>
      <c r="T407">
        <f>COUNTIF(RAW_b_TEI0185_REV03!B:B,G407)</f>
        <v>2019</v>
      </c>
      <c r="U407" t="str">
        <f t="shared" si="47"/>
        <v>FMC-GND</v>
      </c>
      <c r="W407" t="str">
        <f>IF(IF(IFERROR(VLOOKUP(H407,$O$6:$O$50,1,),1)=1,1,0),IFERROR(VLOOKUP($F$2&amp;"-"&amp;H407,RAW_b_TEI0185_REV03!C:G,4,0),"--"),"---")</f>
        <v>---</v>
      </c>
      <c r="X407" t="str">
        <f t="shared" si="48"/>
        <v>---</v>
      </c>
    </row>
    <row r="408" spans="1:24" x14ac:dyDescent="0.25">
      <c r="A408" t="s">
        <v>5526</v>
      </c>
      <c r="B408" t="s">
        <v>5223</v>
      </c>
      <c r="C408" t="s">
        <v>294</v>
      </c>
      <c r="D408" t="s">
        <v>271</v>
      </c>
      <c r="E408" t="s">
        <v>1289</v>
      </c>
      <c r="F408" t="str">
        <f t="shared" si="42"/>
        <v>J3-A37</v>
      </c>
      <c r="G408" t="str">
        <f>VLOOKUP(F408,RAW_b_TEI0185_REV03!A:B,2,0)</f>
        <v>GND</v>
      </c>
      <c r="H408" t="str">
        <f t="shared" si="43"/>
        <v>GND</v>
      </c>
      <c r="I408" t="str">
        <f t="shared" si="44"/>
        <v>--</v>
      </c>
      <c r="J408" t="str">
        <f t="shared" si="45"/>
        <v>---</v>
      </c>
      <c r="K408" t="str">
        <f>IFERROR(IF(J408="--",IF(G408=H408,VLOOKUP(G408,RAW_b_TEI0185_REV03!L:N,3,0),SUM(VLOOKUP(H408,RAW_b_TEI0185_REV03!L:N,3,0),VLOOKUP(G408,RAW_b_TEI0185_REV03!L:N,3,0))),"---"),"---")</f>
        <v>---</v>
      </c>
      <c r="L408" t="str">
        <f t="shared" si="46"/>
        <v>J3-A37</v>
      </c>
      <c r="M408" t="str">
        <f>IFERROR(IF(
COUNTIF(B2B!H:H,(IF(K408&lt;&gt;"---",IF(INDEX(RAW_b_TEI0185_REV03!B:D,MATCH(H408,RAW_b_TEI0185_REV03!B:B,0),3)=L408,INDEX(
RAW_b_TEI0185_REV03!B:D,MATCH(H408,INDEX(RAW_b_TEI0185_REV03!B:B,MATCH(H408,RAW_b_TEI0185_REV03!B:B,)+1):'RAW_b_TEI0185_REV03'!B11479,)+MATCH(H408,RAW_b_TEI0185_REV03!B:B,),3),INDEX(RAW_b_TEI0185_REV03!B:D,MATCH(H408,RAW_b_TEI0185_REV03!B:B,0),3)),"---")))=1,"---",IF(K408&lt;&gt;"---",IF(INDEX(RAW_b_TEI0185_REV03!B:D,MATCH(H408,RAW_b_TEI0185_REV03!B:B,0),3)=L408,INDEX(
RAW_b_TEI0185_REV03!B:D,MATCH(H408,INDEX(RAW_b_TEI0185_REV03!B:B,MATCH(H408,RAW_b_TEI0185_REV03!B:B,)+1):'RAW_b_TEI0185_REV03'!B11479,)+MATCH(H408,RAW_b_TEI0185_REV03!B:B,),3),INDEX(RAW_b_TEI0185_REV03!B:D,MATCH(H408,RAW_b_TEI0185_REV03!B:B,0),3)),"---")),"---")</f>
        <v>---</v>
      </c>
      <c r="N408" t="str">
        <f>IFERROR(IF(AND(B408="B2B",J408="--"),L408,IF(
COUNTIF(B2B!H:H,(IF(K408&lt;&gt;"---",IF(INDEX(RAW_b_TEI0185_REV03!B:D,MATCH(H408,RAW_b_TEI0185_REV03!B:B,0),3)=L408,INDEX(
RAW_b_TEI0185_REV03!B:D,MATCH(H408,INDEX(RAW_b_TEI0185_REV03!B:B,MATCH(H408,RAW_b_TEI0185_REV03!B:B,)+1):'RAW_b_TEI0185_REV03'!B11479,)+MATCH(H408,RAW_b_TEI0185_REV03!B:B,),3),INDEX(RAW_b_TEI0185_REV03!B:D,MATCH(H408,RAW_b_TEI0185_REV03!B:B,0),3)),"---")))=0,"---",IF(K408&lt;&gt;"---",IF(INDEX(RAW_b_TEI0185_REV03!B:D,MATCH(H408,RAW_b_TEI0185_REV03!B:B,0),3)=L408,INDEX(
RAW_b_TEI0185_REV03!B:D,MATCH(H408,INDEX(RAW_b_TEI0185_REV03!B:B,MATCH(H408,RAW_b_TEI0185_REV03!B:B,)+1):'RAW_b_TEI0185_REV03'!B11479,)+MATCH(H408,RAW_b_TEI0185_REV03!B:B,),3),INDEX(RAW_b_TEI0185_REV03!B:D,MATCH(H408,RAW_b_TEI0185_REV03!B:B,0),3)),"---"))),"---")</f>
        <v>---</v>
      </c>
      <c r="T408">
        <f>COUNTIF(RAW_b_TEI0185_REV03!B:B,G408)</f>
        <v>2019</v>
      </c>
      <c r="U408" t="str">
        <f t="shared" si="47"/>
        <v>FMC-GND</v>
      </c>
      <c r="W408" t="str">
        <f>IF(IF(IFERROR(VLOOKUP(H408,$O$6:$O$50,1,),1)=1,1,0),IFERROR(VLOOKUP($F$2&amp;"-"&amp;H408,RAW_b_TEI0185_REV03!C:G,4,0),"--"),"---")</f>
        <v>---</v>
      </c>
      <c r="X408" t="str">
        <f t="shared" si="48"/>
        <v>---</v>
      </c>
    </row>
    <row r="409" spans="1:24" x14ac:dyDescent="0.25">
      <c r="A409" t="s">
        <v>5527</v>
      </c>
      <c r="B409" t="s">
        <v>5223</v>
      </c>
      <c r="C409" t="s">
        <v>294</v>
      </c>
      <c r="D409" t="s">
        <v>271</v>
      </c>
      <c r="E409" t="s">
        <v>1290</v>
      </c>
      <c r="F409" t="str">
        <f t="shared" si="42"/>
        <v>J3-A40</v>
      </c>
      <c r="G409" t="str">
        <f>VLOOKUP(F409,RAW_b_TEI0185_REV03!A:B,2,0)</f>
        <v>GND</v>
      </c>
      <c r="H409" t="str">
        <f t="shared" si="43"/>
        <v>GND</v>
      </c>
      <c r="I409" t="str">
        <f t="shared" si="44"/>
        <v>--</v>
      </c>
      <c r="J409" t="str">
        <f t="shared" si="45"/>
        <v>---</v>
      </c>
      <c r="K409" t="str">
        <f>IFERROR(IF(J409="--",IF(G409=H409,VLOOKUP(G409,RAW_b_TEI0185_REV03!L:N,3,0),SUM(VLOOKUP(H409,RAW_b_TEI0185_REV03!L:N,3,0),VLOOKUP(G409,RAW_b_TEI0185_REV03!L:N,3,0))),"---"),"---")</f>
        <v>---</v>
      </c>
      <c r="L409" t="str">
        <f t="shared" si="46"/>
        <v>J3-A40</v>
      </c>
      <c r="M409" t="str">
        <f>IFERROR(IF(
COUNTIF(B2B!H:H,(IF(K409&lt;&gt;"---",IF(INDEX(RAW_b_TEI0185_REV03!B:D,MATCH(H409,RAW_b_TEI0185_REV03!B:B,0),3)=L409,INDEX(
RAW_b_TEI0185_REV03!B:D,MATCH(H409,INDEX(RAW_b_TEI0185_REV03!B:B,MATCH(H409,RAW_b_TEI0185_REV03!B:B,)+1):'RAW_b_TEI0185_REV03'!B11480,)+MATCH(H409,RAW_b_TEI0185_REV03!B:B,),3),INDEX(RAW_b_TEI0185_REV03!B:D,MATCH(H409,RAW_b_TEI0185_REV03!B:B,0),3)),"---")))=1,"---",IF(K409&lt;&gt;"---",IF(INDEX(RAW_b_TEI0185_REV03!B:D,MATCH(H409,RAW_b_TEI0185_REV03!B:B,0),3)=L409,INDEX(
RAW_b_TEI0185_REV03!B:D,MATCH(H409,INDEX(RAW_b_TEI0185_REV03!B:B,MATCH(H409,RAW_b_TEI0185_REV03!B:B,)+1):'RAW_b_TEI0185_REV03'!B11480,)+MATCH(H409,RAW_b_TEI0185_REV03!B:B,),3),INDEX(RAW_b_TEI0185_REV03!B:D,MATCH(H409,RAW_b_TEI0185_REV03!B:B,0),3)),"---")),"---")</f>
        <v>---</v>
      </c>
      <c r="N409" t="str">
        <f>IFERROR(IF(AND(B409="B2B",J409="--"),L409,IF(
COUNTIF(B2B!H:H,(IF(K409&lt;&gt;"---",IF(INDEX(RAW_b_TEI0185_REV03!B:D,MATCH(H409,RAW_b_TEI0185_REV03!B:B,0),3)=L409,INDEX(
RAW_b_TEI0185_REV03!B:D,MATCH(H409,INDEX(RAW_b_TEI0185_REV03!B:B,MATCH(H409,RAW_b_TEI0185_REV03!B:B,)+1):'RAW_b_TEI0185_REV03'!B11480,)+MATCH(H409,RAW_b_TEI0185_REV03!B:B,),3),INDEX(RAW_b_TEI0185_REV03!B:D,MATCH(H409,RAW_b_TEI0185_REV03!B:B,0),3)),"---")))=0,"---",IF(K409&lt;&gt;"---",IF(INDEX(RAW_b_TEI0185_REV03!B:D,MATCH(H409,RAW_b_TEI0185_REV03!B:B,0),3)=L409,INDEX(
RAW_b_TEI0185_REV03!B:D,MATCH(H409,INDEX(RAW_b_TEI0185_REV03!B:B,MATCH(H409,RAW_b_TEI0185_REV03!B:B,)+1):'RAW_b_TEI0185_REV03'!B11480,)+MATCH(H409,RAW_b_TEI0185_REV03!B:B,),3),INDEX(RAW_b_TEI0185_REV03!B:D,MATCH(H409,RAW_b_TEI0185_REV03!B:B,0),3)),"---"))),"---")</f>
        <v>---</v>
      </c>
      <c r="T409">
        <f>COUNTIF(RAW_b_TEI0185_REV03!B:B,G409)</f>
        <v>2019</v>
      </c>
      <c r="U409" t="str">
        <f t="shared" si="47"/>
        <v>FMC-GND</v>
      </c>
      <c r="W409" t="str">
        <f>IF(IF(IFERROR(VLOOKUP(H409,$O$6:$O$50,1,),1)=1,1,0),IFERROR(VLOOKUP($F$2&amp;"-"&amp;H409,RAW_b_TEI0185_REV03!C:G,4,0),"--"),"---")</f>
        <v>---</v>
      </c>
      <c r="X409" t="str">
        <f t="shared" si="48"/>
        <v>---</v>
      </c>
    </row>
    <row r="410" spans="1:24" x14ac:dyDescent="0.25">
      <c r="A410" t="s">
        <v>5528</v>
      </c>
      <c r="B410" t="s">
        <v>5223</v>
      </c>
      <c r="C410" t="s">
        <v>294</v>
      </c>
      <c r="D410" t="s">
        <v>271</v>
      </c>
      <c r="E410" t="s">
        <v>372</v>
      </c>
      <c r="F410" t="str">
        <f t="shared" si="42"/>
        <v>J3-B2</v>
      </c>
      <c r="G410" t="str">
        <f>VLOOKUP(F410,RAW_b_TEI0185_REV03!A:B,2,0)</f>
        <v>GND</v>
      </c>
      <c r="H410" t="str">
        <f t="shared" si="43"/>
        <v>GND</v>
      </c>
      <c r="I410" t="str">
        <f t="shared" si="44"/>
        <v>--</v>
      </c>
      <c r="J410" t="str">
        <f t="shared" si="45"/>
        <v>---</v>
      </c>
      <c r="K410" t="str">
        <f>IFERROR(IF(J410="--",IF(G410=H410,VLOOKUP(G410,RAW_b_TEI0185_REV03!L:N,3,0),SUM(VLOOKUP(H410,RAW_b_TEI0185_REV03!L:N,3,0),VLOOKUP(G410,RAW_b_TEI0185_REV03!L:N,3,0))),"---"),"---")</f>
        <v>---</v>
      </c>
      <c r="L410" t="str">
        <f t="shared" si="46"/>
        <v>J3-B2</v>
      </c>
      <c r="M410" t="str">
        <f>IFERROR(IF(
COUNTIF(B2B!H:H,(IF(K410&lt;&gt;"---",IF(INDEX(RAW_b_TEI0185_REV03!B:D,MATCH(H410,RAW_b_TEI0185_REV03!B:B,0),3)=L410,INDEX(
RAW_b_TEI0185_REV03!B:D,MATCH(H410,INDEX(RAW_b_TEI0185_REV03!B:B,MATCH(H410,RAW_b_TEI0185_REV03!B:B,)+1):'RAW_b_TEI0185_REV03'!B11481,)+MATCH(H410,RAW_b_TEI0185_REV03!B:B,),3),INDEX(RAW_b_TEI0185_REV03!B:D,MATCH(H410,RAW_b_TEI0185_REV03!B:B,0),3)),"---")))=1,"---",IF(K410&lt;&gt;"---",IF(INDEX(RAW_b_TEI0185_REV03!B:D,MATCH(H410,RAW_b_TEI0185_REV03!B:B,0),3)=L410,INDEX(
RAW_b_TEI0185_REV03!B:D,MATCH(H410,INDEX(RAW_b_TEI0185_REV03!B:B,MATCH(H410,RAW_b_TEI0185_REV03!B:B,)+1):'RAW_b_TEI0185_REV03'!B11481,)+MATCH(H410,RAW_b_TEI0185_REV03!B:B,),3),INDEX(RAW_b_TEI0185_REV03!B:D,MATCH(H410,RAW_b_TEI0185_REV03!B:B,0),3)),"---")),"---")</f>
        <v>---</v>
      </c>
      <c r="N410" t="str">
        <f>IFERROR(IF(AND(B410="B2B",J410="--"),L410,IF(
COUNTIF(B2B!H:H,(IF(K410&lt;&gt;"---",IF(INDEX(RAW_b_TEI0185_REV03!B:D,MATCH(H410,RAW_b_TEI0185_REV03!B:B,0),3)=L410,INDEX(
RAW_b_TEI0185_REV03!B:D,MATCH(H410,INDEX(RAW_b_TEI0185_REV03!B:B,MATCH(H410,RAW_b_TEI0185_REV03!B:B,)+1):'RAW_b_TEI0185_REV03'!B11481,)+MATCH(H410,RAW_b_TEI0185_REV03!B:B,),3),INDEX(RAW_b_TEI0185_REV03!B:D,MATCH(H410,RAW_b_TEI0185_REV03!B:B,0),3)),"---")))=0,"---",IF(K410&lt;&gt;"---",IF(INDEX(RAW_b_TEI0185_REV03!B:D,MATCH(H410,RAW_b_TEI0185_REV03!B:B,0),3)=L410,INDEX(
RAW_b_TEI0185_REV03!B:D,MATCH(H410,INDEX(RAW_b_TEI0185_REV03!B:B,MATCH(H410,RAW_b_TEI0185_REV03!B:B,)+1):'RAW_b_TEI0185_REV03'!B11481,)+MATCH(H410,RAW_b_TEI0185_REV03!B:B,),3),INDEX(RAW_b_TEI0185_REV03!B:D,MATCH(H410,RAW_b_TEI0185_REV03!B:B,0),3)),"---"))),"---")</f>
        <v>---</v>
      </c>
      <c r="T410">
        <f>COUNTIF(RAW_b_TEI0185_REV03!B:B,G410)</f>
        <v>2019</v>
      </c>
      <c r="U410" t="str">
        <f t="shared" si="47"/>
        <v>FMC-GND</v>
      </c>
      <c r="W410" t="str">
        <f>IF(IF(IFERROR(VLOOKUP(H410,$O$6:$O$50,1,),1)=1,1,0),IFERROR(VLOOKUP($F$2&amp;"-"&amp;H410,RAW_b_TEI0185_REV03!C:G,4,0),"--"),"---")</f>
        <v>---</v>
      </c>
      <c r="X410" t="str">
        <f t="shared" si="48"/>
        <v>---</v>
      </c>
    </row>
    <row r="411" spans="1:24" x14ac:dyDescent="0.25">
      <c r="A411" t="s">
        <v>5529</v>
      </c>
      <c r="B411" t="s">
        <v>5223</v>
      </c>
      <c r="C411" t="s">
        <v>294</v>
      </c>
      <c r="D411" t="s">
        <v>271</v>
      </c>
      <c r="E411" t="s">
        <v>374</v>
      </c>
      <c r="F411" t="str">
        <f t="shared" si="42"/>
        <v>J3-B3</v>
      </c>
      <c r="G411" t="str">
        <f>VLOOKUP(F411,RAW_b_TEI0185_REV03!A:B,2,0)</f>
        <v>GND</v>
      </c>
      <c r="H411" t="str">
        <f t="shared" si="43"/>
        <v>GND</v>
      </c>
      <c r="I411" t="str">
        <f t="shared" si="44"/>
        <v>--</v>
      </c>
      <c r="J411" t="str">
        <f t="shared" si="45"/>
        <v>---</v>
      </c>
      <c r="K411" t="str">
        <f>IFERROR(IF(J411="--",IF(G411=H411,VLOOKUP(G411,RAW_b_TEI0185_REV03!L:N,3,0),SUM(VLOOKUP(H411,RAW_b_TEI0185_REV03!L:N,3,0),VLOOKUP(G411,RAW_b_TEI0185_REV03!L:N,3,0))),"---"),"---")</f>
        <v>---</v>
      </c>
      <c r="L411" t="str">
        <f t="shared" si="46"/>
        <v>J3-B3</v>
      </c>
      <c r="M411" t="str">
        <f>IFERROR(IF(
COUNTIF(B2B!H:H,(IF(K411&lt;&gt;"---",IF(INDEX(RAW_b_TEI0185_REV03!B:D,MATCH(H411,RAW_b_TEI0185_REV03!B:B,0),3)=L411,INDEX(
RAW_b_TEI0185_REV03!B:D,MATCH(H411,INDEX(RAW_b_TEI0185_REV03!B:B,MATCH(H411,RAW_b_TEI0185_REV03!B:B,)+1):'RAW_b_TEI0185_REV03'!B11482,)+MATCH(H411,RAW_b_TEI0185_REV03!B:B,),3),INDEX(RAW_b_TEI0185_REV03!B:D,MATCH(H411,RAW_b_TEI0185_REV03!B:B,0),3)),"---")))=1,"---",IF(K411&lt;&gt;"---",IF(INDEX(RAW_b_TEI0185_REV03!B:D,MATCH(H411,RAW_b_TEI0185_REV03!B:B,0),3)=L411,INDEX(
RAW_b_TEI0185_REV03!B:D,MATCH(H411,INDEX(RAW_b_TEI0185_REV03!B:B,MATCH(H411,RAW_b_TEI0185_REV03!B:B,)+1):'RAW_b_TEI0185_REV03'!B11482,)+MATCH(H411,RAW_b_TEI0185_REV03!B:B,),3),INDEX(RAW_b_TEI0185_REV03!B:D,MATCH(H411,RAW_b_TEI0185_REV03!B:B,0),3)),"---")),"---")</f>
        <v>---</v>
      </c>
      <c r="N411" t="str">
        <f>IFERROR(IF(AND(B411="B2B",J411="--"),L411,IF(
COUNTIF(B2B!H:H,(IF(K411&lt;&gt;"---",IF(INDEX(RAW_b_TEI0185_REV03!B:D,MATCH(H411,RAW_b_TEI0185_REV03!B:B,0),3)=L411,INDEX(
RAW_b_TEI0185_REV03!B:D,MATCH(H411,INDEX(RAW_b_TEI0185_REV03!B:B,MATCH(H411,RAW_b_TEI0185_REV03!B:B,)+1):'RAW_b_TEI0185_REV03'!B11482,)+MATCH(H411,RAW_b_TEI0185_REV03!B:B,),3),INDEX(RAW_b_TEI0185_REV03!B:D,MATCH(H411,RAW_b_TEI0185_REV03!B:B,0),3)),"---")))=0,"---",IF(K411&lt;&gt;"---",IF(INDEX(RAW_b_TEI0185_REV03!B:D,MATCH(H411,RAW_b_TEI0185_REV03!B:B,0),3)=L411,INDEX(
RAW_b_TEI0185_REV03!B:D,MATCH(H411,INDEX(RAW_b_TEI0185_REV03!B:B,MATCH(H411,RAW_b_TEI0185_REV03!B:B,)+1):'RAW_b_TEI0185_REV03'!B11482,)+MATCH(H411,RAW_b_TEI0185_REV03!B:B,),3),INDEX(RAW_b_TEI0185_REV03!B:D,MATCH(H411,RAW_b_TEI0185_REV03!B:B,0),3)),"---"))),"---")</f>
        <v>---</v>
      </c>
      <c r="T411">
        <f>COUNTIF(RAW_b_TEI0185_REV03!B:B,G411)</f>
        <v>2019</v>
      </c>
      <c r="U411" t="str">
        <f t="shared" si="47"/>
        <v>FMC-GND</v>
      </c>
      <c r="W411" t="str">
        <f>IF(IF(IFERROR(VLOOKUP(H411,$O$6:$O$50,1,),1)=1,1,0),IFERROR(VLOOKUP($F$2&amp;"-"&amp;H411,RAW_b_TEI0185_REV03!C:G,4,0),"--"),"---")</f>
        <v>---</v>
      </c>
      <c r="X411" t="str">
        <f t="shared" si="48"/>
        <v>---</v>
      </c>
    </row>
    <row r="412" spans="1:24" x14ac:dyDescent="0.25">
      <c r="A412" t="s">
        <v>5530</v>
      </c>
      <c r="B412" t="s">
        <v>5223</v>
      </c>
      <c r="C412" t="s">
        <v>294</v>
      </c>
      <c r="D412" t="s">
        <v>271</v>
      </c>
      <c r="E412" t="s">
        <v>381</v>
      </c>
      <c r="F412" t="str">
        <f t="shared" si="42"/>
        <v>J3-B6</v>
      </c>
      <c r="G412" t="str">
        <f>VLOOKUP(F412,RAW_b_TEI0185_REV03!A:B,2,0)</f>
        <v>GND</v>
      </c>
      <c r="H412" t="str">
        <f t="shared" si="43"/>
        <v>GND</v>
      </c>
      <c r="I412" t="str">
        <f t="shared" si="44"/>
        <v>--</v>
      </c>
      <c r="J412" t="str">
        <f t="shared" si="45"/>
        <v>---</v>
      </c>
      <c r="K412" t="str">
        <f>IFERROR(IF(J412="--",IF(G412=H412,VLOOKUP(G412,RAW_b_TEI0185_REV03!L:N,3,0),SUM(VLOOKUP(H412,RAW_b_TEI0185_REV03!L:N,3,0),VLOOKUP(G412,RAW_b_TEI0185_REV03!L:N,3,0))),"---"),"---")</f>
        <v>---</v>
      </c>
      <c r="L412" t="str">
        <f t="shared" si="46"/>
        <v>J3-B6</v>
      </c>
      <c r="M412" t="str">
        <f>IFERROR(IF(
COUNTIF(B2B!H:H,(IF(K412&lt;&gt;"---",IF(INDEX(RAW_b_TEI0185_REV03!B:D,MATCH(H412,RAW_b_TEI0185_REV03!B:B,0),3)=L412,INDEX(
RAW_b_TEI0185_REV03!B:D,MATCH(H412,INDEX(RAW_b_TEI0185_REV03!B:B,MATCH(H412,RAW_b_TEI0185_REV03!B:B,)+1):'RAW_b_TEI0185_REV03'!B11483,)+MATCH(H412,RAW_b_TEI0185_REV03!B:B,),3),INDEX(RAW_b_TEI0185_REV03!B:D,MATCH(H412,RAW_b_TEI0185_REV03!B:B,0),3)),"---")))=1,"---",IF(K412&lt;&gt;"---",IF(INDEX(RAW_b_TEI0185_REV03!B:D,MATCH(H412,RAW_b_TEI0185_REV03!B:B,0),3)=L412,INDEX(
RAW_b_TEI0185_REV03!B:D,MATCH(H412,INDEX(RAW_b_TEI0185_REV03!B:B,MATCH(H412,RAW_b_TEI0185_REV03!B:B,)+1):'RAW_b_TEI0185_REV03'!B11483,)+MATCH(H412,RAW_b_TEI0185_REV03!B:B,),3),INDEX(RAW_b_TEI0185_REV03!B:D,MATCH(H412,RAW_b_TEI0185_REV03!B:B,0),3)),"---")),"---")</f>
        <v>---</v>
      </c>
      <c r="N412" t="str">
        <f>IFERROR(IF(AND(B412="B2B",J412="--"),L412,IF(
COUNTIF(B2B!H:H,(IF(K412&lt;&gt;"---",IF(INDEX(RAW_b_TEI0185_REV03!B:D,MATCH(H412,RAW_b_TEI0185_REV03!B:B,0),3)=L412,INDEX(
RAW_b_TEI0185_REV03!B:D,MATCH(H412,INDEX(RAW_b_TEI0185_REV03!B:B,MATCH(H412,RAW_b_TEI0185_REV03!B:B,)+1):'RAW_b_TEI0185_REV03'!B11483,)+MATCH(H412,RAW_b_TEI0185_REV03!B:B,),3),INDEX(RAW_b_TEI0185_REV03!B:D,MATCH(H412,RAW_b_TEI0185_REV03!B:B,0),3)),"---")))=0,"---",IF(K412&lt;&gt;"---",IF(INDEX(RAW_b_TEI0185_REV03!B:D,MATCH(H412,RAW_b_TEI0185_REV03!B:B,0),3)=L412,INDEX(
RAW_b_TEI0185_REV03!B:D,MATCH(H412,INDEX(RAW_b_TEI0185_REV03!B:B,MATCH(H412,RAW_b_TEI0185_REV03!B:B,)+1):'RAW_b_TEI0185_REV03'!B11483,)+MATCH(H412,RAW_b_TEI0185_REV03!B:B,),3),INDEX(RAW_b_TEI0185_REV03!B:D,MATCH(H412,RAW_b_TEI0185_REV03!B:B,0),3)),"---"))),"---")</f>
        <v>---</v>
      </c>
      <c r="T412">
        <f>COUNTIF(RAW_b_TEI0185_REV03!B:B,G412)</f>
        <v>2019</v>
      </c>
      <c r="U412" t="str">
        <f t="shared" si="47"/>
        <v>FMC-GND</v>
      </c>
      <c r="W412" t="str">
        <f>IF(IF(IFERROR(VLOOKUP(H412,$O$6:$O$50,1,),1)=1,1,0),IFERROR(VLOOKUP($F$2&amp;"-"&amp;H412,RAW_b_TEI0185_REV03!C:G,4,0),"--"),"---")</f>
        <v>---</v>
      </c>
      <c r="X412" t="str">
        <f t="shared" si="48"/>
        <v>---</v>
      </c>
    </row>
    <row r="413" spans="1:24" x14ac:dyDescent="0.25">
      <c r="A413" t="s">
        <v>5531</v>
      </c>
      <c r="B413" t="s">
        <v>5223</v>
      </c>
      <c r="C413" t="s">
        <v>294</v>
      </c>
      <c r="D413" t="s">
        <v>271</v>
      </c>
      <c r="E413" t="s">
        <v>384</v>
      </c>
      <c r="F413" t="str">
        <f t="shared" si="42"/>
        <v>J3-B7</v>
      </c>
      <c r="G413" t="str">
        <f>VLOOKUP(F413,RAW_b_TEI0185_REV03!A:B,2,0)</f>
        <v>GND</v>
      </c>
      <c r="H413" t="str">
        <f t="shared" si="43"/>
        <v>GND</v>
      </c>
      <c r="I413" t="str">
        <f t="shared" si="44"/>
        <v>--</v>
      </c>
      <c r="J413" t="str">
        <f t="shared" si="45"/>
        <v>---</v>
      </c>
      <c r="K413" t="str">
        <f>IFERROR(IF(J413="--",IF(G413=H413,VLOOKUP(G413,RAW_b_TEI0185_REV03!L:N,3,0),SUM(VLOOKUP(H413,RAW_b_TEI0185_REV03!L:N,3,0),VLOOKUP(G413,RAW_b_TEI0185_REV03!L:N,3,0))),"---"),"---")</f>
        <v>---</v>
      </c>
      <c r="L413" t="str">
        <f t="shared" si="46"/>
        <v>J3-B7</v>
      </c>
      <c r="M413" t="str">
        <f>IFERROR(IF(
COUNTIF(B2B!H:H,(IF(K413&lt;&gt;"---",IF(INDEX(RAW_b_TEI0185_REV03!B:D,MATCH(H413,RAW_b_TEI0185_REV03!B:B,0),3)=L413,INDEX(
RAW_b_TEI0185_REV03!B:D,MATCH(H413,INDEX(RAW_b_TEI0185_REV03!B:B,MATCH(H413,RAW_b_TEI0185_REV03!B:B,)+1):'RAW_b_TEI0185_REV03'!B11484,)+MATCH(H413,RAW_b_TEI0185_REV03!B:B,),3),INDEX(RAW_b_TEI0185_REV03!B:D,MATCH(H413,RAW_b_TEI0185_REV03!B:B,0),3)),"---")))=1,"---",IF(K413&lt;&gt;"---",IF(INDEX(RAW_b_TEI0185_REV03!B:D,MATCH(H413,RAW_b_TEI0185_REV03!B:B,0),3)=L413,INDEX(
RAW_b_TEI0185_REV03!B:D,MATCH(H413,INDEX(RAW_b_TEI0185_REV03!B:B,MATCH(H413,RAW_b_TEI0185_REV03!B:B,)+1):'RAW_b_TEI0185_REV03'!B11484,)+MATCH(H413,RAW_b_TEI0185_REV03!B:B,),3),INDEX(RAW_b_TEI0185_REV03!B:D,MATCH(H413,RAW_b_TEI0185_REV03!B:B,0),3)),"---")),"---")</f>
        <v>---</v>
      </c>
      <c r="N413" t="str">
        <f>IFERROR(IF(AND(B413="B2B",J413="--"),L413,IF(
COUNTIF(B2B!H:H,(IF(K413&lt;&gt;"---",IF(INDEX(RAW_b_TEI0185_REV03!B:D,MATCH(H413,RAW_b_TEI0185_REV03!B:B,0),3)=L413,INDEX(
RAW_b_TEI0185_REV03!B:D,MATCH(H413,INDEX(RAW_b_TEI0185_REV03!B:B,MATCH(H413,RAW_b_TEI0185_REV03!B:B,)+1):'RAW_b_TEI0185_REV03'!B11484,)+MATCH(H413,RAW_b_TEI0185_REV03!B:B,),3),INDEX(RAW_b_TEI0185_REV03!B:D,MATCH(H413,RAW_b_TEI0185_REV03!B:B,0),3)),"---")))=0,"---",IF(K413&lt;&gt;"---",IF(INDEX(RAW_b_TEI0185_REV03!B:D,MATCH(H413,RAW_b_TEI0185_REV03!B:B,0),3)=L413,INDEX(
RAW_b_TEI0185_REV03!B:D,MATCH(H413,INDEX(RAW_b_TEI0185_REV03!B:B,MATCH(H413,RAW_b_TEI0185_REV03!B:B,)+1):'RAW_b_TEI0185_REV03'!B11484,)+MATCH(H413,RAW_b_TEI0185_REV03!B:B,),3),INDEX(RAW_b_TEI0185_REV03!B:D,MATCH(H413,RAW_b_TEI0185_REV03!B:B,0),3)),"---"))),"---")</f>
        <v>---</v>
      </c>
      <c r="T413">
        <f>COUNTIF(RAW_b_TEI0185_REV03!B:B,G413)</f>
        <v>2019</v>
      </c>
      <c r="U413" t="str">
        <f t="shared" si="47"/>
        <v>FMC-GND</v>
      </c>
      <c r="W413" t="str">
        <f>IF(IF(IFERROR(VLOOKUP(H413,$O$6:$O$50,1,),1)=1,1,0),IFERROR(VLOOKUP($F$2&amp;"-"&amp;H413,RAW_b_TEI0185_REV03!C:G,4,0),"--"),"---")</f>
        <v>---</v>
      </c>
      <c r="X413" t="str">
        <f t="shared" si="48"/>
        <v>---</v>
      </c>
    </row>
    <row r="414" spans="1:24" x14ac:dyDescent="0.25">
      <c r="A414" t="s">
        <v>5532</v>
      </c>
      <c r="B414" t="s">
        <v>5223</v>
      </c>
      <c r="C414" t="s">
        <v>294</v>
      </c>
      <c r="D414" t="s">
        <v>271</v>
      </c>
      <c r="E414" t="s">
        <v>392</v>
      </c>
      <c r="F414" t="str">
        <f t="shared" si="42"/>
        <v>J3-B10</v>
      </c>
      <c r="G414" t="str">
        <f>VLOOKUP(F414,RAW_b_TEI0185_REV03!A:B,2,0)</f>
        <v>GND</v>
      </c>
      <c r="H414" t="str">
        <f t="shared" si="43"/>
        <v>GND</v>
      </c>
      <c r="I414" t="str">
        <f t="shared" si="44"/>
        <v>--</v>
      </c>
      <c r="J414" t="str">
        <f t="shared" si="45"/>
        <v>---</v>
      </c>
      <c r="K414" t="str">
        <f>IFERROR(IF(J414="--",IF(G414=H414,VLOOKUP(G414,RAW_b_TEI0185_REV03!L:N,3,0),SUM(VLOOKUP(H414,RAW_b_TEI0185_REV03!L:N,3,0),VLOOKUP(G414,RAW_b_TEI0185_REV03!L:N,3,0))),"---"),"---")</f>
        <v>---</v>
      </c>
      <c r="L414" t="str">
        <f t="shared" si="46"/>
        <v>J3-B10</v>
      </c>
      <c r="M414" t="str">
        <f>IFERROR(IF(
COUNTIF(B2B!H:H,(IF(K414&lt;&gt;"---",IF(INDEX(RAW_b_TEI0185_REV03!B:D,MATCH(H414,RAW_b_TEI0185_REV03!B:B,0),3)=L414,INDEX(
RAW_b_TEI0185_REV03!B:D,MATCH(H414,INDEX(RAW_b_TEI0185_REV03!B:B,MATCH(H414,RAW_b_TEI0185_REV03!B:B,)+1):'RAW_b_TEI0185_REV03'!B11485,)+MATCH(H414,RAW_b_TEI0185_REV03!B:B,),3),INDEX(RAW_b_TEI0185_REV03!B:D,MATCH(H414,RAW_b_TEI0185_REV03!B:B,0),3)),"---")))=1,"---",IF(K414&lt;&gt;"---",IF(INDEX(RAW_b_TEI0185_REV03!B:D,MATCH(H414,RAW_b_TEI0185_REV03!B:B,0),3)=L414,INDEX(
RAW_b_TEI0185_REV03!B:D,MATCH(H414,INDEX(RAW_b_TEI0185_REV03!B:B,MATCH(H414,RAW_b_TEI0185_REV03!B:B,)+1):'RAW_b_TEI0185_REV03'!B11485,)+MATCH(H414,RAW_b_TEI0185_REV03!B:B,),3),INDEX(RAW_b_TEI0185_REV03!B:D,MATCH(H414,RAW_b_TEI0185_REV03!B:B,0),3)),"---")),"---")</f>
        <v>---</v>
      </c>
      <c r="N414" t="str">
        <f>IFERROR(IF(AND(B414="B2B",J414="--"),L414,IF(
COUNTIF(B2B!H:H,(IF(K414&lt;&gt;"---",IF(INDEX(RAW_b_TEI0185_REV03!B:D,MATCH(H414,RAW_b_TEI0185_REV03!B:B,0),3)=L414,INDEX(
RAW_b_TEI0185_REV03!B:D,MATCH(H414,INDEX(RAW_b_TEI0185_REV03!B:B,MATCH(H414,RAW_b_TEI0185_REV03!B:B,)+1):'RAW_b_TEI0185_REV03'!B11485,)+MATCH(H414,RAW_b_TEI0185_REV03!B:B,),3),INDEX(RAW_b_TEI0185_REV03!B:D,MATCH(H414,RAW_b_TEI0185_REV03!B:B,0),3)),"---")))=0,"---",IF(K414&lt;&gt;"---",IF(INDEX(RAW_b_TEI0185_REV03!B:D,MATCH(H414,RAW_b_TEI0185_REV03!B:B,0),3)=L414,INDEX(
RAW_b_TEI0185_REV03!B:D,MATCH(H414,INDEX(RAW_b_TEI0185_REV03!B:B,MATCH(H414,RAW_b_TEI0185_REV03!B:B,)+1):'RAW_b_TEI0185_REV03'!B11485,)+MATCH(H414,RAW_b_TEI0185_REV03!B:B,),3),INDEX(RAW_b_TEI0185_REV03!B:D,MATCH(H414,RAW_b_TEI0185_REV03!B:B,0),3)),"---"))),"---")</f>
        <v>---</v>
      </c>
      <c r="T414">
        <f>COUNTIF(RAW_b_TEI0185_REV03!B:B,G414)</f>
        <v>2019</v>
      </c>
      <c r="U414" t="str">
        <f t="shared" si="47"/>
        <v>FMC-GND</v>
      </c>
      <c r="W414" t="str">
        <f>IF(IF(IFERROR(VLOOKUP(H414,$O$6:$O$50,1,),1)=1,1,0),IFERROR(VLOOKUP($F$2&amp;"-"&amp;H414,RAW_b_TEI0185_REV03!C:G,4,0),"--"),"---")</f>
        <v>---</v>
      </c>
      <c r="X414" t="str">
        <f t="shared" si="48"/>
        <v>---</v>
      </c>
    </row>
    <row r="415" spans="1:24" x14ac:dyDescent="0.25">
      <c r="A415" t="s">
        <v>5533</v>
      </c>
      <c r="B415" t="s">
        <v>5223</v>
      </c>
      <c r="C415" t="s">
        <v>294</v>
      </c>
      <c r="D415" t="s">
        <v>271</v>
      </c>
      <c r="E415" t="s">
        <v>395</v>
      </c>
      <c r="F415" t="str">
        <f t="shared" si="42"/>
        <v>J3-B11</v>
      </c>
      <c r="G415" t="str">
        <f>VLOOKUP(F415,RAW_b_TEI0185_REV03!A:B,2,0)</f>
        <v>GND</v>
      </c>
      <c r="H415" t="str">
        <f t="shared" si="43"/>
        <v>GND</v>
      </c>
      <c r="I415" t="str">
        <f t="shared" si="44"/>
        <v>--</v>
      </c>
      <c r="J415" t="str">
        <f t="shared" si="45"/>
        <v>---</v>
      </c>
      <c r="K415" t="str">
        <f>IFERROR(IF(J415="--",IF(G415=H415,VLOOKUP(G415,RAW_b_TEI0185_REV03!L:N,3,0),SUM(VLOOKUP(H415,RAW_b_TEI0185_REV03!L:N,3,0),VLOOKUP(G415,RAW_b_TEI0185_REV03!L:N,3,0))),"---"),"---")</f>
        <v>---</v>
      </c>
      <c r="L415" t="str">
        <f t="shared" si="46"/>
        <v>J3-B11</v>
      </c>
      <c r="M415" t="str">
        <f>IFERROR(IF(
COUNTIF(B2B!H:H,(IF(K415&lt;&gt;"---",IF(INDEX(RAW_b_TEI0185_REV03!B:D,MATCH(H415,RAW_b_TEI0185_REV03!B:B,0),3)=L415,INDEX(
RAW_b_TEI0185_REV03!B:D,MATCH(H415,INDEX(RAW_b_TEI0185_REV03!B:B,MATCH(H415,RAW_b_TEI0185_REV03!B:B,)+1):'RAW_b_TEI0185_REV03'!B11486,)+MATCH(H415,RAW_b_TEI0185_REV03!B:B,),3),INDEX(RAW_b_TEI0185_REV03!B:D,MATCH(H415,RAW_b_TEI0185_REV03!B:B,0),3)),"---")))=1,"---",IF(K415&lt;&gt;"---",IF(INDEX(RAW_b_TEI0185_REV03!B:D,MATCH(H415,RAW_b_TEI0185_REV03!B:B,0),3)=L415,INDEX(
RAW_b_TEI0185_REV03!B:D,MATCH(H415,INDEX(RAW_b_TEI0185_REV03!B:B,MATCH(H415,RAW_b_TEI0185_REV03!B:B,)+1):'RAW_b_TEI0185_REV03'!B11486,)+MATCH(H415,RAW_b_TEI0185_REV03!B:B,),3),INDEX(RAW_b_TEI0185_REV03!B:D,MATCH(H415,RAW_b_TEI0185_REV03!B:B,0),3)),"---")),"---")</f>
        <v>---</v>
      </c>
      <c r="N415" t="str">
        <f>IFERROR(IF(AND(B415="B2B",J415="--"),L415,IF(
COUNTIF(B2B!H:H,(IF(K415&lt;&gt;"---",IF(INDEX(RAW_b_TEI0185_REV03!B:D,MATCH(H415,RAW_b_TEI0185_REV03!B:B,0),3)=L415,INDEX(
RAW_b_TEI0185_REV03!B:D,MATCH(H415,INDEX(RAW_b_TEI0185_REV03!B:B,MATCH(H415,RAW_b_TEI0185_REV03!B:B,)+1):'RAW_b_TEI0185_REV03'!B11486,)+MATCH(H415,RAW_b_TEI0185_REV03!B:B,),3),INDEX(RAW_b_TEI0185_REV03!B:D,MATCH(H415,RAW_b_TEI0185_REV03!B:B,0),3)),"---")))=0,"---",IF(K415&lt;&gt;"---",IF(INDEX(RAW_b_TEI0185_REV03!B:D,MATCH(H415,RAW_b_TEI0185_REV03!B:B,0),3)=L415,INDEX(
RAW_b_TEI0185_REV03!B:D,MATCH(H415,INDEX(RAW_b_TEI0185_REV03!B:B,MATCH(H415,RAW_b_TEI0185_REV03!B:B,)+1):'RAW_b_TEI0185_REV03'!B11486,)+MATCH(H415,RAW_b_TEI0185_REV03!B:B,),3),INDEX(RAW_b_TEI0185_REV03!B:D,MATCH(H415,RAW_b_TEI0185_REV03!B:B,0),3)),"---"))),"---")</f>
        <v>---</v>
      </c>
      <c r="T415">
        <f>COUNTIF(RAW_b_TEI0185_REV03!B:B,G415)</f>
        <v>2019</v>
      </c>
      <c r="U415" t="str">
        <f t="shared" si="47"/>
        <v>FMC-GND</v>
      </c>
      <c r="W415" t="str">
        <f>IF(IF(IFERROR(VLOOKUP(H415,$O$6:$O$50,1,),1)=1,1,0),IFERROR(VLOOKUP($F$2&amp;"-"&amp;H415,RAW_b_TEI0185_REV03!C:G,4,0),"--"),"---")</f>
        <v>---</v>
      </c>
      <c r="X415" t="str">
        <f t="shared" si="48"/>
        <v>---</v>
      </c>
    </row>
    <row r="416" spans="1:24" x14ac:dyDescent="0.25">
      <c r="A416" t="s">
        <v>5534</v>
      </c>
      <c r="B416" t="s">
        <v>5223</v>
      </c>
      <c r="C416" t="s">
        <v>294</v>
      </c>
      <c r="D416" t="s">
        <v>271</v>
      </c>
      <c r="E416" t="s">
        <v>403</v>
      </c>
      <c r="F416" t="str">
        <f t="shared" si="42"/>
        <v>J3-B14</v>
      </c>
      <c r="G416" t="str">
        <f>VLOOKUP(F416,RAW_b_TEI0185_REV03!A:B,2,0)</f>
        <v>GND</v>
      </c>
      <c r="H416" t="str">
        <f t="shared" si="43"/>
        <v>GND</v>
      </c>
      <c r="I416" t="str">
        <f t="shared" si="44"/>
        <v>--</v>
      </c>
      <c r="J416" t="str">
        <f t="shared" si="45"/>
        <v>---</v>
      </c>
      <c r="K416" t="str">
        <f>IFERROR(IF(J416="--",IF(G416=H416,VLOOKUP(G416,RAW_b_TEI0185_REV03!L:N,3,0),SUM(VLOOKUP(H416,RAW_b_TEI0185_REV03!L:N,3,0),VLOOKUP(G416,RAW_b_TEI0185_REV03!L:N,3,0))),"---"),"---")</f>
        <v>---</v>
      </c>
      <c r="L416" t="str">
        <f t="shared" si="46"/>
        <v>J3-B14</v>
      </c>
      <c r="M416" t="str">
        <f>IFERROR(IF(
COUNTIF(B2B!H:H,(IF(K416&lt;&gt;"---",IF(INDEX(RAW_b_TEI0185_REV03!B:D,MATCH(H416,RAW_b_TEI0185_REV03!B:B,0),3)=L416,INDEX(
RAW_b_TEI0185_REV03!B:D,MATCH(H416,INDEX(RAW_b_TEI0185_REV03!B:B,MATCH(H416,RAW_b_TEI0185_REV03!B:B,)+1):'RAW_b_TEI0185_REV03'!B11487,)+MATCH(H416,RAW_b_TEI0185_REV03!B:B,),3),INDEX(RAW_b_TEI0185_REV03!B:D,MATCH(H416,RAW_b_TEI0185_REV03!B:B,0),3)),"---")))=1,"---",IF(K416&lt;&gt;"---",IF(INDEX(RAW_b_TEI0185_REV03!B:D,MATCH(H416,RAW_b_TEI0185_REV03!B:B,0),3)=L416,INDEX(
RAW_b_TEI0185_REV03!B:D,MATCH(H416,INDEX(RAW_b_TEI0185_REV03!B:B,MATCH(H416,RAW_b_TEI0185_REV03!B:B,)+1):'RAW_b_TEI0185_REV03'!B11487,)+MATCH(H416,RAW_b_TEI0185_REV03!B:B,),3),INDEX(RAW_b_TEI0185_REV03!B:D,MATCH(H416,RAW_b_TEI0185_REV03!B:B,0),3)),"---")),"---")</f>
        <v>---</v>
      </c>
      <c r="N416" t="str">
        <f>IFERROR(IF(AND(B416="B2B",J416="--"),L416,IF(
COUNTIF(B2B!H:H,(IF(K416&lt;&gt;"---",IF(INDEX(RAW_b_TEI0185_REV03!B:D,MATCH(H416,RAW_b_TEI0185_REV03!B:B,0),3)=L416,INDEX(
RAW_b_TEI0185_REV03!B:D,MATCH(H416,INDEX(RAW_b_TEI0185_REV03!B:B,MATCH(H416,RAW_b_TEI0185_REV03!B:B,)+1):'RAW_b_TEI0185_REV03'!B11487,)+MATCH(H416,RAW_b_TEI0185_REV03!B:B,),3),INDEX(RAW_b_TEI0185_REV03!B:D,MATCH(H416,RAW_b_TEI0185_REV03!B:B,0),3)),"---")))=0,"---",IF(K416&lt;&gt;"---",IF(INDEX(RAW_b_TEI0185_REV03!B:D,MATCH(H416,RAW_b_TEI0185_REV03!B:B,0),3)=L416,INDEX(
RAW_b_TEI0185_REV03!B:D,MATCH(H416,INDEX(RAW_b_TEI0185_REV03!B:B,MATCH(H416,RAW_b_TEI0185_REV03!B:B,)+1):'RAW_b_TEI0185_REV03'!B11487,)+MATCH(H416,RAW_b_TEI0185_REV03!B:B,),3),INDEX(RAW_b_TEI0185_REV03!B:D,MATCH(H416,RAW_b_TEI0185_REV03!B:B,0),3)),"---"))),"---")</f>
        <v>---</v>
      </c>
      <c r="T416">
        <f>COUNTIF(RAW_b_TEI0185_REV03!B:B,G416)</f>
        <v>2019</v>
      </c>
      <c r="U416" t="str">
        <f t="shared" si="47"/>
        <v>FMC-GND</v>
      </c>
      <c r="W416" t="str">
        <f>IF(IF(IFERROR(VLOOKUP(H416,$O$6:$O$50,1,),1)=1,1,0),IFERROR(VLOOKUP($F$2&amp;"-"&amp;H416,RAW_b_TEI0185_REV03!C:G,4,0),"--"),"---")</f>
        <v>---</v>
      </c>
      <c r="X416" t="str">
        <f t="shared" si="48"/>
        <v>---</v>
      </c>
    </row>
    <row r="417" spans="1:24" x14ac:dyDescent="0.25">
      <c r="A417" t="s">
        <v>5535</v>
      </c>
      <c r="B417" t="s">
        <v>5223</v>
      </c>
      <c r="C417" t="s">
        <v>294</v>
      </c>
      <c r="D417" t="s">
        <v>271</v>
      </c>
      <c r="E417" t="s">
        <v>406</v>
      </c>
      <c r="F417" t="str">
        <f t="shared" si="42"/>
        <v>J3-B15</v>
      </c>
      <c r="G417" t="str">
        <f>VLOOKUP(F417,RAW_b_TEI0185_REV03!A:B,2,0)</f>
        <v>GND</v>
      </c>
      <c r="H417" t="str">
        <f t="shared" si="43"/>
        <v>GND</v>
      </c>
      <c r="I417" t="str">
        <f t="shared" si="44"/>
        <v>--</v>
      </c>
      <c r="J417" t="str">
        <f t="shared" si="45"/>
        <v>---</v>
      </c>
      <c r="K417" t="str">
        <f>IFERROR(IF(J417="--",IF(G417=H417,VLOOKUP(G417,RAW_b_TEI0185_REV03!L:N,3,0),SUM(VLOOKUP(H417,RAW_b_TEI0185_REV03!L:N,3,0),VLOOKUP(G417,RAW_b_TEI0185_REV03!L:N,3,0))),"---"),"---")</f>
        <v>---</v>
      </c>
      <c r="L417" t="str">
        <f t="shared" si="46"/>
        <v>J3-B15</v>
      </c>
      <c r="M417" t="str">
        <f>IFERROR(IF(
COUNTIF(B2B!H:H,(IF(K417&lt;&gt;"---",IF(INDEX(RAW_b_TEI0185_REV03!B:D,MATCH(H417,RAW_b_TEI0185_REV03!B:B,0),3)=L417,INDEX(
RAW_b_TEI0185_REV03!B:D,MATCH(H417,INDEX(RAW_b_TEI0185_REV03!B:B,MATCH(H417,RAW_b_TEI0185_REV03!B:B,)+1):'RAW_b_TEI0185_REV03'!B11488,)+MATCH(H417,RAW_b_TEI0185_REV03!B:B,),3),INDEX(RAW_b_TEI0185_REV03!B:D,MATCH(H417,RAW_b_TEI0185_REV03!B:B,0),3)),"---")))=1,"---",IF(K417&lt;&gt;"---",IF(INDEX(RAW_b_TEI0185_REV03!B:D,MATCH(H417,RAW_b_TEI0185_REV03!B:B,0),3)=L417,INDEX(
RAW_b_TEI0185_REV03!B:D,MATCH(H417,INDEX(RAW_b_TEI0185_REV03!B:B,MATCH(H417,RAW_b_TEI0185_REV03!B:B,)+1):'RAW_b_TEI0185_REV03'!B11488,)+MATCH(H417,RAW_b_TEI0185_REV03!B:B,),3),INDEX(RAW_b_TEI0185_REV03!B:D,MATCH(H417,RAW_b_TEI0185_REV03!B:B,0),3)),"---")),"---")</f>
        <v>---</v>
      </c>
      <c r="N417" t="str">
        <f>IFERROR(IF(AND(B417="B2B",J417="--"),L417,IF(
COUNTIF(B2B!H:H,(IF(K417&lt;&gt;"---",IF(INDEX(RAW_b_TEI0185_REV03!B:D,MATCH(H417,RAW_b_TEI0185_REV03!B:B,0),3)=L417,INDEX(
RAW_b_TEI0185_REV03!B:D,MATCH(H417,INDEX(RAW_b_TEI0185_REV03!B:B,MATCH(H417,RAW_b_TEI0185_REV03!B:B,)+1):'RAW_b_TEI0185_REV03'!B11488,)+MATCH(H417,RAW_b_TEI0185_REV03!B:B,),3),INDEX(RAW_b_TEI0185_REV03!B:D,MATCH(H417,RAW_b_TEI0185_REV03!B:B,0),3)),"---")))=0,"---",IF(K417&lt;&gt;"---",IF(INDEX(RAW_b_TEI0185_REV03!B:D,MATCH(H417,RAW_b_TEI0185_REV03!B:B,0),3)=L417,INDEX(
RAW_b_TEI0185_REV03!B:D,MATCH(H417,INDEX(RAW_b_TEI0185_REV03!B:B,MATCH(H417,RAW_b_TEI0185_REV03!B:B,)+1):'RAW_b_TEI0185_REV03'!B11488,)+MATCH(H417,RAW_b_TEI0185_REV03!B:B,),3),INDEX(RAW_b_TEI0185_REV03!B:D,MATCH(H417,RAW_b_TEI0185_REV03!B:B,0),3)),"---"))),"---")</f>
        <v>---</v>
      </c>
      <c r="T417">
        <f>COUNTIF(RAW_b_TEI0185_REV03!B:B,G417)</f>
        <v>2019</v>
      </c>
      <c r="U417" t="str">
        <f t="shared" si="47"/>
        <v>FMC-GND</v>
      </c>
      <c r="W417" t="str">
        <f>IF(IF(IFERROR(VLOOKUP(H417,$O$6:$O$50,1,),1)=1,1,0),IFERROR(VLOOKUP($F$2&amp;"-"&amp;H417,RAW_b_TEI0185_REV03!C:G,4,0),"--"),"---")</f>
        <v>---</v>
      </c>
      <c r="X417" t="str">
        <f t="shared" si="48"/>
        <v>---</v>
      </c>
    </row>
    <row r="418" spans="1:24" x14ac:dyDescent="0.25">
      <c r="A418" t="s">
        <v>5536</v>
      </c>
      <c r="B418" t="s">
        <v>5223</v>
      </c>
      <c r="C418" t="s">
        <v>294</v>
      </c>
      <c r="D418" t="s">
        <v>271</v>
      </c>
      <c r="E418" t="s">
        <v>414</v>
      </c>
      <c r="F418" t="str">
        <f t="shared" si="42"/>
        <v>J3-B18</v>
      </c>
      <c r="G418" t="str">
        <f>VLOOKUP(F418,RAW_b_TEI0185_REV03!A:B,2,0)</f>
        <v>GND</v>
      </c>
      <c r="H418" t="str">
        <f t="shared" si="43"/>
        <v>GND</v>
      </c>
      <c r="I418" t="str">
        <f t="shared" si="44"/>
        <v>--</v>
      </c>
      <c r="J418" t="str">
        <f t="shared" si="45"/>
        <v>---</v>
      </c>
      <c r="K418" t="str">
        <f>IFERROR(IF(J418="--",IF(G418=H418,VLOOKUP(G418,RAW_b_TEI0185_REV03!L:N,3,0),SUM(VLOOKUP(H418,RAW_b_TEI0185_REV03!L:N,3,0),VLOOKUP(G418,RAW_b_TEI0185_REV03!L:N,3,0))),"---"),"---")</f>
        <v>---</v>
      </c>
      <c r="L418" t="str">
        <f t="shared" si="46"/>
        <v>J3-B18</v>
      </c>
      <c r="M418" t="str">
        <f>IFERROR(IF(
COUNTIF(B2B!H:H,(IF(K418&lt;&gt;"---",IF(INDEX(RAW_b_TEI0185_REV03!B:D,MATCH(H418,RAW_b_TEI0185_REV03!B:B,0),3)=L418,INDEX(
RAW_b_TEI0185_REV03!B:D,MATCH(H418,INDEX(RAW_b_TEI0185_REV03!B:B,MATCH(H418,RAW_b_TEI0185_REV03!B:B,)+1):'RAW_b_TEI0185_REV03'!B11489,)+MATCH(H418,RAW_b_TEI0185_REV03!B:B,),3),INDEX(RAW_b_TEI0185_REV03!B:D,MATCH(H418,RAW_b_TEI0185_REV03!B:B,0),3)),"---")))=1,"---",IF(K418&lt;&gt;"---",IF(INDEX(RAW_b_TEI0185_REV03!B:D,MATCH(H418,RAW_b_TEI0185_REV03!B:B,0),3)=L418,INDEX(
RAW_b_TEI0185_REV03!B:D,MATCH(H418,INDEX(RAW_b_TEI0185_REV03!B:B,MATCH(H418,RAW_b_TEI0185_REV03!B:B,)+1):'RAW_b_TEI0185_REV03'!B11489,)+MATCH(H418,RAW_b_TEI0185_REV03!B:B,),3),INDEX(RAW_b_TEI0185_REV03!B:D,MATCH(H418,RAW_b_TEI0185_REV03!B:B,0),3)),"---")),"---")</f>
        <v>---</v>
      </c>
      <c r="N418" t="str">
        <f>IFERROR(IF(AND(B418="B2B",J418="--"),L418,IF(
COUNTIF(B2B!H:H,(IF(K418&lt;&gt;"---",IF(INDEX(RAW_b_TEI0185_REV03!B:D,MATCH(H418,RAW_b_TEI0185_REV03!B:B,0),3)=L418,INDEX(
RAW_b_TEI0185_REV03!B:D,MATCH(H418,INDEX(RAW_b_TEI0185_REV03!B:B,MATCH(H418,RAW_b_TEI0185_REV03!B:B,)+1):'RAW_b_TEI0185_REV03'!B11489,)+MATCH(H418,RAW_b_TEI0185_REV03!B:B,),3),INDEX(RAW_b_TEI0185_REV03!B:D,MATCH(H418,RAW_b_TEI0185_REV03!B:B,0),3)),"---")))=0,"---",IF(K418&lt;&gt;"---",IF(INDEX(RAW_b_TEI0185_REV03!B:D,MATCH(H418,RAW_b_TEI0185_REV03!B:B,0),3)=L418,INDEX(
RAW_b_TEI0185_REV03!B:D,MATCH(H418,INDEX(RAW_b_TEI0185_REV03!B:B,MATCH(H418,RAW_b_TEI0185_REV03!B:B,)+1):'RAW_b_TEI0185_REV03'!B11489,)+MATCH(H418,RAW_b_TEI0185_REV03!B:B,),3),INDEX(RAW_b_TEI0185_REV03!B:D,MATCH(H418,RAW_b_TEI0185_REV03!B:B,0),3)),"---"))),"---")</f>
        <v>---</v>
      </c>
      <c r="T418">
        <f>COUNTIF(RAW_b_TEI0185_REV03!B:B,G418)</f>
        <v>2019</v>
      </c>
      <c r="U418" t="str">
        <f t="shared" si="47"/>
        <v>FMC-GND</v>
      </c>
      <c r="W418" t="str">
        <f>IF(IF(IFERROR(VLOOKUP(H418,$O$6:$O$50,1,),1)=1,1,0),IFERROR(VLOOKUP($F$2&amp;"-"&amp;H418,RAW_b_TEI0185_REV03!C:G,4,0),"--"),"---")</f>
        <v>---</v>
      </c>
      <c r="X418" t="str">
        <f t="shared" si="48"/>
        <v>---</v>
      </c>
    </row>
    <row r="419" spans="1:24" x14ac:dyDescent="0.25">
      <c r="A419" t="s">
        <v>5537</v>
      </c>
      <c r="B419" t="s">
        <v>5223</v>
      </c>
      <c r="C419" t="s">
        <v>294</v>
      </c>
      <c r="D419" t="s">
        <v>271</v>
      </c>
      <c r="E419" t="s">
        <v>416</v>
      </c>
      <c r="F419" t="str">
        <f t="shared" si="42"/>
        <v>J3-B19</v>
      </c>
      <c r="G419" t="str">
        <f>VLOOKUP(F419,RAW_b_TEI0185_REV03!A:B,2,0)</f>
        <v>GND</v>
      </c>
      <c r="H419" t="str">
        <f t="shared" si="43"/>
        <v>GND</v>
      </c>
      <c r="I419" t="str">
        <f t="shared" si="44"/>
        <v>--</v>
      </c>
      <c r="J419" t="str">
        <f t="shared" si="45"/>
        <v>---</v>
      </c>
      <c r="K419" t="str">
        <f>IFERROR(IF(J419="--",IF(G419=H419,VLOOKUP(G419,RAW_b_TEI0185_REV03!L:N,3,0),SUM(VLOOKUP(H419,RAW_b_TEI0185_REV03!L:N,3,0),VLOOKUP(G419,RAW_b_TEI0185_REV03!L:N,3,0))),"---"),"---")</f>
        <v>---</v>
      </c>
      <c r="L419" t="str">
        <f t="shared" si="46"/>
        <v>J3-B19</v>
      </c>
      <c r="M419" t="str">
        <f>IFERROR(IF(
COUNTIF(B2B!H:H,(IF(K419&lt;&gt;"---",IF(INDEX(RAW_b_TEI0185_REV03!B:D,MATCH(H419,RAW_b_TEI0185_REV03!B:B,0),3)=L419,INDEX(
RAW_b_TEI0185_REV03!B:D,MATCH(H419,INDEX(RAW_b_TEI0185_REV03!B:B,MATCH(H419,RAW_b_TEI0185_REV03!B:B,)+1):'RAW_b_TEI0185_REV03'!B11490,)+MATCH(H419,RAW_b_TEI0185_REV03!B:B,),3),INDEX(RAW_b_TEI0185_REV03!B:D,MATCH(H419,RAW_b_TEI0185_REV03!B:B,0),3)),"---")))=1,"---",IF(K419&lt;&gt;"---",IF(INDEX(RAW_b_TEI0185_REV03!B:D,MATCH(H419,RAW_b_TEI0185_REV03!B:B,0),3)=L419,INDEX(
RAW_b_TEI0185_REV03!B:D,MATCH(H419,INDEX(RAW_b_TEI0185_REV03!B:B,MATCH(H419,RAW_b_TEI0185_REV03!B:B,)+1):'RAW_b_TEI0185_REV03'!B11490,)+MATCH(H419,RAW_b_TEI0185_REV03!B:B,),3),INDEX(RAW_b_TEI0185_REV03!B:D,MATCH(H419,RAW_b_TEI0185_REV03!B:B,0),3)),"---")),"---")</f>
        <v>---</v>
      </c>
      <c r="N419" t="str">
        <f>IFERROR(IF(AND(B419="B2B",J419="--"),L419,IF(
COUNTIF(B2B!H:H,(IF(K419&lt;&gt;"---",IF(INDEX(RAW_b_TEI0185_REV03!B:D,MATCH(H419,RAW_b_TEI0185_REV03!B:B,0),3)=L419,INDEX(
RAW_b_TEI0185_REV03!B:D,MATCH(H419,INDEX(RAW_b_TEI0185_REV03!B:B,MATCH(H419,RAW_b_TEI0185_REV03!B:B,)+1):'RAW_b_TEI0185_REV03'!B11490,)+MATCH(H419,RAW_b_TEI0185_REV03!B:B,),3),INDEX(RAW_b_TEI0185_REV03!B:D,MATCH(H419,RAW_b_TEI0185_REV03!B:B,0),3)),"---")))=0,"---",IF(K419&lt;&gt;"---",IF(INDEX(RAW_b_TEI0185_REV03!B:D,MATCH(H419,RAW_b_TEI0185_REV03!B:B,0),3)=L419,INDEX(
RAW_b_TEI0185_REV03!B:D,MATCH(H419,INDEX(RAW_b_TEI0185_REV03!B:B,MATCH(H419,RAW_b_TEI0185_REV03!B:B,)+1):'RAW_b_TEI0185_REV03'!B11490,)+MATCH(H419,RAW_b_TEI0185_REV03!B:B,),3),INDEX(RAW_b_TEI0185_REV03!B:D,MATCH(H419,RAW_b_TEI0185_REV03!B:B,0),3)),"---"))),"---")</f>
        <v>---</v>
      </c>
      <c r="T419">
        <f>COUNTIF(RAW_b_TEI0185_REV03!B:B,G419)</f>
        <v>2019</v>
      </c>
      <c r="U419" t="str">
        <f t="shared" si="47"/>
        <v>FMC-GND</v>
      </c>
      <c r="W419" t="str">
        <f>IF(IF(IFERROR(VLOOKUP(H419,$O$6:$O$50,1,),1)=1,1,0),IFERROR(VLOOKUP($F$2&amp;"-"&amp;H419,RAW_b_TEI0185_REV03!C:G,4,0),"--"),"---")</f>
        <v>---</v>
      </c>
      <c r="X419" t="str">
        <f t="shared" si="48"/>
        <v>---</v>
      </c>
    </row>
    <row r="420" spans="1:24" x14ac:dyDescent="0.25">
      <c r="A420" t="s">
        <v>5538</v>
      </c>
      <c r="B420" t="s">
        <v>5223</v>
      </c>
      <c r="C420" t="s">
        <v>294</v>
      </c>
      <c r="D420" t="s">
        <v>271</v>
      </c>
      <c r="E420" t="s">
        <v>424</v>
      </c>
      <c r="F420" t="str">
        <f t="shared" si="42"/>
        <v>J3-B22</v>
      </c>
      <c r="G420" t="str">
        <f>VLOOKUP(F420,RAW_b_TEI0185_REV03!A:B,2,0)</f>
        <v>GND</v>
      </c>
      <c r="H420" t="str">
        <f t="shared" si="43"/>
        <v>GND</v>
      </c>
      <c r="I420" t="str">
        <f t="shared" si="44"/>
        <v>--</v>
      </c>
      <c r="J420" t="str">
        <f t="shared" si="45"/>
        <v>---</v>
      </c>
      <c r="K420" t="str">
        <f>IFERROR(IF(J420="--",IF(G420=H420,VLOOKUP(G420,RAW_b_TEI0185_REV03!L:N,3,0),SUM(VLOOKUP(H420,RAW_b_TEI0185_REV03!L:N,3,0),VLOOKUP(G420,RAW_b_TEI0185_REV03!L:N,3,0))),"---"),"---")</f>
        <v>---</v>
      </c>
      <c r="L420" t="str">
        <f t="shared" si="46"/>
        <v>J3-B22</v>
      </c>
      <c r="M420" t="str">
        <f>IFERROR(IF(
COUNTIF(B2B!H:H,(IF(K420&lt;&gt;"---",IF(INDEX(RAW_b_TEI0185_REV03!B:D,MATCH(H420,RAW_b_TEI0185_REV03!B:B,0),3)=L420,INDEX(
RAW_b_TEI0185_REV03!B:D,MATCH(H420,INDEX(RAW_b_TEI0185_REV03!B:B,MATCH(H420,RAW_b_TEI0185_REV03!B:B,)+1):'RAW_b_TEI0185_REV03'!B11491,)+MATCH(H420,RAW_b_TEI0185_REV03!B:B,),3),INDEX(RAW_b_TEI0185_REV03!B:D,MATCH(H420,RAW_b_TEI0185_REV03!B:B,0),3)),"---")))=1,"---",IF(K420&lt;&gt;"---",IF(INDEX(RAW_b_TEI0185_REV03!B:D,MATCH(H420,RAW_b_TEI0185_REV03!B:B,0),3)=L420,INDEX(
RAW_b_TEI0185_REV03!B:D,MATCH(H420,INDEX(RAW_b_TEI0185_REV03!B:B,MATCH(H420,RAW_b_TEI0185_REV03!B:B,)+1):'RAW_b_TEI0185_REV03'!B11491,)+MATCH(H420,RAW_b_TEI0185_REV03!B:B,),3),INDEX(RAW_b_TEI0185_REV03!B:D,MATCH(H420,RAW_b_TEI0185_REV03!B:B,0),3)),"---")),"---")</f>
        <v>---</v>
      </c>
      <c r="N420" t="str">
        <f>IFERROR(IF(AND(B420="B2B",J420="--"),L420,IF(
COUNTIF(B2B!H:H,(IF(K420&lt;&gt;"---",IF(INDEX(RAW_b_TEI0185_REV03!B:D,MATCH(H420,RAW_b_TEI0185_REV03!B:B,0),3)=L420,INDEX(
RAW_b_TEI0185_REV03!B:D,MATCH(H420,INDEX(RAW_b_TEI0185_REV03!B:B,MATCH(H420,RAW_b_TEI0185_REV03!B:B,)+1):'RAW_b_TEI0185_REV03'!B11491,)+MATCH(H420,RAW_b_TEI0185_REV03!B:B,),3),INDEX(RAW_b_TEI0185_REV03!B:D,MATCH(H420,RAW_b_TEI0185_REV03!B:B,0),3)),"---")))=0,"---",IF(K420&lt;&gt;"---",IF(INDEX(RAW_b_TEI0185_REV03!B:D,MATCH(H420,RAW_b_TEI0185_REV03!B:B,0),3)=L420,INDEX(
RAW_b_TEI0185_REV03!B:D,MATCH(H420,INDEX(RAW_b_TEI0185_REV03!B:B,MATCH(H420,RAW_b_TEI0185_REV03!B:B,)+1):'RAW_b_TEI0185_REV03'!B11491,)+MATCH(H420,RAW_b_TEI0185_REV03!B:B,),3),INDEX(RAW_b_TEI0185_REV03!B:D,MATCH(H420,RAW_b_TEI0185_REV03!B:B,0),3)),"---"))),"---")</f>
        <v>---</v>
      </c>
      <c r="T420">
        <f>COUNTIF(RAW_b_TEI0185_REV03!B:B,G420)</f>
        <v>2019</v>
      </c>
      <c r="U420" t="str">
        <f t="shared" si="47"/>
        <v>FMC-GND</v>
      </c>
      <c r="W420" t="str">
        <f>IF(IF(IFERROR(VLOOKUP(H420,$O$6:$O$50,1,),1)=1,1,0),IFERROR(VLOOKUP($F$2&amp;"-"&amp;H420,RAW_b_TEI0185_REV03!C:G,4,0),"--"),"---")</f>
        <v>---</v>
      </c>
      <c r="X420" t="str">
        <f t="shared" si="48"/>
        <v>---</v>
      </c>
    </row>
    <row r="421" spans="1:24" x14ac:dyDescent="0.25">
      <c r="A421" t="s">
        <v>5539</v>
      </c>
      <c r="B421" t="s">
        <v>5223</v>
      </c>
      <c r="C421" t="s">
        <v>294</v>
      </c>
      <c r="D421" t="s">
        <v>271</v>
      </c>
      <c r="E421" t="s">
        <v>426</v>
      </c>
      <c r="F421" t="str">
        <f t="shared" si="42"/>
        <v>J3-B23</v>
      </c>
      <c r="G421" t="str">
        <f>VLOOKUP(F421,RAW_b_TEI0185_REV03!A:B,2,0)</f>
        <v>GND</v>
      </c>
      <c r="H421" t="str">
        <f t="shared" si="43"/>
        <v>GND</v>
      </c>
      <c r="I421" t="str">
        <f t="shared" si="44"/>
        <v>--</v>
      </c>
      <c r="J421" t="str">
        <f t="shared" si="45"/>
        <v>---</v>
      </c>
      <c r="K421" t="str">
        <f>IFERROR(IF(J421="--",IF(G421=H421,VLOOKUP(G421,RAW_b_TEI0185_REV03!L:N,3,0),SUM(VLOOKUP(H421,RAW_b_TEI0185_REV03!L:N,3,0),VLOOKUP(G421,RAW_b_TEI0185_REV03!L:N,3,0))),"---"),"---")</f>
        <v>---</v>
      </c>
      <c r="L421" t="str">
        <f t="shared" si="46"/>
        <v>J3-B23</v>
      </c>
      <c r="M421" t="str">
        <f>IFERROR(IF(
COUNTIF(B2B!H:H,(IF(K421&lt;&gt;"---",IF(INDEX(RAW_b_TEI0185_REV03!B:D,MATCH(H421,RAW_b_TEI0185_REV03!B:B,0),3)=L421,INDEX(
RAW_b_TEI0185_REV03!B:D,MATCH(H421,INDEX(RAW_b_TEI0185_REV03!B:B,MATCH(H421,RAW_b_TEI0185_REV03!B:B,)+1):'RAW_b_TEI0185_REV03'!B11492,)+MATCH(H421,RAW_b_TEI0185_REV03!B:B,),3),INDEX(RAW_b_TEI0185_REV03!B:D,MATCH(H421,RAW_b_TEI0185_REV03!B:B,0),3)),"---")))=1,"---",IF(K421&lt;&gt;"---",IF(INDEX(RAW_b_TEI0185_REV03!B:D,MATCH(H421,RAW_b_TEI0185_REV03!B:B,0),3)=L421,INDEX(
RAW_b_TEI0185_REV03!B:D,MATCH(H421,INDEX(RAW_b_TEI0185_REV03!B:B,MATCH(H421,RAW_b_TEI0185_REV03!B:B,)+1):'RAW_b_TEI0185_REV03'!B11492,)+MATCH(H421,RAW_b_TEI0185_REV03!B:B,),3),INDEX(RAW_b_TEI0185_REV03!B:D,MATCH(H421,RAW_b_TEI0185_REV03!B:B,0),3)),"---")),"---")</f>
        <v>---</v>
      </c>
      <c r="N421" t="str">
        <f>IFERROR(IF(AND(B421="B2B",J421="--"),L421,IF(
COUNTIF(B2B!H:H,(IF(K421&lt;&gt;"---",IF(INDEX(RAW_b_TEI0185_REV03!B:D,MATCH(H421,RAW_b_TEI0185_REV03!B:B,0),3)=L421,INDEX(
RAW_b_TEI0185_REV03!B:D,MATCH(H421,INDEX(RAW_b_TEI0185_REV03!B:B,MATCH(H421,RAW_b_TEI0185_REV03!B:B,)+1):'RAW_b_TEI0185_REV03'!B11492,)+MATCH(H421,RAW_b_TEI0185_REV03!B:B,),3),INDEX(RAW_b_TEI0185_REV03!B:D,MATCH(H421,RAW_b_TEI0185_REV03!B:B,0),3)),"---")))=0,"---",IF(K421&lt;&gt;"---",IF(INDEX(RAW_b_TEI0185_REV03!B:D,MATCH(H421,RAW_b_TEI0185_REV03!B:B,0),3)=L421,INDEX(
RAW_b_TEI0185_REV03!B:D,MATCH(H421,INDEX(RAW_b_TEI0185_REV03!B:B,MATCH(H421,RAW_b_TEI0185_REV03!B:B,)+1):'RAW_b_TEI0185_REV03'!B11492,)+MATCH(H421,RAW_b_TEI0185_REV03!B:B,),3),INDEX(RAW_b_TEI0185_REV03!B:D,MATCH(H421,RAW_b_TEI0185_REV03!B:B,0),3)),"---"))),"---")</f>
        <v>---</v>
      </c>
      <c r="T421">
        <f>COUNTIF(RAW_b_TEI0185_REV03!B:B,G421)</f>
        <v>2019</v>
      </c>
      <c r="U421" t="str">
        <f t="shared" si="47"/>
        <v>FMC-GND</v>
      </c>
      <c r="W421" t="str">
        <f>IF(IF(IFERROR(VLOOKUP(H421,$O$6:$O$50,1,),1)=1,1,0),IFERROR(VLOOKUP($F$2&amp;"-"&amp;H421,RAW_b_TEI0185_REV03!C:G,4,0),"--"),"---")</f>
        <v>---</v>
      </c>
      <c r="X421" t="str">
        <f t="shared" si="48"/>
        <v>---</v>
      </c>
    </row>
    <row r="422" spans="1:24" x14ac:dyDescent="0.25">
      <c r="A422" t="s">
        <v>5540</v>
      </c>
      <c r="B422" t="s">
        <v>5223</v>
      </c>
      <c r="C422" t="s">
        <v>294</v>
      </c>
      <c r="D422" t="s">
        <v>271</v>
      </c>
      <c r="E422" t="s">
        <v>434</v>
      </c>
      <c r="F422" t="str">
        <f t="shared" si="42"/>
        <v>J3-B26</v>
      </c>
      <c r="G422" t="str">
        <f>VLOOKUP(F422,RAW_b_TEI0185_REV03!A:B,2,0)</f>
        <v>GND</v>
      </c>
      <c r="H422" t="str">
        <f t="shared" si="43"/>
        <v>GND</v>
      </c>
      <c r="I422" t="str">
        <f t="shared" si="44"/>
        <v>--</v>
      </c>
      <c r="J422" t="str">
        <f t="shared" si="45"/>
        <v>---</v>
      </c>
      <c r="K422" t="str">
        <f>IFERROR(IF(J422="--",IF(G422=H422,VLOOKUP(G422,RAW_b_TEI0185_REV03!L:N,3,0),SUM(VLOOKUP(H422,RAW_b_TEI0185_REV03!L:N,3,0),VLOOKUP(G422,RAW_b_TEI0185_REV03!L:N,3,0))),"---"),"---")</f>
        <v>---</v>
      </c>
      <c r="L422" t="str">
        <f t="shared" si="46"/>
        <v>J3-B26</v>
      </c>
      <c r="M422" t="str">
        <f>IFERROR(IF(
COUNTIF(B2B!H:H,(IF(K422&lt;&gt;"---",IF(INDEX(RAW_b_TEI0185_REV03!B:D,MATCH(H422,RAW_b_TEI0185_REV03!B:B,0),3)=L422,INDEX(
RAW_b_TEI0185_REV03!B:D,MATCH(H422,INDEX(RAW_b_TEI0185_REV03!B:B,MATCH(H422,RAW_b_TEI0185_REV03!B:B,)+1):'RAW_b_TEI0185_REV03'!B11493,)+MATCH(H422,RAW_b_TEI0185_REV03!B:B,),3),INDEX(RAW_b_TEI0185_REV03!B:D,MATCH(H422,RAW_b_TEI0185_REV03!B:B,0),3)),"---")))=1,"---",IF(K422&lt;&gt;"---",IF(INDEX(RAW_b_TEI0185_REV03!B:D,MATCH(H422,RAW_b_TEI0185_REV03!B:B,0),3)=L422,INDEX(
RAW_b_TEI0185_REV03!B:D,MATCH(H422,INDEX(RAW_b_TEI0185_REV03!B:B,MATCH(H422,RAW_b_TEI0185_REV03!B:B,)+1):'RAW_b_TEI0185_REV03'!B11493,)+MATCH(H422,RAW_b_TEI0185_REV03!B:B,),3),INDEX(RAW_b_TEI0185_REV03!B:D,MATCH(H422,RAW_b_TEI0185_REV03!B:B,0),3)),"---")),"---")</f>
        <v>---</v>
      </c>
      <c r="N422" t="str">
        <f>IFERROR(IF(AND(B422="B2B",J422="--"),L422,IF(
COUNTIF(B2B!H:H,(IF(K422&lt;&gt;"---",IF(INDEX(RAW_b_TEI0185_REV03!B:D,MATCH(H422,RAW_b_TEI0185_REV03!B:B,0),3)=L422,INDEX(
RAW_b_TEI0185_REV03!B:D,MATCH(H422,INDEX(RAW_b_TEI0185_REV03!B:B,MATCH(H422,RAW_b_TEI0185_REV03!B:B,)+1):'RAW_b_TEI0185_REV03'!B11493,)+MATCH(H422,RAW_b_TEI0185_REV03!B:B,),3),INDEX(RAW_b_TEI0185_REV03!B:D,MATCH(H422,RAW_b_TEI0185_REV03!B:B,0),3)),"---")))=0,"---",IF(K422&lt;&gt;"---",IF(INDEX(RAW_b_TEI0185_REV03!B:D,MATCH(H422,RAW_b_TEI0185_REV03!B:B,0),3)=L422,INDEX(
RAW_b_TEI0185_REV03!B:D,MATCH(H422,INDEX(RAW_b_TEI0185_REV03!B:B,MATCH(H422,RAW_b_TEI0185_REV03!B:B,)+1):'RAW_b_TEI0185_REV03'!B11493,)+MATCH(H422,RAW_b_TEI0185_REV03!B:B,),3),INDEX(RAW_b_TEI0185_REV03!B:D,MATCH(H422,RAW_b_TEI0185_REV03!B:B,0),3)),"---"))),"---")</f>
        <v>---</v>
      </c>
      <c r="T422">
        <f>COUNTIF(RAW_b_TEI0185_REV03!B:B,G422)</f>
        <v>2019</v>
      </c>
      <c r="U422" t="str">
        <f t="shared" si="47"/>
        <v>FMC-GND</v>
      </c>
      <c r="W422" t="str">
        <f>IF(IF(IFERROR(VLOOKUP(H422,$O$6:$O$50,1,),1)=1,1,0),IFERROR(VLOOKUP($F$2&amp;"-"&amp;H422,RAW_b_TEI0185_REV03!C:G,4,0),"--"),"---")</f>
        <v>---</v>
      </c>
      <c r="X422" t="str">
        <f t="shared" si="48"/>
        <v>---</v>
      </c>
    </row>
    <row r="423" spans="1:24" x14ac:dyDescent="0.25">
      <c r="A423" t="s">
        <v>5541</v>
      </c>
      <c r="B423" t="s">
        <v>5223</v>
      </c>
      <c r="C423" t="s">
        <v>294</v>
      </c>
      <c r="D423" t="s">
        <v>271</v>
      </c>
      <c r="E423" t="s">
        <v>436</v>
      </c>
      <c r="F423" t="str">
        <f t="shared" si="42"/>
        <v>J3-B27</v>
      </c>
      <c r="G423" t="str">
        <f>VLOOKUP(F423,RAW_b_TEI0185_REV03!A:B,2,0)</f>
        <v>GND</v>
      </c>
      <c r="H423" t="str">
        <f t="shared" si="43"/>
        <v>GND</v>
      </c>
      <c r="I423" t="str">
        <f t="shared" si="44"/>
        <v>--</v>
      </c>
      <c r="J423" t="str">
        <f t="shared" si="45"/>
        <v>---</v>
      </c>
      <c r="K423" t="str">
        <f>IFERROR(IF(J423="--",IF(G423=H423,VLOOKUP(G423,RAW_b_TEI0185_REV03!L:N,3,0),SUM(VLOOKUP(H423,RAW_b_TEI0185_REV03!L:N,3,0),VLOOKUP(G423,RAW_b_TEI0185_REV03!L:N,3,0))),"---"),"---")</f>
        <v>---</v>
      </c>
      <c r="L423" t="str">
        <f t="shared" si="46"/>
        <v>J3-B27</v>
      </c>
      <c r="M423" t="str">
        <f>IFERROR(IF(
COUNTIF(B2B!H:H,(IF(K423&lt;&gt;"---",IF(INDEX(RAW_b_TEI0185_REV03!B:D,MATCH(H423,RAW_b_TEI0185_REV03!B:B,0),3)=L423,INDEX(
RAW_b_TEI0185_REV03!B:D,MATCH(H423,INDEX(RAW_b_TEI0185_REV03!B:B,MATCH(H423,RAW_b_TEI0185_REV03!B:B,)+1):'RAW_b_TEI0185_REV03'!B11494,)+MATCH(H423,RAW_b_TEI0185_REV03!B:B,),3),INDEX(RAW_b_TEI0185_REV03!B:D,MATCH(H423,RAW_b_TEI0185_REV03!B:B,0),3)),"---")))=1,"---",IF(K423&lt;&gt;"---",IF(INDEX(RAW_b_TEI0185_REV03!B:D,MATCH(H423,RAW_b_TEI0185_REV03!B:B,0),3)=L423,INDEX(
RAW_b_TEI0185_REV03!B:D,MATCH(H423,INDEX(RAW_b_TEI0185_REV03!B:B,MATCH(H423,RAW_b_TEI0185_REV03!B:B,)+1):'RAW_b_TEI0185_REV03'!B11494,)+MATCH(H423,RAW_b_TEI0185_REV03!B:B,),3),INDEX(RAW_b_TEI0185_REV03!B:D,MATCH(H423,RAW_b_TEI0185_REV03!B:B,0),3)),"---")),"---")</f>
        <v>---</v>
      </c>
      <c r="N423" t="str">
        <f>IFERROR(IF(AND(B423="B2B",J423="--"),L423,IF(
COUNTIF(B2B!H:H,(IF(K423&lt;&gt;"---",IF(INDEX(RAW_b_TEI0185_REV03!B:D,MATCH(H423,RAW_b_TEI0185_REV03!B:B,0),3)=L423,INDEX(
RAW_b_TEI0185_REV03!B:D,MATCH(H423,INDEX(RAW_b_TEI0185_REV03!B:B,MATCH(H423,RAW_b_TEI0185_REV03!B:B,)+1):'RAW_b_TEI0185_REV03'!B11494,)+MATCH(H423,RAW_b_TEI0185_REV03!B:B,),3),INDEX(RAW_b_TEI0185_REV03!B:D,MATCH(H423,RAW_b_TEI0185_REV03!B:B,0),3)),"---")))=0,"---",IF(K423&lt;&gt;"---",IF(INDEX(RAW_b_TEI0185_REV03!B:D,MATCH(H423,RAW_b_TEI0185_REV03!B:B,0),3)=L423,INDEX(
RAW_b_TEI0185_REV03!B:D,MATCH(H423,INDEX(RAW_b_TEI0185_REV03!B:B,MATCH(H423,RAW_b_TEI0185_REV03!B:B,)+1):'RAW_b_TEI0185_REV03'!B11494,)+MATCH(H423,RAW_b_TEI0185_REV03!B:B,),3),INDEX(RAW_b_TEI0185_REV03!B:D,MATCH(H423,RAW_b_TEI0185_REV03!B:B,0),3)),"---"))),"---")</f>
        <v>---</v>
      </c>
      <c r="T423">
        <f>COUNTIF(RAW_b_TEI0185_REV03!B:B,G423)</f>
        <v>2019</v>
      </c>
      <c r="U423" t="str">
        <f t="shared" si="47"/>
        <v>FMC-GND</v>
      </c>
      <c r="W423" t="str">
        <f>IF(IF(IFERROR(VLOOKUP(H423,$O$6:$O$50,1,),1)=1,1,0),IFERROR(VLOOKUP($F$2&amp;"-"&amp;H423,RAW_b_TEI0185_REV03!C:G,4,0),"--"),"---")</f>
        <v>---</v>
      </c>
      <c r="X423" t="str">
        <f t="shared" si="48"/>
        <v>---</v>
      </c>
    </row>
    <row r="424" spans="1:24" x14ac:dyDescent="0.25">
      <c r="A424" t="s">
        <v>5542</v>
      </c>
      <c r="B424" t="s">
        <v>5223</v>
      </c>
      <c r="C424" t="s">
        <v>294</v>
      </c>
      <c r="D424" t="s">
        <v>271</v>
      </c>
      <c r="E424" t="s">
        <v>444</v>
      </c>
      <c r="F424" t="str">
        <f t="shared" si="42"/>
        <v>J3-B30</v>
      </c>
      <c r="G424" t="str">
        <f>VLOOKUP(F424,RAW_b_TEI0185_REV03!A:B,2,0)</f>
        <v>GND</v>
      </c>
      <c r="H424" t="str">
        <f t="shared" si="43"/>
        <v>GND</v>
      </c>
      <c r="I424" t="str">
        <f t="shared" si="44"/>
        <v>--</v>
      </c>
      <c r="J424" t="str">
        <f t="shared" si="45"/>
        <v>---</v>
      </c>
      <c r="K424" t="str">
        <f>IFERROR(IF(J424="--",IF(G424=H424,VLOOKUP(G424,RAW_b_TEI0185_REV03!L:N,3,0),SUM(VLOOKUP(H424,RAW_b_TEI0185_REV03!L:N,3,0),VLOOKUP(G424,RAW_b_TEI0185_REV03!L:N,3,0))),"---"),"---")</f>
        <v>---</v>
      </c>
      <c r="L424" t="str">
        <f t="shared" si="46"/>
        <v>J3-B30</v>
      </c>
      <c r="M424" t="str">
        <f>IFERROR(IF(
COUNTIF(B2B!H:H,(IF(K424&lt;&gt;"---",IF(INDEX(RAW_b_TEI0185_REV03!B:D,MATCH(H424,RAW_b_TEI0185_REV03!B:B,0),3)=L424,INDEX(
RAW_b_TEI0185_REV03!B:D,MATCH(H424,INDEX(RAW_b_TEI0185_REV03!B:B,MATCH(H424,RAW_b_TEI0185_REV03!B:B,)+1):'RAW_b_TEI0185_REV03'!B11495,)+MATCH(H424,RAW_b_TEI0185_REV03!B:B,),3),INDEX(RAW_b_TEI0185_REV03!B:D,MATCH(H424,RAW_b_TEI0185_REV03!B:B,0),3)),"---")))=1,"---",IF(K424&lt;&gt;"---",IF(INDEX(RAW_b_TEI0185_REV03!B:D,MATCH(H424,RAW_b_TEI0185_REV03!B:B,0),3)=L424,INDEX(
RAW_b_TEI0185_REV03!B:D,MATCH(H424,INDEX(RAW_b_TEI0185_REV03!B:B,MATCH(H424,RAW_b_TEI0185_REV03!B:B,)+1):'RAW_b_TEI0185_REV03'!B11495,)+MATCH(H424,RAW_b_TEI0185_REV03!B:B,),3),INDEX(RAW_b_TEI0185_REV03!B:D,MATCH(H424,RAW_b_TEI0185_REV03!B:B,0),3)),"---")),"---")</f>
        <v>---</v>
      </c>
      <c r="N424" t="str">
        <f>IFERROR(IF(AND(B424="B2B",J424="--"),L424,IF(
COUNTIF(B2B!H:H,(IF(K424&lt;&gt;"---",IF(INDEX(RAW_b_TEI0185_REV03!B:D,MATCH(H424,RAW_b_TEI0185_REV03!B:B,0),3)=L424,INDEX(
RAW_b_TEI0185_REV03!B:D,MATCH(H424,INDEX(RAW_b_TEI0185_REV03!B:B,MATCH(H424,RAW_b_TEI0185_REV03!B:B,)+1):'RAW_b_TEI0185_REV03'!B11495,)+MATCH(H424,RAW_b_TEI0185_REV03!B:B,),3),INDEX(RAW_b_TEI0185_REV03!B:D,MATCH(H424,RAW_b_TEI0185_REV03!B:B,0),3)),"---")))=0,"---",IF(K424&lt;&gt;"---",IF(INDEX(RAW_b_TEI0185_REV03!B:D,MATCH(H424,RAW_b_TEI0185_REV03!B:B,0),3)=L424,INDEX(
RAW_b_TEI0185_REV03!B:D,MATCH(H424,INDEX(RAW_b_TEI0185_REV03!B:B,MATCH(H424,RAW_b_TEI0185_REV03!B:B,)+1):'RAW_b_TEI0185_REV03'!B11495,)+MATCH(H424,RAW_b_TEI0185_REV03!B:B,),3),INDEX(RAW_b_TEI0185_REV03!B:D,MATCH(H424,RAW_b_TEI0185_REV03!B:B,0),3)),"---"))),"---")</f>
        <v>---</v>
      </c>
      <c r="T424">
        <f>COUNTIF(RAW_b_TEI0185_REV03!B:B,G424)</f>
        <v>2019</v>
      </c>
      <c r="U424" t="str">
        <f t="shared" si="47"/>
        <v>FMC-GND</v>
      </c>
      <c r="W424" t="str">
        <f>IF(IF(IFERROR(VLOOKUP(H424,$O$6:$O$50,1,),1)=1,1,0),IFERROR(VLOOKUP($F$2&amp;"-"&amp;H424,RAW_b_TEI0185_REV03!C:G,4,0),"--"),"---")</f>
        <v>---</v>
      </c>
      <c r="X424" t="str">
        <f t="shared" si="48"/>
        <v>---</v>
      </c>
    </row>
    <row r="425" spans="1:24" x14ac:dyDescent="0.25">
      <c r="A425" t="s">
        <v>5543</v>
      </c>
      <c r="B425" t="s">
        <v>5223</v>
      </c>
      <c r="C425" t="s">
        <v>294</v>
      </c>
      <c r="D425" t="s">
        <v>271</v>
      </c>
      <c r="E425" t="s">
        <v>447</v>
      </c>
      <c r="F425" t="str">
        <f t="shared" si="42"/>
        <v>J3-B31</v>
      </c>
      <c r="G425" t="str">
        <f>VLOOKUP(F425,RAW_b_TEI0185_REV03!A:B,2,0)</f>
        <v>GND</v>
      </c>
      <c r="H425" t="str">
        <f t="shared" si="43"/>
        <v>GND</v>
      </c>
      <c r="I425" t="str">
        <f t="shared" si="44"/>
        <v>--</v>
      </c>
      <c r="J425" t="str">
        <f t="shared" si="45"/>
        <v>---</v>
      </c>
      <c r="K425" t="str">
        <f>IFERROR(IF(J425="--",IF(G425=H425,VLOOKUP(G425,RAW_b_TEI0185_REV03!L:N,3,0),SUM(VLOOKUP(H425,RAW_b_TEI0185_REV03!L:N,3,0),VLOOKUP(G425,RAW_b_TEI0185_REV03!L:N,3,0))),"---"),"---")</f>
        <v>---</v>
      </c>
      <c r="L425" t="str">
        <f t="shared" si="46"/>
        <v>J3-B31</v>
      </c>
      <c r="M425" t="str">
        <f>IFERROR(IF(
COUNTIF(B2B!H:H,(IF(K425&lt;&gt;"---",IF(INDEX(RAW_b_TEI0185_REV03!B:D,MATCH(H425,RAW_b_TEI0185_REV03!B:B,0),3)=L425,INDEX(
RAW_b_TEI0185_REV03!B:D,MATCH(H425,INDEX(RAW_b_TEI0185_REV03!B:B,MATCH(H425,RAW_b_TEI0185_REV03!B:B,)+1):'RAW_b_TEI0185_REV03'!B11496,)+MATCH(H425,RAW_b_TEI0185_REV03!B:B,),3),INDEX(RAW_b_TEI0185_REV03!B:D,MATCH(H425,RAW_b_TEI0185_REV03!B:B,0),3)),"---")))=1,"---",IF(K425&lt;&gt;"---",IF(INDEX(RAW_b_TEI0185_REV03!B:D,MATCH(H425,RAW_b_TEI0185_REV03!B:B,0),3)=L425,INDEX(
RAW_b_TEI0185_REV03!B:D,MATCH(H425,INDEX(RAW_b_TEI0185_REV03!B:B,MATCH(H425,RAW_b_TEI0185_REV03!B:B,)+1):'RAW_b_TEI0185_REV03'!B11496,)+MATCH(H425,RAW_b_TEI0185_REV03!B:B,),3),INDEX(RAW_b_TEI0185_REV03!B:D,MATCH(H425,RAW_b_TEI0185_REV03!B:B,0),3)),"---")),"---")</f>
        <v>---</v>
      </c>
      <c r="N425" t="str">
        <f>IFERROR(IF(AND(B425="B2B",J425="--"),L425,IF(
COUNTIF(B2B!H:H,(IF(K425&lt;&gt;"---",IF(INDEX(RAW_b_TEI0185_REV03!B:D,MATCH(H425,RAW_b_TEI0185_REV03!B:B,0),3)=L425,INDEX(
RAW_b_TEI0185_REV03!B:D,MATCH(H425,INDEX(RAW_b_TEI0185_REV03!B:B,MATCH(H425,RAW_b_TEI0185_REV03!B:B,)+1):'RAW_b_TEI0185_REV03'!B11496,)+MATCH(H425,RAW_b_TEI0185_REV03!B:B,),3),INDEX(RAW_b_TEI0185_REV03!B:D,MATCH(H425,RAW_b_TEI0185_REV03!B:B,0),3)),"---")))=0,"---",IF(K425&lt;&gt;"---",IF(INDEX(RAW_b_TEI0185_REV03!B:D,MATCH(H425,RAW_b_TEI0185_REV03!B:B,0),3)=L425,INDEX(
RAW_b_TEI0185_REV03!B:D,MATCH(H425,INDEX(RAW_b_TEI0185_REV03!B:B,MATCH(H425,RAW_b_TEI0185_REV03!B:B,)+1):'RAW_b_TEI0185_REV03'!B11496,)+MATCH(H425,RAW_b_TEI0185_REV03!B:B,),3),INDEX(RAW_b_TEI0185_REV03!B:D,MATCH(H425,RAW_b_TEI0185_REV03!B:B,0),3)),"---"))),"---")</f>
        <v>---</v>
      </c>
      <c r="T425">
        <f>COUNTIF(RAW_b_TEI0185_REV03!B:B,G425)</f>
        <v>2019</v>
      </c>
      <c r="U425" t="str">
        <f t="shared" si="47"/>
        <v>FMC-GND</v>
      </c>
      <c r="W425" t="str">
        <f>IF(IF(IFERROR(VLOOKUP(H425,$O$6:$O$50,1,),1)=1,1,0),IFERROR(VLOOKUP($F$2&amp;"-"&amp;H425,RAW_b_TEI0185_REV03!C:G,4,0),"--"),"---")</f>
        <v>---</v>
      </c>
      <c r="X425" t="str">
        <f t="shared" si="48"/>
        <v>---</v>
      </c>
    </row>
    <row r="426" spans="1:24" x14ac:dyDescent="0.25">
      <c r="A426" t="s">
        <v>5544</v>
      </c>
      <c r="B426" t="s">
        <v>5223</v>
      </c>
      <c r="C426" t="s">
        <v>294</v>
      </c>
      <c r="D426" t="s">
        <v>271</v>
      </c>
      <c r="E426" t="s">
        <v>1291</v>
      </c>
      <c r="F426" t="str">
        <f t="shared" si="42"/>
        <v>J3-B34</v>
      </c>
      <c r="G426" t="str">
        <f>VLOOKUP(F426,RAW_b_TEI0185_REV03!A:B,2,0)</f>
        <v>GND</v>
      </c>
      <c r="H426" t="str">
        <f t="shared" si="43"/>
        <v>GND</v>
      </c>
      <c r="I426" t="str">
        <f t="shared" si="44"/>
        <v>--</v>
      </c>
      <c r="J426" t="str">
        <f t="shared" si="45"/>
        <v>---</v>
      </c>
      <c r="K426" t="str">
        <f>IFERROR(IF(J426="--",IF(G426=H426,VLOOKUP(G426,RAW_b_TEI0185_REV03!L:N,3,0),SUM(VLOOKUP(H426,RAW_b_TEI0185_REV03!L:N,3,0),VLOOKUP(G426,RAW_b_TEI0185_REV03!L:N,3,0))),"---"),"---")</f>
        <v>---</v>
      </c>
      <c r="L426" t="str">
        <f t="shared" si="46"/>
        <v>J3-B34</v>
      </c>
      <c r="M426" t="str">
        <f>IFERROR(IF(
COUNTIF(B2B!H:H,(IF(K426&lt;&gt;"---",IF(INDEX(RAW_b_TEI0185_REV03!B:D,MATCH(H426,RAW_b_TEI0185_REV03!B:B,0),3)=L426,INDEX(
RAW_b_TEI0185_REV03!B:D,MATCH(H426,INDEX(RAW_b_TEI0185_REV03!B:B,MATCH(H426,RAW_b_TEI0185_REV03!B:B,)+1):'RAW_b_TEI0185_REV03'!B11497,)+MATCH(H426,RAW_b_TEI0185_REV03!B:B,),3),INDEX(RAW_b_TEI0185_REV03!B:D,MATCH(H426,RAW_b_TEI0185_REV03!B:B,0),3)),"---")))=1,"---",IF(K426&lt;&gt;"---",IF(INDEX(RAW_b_TEI0185_REV03!B:D,MATCH(H426,RAW_b_TEI0185_REV03!B:B,0),3)=L426,INDEX(
RAW_b_TEI0185_REV03!B:D,MATCH(H426,INDEX(RAW_b_TEI0185_REV03!B:B,MATCH(H426,RAW_b_TEI0185_REV03!B:B,)+1):'RAW_b_TEI0185_REV03'!B11497,)+MATCH(H426,RAW_b_TEI0185_REV03!B:B,),3),INDEX(RAW_b_TEI0185_REV03!B:D,MATCH(H426,RAW_b_TEI0185_REV03!B:B,0),3)),"---")),"---")</f>
        <v>---</v>
      </c>
      <c r="N426" t="str">
        <f>IFERROR(IF(AND(B426="B2B",J426="--"),L426,IF(
COUNTIF(B2B!H:H,(IF(K426&lt;&gt;"---",IF(INDEX(RAW_b_TEI0185_REV03!B:D,MATCH(H426,RAW_b_TEI0185_REV03!B:B,0),3)=L426,INDEX(
RAW_b_TEI0185_REV03!B:D,MATCH(H426,INDEX(RAW_b_TEI0185_REV03!B:B,MATCH(H426,RAW_b_TEI0185_REV03!B:B,)+1):'RAW_b_TEI0185_REV03'!B11497,)+MATCH(H426,RAW_b_TEI0185_REV03!B:B,),3),INDEX(RAW_b_TEI0185_REV03!B:D,MATCH(H426,RAW_b_TEI0185_REV03!B:B,0),3)),"---")))=0,"---",IF(K426&lt;&gt;"---",IF(INDEX(RAW_b_TEI0185_REV03!B:D,MATCH(H426,RAW_b_TEI0185_REV03!B:B,0),3)=L426,INDEX(
RAW_b_TEI0185_REV03!B:D,MATCH(H426,INDEX(RAW_b_TEI0185_REV03!B:B,MATCH(H426,RAW_b_TEI0185_REV03!B:B,)+1):'RAW_b_TEI0185_REV03'!B11497,)+MATCH(H426,RAW_b_TEI0185_REV03!B:B,),3),INDEX(RAW_b_TEI0185_REV03!B:D,MATCH(H426,RAW_b_TEI0185_REV03!B:B,0),3)),"---"))),"---")</f>
        <v>---</v>
      </c>
      <c r="T426">
        <f>COUNTIF(RAW_b_TEI0185_REV03!B:B,G426)</f>
        <v>2019</v>
      </c>
      <c r="U426" t="str">
        <f t="shared" si="47"/>
        <v>FMC-GND</v>
      </c>
      <c r="W426" t="str">
        <f>IF(IF(IFERROR(VLOOKUP(H426,$O$6:$O$50,1,),1)=1,1,0),IFERROR(VLOOKUP($F$2&amp;"-"&amp;H426,RAW_b_TEI0185_REV03!C:G,4,0),"--"),"---")</f>
        <v>---</v>
      </c>
      <c r="X426" t="str">
        <f t="shared" si="48"/>
        <v>---</v>
      </c>
    </row>
    <row r="427" spans="1:24" x14ac:dyDescent="0.25">
      <c r="A427" t="s">
        <v>5545</v>
      </c>
      <c r="B427" t="s">
        <v>5223</v>
      </c>
      <c r="C427" t="s">
        <v>294</v>
      </c>
      <c r="D427" t="s">
        <v>271</v>
      </c>
      <c r="E427" t="s">
        <v>1292</v>
      </c>
      <c r="F427" t="str">
        <f t="shared" si="42"/>
        <v>J3-B35</v>
      </c>
      <c r="G427" t="str">
        <f>VLOOKUP(F427,RAW_b_TEI0185_REV03!A:B,2,0)</f>
        <v>GND</v>
      </c>
      <c r="H427" t="str">
        <f t="shared" si="43"/>
        <v>GND</v>
      </c>
      <c r="I427" t="str">
        <f t="shared" si="44"/>
        <v>--</v>
      </c>
      <c r="J427" t="str">
        <f t="shared" si="45"/>
        <v>---</v>
      </c>
      <c r="K427" t="str">
        <f>IFERROR(IF(J427="--",IF(G427=H427,VLOOKUP(G427,RAW_b_TEI0185_REV03!L:N,3,0),SUM(VLOOKUP(H427,RAW_b_TEI0185_REV03!L:N,3,0),VLOOKUP(G427,RAW_b_TEI0185_REV03!L:N,3,0))),"---"),"---")</f>
        <v>---</v>
      </c>
      <c r="L427" t="str">
        <f t="shared" si="46"/>
        <v>J3-B35</v>
      </c>
      <c r="M427" t="str">
        <f>IFERROR(IF(
COUNTIF(B2B!H:H,(IF(K427&lt;&gt;"---",IF(INDEX(RAW_b_TEI0185_REV03!B:D,MATCH(H427,RAW_b_TEI0185_REV03!B:B,0),3)=L427,INDEX(
RAW_b_TEI0185_REV03!B:D,MATCH(H427,INDEX(RAW_b_TEI0185_REV03!B:B,MATCH(H427,RAW_b_TEI0185_REV03!B:B,)+1):'RAW_b_TEI0185_REV03'!B11498,)+MATCH(H427,RAW_b_TEI0185_REV03!B:B,),3),INDEX(RAW_b_TEI0185_REV03!B:D,MATCH(H427,RAW_b_TEI0185_REV03!B:B,0),3)),"---")))=1,"---",IF(K427&lt;&gt;"---",IF(INDEX(RAW_b_TEI0185_REV03!B:D,MATCH(H427,RAW_b_TEI0185_REV03!B:B,0),3)=L427,INDEX(
RAW_b_TEI0185_REV03!B:D,MATCH(H427,INDEX(RAW_b_TEI0185_REV03!B:B,MATCH(H427,RAW_b_TEI0185_REV03!B:B,)+1):'RAW_b_TEI0185_REV03'!B11498,)+MATCH(H427,RAW_b_TEI0185_REV03!B:B,),3),INDEX(RAW_b_TEI0185_REV03!B:D,MATCH(H427,RAW_b_TEI0185_REV03!B:B,0),3)),"---")),"---")</f>
        <v>---</v>
      </c>
      <c r="N427" t="str">
        <f>IFERROR(IF(AND(B427="B2B",J427="--"),L427,IF(
COUNTIF(B2B!H:H,(IF(K427&lt;&gt;"---",IF(INDEX(RAW_b_TEI0185_REV03!B:D,MATCH(H427,RAW_b_TEI0185_REV03!B:B,0),3)=L427,INDEX(
RAW_b_TEI0185_REV03!B:D,MATCH(H427,INDEX(RAW_b_TEI0185_REV03!B:B,MATCH(H427,RAW_b_TEI0185_REV03!B:B,)+1):'RAW_b_TEI0185_REV03'!B11498,)+MATCH(H427,RAW_b_TEI0185_REV03!B:B,),3),INDEX(RAW_b_TEI0185_REV03!B:D,MATCH(H427,RAW_b_TEI0185_REV03!B:B,0),3)),"---")))=0,"---",IF(K427&lt;&gt;"---",IF(INDEX(RAW_b_TEI0185_REV03!B:D,MATCH(H427,RAW_b_TEI0185_REV03!B:B,0),3)=L427,INDEX(
RAW_b_TEI0185_REV03!B:D,MATCH(H427,INDEX(RAW_b_TEI0185_REV03!B:B,MATCH(H427,RAW_b_TEI0185_REV03!B:B,)+1):'RAW_b_TEI0185_REV03'!B11498,)+MATCH(H427,RAW_b_TEI0185_REV03!B:B,),3),INDEX(RAW_b_TEI0185_REV03!B:D,MATCH(H427,RAW_b_TEI0185_REV03!B:B,0),3)),"---"))),"---")</f>
        <v>---</v>
      </c>
      <c r="T427">
        <f>COUNTIF(RAW_b_TEI0185_REV03!B:B,G427)</f>
        <v>2019</v>
      </c>
      <c r="U427" t="str">
        <f t="shared" si="47"/>
        <v>FMC-GND</v>
      </c>
      <c r="W427" t="str">
        <f>IF(IF(IFERROR(VLOOKUP(H427,$O$6:$O$50,1,),1)=1,1,0),IFERROR(VLOOKUP($F$2&amp;"-"&amp;H427,RAW_b_TEI0185_REV03!C:G,4,0),"--"),"---")</f>
        <v>---</v>
      </c>
      <c r="X427" t="str">
        <f t="shared" si="48"/>
        <v>---</v>
      </c>
    </row>
    <row r="428" spans="1:24" x14ac:dyDescent="0.25">
      <c r="A428" t="s">
        <v>5546</v>
      </c>
      <c r="B428" t="s">
        <v>5223</v>
      </c>
      <c r="C428" t="s">
        <v>294</v>
      </c>
      <c r="D428" t="s">
        <v>271</v>
      </c>
      <c r="E428" t="s">
        <v>1293</v>
      </c>
      <c r="F428" t="str">
        <f t="shared" si="42"/>
        <v>J3-B38</v>
      </c>
      <c r="G428" t="str">
        <f>VLOOKUP(F428,RAW_b_TEI0185_REV03!A:B,2,0)</f>
        <v>GND</v>
      </c>
      <c r="H428" t="str">
        <f t="shared" si="43"/>
        <v>GND</v>
      </c>
      <c r="I428" t="str">
        <f t="shared" si="44"/>
        <v>--</v>
      </c>
      <c r="J428" t="str">
        <f t="shared" si="45"/>
        <v>---</v>
      </c>
      <c r="K428" t="str">
        <f>IFERROR(IF(J428="--",IF(G428=H428,VLOOKUP(G428,RAW_b_TEI0185_REV03!L:N,3,0),SUM(VLOOKUP(H428,RAW_b_TEI0185_REV03!L:N,3,0),VLOOKUP(G428,RAW_b_TEI0185_REV03!L:N,3,0))),"---"),"---")</f>
        <v>---</v>
      </c>
      <c r="L428" t="str">
        <f t="shared" si="46"/>
        <v>J3-B38</v>
      </c>
      <c r="M428" t="str">
        <f>IFERROR(IF(
COUNTIF(B2B!H:H,(IF(K428&lt;&gt;"---",IF(INDEX(RAW_b_TEI0185_REV03!B:D,MATCH(H428,RAW_b_TEI0185_REV03!B:B,0),3)=L428,INDEX(
RAW_b_TEI0185_REV03!B:D,MATCH(H428,INDEX(RAW_b_TEI0185_REV03!B:B,MATCH(H428,RAW_b_TEI0185_REV03!B:B,)+1):'RAW_b_TEI0185_REV03'!B11499,)+MATCH(H428,RAW_b_TEI0185_REV03!B:B,),3),INDEX(RAW_b_TEI0185_REV03!B:D,MATCH(H428,RAW_b_TEI0185_REV03!B:B,0),3)),"---")))=1,"---",IF(K428&lt;&gt;"---",IF(INDEX(RAW_b_TEI0185_REV03!B:D,MATCH(H428,RAW_b_TEI0185_REV03!B:B,0),3)=L428,INDEX(
RAW_b_TEI0185_REV03!B:D,MATCH(H428,INDEX(RAW_b_TEI0185_REV03!B:B,MATCH(H428,RAW_b_TEI0185_REV03!B:B,)+1):'RAW_b_TEI0185_REV03'!B11499,)+MATCH(H428,RAW_b_TEI0185_REV03!B:B,),3),INDEX(RAW_b_TEI0185_REV03!B:D,MATCH(H428,RAW_b_TEI0185_REV03!B:B,0),3)),"---")),"---")</f>
        <v>---</v>
      </c>
      <c r="N428" t="str">
        <f>IFERROR(IF(AND(B428="B2B",J428="--"),L428,IF(
COUNTIF(B2B!H:H,(IF(K428&lt;&gt;"---",IF(INDEX(RAW_b_TEI0185_REV03!B:D,MATCH(H428,RAW_b_TEI0185_REV03!B:B,0),3)=L428,INDEX(
RAW_b_TEI0185_REV03!B:D,MATCH(H428,INDEX(RAW_b_TEI0185_REV03!B:B,MATCH(H428,RAW_b_TEI0185_REV03!B:B,)+1):'RAW_b_TEI0185_REV03'!B11499,)+MATCH(H428,RAW_b_TEI0185_REV03!B:B,),3),INDEX(RAW_b_TEI0185_REV03!B:D,MATCH(H428,RAW_b_TEI0185_REV03!B:B,0),3)),"---")))=0,"---",IF(K428&lt;&gt;"---",IF(INDEX(RAW_b_TEI0185_REV03!B:D,MATCH(H428,RAW_b_TEI0185_REV03!B:B,0),3)=L428,INDEX(
RAW_b_TEI0185_REV03!B:D,MATCH(H428,INDEX(RAW_b_TEI0185_REV03!B:B,MATCH(H428,RAW_b_TEI0185_REV03!B:B,)+1):'RAW_b_TEI0185_REV03'!B11499,)+MATCH(H428,RAW_b_TEI0185_REV03!B:B,),3),INDEX(RAW_b_TEI0185_REV03!B:D,MATCH(H428,RAW_b_TEI0185_REV03!B:B,0),3)),"---"))),"---")</f>
        <v>---</v>
      </c>
      <c r="T428">
        <f>COUNTIF(RAW_b_TEI0185_REV03!B:B,G428)</f>
        <v>2019</v>
      </c>
      <c r="U428" t="str">
        <f t="shared" si="47"/>
        <v>FMC-GND</v>
      </c>
      <c r="W428" t="str">
        <f>IF(IF(IFERROR(VLOOKUP(H428,$O$6:$O$50,1,),1)=1,1,0),IFERROR(VLOOKUP($F$2&amp;"-"&amp;H428,RAW_b_TEI0185_REV03!C:G,4,0),"--"),"---")</f>
        <v>---</v>
      </c>
      <c r="X428" t="str">
        <f t="shared" si="48"/>
        <v>---</v>
      </c>
    </row>
    <row r="429" spans="1:24" x14ac:dyDescent="0.25">
      <c r="A429" t="s">
        <v>5547</v>
      </c>
      <c r="B429" t="s">
        <v>5223</v>
      </c>
      <c r="C429" t="s">
        <v>294</v>
      </c>
      <c r="D429" t="s">
        <v>271</v>
      </c>
      <c r="E429" t="s">
        <v>1294</v>
      </c>
      <c r="F429" t="str">
        <f t="shared" si="42"/>
        <v>J3-B39</v>
      </c>
      <c r="G429" t="str">
        <f>VLOOKUP(F429,RAW_b_TEI0185_REV03!A:B,2,0)</f>
        <v>GND</v>
      </c>
      <c r="H429" t="str">
        <f t="shared" si="43"/>
        <v>GND</v>
      </c>
      <c r="I429" t="str">
        <f t="shared" si="44"/>
        <v>--</v>
      </c>
      <c r="J429" t="str">
        <f t="shared" si="45"/>
        <v>---</v>
      </c>
      <c r="K429" t="str">
        <f>IFERROR(IF(J429="--",IF(G429=H429,VLOOKUP(G429,RAW_b_TEI0185_REV03!L:N,3,0),SUM(VLOOKUP(H429,RAW_b_TEI0185_REV03!L:N,3,0),VLOOKUP(G429,RAW_b_TEI0185_REV03!L:N,3,0))),"---"),"---")</f>
        <v>---</v>
      </c>
      <c r="L429" t="str">
        <f t="shared" si="46"/>
        <v>J3-B39</v>
      </c>
      <c r="M429" t="str">
        <f>IFERROR(IF(
COUNTIF(B2B!H:H,(IF(K429&lt;&gt;"---",IF(INDEX(RAW_b_TEI0185_REV03!B:D,MATCH(H429,RAW_b_TEI0185_REV03!B:B,0),3)=L429,INDEX(
RAW_b_TEI0185_REV03!B:D,MATCH(H429,INDEX(RAW_b_TEI0185_REV03!B:B,MATCH(H429,RAW_b_TEI0185_REV03!B:B,)+1):'RAW_b_TEI0185_REV03'!B11500,)+MATCH(H429,RAW_b_TEI0185_REV03!B:B,),3),INDEX(RAW_b_TEI0185_REV03!B:D,MATCH(H429,RAW_b_TEI0185_REV03!B:B,0),3)),"---")))=1,"---",IF(K429&lt;&gt;"---",IF(INDEX(RAW_b_TEI0185_REV03!B:D,MATCH(H429,RAW_b_TEI0185_REV03!B:B,0),3)=L429,INDEX(
RAW_b_TEI0185_REV03!B:D,MATCH(H429,INDEX(RAW_b_TEI0185_REV03!B:B,MATCH(H429,RAW_b_TEI0185_REV03!B:B,)+1):'RAW_b_TEI0185_REV03'!B11500,)+MATCH(H429,RAW_b_TEI0185_REV03!B:B,),3),INDEX(RAW_b_TEI0185_REV03!B:D,MATCH(H429,RAW_b_TEI0185_REV03!B:B,0),3)),"---")),"---")</f>
        <v>---</v>
      </c>
      <c r="N429" t="str">
        <f>IFERROR(IF(AND(B429="B2B",J429="--"),L429,IF(
COUNTIF(B2B!H:H,(IF(K429&lt;&gt;"---",IF(INDEX(RAW_b_TEI0185_REV03!B:D,MATCH(H429,RAW_b_TEI0185_REV03!B:B,0),3)=L429,INDEX(
RAW_b_TEI0185_REV03!B:D,MATCH(H429,INDEX(RAW_b_TEI0185_REV03!B:B,MATCH(H429,RAW_b_TEI0185_REV03!B:B,)+1):'RAW_b_TEI0185_REV03'!B11500,)+MATCH(H429,RAW_b_TEI0185_REV03!B:B,),3),INDEX(RAW_b_TEI0185_REV03!B:D,MATCH(H429,RAW_b_TEI0185_REV03!B:B,0),3)),"---")))=0,"---",IF(K429&lt;&gt;"---",IF(INDEX(RAW_b_TEI0185_REV03!B:D,MATCH(H429,RAW_b_TEI0185_REV03!B:B,0),3)=L429,INDEX(
RAW_b_TEI0185_REV03!B:D,MATCH(H429,INDEX(RAW_b_TEI0185_REV03!B:B,MATCH(H429,RAW_b_TEI0185_REV03!B:B,)+1):'RAW_b_TEI0185_REV03'!B11500,)+MATCH(H429,RAW_b_TEI0185_REV03!B:B,),3),INDEX(RAW_b_TEI0185_REV03!B:D,MATCH(H429,RAW_b_TEI0185_REV03!B:B,0),3)),"---"))),"---")</f>
        <v>---</v>
      </c>
      <c r="T429">
        <f>COUNTIF(RAW_b_TEI0185_REV03!B:B,G429)</f>
        <v>2019</v>
      </c>
      <c r="U429" t="str">
        <f t="shared" si="47"/>
        <v>FMC-GND</v>
      </c>
      <c r="W429" t="str">
        <f>IF(IF(IFERROR(VLOOKUP(H429,$O$6:$O$50,1,),1)=1,1,0),IFERROR(VLOOKUP($F$2&amp;"-"&amp;H429,RAW_b_TEI0185_REV03!C:G,4,0),"--"),"---")</f>
        <v>---</v>
      </c>
      <c r="X429" t="str">
        <f t="shared" si="48"/>
        <v>---</v>
      </c>
    </row>
    <row r="430" spans="1:24" x14ac:dyDescent="0.25">
      <c r="A430" t="s">
        <v>5548</v>
      </c>
      <c r="B430" t="s">
        <v>5223</v>
      </c>
      <c r="C430" t="s">
        <v>1296</v>
      </c>
      <c r="D430" t="s">
        <v>271</v>
      </c>
      <c r="E430" t="s">
        <v>1295</v>
      </c>
      <c r="F430" t="str">
        <f t="shared" si="42"/>
        <v>J3-B40</v>
      </c>
      <c r="G430" t="str">
        <f>VLOOKUP(F430,RAW_b_TEI0185_REV03!A:B,2,0)</f>
        <v>NetJ3_B40</v>
      </c>
      <c r="H430" t="str">
        <f t="shared" si="43"/>
        <v>NetJ3_B40</v>
      </c>
      <c r="I430" t="str">
        <f t="shared" si="44"/>
        <v>--</v>
      </c>
      <c r="J430" t="str">
        <f t="shared" si="45"/>
        <v>--</v>
      </c>
      <c r="K430" t="str">
        <f>IFERROR(IF(J430="--",IF(G430=H430,VLOOKUP(G430,RAW_b_TEI0185_REV03!L:N,3,0),SUM(VLOOKUP(H430,RAW_b_TEI0185_REV03!L:N,3,0),VLOOKUP(G430,RAW_b_TEI0185_REV03!L:N,3,0))),"---"),"---")</f>
        <v>---</v>
      </c>
      <c r="L430" t="str">
        <f t="shared" si="46"/>
        <v>J3-B40</v>
      </c>
      <c r="M430" t="str">
        <f>IFERROR(IF(
COUNTIF(B2B!H:H,(IF(K430&lt;&gt;"---",IF(INDEX(RAW_b_TEI0185_REV03!B:D,MATCH(H430,RAW_b_TEI0185_REV03!B:B,0),3)=L430,INDEX(
RAW_b_TEI0185_REV03!B:D,MATCH(H430,INDEX(RAW_b_TEI0185_REV03!B:B,MATCH(H430,RAW_b_TEI0185_REV03!B:B,)+1):'RAW_b_TEI0185_REV03'!B11501,)+MATCH(H430,RAW_b_TEI0185_REV03!B:B,),3),INDEX(RAW_b_TEI0185_REV03!B:D,MATCH(H430,RAW_b_TEI0185_REV03!B:B,0),3)),"---")))=1,"---",IF(K430&lt;&gt;"---",IF(INDEX(RAW_b_TEI0185_REV03!B:D,MATCH(H430,RAW_b_TEI0185_REV03!B:B,0),3)=L430,INDEX(
RAW_b_TEI0185_REV03!B:D,MATCH(H430,INDEX(RAW_b_TEI0185_REV03!B:B,MATCH(H430,RAW_b_TEI0185_REV03!B:B,)+1):'RAW_b_TEI0185_REV03'!B11501,)+MATCH(H430,RAW_b_TEI0185_REV03!B:B,),3),INDEX(RAW_b_TEI0185_REV03!B:D,MATCH(H430,RAW_b_TEI0185_REV03!B:B,0),3)),"---")),"---")</f>
        <v>---</v>
      </c>
      <c r="N430" t="str">
        <f>IFERROR(IF(AND(B430="B2B",J430="--"),L430,IF(
COUNTIF(B2B!H:H,(IF(K430&lt;&gt;"---",IF(INDEX(RAW_b_TEI0185_REV03!B:D,MATCH(H430,RAW_b_TEI0185_REV03!B:B,0),3)=L430,INDEX(
RAW_b_TEI0185_REV03!B:D,MATCH(H430,INDEX(RAW_b_TEI0185_REV03!B:B,MATCH(H430,RAW_b_TEI0185_REV03!B:B,)+1):'RAW_b_TEI0185_REV03'!B11501,)+MATCH(H430,RAW_b_TEI0185_REV03!B:B,),3),INDEX(RAW_b_TEI0185_REV03!B:D,MATCH(H430,RAW_b_TEI0185_REV03!B:B,0),3)),"---")))=0,"---",IF(K430&lt;&gt;"---",IF(INDEX(RAW_b_TEI0185_REV03!B:D,MATCH(H430,RAW_b_TEI0185_REV03!B:B,0),3)=L430,INDEX(
RAW_b_TEI0185_REV03!B:D,MATCH(H430,INDEX(RAW_b_TEI0185_REV03!B:B,MATCH(H430,RAW_b_TEI0185_REV03!B:B,)+1):'RAW_b_TEI0185_REV03'!B11501,)+MATCH(H430,RAW_b_TEI0185_REV03!B:B,),3),INDEX(RAW_b_TEI0185_REV03!B:D,MATCH(H430,RAW_b_TEI0185_REV03!B:B,0),3)),"---"))),"---")</f>
        <v>---</v>
      </c>
      <c r="T430">
        <f>COUNTIF(RAW_b_TEI0185_REV03!B:B,G430)</f>
        <v>1</v>
      </c>
      <c r="U430" t="str">
        <f t="shared" si="47"/>
        <v>FMC-NetJ3_B40</v>
      </c>
      <c r="W430" t="str">
        <f>IF(IF(IFERROR(VLOOKUP(H430,$O$6:$O$50,1,),1)=1,1,0),IFERROR(VLOOKUP($F$2&amp;"-"&amp;H430,RAW_b_TEI0185_REV03!C:G,4,0),"--"),"---")</f>
        <v>--</v>
      </c>
      <c r="X430" t="str">
        <f t="shared" si="48"/>
        <v>---</v>
      </c>
    </row>
    <row r="431" spans="1:24" x14ac:dyDescent="0.25">
      <c r="A431" t="s">
        <v>5549</v>
      </c>
      <c r="B431" t="s">
        <v>5223</v>
      </c>
      <c r="C431" t="s">
        <v>294</v>
      </c>
      <c r="D431" t="s">
        <v>271</v>
      </c>
      <c r="E431" t="s">
        <v>459</v>
      </c>
      <c r="F431" t="str">
        <f t="shared" si="42"/>
        <v>J3-C1</v>
      </c>
      <c r="G431" t="str">
        <f>VLOOKUP(F431,RAW_b_TEI0185_REV03!A:B,2,0)</f>
        <v>GND</v>
      </c>
      <c r="H431" t="str">
        <f t="shared" si="43"/>
        <v>GND</v>
      </c>
      <c r="I431" t="str">
        <f t="shared" si="44"/>
        <v>--</v>
      </c>
      <c r="J431" t="str">
        <f t="shared" si="45"/>
        <v>---</v>
      </c>
      <c r="K431" t="str">
        <f>IFERROR(IF(J431="--",IF(G431=H431,VLOOKUP(G431,RAW_b_TEI0185_REV03!L:N,3,0),SUM(VLOOKUP(H431,RAW_b_TEI0185_REV03!L:N,3,0),VLOOKUP(G431,RAW_b_TEI0185_REV03!L:N,3,0))),"---"),"---")</f>
        <v>---</v>
      </c>
      <c r="L431" t="str">
        <f t="shared" si="46"/>
        <v>J3-C1</v>
      </c>
      <c r="M431" t="str">
        <f>IFERROR(IF(
COUNTIF(B2B!H:H,(IF(K431&lt;&gt;"---",IF(INDEX(RAW_b_TEI0185_REV03!B:D,MATCH(H431,RAW_b_TEI0185_REV03!B:B,0),3)=L431,INDEX(
RAW_b_TEI0185_REV03!B:D,MATCH(H431,INDEX(RAW_b_TEI0185_REV03!B:B,MATCH(H431,RAW_b_TEI0185_REV03!B:B,)+1):'RAW_b_TEI0185_REV03'!B11502,)+MATCH(H431,RAW_b_TEI0185_REV03!B:B,),3),INDEX(RAW_b_TEI0185_REV03!B:D,MATCH(H431,RAW_b_TEI0185_REV03!B:B,0),3)),"---")))=1,"---",IF(K431&lt;&gt;"---",IF(INDEX(RAW_b_TEI0185_REV03!B:D,MATCH(H431,RAW_b_TEI0185_REV03!B:B,0),3)=L431,INDEX(
RAW_b_TEI0185_REV03!B:D,MATCH(H431,INDEX(RAW_b_TEI0185_REV03!B:B,MATCH(H431,RAW_b_TEI0185_REV03!B:B,)+1):'RAW_b_TEI0185_REV03'!B11502,)+MATCH(H431,RAW_b_TEI0185_REV03!B:B,),3),INDEX(RAW_b_TEI0185_REV03!B:D,MATCH(H431,RAW_b_TEI0185_REV03!B:B,0),3)),"---")),"---")</f>
        <v>---</v>
      </c>
      <c r="N431" t="str">
        <f>IFERROR(IF(AND(B431="B2B",J431="--"),L431,IF(
COUNTIF(B2B!H:H,(IF(K431&lt;&gt;"---",IF(INDEX(RAW_b_TEI0185_REV03!B:D,MATCH(H431,RAW_b_TEI0185_REV03!B:B,0),3)=L431,INDEX(
RAW_b_TEI0185_REV03!B:D,MATCH(H431,INDEX(RAW_b_TEI0185_REV03!B:B,MATCH(H431,RAW_b_TEI0185_REV03!B:B,)+1):'RAW_b_TEI0185_REV03'!B11502,)+MATCH(H431,RAW_b_TEI0185_REV03!B:B,),3),INDEX(RAW_b_TEI0185_REV03!B:D,MATCH(H431,RAW_b_TEI0185_REV03!B:B,0),3)),"---")))=0,"---",IF(K431&lt;&gt;"---",IF(INDEX(RAW_b_TEI0185_REV03!B:D,MATCH(H431,RAW_b_TEI0185_REV03!B:B,0),3)=L431,INDEX(
RAW_b_TEI0185_REV03!B:D,MATCH(H431,INDEX(RAW_b_TEI0185_REV03!B:B,MATCH(H431,RAW_b_TEI0185_REV03!B:B,)+1):'RAW_b_TEI0185_REV03'!B11502,)+MATCH(H431,RAW_b_TEI0185_REV03!B:B,),3),INDEX(RAW_b_TEI0185_REV03!B:D,MATCH(H431,RAW_b_TEI0185_REV03!B:B,0),3)),"---"))),"---")</f>
        <v>---</v>
      </c>
      <c r="T431">
        <f>COUNTIF(RAW_b_TEI0185_REV03!B:B,G431)</f>
        <v>2019</v>
      </c>
      <c r="U431" t="str">
        <f t="shared" si="47"/>
        <v>FMC-GND</v>
      </c>
      <c r="W431" t="str">
        <f>IF(IF(IFERROR(VLOOKUP(H431,$O$6:$O$50,1,),1)=1,1,0),IFERROR(VLOOKUP($F$2&amp;"-"&amp;H431,RAW_b_TEI0185_REV03!C:G,4,0),"--"),"---")</f>
        <v>---</v>
      </c>
      <c r="X431" t="str">
        <f t="shared" si="48"/>
        <v>---</v>
      </c>
    </row>
    <row r="432" spans="1:24" x14ac:dyDescent="0.25">
      <c r="A432" t="s">
        <v>5550</v>
      </c>
      <c r="B432" t="s">
        <v>5223</v>
      </c>
      <c r="C432" t="s">
        <v>294</v>
      </c>
      <c r="D432" t="s">
        <v>271</v>
      </c>
      <c r="E432" t="s">
        <v>465</v>
      </c>
      <c r="F432" t="str">
        <f t="shared" si="42"/>
        <v>J3-C4</v>
      </c>
      <c r="G432" t="str">
        <f>VLOOKUP(F432,RAW_b_TEI0185_REV03!A:B,2,0)</f>
        <v>GND</v>
      </c>
      <c r="H432" t="str">
        <f t="shared" si="43"/>
        <v>GND</v>
      </c>
      <c r="I432" t="str">
        <f t="shared" si="44"/>
        <v>--</v>
      </c>
      <c r="J432" t="str">
        <f t="shared" si="45"/>
        <v>---</v>
      </c>
      <c r="K432" t="str">
        <f>IFERROR(IF(J432="--",IF(G432=H432,VLOOKUP(G432,RAW_b_TEI0185_REV03!L:N,3,0),SUM(VLOOKUP(H432,RAW_b_TEI0185_REV03!L:N,3,0),VLOOKUP(G432,RAW_b_TEI0185_REV03!L:N,3,0))),"---"),"---")</f>
        <v>---</v>
      </c>
      <c r="L432" t="str">
        <f t="shared" si="46"/>
        <v>J3-C4</v>
      </c>
      <c r="M432" t="str">
        <f>IFERROR(IF(
COUNTIF(B2B!H:H,(IF(K432&lt;&gt;"---",IF(INDEX(RAW_b_TEI0185_REV03!B:D,MATCH(H432,RAW_b_TEI0185_REV03!B:B,0),3)=L432,INDEX(
RAW_b_TEI0185_REV03!B:D,MATCH(H432,INDEX(RAW_b_TEI0185_REV03!B:B,MATCH(H432,RAW_b_TEI0185_REV03!B:B,)+1):'RAW_b_TEI0185_REV03'!B11503,)+MATCH(H432,RAW_b_TEI0185_REV03!B:B,),3),INDEX(RAW_b_TEI0185_REV03!B:D,MATCH(H432,RAW_b_TEI0185_REV03!B:B,0),3)),"---")))=1,"---",IF(K432&lt;&gt;"---",IF(INDEX(RAW_b_TEI0185_REV03!B:D,MATCH(H432,RAW_b_TEI0185_REV03!B:B,0),3)=L432,INDEX(
RAW_b_TEI0185_REV03!B:D,MATCH(H432,INDEX(RAW_b_TEI0185_REV03!B:B,MATCH(H432,RAW_b_TEI0185_REV03!B:B,)+1):'RAW_b_TEI0185_REV03'!B11503,)+MATCH(H432,RAW_b_TEI0185_REV03!B:B,),3),INDEX(RAW_b_TEI0185_REV03!B:D,MATCH(H432,RAW_b_TEI0185_REV03!B:B,0),3)),"---")),"---")</f>
        <v>---</v>
      </c>
      <c r="N432" t="str">
        <f>IFERROR(IF(AND(B432="B2B",J432="--"),L432,IF(
COUNTIF(B2B!H:H,(IF(K432&lt;&gt;"---",IF(INDEX(RAW_b_TEI0185_REV03!B:D,MATCH(H432,RAW_b_TEI0185_REV03!B:B,0),3)=L432,INDEX(
RAW_b_TEI0185_REV03!B:D,MATCH(H432,INDEX(RAW_b_TEI0185_REV03!B:B,MATCH(H432,RAW_b_TEI0185_REV03!B:B,)+1):'RAW_b_TEI0185_REV03'!B11503,)+MATCH(H432,RAW_b_TEI0185_REV03!B:B,),3),INDEX(RAW_b_TEI0185_REV03!B:D,MATCH(H432,RAW_b_TEI0185_REV03!B:B,0),3)),"---")))=0,"---",IF(K432&lt;&gt;"---",IF(INDEX(RAW_b_TEI0185_REV03!B:D,MATCH(H432,RAW_b_TEI0185_REV03!B:B,0),3)=L432,INDEX(
RAW_b_TEI0185_REV03!B:D,MATCH(H432,INDEX(RAW_b_TEI0185_REV03!B:B,MATCH(H432,RAW_b_TEI0185_REV03!B:B,)+1):'RAW_b_TEI0185_REV03'!B11503,)+MATCH(H432,RAW_b_TEI0185_REV03!B:B,),3),INDEX(RAW_b_TEI0185_REV03!B:D,MATCH(H432,RAW_b_TEI0185_REV03!B:B,0),3)),"---"))),"---")</f>
        <v>---</v>
      </c>
      <c r="T432">
        <f>COUNTIF(RAW_b_TEI0185_REV03!B:B,G432)</f>
        <v>2019</v>
      </c>
      <c r="U432" t="str">
        <f t="shared" si="47"/>
        <v>FMC-GND</v>
      </c>
      <c r="W432" t="str">
        <f>IF(IF(IFERROR(VLOOKUP(H432,$O$6:$O$50,1,),1)=1,1,0),IFERROR(VLOOKUP($F$2&amp;"-"&amp;H432,RAW_b_TEI0185_REV03!C:G,4,0),"--"),"---")</f>
        <v>---</v>
      </c>
      <c r="X432" t="str">
        <f t="shared" si="48"/>
        <v>---</v>
      </c>
    </row>
    <row r="433" spans="1:24" x14ac:dyDescent="0.25">
      <c r="A433" t="s">
        <v>5551</v>
      </c>
      <c r="B433" t="s">
        <v>5223</v>
      </c>
      <c r="C433" t="s">
        <v>294</v>
      </c>
      <c r="D433" t="s">
        <v>271</v>
      </c>
      <c r="E433" t="s">
        <v>466</v>
      </c>
      <c r="F433" t="str">
        <f t="shared" si="42"/>
        <v>J3-C5</v>
      </c>
      <c r="G433" t="str">
        <f>VLOOKUP(F433,RAW_b_TEI0185_REV03!A:B,2,0)</f>
        <v>GND</v>
      </c>
      <c r="H433" t="str">
        <f t="shared" si="43"/>
        <v>GND</v>
      </c>
      <c r="I433" t="str">
        <f t="shared" si="44"/>
        <v>--</v>
      </c>
      <c r="J433" t="str">
        <f t="shared" si="45"/>
        <v>---</v>
      </c>
      <c r="K433" t="str">
        <f>IFERROR(IF(J433="--",IF(G433=H433,VLOOKUP(G433,RAW_b_TEI0185_REV03!L:N,3,0),SUM(VLOOKUP(H433,RAW_b_TEI0185_REV03!L:N,3,0),VLOOKUP(G433,RAW_b_TEI0185_REV03!L:N,3,0))),"---"),"---")</f>
        <v>---</v>
      </c>
      <c r="L433" t="str">
        <f t="shared" si="46"/>
        <v>J3-C5</v>
      </c>
      <c r="M433" t="str">
        <f>IFERROR(IF(
COUNTIF(B2B!H:H,(IF(K433&lt;&gt;"---",IF(INDEX(RAW_b_TEI0185_REV03!B:D,MATCH(H433,RAW_b_TEI0185_REV03!B:B,0),3)=L433,INDEX(
RAW_b_TEI0185_REV03!B:D,MATCH(H433,INDEX(RAW_b_TEI0185_REV03!B:B,MATCH(H433,RAW_b_TEI0185_REV03!B:B,)+1):'RAW_b_TEI0185_REV03'!B11504,)+MATCH(H433,RAW_b_TEI0185_REV03!B:B,),3),INDEX(RAW_b_TEI0185_REV03!B:D,MATCH(H433,RAW_b_TEI0185_REV03!B:B,0),3)),"---")))=1,"---",IF(K433&lt;&gt;"---",IF(INDEX(RAW_b_TEI0185_REV03!B:D,MATCH(H433,RAW_b_TEI0185_REV03!B:B,0),3)=L433,INDEX(
RAW_b_TEI0185_REV03!B:D,MATCH(H433,INDEX(RAW_b_TEI0185_REV03!B:B,MATCH(H433,RAW_b_TEI0185_REV03!B:B,)+1):'RAW_b_TEI0185_REV03'!B11504,)+MATCH(H433,RAW_b_TEI0185_REV03!B:B,),3),INDEX(RAW_b_TEI0185_REV03!B:D,MATCH(H433,RAW_b_TEI0185_REV03!B:B,0),3)),"---")),"---")</f>
        <v>---</v>
      </c>
      <c r="N433" t="str">
        <f>IFERROR(IF(AND(B433="B2B",J433="--"),L433,IF(
COUNTIF(B2B!H:H,(IF(K433&lt;&gt;"---",IF(INDEX(RAW_b_TEI0185_REV03!B:D,MATCH(H433,RAW_b_TEI0185_REV03!B:B,0),3)=L433,INDEX(
RAW_b_TEI0185_REV03!B:D,MATCH(H433,INDEX(RAW_b_TEI0185_REV03!B:B,MATCH(H433,RAW_b_TEI0185_REV03!B:B,)+1):'RAW_b_TEI0185_REV03'!B11504,)+MATCH(H433,RAW_b_TEI0185_REV03!B:B,),3),INDEX(RAW_b_TEI0185_REV03!B:D,MATCH(H433,RAW_b_TEI0185_REV03!B:B,0),3)),"---")))=0,"---",IF(K433&lt;&gt;"---",IF(INDEX(RAW_b_TEI0185_REV03!B:D,MATCH(H433,RAW_b_TEI0185_REV03!B:B,0),3)=L433,INDEX(
RAW_b_TEI0185_REV03!B:D,MATCH(H433,INDEX(RAW_b_TEI0185_REV03!B:B,MATCH(H433,RAW_b_TEI0185_REV03!B:B,)+1):'RAW_b_TEI0185_REV03'!B11504,)+MATCH(H433,RAW_b_TEI0185_REV03!B:B,),3),INDEX(RAW_b_TEI0185_REV03!B:D,MATCH(H433,RAW_b_TEI0185_REV03!B:B,0),3)),"---"))),"---")</f>
        <v>---</v>
      </c>
      <c r="T433">
        <f>COUNTIF(RAW_b_TEI0185_REV03!B:B,G433)</f>
        <v>2019</v>
      </c>
      <c r="U433" t="str">
        <f t="shared" si="47"/>
        <v>FMC-GND</v>
      </c>
      <c r="W433" t="str">
        <f>IF(IF(IFERROR(VLOOKUP(H433,$O$6:$O$50,1,),1)=1,1,0),IFERROR(VLOOKUP($F$2&amp;"-"&amp;H433,RAW_b_TEI0185_REV03!C:G,4,0),"--"),"---")</f>
        <v>---</v>
      </c>
      <c r="X433" t="str">
        <f t="shared" si="48"/>
        <v>---</v>
      </c>
    </row>
    <row r="434" spans="1:24" x14ac:dyDescent="0.25">
      <c r="A434" t="s">
        <v>5552</v>
      </c>
      <c r="B434" t="s">
        <v>5223</v>
      </c>
      <c r="C434" t="s">
        <v>294</v>
      </c>
      <c r="D434" t="s">
        <v>271</v>
      </c>
      <c r="E434" t="s">
        <v>1297</v>
      </c>
      <c r="F434" t="str">
        <f t="shared" si="42"/>
        <v>J3-C8</v>
      </c>
      <c r="G434" t="str">
        <f>VLOOKUP(F434,RAW_b_TEI0185_REV03!A:B,2,0)</f>
        <v>GND</v>
      </c>
      <c r="H434" t="str">
        <f t="shared" si="43"/>
        <v>GND</v>
      </c>
      <c r="I434" t="str">
        <f t="shared" si="44"/>
        <v>--</v>
      </c>
      <c r="J434" t="str">
        <f t="shared" si="45"/>
        <v>---</v>
      </c>
      <c r="K434" t="str">
        <f>IFERROR(IF(J434="--",IF(G434=H434,VLOOKUP(G434,RAW_b_TEI0185_REV03!L:N,3,0),SUM(VLOOKUP(H434,RAW_b_TEI0185_REV03!L:N,3,0),VLOOKUP(G434,RAW_b_TEI0185_REV03!L:N,3,0))),"---"),"---")</f>
        <v>---</v>
      </c>
      <c r="L434" t="str">
        <f t="shared" si="46"/>
        <v>J3-C8</v>
      </c>
      <c r="M434" t="str">
        <f>IFERROR(IF(
COUNTIF(B2B!H:H,(IF(K434&lt;&gt;"---",IF(INDEX(RAW_b_TEI0185_REV03!B:D,MATCH(H434,RAW_b_TEI0185_REV03!B:B,0),3)=L434,INDEX(
RAW_b_TEI0185_REV03!B:D,MATCH(H434,INDEX(RAW_b_TEI0185_REV03!B:B,MATCH(H434,RAW_b_TEI0185_REV03!B:B,)+1):'RAW_b_TEI0185_REV03'!B11505,)+MATCH(H434,RAW_b_TEI0185_REV03!B:B,),3),INDEX(RAW_b_TEI0185_REV03!B:D,MATCH(H434,RAW_b_TEI0185_REV03!B:B,0),3)),"---")))=1,"---",IF(K434&lt;&gt;"---",IF(INDEX(RAW_b_TEI0185_REV03!B:D,MATCH(H434,RAW_b_TEI0185_REV03!B:B,0),3)=L434,INDEX(
RAW_b_TEI0185_REV03!B:D,MATCH(H434,INDEX(RAW_b_TEI0185_REV03!B:B,MATCH(H434,RAW_b_TEI0185_REV03!B:B,)+1):'RAW_b_TEI0185_REV03'!B11505,)+MATCH(H434,RAW_b_TEI0185_REV03!B:B,),3),INDEX(RAW_b_TEI0185_REV03!B:D,MATCH(H434,RAW_b_TEI0185_REV03!B:B,0),3)),"---")),"---")</f>
        <v>---</v>
      </c>
      <c r="N434" t="str">
        <f>IFERROR(IF(AND(B434="B2B",J434="--"),L434,IF(
COUNTIF(B2B!H:H,(IF(K434&lt;&gt;"---",IF(INDEX(RAW_b_TEI0185_REV03!B:D,MATCH(H434,RAW_b_TEI0185_REV03!B:B,0),3)=L434,INDEX(
RAW_b_TEI0185_REV03!B:D,MATCH(H434,INDEX(RAW_b_TEI0185_REV03!B:B,MATCH(H434,RAW_b_TEI0185_REV03!B:B,)+1):'RAW_b_TEI0185_REV03'!B11505,)+MATCH(H434,RAW_b_TEI0185_REV03!B:B,),3),INDEX(RAW_b_TEI0185_REV03!B:D,MATCH(H434,RAW_b_TEI0185_REV03!B:B,0),3)),"---")))=0,"---",IF(K434&lt;&gt;"---",IF(INDEX(RAW_b_TEI0185_REV03!B:D,MATCH(H434,RAW_b_TEI0185_REV03!B:B,0),3)=L434,INDEX(
RAW_b_TEI0185_REV03!B:D,MATCH(H434,INDEX(RAW_b_TEI0185_REV03!B:B,MATCH(H434,RAW_b_TEI0185_REV03!B:B,)+1):'RAW_b_TEI0185_REV03'!B11505,)+MATCH(H434,RAW_b_TEI0185_REV03!B:B,),3),INDEX(RAW_b_TEI0185_REV03!B:D,MATCH(H434,RAW_b_TEI0185_REV03!B:B,0),3)),"---"))),"---")</f>
        <v>---</v>
      </c>
      <c r="T434">
        <f>COUNTIF(RAW_b_TEI0185_REV03!B:B,G434)</f>
        <v>2019</v>
      </c>
      <c r="U434" t="str">
        <f t="shared" si="47"/>
        <v>FMC-GND</v>
      </c>
      <c r="W434" t="str">
        <f>IF(IF(IFERROR(VLOOKUP(H434,$O$6:$O$50,1,),1)=1,1,0),IFERROR(VLOOKUP($F$2&amp;"-"&amp;H434,RAW_b_TEI0185_REV03!C:G,4,0),"--"),"---")</f>
        <v>---</v>
      </c>
      <c r="X434" t="str">
        <f t="shared" si="48"/>
        <v>---</v>
      </c>
    </row>
    <row r="435" spans="1:24" x14ac:dyDescent="0.25">
      <c r="A435" t="s">
        <v>5553</v>
      </c>
      <c r="B435" t="s">
        <v>5223</v>
      </c>
      <c r="C435" t="s">
        <v>294</v>
      </c>
      <c r="D435" t="s">
        <v>271</v>
      </c>
      <c r="E435" t="s">
        <v>1298</v>
      </c>
      <c r="F435" t="str">
        <f t="shared" si="42"/>
        <v>J3-C9</v>
      </c>
      <c r="G435" t="str">
        <f>VLOOKUP(F435,RAW_b_TEI0185_REV03!A:B,2,0)</f>
        <v>GND</v>
      </c>
      <c r="H435" t="str">
        <f t="shared" si="43"/>
        <v>GND</v>
      </c>
      <c r="I435" t="str">
        <f t="shared" si="44"/>
        <v>--</v>
      </c>
      <c r="J435" t="str">
        <f t="shared" si="45"/>
        <v>---</v>
      </c>
      <c r="K435" t="str">
        <f>IFERROR(IF(J435="--",IF(G435=H435,VLOOKUP(G435,RAW_b_TEI0185_REV03!L:N,3,0),SUM(VLOOKUP(H435,RAW_b_TEI0185_REV03!L:N,3,0),VLOOKUP(G435,RAW_b_TEI0185_REV03!L:N,3,0))),"---"),"---")</f>
        <v>---</v>
      </c>
      <c r="L435" t="str">
        <f t="shared" si="46"/>
        <v>J3-C9</v>
      </c>
      <c r="M435" t="str">
        <f>IFERROR(IF(
COUNTIF(B2B!H:H,(IF(K435&lt;&gt;"---",IF(INDEX(RAW_b_TEI0185_REV03!B:D,MATCH(H435,RAW_b_TEI0185_REV03!B:B,0),3)=L435,INDEX(
RAW_b_TEI0185_REV03!B:D,MATCH(H435,INDEX(RAW_b_TEI0185_REV03!B:B,MATCH(H435,RAW_b_TEI0185_REV03!B:B,)+1):'RAW_b_TEI0185_REV03'!B11506,)+MATCH(H435,RAW_b_TEI0185_REV03!B:B,),3),INDEX(RAW_b_TEI0185_REV03!B:D,MATCH(H435,RAW_b_TEI0185_REV03!B:B,0),3)),"---")))=1,"---",IF(K435&lt;&gt;"---",IF(INDEX(RAW_b_TEI0185_REV03!B:D,MATCH(H435,RAW_b_TEI0185_REV03!B:B,0),3)=L435,INDEX(
RAW_b_TEI0185_REV03!B:D,MATCH(H435,INDEX(RAW_b_TEI0185_REV03!B:B,MATCH(H435,RAW_b_TEI0185_REV03!B:B,)+1):'RAW_b_TEI0185_REV03'!B11506,)+MATCH(H435,RAW_b_TEI0185_REV03!B:B,),3),INDEX(RAW_b_TEI0185_REV03!B:D,MATCH(H435,RAW_b_TEI0185_REV03!B:B,0),3)),"---")),"---")</f>
        <v>---</v>
      </c>
      <c r="N435" t="str">
        <f>IFERROR(IF(AND(B435="B2B",J435="--"),L435,IF(
COUNTIF(B2B!H:H,(IF(K435&lt;&gt;"---",IF(INDEX(RAW_b_TEI0185_REV03!B:D,MATCH(H435,RAW_b_TEI0185_REV03!B:B,0),3)=L435,INDEX(
RAW_b_TEI0185_REV03!B:D,MATCH(H435,INDEX(RAW_b_TEI0185_REV03!B:B,MATCH(H435,RAW_b_TEI0185_REV03!B:B,)+1):'RAW_b_TEI0185_REV03'!B11506,)+MATCH(H435,RAW_b_TEI0185_REV03!B:B,),3),INDEX(RAW_b_TEI0185_REV03!B:D,MATCH(H435,RAW_b_TEI0185_REV03!B:B,0),3)),"---")))=0,"---",IF(K435&lt;&gt;"---",IF(INDEX(RAW_b_TEI0185_REV03!B:D,MATCH(H435,RAW_b_TEI0185_REV03!B:B,0),3)=L435,INDEX(
RAW_b_TEI0185_REV03!B:D,MATCH(H435,INDEX(RAW_b_TEI0185_REV03!B:B,MATCH(H435,RAW_b_TEI0185_REV03!B:B,)+1):'RAW_b_TEI0185_REV03'!B11506,)+MATCH(H435,RAW_b_TEI0185_REV03!B:B,),3),INDEX(RAW_b_TEI0185_REV03!B:D,MATCH(H435,RAW_b_TEI0185_REV03!B:B,0),3)),"---"))),"---")</f>
        <v>---</v>
      </c>
      <c r="T435">
        <f>COUNTIF(RAW_b_TEI0185_REV03!B:B,G435)</f>
        <v>2019</v>
      </c>
      <c r="U435" t="str">
        <f t="shared" si="47"/>
        <v>FMC-GND</v>
      </c>
      <c r="W435" t="str">
        <f>IF(IF(IFERROR(VLOOKUP(H435,$O$6:$O$50,1,),1)=1,1,0),IFERROR(VLOOKUP($F$2&amp;"-"&amp;H435,RAW_b_TEI0185_REV03!C:G,4,0),"--"),"---")</f>
        <v>---</v>
      </c>
      <c r="X435" t="str">
        <f t="shared" si="48"/>
        <v>---</v>
      </c>
    </row>
    <row r="436" spans="1:24" x14ac:dyDescent="0.25">
      <c r="A436" t="s">
        <v>5554</v>
      </c>
      <c r="B436" t="s">
        <v>5223</v>
      </c>
      <c r="C436" t="s">
        <v>294</v>
      </c>
      <c r="D436" t="s">
        <v>271</v>
      </c>
      <c r="E436" t="s">
        <v>1299</v>
      </c>
      <c r="F436" t="str">
        <f t="shared" si="42"/>
        <v>J3-C12</v>
      </c>
      <c r="G436" t="str">
        <f>VLOOKUP(F436,RAW_b_TEI0185_REV03!A:B,2,0)</f>
        <v>GND</v>
      </c>
      <c r="H436" t="str">
        <f t="shared" si="43"/>
        <v>GND</v>
      </c>
      <c r="I436" t="str">
        <f t="shared" si="44"/>
        <v>--</v>
      </c>
      <c r="J436" t="str">
        <f t="shared" si="45"/>
        <v>---</v>
      </c>
      <c r="K436" t="str">
        <f>IFERROR(IF(J436="--",IF(G436=H436,VLOOKUP(G436,RAW_b_TEI0185_REV03!L:N,3,0),SUM(VLOOKUP(H436,RAW_b_TEI0185_REV03!L:N,3,0),VLOOKUP(G436,RAW_b_TEI0185_REV03!L:N,3,0))),"---"),"---")</f>
        <v>---</v>
      </c>
      <c r="L436" t="str">
        <f t="shared" si="46"/>
        <v>J3-C12</v>
      </c>
      <c r="M436" t="str">
        <f>IFERROR(IF(
COUNTIF(B2B!H:H,(IF(K436&lt;&gt;"---",IF(INDEX(RAW_b_TEI0185_REV03!B:D,MATCH(H436,RAW_b_TEI0185_REV03!B:B,0),3)=L436,INDEX(
RAW_b_TEI0185_REV03!B:D,MATCH(H436,INDEX(RAW_b_TEI0185_REV03!B:B,MATCH(H436,RAW_b_TEI0185_REV03!B:B,)+1):'RAW_b_TEI0185_REV03'!B11507,)+MATCH(H436,RAW_b_TEI0185_REV03!B:B,),3),INDEX(RAW_b_TEI0185_REV03!B:D,MATCH(H436,RAW_b_TEI0185_REV03!B:B,0),3)),"---")))=1,"---",IF(K436&lt;&gt;"---",IF(INDEX(RAW_b_TEI0185_REV03!B:D,MATCH(H436,RAW_b_TEI0185_REV03!B:B,0),3)=L436,INDEX(
RAW_b_TEI0185_REV03!B:D,MATCH(H436,INDEX(RAW_b_TEI0185_REV03!B:B,MATCH(H436,RAW_b_TEI0185_REV03!B:B,)+1):'RAW_b_TEI0185_REV03'!B11507,)+MATCH(H436,RAW_b_TEI0185_REV03!B:B,),3),INDEX(RAW_b_TEI0185_REV03!B:D,MATCH(H436,RAW_b_TEI0185_REV03!B:B,0),3)),"---")),"---")</f>
        <v>---</v>
      </c>
      <c r="N436" t="str">
        <f>IFERROR(IF(AND(B436="B2B",J436="--"),L436,IF(
COUNTIF(B2B!H:H,(IF(K436&lt;&gt;"---",IF(INDEX(RAW_b_TEI0185_REV03!B:D,MATCH(H436,RAW_b_TEI0185_REV03!B:B,0),3)=L436,INDEX(
RAW_b_TEI0185_REV03!B:D,MATCH(H436,INDEX(RAW_b_TEI0185_REV03!B:B,MATCH(H436,RAW_b_TEI0185_REV03!B:B,)+1):'RAW_b_TEI0185_REV03'!B11507,)+MATCH(H436,RAW_b_TEI0185_REV03!B:B,),3),INDEX(RAW_b_TEI0185_REV03!B:D,MATCH(H436,RAW_b_TEI0185_REV03!B:B,0),3)),"---")))=0,"---",IF(K436&lt;&gt;"---",IF(INDEX(RAW_b_TEI0185_REV03!B:D,MATCH(H436,RAW_b_TEI0185_REV03!B:B,0),3)=L436,INDEX(
RAW_b_TEI0185_REV03!B:D,MATCH(H436,INDEX(RAW_b_TEI0185_REV03!B:B,MATCH(H436,RAW_b_TEI0185_REV03!B:B,)+1):'RAW_b_TEI0185_REV03'!B11507,)+MATCH(H436,RAW_b_TEI0185_REV03!B:B,),3),INDEX(RAW_b_TEI0185_REV03!B:D,MATCH(H436,RAW_b_TEI0185_REV03!B:B,0),3)),"---"))),"---")</f>
        <v>---</v>
      </c>
      <c r="T436">
        <f>COUNTIF(RAW_b_TEI0185_REV03!B:B,G436)</f>
        <v>2019</v>
      </c>
      <c r="U436" t="str">
        <f t="shared" si="47"/>
        <v>FMC-GND</v>
      </c>
      <c r="W436" t="str">
        <f>IF(IF(IFERROR(VLOOKUP(H436,$O$6:$O$50,1,),1)=1,1,0),IFERROR(VLOOKUP($F$2&amp;"-"&amp;H436,RAW_b_TEI0185_REV03!C:G,4,0),"--"),"---")</f>
        <v>---</v>
      </c>
      <c r="X436" t="str">
        <f t="shared" si="48"/>
        <v>---</v>
      </c>
    </row>
    <row r="437" spans="1:24" x14ac:dyDescent="0.25">
      <c r="A437" t="s">
        <v>5555</v>
      </c>
      <c r="B437" t="s">
        <v>5223</v>
      </c>
      <c r="C437" t="s">
        <v>294</v>
      </c>
      <c r="D437" t="s">
        <v>271</v>
      </c>
      <c r="E437" t="s">
        <v>1300</v>
      </c>
      <c r="F437" t="str">
        <f t="shared" si="42"/>
        <v>J3-C13</v>
      </c>
      <c r="G437" t="str">
        <f>VLOOKUP(F437,RAW_b_TEI0185_REV03!A:B,2,0)</f>
        <v>GND</v>
      </c>
      <c r="H437" t="str">
        <f t="shared" si="43"/>
        <v>GND</v>
      </c>
      <c r="I437" t="str">
        <f t="shared" si="44"/>
        <v>--</v>
      </c>
      <c r="J437" t="str">
        <f t="shared" si="45"/>
        <v>---</v>
      </c>
      <c r="K437" t="str">
        <f>IFERROR(IF(J437="--",IF(G437=H437,VLOOKUP(G437,RAW_b_TEI0185_REV03!L:N,3,0),SUM(VLOOKUP(H437,RAW_b_TEI0185_REV03!L:N,3,0),VLOOKUP(G437,RAW_b_TEI0185_REV03!L:N,3,0))),"---"),"---")</f>
        <v>---</v>
      </c>
      <c r="L437" t="str">
        <f t="shared" si="46"/>
        <v>J3-C13</v>
      </c>
      <c r="M437" t="str">
        <f>IFERROR(IF(
COUNTIF(B2B!H:H,(IF(K437&lt;&gt;"---",IF(INDEX(RAW_b_TEI0185_REV03!B:D,MATCH(H437,RAW_b_TEI0185_REV03!B:B,0),3)=L437,INDEX(
RAW_b_TEI0185_REV03!B:D,MATCH(H437,INDEX(RAW_b_TEI0185_REV03!B:B,MATCH(H437,RAW_b_TEI0185_REV03!B:B,)+1):'RAW_b_TEI0185_REV03'!B11508,)+MATCH(H437,RAW_b_TEI0185_REV03!B:B,),3),INDEX(RAW_b_TEI0185_REV03!B:D,MATCH(H437,RAW_b_TEI0185_REV03!B:B,0),3)),"---")))=1,"---",IF(K437&lt;&gt;"---",IF(INDEX(RAW_b_TEI0185_REV03!B:D,MATCH(H437,RAW_b_TEI0185_REV03!B:B,0),3)=L437,INDEX(
RAW_b_TEI0185_REV03!B:D,MATCH(H437,INDEX(RAW_b_TEI0185_REV03!B:B,MATCH(H437,RAW_b_TEI0185_REV03!B:B,)+1):'RAW_b_TEI0185_REV03'!B11508,)+MATCH(H437,RAW_b_TEI0185_REV03!B:B,),3),INDEX(RAW_b_TEI0185_REV03!B:D,MATCH(H437,RAW_b_TEI0185_REV03!B:B,0),3)),"---")),"---")</f>
        <v>---</v>
      </c>
      <c r="N437" t="str">
        <f>IFERROR(IF(AND(B437="B2B",J437="--"),L437,IF(
COUNTIF(B2B!H:H,(IF(K437&lt;&gt;"---",IF(INDEX(RAW_b_TEI0185_REV03!B:D,MATCH(H437,RAW_b_TEI0185_REV03!B:B,0),3)=L437,INDEX(
RAW_b_TEI0185_REV03!B:D,MATCH(H437,INDEX(RAW_b_TEI0185_REV03!B:B,MATCH(H437,RAW_b_TEI0185_REV03!B:B,)+1):'RAW_b_TEI0185_REV03'!B11508,)+MATCH(H437,RAW_b_TEI0185_REV03!B:B,),3),INDEX(RAW_b_TEI0185_REV03!B:D,MATCH(H437,RAW_b_TEI0185_REV03!B:B,0),3)),"---")))=0,"---",IF(K437&lt;&gt;"---",IF(INDEX(RAW_b_TEI0185_REV03!B:D,MATCH(H437,RAW_b_TEI0185_REV03!B:B,0),3)=L437,INDEX(
RAW_b_TEI0185_REV03!B:D,MATCH(H437,INDEX(RAW_b_TEI0185_REV03!B:B,MATCH(H437,RAW_b_TEI0185_REV03!B:B,)+1):'RAW_b_TEI0185_REV03'!B11508,)+MATCH(H437,RAW_b_TEI0185_REV03!B:B,),3),INDEX(RAW_b_TEI0185_REV03!B:D,MATCH(H437,RAW_b_TEI0185_REV03!B:B,0),3)),"---"))),"---")</f>
        <v>---</v>
      </c>
      <c r="T437">
        <f>COUNTIF(RAW_b_TEI0185_REV03!B:B,G437)</f>
        <v>2019</v>
      </c>
      <c r="U437" t="str">
        <f t="shared" si="47"/>
        <v>FMC-GND</v>
      </c>
      <c r="W437" t="str">
        <f>IF(IF(IFERROR(VLOOKUP(H437,$O$6:$O$50,1,),1)=1,1,0),IFERROR(VLOOKUP($F$2&amp;"-"&amp;H437,RAW_b_TEI0185_REV03!C:G,4,0),"--"),"---")</f>
        <v>---</v>
      </c>
      <c r="X437" t="str">
        <f t="shared" si="48"/>
        <v>---</v>
      </c>
    </row>
    <row r="438" spans="1:24" x14ac:dyDescent="0.25">
      <c r="A438" t="s">
        <v>5556</v>
      </c>
      <c r="B438" t="s">
        <v>5223</v>
      </c>
      <c r="C438" t="s">
        <v>294</v>
      </c>
      <c r="D438" t="s">
        <v>271</v>
      </c>
      <c r="E438" t="s">
        <v>1301</v>
      </c>
      <c r="F438" t="str">
        <f t="shared" si="42"/>
        <v>J3-C16</v>
      </c>
      <c r="G438" t="str">
        <f>VLOOKUP(F438,RAW_b_TEI0185_REV03!A:B,2,0)</f>
        <v>GND</v>
      </c>
      <c r="H438" t="str">
        <f t="shared" si="43"/>
        <v>GND</v>
      </c>
      <c r="I438" t="str">
        <f t="shared" si="44"/>
        <v>--</v>
      </c>
      <c r="J438" t="str">
        <f t="shared" si="45"/>
        <v>---</v>
      </c>
      <c r="K438" t="str">
        <f>IFERROR(IF(J438="--",IF(G438=H438,VLOOKUP(G438,RAW_b_TEI0185_REV03!L:N,3,0),SUM(VLOOKUP(H438,RAW_b_TEI0185_REV03!L:N,3,0),VLOOKUP(G438,RAW_b_TEI0185_REV03!L:N,3,0))),"---"),"---")</f>
        <v>---</v>
      </c>
      <c r="L438" t="str">
        <f t="shared" si="46"/>
        <v>J3-C16</v>
      </c>
      <c r="M438" t="str">
        <f>IFERROR(IF(
COUNTIF(B2B!H:H,(IF(K438&lt;&gt;"---",IF(INDEX(RAW_b_TEI0185_REV03!B:D,MATCH(H438,RAW_b_TEI0185_REV03!B:B,0),3)=L438,INDEX(
RAW_b_TEI0185_REV03!B:D,MATCH(H438,INDEX(RAW_b_TEI0185_REV03!B:B,MATCH(H438,RAW_b_TEI0185_REV03!B:B,)+1):'RAW_b_TEI0185_REV03'!B11509,)+MATCH(H438,RAW_b_TEI0185_REV03!B:B,),3),INDEX(RAW_b_TEI0185_REV03!B:D,MATCH(H438,RAW_b_TEI0185_REV03!B:B,0),3)),"---")))=1,"---",IF(K438&lt;&gt;"---",IF(INDEX(RAW_b_TEI0185_REV03!B:D,MATCH(H438,RAW_b_TEI0185_REV03!B:B,0),3)=L438,INDEX(
RAW_b_TEI0185_REV03!B:D,MATCH(H438,INDEX(RAW_b_TEI0185_REV03!B:B,MATCH(H438,RAW_b_TEI0185_REV03!B:B,)+1):'RAW_b_TEI0185_REV03'!B11509,)+MATCH(H438,RAW_b_TEI0185_REV03!B:B,),3),INDEX(RAW_b_TEI0185_REV03!B:D,MATCH(H438,RAW_b_TEI0185_REV03!B:B,0),3)),"---")),"---")</f>
        <v>---</v>
      </c>
      <c r="N438" t="str">
        <f>IFERROR(IF(AND(B438="B2B",J438="--"),L438,IF(
COUNTIF(B2B!H:H,(IF(K438&lt;&gt;"---",IF(INDEX(RAW_b_TEI0185_REV03!B:D,MATCH(H438,RAW_b_TEI0185_REV03!B:B,0),3)=L438,INDEX(
RAW_b_TEI0185_REV03!B:D,MATCH(H438,INDEX(RAW_b_TEI0185_REV03!B:B,MATCH(H438,RAW_b_TEI0185_REV03!B:B,)+1):'RAW_b_TEI0185_REV03'!B11509,)+MATCH(H438,RAW_b_TEI0185_REV03!B:B,),3),INDEX(RAW_b_TEI0185_REV03!B:D,MATCH(H438,RAW_b_TEI0185_REV03!B:B,0),3)),"---")))=0,"---",IF(K438&lt;&gt;"---",IF(INDEX(RAW_b_TEI0185_REV03!B:D,MATCH(H438,RAW_b_TEI0185_REV03!B:B,0),3)=L438,INDEX(
RAW_b_TEI0185_REV03!B:D,MATCH(H438,INDEX(RAW_b_TEI0185_REV03!B:B,MATCH(H438,RAW_b_TEI0185_REV03!B:B,)+1):'RAW_b_TEI0185_REV03'!B11509,)+MATCH(H438,RAW_b_TEI0185_REV03!B:B,),3),INDEX(RAW_b_TEI0185_REV03!B:D,MATCH(H438,RAW_b_TEI0185_REV03!B:B,0),3)),"---"))),"---")</f>
        <v>---</v>
      </c>
      <c r="T438">
        <f>COUNTIF(RAW_b_TEI0185_REV03!B:B,G438)</f>
        <v>2019</v>
      </c>
      <c r="U438" t="str">
        <f t="shared" si="47"/>
        <v>FMC-GND</v>
      </c>
      <c r="W438" t="str">
        <f>IF(IF(IFERROR(VLOOKUP(H438,$O$6:$O$50,1,),1)=1,1,0),IFERROR(VLOOKUP($F$2&amp;"-"&amp;H438,RAW_b_TEI0185_REV03!C:G,4,0),"--"),"---")</f>
        <v>---</v>
      </c>
      <c r="X438" t="str">
        <f t="shared" si="48"/>
        <v>---</v>
      </c>
    </row>
    <row r="439" spans="1:24" x14ac:dyDescent="0.25">
      <c r="A439" t="s">
        <v>5557</v>
      </c>
      <c r="B439" t="s">
        <v>5223</v>
      </c>
      <c r="C439" t="s">
        <v>294</v>
      </c>
      <c r="D439" t="s">
        <v>271</v>
      </c>
      <c r="E439" t="s">
        <v>1302</v>
      </c>
      <c r="F439" t="str">
        <f t="shared" si="42"/>
        <v>J3-C17</v>
      </c>
      <c r="G439" t="str">
        <f>VLOOKUP(F439,RAW_b_TEI0185_REV03!A:B,2,0)</f>
        <v>GND</v>
      </c>
      <c r="H439" t="str">
        <f t="shared" si="43"/>
        <v>GND</v>
      </c>
      <c r="I439" t="str">
        <f t="shared" si="44"/>
        <v>--</v>
      </c>
      <c r="J439" t="str">
        <f t="shared" si="45"/>
        <v>---</v>
      </c>
      <c r="K439" t="str">
        <f>IFERROR(IF(J439="--",IF(G439=H439,VLOOKUP(G439,RAW_b_TEI0185_REV03!L:N,3,0),SUM(VLOOKUP(H439,RAW_b_TEI0185_REV03!L:N,3,0),VLOOKUP(G439,RAW_b_TEI0185_REV03!L:N,3,0))),"---"),"---")</f>
        <v>---</v>
      </c>
      <c r="L439" t="str">
        <f t="shared" si="46"/>
        <v>J3-C17</v>
      </c>
      <c r="M439" t="str">
        <f>IFERROR(IF(
COUNTIF(B2B!H:H,(IF(K439&lt;&gt;"---",IF(INDEX(RAW_b_TEI0185_REV03!B:D,MATCH(H439,RAW_b_TEI0185_REV03!B:B,0),3)=L439,INDEX(
RAW_b_TEI0185_REV03!B:D,MATCH(H439,INDEX(RAW_b_TEI0185_REV03!B:B,MATCH(H439,RAW_b_TEI0185_REV03!B:B,)+1):'RAW_b_TEI0185_REV03'!B11510,)+MATCH(H439,RAW_b_TEI0185_REV03!B:B,),3),INDEX(RAW_b_TEI0185_REV03!B:D,MATCH(H439,RAW_b_TEI0185_REV03!B:B,0),3)),"---")))=1,"---",IF(K439&lt;&gt;"---",IF(INDEX(RAW_b_TEI0185_REV03!B:D,MATCH(H439,RAW_b_TEI0185_REV03!B:B,0),3)=L439,INDEX(
RAW_b_TEI0185_REV03!B:D,MATCH(H439,INDEX(RAW_b_TEI0185_REV03!B:B,MATCH(H439,RAW_b_TEI0185_REV03!B:B,)+1):'RAW_b_TEI0185_REV03'!B11510,)+MATCH(H439,RAW_b_TEI0185_REV03!B:B,),3),INDEX(RAW_b_TEI0185_REV03!B:D,MATCH(H439,RAW_b_TEI0185_REV03!B:B,0),3)),"---")),"---")</f>
        <v>---</v>
      </c>
      <c r="N439" t="str">
        <f>IFERROR(IF(AND(B439="B2B",J439="--"),L439,IF(
COUNTIF(B2B!H:H,(IF(K439&lt;&gt;"---",IF(INDEX(RAW_b_TEI0185_REV03!B:D,MATCH(H439,RAW_b_TEI0185_REV03!B:B,0),3)=L439,INDEX(
RAW_b_TEI0185_REV03!B:D,MATCH(H439,INDEX(RAW_b_TEI0185_REV03!B:B,MATCH(H439,RAW_b_TEI0185_REV03!B:B,)+1):'RAW_b_TEI0185_REV03'!B11510,)+MATCH(H439,RAW_b_TEI0185_REV03!B:B,),3),INDEX(RAW_b_TEI0185_REV03!B:D,MATCH(H439,RAW_b_TEI0185_REV03!B:B,0),3)),"---")))=0,"---",IF(K439&lt;&gt;"---",IF(INDEX(RAW_b_TEI0185_REV03!B:D,MATCH(H439,RAW_b_TEI0185_REV03!B:B,0),3)=L439,INDEX(
RAW_b_TEI0185_REV03!B:D,MATCH(H439,INDEX(RAW_b_TEI0185_REV03!B:B,MATCH(H439,RAW_b_TEI0185_REV03!B:B,)+1):'RAW_b_TEI0185_REV03'!B11510,)+MATCH(H439,RAW_b_TEI0185_REV03!B:B,),3),INDEX(RAW_b_TEI0185_REV03!B:D,MATCH(H439,RAW_b_TEI0185_REV03!B:B,0),3)),"---"))),"---")</f>
        <v>---</v>
      </c>
      <c r="T439">
        <f>COUNTIF(RAW_b_TEI0185_REV03!B:B,G439)</f>
        <v>2019</v>
      </c>
      <c r="U439" t="str">
        <f t="shared" si="47"/>
        <v>FMC-GND</v>
      </c>
      <c r="W439" t="str">
        <f>IF(IF(IFERROR(VLOOKUP(H439,$O$6:$O$50,1,),1)=1,1,0),IFERROR(VLOOKUP($F$2&amp;"-"&amp;H439,RAW_b_TEI0185_REV03!C:G,4,0),"--"),"---")</f>
        <v>---</v>
      </c>
      <c r="X439" t="str">
        <f t="shared" si="48"/>
        <v>---</v>
      </c>
    </row>
    <row r="440" spans="1:24" x14ac:dyDescent="0.25">
      <c r="A440" t="s">
        <v>5558</v>
      </c>
      <c r="B440" t="s">
        <v>5223</v>
      </c>
      <c r="C440" t="s">
        <v>294</v>
      </c>
      <c r="D440" t="s">
        <v>271</v>
      </c>
      <c r="E440" t="s">
        <v>1303</v>
      </c>
      <c r="F440" t="str">
        <f t="shared" si="42"/>
        <v>J3-C20</v>
      </c>
      <c r="G440" t="str">
        <f>VLOOKUP(F440,RAW_b_TEI0185_REV03!A:B,2,0)</f>
        <v>GND</v>
      </c>
      <c r="H440" t="str">
        <f t="shared" si="43"/>
        <v>GND</v>
      </c>
      <c r="I440" t="str">
        <f t="shared" si="44"/>
        <v>--</v>
      </c>
      <c r="J440" t="str">
        <f t="shared" si="45"/>
        <v>---</v>
      </c>
      <c r="K440" t="str">
        <f>IFERROR(IF(J440="--",IF(G440=H440,VLOOKUP(G440,RAW_b_TEI0185_REV03!L:N,3,0),SUM(VLOOKUP(H440,RAW_b_TEI0185_REV03!L:N,3,0),VLOOKUP(G440,RAW_b_TEI0185_REV03!L:N,3,0))),"---"),"---")</f>
        <v>---</v>
      </c>
      <c r="L440" t="str">
        <f t="shared" si="46"/>
        <v>J3-C20</v>
      </c>
      <c r="M440" t="str">
        <f>IFERROR(IF(
COUNTIF(B2B!H:H,(IF(K440&lt;&gt;"---",IF(INDEX(RAW_b_TEI0185_REV03!B:D,MATCH(H440,RAW_b_TEI0185_REV03!B:B,0),3)=L440,INDEX(
RAW_b_TEI0185_REV03!B:D,MATCH(H440,INDEX(RAW_b_TEI0185_REV03!B:B,MATCH(H440,RAW_b_TEI0185_REV03!B:B,)+1):'RAW_b_TEI0185_REV03'!B11511,)+MATCH(H440,RAW_b_TEI0185_REV03!B:B,),3),INDEX(RAW_b_TEI0185_REV03!B:D,MATCH(H440,RAW_b_TEI0185_REV03!B:B,0),3)),"---")))=1,"---",IF(K440&lt;&gt;"---",IF(INDEX(RAW_b_TEI0185_REV03!B:D,MATCH(H440,RAW_b_TEI0185_REV03!B:B,0),3)=L440,INDEX(
RAW_b_TEI0185_REV03!B:D,MATCH(H440,INDEX(RAW_b_TEI0185_REV03!B:B,MATCH(H440,RAW_b_TEI0185_REV03!B:B,)+1):'RAW_b_TEI0185_REV03'!B11511,)+MATCH(H440,RAW_b_TEI0185_REV03!B:B,),3),INDEX(RAW_b_TEI0185_REV03!B:D,MATCH(H440,RAW_b_TEI0185_REV03!B:B,0),3)),"---")),"---")</f>
        <v>---</v>
      </c>
      <c r="N440" t="str">
        <f>IFERROR(IF(AND(B440="B2B",J440="--"),L440,IF(
COUNTIF(B2B!H:H,(IF(K440&lt;&gt;"---",IF(INDEX(RAW_b_TEI0185_REV03!B:D,MATCH(H440,RAW_b_TEI0185_REV03!B:B,0),3)=L440,INDEX(
RAW_b_TEI0185_REV03!B:D,MATCH(H440,INDEX(RAW_b_TEI0185_REV03!B:B,MATCH(H440,RAW_b_TEI0185_REV03!B:B,)+1):'RAW_b_TEI0185_REV03'!B11511,)+MATCH(H440,RAW_b_TEI0185_REV03!B:B,),3),INDEX(RAW_b_TEI0185_REV03!B:D,MATCH(H440,RAW_b_TEI0185_REV03!B:B,0),3)),"---")))=0,"---",IF(K440&lt;&gt;"---",IF(INDEX(RAW_b_TEI0185_REV03!B:D,MATCH(H440,RAW_b_TEI0185_REV03!B:B,0),3)=L440,INDEX(
RAW_b_TEI0185_REV03!B:D,MATCH(H440,INDEX(RAW_b_TEI0185_REV03!B:B,MATCH(H440,RAW_b_TEI0185_REV03!B:B,)+1):'RAW_b_TEI0185_REV03'!B11511,)+MATCH(H440,RAW_b_TEI0185_REV03!B:B,),3),INDEX(RAW_b_TEI0185_REV03!B:D,MATCH(H440,RAW_b_TEI0185_REV03!B:B,0),3)),"---"))),"---")</f>
        <v>---</v>
      </c>
      <c r="T440">
        <f>COUNTIF(RAW_b_TEI0185_REV03!B:B,G440)</f>
        <v>2019</v>
      </c>
      <c r="U440" t="str">
        <f t="shared" si="47"/>
        <v>FMC-GND</v>
      </c>
      <c r="W440" t="str">
        <f>IF(IF(IFERROR(VLOOKUP(H440,$O$6:$O$50,1,),1)=1,1,0),IFERROR(VLOOKUP($F$2&amp;"-"&amp;H440,RAW_b_TEI0185_REV03!C:G,4,0),"--"),"---")</f>
        <v>---</v>
      </c>
      <c r="X440" t="str">
        <f t="shared" si="48"/>
        <v>---</v>
      </c>
    </row>
    <row r="441" spans="1:24" x14ac:dyDescent="0.25">
      <c r="A441" t="s">
        <v>5559</v>
      </c>
      <c r="B441" t="s">
        <v>5223</v>
      </c>
      <c r="C441" t="s">
        <v>294</v>
      </c>
      <c r="D441" t="s">
        <v>271</v>
      </c>
      <c r="E441" t="s">
        <v>1304</v>
      </c>
      <c r="F441" t="str">
        <f t="shared" si="42"/>
        <v>J3-C21</v>
      </c>
      <c r="G441" t="str">
        <f>VLOOKUP(F441,RAW_b_TEI0185_REV03!A:B,2,0)</f>
        <v>GND</v>
      </c>
      <c r="H441" t="str">
        <f t="shared" si="43"/>
        <v>GND</v>
      </c>
      <c r="I441" t="str">
        <f t="shared" si="44"/>
        <v>--</v>
      </c>
      <c r="J441" t="str">
        <f t="shared" si="45"/>
        <v>---</v>
      </c>
      <c r="K441" t="str">
        <f>IFERROR(IF(J441="--",IF(G441=H441,VLOOKUP(G441,RAW_b_TEI0185_REV03!L:N,3,0),SUM(VLOOKUP(H441,RAW_b_TEI0185_REV03!L:N,3,0),VLOOKUP(G441,RAW_b_TEI0185_REV03!L:N,3,0))),"---"),"---")</f>
        <v>---</v>
      </c>
      <c r="L441" t="str">
        <f t="shared" si="46"/>
        <v>J3-C21</v>
      </c>
      <c r="M441" t="str">
        <f>IFERROR(IF(
COUNTIF(B2B!H:H,(IF(K441&lt;&gt;"---",IF(INDEX(RAW_b_TEI0185_REV03!B:D,MATCH(H441,RAW_b_TEI0185_REV03!B:B,0),3)=L441,INDEX(
RAW_b_TEI0185_REV03!B:D,MATCH(H441,INDEX(RAW_b_TEI0185_REV03!B:B,MATCH(H441,RAW_b_TEI0185_REV03!B:B,)+1):'RAW_b_TEI0185_REV03'!B11512,)+MATCH(H441,RAW_b_TEI0185_REV03!B:B,),3),INDEX(RAW_b_TEI0185_REV03!B:D,MATCH(H441,RAW_b_TEI0185_REV03!B:B,0),3)),"---")))=1,"---",IF(K441&lt;&gt;"---",IF(INDEX(RAW_b_TEI0185_REV03!B:D,MATCH(H441,RAW_b_TEI0185_REV03!B:B,0),3)=L441,INDEX(
RAW_b_TEI0185_REV03!B:D,MATCH(H441,INDEX(RAW_b_TEI0185_REV03!B:B,MATCH(H441,RAW_b_TEI0185_REV03!B:B,)+1):'RAW_b_TEI0185_REV03'!B11512,)+MATCH(H441,RAW_b_TEI0185_REV03!B:B,),3),INDEX(RAW_b_TEI0185_REV03!B:D,MATCH(H441,RAW_b_TEI0185_REV03!B:B,0),3)),"---")),"---")</f>
        <v>---</v>
      </c>
      <c r="N441" t="str">
        <f>IFERROR(IF(AND(B441="B2B",J441="--"),L441,IF(
COUNTIF(B2B!H:H,(IF(K441&lt;&gt;"---",IF(INDEX(RAW_b_TEI0185_REV03!B:D,MATCH(H441,RAW_b_TEI0185_REV03!B:B,0),3)=L441,INDEX(
RAW_b_TEI0185_REV03!B:D,MATCH(H441,INDEX(RAW_b_TEI0185_REV03!B:B,MATCH(H441,RAW_b_TEI0185_REV03!B:B,)+1):'RAW_b_TEI0185_REV03'!B11512,)+MATCH(H441,RAW_b_TEI0185_REV03!B:B,),3),INDEX(RAW_b_TEI0185_REV03!B:D,MATCH(H441,RAW_b_TEI0185_REV03!B:B,0),3)),"---")))=0,"---",IF(K441&lt;&gt;"---",IF(INDEX(RAW_b_TEI0185_REV03!B:D,MATCH(H441,RAW_b_TEI0185_REV03!B:B,0),3)=L441,INDEX(
RAW_b_TEI0185_REV03!B:D,MATCH(H441,INDEX(RAW_b_TEI0185_REV03!B:B,MATCH(H441,RAW_b_TEI0185_REV03!B:B,)+1):'RAW_b_TEI0185_REV03'!B11512,)+MATCH(H441,RAW_b_TEI0185_REV03!B:B,),3),INDEX(RAW_b_TEI0185_REV03!B:D,MATCH(H441,RAW_b_TEI0185_REV03!B:B,0),3)),"---"))),"---")</f>
        <v>---</v>
      </c>
      <c r="T441">
        <f>COUNTIF(RAW_b_TEI0185_REV03!B:B,G441)</f>
        <v>2019</v>
      </c>
      <c r="U441" t="str">
        <f t="shared" si="47"/>
        <v>FMC-GND</v>
      </c>
      <c r="W441" t="str">
        <f>IF(IF(IFERROR(VLOOKUP(H441,$O$6:$O$50,1,),1)=1,1,0),IFERROR(VLOOKUP($F$2&amp;"-"&amp;H441,RAW_b_TEI0185_REV03!C:G,4,0),"--"),"---")</f>
        <v>---</v>
      </c>
      <c r="X441" t="str">
        <f t="shared" si="48"/>
        <v>---</v>
      </c>
    </row>
    <row r="442" spans="1:24" x14ac:dyDescent="0.25">
      <c r="A442" t="s">
        <v>5560</v>
      </c>
      <c r="B442" t="s">
        <v>5223</v>
      </c>
      <c r="C442" t="s">
        <v>294</v>
      </c>
      <c r="D442" t="s">
        <v>271</v>
      </c>
      <c r="E442" t="s">
        <v>1305</v>
      </c>
      <c r="F442" t="str">
        <f t="shared" si="42"/>
        <v>J3-C24</v>
      </c>
      <c r="G442" t="str">
        <f>VLOOKUP(F442,RAW_b_TEI0185_REV03!A:B,2,0)</f>
        <v>GND</v>
      </c>
      <c r="H442" t="str">
        <f t="shared" si="43"/>
        <v>GND</v>
      </c>
      <c r="I442" t="str">
        <f t="shared" si="44"/>
        <v>--</v>
      </c>
      <c r="J442" t="str">
        <f t="shared" si="45"/>
        <v>---</v>
      </c>
      <c r="K442" t="str">
        <f>IFERROR(IF(J442="--",IF(G442=H442,VLOOKUP(G442,RAW_b_TEI0185_REV03!L:N,3,0),SUM(VLOOKUP(H442,RAW_b_TEI0185_REV03!L:N,3,0),VLOOKUP(G442,RAW_b_TEI0185_REV03!L:N,3,0))),"---"),"---")</f>
        <v>---</v>
      </c>
      <c r="L442" t="str">
        <f t="shared" si="46"/>
        <v>J3-C24</v>
      </c>
      <c r="M442" t="str">
        <f>IFERROR(IF(
COUNTIF(B2B!H:H,(IF(K442&lt;&gt;"---",IF(INDEX(RAW_b_TEI0185_REV03!B:D,MATCH(H442,RAW_b_TEI0185_REV03!B:B,0),3)=L442,INDEX(
RAW_b_TEI0185_REV03!B:D,MATCH(H442,INDEX(RAW_b_TEI0185_REV03!B:B,MATCH(H442,RAW_b_TEI0185_REV03!B:B,)+1):'RAW_b_TEI0185_REV03'!B11513,)+MATCH(H442,RAW_b_TEI0185_REV03!B:B,),3),INDEX(RAW_b_TEI0185_REV03!B:D,MATCH(H442,RAW_b_TEI0185_REV03!B:B,0),3)),"---")))=1,"---",IF(K442&lt;&gt;"---",IF(INDEX(RAW_b_TEI0185_REV03!B:D,MATCH(H442,RAW_b_TEI0185_REV03!B:B,0),3)=L442,INDEX(
RAW_b_TEI0185_REV03!B:D,MATCH(H442,INDEX(RAW_b_TEI0185_REV03!B:B,MATCH(H442,RAW_b_TEI0185_REV03!B:B,)+1):'RAW_b_TEI0185_REV03'!B11513,)+MATCH(H442,RAW_b_TEI0185_REV03!B:B,),3),INDEX(RAW_b_TEI0185_REV03!B:D,MATCH(H442,RAW_b_TEI0185_REV03!B:B,0),3)),"---")),"---")</f>
        <v>---</v>
      </c>
      <c r="N442" t="str">
        <f>IFERROR(IF(AND(B442="B2B",J442="--"),L442,IF(
COUNTIF(B2B!H:H,(IF(K442&lt;&gt;"---",IF(INDEX(RAW_b_TEI0185_REV03!B:D,MATCH(H442,RAW_b_TEI0185_REV03!B:B,0),3)=L442,INDEX(
RAW_b_TEI0185_REV03!B:D,MATCH(H442,INDEX(RAW_b_TEI0185_REV03!B:B,MATCH(H442,RAW_b_TEI0185_REV03!B:B,)+1):'RAW_b_TEI0185_REV03'!B11513,)+MATCH(H442,RAW_b_TEI0185_REV03!B:B,),3),INDEX(RAW_b_TEI0185_REV03!B:D,MATCH(H442,RAW_b_TEI0185_REV03!B:B,0),3)),"---")))=0,"---",IF(K442&lt;&gt;"---",IF(INDEX(RAW_b_TEI0185_REV03!B:D,MATCH(H442,RAW_b_TEI0185_REV03!B:B,0),3)=L442,INDEX(
RAW_b_TEI0185_REV03!B:D,MATCH(H442,INDEX(RAW_b_TEI0185_REV03!B:B,MATCH(H442,RAW_b_TEI0185_REV03!B:B,)+1):'RAW_b_TEI0185_REV03'!B11513,)+MATCH(H442,RAW_b_TEI0185_REV03!B:B,),3),INDEX(RAW_b_TEI0185_REV03!B:D,MATCH(H442,RAW_b_TEI0185_REV03!B:B,0),3)),"---"))),"---")</f>
        <v>---</v>
      </c>
      <c r="T442">
        <f>COUNTIF(RAW_b_TEI0185_REV03!B:B,G442)</f>
        <v>2019</v>
      </c>
      <c r="U442" t="str">
        <f t="shared" si="47"/>
        <v>FMC-GND</v>
      </c>
      <c r="W442" t="str">
        <f>IF(IF(IFERROR(VLOOKUP(H442,$O$6:$O$50,1,),1)=1,1,0),IFERROR(VLOOKUP($F$2&amp;"-"&amp;H442,RAW_b_TEI0185_REV03!C:G,4,0),"--"),"---")</f>
        <v>---</v>
      </c>
      <c r="X442" t="str">
        <f t="shared" si="48"/>
        <v>---</v>
      </c>
    </row>
    <row r="443" spans="1:24" x14ac:dyDescent="0.25">
      <c r="A443" t="s">
        <v>5561</v>
      </c>
      <c r="B443" t="s">
        <v>5223</v>
      </c>
      <c r="C443" t="s">
        <v>294</v>
      </c>
      <c r="D443" t="s">
        <v>271</v>
      </c>
      <c r="E443" t="s">
        <v>1306</v>
      </c>
      <c r="F443" t="str">
        <f t="shared" si="42"/>
        <v>J3-C25</v>
      </c>
      <c r="G443" t="str">
        <f>VLOOKUP(F443,RAW_b_TEI0185_REV03!A:B,2,0)</f>
        <v>GND</v>
      </c>
      <c r="H443" t="str">
        <f t="shared" si="43"/>
        <v>GND</v>
      </c>
      <c r="I443" t="str">
        <f t="shared" si="44"/>
        <v>--</v>
      </c>
      <c r="J443" t="str">
        <f t="shared" si="45"/>
        <v>---</v>
      </c>
      <c r="K443" t="str">
        <f>IFERROR(IF(J443="--",IF(G443=H443,VLOOKUP(G443,RAW_b_TEI0185_REV03!L:N,3,0),SUM(VLOOKUP(H443,RAW_b_TEI0185_REV03!L:N,3,0),VLOOKUP(G443,RAW_b_TEI0185_REV03!L:N,3,0))),"---"),"---")</f>
        <v>---</v>
      </c>
      <c r="L443" t="str">
        <f t="shared" si="46"/>
        <v>J3-C25</v>
      </c>
      <c r="M443" t="str">
        <f>IFERROR(IF(
COUNTIF(B2B!H:H,(IF(K443&lt;&gt;"---",IF(INDEX(RAW_b_TEI0185_REV03!B:D,MATCH(H443,RAW_b_TEI0185_REV03!B:B,0),3)=L443,INDEX(
RAW_b_TEI0185_REV03!B:D,MATCH(H443,INDEX(RAW_b_TEI0185_REV03!B:B,MATCH(H443,RAW_b_TEI0185_REV03!B:B,)+1):'RAW_b_TEI0185_REV03'!B11514,)+MATCH(H443,RAW_b_TEI0185_REV03!B:B,),3),INDEX(RAW_b_TEI0185_REV03!B:D,MATCH(H443,RAW_b_TEI0185_REV03!B:B,0),3)),"---")))=1,"---",IF(K443&lt;&gt;"---",IF(INDEX(RAW_b_TEI0185_REV03!B:D,MATCH(H443,RAW_b_TEI0185_REV03!B:B,0),3)=L443,INDEX(
RAW_b_TEI0185_REV03!B:D,MATCH(H443,INDEX(RAW_b_TEI0185_REV03!B:B,MATCH(H443,RAW_b_TEI0185_REV03!B:B,)+1):'RAW_b_TEI0185_REV03'!B11514,)+MATCH(H443,RAW_b_TEI0185_REV03!B:B,),3),INDEX(RAW_b_TEI0185_REV03!B:D,MATCH(H443,RAW_b_TEI0185_REV03!B:B,0),3)),"---")),"---")</f>
        <v>---</v>
      </c>
      <c r="N443" t="str">
        <f>IFERROR(IF(AND(B443="B2B",J443="--"),L443,IF(
COUNTIF(B2B!H:H,(IF(K443&lt;&gt;"---",IF(INDEX(RAW_b_TEI0185_REV03!B:D,MATCH(H443,RAW_b_TEI0185_REV03!B:B,0),3)=L443,INDEX(
RAW_b_TEI0185_REV03!B:D,MATCH(H443,INDEX(RAW_b_TEI0185_REV03!B:B,MATCH(H443,RAW_b_TEI0185_REV03!B:B,)+1):'RAW_b_TEI0185_REV03'!B11514,)+MATCH(H443,RAW_b_TEI0185_REV03!B:B,),3),INDEX(RAW_b_TEI0185_REV03!B:D,MATCH(H443,RAW_b_TEI0185_REV03!B:B,0),3)),"---")))=0,"---",IF(K443&lt;&gt;"---",IF(INDEX(RAW_b_TEI0185_REV03!B:D,MATCH(H443,RAW_b_TEI0185_REV03!B:B,0),3)=L443,INDEX(
RAW_b_TEI0185_REV03!B:D,MATCH(H443,INDEX(RAW_b_TEI0185_REV03!B:B,MATCH(H443,RAW_b_TEI0185_REV03!B:B,)+1):'RAW_b_TEI0185_REV03'!B11514,)+MATCH(H443,RAW_b_TEI0185_REV03!B:B,),3),INDEX(RAW_b_TEI0185_REV03!B:D,MATCH(H443,RAW_b_TEI0185_REV03!B:B,0),3)),"---"))),"---")</f>
        <v>---</v>
      </c>
      <c r="T443">
        <f>COUNTIF(RAW_b_TEI0185_REV03!B:B,G443)</f>
        <v>2019</v>
      </c>
      <c r="U443" t="str">
        <f t="shared" si="47"/>
        <v>FMC-GND</v>
      </c>
      <c r="W443" t="str">
        <f>IF(IF(IFERROR(VLOOKUP(H443,$O$6:$O$50,1,),1)=1,1,0),IFERROR(VLOOKUP($F$2&amp;"-"&amp;H443,RAW_b_TEI0185_REV03!C:G,4,0),"--"),"---")</f>
        <v>---</v>
      </c>
      <c r="X443" t="str">
        <f t="shared" si="48"/>
        <v>---</v>
      </c>
    </row>
    <row r="444" spans="1:24" x14ac:dyDescent="0.25">
      <c r="A444" t="s">
        <v>5562</v>
      </c>
      <c r="B444" t="s">
        <v>5223</v>
      </c>
      <c r="C444" t="s">
        <v>294</v>
      </c>
      <c r="D444" t="s">
        <v>271</v>
      </c>
      <c r="E444" t="s">
        <v>1307</v>
      </c>
      <c r="F444" t="str">
        <f t="shared" si="42"/>
        <v>J3-C28</v>
      </c>
      <c r="G444" t="str">
        <f>VLOOKUP(F444,RAW_b_TEI0185_REV03!A:B,2,0)</f>
        <v>GND</v>
      </c>
      <c r="H444" t="str">
        <f t="shared" si="43"/>
        <v>GND</v>
      </c>
      <c r="I444" t="str">
        <f t="shared" si="44"/>
        <v>--</v>
      </c>
      <c r="J444" t="str">
        <f t="shared" si="45"/>
        <v>---</v>
      </c>
      <c r="K444" t="str">
        <f>IFERROR(IF(J444="--",IF(G444=H444,VLOOKUP(G444,RAW_b_TEI0185_REV03!L:N,3,0),SUM(VLOOKUP(H444,RAW_b_TEI0185_REV03!L:N,3,0),VLOOKUP(G444,RAW_b_TEI0185_REV03!L:N,3,0))),"---"),"---")</f>
        <v>---</v>
      </c>
      <c r="L444" t="str">
        <f t="shared" si="46"/>
        <v>J3-C28</v>
      </c>
      <c r="M444" t="str">
        <f>IFERROR(IF(
COUNTIF(B2B!H:H,(IF(K444&lt;&gt;"---",IF(INDEX(RAW_b_TEI0185_REV03!B:D,MATCH(H444,RAW_b_TEI0185_REV03!B:B,0),3)=L444,INDEX(
RAW_b_TEI0185_REV03!B:D,MATCH(H444,INDEX(RAW_b_TEI0185_REV03!B:B,MATCH(H444,RAW_b_TEI0185_REV03!B:B,)+1):'RAW_b_TEI0185_REV03'!B11515,)+MATCH(H444,RAW_b_TEI0185_REV03!B:B,),3),INDEX(RAW_b_TEI0185_REV03!B:D,MATCH(H444,RAW_b_TEI0185_REV03!B:B,0),3)),"---")))=1,"---",IF(K444&lt;&gt;"---",IF(INDEX(RAW_b_TEI0185_REV03!B:D,MATCH(H444,RAW_b_TEI0185_REV03!B:B,0),3)=L444,INDEX(
RAW_b_TEI0185_REV03!B:D,MATCH(H444,INDEX(RAW_b_TEI0185_REV03!B:B,MATCH(H444,RAW_b_TEI0185_REV03!B:B,)+1):'RAW_b_TEI0185_REV03'!B11515,)+MATCH(H444,RAW_b_TEI0185_REV03!B:B,),3),INDEX(RAW_b_TEI0185_REV03!B:D,MATCH(H444,RAW_b_TEI0185_REV03!B:B,0),3)),"---")),"---")</f>
        <v>---</v>
      </c>
      <c r="N444" t="str">
        <f>IFERROR(IF(AND(B444="B2B",J444="--"),L444,IF(
COUNTIF(B2B!H:H,(IF(K444&lt;&gt;"---",IF(INDEX(RAW_b_TEI0185_REV03!B:D,MATCH(H444,RAW_b_TEI0185_REV03!B:B,0),3)=L444,INDEX(
RAW_b_TEI0185_REV03!B:D,MATCH(H444,INDEX(RAW_b_TEI0185_REV03!B:B,MATCH(H444,RAW_b_TEI0185_REV03!B:B,)+1):'RAW_b_TEI0185_REV03'!B11515,)+MATCH(H444,RAW_b_TEI0185_REV03!B:B,),3),INDEX(RAW_b_TEI0185_REV03!B:D,MATCH(H444,RAW_b_TEI0185_REV03!B:B,0),3)),"---")))=0,"---",IF(K444&lt;&gt;"---",IF(INDEX(RAW_b_TEI0185_REV03!B:D,MATCH(H444,RAW_b_TEI0185_REV03!B:B,0),3)=L444,INDEX(
RAW_b_TEI0185_REV03!B:D,MATCH(H444,INDEX(RAW_b_TEI0185_REV03!B:B,MATCH(H444,RAW_b_TEI0185_REV03!B:B,)+1):'RAW_b_TEI0185_REV03'!B11515,)+MATCH(H444,RAW_b_TEI0185_REV03!B:B,),3),INDEX(RAW_b_TEI0185_REV03!B:D,MATCH(H444,RAW_b_TEI0185_REV03!B:B,0),3)),"---"))),"---")</f>
        <v>---</v>
      </c>
      <c r="T444">
        <f>COUNTIF(RAW_b_TEI0185_REV03!B:B,G444)</f>
        <v>2019</v>
      </c>
      <c r="U444" t="str">
        <f t="shared" si="47"/>
        <v>FMC-GND</v>
      </c>
      <c r="W444" t="str">
        <f>IF(IF(IFERROR(VLOOKUP(H444,$O$6:$O$50,1,),1)=1,1,0),IFERROR(VLOOKUP($F$2&amp;"-"&amp;H444,RAW_b_TEI0185_REV03!C:G,4,0),"--"),"---")</f>
        <v>---</v>
      </c>
      <c r="X444" t="str">
        <f t="shared" si="48"/>
        <v>---</v>
      </c>
    </row>
    <row r="445" spans="1:24" x14ac:dyDescent="0.25">
      <c r="A445" t="s">
        <v>5563</v>
      </c>
      <c r="B445" t="s">
        <v>5223</v>
      </c>
      <c r="C445" t="s">
        <v>294</v>
      </c>
      <c r="D445" t="s">
        <v>271</v>
      </c>
      <c r="E445" t="s">
        <v>1308</v>
      </c>
      <c r="F445" t="str">
        <f t="shared" si="42"/>
        <v>J3-C29</v>
      </c>
      <c r="G445" t="str">
        <f>VLOOKUP(F445,RAW_b_TEI0185_REV03!A:B,2,0)</f>
        <v>GND</v>
      </c>
      <c r="H445" t="str">
        <f t="shared" si="43"/>
        <v>GND</v>
      </c>
      <c r="I445" t="str">
        <f t="shared" si="44"/>
        <v>--</v>
      </c>
      <c r="J445" t="str">
        <f t="shared" si="45"/>
        <v>---</v>
      </c>
      <c r="K445" t="str">
        <f>IFERROR(IF(J445="--",IF(G445=H445,VLOOKUP(G445,RAW_b_TEI0185_REV03!L:N,3,0),SUM(VLOOKUP(H445,RAW_b_TEI0185_REV03!L:N,3,0),VLOOKUP(G445,RAW_b_TEI0185_REV03!L:N,3,0))),"---"),"---")</f>
        <v>---</v>
      </c>
      <c r="L445" t="str">
        <f t="shared" si="46"/>
        <v>J3-C29</v>
      </c>
      <c r="M445" t="str">
        <f>IFERROR(IF(
COUNTIF(B2B!H:H,(IF(K445&lt;&gt;"---",IF(INDEX(RAW_b_TEI0185_REV03!B:D,MATCH(H445,RAW_b_TEI0185_REV03!B:B,0),3)=L445,INDEX(
RAW_b_TEI0185_REV03!B:D,MATCH(H445,INDEX(RAW_b_TEI0185_REV03!B:B,MATCH(H445,RAW_b_TEI0185_REV03!B:B,)+1):'RAW_b_TEI0185_REV03'!B11516,)+MATCH(H445,RAW_b_TEI0185_REV03!B:B,),3),INDEX(RAW_b_TEI0185_REV03!B:D,MATCH(H445,RAW_b_TEI0185_REV03!B:B,0),3)),"---")))=1,"---",IF(K445&lt;&gt;"---",IF(INDEX(RAW_b_TEI0185_REV03!B:D,MATCH(H445,RAW_b_TEI0185_REV03!B:B,0),3)=L445,INDEX(
RAW_b_TEI0185_REV03!B:D,MATCH(H445,INDEX(RAW_b_TEI0185_REV03!B:B,MATCH(H445,RAW_b_TEI0185_REV03!B:B,)+1):'RAW_b_TEI0185_REV03'!B11516,)+MATCH(H445,RAW_b_TEI0185_REV03!B:B,),3),INDEX(RAW_b_TEI0185_REV03!B:D,MATCH(H445,RAW_b_TEI0185_REV03!B:B,0),3)),"---")),"---")</f>
        <v>---</v>
      </c>
      <c r="N445" t="str">
        <f>IFERROR(IF(AND(B445="B2B",J445="--"),L445,IF(
COUNTIF(B2B!H:H,(IF(K445&lt;&gt;"---",IF(INDEX(RAW_b_TEI0185_REV03!B:D,MATCH(H445,RAW_b_TEI0185_REV03!B:B,0),3)=L445,INDEX(
RAW_b_TEI0185_REV03!B:D,MATCH(H445,INDEX(RAW_b_TEI0185_REV03!B:B,MATCH(H445,RAW_b_TEI0185_REV03!B:B,)+1):'RAW_b_TEI0185_REV03'!B11516,)+MATCH(H445,RAW_b_TEI0185_REV03!B:B,),3),INDEX(RAW_b_TEI0185_REV03!B:D,MATCH(H445,RAW_b_TEI0185_REV03!B:B,0),3)),"---")))=0,"---",IF(K445&lt;&gt;"---",IF(INDEX(RAW_b_TEI0185_REV03!B:D,MATCH(H445,RAW_b_TEI0185_REV03!B:B,0),3)=L445,INDEX(
RAW_b_TEI0185_REV03!B:D,MATCH(H445,INDEX(RAW_b_TEI0185_REV03!B:B,MATCH(H445,RAW_b_TEI0185_REV03!B:B,)+1):'RAW_b_TEI0185_REV03'!B11516,)+MATCH(H445,RAW_b_TEI0185_REV03!B:B,),3),INDEX(RAW_b_TEI0185_REV03!B:D,MATCH(H445,RAW_b_TEI0185_REV03!B:B,0),3)),"---"))),"---")</f>
        <v>---</v>
      </c>
      <c r="T445">
        <f>COUNTIF(RAW_b_TEI0185_REV03!B:B,G445)</f>
        <v>2019</v>
      </c>
      <c r="U445" t="str">
        <f t="shared" si="47"/>
        <v>FMC-GND</v>
      </c>
      <c r="W445" t="str">
        <f>IF(IF(IFERROR(VLOOKUP(H445,$O$6:$O$50,1,),1)=1,1,0),IFERROR(VLOOKUP($F$2&amp;"-"&amp;H445,RAW_b_TEI0185_REV03!C:G,4,0),"--"),"---")</f>
        <v>---</v>
      </c>
      <c r="X445" t="str">
        <f t="shared" si="48"/>
        <v>---</v>
      </c>
    </row>
    <row r="446" spans="1:24" x14ac:dyDescent="0.25">
      <c r="A446" t="s">
        <v>5564</v>
      </c>
      <c r="B446" t="s">
        <v>5223</v>
      </c>
      <c r="C446" t="s">
        <v>294</v>
      </c>
      <c r="D446" t="s">
        <v>271</v>
      </c>
      <c r="E446" t="s">
        <v>1309</v>
      </c>
      <c r="F446" t="str">
        <f t="shared" si="42"/>
        <v>J3-C32</v>
      </c>
      <c r="G446" t="str">
        <f>VLOOKUP(F446,RAW_b_TEI0185_REV03!A:B,2,0)</f>
        <v>GND</v>
      </c>
      <c r="H446" t="str">
        <f t="shared" si="43"/>
        <v>GND</v>
      </c>
      <c r="I446" t="str">
        <f t="shared" si="44"/>
        <v>--</v>
      </c>
      <c r="J446" t="str">
        <f t="shared" si="45"/>
        <v>---</v>
      </c>
      <c r="K446" t="str">
        <f>IFERROR(IF(J446="--",IF(G446=H446,VLOOKUP(G446,RAW_b_TEI0185_REV03!L:N,3,0),SUM(VLOOKUP(H446,RAW_b_TEI0185_REV03!L:N,3,0),VLOOKUP(G446,RAW_b_TEI0185_REV03!L:N,3,0))),"---"),"---")</f>
        <v>---</v>
      </c>
      <c r="L446" t="str">
        <f t="shared" si="46"/>
        <v>J3-C32</v>
      </c>
      <c r="M446" t="str">
        <f>IFERROR(IF(
COUNTIF(B2B!H:H,(IF(K446&lt;&gt;"---",IF(INDEX(RAW_b_TEI0185_REV03!B:D,MATCH(H446,RAW_b_TEI0185_REV03!B:B,0),3)=L446,INDEX(
RAW_b_TEI0185_REV03!B:D,MATCH(H446,INDEX(RAW_b_TEI0185_REV03!B:B,MATCH(H446,RAW_b_TEI0185_REV03!B:B,)+1):'RAW_b_TEI0185_REV03'!B11517,)+MATCH(H446,RAW_b_TEI0185_REV03!B:B,),3),INDEX(RAW_b_TEI0185_REV03!B:D,MATCH(H446,RAW_b_TEI0185_REV03!B:B,0),3)),"---")))=1,"---",IF(K446&lt;&gt;"---",IF(INDEX(RAW_b_TEI0185_REV03!B:D,MATCH(H446,RAW_b_TEI0185_REV03!B:B,0),3)=L446,INDEX(
RAW_b_TEI0185_REV03!B:D,MATCH(H446,INDEX(RAW_b_TEI0185_REV03!B:B,MATCH(H446,RAW_b_TEI0185_REV03!B:B,)+1):'RAW_b_TEI0185_REV03'!B11517,)+MATCH(H446,RAW_b_TEI0185_REV03!B:B,),3),INDEX(RAW_b_TEI0185_REV03!B:D,MATCH(H446,RAW_b_TEI0185_REV03!B:B,0),3)),"---")),"---")</f>
        <v>---</v>
      </c>
      <c r="N446" t="str">
        <f>IFERROR(IF(AND(B446="B2B",J446="--"),L446,IF(
COUNTIF(B2B!H:H,(IF(K446&lt;&gt;"---",IF(INDEX(RAW_b_TEI0185_REV03!B:D,MATCH(H446,RAW_b_TEI0185_REV03!B:B,0),3)=L446,INDEX(
RAW_b_TEI0185_REV03!B:D,MATCH(H446,INDEX(RAW_b_TEI0185_REV03!B:B,MATCH(H446,RAW_b_TEI0185_REV03!B:B,)+1):'RAW_b_TEI0185_REV03'!B11517,)+MATCH(H446,RAW_b_TEI0185_REV03!B:B,),3),INDEX(RAW_b_TEI0185_REV03!B:D,MATCH(H446,RAW_b_TEI0185_REV03!B:B,0),3)),"---")))=0,"---",IF(K446&lt;&gt;"---",IF(INDEX(RAW_b_TEI0185_REV03!B:D,MATCH(H446,RAW_b_TEI0185_REV03!B:B,0),3)=L446,INDEX(
RAW_b_TEI0185_REV03!B:D,MATCH(H446,INDEX(RAW_b_TEI0185_REV03!B:B,MATCH(H446,RAW_b_TEI0185_REV03!B:B,)+1):'RAW_b_TEI0185_REV03'!B11517,)+MATCH(H446,RAW_b_TEI0185_REV03!B:B,),3),INDEX(RAW_b_TEI0185_REV03!B:D,MATCH(H446,RAW_b_TEI0185_REV03!B:B,0),3)),"---"))),"---")</f>
        <v>---</v>
      </c>
      <c r="T446">
        <f>COUNTIF(RAW_b_TEI0185_REV03!B:B,G446)</f>
        <v>2019</v>
      </c>
      <c r="U446" t="str">
        <f t="shared" si="47"/>
        <v>FMC-GND</v>
      </c>
      <c r="W446" t="str">
        <f>IF(IF(IFERROR(VLOOKUP(H446,$O$6:$O$50,1,),1)=1,1,0),IFERROR(VLOOKUP($F$2&amp;"-"&amp;H446,RAW_b_TEI0185_REV03!C:G,4,0),"--"),"---")</f>
        <v>---</v>
      </c>
      <c r="X446" t="str">
        <f t="shared" si="48"/>
        <v>---</v>
      </c>
    </row>
    <row r="447" spans="1:24" x14ac:dyDescent="0.25">
      <c r="A447" t="s">
        <v>5565</v>
      </c>
      <c r="B447" t="s">
        <v>5223</v>
      </c>
      <c r="C447" t="s">
        <v>294</v>
      </c>
      <c r="D447" t="s">
        <v>271</v>
      </c>
      <c r="E447" t="s">
        <v>1310</v>
      </c>
      <c r="F447" t="str">
        <f t="shared" si="42"/>
        <v>J3-C33</v>
      </c>
      <c r="G447" t="str">
        <f>VLOOKUP(F447,RAW_b_TEI0185_REV03!A:B,2,0)</f>
        <v>GND</v>
      </c>
      <c r="H447" t="str">
        <f t="shared" si="43"/>
        <v>GND</v>
      </c>
      <c r="I447" t="str">
        <f t="shared" si="44"/>
        <v>--</v>
      </c>
      <c r="J447" t="str">
        <f t="shared" si="45"/>
        <v>---</v>
      </c>
      <c r="K447" t="str">
        <f>IFERROR(IF(J447="--",IF(G447=H447,VLOOKUP(G447,RAW_b_TEI0185_REV03!L:N,3,0),SUM(VLOOKUP(H447,RAW_b_TEI0185_REV03!L:N,3,0),VLOOKUP(G447,RAW_b_TEI0185_REV03!L:N,3,0))),"---"),"---")</f>
        <v>---</v>
      </c>
      <c r="L447" t="str">
        <f t="shared" si="46"/>
        <v>J3-C33</v>
      </c>
      <c r="M447" t="str">
        <f>IFERROR(IF(
COUNTIF(B2B!H:H,(IF(K447&lt;&gt;"---",IF(INDEX(RAW_b_TEI0185_REV03!B:D,MATCH(H447,RAW_b_TEI0185_REV03!B:B,0),3)=L447,INDEX(
RAW_b_TEI0185_REV03!B:D,MATCH(H447,INDEX(RAW_b_TEI0185_REV03!B:B,MATCH(H447,RAW_b_TEI0185_REV03!B:B,)+1):'RAW_b_TEI0185_REV03'!B11518,)+MATCH(H447,RAW_b_TEI0185_REV03!B:B,),3),INDEX(RAW_b_TEI0185_REV03!B:D,MATCH(H447,RAW_b_TEI0185_REV03!B:B,0),3)),"---")))=1,"---",IF(K447&lt;&gt;"---",IF(INDEX(RAW_b_TEI0185_REV03!B:D,MATCH(H447,RAW_b_TEI0185_REV03!B:B,0),3)=L447,INDEX(
RAW_b_TEI0185_REV03!B:D,MATCH(H447,INDEX(RAW_b_TEI0185_REV03!B:B,MATCH(H447,RAW_b_TEI0185_REV03!B:B,)+1):'RAW_b_TEI0185_REV03'!B11518,)+MATCH(H447,RAW_b_TEI0185_REV03!B:B,),3),INDEX(RAW_b_TEI0185_REV03!B:D,MATCH(H447,RAW_b_TEI0185_REV03!B:B,0),3)),"---")),"---")</f>
        <v>---</v>
      </c>
      <c r="N447" t="str">
        <f>IFERROR(IF(AND(B447="B2B",J447="--"),L447,IF(
COUNTIF(B2B!H:H,(IF(K447&lt;&gt;"---",IF(INDEX(RAW_b_TEI0185_REV03!B:D,MATCH(H447,RAW_b_TEI0185_REV03!B:B,0),3)=L447,INDEX(
RAW_b_TEI0185_REV03!B:D,MATCH(H447,INDEX(RAW_b_TEI0185_REV03!B:B,MATCH(H447,RAW_b_TEI0185_REV03!B:B,)+1):'RAW_b_TEI0185_REV03'!B11518,)+MATCH(H447,RAW_b_TEI0185_REV03!B:B,),3),INDEX(RAW_b_TEI0185_REV03!B:D,MATCH(H447,RAW_b_TEI0185_REV03!B:B,0),3)),"---")))=0,"---",IF(K447&lt;&gt;"---",IF(INDEX(RAW_b_TEI0185_REV03!B:D,MATCH(H447,RAW_b_TEI0185_REV03!B:B,0),3)=L447,INDEX(
RAW_b_TEI0185_REV03!B:D,MATCH(H447,INDEX(RAW_b_TEI0185_REV03!B:B,MATCH(H447,RAW_b_TEI0185_REV03!B:B,)+1):'RAW_b_TEI0185_REV03'!B11518,)+MATCH(H447,RAW_b_TEI0185_REV03!B:B,),3),INDEX(RAW_b_TEI0185_REV03!B:D,MATCH(H447,RAW_b_TEI0185_REV03!B:B,0),3)),"---"))),"---")</f>
        <v>---</v>
      </c>
      <c r="T447">
        <f>COUNTIF(RAW_b_TEI0185_REV03!B:B,G447)</f>
        <v>2019</v>
      </c>
      <c r="U447" t="str">
        <f t="shared" si="47"/>
        <v>FMC-GND</v>
      </c>
      <c r="W447" t="str">
        <f>IF(IF(IFERROR(VLOOKUP(H447,$O$6:$O$50,1,),1)=1,1,0),IFERROR(VLOOKUP($F$2&amp;"-"&amp;H447,RAW_b_TEI0185_REV03!C:G,4,0),"--"),"---")</f>
        <v>---</v>
      </c>
      <c r="X447" t="str">
        <f t="shared" si="48"/>
        <v>---</v>
      </c>
    </row>
    <row r="448" spans="1:24" x14ac:dyDescent="0.25">
      <c r="A448" t="s">
        <v>5566</v>
      </c>
      <c r="B448" t="s">
        <v>5223</v>
      </c>
      <c r="C448" t="s">
        <v>325</v>
      </c>
      <c r="D448" t="s">
        <v>271</v>
      </c>
      <c r="E448" t="s">
        <v>1311</v>
      </c>
      <c r="F448" t="str">
        <f t="shared" si="42"/>
        <v>J3-C35</v>
      </c>
      <c r="G448" t="str">
        <f>VLOOKUP(F448,RAW_b_TEI0185_REV03!A:B,2,0)</f>
        <v>12.0V</v>
      </c>
      <c r="H448" t="str">
        <f t="shared" si="43"/>
        <v>12.0V</v>
      </c>
      <c r="I448" t="str">
        <f t="shared" si="44"/>
        <v>--</v>
      </c>
      <c r="J448" t="str">
        <f t="shared" si="45"/>
        <v>---</v>
      </c>
      <c r="K448" t="str">
        <f>IFERROR(IF(J448="--",IF(G448=H448,VLOOKUP(G448,RAW_b_TEI0185_REV03!L:N,3,0),SUM(VLOOKUP(H448,RAW_b_TEI0185_REV03!L:N,3,0),VLOOKUP(G448,RAW_b_TEI0185_REV03!L:N,3,0))),"---"),"---")</f>
        <v>---</v>
      </c>
      <c r="L448" t="str">
        <f t="shared" si="46"/>
        <v>J3-C35</v>
      </c>
      <c r="M448" t="str">
        <f>IFERROR(IF(
COUNTIF(B2B!H:H,(IF(K448&lt;&gt;"---",IF(INDEX(RAW_b_TEI0185_REV03!B:D,MATCH(H448,RAW_b_TEI0185_REV03!B:B,0),3)=L448,INDEX(
RAW_b_TEI0185_REV03!B:D,MATCH(H448,INDEX(RAW_b_TEI0185_REV03!B:B,MATCH(H448,RAW_b_TEI0185_REV03!B:B,)+1):'RAW_b_TEI0185_REV03'!B11519,)+MATCH(H448,RAW_b_TEI0185_REV03!B:B,),3),INDEX(RAW_b_TEI0185_REV03!B:D,MATCH(H448,RAW_b_TEI0185_REV03!B:B,0),3)),"---")))=1,"---",IF(K448&lt;&gt;"---",IF(INDEX(RAW_b_TEI0185_REV03!B:D,MATCH(H448,RAW_b_TEI0185_REV03!B:B,0),3)=L448,INDEX(
RAW_b_TEI0185_REV03!B:D,MATCH(H448,INDEX(RAW_b_TEI0185_REV03!B:B,MATCH(H448,RAW_b_TEI0185_REV03!B:B,)+1):'RAW_b_TEI0185_REV03'!B11519,)+MATCH(H448,RAW_b_TEI0185_REV03!B:B,),3),INDEX(RAW_b_TEI0185_REV03!B:D,MATCH(H448,RAW_b_TEI0185_REV03!B:B,0),3)),"---")),"---")</f>
        <v>---</v>
      </c>
      <c r="N448" t="str">
        <f>IFERROR(IF(AND(B448="B2B",J448="--"),L448,IF(
COUNTIF(B2B!H:H,(IF(K448&lt;&gt;"---",IF(INDEX(RAW_b_TEI0185_REV03!B:D,MATCH(H448,RAW_b_TEI0185_REV03!B:B,0),3)=L448,INDEX(
RAW_b_TEI0185_REV03!B:D,MATCH(H448,INDEX(RAW_b_TEI0185_REV03!B:B,MATCH(H448,RAW_b_TEI0185_REV03!B:B,)+1):'RAW_b_TEI0185_REV03'!B11519,)+MATCH(H448,RAW_b_TEI0185_REV03!B:B,),3),INDEX(RAW_b_TEI0185_REV03!B:D,MATCH(H448,RAW_b_TEI0185_REV03!B:B,0),3)),"---")))=0,"---",IF(K448&lt;&gt;"---",IF(INDEX(RAW_b_TEI0185_REV03!B:D,MATCH(H448,RAW_b_TEI0185_REV03!B:B,0),3)=L448,INDEX(
RAW_b_TEI0185_REV03!B:D,MATCH(H448,INDEX(RAW_b_TEI0185_REV03!B:B,MATCH(H448,RAW_b_TEI0185_REV03!B:B,)+1):'RAW_b_TEI0185_REV03'!B11519,)+MATCH(H448,RAW_b_TEI0185_REV03!B:B,),3),INDEX(RAW_b_TEI0185_REV03!B:D,MATCH(H448,RAW_b_TEI0185_REV03!B:B,0),3)),"---"))),"---")</f>
        <v>---</v>
      </c>
      <c r="T448">
        <f>COUNTIF(RAW_b_TEI0185_REV03!B:B,G448)</f>
        <v>75</v>
      </c>
      <c r="U448" t="str">
        <f t="shared" si="47"/>
        <v>FMC-12.0V</v>
      </c>
      <c r="W448" t="str">
        <f>IF(IF(IFERROR(VLOOKUP(H448,$O$6:$O$50,1,),1)=1,1,0),IFERROR(VLOOKUP($F$2&amp;"-"&amp;H448,RAW_b_TEI0185_REV03!C:G,4,0),"--"),"---")</f>
        <v>---</v>
      </c>
      <c r="X448" t="str">
        <f t="shared" si="48"/>
        <v>---</v>
      </c>
    </row>
    <row r="449" spans="1:24" x14ac:dyDescent="0.25">
      <c r="A449" t="s">
        <v>5567</v>
      </c>
      <c r="B449" t="s">
        <v>5223</v>
      </c>
      <c r="C449" t="s">
        <v>294</v>
      </c>
      <c r="D449" t="s">
        <v>271</v>
      </c>
      <c r="E449" t="s">
        <v>1312</v>
      </c>
      <c r="F449" t="str">
        <f t="shared" si="42"/>
        <v>J3-C36</v>
      </c>
      <c r="G449" t="str">
        <f>VLOOKUP(F449,RAW_b_TEI0185_REV03!A:B,2,0)</f>
        <v>GND</v>
      </c>
      <c r="H449" t="str">
        <f t="shared" si="43"/>
        <v>GND</v>
      </c>
      <c r="I449" t="str">
        <f t="shared" si="44"/>
        <v>--</v>
      </c>
      <c r="J449" t="str">
        <f t="shared" si="45"/>
        <v>---</v>
      </c>
      <c r="K449" t="str">
        <f>IFERROR(IF(J449="--",IF(G449=H449,VLOOKUP(G449,RAW_b_TEI0185_REV03!L:N,3,0),SUM(VLOOKUP(H449,RAW_b_TEI0185_REV03!L:N,3,0),VLOOKUP(G449,RAW_b_TEI0185_REV03!L:N,3,0))),"---"),"---")</f>
        <v>---</v>
      </c>
      <c r="L449" t="str">
        <f t="shared" si="46"/>
        <v>J3-C36</v>
      </c>
      <c r="M449" t="str">
        <f>IFERROR(IF(
COUNTIF(B2B!H:H,(IF(K449&lt;&gt;"---",IF(INDEX(RAW_b_TEI0185_REV03!B:D,MATCH(H449,RAW_b_TEI0185_REV03!B:B,0),3)=L449,INDEX(
RAW_b_TEI0185_REV03!B:D,MATCH(H449,INDEX(RAW_b_TEI0185_REV03!B:B,MATCH(H449,RAW_b_TEI0185_REV03!B:B,)+1):'RAW_b_TEI0185_REV03'!B11520,)+MATCH(H449,RAW_b_TEI0185_REV03!B:B,),3),INDEX(RAW_b_TEI0185_REV03!B:D,MATCH(H449,RAW_b_TEI0185_REV03!B:B,0),3)),"---")))=1,"---",IF(K449&lt;&gt;"---",IF(INDEX(RAW_b_TEI0185_REV03!B:D,MATCH(H449,RAW_b_TEI0185_REV03!B:B,0),3)=L449,INDEX(
RAW_b_TEI0185_REV03!B:D,MATCH(H449,INDEX(RAW_b_TEI0185_REV03!B:B,MATCH(H449,RAW_b_TEI0185_REV03!B:B,)+1):'RAW_b_TEI0185_REV03'!B11520,)+MATCH(H449,RAW_b_TEI0185_REV03!B:B,),3),INDEX(RAW_b_TEI0185_REV03!B:D,MATCH(H449,RAW_b_TEI0185_REV03!B:B,0),3)),"---")),"---")</f>
        <v>---</v>
      </c>
      <c r="N449" t="str">
        <f>IFERROR(IF(AND(B449="B2B",J449="--"),L449,IF(
COUNTIF(B2B!H:H,(IF(K449&lt;&gt;"---",IF(INDEX(RAW_b_TEI0185_REV03!B:D,MATCH(H449,RAW_b_TEI0185_REV03!B:B,0),3)=L449,INDEX(
RAW_b_TEI0185_REV03!B:D,MATCH(H449,INDEX(RAW_b_TEI0185_REV03!B:B,MATCH(H449,RAW_b_TEI0185_REV03!B:B,)+1):'RAW_b_TEI0185_REV03'!B11520,)+MATCH(H449,RAW_b_TEI0185_REV03!B:B,),3),INDEX(RAW_b_TEI0185_REV03!B:D,MATCH(H449,RAW_b_TEI0185_REV03!B:B,0),3)),"---")))=0,"---",IF(K449&lt;&gt;"---",IF(INDEX(RAW_b_TEI0185_REV03!B:D,MATCH(H449,RAW_b_TEI0185_REV03!B:B,0),3)=L449,INDEX(
RAW_b_TEI0185_REV03!B:D,MATCH(H449,INDEX(RAW_b_TEI0185_REV03!B:B,MATCH(H449,RAW_b_TEI0185_REV03!B:B,)+1):'RAW_b_TEI0185_REV03'!B11520,)+MATCH(H449,RAW_b_TEI0185_REV03!B:B,),3),INDEX(RAW_b_TEI0185_REV03!B:D,MATCH(H449,RAW_b_TEI0185_REV03!B:B,0),3)),"---"))),"---")</f>
        <v>---</v>
      </c>
      <c r="T449">
        <f>COUNTIF(RAW_b_TEI0185_REV03!B:B,G449)</f>
        <v>2019</v>
      </c>
      <c r="U449" t="str">
        <f t="shared" si="47"/>
        <v>FMC-GND</v>
      </c>
      <c r="W449" t="str">
        <f>IF(IF(IFERROR(VLOOKUP(H449,$O$6:$O$50,1,),1)=1,1,0),IFERROR(VLOOKUP($F$2&amp;"-"&amp;H449,RAW_b_TEI0185_REV03!C:G,4,0),"--"),"---")</f>
        <v>---</v>
      </c>
      <c r="X449" t="str">
        <f t="shared" si="48"/>
        <v>---</v>
      </c>
    </row>
    <row r="450" spans="1:24" x14ac:dyDescent="0.25">
      <c r="A450" t="s">
        <v>5568</v>
      </c>
      <c r="B450" t="s">
        <v>5223</v>
      </c>
      <c r="C450" t="s">
        <v>325</v>
      </c>
      <c r="D450" t="s">
        <v>271</v>
      </c>
      <c r="E450" t="s">
        <v>1313</v>
      </c>
      <c r="F450" t="str">
        <f t="shared" si="42"/>
        <v>J3-C37</v>
      </c>
      <c r="G450" t="str">
        <f>VLOOKUP(F450,RAW_b_TEI0185_REV03!A:B,2,0)</f>
        <v>12.0V</v>
      </c>
      <c r="H450" t="str">
        <f t="shared" si="43"/>
        <v>12.0V</v>
      </c>
      <c r="I450" t="str">
        <f t="shared" si="44"/>
        <v>--</v>
      </c>
      <c r="J450" t="str">
        <f t="shared" si="45"/>
        <v>---</v>
      </c>
      <c r="K450" t="str">
        <f>IFERROR(IF(J450="--",IF(G450=H450,VLOOKUP(G450,RAW_b_TEI0185_REV03!L:N,3,0),SUM(VLOOKUP(H450,RAW_b_TEI0185_REV03!L:N,3,0),VLOOKUP(G450,RAW_b_TEI0185_REV03!L:N,3,0))),"---"),"---")</f>
        <v>---</v>
      </c>
      <c r="L450" t="str">
        <f t="shared" si="46"/>
        <v>J3-C37</v>
      </c>
      <c r="M450" t="str">
        <f>IFERROR(IF(
COUNTIF(B2B!H:H,(IF(K450&lt;&gt;"---",IF(INDEX(RAW_b_TEI0185_REV03!B:D,MATCH(H450,RAW_b_TEI0185_REV03!B:B,0),3)=L450,INDEX(
RAW_b_TEI0185_REV03!B:D,MATCH(H450,INDEX(RAW_b_TEI0185_REV03!B:B,MATCH(H450,RAW_b_TEI0185_REV03!B:B,)+1):'RAW_b_TEI0185_REV03'!B11521,)+MATCH(H450,RAW_b_TEI0185_REV03!B:B,),3),INDEX(RAW_b_TEI0185_REV03!B:D,MATCH(H450,RAW_b_TEI0185_REV03!B:B,0),3)),"---")))=1,"---",IF(K450&lt;&gt;"---",IF(INDEX(RAW_b_TEI0185_REV03!B:D,MATCH(H450,RAW_b_TEI0185_REV03!B:B,0),3)=L450,INDEX(
RAW_b_TEI0185_REV03!B:D,MATCH(H450,INDEX(RAW_b_TEI0185_REV03!B:B,MATCH(H450,RAW_b_TEI0185_REV03!B:B,)+1):'RAW_b_TEI0185_REV03'!B11521,)+MATCH(H450,RAW_b_TEI0185_REV03!B:B,),3),INDEX(RAW_b_TEI0185_REV03!B:D,MATCH(H450,RAW_b_TEI0185_REV03!B:B,0),3)),"---")),"---")</f>
        <v>---</v>
      </c>
      <c r="N450" t="str">
        <f>IFERROR(IF(AND(B450="B2B",J450="--"),L450,IF(
COUNTIF(B2B!H:H,(IF(K450&lt;&gt;"---",IF(INDEX(RAW_b_TEI0185_REV03!B:D,MATCH(H450,RAW_b_TEI0185_REV03!B:B,0),3)=L450,INDEX(
RAW_b_TEI0185_REV03!B:D,MATCH(H450,INDEX(RAW_b_TEI0185_REV03!B:B,MATCH(H450,RAW_b_TEI0185_REV03!B:B,)+1):'RAW_b_TEI0185_REV03'!B11521,)+MATCH(H450,RAW_b_TEI0185_REV03!B:B,),3),INDEX(RAW_b_TEI0185_REV03!B:D,MATCH(H450,RAW_b_TEI0185_REV03!B:B,0),3)),"---")))=0,"---",IF(K450&lt;&gt;"---",IF(INDEX(RAW_b_TEI0185_REV03!B:D,MATCH(H450,RAW_b_TEI0185_REV03!B:B,0),3)=L450,INDEX(
RAW_b_TEI0185_REV03!B:D,MATCH(H450,INDEX(RAW_b_TEI0185_REV03!B:B,MATCH(H450,RAW_b_TEI0185_REV03!B:B,)+1):'RAW_b_TEI0185_REV03'!B11521,)+MATCH(H450,RAW_b_TEI0185_REV03!B:B,),3),INDEX(RAW_b_TEI0185_REV03!B:D,MATCH(H450,RAW_b_TEI0185_REV03!B:B,0),3)),"---"))),"---")</f>
        <v>---</v>
      </c>
      <c r="T450">
        <f>COUNTIF(RAW_b_TEI0185_REV03!B:B,G450)</f>
        <v>75</v>
      </c>
      <c r="U450" t="str">
        <f t="shared" si="47"/>
        <v>FMC-12.0V</v>
      </c>
      <c r="W450" t="str">
        <f>IF(IF(IFERROR(VLOOKUP(H450,$O$6:$O$50,1,),1)=1,1,0),IFERROR(VLOOKUP($F$2&amp;"-"&amp;H450,RAW_b_TEI0185_REV03!C:G,4,0),"--"),"---")</f>
        <v>---</v>
      </c>
      <c r="X450" t="str">
        <f t="shared" si="48"/>
        <v>---</v>
      </c>
    </row>
    <row r="451" spans="1:24" x14ac:dyDescent="0.25">
      <c r="A451" t="s">
        <v>5569</v>
      </c>
      <c r="B451" t="s">
        <v>5223</v>
      </c>
      <c r="C451" t="s">
        <v>294</v>
      </c>
      <c r="D451" t="s">
        <v>271</v>
      </c>
      <c r="E451" t="s">
        <v>1314</v>
      </c>
      <c r="F451" t="str">
        <f t="shared" si="42"/>
        <v>J3-C38</v>
      </c>
      <c r="G451" t="str">
        <f>VLOOKUP(F451,RAW_b_TEI0185_REV03!A:B,2,0)</f>
        <v>GND</v>
      </c>
      <c r="H451" t="str">
        <f t="shared" si="43"/>
        <v>GND</v>
      </c>
      <c r="I451" t="str">
        <f t="shared" si="44"/>
        <v>--</v>
      </c>
      <c r="J451" t="str">
        <f t="shared" si="45"/>
        <v>---</v>
      </c>
      <c r="K451" t="str">
        <f>IFERROR(IF(J451="--",IF(G451=H451,VLOOKUP(G451,RAW_b_TEI0185_REV03!L:N,3,0),SUM(VLOOKUP(H451,RAW_b_TEI0185_REV03!L:N,3,0),VLOOKUP(G451,RAW_b_TEI0185_REV03!L:N,3,0))),"---"),"---")</f>
        <v>---</v>
      </c>
      <c r="L451" t="str">
        <f t="shared" si="46"/>
        <v>J3-C38</v>
      </c>
      <c r="M451" t="str">
        <f>IFERROR(IF(
COUNTIF(B2B!H:H,(IF(K451&lt;&gt;"---",IF(INDEX(RAW_b_TEI0185_REV03!B:D,MATCH(H451,RAW_b_TEI0185_REV03!B:B,0),3)=L451,INDEX(
RAW_b_TEI0185_REV03!B:D,MATCH(H451,INDEX(RAW_b_TEI0185_REV03!B:B,MATCH(H451,RAW_b_TEI0185_REV03!B:B,)+1):'RAW_b_TEI0185_REV03'!B11522,)+MATCH(H451,RAW_b_TEI0185_REV03!B:B,),3),INDEX(RAW_b_TEI0185_REV03!B:D,MATCH(H451,RAW_b_TEI0185_REV03!B:B,0),3)),"---")))=1,"---",IF(K451&lt;&gt;"---",IF(INDEX(RAW_b_TEI0185_REV03!B:D,MATCH(H451,RAW_b_TEI0185_REV03!B:B,0),3)=L451,INDEX(
RAW_b_TEI0185_REV03!B:D,MATCH(H451,INDEX(RAW_b_TEI0185_REV03!B:B,MATCH(H451,RAW_b_TEI0185_REV03!B:B,)+1):'RAW_b_TEI0185_REV03'!B11522,)+MATCH(H451,RAW_b_TEI0185_REV03!B:B,),3),INDEX(RAW_b_TEI0185_REV03!B:D,MATCH(H451,RAW_b_TEI0185_REV03!B:B,0),3)),"---")),"---")</f>
        <v>---</v>
      </c>
      <c r="N451" t="str">
        <f>IFERROR(IF(AND(B451="B2B",J451="--"),L451,IF(
COUNTIF(B2B!H:H,(IF(K451&lt;&gt;"---",IF(INDEX(RAW_b_TEI0185_REV03!B:D,MATCH(H451,RAW_b_TEI0185_REV03!B:B,0),3)=L451,INDEX(
RAW_b_TEI0185_REV03!B:D,MATCH(H451,INDEX(RAW_b_TEI0185_REV03!B:B,MATCH(H451,RAW_b_TEI0185_REV03!B:B,)+1):'RAW_b_TEI0185_REV03'!B11522,)+MATCH(H451,RAW_b_TEI0185_REV03!B:B,),3),INDEX(RAW_b_TEI0185_REV03!B:D,MATCH(H451,RAW_b_TEI0185_REV03!B:B,0),3)),"---")))=0,"---",IF(K451&lt;&gt;"---",IF(INDEX(RAW_b_TEI0185_REV03!B:D,MATCH(H451,RAW_b_TEI0185_REV03!B:B,0),3)=L451,INDEX(
RAW_b_TEI0185_REV03!B:D,MATCH(H451,INDEX(RAW_b_TEI0185_REV03!B:B,MATCH(H451,RAW_b_TEI0185_REV03!B:B,)+1):'RAW_b_TEI0185_REV03'!B11522,)+MATCH(H451,RAW_b_TEI0185_REV03!B:B,),3),INDEX(RAW_b_TEI0185_REV03!B:D,MATCH(H451,RAW_b_TEI0185_REV03!B:B,0),3)),"---"))),"---")</f>
        <v>---</v>
      </c>
      <c r="T451">
        <f>COUNTIF(RAW_b_TEI0185_REV03!B:B,G451)</f>
        <v>2019</v>
      </c>
      <c r="U451" t="str">
        <f t="shared" si="47"/>
        <v>FMC-GND</v>
      </c>
      <c r="W451" t="str">
        <f>IF(IF(IFERROR(VLOOKUP(H451,$O$6:$O$50,1,),1)=1,1,0),IFERROR(VLOOKUP($F$2&amp;"-"&amp;H451,RAW_b_TEI0185_REV03!C:G,4,0),"--"),"---")</f>
        <v>---</v>
      </c>
      <c r="X451" t="str">
        <f t="shared" si="48"/>
        <v>---</v>
      </c>
    </row>
    <row r="452" spans="1:24" x14ac:dyDescent="0.25">
      <c r="A452" t="s">
        <v>5570</v>
      </c>
      <c r="B452" t="s">
        <v>5223</v>
      </c>
      <c r="C452" t="s">
        <v>358</v>
      </c>
      <c r="D452" t="s">
        <v>271</v>
      </c>
      <c r="E452" t="s">
        <v>1315</v>
      </c>
      <c r="F452" t="str">
        <f t="shared" si="42"/>
        <v>J3-C39</v>
      </c>
      <c r="G452" t="str">
        <f>VLOOKUP(F452,RAW_b_TEI0185_REV03!A:B,2,0)</f>
        <v>3.3V</v>
      </c>
      <c r="H452" t="str">
        <f t="shared" si="43"/>
        <v>3.3V</v>
      </c>
      <c r="I452" t="str">
        <f t="shared" si="44"/>
        <v>--</v>
      </c>
      <c r="J452" t="str">
        <f t="shared" si="45"/>
        <v>---</v>
      </c>
      <c r="K452" t="str">
        <f>IFERROR(IF(J452="--",IF(G452=H452,VLOOKUP(G452,RAW_b_TEI0185_REV03!L:N,3,0),SUM(VLOOKUP(H452,RAW_b_TEI0185_REV03!L:N,3,0),VLOOKUP(G452,RAW_b_TEI0185_REV03!L:N,3,0))),"---"),"---")</f>
        <v>---</v>
      </c>
      <c r="L452" t="str">
        <f t="shared" si="46"/>
        <v>J3-C39</v>
      </c>
      <c r="M452" t="str">
        <f>IFERROR(IF(
COUNTIF(B2B!H:H,(IF(K452&lt;&gt;"---",IF(INDEX(RAW_b_TEI0185_REV03!B:D,MATCH(H452,RAW_b_TEI0185_REV03!B:B,0),3)=L452,INDEX(
RAW_b_TEI0185_REV03!B:D,MATCH(H452,INDEX(RAW_b_TEI0185_REV03!B:B,MATCH(H452,RAW_b_TEI0185_REV03!B:B,)+1):'RAW_b_TEI0185_REV03'!B11523,)+MATCH(H452,RAW_b_TEI0185_REV03!B:B,),3),INDEX(RAW_b_TEI0185_REV03!B:D,MATCH(H452,RAW_b_TEI0185_REV03!B:B,0),3)),"---")))=1,"---",IF(K452&lt;&gt;"---",IF(INDEX(RAW_b_TEI0185_REV03!B:D,MATCH(H452,RAW_b_TEI0185_REV03!B:B,0),3)=L452,INDEX(
RAW_b_TEI0185_REV03!B:D,MATCH(H452,INDEX(RAW_b_TEI0185_REV03!B:B,MATCH(H452,RAW_b_TEI0185_REV03!B:B,)+1):'RAW_b_TEI0185_REV03'!B11523,)+MATCH(H452,RAW_b_TEI0185_REV03!B:B,),3),INDEX(RAW_b_TEI0185_REV03!B:D,MATCH(H452,RAW_b_TEI0185_REV03!B:B,0),3)),"---")),"---")</f>
        <v>---</v>
      </c>
      <c r="N452" t="str">
        <f>IFERROR(IF(AND(B452="B2B",J452="--"),L452,IF(
COUNTIF(B2B!H:H,(IF(K452&lt;&gt;"---",IF(INDEX(RAW_b_TEI0185_REV03!B:D,MATCH(H452,RAW_b_TEI0185_REV03!B:B,0),3)=L452,INDEX(
RAW_b_TEI0185_REV03!B:D,MATCH(H452,INDEX(RAW_b_TEI0185_REV03!B:B,MATCH(H452,RAW_b_TEI0185_REV03!B:B,)+1):'RAW_b_TEI0185_REV03'!B11523,)+MATCH(H452,RAW_b_TEI0185_REV03!B:B,),3),INDEX(RAW_b_TEI0185_REV03!B:D,MATCH(H452,RAW_b_TEI0185_REV03!B:B,0),3)),"---")))=0,"---",IF(K452&lt;&gt;"---",IF(INDEX(RAW_b_TEI0185_REV03!B:D,MATCH(H452,RAW_b_TEI0185_REV03!B:B,0),3)=L452,INDEX(
RAW_b_TEI0185_REV03!B:D,MATCH(H452,INDEX(RAW_b_TEI0185_REV03!B:B,MATCH(H452,RAW_b_TEI0185_REV03!B:B,)+1):'RAW_b_TEI0185_REV03'!B11523,)+MATCH(H452,RAW_b_TEI0185_REV03!B:B,),3),INDEX(RAW_b_TEI0185_REV03!B:D,MATCH(H452,RAW_b_TEI0185_REV03!B:B,0),3)),"---"))),"---")</f>
        <v>---</v>
      </c>
      <c r="T452">
        <f>COUNTIF(RAW_b_TEI0185_REV03!B:B,G452)</f>
        <v>177</v>
      </c>
      <c r="U452" t="str">
        <f t="shared" si="47"/>
        <v>FMC-3.3V</v>
      </c>
      <c r="W452" t="str">
        <f>IF(IF(IFERROR(VLOOKUP(H452,$O$6:$O$50,1,),1)=1,1,0),IFERROR(VLOOKUP($F$2&amp;"-"&amp;H452,RAW_b_TEI0185_REV03!C:G,4,0),"--"),"---")</f>
        <v>---</v>
      </c>
      <c r="X452" t="str">
        <f t="shared" si="48"/>
        <v>---</v>
      </c>
    </row>
    <row r="453" spans="1:24" x14ac:dyDescent="0.25">
      <c r="A453" t="s">
        <v>5571</v>
      </c>
      <c r="B453" t="s">
        <v>5223</v>
      </c>
      <c r="C453" t="s">
        <v>294</v>
      </c>
      <c r="D453" t="s">
        <v>271</v>
      </c>
      <c r="E453" t="s">
        <v>1316</v>
      </c>
      <c r="F453" t="str">
        <f t="shared" si="42"/>
        <v>J3-C40</v>
      </c>
      <c r="G453" t="str">
        <f>VLOOKUP(F453,RAW_b_TEI0185_REV03!A:B,2,0)</f>
        <v>GND</v>
      </c>
      <c r="H453" t="str">
        <f t="shared" si="43"/>
        <v>GND</v>
      </c>
      <c r="I453" t="str">
        <f t="shared" si="44"/>
        <v>--</v>
      </c>
      <c r="J453" t="str">
        <f t="shared" si="45"/>
        <v>---</v>
      </c>
      <c r="K453" t="str">
        <f>IFERROR(IF(J453="--",IF(G453=H453,VLOOKUP(G453,RAW_b_TEI0185_REV03!L:N,3,0),SUM(VLOOKUP(H453,RAW_b_TEI0185_REV03!L:N,3,0),VLOOKUP(G453,RAW_b_TEI0185_REV03!L:N,3,0))),"---"),"---")</f>
        <v>---</v>
      </c>
      <c r="L453" t="str">
        <f t="shared" si="46"/>
        <v>J3-C40</v>
      </c>
      <c r="M453" t="str">
        <f>IFERROR(IF(
COUNTIF(B2B!H:H,(IF(K453&lt;&gt;"---",IF(INDEX(RAW_b_TEI0185_REV03!B:D,MATCH(H453,RAW_b_TEI0185_REV03!B:B,0),3)=L453,INDEX(
RAW_b_TEI0185_REV03!B:D,MATCH(H453,INDEX(RAW_b_TEI0185_REV03!B:B,MATCH(H453,RAW_b_TEI0185_REV03!B:B,)+1):'RAW_b_TEI0185_REV03'!B11524,)+MATCH(H453,RAW_b_TEI0185_REV03!B:B,),3),INDEX(RAW_b_TEI0185_REV03!B:D,MATCH(H453,RAW_b_TEI0185_REV03!B:B,0),3)),"---")))=1,"---",IF(K453&lt;&gt;"---",IF(INDEX(RAW_b_TEI0185_REV03!B:D,MATCH(H453,RAW_b_TEI0185_REV03!B:B,0),3)=L453,INDEX(
RAW_b_TEI0185_REV03!B:D,MATCH(H453,INDEX(RAW_b_TEI0185_REV03!B:B,MATCH(H453,RAW_b_TEI0185_REV03!B:B,)+1):'RAW_b_TEI0185_REV03'!B11524,)+MATCH(H453,RAW_b_TEI0185_REV03!B:B,),3),INDEX(RAW_b_TEI0185_REV03!B:D,MATCH(H453,RAW_b_TEI0185_REV03!B:B,0),3)),"---")),"---")</f>
        <v>---</v>
      </c>
      <c r="N453" t="str">
        <f>IFERROR(IF(AND(B453="B2B",J453="--"),L453,IF(
COUNTIF(B2B!H:H,(IF(K453&lt;&gt;"---",IF(INDEX(RAW_b_TEI0185_REV03!B:D,MATCH(H453,RAW_b_TEI0185_REV03!B:B,0),3)=L453,INDEX(
RAW_b_TEI0185_REV03!B:D,MATCH(H453,INDEX(RAW_b_TEI0185_REV03!B:B,MATCH(H453,RAW_b_TEI0185_REV03!B:B,)+1):'RAW_b_TEI0185_REV03'!B11524,)+MATCH(H453,RAW_b_TEI0185_REV03!B:B,),3),INDEX(RAW_b_TEI0185_REV03!B:D,MATCH(H453,RAW_b_TEI0185_REV03!B:B,0),3)),"---")))=0,"---",IF(K453&lt;&gt;"---",IF(INDEX(RAW_b_TEI0185_REV03!B:D,MATCH(H453,RAW_b_TEI0185_REV03!B:B,0),3)=L453,INDEX(
RAW_b_TEI0185_REV03!B:D,MATCH(H453,INDEX(RAW_b_TEI0185_REV03!B:B,MATCH(H453,RAW_b_TEI0185_REV03!B:B,)+1):'RAW_b_TEI0185_REV03'!B11524,)+MATCH(H453,RAW_b_TEI0185_REV03!B:B,),3),INDEX(RAW_b_TEI0185_REV03!B:D,MATCH(H453,RAW_b_TEI0185_REV03!B:B,0),3)),"---"))),"---")</f>
        <v>---</v>
      </c>
      <c r="T453">
        <f>COUNTIF(RAW_b_TEI0185_REV03!B:B,G453)</f>
        <v>2019</v>
      </c>
      <c r="U453" t="str">
        <f t="shared" si="47"/>
        <v>FMC-GND</v>
      </c>
      <c r="W453" t="str">
        <f>IF(IF(IFERROR(VLOOKUP(H453,$O$6:$O$50,1,),1)=1,1,0),IFERROR(VLOOKUP($F$2&amp;"-"&amp;H453,RAW_b_TEI0185_REV03!C:G,4,0),"--"),"---")</f>
        <v>---</v>
      </c>
      <c r="X453" t="str">
        <f t="shared" si="48"/>
        <v>---</v>
      </c>
    </row>
    <row r="454" spans="1:24" x14ac:dyDescent="0.25">
      <c r="A454" t="s">
        <v>5572</v>
      </c>
      <c r="B454" t="s">
        <v>5223</v>
      </c>
      <c r="C454" t="s">
        <v>294</v>
      </c>
      <c r="D454" t="s">
        <v>271</v>
      </c>
      <c r="E454" t="s">
        <v>1317</v>
      </c>
      <c r="F454" t="str">
        <f t="shared" si="42"/>
        <v>J3-D2</v>
      </c>
      <c r="G454" t="str">
        <f>VLOOKUP(F454,RAW_b_TEI0185_REV03!A:B,2,0)</f>
        <v>GND</v>
      </c>
      <c r="H454" t="str">
        <f t="shared" si="43"/>
        <v>GND</v>
      </c>
      <c r="I454" t="str">
        <f t="shared" si="44"/>
        <v>--</v>
      </c>
      <c r="J454" t="str">
        <f t="shared" si="45"/>
        <v>---</v>
      </c>
      <c r="K454" t="str">
        <f>IFERROR(IF(J454="--",IF(G454=H454,VLOOKUP(G454,RAW_b_TEI0185_REV03!L:N,3,0),SUM(VLOOKUP(H454,RAW_b_TEI0185_REV03!L:N,3,0),VLOOKUP(G454,RAW_b_TEI0185_REV03!L:N,3,0))),"---"),"---")</f>
        <v>---</v>
      </c>
      <c r="L454" t="str">
        <f t="shared" si="46"/>
        <v>J3-D2</v>
      </c>
      <c r="M454" t="str">
        <f>IFERROR(IF(
COUNTIF(B2B!H:H,(IF(K454&lt;&gt;"---",IF(INDEX(RAW_b_TEI0185_REV03!B:D,MATCH(H454,RAW_b_TEI0185_REV03!B:B,0),3)=L454,INDEX(
RAW_b_TEI0185_REV03!B:D,MATCH(H454,INDEX(RAW_b_TEI0185_REV03!B:B,MATCH(H454,RAW_b_TEI0185_REV03!B:B,)+1):'RAW_b_TEI0185_REV03'!B11525,)+MATCH(H454,RAW_b_TEI0185_REV03!B:B,),3),INDEX(RAW_b_TEI0185_REV03!B:D,MATCH(H454,RAW_b_TEI0185_REV03!B:B,0),3)),"---")))=1,"---",IF(K454&lt;&gt;"---",IF(INDEX(RAW_b_TEI0185_REV03!B:D,MATCH(H454,RAW_b_TEI0185_REV03!B:B,0),3)=L454,INDEX(
RAW_b_TEI0185_REV03!B:D,MATCH(H454,INDEX(RAW_b_TEI0185_REV03!B:B,MATCH(H454,RAW_b_TEI0185_REV03!B:B,)+1):'RAW_b_TEI0185_REV03'!B11525,)+MATCH(H454,RAW_b_TEI0185_REV03!B:B,),3),INDEX(RAW_b_TEI0185_REV03!B:D,MATCH(H454,RAW_b_TEI0185_REV03!B:B,0),3)),"---")),"---")</f>
        <v>---</v>
      </c>
      <c r="N454" t="str">
        <f>IFERROR(IF(AND(B454="B2B",J454="--"),L454,IF(
COUNTIF(B2B!H:H,(IF(K454&lt;&gt;"---",IF(INDEX(RAW_b_TEI0185_REV03!B:D,MATCH(H454,RAW_b_TEI0185_REV03!B:B,0),3)=L454,INDEX(
RAW_b_TEI0185_REV03!B:D,MATCH(H454,INDEX(RAW_b_TEI0185_REV03!B:B,MATCH(H454,RAW_b_TEI0185_REV03!B:B,)+1):'RAW_b_TEI0185_REV03'!B11525,)+MATCH(H454,RAW_b_TEI0185_REV03!B:B,),3),INDEX(RAW_b_TEI0185_REV03!B:D,MATCH(H454,RAW_b_TEI0185_REV03!B:B,0),3)),"---")))=0,"---",IF(K454&lt;&gt;"---",IF(INDEX(RAW_b_TEI0185_REV03!B:D,MATCH(H454,RAW_b_TEI0185_REV03!B:B,0),3)=L454,INDEX(
RAW_b_TEI0185_REV03!B:D,MATCH(H454,INDEX(RAW_b_TEI0185_REV03!B:B,MATCH(H454,RAW_b_TEI0185_REV03!B:B,)+1):'RAW_b_TEI0185_REV03'!B11525,)+MATCH(H454,RAW_b_TEI0185_REV03!B:B,),3),INDEX(RAW_b_TEI0185_REV03!B:D,MATCH(H454,RAW_b_TEI0185_REV03!B:B,0),3)),"---"))),"---")</f>
        <v>---</v>
      </c>
      <c r="T454">
        <f>COUNTIF(RAW_b_TEI0185_REV03!B:B,G454)</f>
        <v>2019</v>
      </c>
      <c r="U454" t="str">
        <f t="shared" si="47"/>
        <v>FMC-GND</v>
      </c>
      <c r="W454" t="str">
        <f>IF(IF(IFERROR(VLOOKUP(H454,$O$6:$O$50,1,),1)=1,1,0),IFERROR(VLOOKUP($F$2&amp;"-"&amp;H454,RAW_b_TEI0185_REV03!C:G,4,0),"--"),"---")</f>
        <v>---</v>
      </c>
      <c r="X454" t="str">
        <f t="shared" si="48"/>
        <v>---</v>
      </c>
    </row>
    <row r="455" spans="1:24" x14ac:dyDescent="0.25">
      <c r="A455" t="s">
        <v>5573</v>
      </c>
      <c r="B455" t="s">
        <v>5223</v>
      </c>
      <c r="C455" t="s">
        <v>294</v>
      </c>
      <c r="D455" t="s">
        <v>271</v>
      </c>
      <c r="E455" t="s">
        <v>1318</v>
      </c>
      <c r="F455" t="str">
        <f t="shared" ref="F455:F518" si="49">$D455&amp;"-"&amp;$E455</f>
        <v>J3-D3</v>
      </c>
      <c r="G455" t="str">
        <f>VLOOKUP(F455,RAW_b_TEI0185_REV03!A:B,2,0)</f>
        <v>GND</v>
      </c>
      <c r="H455" t="str">
        <f t="shared" ref="H455:H518" si="50">IF(IF(COUNTIF($Q$6:$S$150,G455)&gt;0,"---","--")="---",VLOOKUP(G455,$Q$6:$S$150,3,0),G455)</f>
        <v>GND</v>
      </c>
      <c r="I455" t="str">
        <f t="shared" ref="I455:I518" si="51">IF(IF(COUNTIF($Q$6:$S$150,G455)&gt;0,"---","--")="---",VLOOKUP(G455,$Q$6:$S$150,2,0),"--")</f>
        <v>--</v>
      </c>
      <c r="J455" t="str">
        <f t="shared" ref="J455:J518" si="52">IF(COUNTIF($O$6:$O$100,G455)&gt;0,"---","--")</f>
        <v>---</v>
      </c>
      <c r="K455" t="str">
        <f>IFERROR(IF(J455="--",IF(G455=H455,VLOOKUP(G455,RAW_b_TEI0185_REV03!L:N,3,0),SUM(VLOOKUP(H455,RAW_b_TEI0185_REV03!L:N,3,0),VLOOKUP(G455,RAW_b_TEI0185_REV03!L:N,3,0))),"---"),"---")</f>
        <v>---</v>
      </c>
      <c r="L455" t="str">
        <f t="shared" ref="L455:L518" si="53">$D455&amp;"-"&amp;$E455</f>
        <v>J3-D3</v>
      </c>
      <c r="M455" t="str">
        <f>IFERROR(IF(
COUNTIF(B2B!H:H,(IF(K455&lt;&gt;"---",IF(INDEX(RAW_b_TEI0185_REV03!B:D,MATCH(H455,RAW_b_TEI0185_REV03!B:B,0),3)=L455,INDEX(
RAW_b_TEI0185_REV03!B:D,MATCH(H455,INDEX(RAW_b_TEI0185_REV03!B:B,MATCH(H455,RAW_b_TEI0185_REV03!B:B,)+1):'RAW_b_TEI0185_REV03'!B11526,)+MATCH(H455,RAW_b_TEI0185_REV03!B:B,),3),INDEX(RAW_b_TEI0185_REV03!B:D,MATCH(H455,RAW_b_TEI0185_REV03!B:B,0),3)),"---")))=1,"---",IF(K455&lt;&gt;"---",IF(INDEX(RAW_b_TEI0185_REV03!B:D,MATCH(H455,RAW_b_TEI0185_REV03!B:B,0),3)=L455,INDEX(
RAW_b_TEI0185_REV03!B:D,MATCH(H455,INDEX(RAW_b_TEI0185_REV03!B:B,MATCH(H455,RAW_b_TEI0185_REV03!B:B,)+1):'RAW_b_TEI0185_REV03'!B11526,)+MATCH(H455,RAW_b_TEI0185_REV03!B:B,),3),INDEX(RAW_b_TEI0185_REV03!B:D,MATCH(H455,RAW_b_TEI0185_REV03!B:B,0),3)),"---")),"---")</f>
        <v>---</v>
      </c>
      <c r="N455" t="str">
        <f>IFERROR(IF(AND(B455="B2B",J455="--"),L455,IF(
COUNTIF(B2B!H:H,(IF(K455&lt;&gt;"---",IF(INDEX(RAW_b_TEI0185_REV03!B:D,MATCH(H455,RAW_b_TEI0185_REV03!B:B,0),3)=L455,INDEX(
RAW_b_TEI0185_REV03!B:D,MATCH(H455,INDEX(RAW_b_TEI0185_REV03!B:B,MATCH(H455,RAW_b_TEI0185_REV03!B:B,)+1):'RAW_b_TEI0185_REV03'!B11526,)+MATCH(H455,RAW_b_TEI0185_REV03!B:B,),3),INDEX(RAW_b_TEI0185_REV03!B:D,MATCH(H455,RAW_b_TEI0185_REV03!B:B,0),3)),"---")))=0,"---",IF(K455&lt;&gt;"---",IF(INDEX(RAW_b_TEI0185_REV03!B:D,MATCH(H455,RAW_b_TEI0185_REV03!B:B,0),3)=L455,INDEX(
RAW_b_TEI0185_REV03!B:D,MATCH(H455,INDEX(RAW_b_TEI0185_REV03!B:B,MATCH(H455,RAW_b_TEI0185_REV03!B:B,)+1):'RAW_b_TEI0185_REV03'!B11526,)+MATCH(H455,RAW_b_TEI0185_REV03!B:B,),3),INDEX(RAW_b_TEI0185_REV03!B:D,MATCH(H455,RAW_b_TEI0185_REV03!B:B,0),3)),"---"))),"---")</f>
        <v>---</v>
      </c>
      <c r="T455">
        <f>COUNTIF(RAW_b_TEI0185_REV03!B:B,G455)</f>
        <v>2019</v>
      </c>
      <c r="U455" t="str">
        <f t="shared" ref="U455:U518" si="54">$B455&amp;"-"&amp;$C455</f>
        <v>FMC-GND</v>
      </c>
      <c r="W455" t="str">
        <f>IF(IF(IFERROR(VLOOKUP(H455,$O$6:$O$50,1,),1)=1,1,0),IFERROR(VLOOKUP($F$2&amp;"-"&amp;H455,RAW_b_TEI0185_REV03!C:G,4,0),"--"),"---")</f>
        <v>---</v>
      </c>
      <c r="X455" t="str">
        <f t="shared" ref="X455:X518" si="55">IF(AND(J455="--",W455="--"),M455,"---")</f>
        <v>---</v>
      </c>
    </row>
    <row r="456" spans="1:24" x14ac:dyDescent="0.25">
      <c r="A456" t="s">
        <v>5574</v>
      </c>
      <c r="B456" t="s">
        <v>5223</v>
      </c>
      <c r="C456" t="s">
        <v>294</v>
      </c>
      <c r="D456" t="s">
        <v>271</v>
      </c>
      <c r="E456" t="s">
        <v>1319</v>
      </c>
      <c r="F456" t="str">
        <f t="shared" si="49"/>
        <v>J3-D6</v>
      </c>
      <c r="G456" t="str">
        <f>VLOOKUP(F456,RAW_b_TEI0185_REV03!A:B,2,0)</f>
        <v>GND</v>
      </c>
      <c r="H456" t="str">
        <f t="shared" si="50"/>
        <v>GND</v>
      </c>
      <c r="I456" t="str">
        <f t="shared" si="51"/>
        <v>--</v>
      </c>
      <c r="J456" t="str">
        <f t="shared" si="52"/>
        <v>---</v>
      </c>
      <c r="K456" t="str">
        <f>IFERROR(IF(J456="--",IF(G456=H456,VLOOKUP(G456,RAW_b_TEI0185_REV03!L:N,3,0),SUM(VLOOKUP(H456,RAW_b_TEI0185_REV03!L:N,3,0),VLOOKUP(G456,RAW_b_TEI0185_REV03!L:N,3,0))),"---"),"---")</f>
        <v>---</v>
      </c>
      <c r="L456" t="str">
        <f t="shared" si="53"/>
        <v>J3-D6</v>
      </c>
      <c r="M456" t="str">
        <f>IFERROR(IF(
COUNTIF(B2B!H:H,(IF(K456&lt;&gt;"---",IF(INDEX(RAW_b_TEI0185_REV03!B:D,MATCH(H456,RAW_b_TEI0185_REV03!B:B,0),3)=L456,INDEX(
RAW_b_TEI0185_REV03!B:D,MATCH(H456,INDEX(RAW_b_TEI0185_REV03!B:B,MATCH(H456,RAW_b_TEI0185_REV03!B:B,)+1):'RAW_b_TEI0185_REV03'!B11527,)+MATCH(H456,RAW_b_TEI0185_REV03!B:B,),3),INDEX(RAW_b_TEI0185_REV03!B:D,MATCH(H456,RAW_b_TEI0185_REV03!B:B,0),3)),"---")))=1,"---",IF(K456&lt;&gt;"---",IF(INDEX(RAW_b_TEI0185_REV03!B:D,MATCH(H456,RAW_b_TEI0185_REV03!B:B,0),3)=L456,INDEX(
RAW_b_TEI0185_REV03!B:D,MATCH(H456,INDEX(RAW_b_TEI0185_REV03!B:B,MATCH(H456,RAW_b_TEI0185_REV03!B:B,)+1):'RAW_b_TEI0185_REV03'!B11527,)+MATCH(H456,RAW_b_TEI0185_REV03!B:B,),3),INDEX(RAW_b_TEI0185_REV03!B:D,MATCH(H456,RAW_b_TEI0185_REV03!B:B,0),3)),"---")),"---")</f>
        <v>---</v>
      </c>
      <c r="N456" t="str">
        <f>IFERROR(IF(AND(B456="B2B",J456="--"),L456,IF(
COUNTIF(B2B!H:H,(IF(K456&lt;&gt;"---",IF(INDEX(RAW_b_TEI0185_REV03!B:D,MATCH(H456,RAW_b_TEI0185_REV03!B:B,0),3)=L456,INDEX(
RAW_b_TEI0185_REV03!B:D,MATCH(H456,INDEX(RAW_b_TEI0185_REV03!B:B,MATCH(H456,RAW_b_TEI0185_REV03!B:B,)+1):'RAW_b_TEI0185_REV03'!B11527,)+MATCH(H456,RAW_b_TEI0185_REV03!B:B,),3),INDEX(RAW_b_TEI0185_REV03!B:D,MATCH(H456,RAW_b_TEI0185_REV03!B:B,0),3)),"---")))=0,"---",IF(K456&lt;&gt;"---",IF(INDEX(RAW_b_TEI0185_REV03!B:D,MATCH(H456,RAW_b_TEI0185_REV03!B:B,0),3)=L456,INDEX(
RAW_b_TEI0185_REV03!B:D,MATCH(H456,INDEX(RAW_b_TEI0185_REV03!B:B,MATCH(H456,RAW_b_TEI0185_REV03!B:B,)+1):'RAW_b_TEI0185_REV03'!B11527,)+MATCH(H456,RAW_b_TEI0185_REV03!B:B,),3),INDEX(RAW_b_TEI0185_REV03!B:D,MATCH(H456,RAW_b_TEI0185_REV03!B:B,0),3)),"---"))),"---")</f>
        <v>---</v>
      </c>
      <c r="T456">
        <f>COUNTIF(RAW_b_TEI0185_REV03!B:B,G456)</f>
        <v>2019</v>
      </c>
      <c r="U456" t="str">
        <f t="shared" si="54"/>
        <v>FMC-GND</v>
      </c>
      <c r="W456" t="str">
        <f>IF(IF(IFERROR(VLOOKUP(H456,$O$6:$O$50,1,),1)=1,1,0),IFERROR(VLOOKUP($F$2&amp;"-"&amp;H456,RAW_b_TEI0185_REV03!C:G,4,0),"--"),"---")</f>
        <v>---</v>
      </c>
      <c r="X456" t="str">
        <f t="shared" si="55"/>
        <v>---</v>
      </c>
    </row>
    <row r="457" spans="1:24" x14ac:dyDescent="0.25">
      <c r="A457" t="s">
        <v>5575</v>
      </c>
      <c r="B457" t="s">
        <v>5223</v>
      </c>
      <c r="C457" t="s">
        <v>294</v>
      </c>
      <c r="D457" t="s">
        <v>271</v>
      </c>
      <c r="E457" t="s">
        <v>1320</v>
      </c>
      <c r="F457" t="str">
        <f t="shared" si="49"/>
        <v>J3-D7</v>
      </c>
      <c r="G457" t="str">
        <f>VLOOKUP(F457,RAW_b_TEI0185_REV03!A:B,2,0)</f>
        <v>GND</v>
      </c>
      <c r="H457" t="str">
        <f t="shared" si="50"/>
        <v>GND</v>
      </c>
      <c r="I457" t="str">
        <f t="shared" si="51"/>
        <v>--</v>
      </c>
      <c r="J457" t="str">
        <f t="shared" si="52"/>
        <v>---</v>
      </c>
      <c r="K457" t="str">
        <f>IFERROR(IF(J457="--",IF(G457=H457,VLOOKUP(G457,RAW_b_TEI0185_REV03!L:N,3,0),SUM(VLOOKUP(H457,RAW_b_TEI0185_REV03!L:N,3,0),VLOOKUP(G457,RAW_b_TEI0185_REV03!L:N,3,0))),"---"),"---")</f>
        <v>---</v>
      </c>
      <c r="L457" t="str">
        <f t="shared" si="53"/>
        <v>J3-D7</v>
      </c>
      <c r="M457" t="str">
        <f>IFERROR(IF(
COUNTIF(B2B!H:H,(IF(K457&lt;&gt;"---",IF(INDEX(RAW_b_TEI0185_REV03!B:D,MATCH(H457,RAW_b_TEI0185_REV03!B:B,0),3)=L457,INDEX(
RAW_b_TEI0185_REV03!B:D,MATCH(H457,INDEX(RAW_b_TEI0185_REV03!B:B,MATCH(H457,RAW_b_TEI0185_REV03!B:B,)+1):'RAW_b_TEI0185_REV03'!B11528,)+MATCH(H457,RAW_b_TEI0185_REV03!B:B,),3),INDEX(RAW_b_TEI0185_REV03!B:D,MATCH(H457,RAW_b_TEI0185_REV03!B:B,0),3)),"---")))=1,"---",IF(K457&lt;&gt;"---",IF(INDEX(RAW_b_TEI0185_REV03!B:D,MATCH(H457,RAW_b_TEI0185_REV03!B:B,0),3)=L457,INDEX(
RAW_b_TEI0185_REV03!B:D,MATCH(H457,INDEX(RAW_b_TEI0185_REV03!B:B,MATCH(H457,RAW_b_TEI0185_REV03!B:B,)+1):'RAW_b_TEI0185_REV03'!B11528,)+MATCH(H457,RAW_b_TEI0185_REV03!B:B,),3),INDEX(RAW_b_TEI0185_REV03!B:D,MATCH(H457,RAW_b_TEI0185_REV03!B:B,0),3)),"---")),"---")</f>
        <v>---</v>
      </c>
      <c r="N457" t="str">
        <f>IFERROR(IF(AND(B457="B2B",J457="--"),L457,IF(
COUNTIF(B2B!H:H,(IF(K457&lt;&gt;"---",IF(INDEX(RAW_b_TEI0185_REV03!B:D,MATCH(H457,RAW_b_TEI0185_REV03!B:B,0),3)=L457,INDEX(
RAW_b_TEI0185_REV03!B:D,MATCH(H457,INDEX(RAW_b_TEI0185_REV03!B:B,MATCH(H457,RAW_b_TEI0185_REV03!B:B,)+1):'RAW_b_TEI0185_REV03'!B11528,)+MATCH(H457,RAW_b_TEI0185_REV03!B:B,),3),INDEX(RAW_b_TEI0185_REV03!B:D,MATCH(H457,RAW_b_TEI0185_REV03!B:B,0),3)),"---")))=0,"---",IF(K457&lt;&gt;"---",IF(INDEX(RAW_b_TEI0185_REV03!B:D,MATCH(H457,RAW_b_TEI0185_REV03!B:B,0),3)=L457,INDEX(
RAW_b_TEI0185_REV03!B:D,MATCH(H457,INDEX(RAW_b_TEI0185_REV03!B:B,MATCH(H457,RAW_b_TEI0185_REV03!B:B,)+1):'RAW_b_TEI0185_REV03'!B11528,)+MATCH(H457,RAW_b_TEI0185_REV03!B:B,),3),INDEX(RAW_b_TEI0185_REV03!B:D,MATCH(H457,RAW_b_TEI0185_REV03!B:B,0),3)),"---"))),"---")</f>
        <v>---</v>
      </c>
      <c r="T457">
        <f>COUNTIF(RAW_b_TEI0185_REV03!B:B,G457)</f>
        <v>2019</v>
      </c>
      <c r="U457" t="str">
        <f t="shared" si="54"/>
        <v>FMC-GND</v>
      </c>
      <c r="W457" t="str">
        <f>IF(IF(IFERROR(VLOOKUP(H457,$O$6:$O$50,1,),1)=1,1,0),IFERROR(VLOOKUP($F$2&amp;"-"&amp;H457,RAW_b_TEI0185_REV03!C:G,4,0),"--"),"---")</f>
        <v>---</v>
      </c>
      <c r="X457" t="str">
        <f t="shared" si="55"/>
        <v>---</v>
      </c>
    </row>
    <row r="458" spans="1:24" x14ac:dyDescent="0.25">
      <c r="A458" t="s">
        <v>5576</v>
      </c>
      <c r="B458" t="s">
        <v>5223</v>
      </c>
      <c r="C458" t="s">
        <v>294</v>
      </c>
      <c r="D458" t="s">
        <v>271</v>
      </c>
      <c r="E458" t="s">
        <v>1321</v>
      </c>
      <c r="F458" t="str">
        <f t="shared" si="49"/>
        <v>J3-D10</v>
      </c>
      <c r="G458" t="str">
        <f>VLOOKUP(F458,RAW_b_TEI0185_REV03!A:B,2,0)</f>
        <v>GND</v>
      </c>
      <c r="H458" t="str">
        <f t="shared" si="50"/>
        <v>GND</v>
      </c>
      <c r="I458" t="str">
        <f t="shared" si="51"/>
        <v>--</v>
      </c>
      <c r="J458" t="str">
        <f t="shared" si="52"/>
        <v>---</v>
      </c>
      <c r="K458" t="str">
        <f>IFERROR(IF(J458="--",IF(G458=H458,VLOOKUP(G458,RAW_b_TEI0185_REV03!L:N,3,0),SUM(VLOOKUP(H458,RAW_b_TEI0185_REV03!L:N,3,0),VLOOKUP(G458,RAW_b_TEI0185_REV03!L:N,3,0))),"---"),"---")</f>
        <v>---</v>
      </c>
      <c r="L458" t="str">
        <f t="shared" si="53"/>
        <v>J3-D10</v>
      </c>
      <c r="M458" t="str">
        <f>IFERROR(IF(
COUNTIF(B2B!H:H,(IF(K458&lt;&gt;"---",IF(INDEX(RAW_b_TEI0185_REV03!B:D,MATCH(H458,RAW_b_TEI0185_REV03!B:B,0),3)=L458,INDEX(
RAW_b_TEI0185_REV03!B:D,MATCH(H458,INDEX(RAW_b_TEI0185_REV03!B:B,MATCH(H458,RAW_b_TEI0185_REV03!B:B,)+1):'RAW_b_TEI0185_REV03'!B11529,)+MATCH(H458,RAW_b_TEI0185_REV03!B:B,),3),INDEX(RAW_b_TEI0185_REV03!B:D,MATCH(H458,RAW_b_TEI0185_REV03!B:B,0),3)),"---")))=1,"---",IF(K458&lt;&gt;"---",IF(INDEX(RAW_b_TEI0185_REV03!B:D,MATCH(H458,RAW_b_TEI0185_REV03!B:B,0),3)=L458,INDEX(
RAW_b_TEI0185_REV03!B:D,MATCH(H458,INDEX(RAW_b_TEI0185_REV03!B:B,MATCH(H458,RAW_b_TEI0185_REV03!B:B,)+1):'RAW_b_TEI0185_REV03'!B11529,)+MATCH(H458,RAW_b_TEI0185_REV03!B:B,),3),INDEX(RAW_b_TEI0185_REV03!B:D,MATCH(H458,RAW_b_TEI0185_REV03!B:B,0),3)),"---")),"---")</f>
        <v>---</v>
      </c>
      <c r="N458" t="str">
        <f>IFERROR(IF(AND(B458="B2B",J458="--"),L458,IF(
COUNTIF(B2B!H:H,(IF(K458&lt;&gt;"---",IF(INDEX(RAW_b_TEI0185_REV03!B:D,MATCH(H458,RAW_b_TEI0185_REV03!B:B,0),3)=L458,INDEX(
RAW_b_TEI0185_REV03!B:D,MATCH(H458,INDEX(RAW_b_TEI0185_REV03!B:B,MATCH(H458,RAW_b_TEI0185_REV03!B:B,)+1):'RAW_b_TEI0185_REV03'!B11529,)+MATCH(H458,RAW_b_TEI0185_REV03!B:B,),3),INDEX(RAW_b_TEI0185_REV03!B:D,MATCH(H458,RAW_b_TEI0185_REV03!B:B,0),3)),"---")))=0,"---",IF(K458&lt;&gt;"---",IF(INDEX(RAW_b_TEI0185_REV03!B:D,MATCH(H458,RAW_b_TEI0185_REV03!B:B,0),3)=L458,INDEX(
RAW_b_TEI0185_REV03!B:D,MATCH(H458,INDEX(RAW_b_TEI0185_REV03!B:B,MATCH(H458,RAW_b_TEI0185_REV03!B:B,)+1):'RAW_b_TEI0185_REV03'!B11529,)+MATCH(H458,RAW_b_TEI0185_REV03!B:B,),3),INDEX(RAW_b_TEI0185_REV03!B:D,MATCH(H458,RAW_b_TEI0185_REV03!B:B,0),3)),"---"))),"---")</f>
        <v>---</v>
      </c>
      <c r="T458">
        <f>COUNTIF(RAW_b_TEI0185_REV03!B:B,G458)</f>
        <v>2019</v>
      </c>
      <c r="U458" t="str">
        <f t="shared" si="54"/>
        <v>FMC-GND</v>
      </c>
      <c r="W458" t="str">
        <f>IF(IF(IFERROR(VLOOKUP(H458,$O$6:$O$50,1,),1)=1,1,0),IFERROR(VLOOKUP($F$2&amp;"-"&amp;H458,RAW_b_TEI0185_REV03!C:G,4,0),"--"),"---")</f>
        <v>---</v>
      </c>
      <c r="X458" t="str">
        <f t="shared" si="55"/>
        <v>---</v>
      </c>
    </row>
    <row r="459" spans="1:24" x14ac:dyDescent="0.25">
      <c r="A459" t="s">
        <v>5577</v>
      </c>
      <c r="B459" t="s">
        <v>5223</v>
      </c>
      <c r="C459" t="s">
        <v>294</v>
      </c>
      <c r="D459" t="s">
        <v>271</v>
      </c>
      <c r="E459" t="s">
        <v>1322</v>
      </c>
      <c r="F459" t="str">
        <f t="shared" si="49"/>
        <v>J3-D13</v>
      </c>
      <c r="G459" t="str">
        <f>VLOOKUP(F459,RAW_b_TEI0185_REV03!A:B,2,0)</f>
        <v>GND</v>
      </c>
      <c r="H459" t="str">
        <f t="shared" si="50"/>
        <v>GND</v>
      </c>
      <c r="I459" t="str">
        <f t="shared" si="51"/>
        <v>--</v>
      </c>
      <c r="J459" t="str">
        <f t="shared" si="52"/>
        <v>---</v>
      </c>
      <c r="K459" t="str">
        <f>IFERROR(IF(J459="--",IF(G459=H459,VLOOKUP(G459,RAW_b_TEI0185_REV03!L:N,3,0),SUM(VLOOKUP(H459,RAW_b_TEI0185_REV03!L:N,3,0),VLOOKUP(G459,RAW_b_TEI0185_REV03!L:N,3,0))),"---"),"---")</f>
        <v>---</v>
      </c>
      <c r="L459" t="str">
        <f t="shared" si="53"/>
        <v>J3-D13</v>
      </c>
      <c r="M459" t="str">
        <f>IFERROR(IF(
COUNTIF(B2B!H:H,(IF(K459&lt;&gt;"---",IF(INDEX(RAW_b_TEI0185_REV03!B:D,MATCH(H459,RAW_b_TEI0185_REV03!B:B,0),3)=L459,INDEX(
RAW_b_TEI0185_REV03!B:D,MATCH(H459,INDEX(RAW_b_TEI0185_REV03!B:B,MATCH(H459,RAW_b_TEI0185_REV03!B:B,)+1):'RAW_b_TEI0185_REV03'!B11530,)+MATCH(H459,RAW_b_TEI0185_REV03!B:B,),3),INDEX(RAW_b_TEI0185_REV03!B:D,MATCH(H459,RAW_b_TEI0185_REV03!B:B,0),3)),"---")))=1,"---",IF(K459&lt;&gt;"---",IF(INDEX(RAW_b_TEI0185_REV03!B:D,MATCH(H459,RAW_b_TEI0185_REV03!B:B,0),3)=L459,INDEX(
RAW_b_TEI0185_REV03!B:D,MATCH(H459,INDEX(RAW_b_TEI0185_REV03!B:B,MATCH(H459,RAW_b_TEI0185_REV03!B:B,)+1):'RAW_b_TEI0185_REV03'!B11530,)+MATCH(H459,RAW_b_TEI0185_REV03!B:B,),3),INDEX(RAW_b_TEI0185_REV03!B:D,MATCH(H459,RAW_b_TEI0185_REV03!B:B,0),3)),"---")),"---")</f>
        <v>---</v>
      </c>
      <c r="N459" t="str">
        <f>IFERROR(IF(AND(B459="B2B",J459="--"),L459,IF(
COUNTIF(B2B!H:H,(IF(K459&lt;&gt;"---",IF(INDEX(RAW_b_TEI0185_REV03!B:D,MATCH(H459,RAW_b_TEI0185_REV03!B:B,0),3)=L459,INDEX(
RAW_b_TEI0185_REV03!B:D,MATCH(H459,INDEX(RAW_b_TEI0185_REV03!B:B,MATCH(H459,RAW_b_TEI0185_REV03!B:B,)+1):'RAW_b_TEI0185_REV03'!B11530,)+MATCH(H459,RAW_b_TEI0185_REV03!B:B,),3),INDEX(RAW_b_TEI0185_REV03!B:D,MATCH(H459,RAW_b_TEI0185_REV03!B:B,0),3)),"---")))=0,"---",IF(K459&lt;&gt;"---",IF(INDEX(RAW_b_TEI0185_REV03!B:D,MATCH(H459,RAW_b_TEI0185_REV03!B:B,0),3)=L459,INDEX(
RAW_b_TEI0185_REV03!B:D,MATCH(H459,INDEX(RAW_b_TEI0185_REV03!B:B,MATCH(H459,RAW_b_TEI0185_REV03!B:B,)+1):'RAW_b_TEI0185_REV03'!B11530,)+MATCH(H459,RAW_b_TEI0185_REV03!B:B,),3),INDEX(RAW_b_TEI0185_REV03!B:D,MATCH(H459,RAW_b_TEI0185_REV03!B:B,0),3)),"---"))),"---")</f>
        <v>---</v>
      </c>
      <c r="T459">
        <f>COUNTIF(RAW_b_TEI0185_REV03!B:B,G459)</f>
        <v>2019</v>
      </c>
      <c r="U459" t="str">
        <f t="shared" si="54"/>
        <v>FMC-GND</v>
      </c>
      <c r="W459" t="str">
        <f>IF(IF(IFERROR(VLOOKUP(H459,$O$6:$O$50,1,),1)=1,1,0),IFERROR(VLOOKUP($F$2&amp;"-"&amp;H459,RAW_b_TEI0185_REV03!C:G,4,0),"--"),"---")</f>
        <v>---</v>
      </c>
      <c r="X459" t="str">
        <f t="shared" si="55"/>
        <v>---</v>
      </c>
    </row>
    <row r="460" spans="1:24" x14ac:dyDescent="0.25">
      <c r="A460" t="s">
        <v>5578</v>
      </c>
      <c r="B460" t="s">
        <v>5223</v>
      </c>
      <c r="C460" t="s">
        <v>294</v>
      </c>
      <c r="D460" t="s">
        <v>271</v>
      </c>
      <c r="E460" t="s">
        <v>1323</v>
      </c>
      <c r="F460" t="str">
        <f t="shared" si="49"/>
        <v>J3-D16</v>
      </c>
      <c r="G460" t="str">
        <f>VLOOKUP(F460,RAW_b_TEI0185_REV03!A:B,2,0)</f>
        <v>GND</v>
      </c>
      <c r="H460" t="str">
        <f t="shared" si="50"/>
        <v>GND</v>
      </c>
      <c r="I460" t="str">
        <f t="shared" si="51"/>
        <v>--</v>
      </c>
      <c r="J460" t="str">
        <f t="shared" si="52"/>
        <v>---</v>
      </c>
      <c r="K460" t="str">
        <f>IFERROR(IF(J460="--",IF(G460=H460,VLOOKUP(G460,RAW_b_TEI0185_REV03!L:N,3,0),SUM(VLOOKUP(H460,RAW_b_TEI0185_REV03!L:N,3,0),VLOOKUP(G460,RAW_b_TEI0185_REV03!L:N,3,0))),"---"),"---")</f>
        <v>---</v>
      </c>
      <c r="L460" t="str">
        <f t="shared" si="53"/>
        <v>J3-D16</v>
      </c>
      <c r="M460" t="str">
        <f>IFERROR(IF(
COUNTIF(B2B!H:H,(IF(K460&lt;&gt;"---",IF(INDEX(RAW_b_TEI0185_REV03!B:D,MATCH(H460,RAW_b_TEI0185_REV03!B:B,0),3)=L460,INDEX(
RAW_b_TEI0185_REV03!B:D,MATCH(H460,INDEX(RAW_b_TEI0185_REV03!B:B,MATCH(H460,RAW_b_TEI0185_REV03!B:B,)+1):'RAW_b_TEI0185_REV03'!B11531,)+MATCH(H460,RAW_b_TEI0185_REV03!B:B,),3),INDEX(RAW_b_TEI0185_REV03!B:D,MATCH(H460,RAW_b_TEI0185_REV03!B:B,0),3)),"---")))=1,"---",IF(K460&lt;&gt;"---",IF(INDEX(RAW_b_TEI0185_REV03!B:D,MATCH(H460,RAW_b_TEI0185_REV03!B:B,0),3)=L460,INDEX(
RAW_b_TEI0185_REV03!B:D,MATCH(H460,INDEX(RAW_b_TEI0185_REV03!B:B,MATCH(H460,RAW_b_TEI0185_REV03!B:B,)+1):'RAW_b_TEI0185_REV03'!B11531,)+MATCH(H460,RAW_b_TEI0185_REV03!B:B,),3),INDEX(RAW_b_TEI0185_REV03!B:D,MATCH(H460,RAW_b_TEI0185_REV03!B:B,0),3)),"---")),"---")</f>
        <v>---</v>
      </c>
      <c r="N460" t="str">
        <f>IFERROR(IF(AND(B460="B2B",J460="--"),L460,IF(
COUNTIF(B2B!H:H,(IF(K460&lt;&gt;"---",IF(INDEX(RAW_b_TEI0185_REV03!B:D,MATCH(H460,RAW_b_TEI0185_REV03!B:B,0),3)=L460,INDEX(
RAW_b_TEI0185_REV03!B:D,MATCH(H460,INDEX(RAW_b_TEI0185_REV03!B:B,MATCH(H460,RAW_b_TEI0185_REV03!B:B,)+1):'RAW_b_TEI0185_REV03'!B11531,)+MATCH(H460,RAW_b_TEI0185_REV03!B:B,),3),INDEX(RAW_b_TEI0185_REV03!B:D,MATCH(H460,RAW_b_TEI0185_REV03!B:B,0),3)),"---")))=0,"---",IF(K460&lt;&gt;"---",IF(INDEX(RAW_b_TEI0185_REV03!B:D,MATCH(H460,RAW_b_TEI0185_REV03!B:B,0),3)=L460,INDEX(
RAW_b_TEI0185_REV03!B:D,MATCH(H460,INDEX(RAW_b_TEI0185_REV03!B:B,MATCH(H460,RAW_b_TEI0185_REV03!B:B,)+1):'RAW_b_TEI0185_REV03'!B11531,)+MATCH(H460,RAW_b_TEI0185_REV03!B:B,),3),INDEX(RAW_b_TEI0185_REV03!B:D,MATCH(H460,RAW_b_TEI0185_REV03!B:B,0),3)),"---"))),"---")</f>
        <v>---</v>
      </c>
      <c r="T460">
        <f>COUNTIF(RAW_b_TEI0185_REV03!B:B,G460)</f>
        <v>2019</v>
      </c>
      <c r="U460" t="str">
        <f t="shared" si="54"/>
        <v>FMC-GND</v>
      </c>
      <c r="W460" t="str">
        <f>IF(IF(IFERROR(VLOOKUP(H460,$O$6:$O$50,1,),1)=1,1,0),IFERROR(VLOOKUP($F$2&amp;"-"&amp;H460,RAW_b_TEI0185_REV03!C:G,4,0),"--"),"---")</f>
        <v>---</v>
      </c>
      <c r="X460" t="str">
        <f t="shared" si="55"/>
        <v>---</v>
      </c>
    </row>
    <row r="461" spans="1:24" x14ac:dyDescent="0.25">
      <c r="A461" t="s">
        <v>5579</v>
      </c>
      <c r="B461" t="s">
        <v>5223</v>
      </c>
      <c r="C461" t="s">
        <v>294</v>
      </c>
      <c r="D461" t="s">
        <v>271</v>
      </c>
      <c r="E461" t="s">
        <v>1324</v>
      </c>
      <c r="F461" t="str">
        <f t="shared" si="49"/>
        <v>J3-D19</v>
      </c>
      <c r="G461" t="str">
        <f>VLOOKUP(F461,RAW_b_TEI0185_REV03!A:B,2,0)</f>
        <v>GND</v>
      </c>
      <c r="H461" t="str">
        <f t="shared" si="50"/>
        <v>GND</v>
      </c>
      <c r="I461" t="str">
        <f t="shared" si="51"/>
        <v>--</v>
      </c>
      <c r="J461" t="str">
        <f t="shared" si="52"/>
        <v>---</v>
      </c>
      <c r="K461" t="str">
        <f>IFERROR(IF(J461="--",IF(G461=H461,VLOOKUP(G461,RAW_b_TEI0185_REV03!L:N,3,0),SUM(VLOOKUP(H461,RAW_b_TEI0185_REV03!L:N,3,0),VLOOKUP(G461,RAW_b_TEI0185_REV03!L:N,3,0))),"---"),"---")</f>
        <v>---</v>
      </c>
      <c r="L461" t="str">
        <f t="shared" si="53"/>
        <v>J3-D19</v>
      </c>
      <c r="M461" t="str">
        <f>IFERROR(IF(
COUNTIF(B2B!H:H,(IF(K461&lt;&gt;"---",IF(INDEX(RAW_b_TEI0185_REV03!B:D,MATCH(H461,RAW_b_TEI0185_REV03!B:B,0),3)=L461,INDEX(
RAW_b_TEI0185_REV03!B:D,MATCH(H461,INDEX(RAW_b_TEI0185_REV03!B:B,MATCH(H461,RAW_b_TEI0185_REV03!B:B,)+1):'RAW_b_TEI0185_REV03'!B11532,)+MATCH(H461,RAW_b_TEI0185_REV03!B:B,),3),INDEX(RAW_b_TEI0185_REV03!B:D,MATCH(H461,RAW_b_TEI0185_REV03!B:B,0),3)),"---")))=1,"---",IF(K461&lt;&gt;"---",IF(INDEX(RAW_b_TEI0185_REV03!B:D,MATCH(H461,RAW_b_TEI0185_REV03!B:B,0),3)=L461,INDEX(
RAW_b_TEI0185_REV03!B:D,MATCH(H461,INDEX(RAW_b_TEI0185_REV03!B:B,MATCH(H461,RAW_b_TEI0185_REV03!B:B,)+1):'RAW_b_TEI0185_REV03'!B11532,)+MATCH(H461,RAW_b_TEI0185_REV03!B:B,),3),INDEX(RAW_b_TEI0185_REV03!B:D,MATCH(H461,RAW_b_TEI0185_REV03!B:B,0),3)),"---")),"---")</f>
        <v>---</v>
      </c>
      <c r="N461" t="str">
        <f>IFERROR(IF(AND(B461="B2B",J461="--"),L461,IF(
COUNTIF(B2B!H:H,(IF(K461&lt;&gt;"---",IF(INDEX(RAW_b_TEI0185_REV03!B:D,MATCH(H461,RAW_b_TEI0185_REV03!B:B,0),3)=L461,INDEX(
RAW_b_TEI0185_REV03!B:D,MATCH(H461,INDEX(RAW_b_TEI0185_REV03!B:B,MATCH(H461,RAW_b_TEI0185_REV03!B:B,)+1):'RAW_b_TEI0185_REV03'!B11532,)+MATCH(H461,RAW_b_TEI0185_REV03!B:B,),3),INDEX(RAW_b_TEI0185_REV03!B:D,MATCH(H461,RAW_b_TEI0185_REV03!B:B,0),3)),"---")))=0,"---",IF(K461&lt;&gt;"---",IF(INDEX(RAW_b_TEI0185_REV03!B:D,MATCH(H461,RAW_b_TEI0185_REV03!B:B,0),3)=L461,INDEX(
RAW_b_TEI0185_REV03!B:D,MATCH(H461,INDEX(RAW_b_TEI0185_REV03!B:B,MATCH(H461,RAW_b_TEI0185_REV03!B:B,)+1):'RAW_b_TEI0185_REV03'!B11532,)+MATCH(H461,RAW_b_TEI0185_REV03!B:B,),3),INDEX(RAW_b_TEI0185_REV03!B:D,MATCH(H461,RAW_b_TEI0185_REV03!B:B,0),3)),"---"))),"---")</f>
        <v>---</v>
      </c>
      <c r="T461">
        <f>COUNTIF(RAW_b_TEI0185_REV03!B:B,G461)</f>
        <v>2019</v>
      </c>
      <c r="U461" t="str">
        <f t="shared" si="54"/>
        <v>FMC-GND</v>
      </c>
      <c r="W461" t="str">
        <f>IF(IF(IFERROR(VLOOKUP(H461,$O$6:$O$50,1,),1)=1,1,0),IFERROR(VLOOKUP($F$2&amp;"-"&amp;H461,RAW_b_TEI0185_REV03!C:G,4,0),"--"),"---")</f>
        <v>---</v>
      </c>
      <c r="X461" t="str">
        <f t="shared" si="55"/>
        <v>---</v>
      </c>
    </row>
    <row r="462" spans="1:24" x14ac:dyDescent="0.25">
      <c r="A462" t="s">
        <v>5580</v>
      </c>
      <c r="B462" t="s">
        <v>5223</v>
      </c>
      <c r="C462" t="s">
        <v>294</v>
      </c>
      <c r="D462" t="s">
        <v>271</v>
      </c>
      <c r="E462" t="s">
        <v>1326</v>
      </c>
      <c r="F462" t="str">
        <f t="shared" si="49"/>
        <v>J3-D22</v>
      </c>
      <c r="G462" t="str">
        <f>VLOOKUP(F462,RAW_b_TEI0185_REV03!A:B,2,0)</f>
        <v>GND</v>
      </c>
      <c r="H462" t="str">
        <f t="shared" si="50"/>
        <v>GND</v>
      </c>
      <c r="I462" t="str">
        <f t="shared" si="51"/>
        <v>--</v>
      </c>
      <c r="J462" t="str">
        <f t="shared" si="52"/>
        <v>---</v>
      </c>
      <c r="K462" t="str">
        <f>IFERROR(IF(J462="--",IF(G462=H462,VLOOKUP(G462,RAW_b_TEI0185_REV03!L:N,3,0),SUM(VLOOKUP(H462,RAW_b_TEI0185_REV03!L:N,3,0),VLOOKUP(G462,RAW_b_TEI0185_REV03!L:N,3,0))),"---"),"---")</f>
        <v>---</v>
      </c>
      <c r="L462" t="str">
        <f t="shared" si="53"/>
        <v>J3-D22</v>
      </c>
      <c r="M462" t="str">
        <f>IFERROR(IF(
COUNTIF(B2B!H:H,(IF(K462&lt;&gt;"---",IF(INDEX(RAW_b_TEI0185_REV03!B:D,MATCH(H462,RAW_b_TEI0185_REV03!B:B,0),3)=L462,INDEX(
RAW_b_TEI0185_REV03!B:D,MATCH(H462,INDEX(RAW_b_TEI0185_REV03!B:B,MATCH(H462,RAW_b_TEI0185_REV03!B:B,)+1):'RAW_b_TEI0185_REV03'!B11533,)+MATCH(H462,RAW_b_TEI0185_REV03!B:B,),3),INDEX(RAW_b_TEI0185_REV03!B:D,MATCH(H462,RAW_b_TEI0185_REV03!B:B,0),3)),"---")))=1,"---",IF(K462&lt;&gt;"---",IF(INDEX(RAW_b_TEI0185_REV03!B:D,MATCH(H462,RAW_b_TEI0185_REV03!B:B,0),3)=L462,INDEX(
RAW_b_TEI0185_REV03!B:D,MATCH(H462,INDEX(RAW_b_TEI0185_REV03!B:B,MATCH(H462,RAW_b_TEI0185_REV03!B:B,)+1):'RAW_b_TEI0185_REV03'!B11533,)+MATCH(H462,RAW_b_TEI0185_REV03!B:B,),3),INDEX(RAW_b_TEI0185_REV03!B:D,MATCH(H462,RAW_b_TEI0185_REV03!B:B,0),3)),"---")),"---")</f>
        <v>---</v>
      </c>
      <c r="N462" t="str">
        <f>IFERROR(IF(AND(B462="B2B",J462="--"),L462,IF(
COUNTIF(B2B!H:H,(IF(K462&lt;&gt;"---",IF(INDEX(RAW_b_TEI0185_REV03!B:D,MATCH(H462,RAW_b_TEI0185_REV03!B:B,0),3)=L462,INDEX(
RAW_b_TEI0185_REV03!B:D,MATCH(H462,INDEX(RAW_b_TEI0185_REV03!B:B,MATCH(H462,RAW_b_TEI0185_REV03!B:B,)+1):'RAW_b_TEI0185_REV03'!B11533,)+MATCH(H462,RAW_b_TEI0185_REV03!B:B,),3),INDEX(RAW_b_TEI0185_REV03!B:D,MATCH(H462,RAW_b_TEI0185_REV03!B:B,0),3)),"---")))=0,"---",IF(K462&lt;&gt;"---",IF(INDEX(RAW_b_TEI0185_REV03!B:D,MATCH(H462,RAW_b_TEI0185_REV03!B:B,0),3)=L462,INDEX(
RAW_b_TEI0185_REV03!B:D,MATCH(H462,INDEX(RAW_b_TEI0185_REV03!B:B,MATCH(H462,RAW_b_TEI0185_REV03!B:B,)+1):'RAW_b_TEI0185_REV03'!B11533,)+MATCH(H462,RAW_b_TEI0185_REV03!B:B,),3),INDEX(RAW_b_TEI0185_REV03!B:D,MATCH(H462,RAW_b_TEI0185_REV03!B:B,0),3)),"---"))),"---")</f>
        <v>---</v>
      </c>
      <c r="T462">
        <f>COUNTIF(RAW_b_TEI0185_REV03!B:B,G462)</f>
        <v>2019</v>
      </c>
      <c r="U462" t="str">
        <f t="shared" si="54"/>
        <v>FMC-GND</v>
      </c>
      <c r="W462" t="str">
        <f>IF(IF(IFERROR(VLOOKUP(H462,$O$6:$O$50,1,),1)=1,1,0),IFERROR(VLOOKUP($F$2&amp;"-"&amp;H462,RAW_b_TEI0185_REV03!C:G,4,0),"--"),"---")</f>
        <v>---</v>
      </c>
      <c r="X462" t="str">
        <f t="shared" si="55"/>
        <v>---</v>
      </c>
    </row>
    <row r="463" spans="1:24" x14ac:dyDescent="0.25">
      <c r="A463" t="s">
        <v>5581</v>
      </c>
      <c r="B463" t="s">
        <v>5223</v>
      </c>
      <c r="C463" t="s">
        <v>294</v>
      </c>
      <c r="D463" t="s">
        <v>271</v>
      </c>
      <c r="E463" t="s">
        <v>1328</v>
      </c>
      <c r="F463" t="str">
        <f t="shared" si="49"/>
        <v>J3-D25</v>
      </c>
      <c r="G463" t="str">
        <f>VLOOKUP(F463,RAW_b_TEI0185_REV03!A:B,2,0)</f>
        <v>GND</v>
      </c>
      <c r="H463" t="str">
        <f t="shared" si="50"/>
        <v>GND</v>
      </c>
      <c r="I463" t="str">
        <f t="shared" si="51"/>
        <v>--</v>
      </c>
      <c r="J463" t="str">
        <f t="shared" si="52"/>
        <v>---</v>
      </c>
      <c r="K463" t="str">
        <f>IFERROR(IF(J463="--",IF(G463=H463,VLOOKUP(G463,RAW_b_TEI0185_REV03!L:N,3,0),SUM(VLOOKUP(H463,RAW_b_TEI0185_REV03!L:N,3,0),VLOOKUP(G463,RAW_b_TEI0185_REV03!L:N,3,0))),"---"),"---")</f>
        <v>---</v>
      </c>
      <c r="L463" t="str">
        <f t="shared" si="53"/>
        <v>J3-D25</v>
      </c>
      <c r="M463" t="str">
        <f>IFERROR(IF(
COUNTIF(B2B!H:H,(IF(K463&lt;&gt;"---",IF(INDEX(RAW_b_TEI0185_REV03!B:D,MATCH(H463,RAW_b_TEI0185_REV03!B:B,0),3)=L463,INDEX(
RAW_b_TEI0185_REV03!B:D,MATCH(H463,INDEX(RAW_b_TEI0185_REV03!B:B,MATCH(H463,RAW_b_TEI0185_REV03!B:B,)+1):'RAW_b_TEI0185_REV03'!B11534,)+MATCH(H463,RAW_b_TEI0185_REV03!B:B,),3),INDEX(RAW_b_TEI0185_REV03!B:D,MATCH(H463,RAW_b_TEI0185_REV03!B:B,0),3)),"---")))=1,"---",IF(K463&lt;&gt;"---",IF(INDEX(RAW_b_TEI0185_REV03!B:D,MATCH(H463,RAW_b_TEI0185_REV03!B:B,0),3)=L463,INDEX(
RAW_b_TEI0185_REV03!B:D,MATCH(H463,INDEX(RAW_b_TEI0185_REV03!B:B,MATCH(H463,RAW_b_TEI0185_REV03!B:B,)+1):'RAW_b_TEI0185_REV03'!B11534,)+MATCH(H463,RAW_b_TEI0185_REV03!B:B,),3),INDEX(RAW_b_TEI0185_REV03!B:D,MATCH(H463,RAW_b_TEI0185_REV03!B:B,0),3)),"---")),"---")</f>
        <v>---</v>
      </c>
      <c r="N463" t="str">
        <f>IFERROR(IF(AND(B463="B2B",J463="--"),L463,IF(
COUNTIF(B2B!H:H,(IF(K463&lt;&gt;"---",IF(INDEX(RAW_b_TEI0185_REV03!B:D,MATCH(H463,RAW_b_TEI0185_REV03!B:B,0),3)=L463,INDEX(
RAW_b_TEI0185_REV03!B:D,MATCH(H463,INDEX(RAW_b_TEI0185_REV03!B:B,MATCH(H463,RAW_b_TEI0185_REV03!B:B,)+1):'RAW_b_TEI0185_REV03'!B11534,)+MATCH(H463,RAW_b_TEI0185_REV03!B:B,),3),INDEX(RAW_b_TEI0185_REV03!B:D,MATCH(H463,RAW_b_TEI0185_REV03!B:B,0),3)),"---")))=0,"---",IF(K463&lt;&gt;"---",IF(INDEX(RAW_b_TEI0185_REV03!B:D,MATCH(H463,RAW_b_TEI0185_REV03!B:B,0),3)=L463,INDEX(
RAW_b_TEI0185_REV03!B:D,MATCH(H463,INDEX(RAW_b_TEI0185_REV03!B:B,MATCH(H463,RAW_b_TEI0185_REV03!B:B,)+1):'RAW_b_TEI0185_REV03'!B11534,)+MATCH(H463,RAW_b_TEI0185_REV03!B:B,),3),INDEX(RAW_b_TEI0185_REV03!B:D,MATCH(H463,RAW_b_TEI0185_REV03!B:B,0),3)),"---"))),"---")</f>
        <v>---</v>
      </c>
      <c r="T463">
        <f>COUNTIF(RAW_b_TEI0185_REV03!B:B,G463)</f>
        <v>2019</v>
      </c>
      <c r="U463" t="str">
        <f t="shared" si="54"/>
        <v>FMC-GND</v>
      </c>
      <c r="W463" t="str">
        <f>IF(IF(IFERROR(VLOOKUP(H463,$O$6:$O$50,1,),1)=1,1,0),IFERROR(VLOOKUP($F$2&amp;"-"&amp;H463,RAW_b_TEI0185_REV03!C:G,4,0),"--"),"---")</f>
        <v>---</v>
      </c>
      <c r="X463" t="str">
        <f t="shared" si="55"/>
        <v>---</v>
      </c>
    </row>
    <row r="464" spans="1:24" x14ac:dyDescent="0.25">
      <c r="A464" t="s">
        <v>5582</v>
      </c>
      <c r="B464" t="s">
        <v>5223</v>
      </c>
      <c r="C464" t="s">
        <v>294</v>
      </c>
      <c r="D464" t="s">
        <v>271</v>
      </c>
      <c r="E464" t="s">
        <v>1330</v>
      </c>
      <c r="F464" t="str">
        <f t="shared" si="49"/>
        <v>J3-D28</v>
      </c>
      <c r="G464" t="str">
        <f>VLOOKUP(F464,RAW_b_TEI0185_REV03!A:B,2,0)</f>
        <v>GND</v>
      </c>
      <c r="H464" t="str">
        <f t="shared" si="50"/>
        <v>GND</v>
      </c>
      <c r="I464" t="str">
        <f t="shared" si="51"/>
        <v>--</v>
      </c>
      <c r="J464" t="str">
        <f t="shared" si="52"/>
        <v>---</v>
      </c>
      <c r="K464" t="str">
        <f>IFERROR(IF(J464="--",IF(G464=H464,VLOOKUP(G464,RAW_b_TEI0185_REV03!L:N,3,0),SUM(VLOOKUP(H464,RAW_b_TEI0185_REV03!L:N,3,0),VLOOKUP(G464,RAW_b_TEI0185_REV03!L:N,3,0))),"---"),"---")</f>
        <v>---</v>
      </c>
      <c r="L464" t="str">
        <f t="shared" si="53"/>
        <v>J3-D28</v>
      </c>
      <c r="M464" t="str">
        <f>IFERROR(IF(
COUNTIF(B2B!H:H,(IF(K464&lt;&gt;"---",IF(INDEX(RAW_b_TEI0185_REV03!B:D,MATCH(H464,RAW_b_TEI0185_REV03!B:B,0),3)=L464,INDEX(
RAW_b_TEI0185_REV03!B:D,MATCH(H464,INDEX(RAW_b_TEI0185_REV03!B:B,MATCH(H464,RAW_b_TEI0185_REV03!B:B,)+1):'RAW_b_TEI0185_REV03'!B11535,)+MATCH(H464,RAW_b_TEI0185_REV03!B:B,),3),INDEX(RAW_b_TEI0185_REV03!B:D,MATCH(H464,RAW_b_TEI0185_REV03!B:B,0),3)),"---")))=1,"---",IF(K464&lt;&gt;"---",IF(INDEX(RAW_b_TEI0185_REV03!B:D,MATCH(H464,RAW_b_TEI0185_REV03!B:B,0),3)=L464,INDEX(
RAW_b_TEI0185_REV03!B:D,MATCH(H464,INDEX(RAW_b_TEI0185_REV03!B:B,MATCH(H464,RAW_b_TEI0185_REV03!B:B,)+1):'RAW_b_TEI0185_REV03'!B11535,)+MATCH(H464,RAW_b_TEI0185_REV03!B:B,),3),INDEX(RAW_b_TEI0185_REV03!B:D,MATCH(H464,RAW_b_TEI0185_REV03!B:B,0),3)),"---")),"---")</f>
        <v>---</v>
      </c>
      <c r="N464" t="str">
        <f>IFERROR(IF(AND(B464="B2B",J464="--"),L464,IF(
COUNTIF(B2B!H:H,(IF(K464&lt;&gt;"---",IF(INDEX(RAW_b_TEI0185_REV03!B:D,MATCH(H464,RAW_b_TEI0185_REV03!B:B,0),3)=L464,INDEX(
RAW_b_TEI0185_REV03!B:D,MATCH(H464,INDEX(RAW_b_TEI0185_REV03!B:B,MATCH(H464,RAW_b_TEI0185_REV03!B:B,)+1):'RAW_b_TEI0185_REV03'!B11535,)+MATCH(H464,RAW_b_TEI0185_REV03!B:B,),3),INDEX(RAW_b_TEI0185_REV03!B:D,MATCH(H464,RAW_b_TEI0185_REV03!B:B,0),3)),"---")))=0,"---",IF(K464&lt;&gt;"---",IF(INDEX(RAW_b_TEI0185_REV03!B:D,MATCH(H464,RAW_b_TEI0185_REV03!B:B,0),3)=L464,INDEX(
RAW_b_TEI0185_REV03!B:D,MATCH(H464,INDEX(RAW_b_TEI0185_REV03!B:B,MATCH(H464,RAW_b_TEI0185_REV03!B:B,)+1):'RAW_b_TEI0185_REV03'!B11535,)+MATCH(H464,RAW_b_TEI0185_REV03!B:B,),3),INDEX(RAW_b_TEI0185_REV03!B:D,MATCH(H464,RAW_b_TEI0185_REV03!B:B,0),3)),"---"))),"---")</f>
        <v>---</v>
      </c>
      <c r="T464">
        <f>COUNTIF(RAW_b_TEI0185_REV03!B:B,G464)</f>
        <v>2019</v>
      </c>
      <c r="U464" t="str">
        <f t="shared" si="54"/>
        <v>FMC-GND</v>
      </c>
      <c r="W464" t="str">
        <f>IF(IF(IFERROR(VLOOKUP(H464,$O$6:$O$50,1,),1)=1,1,0),IFERROR(VLOOKUP($F$2&amp;"-"&amp;H464,RAW_b_TEI0185_REV03!C:G,4,0),"--"),"---")</f>
        <v>---</v>
      </c>
      <c r="X464" t="str">
        <f t="shared" si="55"/>
        <v>---</v>
      </c>
    </row>
    <row r="465" spans="1:24" x14ac:dyDescent="0.25">
      <c r="A465" t="s">
        <v>5583</v>
      </c>
      <c r="B465" t="s">
        <v>5223</v>
      </c>
      <c r="C465" t="s">
        <v>361</v>
      </c>
      <c r="D465" t="s">
        <v>271</v>
      </c>
      <c r="E465" t="s">
        <v>1332</v>
      </c>
      <c r="F465" t="str">
        <f t="shared" si="49"/>
        <v>J3-D32</v>
      </c>
      <c r="G465" t="str">
        <f>VLOOKUP(F465,RAW_b_TEI0185_REV03!A:B,2,0)</f>
        <v>3.3VAUX</v>
      </c>
      <c r="H465" t="str">
        <f t="shared" si="50"/>
        <v>3.3VAUX</v>
      </c>
      <c r="I465" t="str">
        <f t="shared" si="51"/>
        <v>--</v>
      </c>
      <c r="J465" t="str">
        <f t="shared" si="52"/>
        <v>---</v>
      </c>
      <c r="K465" t="str">
        <f>IFERROR(IF(J465="--",IF(G465=H465,VLOOKUP(G465,RAW_b_TEI0185_REV03!L:N,3,0),SUM(VLOOKUP(H465,RAW_b_TEI0185_REV03!L:N,3,0),VLOOKUP(G465,RAW_b_TEI0185_REV03!L:N,3,0))),"---"),"---")</f>
        <v>---</v>
      </c>
      <c r="L465" t="str">
        <f t="shared" si="53"/>
        <v>J3-D32</v>
      </c>
      <c r="M465" t="str">
        <f>IFERROR(IF(
COUNTIF(B2B!H:H,(IF(K465&lt;&gt;"---",IF(INDEX(RAW_b_TEI0185_REV03!B:D,MATCH(H465,RAW_b_TEI0185_REV03!B:B,0),3)=L465,INDEX(
RAW_b_TEI0185_REV03!B:D,MATCH(H465,INDEX(RAW_b_TEI0185_REV03!B:B,MATCH(H465,RAW_b_TEI0185_REV03!B:B,)+1):'RAW_b_TEI0185_REV03'!B11536,)+MATCH(H465,RAW_b_TEI0185_REV03!B:B,),3),INDEX(RAW_b_TEI0185_REV03!B:D,MATCH(H465,RAW_b_TEI0185_REV03!B:B,0),3)),"---")))=1,"---",IF(K465&lt;&gt;"---",IF(INDEX(RAW_b_TEI0185_REV03!B:D,MATCH(H465,RAW_b_TEI0185_REV03!B:B,0),3)=L465,INDEX(
RAW_b_TEI0185_REV03!B:D,MATCH(H465,INDEX(RAW_b_TEI0185_REV03!B:B,MATCH(H465,RAW_b_TEI0185_REV03!B:B,)+1):'RAW_b_TEI0185_REV03'!B11536,)+MATCH(H465,RAW_b_TEI0185_REV03!B:B,),3),INDEX(RAW_b_TEI0185_REV03!B:D,MATCH(H465,RAW_b_TEI0185_REV03!B:B,0),3)),"---")),"---")</f>
        <v>---</v>
      </c>
      <c r="N465" t="str">
        <f>IFERROR(IF(AND(B465="B2B",J465="--"),L465,IF(
COUNTIF(B2B!H:H,(IF(K465&lt;&gt;"---",IF(INDEX(RAW_b_TEI0185_REV03!B:D,MATCH(H465,RAW_b_TEI0185_REV03!B:B,0),3)=L465,INDEX(
RAW_b_TEI0185_REV03!B:D,MATCH(H465,INDEX(RAW_b_TEI0185_REV03!B:B,MATCH(H465,RAW_b_TEI0185_REV03!B:B,)+1):'RAW_b_TEI0185_REV03'!B11536,)+MATCH(H465,RAW_b_TEI0185_REV03!B:B,),3),INDEX(RAW_b_TEI0185_REV03!B:D,MATCH(H465,RAW_b_TEI0185_REV03!B:B,0),3)),"---")))=0,"---",IF(K465&lt;&gt;"---",IF(INDEX(RAW_b_TEI0185_REV03!B:D,MATCH(H465,RAW_b_TEI0185_REV03!B:B,0),3)=L465,INDEX(
RAW_b_TEI0185_REV03!B:D,MATCH(H465,INDEX(RAW_b_TEI0185_REV03!B:B,MATCH(H465,RAW_b_TEI0185_REV03!B:B,)+1):'RAW_b_TEI0185_REV03'!B11536,)+MATCH(H465,RAW_b_TEI0185_REV03!B:B,),3),INDEX(RAW_b_TEI0185_REV03!B:D,MATCH(H465,RAW_b_TEI0185_REV03!B:B,0),3)),"---"))),"---")</f>
        <v>---</v>
      </c>
      <c r="T465">
        <f>COUNTIF(RAW_b_TEI0185_REV03!B:B,G465)</f>
        <v>53</v>
      </c>
      <c r="U465" t="str">
        <f t="shared" si="54"/>
        <v>FMC-3.3VAUX</v>
      </c>
      <c r="W465" t="str">
        <f>IF(IF(IFERROR(VLOOKUP(H465,$O$6:$O$50,1,),1)=1,1,0),IFERROR(VLOOKUP($F$2&amp;"-"&amp;H465,RAW_b_TEI0185_REV03!C:G,4,0),"--"),"---")</f>
        <v>---</v>
      </c>
      <c r="X465" t="str">
        <f t="shared" si="55"/>
        <v>---</v>
      </c>
    </row>
    <row r="466" spans="1:24" x14ac:dyDescent="0.25">
      <c r="A466" t="s">
        <v>5584</v>
      </c>
      <c r="B466" t="s">
        <v>5223</v>
      </c>
      <c r="C466" t="s">
        <v>358</v>
      </c>
      <c r="D466" t="s">
        <v>271</v>
      </c>
      <c r="E466" t="s">
        <v>1334</v>
      </c>
      <c r="F466" t="str">
        <f t="shared" si="49"/>
        <v>J3-D36</v>
      </c>
      <c r="G466" t="str">
        <f>VLOOKUP(F466,RAW_b_TEI0185_REV03!A:B,2,0)</f>
        <v>3.3V</v>
      </c>
      <c r="H466" t="str">
        <f t="shared" si="50"/>
        <v>3.3V</v>
      </c>
      <c r="I466" t="str">
        <f t="shared" si="51"/>
        <v>--</v>
      </c>
      <c r="J466" t="str">
        <f t="shared" si="52"/>
        <v>---</v>
      </c>
      <c r="K466" t="str">
        <f>IFERROR(IF(J466="--",IF(G466=H466,VLOOKUP(G466,RAW_b_TEI0185_REV03!L:N,3,0),SUM(VLOOKUP(H466,RAW_b_TEI0185_REV03!L:N,3,0),VLOOKUP(G466,RAW_b_TEI0185_REV03!L:N,3,0))),"---"),"---")</f>
        <v>---</v>
      </c>
      <c r="L466" t="str">
        <f t="shared" si="53"/>
        <v>J3-D36</v>
      </c>
      <c r="M466" t="str">
        <f>IFERROR(IF(
COUNTIF(B2B!H:H,(IF(K466&lt;&gt;"---",IF(INDEX(RAW_b_TEI0185_REV03!B:D,MATCH(H466,RAW_b_TEI0185_REV03!B:B,0),3)=L466,INDEX(
RAW_b_TEI0185_REV03!B:D,MATCH(H466,INDEX(RAW_b_TEI0185_REV03!B:B,MATCH(H466,RAW_b_TEI0185_REV03!B:B,)+1):'RAW_b_TEI0185_REV03'!B11537,)+MATCH(H466,RAW_b_TEI0185_REV03!B:B,),3),INDEX(RAW_b_TEI0185_REV03!B:D,MATCH(H466,RAW_b_TEI0185_REV03!B:B,0),3)),"---")))=1,"---",IF(K466&lt;&gt;"---",IF(INDEX(RAW_b_TEI0185_REV03!B:D,MATCH(H466,RAW_b_TEI0185_REV03!B:B,0),3)=L466,INDEX(
RAW_b_TEI0185_REV03!B:D,MATCH(H466,INDEX(RAW_b_TEI0185_REV03!B:B,MATCH(H466,RAW_b_TEI0185_REV03!B:B,)+1):'RAW_b_TEI0185_REV03'!B11537,)+MATCH(H466,RAW_b_TEI0185_REV03!B:B,),3),INDEX(RAW_b_TEI0185_REV03!B:D,MATCH(H466,RAW_b_TEI0185_REV03!B:B,0),3)),"---")),"---")</f>
        <v>---</v>
      </c>
      <c r="N466" t="str">
        <f>IFERROR(IF(AND(B466="B2B",J466="--"),L466,IF(
COUNTIF(B2B!H:H,(IF(K466&lt;&gt;"---",IF(INDEX(RAW_b_TEI0185_REV03!B:D,MATCH(H466,RAW_b_TEI0185_REV03!B:B,0),3)=L466,INDEX(
RAW_b_TEI0185_REV03!B:D,MATCH(H466,INDEX(RAW_b_TEI0185_REV03!B:B,MATCH(H466,RAW_b_TEI0185_REV03!B:B,)+1):'RAW_b_TEI0185_REV03'!B11537,)+MATCH(H466,RAW_b_TEI0185_REV03!B:B,),3),INDEX(RAW_b_TEI0185_REV03!B:D,MATCH(H466,RAW_b_TEI0185_REV03!B:B,0),3)),"---")))=0,"---",IF(K466&lt;&gt;"---",IF(INDEX(RAW_b_TEI0185_REV03!B:D,MATCH(H466,RAW_b_TEI0185_REV03!B:B,0),3)=L466,INDEX(
RAW_b_TEI0185_REV03!B:D,MATCH(H466,INDEX(RAW_b_TEI0185_REV03!B:B,MATCH(H466,RAW_b_TEI0185_REV03!B:B,)+1):'RAW_b_TEI0185_REV03'!B11537,)+MATCH(H466,RAW_b_TEI0185_REV03!B:B,),3),INDEX(RAW_b_TEI0185_REV03!B:D,MATCH(H466,RAW_b_TEI0185_REV03!B:B,0),3)),"---"))),"---")</f>
        <v>---</v>
      </c>
      <c r="T466">
        <f>COUNTIF(RAW_b_TEI0185_REV03!B:B,G466)</f>
        <v>177</v>
      </c>
      <c r="U466" t="str">
        <f t="shared" si="54"/>
        <v>FMC-3.3V</v>
      </c>
      <c r="W466" t="str">
        <f>IF(IF(IFERROR(VLOOKUP(H466,$O$6:$O$50,1,),1)=1,1,0),IFERROR(VLOOKUP($F$2&amp;"-"&amp;H466,RAW_b_TEI0185_REV03!C:G,4,0),"--"),"---")</f>
        <v>---</v>
      </c>
      <c r="X466" t="str">
        <f t="shared" si="55"/>
        <v>---</v>
      </c>
    </row>
    <row r="467" spans="1:24" x14ac:dyDescent="0.25">
      <c r="A467" t="s">
        <v>5585</v>
      </c>
      <c r="B467" t="s">
        <v>5223</v>
      </c>
      <c r="C467" t="s">
        <v>294</v>
      </c>
      <c r="D467" t="s">
        <v>271</v>
      </c>
      <c r="E467" t="s">
        <v>1336</v>
      </c>
      <c r="F467" t="str">
        <f t="shared" si="49"/>
        <v>J3-D37</v>
      </c>
      <c r="G467" t="str">
        <f>VLOOKUP(F467,RAW_b_TEI0185_REV03!A:B,2,0)</f>
        <v>GND</v>
      </c>
      <c r="H467" t="str">
        <f t="shared" si="50"/>
        <v>GND</v>
      </c>
      <c r="I467" t="str">
        <f t="shared" si="51"/>
        <v>--</v>
      </c>
      <c r="J467" t="str">
        <f t="shared" si="52"/>
        <v>---</v>
      </c>
      <c r="K467" t="str">
        <f>IFERROR(IF(J467="--",IF(G467=H467,VLOOKUP(G467,RAW_b_TEI0185_REV03!L:N,3,0),SUM(VLOOKUP(H467,RAW_b_TEI0185_REV03!L:N,3,0),VLOOKUP(G467,RAW_b_TEI0185_REV03!L:N,3,0))),"---"),"---")</f>
        <v>---</v>
      </c>
      <c r="L467" t="str">
        <f t="shared" si="53"/>
        <v>J3-D37</v>
      </c>
      <c r="M467" t="str">
        <f>IFERROR(IF(
COUNTIF(B2B!H:H,(IF(K467&lt;&gt;"---",IF(INDEX(RAW_b_TEI0185_REV03!B:D,MATCH(H467,RAW_b_TEI0185_REV03!B:B,0),3)=L467,INDEX(
RAW_b_TEI0185_REV03!B:D,MATCH(H467,INDEX(RAW_b_TEI0185_REV03!B:B,MATCH(H467,RAW_b_TEI0185_REV03!B:B,)+1):'RAW_b_TEI0185_REV03'!B11538,)+MATCH(H467,RAW_b_TEI0185_REV03!B:B,),3),INDEX(RAW_b_TEI0185_REV03!B:D,MATCH(H467,RAW_b_TEI0185_REV03!B:B,0),3)),"---")))=1,"---",IF(K467&lt;&gt;"---",IF(INDEX(RAW_b_TEI0185_REV03!B:D,MATCH(H467,RAW_b_TEI0185_REV03!B:B,0),3)=L467,INDEX(
RAW_b_TEI0185_REV03!B:D,MATCH(H467,INDEX(RAW_b_TEI0185_REV03!B:B,MATCH(H467,RAW_b_TEI0185_REV03!B:B,)+1):'RAW_b_TEI0185_REV03'!B11538,)+MATCH(H467,RAW_b_TEI0185_REV03!B:B,),3),INDEX(RAW_b_TEI0185_REV03!B:D,MATCH(H467,RAW_b_TEI0185_REV03!B:B,0),3)),"---")),"---")</f>
        <v>---</v>
      </c>
      <c r="N467" t="str">
        <f>IFERROR(IF(AND(B467="B2B",J467="--"),L467,IF(
COUNTIF(B2B!H:H,(IF(K467&lt;&gt;"---",IF(INDEX(RAW_b_TEI0185_REV03!B:D,MATCH(H467,RAW_b_TEI0185_REV03!B:B,0),3)=L467,INDEX(
RAW_b_TEI0185_REV03!B:D,MATCH(H467,INDEX(RAW_b_TEI0185_REV03!B:B,MATCH(H467,RAW_b_TEI0185_REV03!B:B,)+1):'RAW_b_TEI0185_REV03'!B11538,)+MATCH(H467,RAW_b_TEI0185_REV03!B:B,),3),INDEX(RAW_b_TEI0185_REV03!B:D,MATCH(H467,RAW_b_TEI0185_REV03!B:B,0),3)),"---")))=0,"---",IF(K467&lt;&gt;"---",IF(INDEX(RAW_b_TEI0185_REV03!B:D,MATCH(H467,RAW_b_TEI0185_REV03!B:B,0),3)=L467,INDEX(
RAW_b_TEI0185_REV03!B:D,MATCH(H467,INDEX(RAW_b_TEI0185_REV03!B:B,MATCH(H467,RAW_b_TEI0185_REV03!B:B,)+1):'RAW_b_TEI0185_REV03'!B11538,)+MATCH(H467,RAW_b_TEI0185_REV03!B:B,),3),INDEX(RAW_b_TEI0185_REV03!B:D,MATCH(H467,RAW_b_TEI0185_REV03!B:B,0),3)),"---"))),"---")</f>
        <v>---</v>
      </c>
      <c r="T467">
        <f>COUNTIF(RAW_b_TEI0185_REV03!B:B,G467)</f>
        <v>2019</v>
      </c>
      <c r="U467" t="str">
        <f t="shared" si="54"/>
        <v>FMC-GND</v>
      </c>
      <c r="W467" t="str">
        <f>IF(IF(IFERROR(VLOOKUP(H467,$O$6:$O$50,1,),1)=1,1,0),IFERROR(VLOOKUP($F$2&amp;"-"&amp;H467,RAW_b_TEI0185_REV03!C:G,4,0),"--"),"---")</f>
        <v>---</v>
      </c>
      <c r="X467" t="str">
        <f t="shared" si="55"/>
        <v>---</v>
      </c>
    </row>
    <row r="468" spans="1:24" x14ac:dyDescent="0.25">
      <c r="A468" t="s">
        <v>5586</v>
      </c>
      <c r="B468" t="s">
        <v>5223</v>
      </c>
      <c r="C468" t="s">
        <v>358</v>
      </c>
      <c r="D468" t="s">
        <v>271</v>
      </c>
      <c r="E468" t="s">
        <v>1338</v>
      </c>
      <c r="F468" t="str">
        <f t="shared" si="49"/>
        <v>J3-D38</v>
      </c>
      <c r="G468" t="str">
        <f>VLOOKUP(F468,RAW_b_TEI0185_REV03!A:B,2,0)</f>
        <v>3.3V</v>
      </c>
      <c r="H468" t="str">
        <f t="shared" si="50"/>
        <v>3.3V</v>
      </c>
      <c r="I468" t="str">
        <f t="shared" si="51"/>
        <v>--</v>
      </c>
      <c r="J468" t="str">
        <f t="shared" si="52"/>
        <v>---</v>
      </c>
      <c r="K468" t="str">
        <f>IFERROR(IF(J468="--",IF(G468=H468,VLOOKUP(G468,RAW_b_TEI0185_REV03!L:N,3,0),SUM(VLOOKUP(H468,RAW_b_TEI0185_REV03!L:N,3,0),VLOOKUP(G468,RAW_b_TEI0185_REV03!L:N,3,0))),"---"),"---")</f>
        <v>---</v>
      </c>
      <c r="L468" t="str">
        <f t="shared" si="53"/>
        <v>J3-D38</v>
      </c>
      <c r="M468" t="str">
        <f>IFERROR(IF(
COUNTIF(B2B!H:H,(IF(K468&lt;&gt;"---",IF(INDEX(RAW_b_TEI0185_REV03!B:D,MATCH(H468,RAW_b_TEI0185_REV03!B:B,0),3)=L468,INDEX(
RAW_b_TEI0185_REV03!B:D,MATCH(H468,INDEX(RAW_b_TEI0185_REV03!B:B,MATCH(H468,RAW_b_TEI0185_REV03!B:B,)+1):'RAW_b_TEI0185_REV03'!B11539,)+MATCH(H468,RAW_b_TEI0185_REV03!B:B,),3),INDEX(RAW_b_TEI0185_REV03!B:D,MATCH(H468,RAW_b_TEI0185_REV03!B:B,0),3)),"---")))=1,"---",IF(K468&lt;&gt;"---",IF(INDEX(RAW_b_TEI0185_REV03!B:D,MATCH(H468,RAW_b_TEI0185_REV03!B:B,0),3)=L468,INDEX(
RAW_b_TEI0185_REV03!B:D,MATCH(H468,INDEX(RAW_b_TEI0185_REV03!B:B,MATCH(H468,RAW_b_TEI0185_REV03!B:B,)+1):'RAW_b_TEI0185_REV03'!B11539,)+MATCH(H468,RAW_b_TEI0185_REV03!B:B,),3),INDEX(RAW_b_TEI0185_REV03!B:D,MATCH(H468,RAW_b_TEI0185_REV03!B:B,0),3)),"---")),"---")</f>
        <v>---</v>
      </c>
      <c r="N468" t="str">
        <f>IFERROR(IF(AND(B468="B2B",J468="--"),L468,IF(
COUNTIF(B2B!H:H,(IF(K468&lt;&gt;"---",IF(INDEX(RAW_b_TEI0185_REV03!B:D,MATCH(H468,RAW_b_TEI0185_REV03!B:B,0),3)=L468,INDEX(
RAW_b_TEI0185_REV03!B:D,MATCH(H468,INDEX(RAW_b_TEI0185_REV03!B:B,MATCH(H468,RAW_b_TEI0185_REV03!B:B,)+1):'RAW_b_TEI0185_REV03'!B11539,)+MATCH(H468,RAW_b_TEI0185_REV03!B:B,),3),INDEX(RAW_b_TEI0185_REV03!B:D,MATCH(H468,RAW_b_TEI0185_REV03!B:B,0),3)),"---")))=0,"---",IF(K468&lt;&gt;"---",IF(INDEX(RAW_b_TEI0185_REV03!B:D,MATCH(H468,RAW_b_TEI0185_REV03!B:B,0),3)=L468,INDEX(
RAW_b_TEI0185_REV03!B:D,MATCH(H468,INDEX(RAW_b_TEI0185_REV03!B:B,MATCH(H468,RAW_b_TEI0185_REV03!B:B,)+1):'RAW_b_TEI0185_REV03'!B11539,)+MATCH(H468,RAW_b_TEI0185_REV03!B:B,),3),INDEX(RAW_b_TEI0185_REV03!B:D,MATCH(H468,RAW_b_TEI0185_REV03!B:B,0),3)),"---"))),"---")</f>
        <v>---</v>
      </c>
      <c r="T468">
        <f>COUNTIF(RAW_b_TEI0185_REV03!B:B,G468)</f>
        <v>177</v>
      </c>
      <c r="U468" t="str">
        <f t="shared" si="54"/>
        <v>FMC-3.3V</v>
      </c>
      <c r="W468" t="str">
        <f>IF(IF(IFERROR(VLOOKUP(H468,$O$6:$O$50,1,),1)=1,1,0),IFERROR(VLOOKUP($F$2&amp;"-"&amp;H468,RAW_b_TEI0185_REV03!C:G,4,0),"--"),"---")</f>
        <v>---</v>
      </c>
      <c r="X468" t="str">
        <f t="shared" si="55"/>
        <v>---</v>
      </c>
    </row>
    <row r="469" spans="1:24" x14ac:dyDescent="0.25">
      <c r="A469" t="s">
        <v>5587</v>
      </c>
      <c r="B469" t="s">
        <v>5223</v>
      </c>
      <c r="C469" t="s">
        <v>294</v>
      </c>
      <c r="D469" t="s">
        <v>271</v>
      </c>
      <c r="E469" t="s">
        <v>1340</v>
      </c>
      <c r="F469" t="str">
        <f t="shared" si="49"/>
        <v>J3-D39</v>
      </c>
      <c r="G469" t="str">
        <f>VLOOKUP(F469,RAW_b_TEI0185_REV03!A:B,2,0)</f>
        <v>GND</v>
      </c>
      <c r="H469" t="str">
        <f t="shared" si="50"/>
        <v>GND</v>
      </c>
      <c r="I469" t="str">
        <f t="shared" si="51"/>
        <v>--</v>
      </c>
      <c r="J469" t="str">
        <f t="shared" si="52"/>
        <v>---</v>
      </c>
      <c r="K469" t="str">
        <f>IFERROR(IF(J469="--",IF(G469=H469,VLOOKUP(G469,RAW_b_TEI0185_REV03!L:N,3,0),SUM(VLOOKUP(H469,RAW_b_TEI0185_REV03!L:N,3,0),VLOOKUP(G469,RAW_b_TEI0185_REV03!L:N,3,0))),"---"),"---")</f>
        <v>---</v>
      </c>
      <c r="L469" t="str">
        <f t="shared" si="53"/>
        <v>J3-D39</v>
      </c>
      <c r="M469" t="str">
        <f>IFERROR(IF(
COUNTIF(B2B!H:H,(IF(K469&lt;&gt;"---",IF(INDEX(RAW_b_TEI0185_REV03!B:D,MATCH(H469,RAW_b_TEI0185_REV03!B:B,0),3)=L469,INDEX(
RAW_b_TEI0185_REV03!B:D,MATCH(H469,INDEX(RAW_b_TEI0185_REV03!B:B,MATCH(H469,RAW_b_TEI0185_REV03!B:B,)+1):'RAW_b_TEI0185_REV03'!B11540,)+MATCH(H469,RAW_b_TEI0185_REV03!B:B,),3),INDEX(RAW_b_TEI0185_REV03!B:D,MATCH(H469,RAW_b_TEI0185_REV03!B:B,0),3)),"---")))=1,"---",IF(K469&lt;&gt;"---",IF(INDEX(RAW_b_TEI0185_REV03!B:D,MATCH(H469,RAW_b_TEI0185_REV03!B:B,0),3)=L469,INDEX(
RAW_b_TEI0185_REV03!B:D,MATCH(H469,INDEX(RAW_b_TEI0185_REV03!B:B,MATCH(H469,RAW_b_TEI0185_REV03!B:B,)+1):'RAW_b_TEI0185_REV03'!B11540,)+MATCH(H469,RAW_b_TEI0185_REV03!B:B,),3),INDEX(RAW_b_TEI0185_REV03!B:D,MATCH(H469,RAW_b_TEI0185_REV03!B:B,0),3)),"---")),"---")</f>
        <v>---</v>
      </c>
      <c r="N469" t="str">
        <f>IFERROR(IF(AND(B469="B2B",J469="--"),L469,IF(
COUNTIF(B2B!H:H,(IF(K469&lt;&gt;"---",IF(INDEX(RAW_b_TEI0185_REV03!B:D,MATCH(H469,RAW_b_TEI0185_REV03!B:B,0),3)=L469,INDEX(
RAW_b_TEI0185_REV03!B:D,MATCH(H469,INDEX(RAW_b_TEI0185_REV03!B:B,MATCH(H469,RAW_b_TEI0185_REV03!B:B,)+1):'RAW_b_TEI0185_REV03'!B11540,)+MATCH(H469,RAW_b_TEI0185_REV03!B:B,),3),INDEX(RAW_b_TEI0185_REV03!B:D,MATCH(H469,RAW_b_TEI0185_REV03!B:B,0),3)),"---")))=0,"---",IF(K469&lt;&gt;"---",IF(INDEX(RAW_b_TEI0185_REV03!B:D,MATCH(H469,RAW_b_TEI0185_REV03!B:B,0),3)=L469,INDEX(
RAW_b_TEI0185_REV03!B:D,MATCH(H469,INDEX(RAW_b_TEI0185_REV03!B:B,MATCH(H469,RAW_b_TEI0185_REV03!B:B,)+1):'RAW_b_TEI0185_REV03'!B11540,)+MATCH(H469,RAW_b_TEI0185_REV03!B:B,),3),INDEX(RAW_b_TEI0185_REV03!B:D,MATCH(H469,RAW_b_TEI0185_REV03!B:B,0),3)),"---"))),"---")</f>
        <v>---</v>
      </c>
      <c r="T469">
        <f>COUNTIF(RAW_b_TEI0185_REV03!B:B,G469)</f>
        <v>2019</v>
      </c>
      <c r="U469" t="str">
        <f t="shared" si="54"/>
        <v>FMC-GND</v>
      </c>
      <c r="W469" t="str">
        <f>IF(IF(IFERROR(VLOOKUP(H469,$O$6:$O$50,1,),1)=1,1,0),IFERROR(VLOOKUP($F$2&amp;"-"&amp;H469,RAW_b_TEI0185_REV03!C:G,4,0),"--"),"---")</f>
        <v>---</v>
      </c>
      <c r="X469" t="str">
        <f t="shared" si="55"/>
        <v>---</v>
      </c>
    </row>
    <row r="470" spans="1:24" x14ac:dyDescent="0.25">
      <c r="A470" t="s">
        <v>5588</v>
      </c>
      <c r="B470" t="s">
        <v>5223</v>
      </c>
      <c r="C470" t="s">
        <v>358</v>
      </c>
      <c r="D470" t="s">
        <v>271</v>
      </c>
      <c r="E470" t="s">
        <v>1342</v>
      </c>
      <c r="F470" t="str">
        <f t="shared" si="49"/>
        <v>J3-D40</v>
      </c>
      <c r="G470" t="str">
        <f>VLOOKUP(F470,RAW_b_TEI0185_REV03!A:B,2,0)</f>
        <v>3.3V</v>
      </c>
      <c r="H470" t="str">
        <f t="shared" si="50"/>
        <v>3.3V</v>
      </c>
      <c r="I470" t="str">
        <f t="shared" si="51"/>
        <v>--</v>
      </c>
      <c r="J470" t="str">
        <f t="shared" si="52"/>
        <v>---</v>
      </c>
      <c r="K470" t="str">
        <f>IFERROR(IF(J470="--",IF(G470=H470,VLOOKUP(G470,RAW_b_TEI0185_REV03!L:N,3,0),SUM(VLOOKUP(H470,RAW_b_TEI0185_REV03!L:N,3,0),VLOOKUP(G470,RAW_b_TEI0185_REV03!L:N,3,0))),"---"),"---")</f>
        <v>---</v>
      </c>
      <c r="L470" t="str">
        <f t="shared" si="53"/>
        <v>J3-D40</v>
      </c>
      <c r="M470" t="str">
        <f>IFERROR(IF(
COUNTIF(B2B!H:H,(IF(K470&lt;&gt;"---",IF(INDEX(RAW_b_TEI0185_REV03!B:D,MATCH(H470,RAW_b_TEI0185_REV03!B:B,0),3)=L470,INDEX(
RAW_b_TEI0185_REV03!B:D,MATCH(H470,INDEX(RAW_b_TEI0185_REV03!B:B,MATCH(H470,RAW_b_TEI0185_REV03!B:B,)+1):'RAW_b_TEI0185_REV03'!B11541,)+MATCH(H470,RAW_b_TEI0185_REV03!B:B,),3),INDEX(RAW_b_TEI0185_REV03!B:D,MATCH(H470,RAW_b_TEI0185_REV03!B:B,0),3)),"---")))=1,"---",IF(K470&lt;&gt;"---",IF(INDEX(RAW_b_TEI0185_REV03!B:D,MATCH(H470,RAW_b_TEI0185_REV03!B:B,0),3)=L470,INDEX(
RAW_b_TEI0185_REV03!B:D,MATCH(H470,INDEX(RAW_b_TEI0185_REV03!B:B,MATCH(H470,RAW_b_TEI0185_REV03!B:B,)+1):'RAW_b_TEI0185_REV03'!B11541,)+MATCH(H470,RAW_b_TEI0185_REV03!B:B,),3),INDEX(RAW_b_TEI0185_REV03!B:D,MATCH(H470,RAW_b_TEI0185_REV03!B:B,0),3)),"---")),"---")</f>
        <v>---</v>
      </c>
      <c r="N470" t="str">
        <f>IFERROR(IF(AND(B470="B2B",J470="--"),L470,IF(
COUNTIF(B2B!H:H,(IF(K470&lt;&gt;"---",IF(INDEX(RAW_b_TEI0185_REV03!B:D,MATCH(H470,RAW_b_TEI0185_REV03!B:B,0),3)=L470,INDEX(
RAW_b_TEI0185_REV03!B:D,MATCH(H470,INDEX(RAW_b_TEI0185_REV03!B:B,MATCH(H470,RAW_b_TEI0185_REV03!B:B,)+1):'RAW_b_TEI0185_REV03'!B11541,)+MATCH(H470,RAW_b_TEI0185_REV03!B:B,),3),INDEX(RAW_b_TEI0185_REV03!B:D,MATCH(H470,RAW_b_TEI0185_REV03!B:B,0),3)),"---")))=0,"---",IF(K470&lt;&gt;"---",IF(INDEX(RAW_b_TEI0185_REV03!B:D,MATCH(H470,RAW_b_TEI0185_REV03!B:B,0),3)=L470,INDEX(
RAW_b_TEI0185_REV03!B:D,MATCH(H470,INDEX(RAW_b_TEI0185_REV03!B:B,MATCH(H470,RAW_b_TEI0185_REV03!B:B,)+1):'RAW_b_TEI0185_REV03'!B11541,)+MATCH(H470,RAW_b_TEI0185_REV03!B:B,),3),INDEX(RAW_b_TEI0185_REV03!B:D,MATCH(H470,RAW_b_TEI0185_REV03!B:B,0),3)),"---"))),"---")</f>
        <v>---</v>
      </c>
      <c r="T470">
        <f>COUNTIF(RAW_b_TEI0185_REV03!B:B,G470)</f>
        <v>177</v>
      </c>
      <c r="U470" t="str">
        <f t="shared" si="54"/>
        <v>FMC-3.3V</v>
      </c>
      <c r="W470" t="str">
        <f>IF(IF(IFERROR(VLOOKUP(H470,$O$6:$O$50,1,),1)=1,1,0),IFERROR(VLOOKUP($F$2&amp;"-"&amp;H470,RAW_b_TEI0185_REV03!C:G,4,0),"--"),"---")</f>
        <v>---</v>
      </c>
      <c r="X470" t="str">
        <f t="shared" si="55"/>
        <v>---</v>
      </c>
    </row>
    <row r="471" spans="1:24" x14ac:dyDescent="0.25">
      <c r="A471" t="s">
        <v>5589</v>
      </c>
      <c r="B471" t="s">
        <v>5223</v>
      </c>
      <c r="C471" t="s">
        <v>294</v>
      </c>
      <c r="D471" t="s">
        <v>271</v>
      </c>
      <c r="E471" t="s">
        <v>1344</v>
      </c>
      <c r="F471" t="str">
        <f t="shared" si="49"/>
        <v>J3-E1</v>
      </c>
      <c r="G471" t="str">
        <f>VLOOKUP(F471,RAW_b_TEI0185_REV03!A:B,2,0)</f>
        <v>GND</v>
      </c>
      <c r="H471" t="str">
        <f t="shared" si="50"/>
        <v>GND</v>
      </c>
      <c r="I471" t="str">
        <f t="shared" si="51"/>
        <v>--</v>
      </c>
      <c r="J471" t="str">
        <f t="shared" si="52"/>
        <v>---</v>
      </c>
      <c r="K471" t="str">
        <f>IFERROR(IF(J471="--",IF(G471=H471,VLOOKUP(G471,RAW_b_TEI0185_REV03!L:N,3,0),SUM(VLOOKUP(H471,RAW_b_TEI0185_REV03!L:N,3,0),VLOOKUP(G471,RAW_b_TEI0185_REV03!L:N,3,0))),"---"),"---")</f>
        <v>---</v>
      </c>
      <c r="L471" t="str">
        <f t="shared" si="53"/>
        <v>J3-E1</v>
      </c>
      <c r="M471" t="str">
        <f>IFERROR(IF(
COUNTIF(B2B!H:H,(IF(K471&lt;&gt;"---",IF(INDEX(RAW_b_TEI0185_REV03!B:D,MATCH(H471,RAW_b_TEI0185_REV03!B:B,0),3)=L471,INDEX(
RAW_b_TEI0185_REV03!B:D,MATCH(H471,INDEX(RAW_b_TEI0185_REV03!B:B,MATCH(H471,RAW_b_TEI0185_REV03!B:B,)+1):'RAW_b_TEI0185_REV03'!B11542,)+MATCH(H471,RAW_b_TEI0185_REV03!B:B,),3),INDEX(RAW_b_TEI0185_REV03!B:D,MATCH(H471,RAW_b_TEI0185_REV03!B:B,0),3)),"---")))=1,"---",IF(K471&lt;&gt;"---",IF(INDEX(RAW_b_TEI0185_REV03!B:D,MATCH(H471,RAW_b_TEI0185_REV03!B:B,0),3)=L471,INDEX(
RAW_b_TEI0185_REV03!B:D,MATCH(H471,INDEX(RAW_b_TEI0185_REV03!B:B,MATCH(H471,RAW_b_TEI0185_REV03!B:B,)+1):'RAW_b_TEI0185_REV03'!B11542,)+MATCH(H471,RAW_b_TEI0185_REV03!B:B,),3),INDEX(RAW_b_TEI0185_REV03!B:D,MATCH(H471,RAW_b_TEI0185_REV03!B:B,0),3)),"---")),"---")</f>
        <v>---</v>
      </c>
      <c r="N471" t="str">
        <f>IFERROR(IF(AND(B471="B2B",J471="--"),L471,IF(
COUNTIF(B2B!H:H,(IF(K471&lt;&gt;"---",IF(INDEX(RAW_b_TEI0185_REV03!B:D,MATCH(H471,RAW_b_TEI0185_REV03!B:B,0),3)=L471,INDEX(
RAW_b_TEI0185_REV03!B:D,MATCH(H471,INDEX(RAW_b_TEI0185_REV03!B:B,MATCH(H471,RAW_b_TEI0185_REV03!B:B,)+1):'RAW_b_TEI0185_REV03'!B11542,)+MATCH(H471,RAW_b_TEI0185_REV03!B:B,),3),INDEX(RAW_b_TEI0185_REV03!B:D,MATCH(H471,RAW_b_TEI0185_REV03!B:B,0),3)),"---")))=0,"---",IF(K471&lt;&gt;"---",IF(INDEX(RAW_b_TEI0185_REV03!B:D,MATCH(H471,RAW_b_TEI0185_REV03!B:B,0),3)=L471,INDEX(
RAW_b_TEI0185_REV03!B:D,MATCH(H471,INDEX(RAW_b_TEI0185_REV03!B:B,MATCH(H471,RAW_b_TEI0185_REV03!B:B,)+1):'RAW_b_TEI0185_REV03'!B11542,)+MATCH(H471,RAW_b_TEI0185_REV03!B:B,),3),INDEX(RAW_b_TEI0185_REV03!B:D,MATCH(H471,RAW_b_TEI0185_REV03!B:B,0),3)),"---"))),"---")</f>
        <v>---</v>
      </c>
      <c r="T471">
        <f>COUNTIF(RAW_b_TEI0185_REV03!B:B,G471)</f>
        <v>2019</v>
      </c>
      <c r="U471" t="str">
        <f t="shared" si="54"/>
        <v>FMC-GND</v>
      </c>
      <c r="W471" t="str">
        <f>IF(IF(IFERROR(VLOOKUP(H471,$O$6:$O$50,1,),1)=1,1,0),IFERROR(VLOOKUP($F$2&amp;"-"&amp;H471,RAW_b_TEI0185_REV03!C:G,4,0),"--"),"---")</f>
        <v>---</v>
      </c>
      <c r="X471" t="str">
        <f t="shared" si="55"/>
        <v>---</v>
      </c>
    </row>
    <row r="472" spans="1:24" x14ac:dyDescent="0.25">
      <c r="A472" t="s">
        <v>5590</v>
      </c>
      <c r="B472" t="s">
        <v>5223</v>
      </c>
      <c r="C472" t="s">
        <v>294</v>
      </c>
      <c r="D472" t="s">
        <v>271</v>
      </c>
      <c r="E472" t="s">
        <v>1346</v>
      </c>
      <c r="F472" t="str">
        <f t="shared" si="49"/>
        <v>J3-E4</v>
      </c>
      <c r="G472" t="str">
        <f>VLOOKUP(F472,RAW_b_TEI0185_REV03!A:B,2,0)</f>
        <v>GND</v>
      </c>
      <c r="H472" t="str">
        <f t="shared" si="50"/>
        <v>GND</v>
      </c>
      <c r="I472" t="str">
        <f t="shared" si="51"/>
        <v>--</v>
      </c>
      <c r="J472" t="str">
        <f t="shared" si="52"/>
        <v>---</v>
      </c>
      <c r="K472" t="str">
        <f>IFERROR(IF(J472="--",IF(G472=H472,VLOOKUP(G472,RAW_b_TEI0185_REV03!L:N,3,0),SUM(VLOOKUP(H472,RAW_b_TEI0185_REV03!L:N,3,0),VLOOKUP(G472,RAW_b_TEI0185_REV03!L:N,3,0))),"---"),"---")</f>
        <v>---</v>
      </c>
      <c r="L472" t="str">
        <f t="shared" si="53"/>
        <v>J3-E4</v>
      </c>
      <c r="M472" t="str">
        <f>IFERROR(IF(
COUNTIF(B2B!H:H,(IF(K472&lt;&gt;"---",IF(INDEX(RAW_b_TEI0185_REV03!B:D,MATCH(H472,RAW_b_TEI0185_REV03!B:B,0),3)=L472,INDEX(
RAW_b_TEI0185_REV03!B:D,MATCH(H472,INDEX(RAW_b_TEI0185_REV03!B:B,MATCH(H472,RAW_b_TEI0185_REV03!B:B,)+1):'RAW_b_TEI0185_REV03'!B11543,)+MATCH(H472,RAW_b_TEI0185_REV03!B:B,),3),INDEX(RAW_b_TEI0185_REV03!B:D,MATCH(H472,RAW_b_TEI0185_REV03!B:B,0),3)),"---")))=1,"---",IF(K472&lt;&gt;"---",IF(INDEX(RAW_b_TEI0185_REV03!B:D,MATCH(H472,RAW_b_TEI0185_REV03!B:B,0),3)=L472,INDEX(
RAW_b_TEI0185_REV03!B:D,MATCH(H472,INDEX(RAW_b_TEI0185_REV03!B:B,MATCH(H472,RAW_b_TEI0185_REV03!B:B,)+1):'RAW_b_TEI0185_REV03'!B11543,)+MATCH(H472,RAW_b_TEI0185_REV03!B:B,),3),INDEX(RAW_b_TEI0185_REV03!B:D,MATCH(H472,RAW_b_TEI0185_REV03!B:B,0),3)),"---")),"---")</f>
        <v>---</v>
      </c>
      <c r="N472" t="str">
        <f>IFERROR(IF(AND(B472="B2B",J472="--"),L472,IF(
COUNTIF(B2B!H:H,(IF(K472&lt;&gt;"---",IF(INDEX(RAW_b_TEI0185_REV03!B:D,MATCH(H472,RAW_b_TEI0185_REV03!B:B,0),3)=L472,INDEX(
RAW_b_TEI0185_REV03!B:D,MATCH(H472,INDEX(RAW_b_TEI0185_REV03!B:B,MATCH(H472,RAW_b_TEI0185_REV03!B:B,)+1):'RAW_b_TEI0185_REV03'!B11543,)+MATCH(H472,RAW_b_TEI0185_REV03!B:B,),3),INDEX(RAW_b_TEI0185_REV03!B:D,MATCH(H472,RAW_b_TEI0185_REV03!B:B,0),3)),"---")))=0,"---",IF(K472&lt;&gt;"---",IF(INDEX(RAW_b_TEI0185_REV03!B:D,MATCH(H472,RAW_b_TEI0185_REV03!B:B,0),3)=L472,INDEX(
RAW_b_TEI0185_REV03!B:D,MATCH(H472,INDEX(RAW_b_TEI0185_REV03!B:B,MATCH(H472,RAW_b_TEI0185_REV03!B:B,)+1):'RAW_b_TEI0185_REV03'!B11543,)+MATCH(H472,RAW_b_TEI0185_REV03!B:B,),3),INDEX(RAW_b_TEI0185_REV03!B:D,MATCH(H472,RAW_b_TEI0185_REV03!B:B,0),3)),"---"))),"---")</f>
        <v>---</v>
      </c>
      <c r="T472">
        <f>COUNTIF(RAW_b_TEI0185_REV03!B:B,G472)</f>
        <v>2019</v>
      </c>
      <c r="U472" t="str">
        <f t="shared" si="54"/>
        <v>FMC-GND</v>
      </c>
      <c r="W472" t="str">
        <f>IF(IF(IFERROR(VLOOKUP(H472,$O$6:$O$50,1,),1)=1,1,0),IFERROR(VLOOKUP($F$2&amp;"-"&amp;H472,RAW_b_TEI0185_REV03!C:G,4,0),"--"),"---")</f>
        <v>---</v>
      </c>
      <c r="X472" t="str">
        <f t="shared" si="55"/>
        <v>---</v>
      </c>
    </row>
    <row r="473" spans="1:24" x14ac:dyDescent="0.25">
      <c r="A473" t="s">
        <v>5591</v>
      </c>
      <c r="B473" t="s">
        <v>5223</v>
      </c>
      <c r="C473" t="s">
        <v>294</v>
      </c>
      <c r="D473" t="s">
        <v>271</v>
      </c>
      <c r="E473" t="s">
        <v>1348</v>
      </c>
      <c r="F473" t="str">
        <f t="shared" si="49"/>
        <v>J3-E5</v>
      </c>
      <c r="G473" t="str">
        <f>VLOOKUP(F473,RAW_b_TEI0185_REV03!A:B,2,0)</f>
        <v>GND</v>
      </c>
      <c r="H473" t="str">
        <f t="shared" si="50"/>
        <v>GND</v>
      </c>
      <c r="I473" t="str">
        <f t="shared" si="51"/>
        <v>--</v>
      </c>
      <c r="J473" t="str">
        <f t="shared" si="52"/>
        <v>---</v>
      </c>
      <c r="K473" t="str">
        <f>IFERROR(IF(J473="--",IF(G473=H473,VLOOKUP(G473,RAW_b_TEI0185_REV03!L:N,3,0),SUM(VLOOKUP(H473,RAW_b_TEI0185_REV03!L:N,3,0),VLOOKUP(G473,RAW_b_TEI0185_REV03!L:N,3,0))),"---"),"---")</f>
        <v>---</v>
      </c>
      <c r="L473" t="str">
        <f t="shared" si="53"/>
        <v>J3-E5</v>
      </c>
      <c r="M473" t="str">
        <f>IFERROR(IF(
COUNTIF(B2B!H:H,(IF(K473&lt;&gt;"---",IF(INDEX(RAW_b_TEI0185_REV03!B:D,MATCH(H473,RAW_b_TEI0185_REV03!B:B,0),3)=L473,INDEX(
RAW_b_TEI0185_REV03!B:D,MATCH(H473,INDEX(RAW_b_TEI0185_REV03!B:B,MATCH(H473,RAW_b_TEI0185_REV03!B:B,)+1):'RAW_b_TEI0185_REV03'!B11544,)+MATCH(H473,RAW_b_TEI0185_REV03!B:B,),3),INDEX(RAW_b_TEI0185_REV03!B:D,MATCH(H473,RAW_b_TEI0185_REV03!B:B,0),3)),"---")))=1,"---",IF(K473&lt;&gt;"---",IF(INDEX(RAW_b_TEI0185_REV03!B:D,MATCH(H473,RAW_b_TEI0185_REV03!B:B,0),3)=L473,INDEX(
RAW_b_TEI0185_REV03!B:D,MATCH(H473,INDEX(RAW_b_TEI0185_REV03!B:B,MATCH(H473,RAW_b_TEI0185_REV03!B:B,)+1):'RAW_b_TEI0185_REV03'!B11544,)+MATCH(H473,RAW_b_TEI0185_REV03!B:B,),3),INDEX(RAW_b_TEI0185_REV03!B:D,MATCH(H473,RAW_b_TEI0185_REV03!B:B,0),3)),"---")),"---")</f>
        <v>---</v>
      </c>
      <c r="N473" t="str">
        <f>IFERROR(IF(AND(B473="B2B",J473="--"),L473,IF(
COUNTIF(B2B!H:H,(IF(K473&lt;&gt;"---",IF(INDEX(RAW_b_TEI0185_REV03!B:D,MATCH(H473,RAW_b_TEI0185_REV03!B:B,0),3)=L473,INDEX(
RAW_b_TEI0185_REV03!B:D,MATCH(H473,INDEX(RAW_b_TEI0185_REV03!B:B,MATCH(H473,RAW_b_TEI0185_REV03!B:B,)+1):'RAW_b_TEI0185_REV03'!B11544,)+MATCH(H473,RAW_b_TEI0185_REV03!B:B,),3),INDEX(RAW_b_TEI0185_REV03!B:D,MATCH(H473,RAW_b_TEI0185_REV03!B:B,0),3)),"---")))=0,"---",IF(K473&lt;&gt;"---",IF(INDEX(RAW_b_TEI0185_REV03!B:D,MATCH(H473,RAW_b_TEI0185_REV03!B:B,0),3)=L473,INDEX(
RAW_b_TEI0185_REV03!B:D,MATCH(H473,INDEX(RAW_b_TEI0185_REV03!B:B,MATCH(H473,RAW_b_TEI0185_REV03!B:B,)+1):'RAW_b_TEI0185_REV03'!B11544,)+MATCH(H473,RAW_b_TEI0185_REV03!B:B,),3),INDEX(RAW_b_TEI0185_REV03!B:D,MATCH(H473,RAW_b_TEI0185_REV03!B:B,0),3)),"---"))),"---")</f>
        <v>---</v>
      </c>
      <c r="T473">
        <f>COUNTIF(RAW_b_TEI0185_REV03!B:B,G473)</f>
        <v>2019</v>
      </c>
      <c r="U473" t="str">
        <f t="shared" si="54"/>
        <v>FMC-GND</v>
      </c>
      <c r="W473" t="str">
        <f>IF(IF(IFERROR(VLOOKUP(H473,$O$6:$O$50,1,),1)=1,1,0),IFERROR(VLOOKUP($F$2&amp;"-"&amp;H473,RAW_b_TEI0185_REV03!C:G,4,0),"--"),"---")</f>
        <v>---</v>
      </c>
      <c r="X473" t="str">
        <f t="shared" si="55"/>
        <v>---</v>
      </c>
    </row>
    <row r="474" spans="1:24" x14ac:dyDescent="0.25">
      <c r="A474" t="s">
        <v>5592</v>
      </c>
      <c r="B474" t="s">
        <v>5223</v>
      </c>
      <c r="C474" t="s">
        <v>294</v>
      </c>
      <c r="D474" t="s">
        <v>271</v>
      </c>
      <c r="E474" t="s">
        <v>1350</v>
      </c>
      <c r="F474" t="str">
        <f t="shared" si="49"/>
        <v>J3-E8</v>
      </c>
      <c r="G474" t="str">
        <f>VLOOKUP(F474,RAW_b_TEI0185_REV03!A:B,2,0)</f>
        <v>GND</v>
      </c>
      <c r="H474" t="str">
        <f t="shared" si="50"/>
        <v>GND</v>
      </c>
      <c r="I474" t="str">
        <f t="shared" si="51"/>
        <v>--</v>
      </c>
      <c r="J474" t="str">
        <f t="shared" si="52"/>
        <v>---</v>
      </c>
      <c r="K474" t="str">
        <f>IFERROR(IF(J474="--",IF(G474=H474,VLOOKUP(G474,RAW_b_TEI0185_REV03!L:N,3,0),SUM(VLOOKUP(H474,RAW_b_TEI0185_REV03!L:N,3,0),VLOOKUP(G474,RAW_b_TEI0185_REV03!L:N,3,0))),"---"),"---")</f>
        <v>---</v>
      </c>
      <c r="L474" t="str">
        <f t="shared" si="53"/>
        <v>J3-E8</v>
      </c>
      <c r="M474" t="str">
        <f>IFERROR(IF(
COUNTIF(B2B!H:H,(IF(K474&lt;&gt;"---",IF(INDEX(RAW_b_TEI0185_REV03!B:D,MATCH(H474,RAW_b_TEI0185_REV03!B:B,0),3)=L474,INDEX(
RAW_b_TEI0185_REV03!B:D,MATCH(H474,INDEX(RAW_b_TEI0185_REV03!B:B,MATCH(H474,RAW_b_TEI0185_REV03!B:B,)+1):'RAW_b_TEI0185_REV03'!B11545,)+MATCH(H474,RAW_b_TEI0185_REV03!B:B,),3),INDEX(RAW_b_TEI0185_REV03!B:D,MATCH(H474,RAW_b_TEI0185_REV03!B:B,0),3)),"---")))=1,"---",IF(K474&lt;&gt;"---",IF(INDEX(RAW_b_TEI0185_REV03!B:D,MATCH(H474,RAW_b_TEI0185_REV03!B:B,0),3)=L474,INDEX(
RAW_b_TEI0185_REV03!B:D,MATCH(H474,INDEX(RAW_b_TEI0185_REV03!B:B,MATCH(H474,RAW_b_TEI0185_REV03!B:B,)+1):'RAW_b_TEI0185_REV03'!B11545,)+MATCH(H474,RAW_b_TEI0185_REV03!B:B,),3),INDEX(RAW_b_TEI0185_REV03!B:D,MATCH(H474,RAW_b_TEI0185_REV03!B:B,0),3)),"---")),"---")</f>
        <v>---</v>
      </c>
      <c r="N474" t="str">
        <f>IFERROR(IF(AND(B474="B2B",J474="--"),L474,IF(
COUNTIF(B2B!H:H,(IF(K474&lt;&gt;"---",IF(INDEX(RAW_b_TEI0185_REV03!B:D,MATCH(H474,RAW_b_TEI0185_REV03!B:B,0),3)=L474,INDEX(
RAW_b_TEI0185_REV03!B:D,MATCH(H474,INDEX(RAW_b_TEI0185_REV03!B:B,MATCH(H474,RAW_b_TEI0185_REV03!B:B,)+1):'RAW_b_TEI0185_REV03'!B11545,)+MATCH(H474,RAW_b_TEI0185_REV03!B:B,),3),INDEX(RAW_b_TEI0185_REV03!B:D,MATCH(H474,RAW_b_TEI0185_REV03!B:B,0),3)),"---")))=0,"---",IF(K474&lt;&gt;"---",IF(INDEX(RAW_b_TEI0185_REV03!B:D,MATCH(H474,RAW_b_TEI0185_REV03!B:B,0),3)=L474,INDEX(
RAW_b_TEI0185_REV03!B:D,MATCH(H474,INDEX(RAW_b_TEI0185_REV03!B:B,MATCH(H474,RAW_b_TEI0185_REV03!B:B,)+1):'RAW_b_TEI0185_REV03'!B11545,)+MATCH(H474,RAW_b_TEI0185_REV03!B:B,),3),INDEX(RAW_b_TEI0185_REV03!B:D,MATCH(H474,RAW_b_TEI0185_REV03!B:B,0),3)),"---"))),"---")</f>
        <v>---</v>
      </c>
      <c r="T474">
        <f>COUNTIF(RAW_b_TEI0185_REV03!B:B,G474)</f>
        <v>2019</v>
      </c>
      <c r="U474" t="str">
        <f t="shared" si="54"/>
        <v>FMC-GND</v>
      </c>
      <c r="W474" t="str">
        <f>IF(IF(IFERROR(VLOOKUP(H474,$O$6:$O$50,1,),1)=1,1,0),IFERROR(VLOOKUP($F$2&amp;"-"&amp;H474,RAW_b_TEI0185_REV03!C:G,4,0),"--"),"---")</f>
        <v>---</v>
      </c>
      <c r="X474" t="str">
        <f t="shared" si="55"/>
        <v>---</v>
      </c>
    </row>
    <row r="475" spans="1:24" x14ac:dyDescent="0.25">
      <c r="A475" t="s">
        <v>5593</v>
      </c>
      <c r="B475" t="s">
        <v>5223</v>
      </c>
      <c r="C475" t="s">
        <v>294</v>
      </c>
      <c r="D475" t="s">
        <v>271</v>
      </c>
      <c r="E475" t="s">
        <v>1352</v>
      </c>
      <c r="F475" t="str">
        <f t="shared" si="49"/>
        <v>J3-E11</v>
      </c>
      <c r="G475" t="str">
        <f>VLOOKUP(F475,RAW_b_TEI0185_REV03!A:B,2,0)</f>
        <v>GND</v>
      </c>
      <c r="H475" t="str">
        <f t="shared" si="50"/>
        <v>GND</v>
      </c>
      <c r="I475" t="str">
        <f t="shared" si="51"/>
        <v>--</v>
      </c>
      <c r="J475" t="str">
        <f t="shared" si="52"/>
        <v>---</v>
      </c>
      <c r="K475" t="str">
        <f>IFERROR(IF(J475="--",IF(G475=H475,VLOOKUP(G475,RAW_b_TEI0185_REV03!L:N,3,0),SUM(VLOOKUP(H475,RAW_b_TEI0185_REV03!L:N,3,0),VLOOKUP(G475,RAW_b_TEI0185_REV03!L:N,3,0))),"---"),"---")</f>
        <v>---</v>
      </c>
      <c r="L475" t="str">
        <f t="shared" si="53"/>
        <v>J3-E11</v>
      </c>
      <c r="M475" t="str">
        <f>IFERROR(IF(
COUNTIF(B2B!H:H,(IF(K475&lt;&gt;"---",IF(INDEX(RAW_b_TEI0185_REV03!B:D,MATCH(H475,RAW_b_TEI0185_REV03!B:B,0),3)=L475,INDEX(
RAW_b_TEI0185_REV03!B:D,MATCH(H475,INDEX(RAW_b_TEI0185_REV03!B:B,MATCH(H475,RAW_b_TEI0185_REV03!B:B,)+1):'RAW_b_TEI0185_REV03'!B11546,)+MATCH(H475,RAW_b_TEI0185_REV03!B:B,),3),INDEX(RAW_b_TEI0185_REV03!B:D,MATCH(H475,RAW_b_TEI0185_REV03!B:B,0),3)),"---")))=1,"---",IF(K475&lt;&gt;"---",IF(INDEX(RAW_b_TEI0185_REV03!B:D,MATCH(H475,RAW_b_TEI0185_REV03!B:B,0),3)=L475,INDEX(
RAW_b_TEI0185_REV03!B:D,MATCH(H475,INDEX(RAW_b_TEI0185_REV03!B:B,MATCH(H475,RAW_b_TEI0185_REV03!B:B,)+1):'RAW_b_TEI0185_REV03'!B11546,)+MATCH(H475,RAW_b_TEI0185_REV03!B:B,),3),INDEX(RAW_b_TEI0185_REV03!B:D,MATCH(H475,RAW_b_TEI0185_REV03!B:B,0),3)),"---")),"---")</f>
        <v>---</v>
      </c>
      <c r="N475" t="str">
        <f>IFERROR(IF(AND(B475="B2B",J475="--"),L475,IF(
COUNTIF(B2B!H:H,(IF(K475&lt;&gt;"---",IF(INDEX(RAW_b_TEI0185_REV03!B:D,MATCH(H475,RAW_b_TEI0185_REV03!B:B,0),3)=L475,INDEX(
RAW_b_TEI0185_REV03!B:D,MATCH(H475,INDEX(RAW_b_TEI0185_REV03!B:B,MATCH(H475,RAW_b_TEI0185_REV03!B:B,)+1):'RAW_b_TEI0185_REV03'!B11546,)+MATCH(H475,RAW_b_TEI0185_REV03!B:B,),3),INDEX(RAW_b_TEI0185_REV03!B:D,MATCH(H475,RAW_b_TEI0185_REV03!B:B,0),3)),"---")))=0,"---",IF(K475&lt;&gt;"---",IF(INDEX(RAW_b_TEI0185_REV03!B:D,MATCH(H475,RAW_b_TEI0185_REV03!B:B,0),3)=L475,INDEX(
RAW_b_TEI0185_REV03!B:D,MATCH(H475,INDEX(RAW_b_TEI0185_REV03!B:B,MATCH(H475,RAW_b_TEI0185_REV03!B:B,)+1):'RAW_b_TEI0185_REV03'!B11546,)+MATCH(H475,RAW_b_TEI0185_REV03!B:B,),3),INDEX(RAW_b_TEI0185_REV03!B:D,MATCH(H475,RAW_b_TEI0185_REV03!B:B,0),3)),"---"))),"---")</f>
        <v>---</v>
      </c>
      <c r="T475">
        <f>COUNTIF(RAW_b_TEI0185_REV03!B:B,G475)</f>
        <v>2019</v>
      </c>
      <c r="U475" t="str">
        <f t="shared" si="54"/>
        <v>FMC-GND</v>
      </c>
      <c r="W475" t="str">
        <f>IF(IF(IFERROR(VLOOKUP(H475,$O$6:$O$50,1,),1)=1,1,0),IFERROR(VLOOKUP($F$2&amp;"-"&amp;H475,RAW_b_TEI0185_REV03!C:G,4,0),"--"),"---")</f>
        <v>---</v>
      </c>
      <c r="X475" t="str">
        <f t="shared" si="55"/>
        <v>---</v>
      </c>
    </row>
    <row r="476" spans="1:24" x14ac:dyDescent="0.25">
      <c r="A476" t="s">
        <v>5594</v>
      </c>
      <c r="B476" t="s">
        <v>5223</v>
      </c>
      <c r="C476" t="s">
        <v>294</v>
      </c>
      <c r="D476" t="s">
        <v>271</v>
      </c>
      <c r="E476" t="s">
        <v>1354</v>
      </c>
      <c r="F476" t="str">
        <f t="shared" si="49"/>
        <v>J3-E14</v>
      </c>
      <c r="G476" t="str">
        <f>VLOOKUP(F476,RAW_b_TEI0185_REV03!A:B,2,0)</f>
        <v>GND</v>
      </c>
      <c r="H476" t="str">
        <f t="shared" si="50"/>
        <v>GND</v>
      </c>
      <c r="I476" t="str">
        <f t="shared" si="51"/>
        <v>--</v>
      </c>
      <c r="J476" t="str">
        <f t="shared" si="52"/>
        <v>---</v>
      </c>
      <c r="K476" t="str">
        <f>IFERROR(IF(J476="--",IF(G476=H476,VLOOKUP(G476,RAW_b_TEI0185_REV03!L:N,3,0),SUM(VLOOKUP(H476,RAW_b_TEI0185_REV03!L:N,3,0),VLOOKUP(G476,RAW_b_TEI0185_REV03!L:N,3,0))),"---"),"---")</f>
        <v>---</v>
      </c>
      <c r="L476" t="str">
        <f t="shared" si="53"/>
        <v>J3-E14</v>
      </c>
      <c r="M476" t="str">
        <f>IFERROR(IF(
COUNTIF(B2B!H:H,(IF(K476&lt;&gt;"---",IF(INDEX(RAW_b_TEI0185_REV03!B:D,MATCH(H476,RAW_b_TEI0185_REV03!B:B,0),3)=L476,INDEX(
RAW_b_TEI0185_REV03!B:D,MATCH(H476,INDEX(RAW_b_TEI0185_REV03!B:B,MATCH(H476,RAW_b_TEI0185_REV03!B:B,)+1):'RAW_b_TEI0185_REV03'!B11547,)+MATCH(H476,RAW_b_TEI0185_REV03!B:B,),3),INDEX(RAW_b_TEI0185_REV03!B:D,MATCH(H476,RAW_b_TEI0185_REV03!B:B,0),3)),"---")))=1,"---",IF(K476&lt;&gt;"---",IF(INDEX(RAW_b_TEI0185_REV03!B:D,MATCH(H476,RAW_b_TEI0185_REV03!B:B,0),3)=L476,INDEX(
RAW_b_TEI0185_REV03!B:D,MATCH(H476,INDEX(RAW_b_TEI0185_REV03!B:B,MATCH(H476,RAW_b_TEI0185_REV03!B:B,)+1):'RAW_b_TEI0185_REV03'!B11547,)+MATCH(H476,RAW_b_TEI0185_REV03!B:B,),3),INDEX(RAW_b_TEI0185_REV03!B:D,MATCH(H476,RAW_b_TEI0185_REV03!B:B,0),3)),"---")),"---")</f>
        <v>---</v>
      </c>
      <c r="N476" t="str">
        <f>IFERROR(IF(AND(B476="B2B",J476="--"),L476,IF(
COUNTIF(B2B!H:H,(IF(K476&lt;&gt;"---",IF(INDEX(RAW_b_TEI0185_REV03!B:D,MATCH(H476,RAW_b_TEI0185_REV03!B:B,0),3)=L476,INDEX(
RAW_b_TEI0185_REV03!B:D,MATCH(H476,INDEX(RAW_b_TEI0185_REV03!B:B,MATCH(H476,RAW_b_TEI0185_REV03!B:B,)+1):'RAW_b_TEI0185_REV03'!B11547,)+MATCH(H476,RAW_b_TEI0185_REV03!B:B,),3),INDEX(RAW_b_TEI0185_REV03!B:D,MATCH(H476,RAW_b_TEI0185_REV03!B:B,0),3)),"---")))=0,"---",IF(K476&lt;&gt;"---",IF(INDEX(RAW_b_TEI0185_REV03!B:D,MATCH(H476,RAW_b_TEI0185_REV03!B:B,0),3)=L476,INDEX(
RAW_b_TEI0185_REV03!B:D,MATCH(H476,INDEX(RAW_b_TEI0185_REV03!B:B,MATCH(H476,RAW_b_TEI0185_REV03!B:B,)+1):'RAW_b_TEI0185_REV03'!B11547,)+MATCH(H476,RAW_b_TEI0185_REV03!B:B,),3),INDEX(RAW_b_TEI0185_REV03!B:D,MATCH(H476,RAW_b_TEI0185_REV03!B:B,0),3)),"---"))),"---")</f>
        <v>---</v>
      </c>
      <c r="T476">
        <f>COUNTIF(RAW_b_TEI0185_REV03!B:B,G476)</f>
        <v>2019</v>
      </c>
      <c r="U476" t="str">
        <f t="shared" si="54"/>
        <v>FMC-GND</v>
      </c>
      <c r="W476" t="str">
        <f>IF(IF(IFERROR(VLOOKUP(H476,$O$6:$O$50,1,),1)=1,1,0),IFERROR(VLOOKUP($F$2&amp;"-"&amp;H476,RAW_b_TEI0185_REV03!C:G,4,0),"--"),"---")</f>
        <v>---</v>
      </c>
      <c r="X476" t="str">
        <f t="shared" si="55"/>
        <v>---</v>
      </c>
    </row>
    <row r="477" spans="1:24" x14ac:dyDescent="0.25">
      <c r="A477" t="s">
        <v>5595</v>
      </c>
      <c r="B477" t="s">
        <v>5223</v>
      </c>
      <c r="C477" t="s">
        <v>294</v>
      </c>
      <c r="D477" t="s">
        <v>271</v>
      </c>
      <c r="E477" t="s">
        <v>1356</v>
      </c>
      <c r="F477" t="str">
        <f t="shared" si="49"/>
        <v>J3-E17</v>
      </c>
      <c r="G477" t="str">
        <f>VLOOKUP(F477,RAW_b_TEI0185_REV03!A:B,2,0)</f>
        <v>GND</v>
      </c>
      <c r="H477" t="str">
        <f t="shared" si="50"/>
        <v>GND</v>
      </c>
      <c r="I477" t="str">
        <f t="shared" si="51"/>
        <v>--</v>
      </c>
      <c r="J477" t="str">
        <f t="shared" si="52"/>
        <v>---</v>
      </c>
      <c r="K477" t="str">
        <f>IFERROR(IF(J477="--",IF(G477=H477,VLOOKUP(G477,RAW_b_TEI0185_REV03!L:N,3,0),SUM(VLOOKUP(H477,RAW_b_TEI0185_REV03!L:N,3,0),VLOOKUP(G477,RAW_b_TEI0185_REV03!L:N,3,0))),"---"),"---")</f>
        <v>---</v>
      </c>
      <c r="L477" t="str">
        <f t="shared" si="53"/>
        <v>J3-E17</v>
      </c>
      <c r="M477" t="str">
        <f>IFERROR(IF(
COUNTIF(B2B!H:H,(IF(K477&lt;&gt;"---",IF(INDEX(RAW_b_TEI0185_REV03!B:D,MATCH(H477,RAW_b_TEI0185_REV03!B:B,0),3)=L477,INDEX(
RAW_b_TEI0185_REV03!B:D,MATCH(H477,INDEX(RAW_b_TEI0185_REV03!B:B,MATCH(H477,RAW_b_TEI0185_REV03!B:B,)+1):'RAW_b_TEI0185_REV03'!B11548,)+MATCH(H477,RAW_b_TEI0185_REV03!B:B,),3),INDEX(RAW_b_TEI0185_REV03!B:D,MATCH(H477,RAW_b_TEI0185_REV03!B:B,0),3)),"---")))=1,"---",IF(K477&lt;&gt;"---",IF(INDEX(RAW_b_TEI0185_REV03!B:D,MATCH(H477,RAW_b_TEI0185_REV03!B:B,0),3)=L477,INDEX(
RAW_b_TEI0185_REV03!B:D,MATCH(H477,INDEX(RAW_b_TEI0185_REV03!B:B,MATCH(H477,RAW_b_TEI0185_REV03!B:B,)+1):'RAW_b_TEI0185_REV03'!B11548,)+MATCH(H477,RAW_b_TEI0185_REV03!B:B,),3),INDEX(RAW_b_TEI0185_REV03!B:D,MATCH(H477,RAW_b_TEI0185_REV03!B:B,0),3)),"---")),"---")</f>
        <v>---</v>
      </c>
      <c r="N477" t="str">
        <f>IFERROR(IF(AND(B477="B2B",J477="--"),L477,IF(
COUNTIF(B2B!H:H,(IF(K477&lt;&gt;"---",IF(INDEX(RAW_b_TEI0185_REV03!B:D,MATCH(H477,RAW_b_TEI0185_REV03!B:B,0),3)=L477,INDEX(
RAW_b_TEI0185_REV03!B:D,MATCH(H477,INDEX(RAW_b_TEI0185_REV03!B:B,MATCH(H477,RAW_b_TEI0185_REV03!B:B,)+1):'RAW_b_TEI0185_REV03'!B11548,)+MATCH(H477,RAW_b_TEI0185_REV03!B:B,),3),INDEX(RAW_b_TEI0185_REV03!B:D,MATCH(H477,RAW_b_TEI0185_REV03!B:B,0),3)),"---")))=0,"---",IF(K477&lt;&gt;"---",IF(INDEX(RAW_b_TEI0185_REV03!B:D,MATCH(H477,RAW_b_TEI0185_REV03!B:B,0),3)=L477,INDEX(
RAW_b_TEI0185_REV03!B:D,MATCH(H477,INDEX(RAW_b_TEI0185_REV03!B:B,MATCH(H477,RAW_b_TEI0185_REV03!B:B,)+1):'RAW_b_TEI0185_REV03'!B11548,)+MATCH(H477,RAW_b_TEI0185_REV03!B:B,),3),INDEX(RAW_b_TEI0185_REV03!B:D,MATCH(H477,RAW_b_TEI0185_REV03!B:B,0),3)),"---"))),"---")</f>
        <v>---</v>
      </c>
      <c r="T477">
        <f>COUNTIF(RAW_b_TEI0185_REV03!B:B,G477)</f>
        <v>2019</v>
      </c>
      <c r="U477" t="str">
        <f t="shared" si="54"/>
        <v>FMC-GND</v>
      </c>
      <c r="W477" t="str">
        <f>IF(IF(IFERROR(VLOOKUP(H477,$O$6:$O$50,1,),1)=1,1,0),IFERROR(VLOOKUP($F$2&amp;"-"&amp;H477,RAW_b_TEI0185_REV03!C:G,4,0),"--"),"---")</f>
        <v>---</v>
      </c>
      <c r="X477" t="str">
        <f t="shared" si="55"/>
        <v>---</v>
      </c>
    </row>
    <row r="478" spans="1:24" x14ac:dyDescent="0.25">
      <c r="A478" t="s">
        <v>5596</v>
      </c>
      <c r="B478" t="s">
        <v>5223</v>
      </c>
      <c r="C478" t="s">
        <v>294</v>
      </c>
      <c r="D478" t="s">
        <v>271</v>
      </c>
      <c r="E478" t="s">
        <v>1358</v>
      </c>
      <c r="F478" t="str">
        <f t="shared" si="49"/>
        <v>J3-E20</v>
      </c>
      <c r="G478" t="str">
        <f>VLOOKUP(F478,RAW_b_TEI0185_REV03!A:B,2,0)</f>
        <v>GND</v>
      </c>
      <c r="H478" t="str">
        <f t="shared" si="50"/>
        <v>GND</v>
      </c>
      <c r="I478" t="str">
        <f t="shared" si="51"/>
        <v>--</v>
      </c>
      <c r="J478" t="str">
        <f t="shared" si="52"/>
        <v>---</v>
      </c>
      <c r="K478" t="str">
        <f>IFERROR(IF(J478="--",IF(G478=H478,VLOOKUP(G478,RAW_b_TEI0185_REV03!L:N,3,0),SUM(VLOOKUP(H478,RAW_b_TEI0185_REV03!L:N,3,0),VLOOKUP(G478,RAW_b_TEI0185_REV03!L:N,3,0))),"---"),"---")</f>
        <v>---</v>
      </c>
      <c r="L478" t="str">
        <f t="shared" si="53"/>
        <v>J3-E20</v>
      </c>
      <c r="M478" t="str">
        <f>IFERROR(IF(
COUNTIF(B2B!H:H,(IF(K478&lt;&gt;"---",IF(INDEX(RAW_b_TEI0185_REV03!B:D,MATCH(H478,RAW_b_TEI0185_REV03!B:B,0),3)=L478,INDEX(
RAW_b_TEI0185_REV03!B:D,MATCH(H478,INDEX(RAW_b_TEI0185_REV03!B:B,MATCH(H478,RAW_b_TEI0185_REV03!B:B,)+1):'RAW_b_TEI0185_REV03'!B11549,)+MATCH(H478,RAW_b_TEI0185_REV03!B:B,),3),INDEX(RAW_b_TEI0185_REV03!B:D,MATCH(H478,RAW_b_TEI0185_REV03!B:B,0),3)),"---")))=1,"---",IF(K478&lt;&gt;"---",IF(INDEX(RAW_b_TEI0185_REV03!B:D,MATCH(H478,RAW_b_TEI0185_REV03!B:B,0),3)=L478,INDEX(
RAW_b_TEI0185_REV03!B:D,MATCH(H478,INDEX(RAW_b_TEI0185_REV03!B:B,MATCH(H478,RAW_b_TEI0185_REV03!B:B,)+1):'RAW_b_TEI0185_REV03'!B11549,)+MATCH(H478,RAW_b_TEI0185_REV03!B:B,),3),INDEX(RAW_b_TEI0185_REV03!B:D,MATCH(H478,RAW_b_TEI0185_REV03!B:B,0),3)),"---")),"---")</f>
        <v>---</v>
      </c>
      <c r="N478" t="str">
        <f>IFERROR(IF(AND(B478="B2B",J478="--"),L478,IF(
COUNTIF(B2B!H:H,(IF(K478&lt;&gt;"---",IF(INDEX(RAW_b_TEI0185_REV03!B:D,MATCH(H478,RAW_b_TEI0185_REV03!B:B,0),3)=L478,INDEX(
RAW_b_TEI0185_REV03!B:D,MATCH(H478,INDEX(RAW_b_TEI0185_REV03!B:B,MATCH(H478,RAW_b_TEI0185_REV03!B:B,)+1):'RAW_b_TEI0185_REV03'!B11549,)+MATCH(H478,RAW_b_TEI0185_REV03!B:B,),3),INDEX(RAW_b_TEI0185_REV03!B:D,MATCH(H478,RAW_b_TEI0185_REV03!B:B,0),3)),"---")))=0,"---",IF(K478&lt;&gt;"---",IF(INDEX(RAW_b_TEI0185_REV03!B:D,MATCH(H478,RAW_b_TEI0185_REV03!B:B,0),3)=L478,INDEX(
RAW_b_TEI0185_REV03!B:D,MATCH(H478,INDEX(RAW_b_TEI0185_REV03!B:B,MATCH(H478,RAW_b_TEI0185_REV03!B:B,)+1):'RAW_b_TEI0185_REV03'!B11549,)+MATCH(H478,RAW_b_TEI0185_REV03!B:B,),3),INDEX(RAW_b_TEI0185_REV03!B:D,MATCH(H478,RAW_b_TEI0185_REV03!B:B,0),3)),"---"))),"---")</f>
        <v>---</v>
      </c>
      <c r="T478">
        <f>COUNTIF(RAW_b_TEI0185_REV03!B:B,G478)</f>
        <v>2019</v>
      </c>
      <c r="U478" t="str">
        <f t="shared" si="54"/>
        <v>FMC-GND</v>
      </c>
      <c r="W478" t="str">
        <f>IF(IF(IFERROR(VLOOKUP(H478,$O$6:$O$50,1,),1)=1,1,0),IFERROR(VLOOKUP($F$2&amp;"-"&amp;H478,RAW_b_TEI0185_REV03!C:G,4,0),"--"),"---")</f>
        <v>---</v>
      </c>
      <c r="X478" t="str">
        <f t="shared" si="55"/>
        <v>---</v>
      </c>
    </row>
    <row r="479" spans="1:24" x14ac:dyDescent="0.25">
      <c r="A479" t="s">
        <v>5597</v>
      </c>
      <c r="B479" t="s">
        <v>5223</v>
      </c>
      <c r="C479" t="s">
        <v>294</v>
      </c>
      <c r="D479" t="s">
        <v>271</v>
      </c>
      <c r="E479" t="s">
        <v>1360</v>
      </c>
      <c r="F479" t="str">
        <f t="shared" si="49"/>
        <v>J3-E23</v>
      </c>
      <c r="G479" t="str">
        <f>VLOOKUP(F479,RAW_b_TEI0185_REV03!A:B,2,0)</f>
        <v>GND</v>
      </c>
      <c r="H479" t="str">
        <f t="shared" si="50"/>
        <v>GND</v>
      </c>
      <c r="I479" t="str">
        <f t="shared" si="51"/>
        <v>--</v>
      </c>
      <c r="J479" t="str">
        <f t="shared" si="52"/>
        <v>---</v>
      </c>
      <c r="K479" t="str">
        <f>IFERROR(IF(J479="--",IF(G479=H479,VLOOKUP(G479,RAW_b_TEI0185_REV03!L:N,3,0),SUM(VLOOKUP(H479,RAW_b_TEI0185_REV03!L:N,3,0),VLOOKUP(G479,RAW_b_TEI0185_REV03!L:N,3,0))),"---"),"---")</f>
        <v>---</v>
      </c>
      <c r="L479" t="str">
        <f t="shared" si="53"/>
        <v>J3-E23</v>
      </c>
      <c r="M479" t="str">
        <f>IFERROR(IF(
COUNTIF(B2B!H:H,(IF(K479&lt;&gt;"---",IF(INDEX(RAW_b_TEI0185_REV03!B:D,MATCH(H479,RAW_b_TEI0185_REV03!B:B,0),3)=L479,INDEX(
RAW_b_TEI0185_REV03!B:D,MATCH(H479,INDEX(RAW_b_TEI0185_REV03!B:B,MATCH(H479,RAW_b_TEI0185_REV03!B:B,)+1):'RAW_b_TEI0185_REV03'!B11550,)+MATCH(H479,RAW_b_TEI0185_REV03!B:B,),3),INDEX(RAW_b_TEI0185_REV03!B:D,MATCH(H479,RAW_b_TEI0185_REV03!B:B,0),3)),"---")))=1,"---",IF(K479&lt;&gt;"---",IF(INDEX(RAW_b_TEI0185_REV03!B:D,MATCH(H479,RAW_b_TEI0185_REV03!B:B,0),3)=L479,INDEX(
RAW_b_TEI0185_REV03!B:D,MATCH(H479,INDEX(RAW_b_TEI0185_REV03!B:B,MATCH(H479,RAW_b_TEI0185_REV03!B:B,)+1):'RAW_b_TEI0185_REV03'!B11550,)+MATCH(H479,RAW_b_TEI0185_REV03!B:B,),3),INDEX(RAW_b_TEI0185_REV03!B:D,MATCH(H479,RAW_b_TEI0185_REV03!B:B,0),3)),"---")),"---")</f>
        <v>---</v>
      </c>
      <c r="N479" t="str">
        <f>IFERROR(IF(AND(B479="B2B",J479="--"),L479,IF(
COUNTIF(B2B!H:H,(IF(K479&lt;&gt;"---",IF(INDEX(RAW_b_TEI0185_REV03!B:D,MATCH(H479,RAW_b_TEI0185_REV03!B:B,0),3)=L479,INDEX(
RAW_b_TEI0185_REV03!B:D,MATCH(H479,INDEX(RAW_b_TEI0185_REV03!B:B,MATCH(H479,RAW_b_TEI0185_REV03!B:B,)+1):'RAW_b_TEI0185_REV03'!B11550,)+MATCH(H479,RAW_b_TEI0185_REV03!B:B,),3),INDEX(RAW_b_TEI0185_REV03!B:D,MATCH(H479,RAW_b_TEI0185_REV03!B:B,0),3)),"---")))=0,"---",IF(K479&lt;&gt;"---",IF(INDEX(RAW_b_TEI0185_REV03!B:D,MATCH(H479,RAW_b_TEI0185_REV03!B:B,0),3)=L479,INDEX(
RAW_b_TEI0185_REV03!B:D,MATCH(H479,INDEX(RAW_b_TEI0185_REV03!B:B,MATCH(H479,RAW_b_TEI0185_REV03!B:B,)+1):'RAW_b_TEI0185_REV03'!B11550,)+MATCH(H479,RAW_b_TEI0185_REV03!B:B,),3),INDEX(RAW_b_TEI0185_REV03!B:D,MATCH(H479,RAW_b_TEI0185_REV03!B:B,0),3)),"---"))),"---")</f>
        <v>---</v>
      </c>
      <c r="T479">
        <f>COUNTIF(RAW_b_TEI0185_REV03!B:B,G479)</f>
        <v>2019</v>
      </c>
      <c r="U479" t="str">
        <f t="shared" si="54"/>
        <v>FMC-GND</v>
      </c>
      <c r="W479" t="str">
        <f>IF(IF(IFERROR(VLOOKUP(H479,$O$6:$O$50,1,),1)=1,1,0),IFERROR(VLOOKUP($F$2&amp;"-"&amp;H479,RAW_b_TEI0185_REV03!C:G,4,0),"--"),"---")</f>
        <v>---</v>
      </c>
      <c r="X479" t="str">
        <f t="shared" si="55"/>
        <v>---</v>
      </c>
    </row>
    <row r="480" spans="1:24" x14ac:dyDescent="0.25">
      <c r="A480" t="s">
        <v>5598</v>
      </c>
      <c r="B480" t="s">
        <v>5223</v>
      </c>
      <c r="C480" t="s">
        <v>294</v>
      </c>
      <c r="D480" t="s">
        <v>271</v>
      </c>
      <c r="E480" t="s">
        <v>1362</v>
      </c>
      <c r="F480" t="str">
        <f t="shared" si="49"/>
        <v>J3-E26</v>
      </c>
      <c r="G480" t="str">
        <f>VLOOKUP(F480,RAW_b_TEI0185_REV03!A:B,2,0)</f>
        <v>GND</v>
      </c>
      <c r="H480" t="str">
        <f t="shared" si="50"/>
        <v>GND</v>
      </c>
      <c r="I480" t="str">
        <f t="shared" si="51"/>
        <v>--</v>
      </c>
      <c r="J480" t="str">
        <f t="shared" si="52"/>
        <v>---</v>
      </c>
      <c r="K480" t="str">
        <f>IFERROR(IF(J480="--",IF(G480=H480,VLOOKUP(G480,RAW_b_TEI0185_REV03!L:N,3,0),SUM(VLOOKUP(H480,RAW_b_TEI0185_REV03!L:N,3,0),VLOOKUP(G480,RAW_b_TEI0185_REV03!L:N,3,0))),"---"),"---")</f>
        <v>---</v>
      </c>
      <c r="L480" t="str">
        <f t="shared" si="53"/>
        <v>J3-E26</v>
      </c>
      <c r="M480" t="str">
        <f>IFERROR(IF(
COUNTIF(B2B!H:H,(IF(K480&lt;&gt;"---",IF(INDEX(RAW_b_TEI0185_REV03!B:D,MATCH(H480,RAW_b_TEI0185_REV03!B:B,0),3)=L480,INDEX(
RAW_b_TEI0185_REV03!B:D,MATCH(H480,INDEX(RAW_b_TEI0185_REV03!B:B,MATCH(H480,RAW_b_TEI0185_REV03!B:B,)+1):'RAW_b_TEI0185_REV03'!B11551,)+MATCH(H480,RAW_b_TEI0185_REV03!B:B,),3),INDEX(RAW_b_TEI0185_REV03!B:D,MATCH(H480,RAW_b_TEI0185_REV03!B:B,0),3)),"---")))=1,"---",IF(K480&lt;&gt;"---",IF(INDEX(RAW_b_TEI0185_REV03!B:D,MATCH(H480,RAW_b_TEI0185_REV03!B:B,0),3)=L480,INDEX(
RAW_b_TEI0185_REV03!B:D,MATCH(H480,INDEX(RAW_b_TEI0185_REV03!B:B,MATCH(H480,RAW_b_TEI0185_REV03!B:B,)+1):'RAW_b_TEI0185_REV03'!B11551,)+MATCH(H480,RAW_b_TEI0185_REV03!B:B,),3),INDEX(RAW_b_TEI0185_REV03!B:D,MATCH(H480,RAW_b_TEI0185_REV03!B:B,0),3)),"---")),"---")</f>
        <v>---</v>
      </c>
      <c r="N480" t="str">
        <f>IFERROR(IF(AND(B480="B2B",J480="--"),L480,IF(
COUNTIF(B2B!H:H,(IF(K480&lt;&gt;"---",IF(INDEX(RAW_b_TEI0185_REV03!B:D,MATCH(H480,RAW_b_TEI0185_REV03!B:B,0),3)=L480,INDEX(
RAW_b_TEI0185_REV03!B:D,MATCH(H480,INDEX(RAW_b_TEI0185_REV03!B:B,MATCH(H480,RAW_b_TEI0185_REV03!B:B,)+1):'RAW_b_TEI0185_REV03'!B11551,)+MATCH(H480,RAW_b_TEI0185_REV03!B:B,),3),INDEX(RAW_b_TEI0185_REV03!B:D,MATCH(H480,RAW_b_TEI0185_REV03!B:B,0),3)),"---")))=0,"---",IF(K480&lt;&gt;"---",IF(INDEX(RAW_b_TEI0185_REV03!B:D,MATCH(H480,RAW_b_TEI0185_REV03!B:B,0),3)=L480,INDEX(
RAW_b_TEI0185_REV03!B:D,MATCH(H480,INDEX(RAW_b_TEI0185_REV03!B:B,MATCH(H480,RAW_b_TEI0185_REV03!B:B,)+1):'RAW_b_TEI0185_REV03'!B11551,)+MATCH(H480,RAW_b_TEI0185_REV03!B:B,),3),INDEX(RAW_b_TEI0185_REV03!B:D,MATCH(H480,RAW_b_TEI0185_REV03!B:B,0),3)),"---"))),"---")</f>
        <v>---</v>
      </c>
      <c r="T480">
        <f>COUNTIF(RAW_b_TEI0185_REV03!B:B,G480)</f>
        <v>2019</v>
      </c>
      <c r="U480" t="str">
        <f t="shared" si="54"/>
        <v>FMC-GND</v>
      </c>
      <c r="W480" t="str">
        <f>IF(IF(IFERROR(VLOOKUP(H480,$O$6:$O$50,1,),1)=1,1,0),IFERROR(VLOOKUP($F$2&amp;"-"&amp;H480,RAW_b_TEI0185_REV03!C:G,4,0),"--"),"---")</f>
        <v>---</v>
      </c>
      <c r="X480" t="str">
        <f t="shared" si="55"/>
        <v>---</v>
      </c>
    </row>
    <row r="481" spans="1:24" x14ac:dyDescent="0.25">
      <c r="A481" t="s">
        <v>5599</v>
      </c>
      <c r="B481" t="s">
        <v>5223</v>
      </c>
      <c r="C481" t="s">
        <v>294</v>
      </c>
      <c r="D481" t="s">
        <v>271</v>
      </c>
      <c r="E481" t="s">
        <v>1364</v>
      </c>
      <c r="F481" t="str">
        <f t="shared" si="49"/>
        <v>J3-E29</v>
      </c>
      <c r="G481" t="str">
        <f>VLOOKUP(F481,RAW_b_TEI0185_REV03!A:B,2,0)</f>
        <v>GND</v>
      </c>
      <c r="H481" t="str">
        <f t="shared" si="50"/>
        <v>GND</v>
      </c>
      <c r="I481" t="str">
        <f t="shared" si="51"/>
        <v>--</v>
      </c>
      <c r="J481" t="str">
        <f t="shared" si="52"/>
        <v>---</v>
      </c>
      <c r="K481" t="str">
        <f>IFERROR(IF(J481="--",IF(G481=H481,VLOOKUP(G481,RAW_b_TEI0185_REV03!L:N,3,0),SUM(VLOOKUP(H481,RAW_b_TEI0185_REV03!L:N,3,0),VLOOKUP(G481,RAW_b_TEI0185_REV03!L:N,3,0))),"---"),"---")</f>
        <v>---</v>
      </c>
      <c r="L481" t="str">
        <f t="shared" si="53"/>
        <v>J3-E29</v>
      </c>
      <c r="M481" t="str">
        <f>IFERROR(IF(
COUNTIF(B2B!H:H,(IF(K481&lt;&gt;"---",IF(INDEX(RAW_b_TEI0185_REV03!B:D,MATCH(H481,RAW_b_TEI0185_REV03!B:B,0),3)=L481,INDEX(
RAW_b_TEI0185_REV03!B:D,MATCH(H481,INDEX(RAW_b_TEI0185_REV03!B:B,MATCH(H481,RAW_b_TEI0185_REV03!B:B,)+1):'RAW_b_TEI0185_REV03'!B11552,)+MATCH(H481,RAW_b_TEI0185_REV03!B:B,),3),INDEX(RAW_b_TEI0185_REV03!B:D,MATCH(H481,RAW_b_TEI0185_REV03!B:B,0),3)),"---")))=1,"---",IF(K481&lt;&gt;"---",IF(INDEX(RAW_b_TEI0185_REV03!B:D,MATCH(H481,RAW_b_TEI0185_REV03!B:B,0),3)=L481,INDEX(
RAW_b_TEI0185_REV03!B:D,MATCH(H481,INDEX(RAW_b_TEI0185_REV03!B:B,MATCH(H481,RAW_b_TEI0185_REV03!B:B,)+1):'RAW_b_TEI0185_REV03'!B11552,)+MATCH(H481,RAW_b_TEI0185_REV03!B:B,),3),INDEX(RAW_b_TEI0185_REV03!B:D,MATCH(H481,RAW_b_TEI0185_REV03!B:B,0),3)),"---")),"---")</f>
        <v>---</v>
      </c>
      <c r="N481" t="str">
        <f>IFERROR(IF(AND(B481="B2B",J481="--"),L481,IF(
COUNTIF(B2B!H:H,(IF(K481&lt;&gt;"---",IF(INDEX(RAW_b_TEI0185_REV03!B:D,MATCH(H481,RAW_b_TEI0185_REV03!B:B,0),3)=L481,INDEX(
RAW_b_TEI0185_REV03!B:D,MATCH(H481,INDEX(RAW_b_TEI0185_REV03!B:B,MATCH(H481,RAW_b_TEI0185_REV03!B:B,)+1):'RAW_b_TEI0185_REV03'!B11552,)+MATCH(H481,RAW_b_TEI0185_REV03!B:B,),3),INDEX(RAW_b_TEI0185_REV03!B:D,MATCH(H481,RAW_b_TEI0185_REV03!B:B,0),3)),"---")))=0,"---",IF(K481&lt;&gt;"---",IF(INDEX(RAW_b_TEI0185_REV03!B:D,MATCH(H481,RAW_b_TEI0185_REV03!B:B,0),3)=L481,INDEX(
RAW_b_TEI0185_REV03!B:D,MATCH(H481,INDEX(RAW_b_TEI0185_REV03!B:B,MATCH(H481,RAW_b_TEI0185_REV03!B:B,)+1):'RAW_b_TEI0185_REV03'!B11552,)+MATCH(H481,RAW_b_TEI0185_REV03!B:B,),3),INDEX(RAW_b_TEI0185_REV03!B:D,MATCH(H481,RAW_b_TEI0185_REV03!B:B,0),3)),"---"))),"---")</f>
        <v>---</v>
      </c>
      <c r="T481">
        <f>COUNTIF(RAW_b_TEI0185_REV03!B:B,G481)</f>
        <v>2019</v>
      </c>
      <c r="U481" t="str">
        <f t="shared" si="54"/>
        <v>FMC-GND</v>
      </c>
      <c r="W481" t="str">
        <f>IF(IF(IFERROR(VLOOKUP(H481,$O$6:$O$50,1,),1)=1,1,0),IFERROR(VLOOKUP($F$2&amp;"-"&amp;H481,RAW_b_TEI0185_REV03!C:G,4,0),"--"),"---")</f>
        <v>---</v>
      </c>
      <c r="X481" t="str">
        <f t="shared" si="55"/>
        <v>---</v>
      </c>
    </row>
    <row r="482" spans="1:24" x14ac:dyDescent="0.25">
      <c r="A482" t="s">
        <v>5600</v>
      </c>
      <c r="B482" t="s">
        <v>5223</v>
      </c>
      <c r="C482" t="s">
        <v>294</v>
      </c>
      <c r="D482" t="s">
        <v>271</v>
      </c>
      <c r="E482" t="s">
        <v>1366</v>
      </c>
      <c r="F482" t="str">
        <f t="shared" si="49"/>
        <v>J3-E32</v>
      </c>
      <c r="G482" t="str">
        <f>VLOOKUP(F482,RAW_b_TEI0185_REV03!A:B,2,0)</f>
        <v>GND</v>
      </c>
      <c r="H482" t="str">
        <f t="shared" si="50"/>
        <v>GND</v>
      </c>
      <c r="I482" t="str">
        <f t="shared" si="51"/>
        <v>--</v>
      </c>
      <c r="J482" t="str">
        <f t="shared" si="52"/>
        <v>---</v>
      </c>
      <c r="K482" t="str">
        <f>IFERROR(IF(J482="--",IF(G482=H482,VLOOKUP(G482,RAW_b_TEI0185_REV03!L:N,3,0),SUM(VLOOKUP(H482,RAW_b_TEI0185_REV03!L:N,3,0),VLOOKUP(G482,RAW_b_TEI0185_REV03!L:N,3,0))),"---"),"---")</f>
        <v>---</v>
      </c>
      <c r="L482" t="str">
        <f t="shared" si="53"/>
        <v>J3-E32</v>
      </c>
      <c r="M482" t="str">
        <f>IFERROR(IF(
COUNTIF(B2B!H:H,(IF(K482&lt;&gt;"---",IF(INDEX(RAW_b_TEI0185_REV03!B:D,MATCH(H482,RAW_b_TEI0185_REV03!B:B,0),3)=L482,INDEX(
RAW_b_TEI0185_REV03!B:D,MATCH(H482,INDEX(RAW_b_TEI0185_REV03!B:B,MATCH(H482,RAW_b_TEI0185_REV03!B:B,)+1):'RAW_b_TEI0185_REV03'!B11553,)+MATCH(H482,RAW_b_TEI0185_REV03!B:B,),3),INDEX(RAW_b_TEI0185_REV03!B:D,MATCH(H482,RAW_b_TEI0185_REV03!B:B,0),3)),"---")))=1,"---",IF(K482&lt;&gt;"---",IF(INDEX(RAW_b_TEI0185_REV03!B:D,MATCH(H482,RAW_b_TEI0185_REV03!B:B,0),3)=L482,INDEX(
RAW_b_TEI0185_REV03!B:D,MATCH(H482,INDEX(RAW_b_TEI0185_REV03!B:B,MATCH(H482,RAW_b_TEI0185_REV03!B:B,)+1):'RAW_b_TEI0185_REV03'!B11553,)+MATCH(H482,RAW_b_TEI0185_REV03!B:B,),3),INDEX(RAW_b_TEI0185_REV03!B:D,MATCH(H482,RAW_b_TEI0185_REV03!B:B,0),3)),"---")),"---")</f>
        <v>---</v>
      </c>
      <c r="N482" t="str">
        <f>IFERROR(IF(AND(B482="B2B",J482="--"),L482,IF(
COUNTIF(B2B!H:H,(IF(K482&lt;&gt;"---",IF(INDEX(RAW_b_TEI0185_REV03!B:D,MATCH(H482,RAW_b_TEI0185_REV03!B:B,0),3)=L482,INDEX(
RAW_b_TEI0185_REV03!B:D,MATCH(H482,INDEX(RAW_b_TEI0185_REV03!B:B,MATCH(H482,RAW_b_TEI0185_REV03!B:B,)+1):'RAW_b_TEI0185_REV03'!B11553,)+MATCH(H482,RAW_b_TEI0185_REV03!B:B,),3),INDEX(RAW_b_TEI0185_REV03!B:D,MATCH(H482,RAW_b_TEI0185_REV03!B:B,0),3)),"---")))=0,"---",IF(K482&lt;&gt;"---",IF(INDEX(RAW_b_TEI0185_REV03!B:D,MATCH(H482,RAW_b_TEI0185_REV03!B:B,0),3)=L482,INDEX(
RAW_b_TEI0185_REV03!B:D,MATCH(H482,INDEX(RAW_b_TEI0185_REV03!B:B,MATCH(H482,RAW_b_TEI0185_REV03!B:B,)+1):'RAW_b_TEI0185_REV03'!B11553,)+MATCH(H482,RAW_b_TEI0185_REV03!B:B,),3),INDEX(RAW_b_TEI0185_REV03!B:D,MATCH(H482,RAW_b_TEI0185_REV03!B:B,0),3)),"---"))),"---")</f>
        <v>---</v>
      </c>
      <c r="T482">
        <f>COUNTIF(RAW_b_TEI0185_REV03!B:B,G482)</f>
        <v>2019</v>
      </c>
      <c r="U482" t="str">
        <f t="shared" si="54"/>
        <v>FMC-GND</v>
      </c>
      <c r="W482" t="str">
        <f>IF(IF(IFERROR(VLOOKUP(H482,$O$6:$O$50,1,),1)=1,1,0),IFERROR(VLOOKUP($F$2&amp;"-"&amp;H482,RAW_b_TEI0185_REV03!C:G,4,0),"--"),"---")</f>
        <v>---</v>
      </c>
      <c r="X482" t="str">
        <f t="shared" si="55"/>
        <v>---</v>
      </c>
    </row>
    <row r="483" spans="1:24" x14ac:dyDescent="0.25">
      <c r="A483" t="s">
        <v>5601</v>
      </c>
      <c r="B483" t="s">
        <v>5223</v>
      </c>
      <c r="C483" t="s">
        <v>294</v>
      </c>
      <c r="D483" t="s">
        <v>271</v>
      </c>
      <c r="E483" t="s">
        <v>1368</v>
      </c>
      <c r="F483" t="str">
        <f t="shared" si="49"/>
        <v>J3-E35</v>
      </c>
      <c r="G483" t="str">
        <f>VLOOKUP(F483,RAW_b_TEI0185_REV03!A:B,2,0)</f>
        <v>GND</v>
      </c>
      <c r="H483" t="str">
        <f t="shared" si="50"/>
        <v>GND</v>
      </c>
      <c r="I483" t="str">
        <f t="shared" si="51"/>
        <v>--</v>
      </c>
      <c r="J483" t="str">
        <f t="shared" si="52"/>
        <v>---</v>
      </c>
      <c r="K483" t="str">
        <f>IFERROR(IF(J483="--",IF(G483=H483,VLOOKUP(G483,RAW_b_TEI0185_REV03!L:N,3,0),SUM(VLOOKUP(H483,RAW_b_TEI0185_REV03!L:N,3,0),VLOOKUP(G483,RAW_b_TEI0185_REV03!L:N,3,0))),"---"),"---")</f>
        <v>---</v>
      </c>
      <c r="L483" t="str">
        <f t="shared" si="53"/>
        <v>J3-E35</v>
      </c>
      <c r="M483" t="str">
        <f>IFERROR(IF(
COUNTIF(B2B!H:H,(IF(K483&lt;&gt;"---",IF(INDEX(RAW_b_TEI0185_REV03!B:D,MATCH(H483,RAW_b_TEI0185_REV03!B:B,0),3)=L483,INDEX(
RAW_b_TEI0185_REV03!B:D,MATCH(H483,INDEX(RAW_b_TEI0185_REV03!B:B,MATCH(H483,RAW_b_TEI0185_REV03!B:B,)+1):'RAW_b_TEI0185_REV03'!B11554,)+MATCH(H483,RAW_b_TEI0185_REV03!B:B,),3),INDEX(RAW_b_TEI0185_REV03!B:D,MATCH(H483,RAW_b_TEI0185_REV03!B:B,0),3)),"---")))=1,"---",IF(K483&lt;&gt;"---",IF(INDEX(RAW_b_TEI0185_REV03!B:D,MATCH(H483,RAW_b_TEI0185_REV03!B:B,0),3)=L483,INDEX(
RAW_b_TEI0185_REV03!B:D,MATCH(H483,INDEX(RAW_b_TEI0185_REV03!B:B,MATCH(H483,RAW_b_TEI0185_REV03!B:B,)+1):'RAW_b_TEI0185_REV03'!B11554,)+MATCH(H483,RAW_b_TEI0185_REV03!B:B,),3),INDEX(RAW_b_TEI0185_REV03!B:D,MATCH(H483,RAW_b_TEI0185_REV03!B:B,0),3)),"---")),"---")</f>
        <v>---</v>
      </c>
      <c r="N483" t="str">
        <f>IFERROR(IF(AND(B483="B2B",J483="--"),L483,IF(
COUNTIF(B2B!H:H,(IF(K483&lt;&gt;"---",IF(INDEX(RAW_b_TEI0185_REV03!B:D,MATCH(H483,RAW_b_TEI0185_REV03!B:B,0),3)=L483,INDEX(
RAW_b_TEI0185_REV03!B:D,MATCH(H483,INDEX(RAW_b_TEI0185_REV03!B:B,MATCH(H483,RAW_b_TEI0185_REV03!B:B,)+1):'RAW_b_TEI0185_REV03'!B11554,)+MATCH(H483,RAW_b_TEI0185_REV03!B:B,),3),INDEX(RAW_b_TEI0185_REV03!B:D,MATCH(H483,RAW_b_TEI0185_REV03!B:B,0),3)),"---")))=0,"---",IF(K483&lt;&gt;"---",IF(INDEX(RAW_b_TEI0185_REV03!B:D,MATCH(H483,RAW_b_TEI0185_REV03!B:B,0),3)=L483,INDEX(
RAW_b_TEI0185_REV03!B:D,MATCH(H483,INDEX(RAW_b_TEI0185_REV03!B:B,MATCH(H483,RAW_b_TEI0185_REV03!B:B,)+1):'RAW_b_TEI0185_REV03'!B11554,)+MATCH(H483,RAW_b_TEI0185_REV03!B:B,),3),INDEX(RAW_b_TEI0185_REV03!B:D,MATCH(H483,RAW_b_TEI0185_REV03!B:B,0),3)),"---"))),"---")</f>
        <v>---</v>
      </c>
      <c r="T483">
        <f>COUNTIF(RAW_b_TEI0185_REV03!B:B,G483)</f>
        <v>2019</v>
      </c>
      <c r="U483" t="str">
        <f t="shared" si="54"/>
        <v>FMC-GND</v>
      </c>
      <c r="W483" t="str">
        <f>IF(IF(IFERROR(VLOOKUP(H483,$O$6:$O$50,1,),1)=1,1,0),IFERROR(VLOOKUP($F$2&amp;"-"&amp;H483,RAW_b_TEI0185_REV03!C:G,4,0),"--"),"---")</f>
        <v>---</v>
      </c>
      <c r="X483" t="str">
        <f t="shared" si="55"/>
        <v>---</v>
      </c>
    </row>
    <row r="484" spans="1:24" x14ac:dyDescent="0.25">
      <c r="A484" t="s">
        <v>5602</v>
      </c>
      <c r="B484" t="s">
        <v>5223</v>
      </c>
      <c r="C484" t="s">
        <v>294</v>
      </c>
      <c r="D484" t="s">
        <v>271</v>
      </c>
      <c r="E484" t="s">
        <v>1370</v>
      </c>
      <c r="F484" t="str">
        <f t="shared" si="49"/>
        <v>J3-E38</v>
      </c>
      <c r="G484" t="str">
        <f>VLOOKUP(F484,RAW_b_TEI0185_REV03!A:B,2,0)</f>
        <v>GND</v>
      </c>
      <c r="H484" t="str">
        <f t="shared" si="50"/>
        <v>GND</v>
      </c>
      <c r="I484" t="str">
        <f t="shared" si="51"/>
        <v>--</v>
      </c>
      <c r="J484" t="str">
        <f t="shared" si="52"/>
        <v>---</v>
      </c>
      <c r="K484" t="str">
        <f>IFERROR(IF(J484="--",IF(G484=H484,VLOOKUP(G484,RAW_b_TEI0185_REV03!L:N,3,0),SUM(VLOOKUP(H484,RAW_b_TEI0185_REV03!L:N,3,0),VLOOKUP(G484,RAW_b_TEI0185_REV03!L:N,3,0))),"---"),"---")</f>
        <v>---</v>
      </c>
      <c r="L484" t="str">
        <f t="shared" si="53"/>
        <v>J3-E38</v>
      </c>
      <c r="M484" t="str">
        <f>IFERROR(IF(
COUNTIF(B2B!H:H,(IF(K484&lt;&gt;"---",IF(INDEX(RAW_b_TEI0185_REV03!B:D,MATCH(H484,RAW_b_TEI0185_REV03!B:B,0),3)=L484,INDEX(
RAW_b_TEI0185_REV03!B:D,MATCH(H484,INDEX(RAW_b_TEI0185_REV03!B:B,MATCH(H484,RAW_b_TEI0185_REV03!B:B,)+1):'RAW_b_TEI0185_REV03'!B11555,)+MATCH(H484,RAW_b_TEI0185_REV03!B:B,),3),INDEX(RAW_b_TEI0185_REV03!B:D,MATCH(H484,RAW_b_TEI0185_REV03!B:B,0),3)),"---")))=1,"---",IF(K484&lt;&gt;"---",IF(INDEX(RAW_b_TEI0185_REV03!B:D,MATCH(H484,RAW_b_TEI0185_REV03!B:B,0),3)=L484,INDEX(
RAW_b_TEI0185_REV03!B:D,MATCH(H484,INDEX(RAW_b_TEI0185_REV03!B:B,MATCH(H484,RAW_b_TEI0185_REV03!B:B,)+1):'RAW_b_TEI0185_REV03'!B11555,)+MATCH(H484,RAW_b_TEI0185_REV03!B:B,),3),INDEX(RAW_b_TEI0185_REV03!B:D,MATCH(H484,RAW_b_TEI0185_REV03!B:B,0),3)),"---")),"---")</f>
        <v>---</v>
      </c>
      <c r="N484" t="str">
        <f>IFERROR(IF(AND(B484="B2B",J484="--"),L484,IF(
COUNTIF(B2B!H:H,(IF(K484&lt;&gt;"---",IF(INDEX(RAW_b_TEI0185_REV03!B:D,MATCH(H484,RAW_b_TEI0185_REV03!B:B,0),3)=L484,INDEX(
RAW_b_TEI0185_REV03!B:D,MATCH(H484,INDEX(RAW_b_TEI0185_REV03!B:B,MATCH(H484,RAW_b_TEI0185_REV03!B:B,)+1):'RAW_b_TEI0185_REV03'!B11555,)+MATCH(H484,RAW_b_TEI0185_REV03!B:B,),3),INDEX(RAW_b_TEI0185_REV03!B:D,MATCH(H484,RAW_b_TEI0185_REV03!B:B,0),3)),"---")))=0,"---",IF(K484&lt;&gt;"---",IF(INDEX(RAW_b_TEI0185_REV03!B:D,MATCH(H484,RAW_b_TEI0185_REV03!B:B,0),3)=L484,INDEX(
RAW_b_TEI0185_REV03!B:D,MATCH(H484,INDEX(RAW_b_TEI0185_REV03!B:B,MATCH(H484,RAW_b_TEI0185_REV03!B:B,)+1):'RAW_b_TEI0185_REV03'!B11555,)+MATCH(H484,RAW_b_TEI0185_REV03!B:B,),3),INDEX(RAW_b_TEI0185_REV03!B:D,MATCH(H484,RAW_b_TEI0185_REV03!B:B,0),3)),"---"))),"---")</f>
        <v>---</v>
      </c>
      <c r="T484">
        <f>COUNTIF(RAW_b_TEI0185_REV03!B:B,G484)</f>
        <v>2019</v>
      </c>
      <c r="U484" t="str">
        <f t="shared" si="54"/>
        <v>FMC-GND</v>
      </c>
      <c r="W484" t="str">
        <f>IF(IF(IFERROR(VLOOKUP(H484,$O$6:$O$50,1,),1)=1,1,0),IFERROR(VLOOKUP($F$2&amp;"-"&amp;H484,RAW_b_TEI0185_REV03!C:G,4,0),"--"),"---")</f>
        <v>---</v>
      </c>
      <c r="X484" t="str">
        <f t="shared" si="55"/>
        <v>---</v>
      </c>
    </row>
    <row r="485" spans="1:24" x14ac:dyDescent="0.25">
      <c r="A485" t="s">
        <v>5603</v>
      </c>
      <c r="B485" t="s">
        <v>5223</v>
      </c>
      <c r="C485" t="s">
        <v>998</v>
      </c>
      <c r="D485" t="s">
        <v>271</v>
      </c>
      <c r="E485" t="s">
        <v>1372</v>
      </c>
      <c r="F485" t="str">
        <f t="shared" si="49"/>
        <v>J3-E39</v>
      </c>
      <c r="G485" t="str">
        <f>VLOOKUP(F485,RAW_b_TEI0185_REV03!A:B,2,0)</f>
        <v>FMC_ADJ</v>
      </c>
      <c r="H485" t="str">
        <f t="shared" si="50"/>
        <v>FMC_ADJ</v>
      </c>
      <c r="I485" t="str">
        <f t="shared" si="51"/>
        <v>--</v>
      </c>
      <c r="J485" t="str">
        <f t="shared" si="52"/>
        <v>---</v>
      </c>
      <c r="K485" t="str">
        <f>IFERROR(IF(J485="--",IF(G485=H485,VLOOKUP(G485,RAW_b_TEI0185_REV03!L:N,3,0),SUM(VLOOKUP(H485,RAW_b_TEI0185_REV03!L:N,3,0),VLOOKUP(G485,RAW_b_TEI0185_REV03!L:N,3,0))),"---"),"---")</f>
        <v>---</v>
      </c>
      <c r="L485" t="str">
        <f t="shared" si="53"/>
        <v>J3-E39</v>
      </c>
      <c r="M485" t="str">
        <f>IFERROR(IF(
COUNTIF(B2B!H:H,(IF(K485&lt;&gt;"---",IF(INDEX(RAW_b_TEI0185_REV03!B:D,MATCH(H485,RAW_b_TEI0185_REV03!B:B,0),3)=L485,INDEX(
RAW_b_TEI0185_REV03!B:D,MATCH(H485,INDEX(RAW_b_TEI0185_REV03!B:B,MATCH(H485,RAW_b_TEI0185_REV03!B:B,)+1):'RAW_b_TEI0185_REV03'!B11556,)+MATCH(H485,RAW_b_TEI0185_REV03!B:B,),3),INDEX(RAW_b_TEI0185_REV03!B:D,MATCH(H485,RAW_b_TEI0185_REV03!B:B,0),3)),"---")))=1,"---",IF(K485&lt;&gt;"---",IF(INDEX(RAW_b_TEI0185_REV03!B:D,MATCH(H485,RAW_b_TEI0185_REV03!B:B,0),3)=L485,INDEX(
RAW_b_TEI0185_REV03!B:D,MATCH(H485,INDEX(RAW_b_TEI0185_REV03!B:B,MATCH(H485,RAW_b_TEI0185_REV03!B:B,)+1):'RAW_b_TEI0185_REV03'!B11556,)+MATCH(H485,RAW_b_TEI0185_REV03!B:B,),3),INDEX(RAW_b_TEI0185_REV03!B:D,MATCH(H485,RAW_b_TEI0185_REV03!B:B,0),3)),"---")),"---")</f>
        <v>---</v>
      </c>
      <c r="N485" t="str">
        <f>IFERROR(IF(AND(B485="B2B",J485="--"),L485,IF(
COUNTIF(B2B!H:H,(IF(K485&lt;&gt;"---",IF(INDEX(RAW_b_TEI0185_REV03!B:D,MATCH(H485,RAW_b_TEI0185_REV03!B:B,0),3)=L485,INDEX(
RAW_b_TEI0185_REV03!B:D,MATCH(H485,INDEX(RAW_b_TEI0185_REV03!B:B,MATCH(H485,RAW_b_TEI0185_REV03!B:B,)+1):'RAW_b_TEI0185_REV03'!B11556,)+MATCH(H485,RAW_b_TEI0185_REV03!B:B,),3),INDEX(RAW_b_TEI0185_REV03!B:D,MATCH(H485,RAW_b_TEI0185_REV03!B:B,0),3)),"---")))=0,"---",IF(K485&lt;&gt;"---",IF(INDEX(RAW_b_TEI0185_REV03!B:D,MATCH(H485,RAW_b_TEI0185_REV03!B:B,0),3)=L485,INDEX(
RAW_b_TEI0185_REV03!B:D,MATCH(H485,INDEX(RAW_b_TEI0185_REV03!B:B,MATCH(H485,RAW_b_TEI0185_REV03!B:B,)+1):'RAW_b_TEI0185_REV03'!B11556,)+MATCH(H485,RAW_b_TEI0185_REV03!B:B,),3),INDEX(RAW_b_TEI0185_REV03!B:D,MATCH(H485,RAW_b_TEI0185_REV03!B:B,0),3)),"---"))),"---")</f>
        <v>---</v>
      </c>
      <c r="T485">
        <f>COUNTIF(RAW_b_TEI0185_REV03!B:B,G485)</f>
        <v>34</v>
      </c>
      <c r="U485" t="str">
        <f t="shared" si="54"/>
        <v>FMC-FMC_ADJ</v>
      </c>
      <c r="W485" t="str">
        <f>IF(IF(IFERROR(VLOOKUP(H485,$O$6:$O$50,1,),1)=1,1,0),IFERROR(VLOOKUP($F$2&amp;"-"&amp;H485,RAW_b_TEI0185_REV03!C:G,4,0),"--"),"---")</f>
        <v>---</v>
      </c>
      <c r="X485" t="str">
        <f t="shared" si="55"/>
        <v>---</v>
      </c>
    </row>
    <row r="486" spans="1:24" x14ac:dyDescent="0.25">
      <c r="A486" t="s">
        <v>5604</v>
      </c>
      <c r="B486" t="s">
        <v>5223</v>
      </c>
      <c r="C486" t="s">
        <v>294</v>
      </c>
      <c r="D486" t="s">
        <v>271</v>
      </c>
      <c r="E486" t="s">
        <v>1374</v>
      </c>
      <c r="F486" t="str">
        <f t="shared" si="49"/>
        <v>J3-E40</v>
      </c>
      <c r="G486" t="str">
        <f>VLOOKUP(F486,RAW_b_TEI0185_REV03!A:B,2,0)</f>
        <v>GND</v>
      </c>
      <c r="H486" t="str">
        <f t="shared" si="50"/>
        <v>GND</v>
      </c>
      <c r="I486" t="str">
        <f t="shared" si="51"/>
        <v>--</v>
      </c>
      <c r="J486" t="str">
        <f t="shared" si="52"/>
        <v>---</v>
      </c>
      <c r="K486" t="str">
        <f>IFERROR(IF(J486="--",IF(G486=H486,VLOOKUP(G486,RAW_b_TEI0185_REV03!L:N,3,0),SUM(VLOOKUP(H486,RAW_b_TEI0185_REV03!L:N,3,0),VLOOKUP(G486,RAW_b_TEI0185_REV03!L:N,3,0))),"---"),"---")</f>
        <v>---</v>
      </c>
      <c r="L486" t="str">
        <f t="shared" si="53"/>
        <v>J3-E40</v>
      </c>
      <c r="M486" t="str">
        <f>IFERROR(IF(
COUNTIF(B2B!H:H,(IF(K486&lt;&gt;"---",IF(INDEX(RAW_b_TEI0185_REV03!B:D,MATCH(H486,RAW_b_TEI0185_REV03!B:B,0),3)=L486,INDEX(
RAW_b_TEI0185_REV03!B:D,MATCH(H486,INDEX(RAW_b_TEI0185_REV03!B:B,MATCH(H486,RAW_b_TEI0185_REV03!B:B,)+1):'RAW_b_TEI0185_REV03'!B11557,)+MATCH(H486,RAW_b_TEI0185_REV03!B:B,),3),INDEX(RAW_b_TEI0185_REV03!B:D,MATCH(H486,RAW_b_TEI0185_REV03!B:B,0),3)),"---")))=1,"---",IF(K486&lt;&gt;"---",IF(INDEX(RAW_b_TEI0185_REV03!B:D,MATCH(H486,RAW_b_TEI0185_REV03!B:B,0),3)=L486,INDEX(
RAW_b_TEI0185_REV03!B:D,MATCH(H486,INDEX(RAW_b_TEI0185_REV03!B:B,MATCH(H486,RAW_b_TEI0185_REV03!B:B,)+1):'RAW_b_TEI0185_REV03'!B11557,)+MATCH(H486,RAW_b_TEI0185_REV03!B:B,),3),INDEX(RAW_b_TEI0185_REV03!B:D,MATCH(H486,RAW_b_TEI0185_REV03!B:B,0),3)),"---")),"---")</f>
        <v>---</v>
      </c>
      <c r="N486" t="str">
        <f>IFERROR(IF(AND(B486="B2B",J486="--"),L486,IF(
COUNTIF(B2B!H:H,(IF(K486&lt;&gt;"---",IF(INDEX(RAW_b_TEI0185_REV03!B:D,MATCH(H486,RAW_b_TEI0185_REV03!B:B,0),3)=L486,INDEX(
RAW_b_TEI0185_REV03!B:D,MATCH(H486,INDEX(RAW_b_TEI0185_REV03!B:B,MATCH(H486,RAW_b_TEI0185_REV03!B:B,)+1):'RAW_b_TEI0185_REV03'!B11557,)+MATCH(H486,RAW_b_TEI0185_REV03!B:B,),3),INDEX(RAW_b_TEI0185_REV03!B:D,MATCH(H486,RAW_b_TEI0185_REV03!B:B,0),3)),"---")))=0,"---",IF(K486&lt;&gt;"---",IF(INDEX(RAW_b_TEI0185_REV03!B:D,MATCH(H486,RAW_b_TEI0185_REV03!B:B,0),3)=L486,INDEX(
RAW_b_TEI0185_REV03!B:D,MATCH(H486,INDEX(RAW_b_TEI0185_REV03!B:B,MATCH(H486,RAW_b_TEI0185_REV03!B:B,)+1):'RAW_b_TEI0185_REV03'!B11557,)+MATCH(H486,RAW_b_TEI0185_REV03!B:B,),3),INDEX(RAW_b_TEI0185_REV03!B:D,MATCH(H486,RAW_b_TEI0185_REV03!B:B,0),3)),"---"))),"---")</f>
        <v>---</v>
      </c>
      <c r="T486">
        <f>COUNTIF(RAW_b_TEI0185_REV03!B:B,G486)</f>
        <v>2019</v>
      </c>
      <c r="U486" t="str">
        <f t="shared" si="54"/>
        <v>FMC-GND</v>
      </c>
      <c r="W486" t="str">
        <f>IF(IF(IFERROR(VLOOKUP(H486,$O$6:$O$50,1,),1)=1,1,0),IFERROR(VLOOKUP($F$2&amp;"-"&amp;H486,RAW_b_TEI0185_REV03!C:G,4,0),"--"),"---")</f>
        <v>---</v>
      </c>
      <c r="X486" t="str">
        <f t="shared" si="55"/>
        <v>---</v>
      </c>
    </row>
    <row r="487" spans="1:24" x14ac:dyDescent="0.25">
      <c r="A487" t="s">
        <v>5605</v>
      </c>
      <c r="B487" t="s">
        <v>5223</v>
      </c>
      <c r="C487" t="s">
        <v>294</v>
      </c>
      <c r="D487" t="s">
        <v>271</v>
      </c>
      <c r="E487" t="s">
        <v>479</v>
      </c>
      <c r="F487" t="str">
        <f t="shared" si="49"/>
        <v>J3-F2</v>
      </c>
      <c r="G487" t="str">
        <f>VLOOKUP(F487,RAW_b_TEI0185_REV03!A:B,2,0)</f>
        <v>GND</v>
      </c>
      <c r="H487" t="str">
        <f t="shared" si="50"/>
        <v>GND</v>
      </c>
      <c r="I487" t="str">
        <f t="shared" si="51"/>
        <v>--</v>
      </c>
      <c r="J487" t="str">
        <f t="shared" si="52"/>
        <v>---</v>
      </c>
      <c r="K487" t="str">
        <f>IFERROR(IF(J487="--",IF(G487=H487,VLOOKUP(G487,RAW_b_TEI0185_REV03!L:N,3,0),SUM(VLOOKUP(H487,RAW_b_TEI0185_REV03!L:N,3,0),VLOOKUP(G487,RAW_b_TEI0185_REV03!L:N,3,0))),"---"),"---")</f>
        <v>---</v>
      </c>
      <c r="L487" t="str">
        <f t="shared" si="53"/>
        <v>J3-F2</v>
      </c>
      <c r="M487" t="str">
        <f>IFERROR(IF(
COUNTIF(B2B!H:H,(IF(K487&lt;&gt;"---",IF(INDEX(RAW_b_TEI0185_REV03!B:D,MATCH(H487,RAW_b_TEI0185_REV03!B:B,0),3)=L487,INDEX(
RAW_b_TEI0185_REV03!B:D,MATCH(H487,INDEX(RAW_b_TEI0185_REV03!B:B,MATCH(H487,RAW_b_TEI0185_REV03!B:B,)+1):'RAW_b_TEI0185_REV03'!B11558,)+MATCH(H487,RAW_b_TEI0185_REV03!B:B,),3),INDEX(RAW_b_TEI0185_REV03!B:D,MATCH(H487,RAW_b_TEI0185_REV03!B:B,0),3)),"---")))=1,"---",IF(K487&lt;&gt;"---",IF(INDEX(RAW_b_TEI0185_REV03!B:D,MATCH(H487,RAW_b_TEI0185_REV03!B:B,0),3)=L487,INDEX(
RAW_b_TEI0185_REV03!B:D,MATCH(H487,INDEX(RAW_b_TEI0185_REV03!B:B,MATCH(H487,RAW_b_TEI0185_REV03!B:B,)+1):'RAW_b_TEI0185_REV03'!B11558,)+MATCH(H487,RAW_b_TEI0185_REV03!B:B,),3),INDEX(RAW_b_TEI0185_REV03!B:D,MATCH(H487,RAW_b_TEI0185_REV03!B:B,0),3)),"---")),"---")</f>
        <v>---</v>
      </c>
      <c r="N487" t="str">
        <f>IFERROR(IF(AND(B487="B2B",J487="--"),L487,IF(
COUNTIF(B2B!H:H,(IF(K487&lt;&gt;"---",IF(INDEX(RAW_b_TEI0185_REV03!B:D,MATCH(H487,RAW_b_TEI0185_REV03!B:B,0),3)=L487,INDEX(
RAW_b_TEI0185_REV03!B:D,MATCH(H487,INDEX(RAW_b_TEI0185_REV03!B:B,MATCH(H487,RAW_b_TEI0185_REV03!B:B,)+1):'RAW_b_TEI0185_REV03'!B11558,)+MATCH(H487,RAW_b_TEI0185_REV03!B:B,),3),INDEX(RAW_b_TEI0185_REV03!B:D,MATCH(H487,RAW_b_TEI0185_REV03!B:B,0),3)),"---")))=0,"---",IF(K487&lt;&gt;"---",IF(INDEX(RAW_b_TEI0185_REV03!B:D,MATCH(H487,RAW_b_TEI0185_REV03!B:B,0),3)=L487,INDEX(
RAW_b_TEI0185_REV03!B:D,MATCH(H487,INDEX(RAW_b_TEI0185_REV03!B:B,MATCH(H487,RAW_b_TEI0185_REV03!B:B,)+1):'RAW_b_TEI0185_REV03'!B11558,)+MATCH(H487,RAW_b_TEI0185_REV03!B:B,),3),INDEX(RAW_b_TEI0185_REV03!B:D,MATCH(H487,RAW_b_TEI0185_REV03!B:B,0),3)),"---"))),"---")</f>
        <v>---</v>
      </c>
      <c r="T487">
        <f>COUNTIF(RAW_b_TEI0185_REV03!B:B,G487)</f>
        <v>2019</v>
      </c>
      <c r="U487" t="str">
        <f t="shared" si="54"/>
        <v>FMC-GND</v>
      </c>
      <c r="W487" t="str">
        <f>IF(IF(IFERROR(VLOOKUP(H487,$O$6:$O$50,1,),1)=1,1,0),IFERROR(VLOOKUP($F$2&amp;"-"&amp;H487,RAW_b_TEI0185_REV03!C:G,4,0),"--"),"---")</f>
        <v>---</v>
      </c>
      <c r="X487" t="str">
        <f t="shared" si="55"/>
        <v>---</v>
      </c>
    </row>
    <row r="488" spans="1:24" x14ac:dyDescent="0.25">
      <c r="A488" t="s">
        <v>5606</v>
      </c>
      <c r="B488" t="s">
        <v>5223</v>
      </c>
      <c r="C488" t="s">
        <v>294</v>
      </c>
      <c r="D488" t="s">
        <v>271</v>
      </c>
      <c r="E488" t="s">
        <v>481</v>
      </c>
      <c r="F488" t="str">
        <f t="shared" si="49"/>
        <v>J3-F3</v>
      </c>
      <c r="G488" t="str">
        <f>VLOOKUP(F488,RAW_b_TEI0185_REV03!A:B,2,0)</f>
        <v>GND</v>
      </c>
      <c r="H488" t="str">
        <f t="shared" si="50"/>
        <v>GND</v>
      </c>
      <c r="I488" t="str">
        <f t="shared" si="51"/>
        <v>--</v>
      </c>
      <c r="J488" t="str">
        <f t="shared" si="52"/>
        <v>---</v>
      </c>
      <c r="K488" t="str">
        <f>IFERROR(IF(J488="--",IF(G488=H488,VLOOKUP(G488,RAW_b_TEI0185_REV03!L:N,3,0),SUM(VLOOKUP(H488,RAW_b_TEI0185_REV03!L:N,3,0),VLOOKUP(G488,RAW_b_TEI0185_REV03!L:N,3,0))),"---"),"---")</f>
        <v>---</v>
      </c>
      <c r="L488" t="str">
        <f t="shared" si="53"/>
        <v>J3-F3</v>
      </c>
      <c r="M488" t="str">
        <f>IFERROR(IF(
COUNTIF(B2B!H:H,(IF(K488&lt;&gt;"---",IF(INDEX(RAW_b_TEI0185_REV03!B:D,MATCH(H488,RAW_b_TEI0185_REV03!B:B,0),3)=L488,INDEX(
RAW_b_TEI0185_REV03!B:D,MATCH(H488,INDEX(RAW_b_TEI0185_REV03!B:B,MATCH(H488,RAW_b_TEI0185_REV03!B:B,)+1):'RAW_b_TEI0185_REV03'!B11559,)+MATCH(H488,RAW_b_TEI0185_REV03!B:B,),3),INDEX(RAW_b_TEI0185_REV03!B:D,MATCH(H488,RAW_b_TEI0185_REV03!B:B,0),3)),"---")))=1,"---",IF(K488&lt;&gt;"---",IF(INDEX(RAW_b_TEI0185_REV03!B:D,MATCH(H488,RAW_b_TEI0185_REV03!B:B,0),3)=L488,INDEX(
RAW_b_TEI0185_REV03!B:D,MATCH(H488,INDEX(RAW_b_TEI0185_REV03!B:B,MATCH(H488,RAW_b_TEI0185_REV03!B:B,)+1):'RAW_b_TEI0185_REV03'!B11559,)+MATCH(H488,RAW_b_TEI0185_REV03!B:B,),3),INDEX(RAW_b_TEI0185_REV03!B:D,MATCH(H488,RAW_b_TEI0185_REV03!B:B,0),3)),"---")),"---")</f>
        <v>---</v>
      </c>
      <c r="N488" t="str">
        <f>IFERROR(IF(AND(B488="B2B",J488="--"),L488,IF(
COUNTIF(B2B!H:H,(IF(K488&lt;&gt;"---",IF(INDEX(RAW_b_TEI0185_REV03!B:D,MATCH(H488,RAW_b_TEI0185_REV03!B:B,0),3)=L488,INDEX(
RAW_b_TEI0185_REV03!B:D,MATCH(H488,INDEX(RAW_b_TEI0185_REV03!B:B,MATCH(H488,RAW_b_TEI0185_REV03!B:B,)+1):'RAW_b_TEI0185_REV03'!B11559,)+MATCH(H488,RAW_b_TEI0185_REV03!B:B,),3),INDEX(RAW_b_TEI0185_REV03!B:D,MATCH(H488,RAW_b_TEI0185_REV03!B:B,0),3)),"---")))=0,"---",IF(K488&lt;&gt;"---",IF(INDEX(RAW_b_TEI0185_REV03!B:D,MATCH(H488,RAW_b_TEI0185_REV03!B:B,0),3)=L488,INDEX(
RAW_b_TEI0185_REV03!B:D,MATCH(H488,INDEX(RAW_b_TEI0185_REV03!B:B,MATCH(H488,RAW_b_TEI0185_REV03!B:B,)+1):'RAW_b_TEI0185_REV03'!B11559,)+MATCH(H488,RAW_b_TEI0185_REV03!B:B,),3),INDEX(RAW_b_TEI0185_REV03!B:D,MATCH(H488,RAW_b_TEI0185_REV03!B:B,0),3)),"---"))),"---")</f>
        <v>---</v>
      </c>
      <c r="T488">
        <f>COUNTIF(RAW_b_TEI0185_REV03!B:B,G488)</f>
        <v>2019</v>
      </c>
      <c r="U488" t="str">
        <f t="shared" si="54"/>
        <v>FMC-GND</v>
      </c>
      <c r="W488" t="str">
        <f>IF(IF(IFERROR(VLOOKUP(H488,$O$6:$O$50,1,),1)=1,1,0),IFERROR(VLOOKUP($F$2&amp;"-"&amp;H488,RAW_b_TEI0185_REV03!C:G,4,0),"--"),"---")</f>
        <v>---</v>
      </c>
      <c r="X488" t="str">
        <f t="shared" si="55"/>
        <v>---</v>
      </c>
    </row>
    <row r="489" spans="1:24" x14ac:dyDescent="0.25">
      <c r="A489" t="s">
        <v>5607</v>
      </c>
      <c r="B489" t="s">
        <v>5223</v>
      </c>
      <c r="C489" t="s">
        <v>294</v>
      </c>
      <c r="D489" t="s">
        <v>271</v>
      </c>
      <c r="E489" t="s">
        <v>1378</v>
      </c>
      <c r="F489" t="str">
        <f t="shared" si="49"/>
        <v>J3-F6</v>
      </c>
      <c r="G489" t="str">
        <f>VLOOKUP(F489,RAW_b_TEI0185_REV03!A:B,2,0)</f>
        <v>GND</v>
      </c>
      <c r="H489" t="str">
        <f t="shared" si="50"/>
        <v>GND</v>
      </c>
      <c r="I489" t="str">
        <f t="shared" si="51"/>
        <v>--</v>
      </c>
      <c r="J489" t="str">
        <f t="shared" si="52"/>
        <v>---</v>
      </c>
      <c r="K489" t="str">
        <f>IFERROR(IF(J489="--",IF(G489=H489,VLOOKUP(G489,RAW_b_TEI0185_REV03!L:N,3,0),SUM(VLOOKUP(H489,RAW_b_TEI0185_REV03!L:N,3,0),VLOOKUP(G489,RAW_b_TEI0185_REV03!L:N,3,0))),"---"),"---")</f>
        <v>---</v>
      </c>
      <c r="L489" t="str">
        <f t="shared" si="53"/>
        <v>J3-F6</v>
      </c>
      <c r="M489" t="str">
        <f>IFERROR(IF(
COUNTIF(B2B!H:H,(IF(K489&lt;&gt;"---",IF(INDEX(RAW_b_TEI0185_REV03!B:D,MATCH(H489,RAW_b_TEI0185_REV03!B:B,0),3)=L489,INDEX(
RAW_b_TEI0185_REV03!B:D,MATCH(H489,INDEX(RAW_b_TEI0185_REV03!B:B,MATCH(H489,RAW_b_TEI0185_REV03!B:B,)+1):'RAW_b_TEI0185_REV03'!B11560,)+MATCH(H489,RAW_b_TEI0185_REV03!B:B,),3),INDEX(RAW_b_TEI0185_REV03!B:D,MATCH(H489,RAW_b_TEI0185_REV03!B:B,0),3)),"---")))=1,"---",IF(K489&lt;&gt;"---",IF(INDEX(RAW_b_TEI0185_REV03!B:D,MATCH(H489,RAW_b_TEI0185_REV03!B:B,0),3)=L489,INDEX(
RAW_b_TEI0185_REV03!B:D,MATCH(H489,INDEX(RAW_b_TEI0185_REV03!B:B,MATCH(H489,RAW_b_TEI0185_REV03!B:B,)+1):'RAW_b_TEI0185_REV03'!B11560,)+MATCH(H489,RAW_b_TEI0185_REV03!B:B,),3),INDEX(RAW_b_TEI0185_REV03!B:D,MATCH(H489,RAW_b_TEI0185_REV03!B:B,0),3)),"---")),"---")</f>
        <v>---</v>
      </c>
      <c r="N489" t="str">
        <f>IFERROR(IF(AND(B489="B2B",J489="--"),L489,IF(
COUNTIF(B2B!H:H,(IF(K489&lt;&gt;"---",IF(INDEX(RAW_b_TEI0185_REV03!B:D,MATCH(H489,RAW_b_TEI0185_REV03!B:B,0),3)=L489,INDEX(
RAW_b_TEI0185_REV03!B:D,MATCH(H489,INDEX(RAW_b_TEI0185_REV03!B:B,MATCH(H489,RAW_b_TEI0185_REV03!B:B,)+1):'RAW_b_TEI0185_REV03'!B11560,)+MATCH(H489,RAW_b_TEI0185_REV03!B:B,),3),INDEX(RAW_b_TEI0185_REV03!B:D,MATCH(H489,RAW_b_TEI0185_REV03!B:B,0),3)),"---")))=0,"---",IF(K489&lt;&gt;"---",IF(INDEX(RAW_b_TEI0185_REV03!B:D,MATCH(H489,RAW_b_TEI0185_REV03!B:B,0),3)=L489,INDEX(
RAW_b_TEI0185_REV03!B:D,MATCH(H489,INDEX(RAW_b_TEI0185_REV03!B:B,MATCH(H489,RAW_b_TEI0185_REV03!B:B,)+1):'RAW_b_TEI0185_REV03'!B11560,)+MATCH(H489,RAW_b_TEI0185_REV03!B:B,),3),INDEX(RAW_b_TEI0185_REV03!B:D,MATCH(H489,RAW_b_TEI0185_REV03!B:B,0),3)),"---"))),"---")</f>
        <v>---</v>
      </c>
      <c r="T489">
        <f>COUNTIF(RAW_b_TEI0185_REV03!B:B,G489)</f>
        <v>2019</v>
      </c>
      <c r="U489" t="str">
        <f t="shared" si="54"/>
        <v>FMC-GND</v>
      </c>
      <c r="W489" t="str">
        <f>IF(IF(IFERROR(VLOOKUP(H489,$O$6:$O$50,1,),1)=1,1,0),IFERROR(VLOOKUP($F$2&amp;"-"&amp;H489,RAW_b_TEI0185_REV03!C:G,4,0),"--"),"---")</f>
        <v>---</v>
      </c>
      <c r="X489" t="str">
        <f t="shared" si="55"/>
        <v>---</v>
      </c>
    </row>
    <row r="490" spans="1:24" x14ac:dyDescent="0.25">
      <c r="A490" t="s">
        <v>5608</v>
      </c>
      <c r="B490" t="s">
        <v>5223</v>
      </c>
      <c r="C490" t="s">
        <v>294</v>
      </c>
      <c r="D490" t="s">
        <v>271</v>
      </c>
      <c r="E490" t="s">
        <v>1380</v>
      </c>
      <c r="F490" t="str">
        <f t="shared" si="49"/>
        <v>J3-F9</v>
      </c>
      <c r="G490" t="str">
        <f>VLOOKUP(F490,RAW_b_TEI0185_REV03!A:B,2,0)</f>
        <v>GND</v>
      </c>
      <c r="H490" t="str">
        <f t="shared" si="50"/>
        <v>GND</v>
      </c>
      <c r="I490" t="str">
        <f t="shared" si="51"/>
        <v>--</v>
      </c>
      <c r="J490" t="str">
        <f t="shared" si="52"/>
        <v>---</v>
      </c>
      <c r="K490" t="str">
        <f>IFERROR(IF(J490="--",IF(G490=H490,VLOOKUP(G490,RAW_b_TEI0185_REV03!L:N,3,0),SUM(VLOOKUP(H490,RAW_b_TEI0185_REV03!L:N,3,0),VLOOKUP(G490,RAW_b_TEI0185_REV03!L:N,3,0))),"---"),"---")</f>
        <v>---</v>
      </c>
      <c r="L490" t="str">
        <f t="shared" si="53"/>
        <v>J3-F9</v>
      </c>
      <c r="M490" t="str">
        <f>IFERROR(IF(
COUNTIF(B2B!H:H,(IF(K490&lt;&gt;"---",IF(INDEX(RAW_b_TEI0185_REV03!B:D,MATCH(H490,RAW_b_TEI0185_REV03!B:B,0),3)=L490,INDEX(
RAW_b_TEI0185_REV03!B:D,MATCH(H490,INDEX(RAW_b_TEI0185_REV03!B:B,MATCH(H490,RAW_b_TEI0185_REV03!B:B,)+1):'RAW_b_TEI0185_REV03'!B11561,)+MATCH(H490,RAW_b_TEI0185_REV03!B:B,),3),INDEX(RAW_b_TEI0185_REV03!B:D,MATCH(H490,RAW_b_TEI0185_REV03!B:B,0),3)),"---")))=1,"---",IF(K490&lt;&gt;"---",IF(INDEX(RAW_b_TEI0185_REV03!B:D,MATCH(H490,RAW_b_TEI0185_REV03!B:B,0),3)=L490,INDEX(
RAW_b_TEI0185_REV03!B:D,MATCH(H490,INDEX(RAW_b_TEI0185_REV03!B:B,MATCH(H490,RAW_b_TEI0185_REV03!B:B,)+1):'RAW_b_TEI0185_REV03'!B11561,)+MATCH(H490,RAW_b_TEI0185_REV03!B:B,),3),INDEX(RAW_b_TEI0185_REV03!B:D,MATCH(H490,RAW_b_TEI0185_REV03!B:B,0),3)),"---")),"---")</f>
        <v>---</v>
      </c>
      <c r="N490" t="str">
        <f>IFERROR(IF(AND(B490="B2B",J490="--"),L490,IF(
COUNTIF(B2B!H:H,(IF(K490&lt;&gt;"---",IF(INDEX(RAW_b_TEI0185_REV03!B:D,MATCH(H490,RAW_b_TEI0185_REV03!B:B,0),3)=L490,INDEX(
RAW_b_TEI0185_REV03!B:D,MATCH(H490,INDEX(RAW_b_TEI0185_REV03!B:B,MATCH(H490,RAW_b_TEI0185_REV03!B:B,)+1):'RAW_b_TEI0185_REV03'!B11561,)+MATCH(H490,RAW_b_TEI0185_REV03!B:B,),3),INDEX(RAW_b_TEI0185_REV03!B:D,MATCH(H490,RAW_b_TEI0185_REV03!B:B,0),3)),"---")))=0,"---",IF(K490&lt;&gt;"---",IF(INDEX(RAW_b_TEI0185_REV03!B:D,MATCH(H490,RAW_b_TEI0185_REV03!B:B,0),3)=L490,INDEX(
RAW_b_TEI0185_REV03!B:D,MATCH(H490,INDEX(RAW_b_TEI0185_REV03!B:B,MATCH(H490,RAW_b_TEI0185_REV03!B:B,)+1):'RAW_b_TEI0185_REV03'!B11561,)+MATCH(H490,RAW_b_TEI0185_REV03!B:B,),3),INDEX(RAW_b_TEI0185_REV03!B:D,MATCH(H490,RAW_b_TEI0185_REV03!B:B,0),3)),"---"))),"---")</f>
        <v>---</v>
      </c>
      <c r="T490">
        <f>COUNTIF(RAW_b_TEI0185_REV03!B:B,G490)</f>
        <v>2019</v>
      </c>
      <c r="U490" t="str">
        <f t="shared" si="54"/>
        <v>FMC-GND</v>
      </c>
      <c r="W490" t="str">
        <f>IF(IF(IFERROR(VLOOKUP(H490,$O$6:$O$50,1,),1)=1,1,0),IFERROR(VLOOKUP($F$2&amp;"-"&amp;H490,RAW_b_TEI0185_REV03!C:G,4,0),"--"),"---")</f>
        <v>---</v>
      </c>
      <c r="X490" t="str">
        <f t="shared" si="55"/>
        <v>---</v>
      </c>
    </row>
    <row r="491" spans="1:24" x14ac:dyDescent="0.25">
      <c r="A491" t="s">
        <v>5609</v>
      </c>
      <c r="B491" t="s">
        <v>5223</v>
      </c>
      <c r="C491" t="s">
        <v>294</v>
      </c>
      <c r="D491" t="s">
        <v>271</v>
      </c>
      <c r="E491" t="s">
        <v>1382</v>
      </c>
      <c r="F491" t="str">
        <f t="shared" si="49"/>
        <v>J3-F12</v>
      </c>
      <c r="G491" t="str">
        <f>VLOOKUP(F491,RAW_b_TEI0185_REV03!A:B,2,0)</f>
        <v>GND</v>
      </c>
      <c r="H491" t="str">
        <f t="shared" si="50"/>
        <v>GND</v>
      </c>
      <c r="I491" t="str">
        <f t="shared" si="51"/>
        <v>--</v>
      </c>
      <c r="J491" t="str">
        <f t="shared" si="52"/>
        <v>---</v>
      </c>
      <c r="K491" t="str">
        <f>IFERROR(IF(J491="--",IF(G491=H491,VLOOKUP(G491,RAW_b_TEI0185_REV03!L:N,3,0),SUM(VLOOKUP(H491,RAW_b_TEI0185_REV03!L:N,3,0),VLOOKUP(G491,RAW_b_TEI0185_REV03!L:N,3,0))),"---"),"---")</f>
        <v>---</v>
      </c>
      <c r="L491" t="str">
        <f t="shared" si="53"/>
        <v>J3-F12</v>
      </c>
      <c r="M491" t="str">
        <f>IFERROR(IF(
COUNTIF(B2B!H:H,(IF(K491&lt;&gt;"---",IF(INDEX(RAW_b_TEI0185_REV03!B:D,MATCH(H491,RAW_b_TEI0185_REV03!B:B,0),3)=L491,INDEX(
RAW_b_TEI0185_REV03!B:D,MATCH(H491,INDEX(RAW_b_TEI0185_REV03!B:B,MATCH(H491,RAW_b_TEI0185_REV03!B:B,)+1):'RAW_b_TEI0185_REV03'!B11562,)+MATCH(H491,RAW_b_TEI0185_REV03!B:B,),3),INDEX(RAW_b_TEI0185_REV03!B:D,MATCH(H491,RAW_b_TEI0185_REV03!B:B,0),3)),"---")))=1,"---",IF(K491&lt;&gt;"---",IF(INDEX(RAW_b_TEI0185_REV03!B:D,MATCH(H491,RAW_b_TEI0185_REV03!B:B,0),3)=L491,INDEX(
RAW_b_TEI0185_REV03!B:D,MATCH(H491,INDEX(RAW_b_TEI0185_REV03!B:B,MATCH(H491,RAW_b_TEI0185_REV03!B:B,)+1):'RAW_b_TEI0185_REV03'!B11562,)+MATCH(H491,RAW_b_TEI0185_REV03!B:B,),3),INDEX(RAW_b_TEI0185_REV03!B:D,MATCH(H491,RAW_b_TEI0185_REV03!B:B,0),3)),"---")),"---")</f>
        <v>---</v>
      </c>
      <c r="N491" t="str">
        <f>IFERROR(IF(AND(B491="B2B",J491="--"),L491,IF(
COUNTIF(B2B!H:H,(IF(K491&lt;&gt;"---",IF(INDEX(RAW_b_TEI0185_REV03!B:D,MATCH(H491,RAW_b_TEI0185_REV03!B:B,0),3)=L491,INDEX(
RAW_b_TEI0185_REV03!B:D,MATCH(H491,INDEX(RAW_b_TEI0185_REV03!B:B,MATCH(H491,RAW_b_TEI0185_REV03!B:B,)+1):'RAW_b_TEI0185_REV03'!B11562,)+MATCH(H491,RAW_b_TEI0185_REV03!B:B,),3),INDEX(RAW_b_TEI0185_REV03!B:D,MATCH(H491,RAW_b_TEI0185_REV03!B:B,0),3)),"---")))=0,"---",IF(K491&lt;&gt;"---",IF(INDEX(RAW_b_TEI0185_REV03!B:D,MATCH(H491,RAW_b_TEI0185_REV03!B:B,0),3)=L491,INDEX(
RAW_b_TEI0185_REV03!B:D,MATCH(H491,INDEX(RAW_b_TEI0185_REV03!B:B,MATCH(H491,RAW_b_TEI0185_REV03!B:B,)+1):'RAW_b_TEI0185_REV03'!B11562,)+MATCH(H491,RAW_b_TEI0185_REV03!B:B,),3),INDEX(RAW_b_TEI0185_REV03!B:D,MATCH(H491,RAW_b_TEI0185_REV03!B:B,0),3)),"---"))),"---")</f>
        <v>---</v>
      </c>
      <c r="T491">
        <f>COUNTIF(RAW_b_TEI0185_REV03!B:B,G491)</f>
        <v>2019</v>
      </c>
      <c r="U491" t="str">
        <f t="shared" si="54"/>
        <v>FMC-GND</v>
      </c>
      <c r="W491" t="str">
        <f>IF(IF(IFERROR(VLOOKUP(H491,$O$6:$O$50,1,),1)=1,1,0),IFERROR(VLOOKUP($F$2&amp;"-"&amp;H491,RAW_b_TEI0185_REV03!C:G,4,0),"--"),"---")</f>
        <v>---</v>
      </c>
      <c r="X491" t="str">
        <f t="shared" si="55"/>
        <v>---</v>
      </c>
    </row>
    <row r="492" spans="1:24" x14ac:dyDescent="0.25">
      <c r="A492" t="s">
        <v>5610</v>
      </c>
      <c r="B492" t="s">
        <v>5223</v>
      </c>
      <c r="C492" t="s">
        <v>294</v>
      </c>
      <c r="D492" t="s">
        <v>271</v>
      </c>
      <c r="E492" t="s">
        <v>1384</v>
      </c>
      <c r="F492" t="str">
        <f t="shared" si="49"/>
        <v>J3-F15</v>
      </c>
      <c r="G492" t="str">
        <f>VLOOKUP(F492,RAW_b_TEI0185_REV03!A:B,2,0)</f>
        <v>GND</v>
      </c>
      <c r="H492" t="str">
        <f t="shared" si="50"/>
        <v>GND</v>
      </c>
      <c r="I492" t="str">
        <f t="shared" si="51"/>
        <v>--</v>
      </c>
      <c r="J492" t="str">
        <f t="shared" si="52"/>
        <v>---</v>
      </c>
      <c r="K492" t="str">
        <f>IFERROR(IF(J492="--",IF(G492=H492,VLOOKUP(G492,RAW_b_TEI0185_REV03!L:N,3,0),SUM(VLOOKUP(H492,RAW_b_TEI0185_REV03!L:N,3,0),VLOOKUP(G492,RAW_b_TEI0185_REV03!L:N,3,0))),"---"),"---")</f>
        <v>---</v>
      </c>
      <c r="L492" t="str">
        <f t="shared" si="53"/>
        <v>J3-F15</v>
      </c>
      <c r="M492" t="str">
        <f>IFERROR(IF(
COUNTIF(B2B!H:H,(IF(K492&lt;&gt;"---",IF(INDEX(RAW_b_TEI0185_REV03!B:D,MATCH(H492,RAW_b_TEI0185_REV03!B:B,0),3)=L492,INDEX(
RAW_b_TEI0185_REV03!B:D,MATCH(H492,INDEX(RAW_b_TEI0185_REV03!B:B,MATCH(H492,RAW_b_TEI0185_REV03!B:B,)+1):'RAW_b_TEI0185_REV03'!B11563,)+MATCH(H492,RAW_b_TEI0185_REV03!B:B,),3),INDEX(RAW_b_TEI0185_REV03!B:D,MATCH(H492,RAW_b_TEI0185_REV03!B:B,0),3)),"---")))=1,"---",IF(K492&lt;&gt;"---",IF(INDEX(RAW_b_TEI0185_REV03!B:D,MATCH(H492,RAW_b_TEI0185_REV03!B:B,0),3)=L492,INDEX(
RAW_b_TEI0185_REV03!B:D,MATCH(H492,INDEX(RAW_b_TEI0185_REV03!B:B,MATCH(H492,RAW_b_TEI0185_REV03!B:B,)+1):'RAW_b_TEI0185_REV03'!B11563,)+MATCH(H492,RAW_b_TEI0185_REV03!B:B,),3),INDEX(RAW_b_TEI0185_REV03!B:D,MATCH(H492,RAW_b_TEI0185_REV03!B:B,0),3)),"---")),"---")</f>
        <v>---</v>
      </c>
      <c r="N492" t="str">
        <f>IFERROR(IF(AND(B492="B2B",J492="--"),L492,IF(
COUNTIF(B2B!H:H,(IF(K492&lt;&gt;"---",IF(INDEX(RAW_b_TEI0185_REV03!B:D,MATCH(H492,RAW_b_TEI0185_REV03!B:B,0),3)=L492,INDEX(
RAW_b_TEI0185_REV03!B:D,MATCH(H492,INDEX(RAW_b_TEI0185_REV03!B:B,MATCH(H492,RAW_b_TEI0185_REV03!B:B,)+1):'RAW_b_TEI0185_REV03'!B11563,)+MATCH(H492,RAW_b_TEI0185_REV03!B:B,),3),INDEX(RAW_b_TEI0185_REV03!B:D,MATCH(H492,RAW_b_TEI0185_REV03!B:B,0),3)),"---")))=0,"---",IF(K492&lt;&gt;"---",IF(INDEX(RAW_b_TEI0185_REV03!B:D,MATCH(H492,RAW_b_TEI0185_REV03!B:B,0),3)=L492,INDEX(
RAW_b_TEI0185_REV03!B:D,MATCH(H492,INDEX(RAW_b_TEI0185_REV03!B:B,MATCH(H492,RAW_b_TEI0185_REV03!B:B,)+1):'RAW_b_TEI0185_REV03'!B11563,)+MATCH(H492,RAW_b_TEI0185_REV03!B:B,),3),INDEX(RAW_b_TEI0185_REV03!B:D,MATCH(H492,RAW_b_TEI0185_REV03!B:B,0),3)),"---"))),"---")</f>
        <v>---</v>
      </c>
      <c r="T492">
        <f>COUNTIF(RAW_b_TEI0185_REV03!B:B,G492)</f>
        <v>2019</v>
      </c>
      <c r="U492" t="str">
        <f t="shared" si="54"/>
        <v>FMC-GND</v>
      </c>
      <c r="W492" t="str">
        <f>IF(IF(IFERROR(VLOOKUP(H492,$O$6:$O$50,1,),1)=1,1,0),IFERROR(VLOOKUP($F$2&amp;"-"&amp;H492,RAW_b_TEI0185_REV03!C:G,4,0),"--"),"---")</f>
        <v>---</v>
      </c>
      <c r="X492" t="str">
        <f t="shared" si="55"/>
        <v>---</v>
      </c>
    </row>
    <row r="493" spans="1:24" x14ac:dyDescent="0.25">
      <c r="A493" t="s">
        <v>5611</v>
      </c>
      <c r="B493" t="s">
        <v>5223</v>
      </c>
      <c r="C493" t="s">
        <v>294</v>
      </c>
      <c r="D493" t="s">
        <v>271</v>
      </c>
      <c r="E493" t="s">
        <v>1386</v>
      </c>
      <c r="F493" t="str">
        <f t="shared" si="49"/>
        <v>J3-F18</v>
      </c>
      <c r="G493" t="str">
        <f>VLOOKUP(F493,RAW_b_TEI0185_REV03!A:B,2,0)</f>
        <v>GND</v>
      </c>
      <c r="H493" t="str">
        <f t="shared" si="50"/>
        <v>GND</v>
      </c>
      <c r="I493" t="str">
        <f t="shared" si="51"/>
        <v>--</v>
      </c>
      <c r="J493" t="str">
        <f t="shared" si="52"/>
        <v>---</v>
      </c>
      <c r="K493" t="str">
        <f>IFERROR(IF(J493="--",IF(G493=H493,VLOOKUP(G493,RAW_b_TEI0185_REV03!L:N,3,0),SUM(VLOOKUP(H493,RAW_b_TEI0185_REV03!L:N,3,0),VLOOKUP(G493,RAW_b_TEI0185_REV03!L:N,3,0))),"---"),"---")</f>
        <v>---</v>
      </c>
      <c r="L493" t="str">
        <f t="shared" si="53"/>
        <v>J3-F18</v>
      </c>
      <c r="M493" t="str">
        <f>IFERROR(IF(
COUNTIF(B2B!H:H,(IF(K493&lt;&gt;"---",IF(INDEX(RAW_b_TEI0185_REV03!B:D,MATCH(H493,RAW_b_TEI0185_REV03!B:B,0),3)=L493,INDEX(
RAW_b_TEI0185_REV03!B:D,MATCH(H493,INDEX(RAW_b_TEI0185_REV03!B:B,MATCH(H493,RAW_b_TEI0185_REV03!B:B,)+1):'RAW_b_TEI0185_REV03'!B11564,)+MATCH(H493,RAW_b_TEI0185_REV03!B:B,),3),INDEX(RAW_b_TEI0185_REV03!B:D,MATCH(H493,RAW_b_TEI0185_REV03!B:B,0),3)),"---")))=1,"---",IF(K493&lt;&gt;"---",IF(INDEX(RAW_b_TEI0185_REV03!B:D,MATCH(H493,RAW_b_TEI0185_REV03!B:B,0),3)=L493,INDEX(
RAW_b_TEI0185_REV03!B:D,MATCH(H493,INDEX(RAW_b_TEI0185_REV03!B:B,MATCH(H493,RAW_b_TEI0185_REV03!B:B,)+1):'RAW_b_TEI0185_REV03'!B11564,)+MATCH(H493,RAW_b_TEI0185_REV03!B:B,),3),INDEX(RAW_b_TEI0185_REV03!B:D,MATCH(H493,RAW_b_TEI0185_REV03!B:B,0),3)),"---")),"---")</f>
        <v>---</v>
      </c>
      <c r="N493" t="str">
        <f>IFERROR(IF(AND(B493="B2B",J493="--"),L493,IF(
COUNTIF(B2B!H:H,(IF(K493&lt;&gt;"---",IF(INDEX(RAW_b_TEI0185_REV03!B:D,MATCH(H493,RAW_b_TEI0185_REV03!B:B,0),3)=L493,INDEX(
RAW_b_TEI0185_REV03!B:D,MATCH(H493,INDEX(RAW_b_TEI0185_REV03!B:B,MATCH(H493,RAW_b_TEI0185_REV03!B:B,)+1):'RAW_b_TEI0185_REV03'!B11564,)+MATCH(H493,RAW_b_TEI0185_REV03!B:B,),3),INDEX(RAW_b_TEI0185_REV03!B:D,MATCH(H493,RAW_b_TEI0185_REV03!B:B,0),3)),"---")))=0,"---",IF(K493&lt;&gt;"---",IF(INDEX(RAW_b_TEI0185_REV03!B:D,MATCH(H493,RAW_b_TEI0185_REV03!B:B,0),3)=L493,INDEX(
RAW_b_TEI0185_REV03!B:D,MATCH(H493,INDEX(RAW_b_TEI0185_REV03!B:B,MATCH(H493,RAW_b_TEI0185_REV03!B:B,)+1):'RAW_b_TEI0185_REV03'!B11564,)+MATCH(H493,RAW_b_TEI0185_REV03!B:B,),3),INDEX(RAW_b_TEI0185_REV03!B:D,MATCH(H493,RAW_b_TEI0185_REV03!B:B,0),3)),"---"))),"---")</f>
        <v>---</v>
      </c>
      <c r="T493">
        <f>COUNTIF(RAW_b_TEI0185_REV03!B:B,G493)</f>
        <v>2019</v>
      </c>
      <c r="U493" t="str">
        <f t="shared" si="54"/>
        <v>FMC-GND</v>
      </c>
      <c r="W493" t="str">
        <f>IF(IF(IFERROR(VLOOKUP(H493,$O$6:$O$50,1,),1)=1,1,0),IFERROR(VLOOKUP($F$2&amp;"-"&amp;H493,RAW_b_TEI0185_REV03!C:G,4,0),"--"),"---")</f>
        <v>---</v>
      </c>
      <c r="X493" t="str">
        <f t="shared" si="55"/>
        <v>---</v>
      </c>
    </row>
    <row r="494" spans="1:24" x14ac:dyDescent="0.25">
      <c r="A494" t="s">
        <v>5612</v>
      </c>
      <c r="B494" t="s">
        <v>5223</v>
      </c>
      <c r="C494" t="s">
        <v>294</v>
      </c>
      <c r="D494" t="s">
        <v>271</v>
      </c>
      <c r="E494" t="s">
        <v>1388</v>
      </c>
      <c r="F494" t="str">
        <f t="shared" si="49"/>
        <v>J3-F21</v>
      </c>
      <c r="G494" t="str">
        <f>VLOOKUP(F494,RAW_b_TEI0185_REV03!A:B,2,0)</f>
        <v>GND</v>
      </c>
      <c r="H494" t="str">
        <f t="shared" si="50"/>
        <v>GND</v>
      </c>
      <c r="I494" t="str">
        <f t="shared" si="51"/>
        <v>--</v>
      </c>
      <c r="J494" t="str">
        <f t="shared" si="52"/>
        <v>---</v>
      </c>
      <c r="K494" t="str">
        <f>IFERROR(IF(J494="--",IF(G494=H494,VLOOKUP(G494,RAW_b_TEI0185_REV03!L:N,3,0),SUM(VLOOKUP(H494,RAW_b_TEI0185_REV03!L:N,3,0),VLOOKUP(G494,RAW_b_TEI0185_REV03!L:N,3,0))),"---"),"---")</f>
        <v>---</v>
      </c>
      <c r="L494" t="str">
        <f t="shared" si="53"/>
        <v>J3-F21</v>
      </c>
      <c r="M494" t="str">
        <f>IFERROR(IF(
COUNTIF(B2B!H:H,(IF(K494&lt;&gt;"---",IF(INDEX(RAW_b_TEI0185_REV03!B:D,MATCH(H494,RAW_b_TEI0185_REV03!B:B,0),3)=L494,INDEX(
RAW_b_TEI0185_REV03!B:D,MATCH(H494,INDEX(RAW_b_TEI0185_REV03!B:B,MATCH(H494,RAW_b_TEI0185_REV03!B:B,)+1):'RAW_b_TEI0185_REV03'!B11565,)+MATCH(H494,RAW_b_TEI0185_REV03!B:B,),3),INDEX(RAW_b_TEI0185_REV03!B:D,MATCH(H494,RAW_b_TEI0185_REV03!B:B,0),3)),"---")))=1,"---",IF(K494&lt;&gt;"---",IF(INDEX(RAW_b_TEI0185_REV03!B:D,MATCH(H494,RAW_b_TEI0185_REV03!B:B,0),3)=L494,INDEX(
RAW_b_TEI0185_REV03!B:D,MATCH(H494,INDEX(RAW_b_TEI0185_REV03!B:B,MATCH(H494,RAW_b_TEI0185_REV03!B:B,)+1):'RAW_b_TEI0185_REV03'!B11565,)+MATCH(H494,RAW_b_TEI0185_REV03!B:B,),3),INDEX(RAW_b_TEI0185_REV03!B:D,MATCH(H494,RAW_b_TEI0185_REV03!B:B,0),3)),"---")),"---")</f>
        <v>---</v>
      </c>
      <c r="N494" t="str">
        <f>IFERROR(IF(AND(B494="B2B",J494="--"),L494,IF(
COUNTIF(B2B!H:H,(IF(K494&lt;&gt;"---",IF(INDEX(RAW_b_TEI0185_REV03!B:D,MATCH(H494,RAW_b_TEI0185_REV03!B:B,0),3)=L494,INDEX(
RAW_b_TEI0185_REV03!B:D,MATCH(H494,INDEX(RAW_b_TEI0185_REV03!B:B,MATCH(H494,RAW_b_TEI0185_REV03!B:B,)+1):'RAW_b_TEI0185_REV03'!B11565,)+MATCH(H494,RAW_b_TEI0185_REV03!B:B,),3),INDEX(RAW_b_TEI0185_REV03!B:D,MATCH(H494,RAW_b_TEI0185_REV03!B:B,0),3)),"---")))=0,"---",IF(K494&lt;&gt;"---",IF(INDEX(RAW_b_TEI0185_REV03!B:D,MATCH(H494,RAW_b_TEI0185_REV03!B:B,0),3)=L494,INDEX(
RAW_b_TEI0185_REV03!B:D,MATCH(H494,INDEX(RAW_b_TEI0185_REV03!B:B,MATCH(H494,RAW_b_TEI0185_REV03!B:B,)+1):'RAW_b_TEI0185_REV03'!B11565,)+MATCH(H494,RAW_b_TEI0185_REV03!B:B,),3),INDEX(RAW_b_TEI0185_REV03!B:D,MATCH(H494,RAW_b_TEI0185_REV03!B:B,0),3)),"---"))),"---")</f>
        <v>---</v>
      </c>
      <c r="T494">
        <f>COUNTIF(RAW_b_TEI0185_REV03!B:B,G494)</f>
        <v>2019</v>
      </c>
      <c r="U494" t="str">
        <f t="shared" si="54"/>
        <v>FMC-GND</v>
      </c>
      <c r="W494" t="str">
        <f>IF(IF(IFERROR(VLOOKUP(H494,$O$6:$O$50,1,),1)=1,1,0),IFERROR(VLOOKUP($F$2&amp;"-"&amp;H494,RAW_b_TEI0185_REV03!C:G,4,0),"--"),"---")</f>
        <v>---</v>
      </c>
      <c r="X494" t="str">
        <f t="shared" si="55"/>
        <v>---</v>
      </c>
    </row>
    <row r="495" spans="1:24" x14ac:dyDescent="0.25">
      <c r="A495" t="s">
        <v>5613</v>
      </c>
      <c r="B495" t="s">
        <v>5223</v>
      </c>
      <c r="C495" t="s">
        <v>294</v>
      </c>
      <c r="D495" t="s">
        <v>271</v>
      </c>
      <c r="E495" t="s">
        <v>1390</v>
      </c>
      <c r="F495" t="str">
        <f t="shared" si="49"/>
        <v>J3-F24</v>
      </c>
      <c r="G495" t="str">
        <f>VLOOKUP(F495,RAW_b_TEI0185_REV03!A:B,2,0)</f>
        <v>GND</v>
      </c>
      <c r="H495" t="str">
        <f t="shared" si="50"/>
        <v>GND</v>
      </c>
      <c r="I495" t="str">
        <f t="shared" si="51"/>
        <v>--</v>
      </c>
      <c r="J495" t="str">
        <f t="shared" si="52"/>
        <v>---</v>
      </c>
      <c r="K495" t="str">
        <f>IFERROR(IF(J495="--",IF(G495=H495,VLOOKUP(G495,RAW_b_TEI0185_REV03!L:N,3,0),SUM(VLOOKUP(H495,RAW_b_TEI0185_REV03!L:N,3,0),VLOOKUP(G495,RAW_b_TEI0185_REV03!L:N,3,0))),"---"),"---")</f>
        <v>---</v>
      </c>
      <c r="L495" t="str">
        <f t="shared" si="53"/>
        <v>J3-F24</v>
      </c>
      <c r="M495" t="str">
        <f>IFERROR(IF(
COUNTIF(B2B!H:H,(IF(K495&lt;&gt;"---",IF(INDEX(RAW_b_TEI0185_REV03!B:D,MATCH(H495,RAW_b_TEI0185_REV03!B:B,0),3)=L495,INDEX(
RAW_b_TEI0185_REV03!B:D,MATCH(H495,INDEX(RAW_b_TEI0185_REV03!B:B,MATCH(H495,RAW_b_TEI0185_REV03!B:B,)+1):'RAW_b_TEI0185_REV03'!B11566,)+MATCH(H495,RAW_b_TEI0185_REV03!B:B,),3),INDEX(RAW_b_TEI0185_REV03!B:D,MATCH(H495,RAW_b_TEI0185_REV03!B:B,0),3)),"---")))=1,"---",IF(K495&lt;&gt;"---",IF(INDEX(RAW_b_TEI0185_REV03!B:D,MATCH(H495,RAW_b_TEI0185_REV03!B:B,0),3)=L495,INDEX(
RAW_b_TEI0185_REV03!B:D,MATCH(H495,INDEX(RAW_b_TEI0185_REV03!B:B,MATCH(H495,RAW_b_TEI0185_REV03!B:B,)+1):'RAW_b_TEI0185_REV03'!B11566,)+MATCH(H495,RAW_b_TEI0185_REV03!B:B,),3),INDEX(RAW_b_TEI0185_REV03!B:D,MATCH(H495,RAW_b_TEI0185_REV03!B:B,0),3)),"---")),"---")</f>
        <v>---</v>
      </c>
      <c r="N495" t="str">
        <f>IFERROR(IF(AND(B495="B2B",J495="--"),L495,IF(
COUNTIF(B2B!H:H,(IF(K495&lt;&gt;"---",IF(INDEX(RAW_b_TEI0185_REV03!B:D,MATCH(H495,RAW_b_TEI0185_REV03!B:B,0),3)=L495,INDEX(
RAW_b_TEI0185_REV03!B:D,MATCH(H495,INDEX(RAW_b_TEI0185_REV03!B:B,MATCH(H495,RAW_b_TEI0185_REV03!B:B,)+1):'RAW_b_TEI0185_REV03'!B11566,)+MATCH(H495,RAW_b_TEI0185_REV03!B:B,),3),INDEX(RAW_b_TEI0185_REV03!B:D,MATCH(H495,RAW_b_TEI0185_REV03!B:B,0),3)),"---")))=0,"---",IF(K495&lt;&gt;"---",IF(INDEX(RAW_b_TEI0185_REV03!B:D,MATCH(H495,RAW_b_TEI0185_REV03!B:B,0),3)=L495,INDEX(
RAW_b_TEI0185_REV03!B:D,MATCH(H495,INDEX(RAW_b_TEI0185_REV03!B:B,MATCH(H495,RAW_b_TEI0185_REV03!B:B,)+1):'RAW_b_TEI0185_REV03'!B11566,)+MATCH(H495,RAW_b_TEI0185_REV03!B:B,),3),INDEX(RAW_b_TEI0185_REV03!B:D,MATCH(H495,RAW_b_TEI0185_REV03!B:B,0),3)),"---"))),"---")</f>
        <v>---</v>
      </c>
      <c r="T495">
        <f>COUNTIF(RAW_b_TEI0185_REV03!B:B,G495)</f>
        <v>2019</v>
      </c>
      <c r="U495" t="str">
        <f t="shared" si="54"/>
        <v>FMC-GND</v>
      </c>
      <c r="W495" t="str">
        <f>IF(IF(IFERROR(VLOOKUP(H495,$O$6:$O$50,1,),1)=1,1,0),IFERROR(VLOOKUP($F$2&amp;"-"&amp;H495,RAW_b_TEI0185_REV03!C:G,4,0),"--"),"---")</f>
        <v>---</v>
      </c>
      <c r="X495" t="str">
        <f t="shared" si="55"/>
        <v>---</v>
      </c>
    </row>
    <row r="496" spans="1:24" x14ac:dyDescent="0.25">
      <c r="A496" t="s">
        <v>5614</v>
      </c>
      <c r="B496" t="s">
        <v>5223</v>
      </c>
      <c r="C496" t="s">
        <v>294</v>
      </c>
      <c r="D496" t="s">
        <v>271</v>
      </c>
      <c r="E496" t="s">
        <v>1392</v>
      </c>
      <c r="F496" t="str">
        <f t="shared" si="49"/>
        <v>J3-F27</v>
      </c>
      <c r="G496" t="str">
        <f>VLOOKUP(F496,RAW_b_TEI0185_REV03!A:B,2,0)</f>
        <v>GND</v>
      </c>
      <c r="H496" t="str">
        <f t="shared" si="50"/>
        <v>GND</v>
      </c>
      <c r="I496" t="str">
        <f t="shared" si="51"/>
        <v>--</v>
      </c>
      <c r="J496" t="str">
        <f t="shared" si="52"/>
        <v>---</v>
      </c>
      <c r="K496" t="str">
        <f>IFERROR(IF(J496="--",IF(G496=H496,VLOOKUP(G496,RAW_b_TEI0185_REV03!L:N,3,0),SUM(VLOOKUP(H496,RAW_b_TEI0185_REV03!L:N,3,0),VLOOKUP(G496,RAW_b_TEI0185_REV03!L:N,3,0))),"---"),"---")</f>
        <v>---</v>
      </c>
      <c r="L496" t="str">
        <f t="shared" si="53"/>
        <v>J3-F27</v>
      </c>
      <c r="M496" t="str">
        <f>IFERROR(IF(
COUNTIF(B2B!H:H,(IF(K496&lt;&gt;"---",IF(INDEX(RAW_b_TEI0185_REV03!B:D,MATCH(H496,RAW_b_TEI0185_REV03!B:B,0),3)=L496,INDEX(
RAW_b_TEI0185_REV03!B:D,MATCH(H496,INDEX(RAW_b_TEI0185_REV03!B:B,MATCH(H496,RAW_b_TEI0185_REV03!B:B,)+1):'RAW_b_TEI0185_REV03'!B11567,)+MATCH(H496,RAW_b_TEI0185_REV03!B:B,),3),INDEX(RAW_b_TEI0185_REV03!B:D,MATCH(H496,RAW_b_TEI0185_REV03!B:B,0),3)),"---")))=1,"---",IF(K496&lt;&gt;"---",IF(INDEX(RAW_b_TEI0185_REV03!B:D,MATCH(H496,RAW_b_TEI0185_REV03!B:B,0),3)=L496,INDEX(
RAW_b_TEI0185_REV03!B:D,MATCH(H496,INDEX(RAW_b_TEI0185_REV03!B:B,MATCH(H496,RAW_b_TEI0185_REV03!B:B,)+1):'RAW_b_TEI0185_REV03'!B11567,)+MATCH(H496,RAW_b_TEI0185_REV03!B:B,),3),INDEX(RAW_b_TEI0185_REV03!B:D,MATCH(H496,RAW_b_TEI0185_REV03!B:B,0),3)),"---")),"---")</f>
        <v>---</v>
      </c>
      <c r="N496" t="str">
        <f>IFERROR(IF(AND(B496="B2B",J496="--"),L496,IF(
COUNTIF(B2B!H:H,(IF(K496&lt;&gt;"---",IF(INDEX(RAW_b_TEI0185_REV03!B:D,MATCH(H496,RAW_b_TEI0185_REV03!B:B,0),3)=L496,INDEX(
RAW_b_TEI0185_REV03!B:D,MATCH(H496,INDEX(RAW_b_TEI0185_REV03!B:B,MATCH(H496,RAW_b_TEI0185_REV03!B:B,)+1):'RAW_b_TEI0185_REV03'!B11567,)+MATCH(H496,RAW_b_TEI0185_REV03!B:B,),3),INDEX(RAW_b_TEI0185_REV03!B:D,MATCH(H496,RAW_b_TEI0185_REV03!B:B,0),3)),"---")))=0,"---",IF(K496&lt;&gt;"---",IF(INDEX(RAW_b_TEI0185_REV03!B:D,MATCH(H496,RAW_b_TEI0185_REV03!B:B,0),3)=L496,INDEX(
RAW_b_TEI0185_REV03!B:D,MATCH(H496,INDEX(RAW_b_TEI0185_REV03!B:B,MATCH(H496,RAW_b_TEI0185_REV03!B:B,)+1):'RAW_b_TEI0185_REV03'!B11567,)+MATCH(H496,RAW_b_TEI0185_REV03!B:B,),3),INDEX(RAW_b_TEI0185_REV03!B:D,MATCH(H496,RAW_b_TEI0185_REV03!B:B,0),3)),"---"))),"---")</f>
        <v>---</v>
      </c>
      <c r="T496">
        <f>COUNTIF(RAW_b_TEI0185_REV03!B:B,G496)</f>
        <v>2019</v>
      </c>
      <c r="U496" t="str">
        <f t="shared" si="54"/>
        <v>FMC-GND</v>
      </c>
      <c r="W496" t="str">
        <f>IF(IF(IFERROR(VLOOKUP(H496,$O$6:$O$50,1,),1)=1,1,0),IFERROR(VLOOKUP($F$2&amp;"-"&amp;H496,RAW_b_TEI0185_REV03!C:G,4,0),"--"),"---")</f>
        <v>---</v>
      </c>
      <c r="X496" t="str">
        <f t="shared" si="55"/>
        <v>---</v>
      </c>
    </row>
    <row r="497" spans="1:24" x14ac:dyDescent="0.25">
      <c r="A497" t="s">
        <v>5615</v>
      </c>
      <c r="B497" t="s">
        <v>5223</v>
      </c>
      <c r="C497" t="s">
        <v>294</v>
      </c>
      <c r="D497" t="s">
        <v>271</v>
      </c>
      <c r="E497" t="s">
        <v>1394</v>
      </c>
      <c r="F497" t="str">
        <f t="shared" si="49"/>
        <v>J3-F30</v>
      </c>
      <c r="G497" t="str">
        <f>VLOOKUP(F497,RAW_b_TEI0185_REV03!A:B,2,0)</f>
        <v>GND</v>
      </c>
      <c r="H497" t="str">
        <f t="shared" si="50"/>
        <v>GND</v>
      </c>
      <c r="I497" t="str">
        <f t="shared" si="51"/>
        <v>--</v>
      </c>
      <c r="J497" t="str">
        <f t="shared" si="52"/>
        <v>---</v>
      </c>
      <c r="K497" t="str">
        <f>IFERROR(IF(J497="--",IF(G497=H497,VLOOKUP(G497,RAW_b_TEI0185_REV03!L:N,3,0),SUM(VLOOKUP(H497,RAW_b_TEI0185_REV03!L:N,3,0),VLOOKUP(G497,RAW_b_TEI0185_REV03!L:N,3,0))),"---"),"---")</f>
        <v>---</v>
      </c>
      <c r="L497" t="str">
        <f t="shared" si="53"/>
        <v>J3-F30</v>
      </c>
      <c r="M497" t="str">
        <f>IFERROR(IF(
COUNTIF(B2B!H:H,(IF(K497&lt;&gt;"---",IF(INDEX(RAW_b_TEI0185_REV03!B:D,MATCH(H497,RAW_b_TEI0185_REV03!B:B,0),3)=L497,INDEX(
RAW_b_TEI0185_REV03!B:D,MATCH(H497,INDEX(RAW_b_TEI0185_REV03!B:B,MATCH(H497,RAW_b_TEI0185_REV03!B:B,)+1):'RAW_b_TEI0185_REV03'!B11568,)+MATCH(H497,RAW_b_TEI0185_REV03!B:B,),3),INDEX(RAW_b_TEI0185_REV03!B:D,MATCH(H497,RAW_b_TEI0185_REV03!B:B,0),3)),"---")))=1,"---",IF(K497&lt;&gt;"---",IF(INDEX(RAW_b_TEI0185_REV03!B:D,MATCH(H497,RAW_b_TEI0185_REV03!B:B,0),3)=L497,INDEX(
RAW_b_TEI0185_REV03!B:D,MATCH(H497,INDEX(RAW_b_TEI0185_REV03!B:B,MATCH(H497,RAW_b_TEI0185_REV03!B:B,)+1):'RAW_b_TEI0185_REV03'!B11568,)+MATCH(H497,RAW_b_TEI0185_REV03!B:B,),3),INDEX(RAW_b_TEI0185_REV03!B:D,MATCH(H497,RAW_b_TEI0185_REV03!B:B,0),3)),"---")),"---")</f>
        <v>---</v>
      </c>
      <c r="N497" t="str">
        <f>IFERROR(IF(AND(B497="B2B",J497="--"),L497,IF(
COUNTIF(B2B!H:H,(IF(K497&lt;&gt;"---",IF(INDEX(RAW_b_TEI0185_REV03!B:D,MATCH(H497,RAW_b_TEI0185_REV03!B:B,0),3)=L497,INDEX(
RAW_b_TEI0185_REV03!B:D,MATCH(H497,INDEX(RAW_b_TEI0185_REV03!B:B,MATCH(H497,RAW_b_TEI0185_REV03!B:B,)+1):'RAW_b_TEI0185_REV03'!B11568,)+MATCH(H497,RAW_b_TEI0185_REV03!B:B,),3),INDEX(RAW_b_TEI0185_REV03!B:D,MATCH(H497,RAW_b_TEI0185_REV03!B:B,0),3)),"---")))=0,"---",IF(K497&lt;&gt;"---",IF(INDEX(RAW_b_TEI0185_REV03!B:D,MATCH(H497,RAW_b_TEI0185_REV03!B:B,0),3)=L497,INDEX(
RAW_b_TEI0185_REV03!B:D,MATCH(H497,INDEX(RAW_b_TEI0185_REV03!B:B,MATCH(H497,RAW_b_TEI0185_REV03!B:B,)+1):'RAW_b_TEI0185_REV03'!B11568,)+MATCH(H497,RAW_b_TEI0185_REV03!B:B,),3),INDEX(RAW_b_TEI0185_REV03!B:D,MATCH(H497,RAW_b_TEI0185_REV03!B:B,0),3)),"---"))),"---")</f>
        <v>---</v>
      </c>
      <c r="T497">
        <f>COUNTIF(RAW_b_TEI0185_REV03!B:B,G497)</f>
        <v>2019</v>
      </c>
      <c r="U497" t="str">
        <f t="shared" si="54"/>
        <v>FMC-GND</v>
      </c>
      <c r="W497" t="str">
        <f>IF(IF(IFERROR(VLOOKUP(H497,$O$6:$O$50,1,),1)=1,1,0),IFERROR(VLOOKUP($F$2&amp;"-"&amp;H497,RAW_b_TEI0185_REV03!C:G,4,0),"--"),"---")</f>
        <v>---</v>
      </c>
      <c r="X497" t="str">
        <f t="shared" si="55"/>
        <v>---</v>
      </c>
    </row>
    <row r="498" spans="1:24" x14ac:dyDescent="0.25">
      <c r="A498" t="s">
        <v>5616</v>
      </c>
      <c r="B498" t="s">
        <v>5223</v>
      </c>
      <c r="C498" t="s">
        <v>294</v>
      </c>
      <c r="D498" t="s">
        <v>271</v>
      </c>
      <c r="E498" t="s">
        <v>1396</v>
      </c>
      <c r="F498" t="str">
        <f t="shared" si="49"/>
        <v>J3-F33</v>
      </c>
      <c r="G498" t="str">
        <f>VLOOKUP(F498,RAW_b_TEI0185_REV03!A:B,2,0)</f>
        <v>GND</v>
      </c>
      <c r="H498" t="str">
        <f t="shared" si="50"/>
        <v>GND</v>
      </c>
      <c r="I498" t="str">
        <f t="shared" si="51"/>
        <v>--</v>
      </c>
      <c r="J498" t="str">
        <f t="shared" si="52"/>
        <v>---</v>
      </c>
      <c r="K498" t="str">
        <f>IFERROR(IF(J498="--",IF(G498=H498,VLOOKUP(G498,RAW_b_TEI0185_REV03!L:N,3,0),SUM(VLOOKUP(H498,RAW_b_TEI0185_REV03!L:N,3,0),VLOOKUP(G498,RAW_b_TEI0185_REV03!L:N,3,0))),"---"),"---")</f>
        <v>---</v>
      </c>
      <c r="L498" t="str">
        <f t="shared" si="53"/>
        <v>J3-F33</v>
      </c>
      <c r="M498" t="str">
        <f>IFERROR(IF(
COUNTIF(B2B!H:H,(IF(K498&lt;&gt;"---",IF(INDEX(RAW_b_TEI0185_REV03!B:D,MATCH(H498,RAW_b_TEI0185_REV03!B:B,0),3)=L498,INDEX(
RAW_b_TEI0185_REV03!B:D,MATCH(H498,INDEX(RAW_b_TEI0185_REV03!B:B,MATCH(H498,RAW_b_TEI0185_REV03!B:B,)+1):'RAW_b_TEI0185_REV03'!B11569,)+MATCH(H498,RAW_b_TEI0185_REV03!B:B,),3),INDEX(RAW_b_TEI0185_REV03!B:D,MATCH(H498,RAW_b_TEI0185_REV03!B:B,0),3)),"---")))=1,"---",IF(K498&lt;&gt;"---",IF(INDEX(RAW_b_TEI0185_REV03!B:D,MATCH(H498,RAW_b_TEI0185_REV03!B:B,0),3)=L498,INDEX(
RAW_b_TEI0185_REV03!B:D,MATCH(H498,INDEX(RAW_b_TEI0185_REV03!B:B,MATCH(H498,RAW_b_TEI0185_REV03!B:B,)+1):'RAW_b_TEI0185_REV03'!B11569,)+MATCH(H498,RAW_b_TEI0185_REV03!B:B,),3),INDEX(RAW_b_TEI0185_REV03!B:D,MATCH(H498,RAW_b_TEI0185_REV03!B:B,0),3)),"---")),"---")</f>
        <v>---</v>
      </c>
      <c r="N498" t="str">
        <f>IFERROR(IF(AND(B498="B2B",J498="--"),L498,IF(
COUNTIF(B2B!H:H,(IF(K498&lt;&gt;"---",IF(INDEX(RAW_b_TEI0185_REV03!B:D,MATCH(H498,RAW_b_TEI0185_REV03!B:B,0),3)=L498,INDEX(
RAW_b_TEI0185_REV03!B:D,MATCH(H498,INDEX(RAW_b_TEI0185_REV03!B:B,MATCH(H498,RAW_b_TEI0185_REV03!B:B,)+1):'RAW_b_TEI0185_REV03'!B11569,)+MATCH(H498,RAW_b_TEI0185_REV03!B:B,),3),INDEX(RAW_b_TEI0185_REV03!B:D,MATCH(H498,RAW_b_TEI0185_REV03!B:B,0),3)),"---")))=0,"---",IF(K498&lt;&gt;"---",IF(INDEX(RAW_b_TEI0185_REV03!B:D,MATCH(H498,RAW_b_TEI0185_REV03!B:B,0),3)=L498,INDEX(
RAW_b_TEI0185_REV03!B:D,MATCH(H498,INDEX(RAW_b_TEI0185_REV03!B:B,MATCH(H498,RAW_b_TEI0185_REV03!B:B,)+1):'RAW_b_TEI0185_REV03'!B11569,)+MATCH(H498,RAW_b_TEI0185_REV03!B:B,),3),INDEX(RAW_b_TEI0185_REV03!B:D,MATCH(H498,RAW_b_TEI0185_REV03!B:B,0),3)),"---"))),"---")</f>
        <v>---</v>
      </c>
      <c r="T498">
        <f>COUNTIF(RAW_b_TEI0185_REV03!B:B,G498)</f>
        <v>2019</v>
      </c>
      <c r="U498" t="str">
        <f t="shared" si="54"/>
        <v>FMC-GND</v>
      </c>
      <c r="W498" t="str">
        <f>IF(IF(IFERROR(VLOOKUP(H498,$O$6:$O$50,1,),1)=1,1,0),IFERROR(VLOOKUP($F$2&amp;"-"&amp;H498,RAW_b_TEI0185_REV03!C:G,4,0),"--"),"---")</f>
        <v>---</v>
      </c>
      <c r="X498" t="str">
        <f t="shared" si="55"/>
        <v>---</v>
      </c>
    </row>
    <row r="499" spans="1:24" x14ac:dyDescent="0.25">
      <c r="A499" t="s">
        <v>5617</v>
      </c>
      <c r="B499" t="s">
        <v>5223</v>
      </c>
      <c r="C499" t="s">
        <v>294</v>
      </c>
      <c r="D499" t="s">
        <v>271</v>
      </c>
      <c r="E499" t="s">
        <v>1398</v>
      </c>
      <c r="F499" t="str">
        <f t="shared" si="49"/>
        <v>J3-F36</v>
      </c>
      <c r="G499" t="str">
        <f>VLOOKUP(F499,RAW_b_TEI0185_REV03!A:B,2,0)</f>
        <v>GND</v>
      </c>
      <c r="H499" t="str">
        <f t="shared" si="50"/>
        <v>GND</v>
      </c>
      <c r="I499" t="str">
        <f t="shared" si="51"/>
        <v>--</v>
      </c>
      <c r="J499" t="str">
        <f t="shared" si="52"/>
        <v>---</v>
      </c>
      <c r="K499" t="str">
        <f>IFERROR(IF(J499="--",IF(G499=H499,VLOOKUP(G499,RAW_b_TEI0185_REV03!L:N,3,0),SUM(VLOOKUP(H499,RAW_b_TEI0185_REV03!L:N,3,0),VLOOKUP(G499,RAW_b_TEI0185_REV03!L:N,3,0))),"---"),"---")</f>
        <v>---</v>
      </c>
      <c r="L499" t="str">
        <f t="shared" si="53"/>
        <v>J3-F36</v>
      </c>
      <c r="M499" t="str">
        <f>IFERROR(IF(
COUNTIF(B2B!H:H,(IF(K499&lt;&gt;"---",IF(INDEX(RAW_b_TEI0185_REV03!B:D,MATCH(H499,RAW_b_TEI0185_REV03!B:B,0),3)=L499,INDEX(
RAW_b_TEI0185_REV03!B:D,MATCH(H499,INDEX(RAW_b_TEI0185_REV03!B:B,MATCH(H499,RAW_b_TEI0185_REV03!B:B,)+1):'RAW_b_TEI0185_REV03'!B11570,)+MATCH(H499,RAW_b_TEI0185_REV03!B:B,),3),INDEX(RAW_b_TEI0185_REV03!B:D,MATCH(H499,RAW_b_TEI0185_REV03!B:B,0),3)),"---")))=1,"---",IF(K499&lt;&gt;"---",IF(INDEX(RAW_b_TEI0185_REV03!B:D,MATCH(H499,RAW_b_TEI0185_REV03!B:B,0),3)=L499,INDEX(
RAW_b_TEI0185_REV03!B:D,MATCH(H499,INDEX(RAW_b_TEI0185_REV03!B:B,MATCH(H499,RAW_b_TEI0185_REV03!B:B,)+1):'RAW_b_TEI0185_REV03'!B11570,)+MATCH(H499,RAW_b_TEI0185_REV03!B:B,),3),INDEX(RAW_b_TEI0185_REV03!B:D,MATCH(H499,RAW_b_TEI0185_REV03!B:B,0),3)),"---")),"---")</f>
        <v>---</v>
      </c>
      <c r="N499" t="str">
        <f>IFERROR(IF(AND(B499="B2B",J499="--"),L499,IF(
COUNTIF(B2B!H:H,(IF(K499&lt;&gt;"---",IF(INDEX(RAW_b_TEI0185_REV03!B:D,MATCH(H499,RAW_b_TEI0185_REV03!B:B,0),3)=L499,INDEX(
RAW_b_TEI0185_REV03!B:D,MATCH(H499,INDEX(RAW_b_TEI0185_REV03!B:B,MATCH(H499,RAW_b_TEI0185_REV03!B:B,)+1):'RAW_b_TEI0185_REV03'!B11570,)+MATCH(H499,RAW_b_TEI0185_REV03!B:B,),3),INDEX(RAW_b_TEI0185_REV03!B:D,MATCH(H499,RAW_b_TEI0185_REV03!B:B,0),3)),"---")))=0,"---",IF(K499&lt;&gt;"---",IF(INDEX(RAW_b_TEI0185_REV03!B:D,MATCH(H499,RAW_b_TEI0185_REV03!B:B,0),3)=L499,INDEX(
RAW_b_TEI0185_REV03!B:D,MATCH(H499,INDEX(RAW_b_TEI0185_REV03!B:B,MATCH(H499,RAW_b_TEI0185_REV03!B:B,)+1):'RAW_b_TEI0185_REV03'!B11570,)+MATCH(H499,RAW_b_TEI0185_REV03!B:B,),3),INDEX(RAW_b_TEI0185_REV03!B:D,MATCH(H499,RAW_b_TEI0185_REV03!B:B,0),3)),"---"))),"---")</f>
        <v>---</v>
      </c>
      <c r="T499">
        <f>COUNTIF(RAW_b_TEI0185_REV03!B:B,G499)</f>
        <v>2019</v>
      </c>
      <c r="U499" t="str">
        <f t="shared" si="54"/>
        <v>FMC-GND</v>
      </c>
      <c r="W499" t="str">
        <f>IF(IF(IFERROR(VLOOKUP(H499,$O$6:$O$50,1,),1)=1,1,0),IFERROR(VLOOKUP($F$2&amp;"-"&amp;H499,RAW_b_TEI0185_REV03!C:G,4,0),"--"),"---")</f>
        <v>---</v>
      </c>
      <c r="X499" t="str">
        <f t="shared" si="55"/>
        <v>---</v>
      </c>
    </row>
    <row r="500" spans="1:24" x14ac:dyDescent="0.25">
      <c r="A500" t="s">
        <v>5618</v>
      </c>
      <c r="B500" t="s">
        <v>5223</v>
      </c>
      <c r="C500" t="s">
        <v>294</v>
      </c>
      <c r="D500" t="s">
        <v>271</v>
      </c>
      <c r="E500" t="s">
        <v>1400</v>
      </c>
      <c r="F500" t="str">
        <f t="shared" si="49"/>
        <v>J3-F39</v>
      </c>
      <c r="G500" t="str">
        <f>VLOOKUP(F500,RAW_b_TEI0185_REV03!A:B,2,0)</f>
        <v>GND</v>
      </c>
      <c r="H500" t="str">
        <f t="shared" si="50"/>
        <v>GND</v>
      </c>
      <c r="I500" t="str">
        <f t="shared" si="51"/>
        <v>--</v>
      </c>
      <c r="J500" t="str">
        <f t="shared" si="52"/>
        <v>---</v>
      </c>
      <c r="K500" t="str">
        <f>IFERROR(IF(J500="--",IF(G500=H500,VLOOKUP(G500,RAW_b_TEI0185_REV03!L:N,3,0),SUM(VLOOKUP(H500,RAW_b_TEI0185_REV03!L:N,3,0),VLOOKUP(G500,RAW_b_TEI0185_REV03!L:N,3,0))),"---"),"---")</f>
        <v>---</v>
      </c>
      <c r="L500" t="str">
        <f t="shared" si="53"/>
        <v>J3-F39</v>
      </c>
      <c r="M500" t="str">
        <f>IFERROR(IF(
COUNTIF(B2B!H:H,(IF(K500&lt;&gt;"---",IF(INDEX(RAW_b_TEI0185_REV03!B:D,MATCH(H500,RAW_b_TEI0185_REV03!B:B,0),3)=L500,INDEX(
RAW_b_TEI0185_REV03!B:D,MATCH(H500,INDEX(RAW_b_TEI0185_REV03!B:B,MATCH(H500,RAW_b_TEI0185_REV03!B:B,)+1):'RAW_b_TEI0185_REV03'!B11571,)+MATCH(H500,RAW_b_TEI0185_REV03!B:B,),3),INDEX(RAW_b_TEI0185_REV03!B:D,MATCH(H500,RAW_b_TEI0185_REV03!B:B,0),3)),"---")))=1,"---",IF(K500&lt;&gt;"---",IF(INDEX(RAW_b_TEI0185_REV03!B:D,MATCH(H500,RAW_b_TEI0185_REV03!B:B,0),3)=L500,INDEX(
RAW_b_TEI0185_REV03!B:D,MATCH(H500,INDEX(RAW_b_TEI0185_REV03!B:B,MATCH(H500,RAW_b_TEI0185_REV03!B:B,)+1):'RAW_b_TEI0185_REV03'!B11571,)+MATCH(H500,RAW_b_TEI0185_REV03!B:B,),3),INDEX(RAW_b_TEI0185_REV03!B:D,MATCH(H500,RAW_b_TEI0185_REV03!B:B,0),3)),"---")),"---")</f>
        <v>---</v>
      </c>
      <c r="N500" t="str">
        <f>IFERROR(IF(AND(B500="B2B",J500="--"),L500,IF(
COUNTIF(B2B!H:H,(IF(K500&lt;&gt;"---",IF(INDEX(RAW_b_TEI0185_REV03!B:D,MATCH(H500,RAW_b_TEI0185_REV03!B:B,0),3)=L500,INDEX(
RAW_b_TEI0185_REV03!B:D,MATCH(H500,INDEX(RAW_b_TEI0185_REV03!B:B,MATCH(H500,RAW_b_TEI0185_REV03!B:B,)+1):'RAW_b_TEI0185_REV03'!B11571,)+MATCH(H500,RAW_b_TEI0185_REV03!B:B,),3),INDEX(RAW_b_TEI0185_REV03!B:D,MATCH(H500,RAW_b_TEI0185_REV03!B:B,0),3)),"---")))=0,"---",IF(K500&lt;&gt;"---",IF(INDEX(RAW_b_TEI0185_REV03!B:D,MATCH(H500,RAW_b_TEI0185_REV03!B:B,0),3)=L500,INDEX(
RAW_b_TEI0185_REV03!B:D,MATCH(H500,INDEX(RAW_b_TEI0185_REV03!B:B,MATCH(H500,RAW_b_TEI0185_REV03!B:B,)+1):'RAW_b_TEI0185_REV03'!B11571,)+MATCH(H500,RAW_b_TEI0185_REV03!B:B,),3),INDEX(RAW_b_TEI0185_REV03!B:D,MATCH(H500,RAW_b_TEI0185_REV03!B:B,0),3)),"---"))),"---")</f>
        <v>---</v>
      </c>
      <c r="T500">
        <f>COUNTIF(RAW_b_TEI0185_REV03!B:B,G500)</f>
        <v>2019</v>
      </c>
      <c r="U500" t="str">
        <f t="shared" si="54"/>
        <v>FMC-GND</v>
      </c>
      <c r="W500" t="str">
        <f>IF(IF(IFERROR(VLOOKUP(H500,$O$6:$O$50,1,),1)=1,1,0),IFERROR(VLOOKUP($F$2&amp;"-"&amp;H500,RAW_b_TEI0185_REV03!C:G,4,0),"--"),"---")</f>
        <v>---</v>
      </c>
      <c r="X500" t="str">
        <f t="shared" si="55"/>
        <v>---</v>
      </c>
    </row>
    <row r="501" spans="1:24" x14ac:dyDescent="0.25">
      <c r="A501" t="s">
        <v>5619</v>
      </c>
      <c r="B501" t="s">
        <v>5223</v>
      </c>
      <c r="C501" t="s">
        <v>998</v>
      </c>
      <c r="D501" t="s">
        <v>271</v>
      </c>
      <c r="E501" t="s">
        <v>1402</v>
      </c>
      <c r="F501" t="str">
        <f t="shared" si="49"/>
        <v>J3-F40</v>
      </c>
      <c r="G501" t="str">
        <f>VLOOKUP(F501,RAW_b_TEI0185_REV03!A:B,2,0)</f>
        <v>FMC_ADJ</v>
      </c>
      <c r="H501" t="str">
        <f t="shared" si="50"/>
        <v>FMC_ADJ</v>
      </c>
      <c r="I501" t="str">
        <f t="shared" si="51"/>
        <v>--</v>
      </c>
      <c r="J501" t="str">
        <f t="shared" si="52"/>
        <v>---</v>
      </c>
      <c r="K501" t="str">
        <f>IFERROR(IF(J501="--",IF(G501=H501,VLOOKUP(G501,RAW_b_TEI0185_REV03!L:N,3,0),SUM(VLOOKUP(H501,RAW_b_TEI0185_REV03!L:N,3,0),VLOOKUP(G501,RAW_b_TEI0185_REV03!L:N,3,0))),"---"),"---")</f>
        <v>---</v>
      </c>
      <c r="L501" t="str">
        <f t="shared" si="53"/>
        <v>J3-F40</v>
      </c>
      <c r="M501" t="str">
        <f>IFERROR(IF(
COUNTIF(B2B!H:H,(IF(K501&lt;&gt;"---",IF(INDEX(RAW_b_TEI0185_REV03!B:D,MATCH(H501,RAW_b_TEI0185_REV03!B:B,0),3)=L501,INDEX(
RAW_b_TEI0185_REV03!B:D,MATCH(H501,INDEX(RAW_b_TEI0185_REV03!B:B,MATCH(H501,RAW_b_TEI0185_REV03!B:B,)+1):'RAW_b_TEI0185_REV03'!B11572,)+MATCH(H501,RAW_b_TEI0185_REV03!B:B,),3),INDEX(RAW_b_TEI0185_REV03!B:D,MATCH(H501,RAW_b_TEI0185_REV03!B:B,0),3)),"---")))=1,"---",IF(K501&lt;&gt;"---",IF(INDEX(RAW_b_TEI0185_REV03!B:D,MATCH(H501,RAW_b_TEI0185_REV03!B:B,0),3)=L501,INDEX(
RAW_b_TEI0185_REV03!B:D,MATCH(H501,INDEX(RAW_b_TEI0185_REV03!B:B,MATCH(H501,RAW_b_TEI0185_REV03!B:B,)+1):'RAW_b_TEI0185_REV03'!B11572,)+MATCH(H501,RAW_b_TEI0185_REV03!B:B,),3),INDEX(RAW_b_TEI0185_REV03!B:D,MATCH(H501,RAW_b_TEI0185_REV03!B:B,0),3)),"---")),"---")</f>
        <v>---</v>
      </c>
      <c r="N501" t="str">
        <f>IFERROR(IF(AND(B501="B2B",J501="--"),L501,IF(
COUNTIF(B2B!H:H,(IF(K501&lt;&gt;"---",IF(INDEX(RAW_b_TEI0185_REV03!B:D,MATCH(H501,RAW_b_TEI0185_REV03!B:B,0),3)=L501,INDEX(
RAW_b_TEI0185_REV03!B:D,MATCH(H501,INDEX(RAW_b_TEI0185_REV03!B:B,MATCH(H501,RAW_b_TEI0185_REV03!B:B,)+1):'RAW_b_TEI0185_REV03'!B11572,)+MATCH(H501,RAW_b_TEI0185_REV03!B:B,),3),INDEX(RAW_b_TEI0185_REV03!B:D,MATCH(H501,RAW_b_TEI0185_REV03!B:B,0),3)),"---")))=0,"---",IF(K501&lt;&gt;"---",IF(INDEX(RAW_b_TEI0185_REV03!B:D,MATCH(H501,RAW_b_TEI0185_REV03!B:B,0),3)=L501,INDEX(
RAW_b_TEI0185_REV03!B:D,MATCH(H501,INDEX(RAW_b_TEI0185_REV03!B:B,MATCH(H501,RAW_b_TEI0185_REV03!B:B,)+1):'RAW_b_TEI0185_REV03'!B11572,)+MATCH(H501,RAW_b_TEI0185_REV03!B:B,),3),INDEX(RAW_b_TEI0185_REV03!B:D,MATCH(H501,RAW_b_TEI0185_REV03!B:B,0),3)),"---"))),"---")</f>
        <v>---</v>
      </c>
      <c r="T501">
        <f>COUNTIF(RAW_b_TEI0185_REV03!B:B,G501)</f>
        <v>34</v>
      </c>
      <c r="U501" t="str">
        <f t="shared" si="54"/>
        <v>FMC-FMC_ADJ</v>
      </c>
      <c r="W501" t="str">
        <f>IF(IF(IFERROR(VLOOKUP(H501,$O$6:$O$50,1,),1)=1,1,0),IFERROR(VLOOKUP($F$2&amp;"-"&amp;H501,RAW_b_TEI0185_REV03!C:G,4,0),"--"),"---")</f>
        <v>---</v>
      </c>
      <c r="X501" t="str">
        <f t="shared" si="55"/>
        <v>---</v>
      </c>
    </row>
    <row r="502" spans="1:24" x14ac:dyDescent="0.25">
      <c r="A502" t="s">
        <v>5620</v>
      </c>
      <c r="B502" t="s">
        <v>5223</v>
      </c>
      <c r="C502" t="s">
        <v>294</v>
      </c>
      <c r="D502" t="s">
        <v>271</v>
      </c>
      <c r="E502" t="s">
        <v>1404</v>
      </c>
      <c r="F502" t="str">
        <f t="shared" si="49"/>
        <v>J3-G1</v>
      </c>
      <c r="G502" t="str">
        <f>VLOOKUP(F502,RAW_b_TEI0185_REV03!A:B,2,0)</f>
        <v>GND</v>
      </c>
      <c r="H502" t="str">
        <f t="shared" si="50"/>
        <v>GND</v>
      </c>
      <c r="I502" t="str">
        <f t="shared" si="51"/>
        <v>--</v>
      </c>
      <c r="J502" t="str">
        <f t="shared" si="52"/>
        <v>---</v>
      </c>
      <c r="K502" t="str">
        <f>IFERROR(IF(J502="--",IF(G502=H502,VLOOKUP(G502,RAW_b_TEI0185_REV03!L:N,3,0),SUM(VLOOKUP(H502,RAW_b_TEI0185_REV03!L:N,3,0),VLOOKUP(G502,RAW_b_TEI0185_REV03!L:N,3,0))),"---"),"---")</f>
        <v>---</v>
      </c>
      <c r="L502" t="str">
        <f t="shared" si="53"/>
        <v>J3-G1</v>
      </c>
      <c r="M502" t="str">
        <f>IFERROR(IF(
COUNTIF(B2B!H:H,(IF(K502&lt;&gt;"---",IF(INDEX(RAW_b_TEI0185_REV03!B:D,MATCH(H502,RAW_b_TEI0185_REV03!B:B,0),3)=L502,INDEX(
RAW_b_TEI0185_REV03!B:D,MATCH(H502,INDEX(RAW_b_TEI0185_REV03!B:B,MATCH(H502,RAW_b_TEI0185_REV03!B:B,)+1):'RAW_b_TEI0185_REV03'!B11573,)+MATCH(H502,RAW_b_TEI0185_REV03!B:B,),3),INDEX(RAW_b_TEI0185_REV03!B:D,MATCH(H502,RAW_b_TEI0185_REV03!B:B,0),3)),"---")))=1,"---",IF(K502&lt;&gt;"---",IF(INDEX(RAW_b_TEI0185_REV03!B:D,MATCH(H502,RAW_b_TEI0185_REV03!B:B,0),3)=L502,INDEX(
RAW_b_TEI0185_REV03!B:D,MATCH(H502,INDEX(RAW_b_TEI0185_REV03!B:B,MATCH(H502,RAW_b_TEI0185_REV03!B:B,)+1):'RAW_b_TEI0185_REV03'!B11573,)+MATCH(H502,RAW_b_TEI0185_REV03!B:B,),3),INDEX(RAW_b_TEI0185_REV03!B:D,MATCH(H502,RAW_b_TEI0185_REV03!B:B,0),3)),"---")),"---")</f>
        <v>---</v>
      </c>
      <c r="N502" t="str">
        <f>IFERROR(IF(AND(B502="B2B",J502="--"),L502,IF(
COUNTIF(B2B!H:H,(IF(K502&lt;&gt;"---",IF(INDEX(RAW_b_TEI0185_REV03!B:D,MATCH(H502,RAW_b_TEI0185_REV03!B:B,0),3)=L502,INDEX(
RAW_b_TEI0185_REV03!B:D,MATCH(H502,INDEX(RAW_b_TEI0185_REV03!B:B,MATCH(H502,RAW_b_TEI0185_REV03!B:B,)+1):'RAW_b_TEI0185_REV03'!B11573,)+MATCH(H502,RAW_b_TEI0185_REV03!B:B,),3),INDEX(RAW_b_TEI0185_REV03!B:D,MATCH(H502,RAW_b_TEI0185_REV03!B:B,0),3)),"---")))=0,"---",IF(K502&lt;&gt;"---",IF(INDEX(RAW_b_TEI0185_REV03!B:D,MATCH(H502,RAW_b_TEI0185_REV03!B:B,0),3)=L502,INDEX(
RAW_b_TEI0185_REV03!B:D,MATCH(H502,INDEX(RAW_b_TEI0185_REV03!B:B,MATCH(H502,RAW_b_TEI0185_REV03!B:B,)+1):'RAW_b_TEI0185_REV03'!B11573,)+MATCH(H502,RAW_b_TEI0185_REV03!B:B,),3),INDEX(RAW_b_TEI0185_REV03!B:D,MATCH(H502,RAW_b_TEI0185_REV03!B:B,0),3)),"---"))),"---")</f>
        <v>---</v>
      </c>
      <c r="T502">
        <f>COUNTIF(RAW_b_TEI0185_REV03!B:B,G502)</f>
        <v>2019</v>
      </c>
      <c r="U502" t="str">
        <f t="shared" si="54"/>
        <v>FMC-GND</v>
      </c>
      <c r="W502" t="str">
        <f>IF(IF(IFERROR(VLOOKUP(H502,$O$6:$O$50,1,),1)=1,1,0),IFERROR(VLOOKUP($F$2&amp;"-"&amp;H502,RAW_b_TEI0185_REV03!C:G,4,0),"--"),"---")</f>
        <v>---</v>
      </c>
      <c r="X502" t="str">
        <f t="shared" si="55"/>
        <v>---</v>
      </c>
    </row>
    <row r="503" spans="1:24" x14ac:dyDescent="0.25">
      <c r="A503" t="s">
        <v>5621</v>
      </c>
      <c r="B503" t="s">
        <v>5223</v>
      </c>
      <c r="C503" t="s">
        <v>294</v>
      </c>
      <c r="D503" t="s">
        <v>271</v>
      </c>
      <c r="E503" t="s">
        <v>1406</v>
      </c>
      <c r="F503" t="str">
        <f t="shared" si="49"/>
        <v>J3-G4</v>
      </c>
      <c r="G503" t="str">
        <f>VLOOKUP(F503,RAW_b_TEI0185_REV03!A:B,2,0)</f>
        <v>GND</v>
      </c>
      <c r="H503" t="str">
        <f t="shared" si="50"/>
        <v>GND</v>
      </c>
      <c r="I503" t="str">
        <f t="shared" si="51"/>
        <v>--</v>
      </c>
      <c r="J503" t="str">
        <f t="shared" si="52"/>
        <v>---</v>
      </c>
      <c r="K503" t="str">
        <f>IFERROR(IF(J503="--",IF(G503=H503,VLOOKUP(G503,RAW_b_TEI0185_REV03!L:N,3,0),SUM(VLOOKUP(H503,RAW_b_TEI0185_REV03!L:N,3,0),VLOOKUP(G503,RAW_b_TEI0185_REV03!L:N,3,0))),"---"),"---")</f>
        <v>---</v>
      </c>
      <c r="L503" t="str">
        <f t="shared" si="53"/>
        <v>J3-G4</v>
      </c>
      <c r="M503" t="str">
        <f>IFERROR(IF(
COUNTIF(B2B!H:H,(IF(K503&lt;&gt;"---",IF(INDEX(RAW_b_TEI0185_REV03!B:D,MATCH(H503,RAW_b_TEI0185_REV03!B:B,0),3)=L503,INDEX(
RAW_b_TEI0185_REV03!B:D,MATCH(H503,INDEX(RAW_b_TEI0185_REV03!B:B,MATCH(H503,RAW_b_TEI0185_REV03!B:B,)+1):'RAW_b_TEI0185_REV03'!B11574,)+MATCH(H503,RAW_b_TEI0185_REV03!B:B,),3),INDEX(RAW_b_TEI0185_REV03!B:D,MATCH(H503,RAW_b_TEI0185_REV03!B:B,0),3)),"---")))=1,"---",IF(K503&lt;&gt;"---",IF(INDEX(RAW_b_TEI0185_REV03!B:D,MATCH(H503,RAW_b_TEI0185_REV03!B:B,0),3)=L503,INDEX(
RAW_b_TEI0185_REV03!B:D,MATCH(H503,INDEX(RAW_b_TEI0185_REV03!B:B,MATCH(H503,RAW_b_TEI0185_REV03!B:B,)+1):'RAW_b_TEI0185_REV03'!B11574,)+MATCH(H503,RAW_b_TEI0185_REV03!B:B,),3),INDEX(RAW_b_TEI0185_REV03!B:D,MATCH(H503,RAW_b_TEI0185_REV03!B:B,0),3)),"---")),"---")</f>
        <v>---</v>
      </c>
      <c r="N503" t="str">
        <f>IFERROR(IF(AND(B503="B2B",J503="--"),L503,IF(
COUNTIF(B2B!H:H,(IF(K503&lt;&gt;"---",IF(INDEX(RAW_b_TEI0185_REV03!B:D,MATCH(H503,RAW_b_TEI0185_REV03!B:B,0),3)=L503,INDEX(
RAW_b_TEI0185_REV03!B:D,MATCH(H503,INDEX(RAW_b_TEI0185_REV03!B:B,MATCH(H503,RAW_b_TEI0185_REV03!B:B,)+1):'RAW_b_TEI0185_REV03'!B11574,)+MATCH(H503,RAW_b_TEI0185_REV03!B:B,),3),INDEX(RAW_b_TEI0185_REV03!B:D,MATCH(H503,RAW_b_TEI0185_REV03!B:B,0),3)),"---")))=0,"---",IF(K503&lt;&gt;"---",IF(INDEX(RAW_b_TEI0185_REV03!B:D,MATCH(H503,RAW_b_TEI0185_REV03!B:B,0),3)=L503,INDEX(
RAW_b_TEI0185_REV03!B:D,MATCH(H503,INDEX(RAW_b_TEI0185_REV03!B:B,MATCH(H503,RAW_b_TEI0185_REV03!B:B,)+1):'RAW_b_TEI0185_REV03'!B11574,)+MATCH(H503,RAW_b_TEI0185_REV03!B:B,),3),INDEX(RAW_b_TEI0185_REV03!B:D,MATCH(H503,RAW_b_TEI0185_REV03!B:B,0),3)),"---"))),"---")</f>
        <v>---</v>
      </c>
      <c r="T503">
        <f>COUNTIF(RAW_b_TEI0185_REV03!B:B,G503)</f>
        <v>2019</v>
      </c>
      <c r="U503" t="str">
        <f t="shared" si="54"/>
        <v>FMC-GND</v>
      </c>
      <c r="W503" t="str">
        <f>IF(IF(IFERROR(VLOOKUP(H503,$O$6:$O$50,1,),1)=1,1,0),IFERROR(VLOOKUP($F$2&amp;"-"&amp;H503,RAW_b_TEI0185_REV03!C:G,4,0),"--"),"---")</f>
        <v>---</v>
      </c>
      <c r="X503" t="str">
        <f t="shared" si="55"/>
        <v>---</v>
      </c>
    </row>
    <row r="504" spans="1:24" x14ac:dyDescent="0.25">
      <c r="A504" t="s">
        <v>5622</v>
      </c>
      <c r="B504" t="s">
        <v>5223</v>
      </c>
      <c r="C504" t="s">
        <v>294</v>
      </c>
      <c r="D504" t="s">
        <v>271</v>
      </c>
      <c r="E504" t="s">
        <v>1408</v>
      </c>
      <c r="F504" t="str">
        <f t="shared" si="49"/>
        <v>J3-G5</v>
      </c>
      <c r="G504" t="str">
        <f>VLOOKUP(F504,RAW_b_TEI0185_REV03!A:B,2,0)</f>
        <v>GND</v>
      </c>
      <c r="H504" t="str">
        <f t="shared" si="50"/>
        <v>GND</v>
      </c>
      <c r="I504" t="str">
        <f t="shared" si="51"/>
        <v>--</v>
      </c>
      <c r="J504" t="str">
        <f t="shared" si="52"/>
        <v>---</v>
      </c>
      <c r="K504" t="str">
        <f>IFERROR(IF(J504="--",IF(G504=H504,VLOOKUP(G504,RAW_b_TEI0185_REV03!L:N,3,0),SUM(VLOOKUP(H504,RAW_b_TEI0185_REV03!L:N,3,0),VLOOKUP(G504,RAW_b_TEI0185_REV03!L:N,3,0))),"---"),"---")</f>
        <v>---</v>
      </c>
      <c r="L504" t="str">
        <f t="shared" si="53"/>
        <v>J3-G5</v>
      </c>
      <c r="M504" t="str">
        <f>IFERROR(IF(
COUNTIF(B2B!H:H,(IF(K504&lt;&gt;"---",IF(INDEX(RAW_b_TEI0185_REV03!B:D,MATCH(H504,RAW_b_TEI0185_REV03!B:B,0),3)=L504,INDEX(
RAW_b_TEI0185_REV03!B:D,MATCH(H504,INDEX(RAW_b_TEI0185_REV03!B:B,MATCH(H504,RAW_b_TEI0185_REV03!B:B,)+1):'RAW_b_TEI0185_REV03'!B11575,)+MATCH(H504,RAW_b_TEI0185_REV03!B:B,),3),INDEX(RAW_b_TEI0185_REV03!B:D,MATCH(H504,RAW_b_TEI0185_REV03!B:B,0),3)),"---")))=1,"---",IF(K504&lt;&gt;"---",IF(INDEX(RAW_b_TEI0185_REV03!B:D,MATCH(H504,RAW_b_TEI0185_REV03!B:B,0),3)=L504,INDEX(
RAW_b_TEI0185_REV03!B:D,MATCH(H504,INDEX(RAW_b_TEI0185_REV03!B:B,MATCH(H504,RAW_b_TEI0185_REV03!B:B,)+1):'RAW_b_TEI0185_REV03'!B11575,)+MATCH(H504,RAW_b_TEI0185_REV03!B:B,),3),INDEX(RAW_b_TEI0185_REV03!B:D,MATCH(H504,RAW_b_TEI0185_REV03!B:B,0),3)),"---")),"---")</f>
        <v>---</v>
      </c>
      <c r="N504" t="str">
        <f>IFERROR(IF(AND(B504="B2B",J504="--"),L504,IF(
COUNTIF(B2B!H:H,(IF(K504&lt;&gt;"---",IF(INDEX(RAW_b_TEI0185_REV03!B:D,MATCH(H504,RAW_b_TEI0185_REV03!B:B,0),3)=L504,INDEX(
RAW_b_TEI0185_REV03!B:D,MATCH(H504,INDEX(RAW_b_TEI0185_REV03!B:B,MATCH(H504,RAW_b_TEI0185_REV03!B:B,)+1):'RAW_b_TEI0185_REV03'!B11575,)+MATCH(H504,RAW_b_TEI0185_REV03!B:B,),3),INDEX(RAW_b_TEI0185_REV03!B:D,MATCH(H504,RAW_b_TEI0185_REV03!B:B,0),3)),"---")))=0,"---",IF(K504&lt;&gt;"---",IF(INDEX(RAW_b_TEI0185_REV03!B:D,MATCH(H504,RAW_b_TEI0185_REV03!B:B,0),3)=L504,INDEX(
RAW_b_TEI0185_REV03!B:D,MATCH(H504,INDEX(RAW_b_TEI0185_REV03!B:B,MATCH(H504,RAW_b_TEI0185_REV03!B:B,)+1):'RAW_b_TEI0185_REV03'!B11575,)+MATCH(H504,RAW_b_TEI0185_REV03!B:B,),3),INDEX(RAW_b_TEI0185_REV03!B:D,MATCH(H504,RAW_b_TEI0185_REV03!B:B,0),3)),"---"))),"---")</f>
        <v>---</v>
      </c>
      <c r="T504">
        <f>COUNTIF(RAW_b_TEI0185_REV03!B:B,G504)</f>
        <v>2019</v>
      </c>
      <c r="U504" t="str">
        <f t="shared" si="54"/>
        <v>FMC-GND</v>
      </c>
      <c r="W504" t="str">
        <f>IF(IF(IFERROR(VLOOKUP(H504,$O$6:$O$50,1,),1)=1,1,0),IFERROR(VLOOKUP($F$2&amp;"-"&amp;H504,RAW_b_TEI0185_REV03!C:G,4,0),"--"),"---")</f>
        <v>---</v>
      </c>
      <c r="X504" t="str">
        <f t="shared" si="55"/>
        <v>---</v>
      </c>
    </row>
    <row r="505" spans="1:24" x14ac:dyDescent="0.25">
      <c r="A505" t="s">
        <v>5623</v>
      </c>
      <c r="B505" t="s">
        <v>5223</v>
      </c>
      <c r="C505" t="s">
        <v>294</v>
      </c>
      <c r="D505" t="s">
        <v>271</v>
      </c>
      <c r="E505" t="s">
        <v>1410</v>
      </c>
      <c r="F505" t="str">
        <f t="shared" si="49"/>
        <v>J3-G8</v>
      </c>
      <c r="G505" t="str">
        <f>VLOOKUP(F505,RAW_b_TEI0185_REV03!A:B,2,0)</f>
        <v>GND</v>
      </c>
      <c r="H505" t="str">
        <f t="shared" si="50"/>
        <v>GND</v>
      </c>
      <c r="I505" t="str">
        <f t="shared" si="51"/>
        <v>--</v>
      </c>
      <c r="J505" t="str">
        <f t="shared" si="52"/>
        <v>---</v>
      </c>
      <c r="K505" t="str">
        <f>IFERROR(IF(J505="--",IF(G505=H505,VLOOKUP(G505,RAW_b_TEI0185_REV03!L:N,3,0),SUM(VLOOKUP(H505,RAW_b_TEI0185_REV03!L:N,3,0),VLOOKUP(G505,RAW_b_TEI0185_REV03!L:N,3,0))),"---"),"---")</f>
        <v>---</v>
      </c>
      <c r="L505" t="str">
        <f t="shared" si="53"/>
        <v>J3-G8</v>
      </c>
      <c r="M505" t="str">
        <f>IFERROR(IF(
COUNTIF(B2B!H:H,(IF(K505&lt;&gt;"---",IF(INDEX(RAW_b_TEI0185_REV03!B:D,MATCH(H505,RAW_b_TEI0185_REV03!B:B,0),3)=L505,INDEX(
RAW_b_TEI0185_REV03!B:D,MATCH(H505,INDEX(RAW_b_TEI0185_REV03!B:B,MATCH(H505,RAW_b_TEI0185_REV03!B:B,)+1):'RAW_b_TEI0185_REV03'!B11576,)+MATCH(H505,RAW_b_TEI0185_REV03!B:B,),3),INDEX(RAW_b_TEI0185_REV03!B:D,MATCH(H505,RAW_b_TEI0185_REV03!B:B,0),3)),"---")))=1,"---",IF(K505&lt;&gt;"---",IF(INDEX(RAW_b_TEI0185_REV03!B:D,MATCH(H505,RAW_b_TEI0185_REV03!B:B,0),3)=L505,INDEX(
RAW_b_TEI0185_REV03!B:D,MATCH(H505,INDEX(RAW_b_TEI0185_REV03!B:B,MATCH(H505,RAW_b_TEI0185_REV03!B:B,)+1):'RAW_b_TEI0185_REV03'!B11576,)+MATCH(H505,RAW_b_TEI0185_REV03!B:B,),3),INDEX(RAW_b_TEI0185_REV03!B:D,MATCH(H505,RAW_b_TEI0185_REV03!B:B,0),3)),"---")),"---")</f>
        <v>---</v>
      </c>
      <c r="N505" t="str">
        <f>IFERROR(IF(AND(B505="B2B",J505="--"),L505,IF(
COUNTIF(B2B!H:H,(IF(K505&lt;&gt;"---",IF(INDEX(RAW_b_TEI0185_REV03!B:D,MATCH(H505,RAW_b_TEI0185_REV03!B:B,0),3)=L505,INDEX(
RAW_b_TEI0185_REV03!B:D,MATCH(H505,INDEX(RAW_b_TEI0185_REV03!B:B,MATCH(H505,RAW_b_TEI0185_REV03!B:B,)+1):'RAW_b_TEI0185_REV03'!B11576,)+MATCH(H505,RAW_b_TEI0185_REV03!B:B,),3),INDEX(RAW_b_TEI0185_REV03!B:D,MATCH(H505,RAW_b_TEI0185_REV03!B:B,0),3)),"---")))=0,"---",IF(K505&lt;&gt;"---",IF(INDEX(RAW_b_TEI0185_REV03!B:D,MATCH(H505,RAW_b_TEI0185_REV03!B:B,0),3)=L505,INDEX(
RAW_b_TEI0185_REV03!B:D,MATCH(H505,INDEX(RAW_b_TEI0185_REV03!B:B,MATCH(H505,RAW_b_TEI0185_REV03!B:B,)+1):'RAW_b_TEI0185_REV03'!B11576,)+MATCH(H505,RAW_b_TEI0185_REV03!B:B,),3),INDEX(RAW_b_TEI0185_REV03!B:D,MATCH(H505,RAW_b_TEI0185_REV03!B:B,0),3)),"---"))),"---")</f>
        <v>---</v>
      </c>
      <c r="T505">
        <f>COUNTIF(RAW_b_TEI0185_REV03!B:B,G505)</f>
        <v>2019</v>
      </c>
      <c r="U505" t="str">
        <f t="shared" si="54"/>
        <v>FMC-GND</v>
      </c>
      <c r="W505" t="str">
        <f>IF(IF(IFERROR(VLOOKUP(H505,$O$6:$O$50,1,),1)=1,1,0),IFERROR(VLOOKUP($F$2&amp;"-"&amp;H505,RAW_b_TEI0185_REV03!C:G,4,0),"--"),"---")</f>
        <v>---</v>
      </c>
      <c r="X505" t="str">
        <f t="shared" si="55"/>
        <v>---</v>
      </c>
    </row>
    <row r="506" spans="1:24" x14ac:dyDescent="0.25">
      <c r="A506" t="s">
        <v>5624</v>
      </c>
      <c r="B506" t="s">
        <v>5223</v>
      </c>
      <c r="C506" t="s">
        <v>294</v>
      </c>
      <c r="D506" t="s">
        <v>271</v>
      </c>
      <c r="E506" t="s">
        <v>1412</v>
      </c>
      <c r="F506" t="str">
        <f t="shared" si="49"/>
        <v>J3-G11</v>
      </c>
      <c r="G506" t="str">
        <f>VLOOKUP(F506,RAW_b_TEI0185_REV03!A:B,2,0)</f>
        <v>GND</v>
      </c>
      <c r="H506" t="str">
        <f t="shared" si="50"/>
        <v>GND</v>
      </c>
      <c r="I506" t="str">
        <f t="shared" si="51"/>
        <v>--</v>
      </c>
      <c r="J506" t="str">
        <f t="shared" si="52"/>
        <v>---</v>
      </c>
      <c r="K506" t="str">
        <f>IFERROR(IF(J506="--",IF(G506=H506,VLOOKUP(G506,RAW_b_TEI0185_REV03!L:N,3,0),SUM(VLOOKUP(H506,RAW_b_TEI0185_REV03!L:N,3,0),VLOOKUP(G506,RAW_b_TEI0185_REV03!L:N,3,0))),"---"),"---")</f>
        <v>---</v>
      </c>
      <c r="L506" t="str">
        <f t="shared" si="53"/>
        <v>J3-G11</v>
      </c>
      <c r="M506" t="str">
        <f>IFERROR(IF(
COUNTIF(B2B!H:H,(IF(K506&lt;&gt;"---",IF(INDEX(RAW_b_TEI0185_REV03!B:D,MATCH(H506,RAW_b_TEI0185_REV03!B:B,0),3)=L506,INDEX(
RAW_b_TEI0185_REV03!B:D,MATCH(H506,INDEX(RAW_b_TEI0185_REV03!B:B,MATCH(H506,RAW_b_TEI0185_REV03!B:B,)+1):'RAW_b_TEI0185_REV03'!B11577,)+MATCH(H506,RAW_b_TEI0185_REV03!B:B,),3),INDEX(RAW_b_TEI0185_REV03!B:D,MATCH(H506,RAW_b_TEI0185_REV03!B:B,0),3)),"---")))=1,"---",IF(K506&lt;&gt;"---",IF(INDEX(RAW_b_TEI0185_REV03!B:D,MATCH(H506,RAW_b_TEI0185_REV03!B:B,0),3)=L506,INDEX(
RAW_b_TEI0185_REV03!B:D,MATCH(H506,INDEX(RAW_b_TEI0185_REV03!B:B,MATCH(H506,RAW_b_TEI0185_REV03!B:B,)+1):'RAW_b_TEI0185_REV03'!B11577,)+MATCH(H506,RAW_b_TEI0185_REV03!B:B,),3),INDEX(RAW_b_TEI0185_REV03!B:D,MATCH(H506,RAW_b_TEI0185_REV03!B:B,0),3)),"---")),"---")</f>
        <v>---</v>
      </c>
      <c r="N506" t="str">
        <f>IFERROR(IF(AND(B506="B2B",J506="--"),L506,IF(
COUNTIF(B2B!H:H,(IF(K506&lt;&gt;"---",IF(INDEX(RAW_b_TEI0185_REV03!B:D,MATCH(H506,RAW_b_TEI0185_REV03!B:B,0),3)=L506,INDEX(
RAW_b_TEI0185_REV03!B:D,MATCH(H506,INDEX(RAW_b_TEI0185_REV03!B:B,MATCH(H506,RAW_b_TEI0185_REV03!B:B,)+1):'RAW_b_TEI0185_REV03'!B11577,)+MATCH(H506,RAW_b_TEI0185_REV03!B:B,),3),INDEX(RAW_b_TEI0185_REV03!B:D,MATCH(H506,RAW_b_TEI0185_REV03!B:B,0),3)),"---")))=0,"---",IF(K506&lt;&gt;"---",IF(INDEX(RAW_b_TEI0185_REV03!B:D,MATCH(H506,RAW_b_TEI0185_REV03!B:B,0),3)=L506,INDEX(
RAW_b_TEI0185_REV03!B:D,MATCH(H506,INDEX(RAW_b_TEI0185_REV03!B:B,MATCH(H506,RAW_b_TEI0185_REV03!B:B,)+1):'RAW_b_TEI0185_REV03'!B11577,)+MATCH(H506,RAW_b_TEI0185_REV03!B:B,),3),INDEX(RAW_b_TEI0185_REV03!B:D,MATCH(H506,RAW_b_TEI0185_REV03!B:B,0),3)),"---"))),"---")</f>
        <v>---</v>
      </c>
      <c r="T506">
        <f>COUNTIF(RAW_b_TEI0185_REV03!B:B,G506)</f>
        <v>2019</v>
      </c>
      <c r="U506" t="str">
        <f t="shared" si="54"/>
        <v>FMC-GND</v>
      </c>
      <c r="W506" t="str">
        <f>IF(IF(IFERROR(VLOOKUP(H506,$O$6:$O$50,1,),1)=1,1,0),IFERROR(VLOOKUP($F$2&amp;"-"&amp;H506,RAW_b_TEI0185_REV03!C:G,4,0),"--"),"---")</f>
        <v>---</v>
      </c>
      <c r="X506" t="str">
        <f t="shared" si="55"/>
        <v>---</v>
      </c>
    </row>
    <row r="507" spans="1:24" x14ac:dyDescent="0.25">
      <c r="A507" t="s">
        <v>5625</v>
      </c>
      <c r="B507" t="s">
        <v>5223</v>
      </c>
      <c r="C507" t="s">
        <v>294</v>
      </c>
      <c r="D507" t="s">
        <v>271</v>
      </c>
      <c r="E507" t="s">
        <v>1414</v>
      </c>
      <c r="F507" t="str">
        <f t="shared" si="49"/>
        <v>J3-G14</v>
      </c>
      <c r="G507" t="str">
        <f>VLOOKUP(F507,RAW_b_TEI0185_REV03!A:B,2,0)</f>
        <v>GND</v>
      </c>
      <c r="H507" t="str">
        <f t="shared" si="50"/>
        <v>GND</v>
      </c>
      <c r="I507" t="str">
        <f t="shared" si="51"/>
        <v>--</v>
      </c>
      <c r="J507" t="str">
        <f t="shared" si="52"/>
        <v>---</v>
      </c>
      <c r="K507" t="str">
        <f>IFERROR(IF(J507="--",IF(G507=H507,VLOOKUP(G507,RAW_b_TEI0185_REV03!L:N,3,0),SUM(VLOOKUP(H507,RAW_b_TEI0185_REV03!L:N,3,0),VLOOKUP(G507,RAW_b_TEI0185_REV03!L:N,3,0))),"---"),"---")</f>
        <v>---</v>
      </c>
      <c r="L507" t="str">
        <f t="shared" si="53"/>
        <v>J3-G14</v>
      </c>
      <c r="M507" t="str">
        <f>IFERROR(IF(
COUNTIF(B2B!H:H,(IF(K507&lt;&gt;"---",IF(INDEX(RAW_b_TEI0185_REV03!B:D,MATCH(H507,RAW_b_TEI0185_REV03!B:B,0),3)=L507,INDEX(
RAW_b_TEI0185_REV03!B:D,MATCH(H507,INDEX(RAW_b_TEI0185_REV03!B:B,MATCH(H507,RAW_b_TEI0185_REV03!B:B,)+1):'RAW_b_TEI0185_REV03'!B11578,)+MATCH(H507,RAW_b_TEI0185_REV03!B:B,),3),INDEX(RAW_b_TEI0185_REV03!B:D,MATCH(H507,RAW_b_TEI0185_REV03!B:B,0),3)),"---")))=1,"---",IF(K507&lt;&gt;"---",IF(INDEX(RAW_b_TEI0185_REV03!B:D,MATCH(H507,RAW_b_TEI0185_REV03!B:B,0),3)=L507,INDEX(
RAW_b_TEI0185_REV03!B:D,MATCH(H507,INDEX(RAW_b_TEI0185_REV03!B:B,MATCH(H507,RAW_b_TEI0185_REV03!B:B,)+1):'RAW_b_TEI0185_REV03'!B11578,)+MATCH(H507,RAW_b_TEI0185_REV03!B:B,),3),INDEX(RAW_b_TEI0185_REV03!B:D,MATCH(H507,RAW_b_TEI0185_REV03!B:B,0),3)),"---")),"---")</f>
        <v>---</v>
      </c>
      <c r="N507" t="str">
        <f>IFERROR(IF(AND(B507="B2B",J507="--"),L507,IF(
COUNTIF(B2B!H:H,(IF(K507&lt;&gt;"---",IF(INDEX(RAW_b_TEI0185_REV03!B:D,MATCH(H507,RAW_b_TEI0185_REV03!B:B,0),3)=L507,INDEX(
RAW_b_TEI0185_REV03!B:D,MATCH(H507,INDEX(RAW_b_TEI0185_REV03!B:B,MATCH(H507,RAW_b_TEI0185_REV03!B:B,)+1):'RAW_b_TEI0185_REV03'!B11578,)+MATCH(H507,RAW_b_TEI0185_REV03!B:B,),3),INDEX(RAW_b_TEI0185_REV03!B:D,MATCH(H507,RAW_b_TEI0185_REV03!B:B,0),3)),"---")))=0,"---",IF(K507&lt;&gt;"---",IF(INDEX(RAW_b_TEI0185_REV03!B:D,MATCH(H507,RAW_b_TEI0185_REV03!B:B,0),3)=L507,INDEX(
RAW_b_TEI0185_REV03!B:D,MATCH(H507,INDEX(RAW_b_TEI0185_REV03!B:B,MATCH(H507,RAW_b_TEI0185_REV03!B:B,)+1):'RAW_b_TEI0185_REV03'!B11578,)+MATCH(H507,RAW_b_TEI0185_REV03!B:B,),3),INDEX(RAW_b_TEI0185_REV03!B:D,MATCH(H507,RAW_b_TEI0185_REV03!B:B,0),3)),"---"))),"---")</f>
        <v>---</v>
      </c>
      <c r="T507">
        <f>COUNTIF(RAW_b_TEI0185_REV03!B:B,G507)</f>
        <v>2019</v>
      </c>
      <c r="U507" t="str">
        <f t="shared" si="54"/>
        <v>FMC-GND</v>
      </c>
      <c r="W507" t="str">
        <f>IF(IF(IFERROR(VLOOKUP(H507,$O$6:$O$50,1,),1)=1,1,0),IFERROR(VLOOKUP($F$2&amp;"-"&amp;H507,RAW_b_TEI0185_REV03!C:G,4,0),"--"),"---")</f>
        <v>---</v>
      </c>
      <c r="X507" t="str">
        <f t="shared" si="55"/>
        <v>---</v>
      </c>
    </row>
    <row r="508" spans="1:24" x14ac:dyDescent="0.25">
      <c r="A508" t="s">
        <v>5626</v>
      </c>
      <c r="B508" t="s">
        <v>5223</v>
      </c>
      <c r="C508" t="s">
        <v>294</v>
      </c>
      <c r="D508" t="s">
        <v>271</v>
      </c>
      <c r="E508" t="s">
        <v>1416</v>
      </c>
      <c r="F508" t="str">
        <f t="shared" si="49"/>
        <v>J3-G17</v>
      </c>
      <c r="G508" t="str">
        <f>VLOOKUP(F508,RAW_b_TEI0185_REV03!A:B,2,0)</f>
        <v>GND</v>
      </c>
      <c r="H508" t="str">
        <f t="shared" si="50"/>
        <v>GND</v>
      </c>
      <c r="I508" t="str">
        <f t="shared" si="51"/>
        <v>--</v>
      </c>
      <c r="J508" t="str">
        <f t="shared" si="52"/>
        <v>---</v>
      </c>
      <c r="K508" t="str">
        <f>IFERROR(IF(J508="--",IF(G508=H508,VLOOKUP(G508,RAW_b_TEI0185_REV03!L:N,3,0),SUM(VLOOKUP(H508,RAW_b_TEI0185_REV03!L:N,3,0),VLOOKUP(G508,RAW_b_TEI0185_REV03!L:N,3,0))),"---"),"---")</f>
        <v>---</v>
      </c>
      <c r="L508" t="str">
        <f t="shared" si="53"/>
        <v>J3-G17</v>
      </c>
      <c r="M508" t="str">
        <f>IFERROR(IF(
COUNTIF(B2B!H:H,(IF(K508&lt;&gt;"---",IF(INDEX(RAW_b_TEI0185_REV03!B:D,MATCH(H508,RAW_b_TEI0185_REV03!B:B,0),3)=L508,INDEX(
RAW_b_TEI0185_REV03!B:D,MATCH(H508,INDEX(RAW_b_TEI0185_REV03!B:B,MATCH(H508,RAW_b_TEI0185_REV03!B:B,)+1):'RAW_b_TEI0185_REV03'!B11579,)+MATCH(H508,RAW_b_TEI0185_REV03!B:B,),3),INDEX(RAW_b_TEI0185_REV03!B:D,MATCH(H508,RAW_b_TEI0185_REV03!B:B,0),3)),"---")))=1,"---",IF(K508&lt;&gt;"---",IF(INDEX(RAW_b_TEI0185_REV03!B:D,MATCH(H508,RAW_b_TEI0185_REV03!B:B,0),3)=L508,INDEX(
RAW_b_TEI0185_REV03!B:D,MATCH(H508,INDEX(RAW_b_TEI0185_REV03!B:B,MATCH(H508,RAW_b_TEI0185_REV03!B:B,)+1):'RAW_b_TEI0185_REV03'!B11579,)+MATCH(H508,RAW_b_TEI0185_REV03!B:B,),3),INDEX(RAW_b_TEI0185_REV03!B:D,MATCH(H508,RAW_b_TEI0185_REV03!B:B,0),3)),"---")),"---")</f>
        <v>---</v>
      </c>
      <c r="N508" t="str">
        <f>IFERROR(IF(AND(B508="B2B",J508="--"),L508,IF(
COUNTIF(B2B!H:H,(IF(K508&lt;&gt;"---",IF(INDEX(RAW_b_TEI0185_REV03!B:D,MATCH(H508,RAW_b_TEI0185_REV03!B:B,0),3)=L508,INDEX(
RAW_b_TEI0185_REV03!B:D,MATCH(H508,INDEX(RAW_b_TEI0185_REV03!B:B,MATCH(H508,RAW_b_TEI0185_REV03!B:B,)+1):'RAW_b_TEI0185_REV03'!B11579,)+MATCH(H508,RAW_b_TEI0185_REV03!B:B,),3),INDEX(RAW_b_TEI0185_REV03!B:D,MATCH(H508,RAW_b_TEI0185_REV03!B:B,0),3)),"---")))=0,"---",IF(K508&lt;&gt;"---",IF(INDEX(RAW_b_TEI0185_REV03!B:D,MATCH(H508,RAW_b_TEI0185_REV03!B:B,0),3)=L508,INDEX(
RAW_b_TEI0185_REV03!B:D,MATCH(H508,INDEX(RAW_b_TEI0185_REV03!B:B,MATCH(H508,RAW_b_TEI0185_REV03!B:B,)+1):'RAW_b_TEI0185_REV03'!B11579,)+MATCH(H508,RAW_b_TEI0185_REV03!B:B,),3),INDEX(RAW_b_TEI0185_REV03!B:D,MATCH(H508,RAW_b_TEI0185_REV03!B:B,0),3)),"---"))),"---")</f>
        <v>---</v>
      </c>
      <c r="T508">
        <f>COUNTIF(RAW_b_TEI0185_REV03!B:B,G508)</f>
        <v>2019</v>
      </c>
      <c r="U508" t="str">
        <f t="shared" si="54"/>
        <v>FMC-GND</v>
      </c>
      <c r="W508" t="str">
        <f>IF(IF(IFERROR(VLOOKUP(H508,$O$6:$O$50,1,),1)=1,1,0),IFERROR(VLOOKUP($F$2&amp;"-"&amp;H508,RAW_b_TEI0185_REV03!C:G,4,0),"--"),"---")</f>
        <v>---</v>
      </c>
      <c r="X508" t="str">
        <f t="shared" si="55"/>
        <v>---</v>
      </c>
    </row>
    <row r="509" spans="1:24" x14ac:dyDescent="0.25">
      <c r="A509" t="s">
        <v>5627</v>
      </c>
      <c r="B509" t="s">
        <v>5223</v>
      </c>
      <c r="C509" t="s">
        <v>294</v>
      </c>
      <c r="D509" t="s">
        <v>271</v>
      </c>
      <c r="E509" t="s">
        <v>1418</v>
      </c>
      <c r="F509" t="str">
        <f t="shared" si="49"/>
        <v>J3-G20</v>
      </c>
      <c r="G509" t="str">
        <f>VLOOKUP(F509,RAW_b_TEI0185_REV03!A:B,2,0)</f>
        <v>GND</v>
      </c>
      <c r="H509" t="str">
        <f t="shared" si="50"/>
        <v>GND</v>
      </c>
      <c r="I509" t="str">
        <f t="shared" si="51"/>
        <v>--</v>
      </c>
      <c r="J509" t="str">
        <f t="shared" si="52"/>
        <v>---</v>
      </c>
      <c r="K509" t="str">
        <f>IFERROR(IF(J509="--",IF(G509=H509,VLOOKUP(G509,RAW_b_TEI0185_REV03!L:N,3,0),SUM(VLOOKUP(H509,RAW_b_TEI0185_REV03!L:N,3,0),VLOOKUP(G509,RAW_b_TEI0185_REV03!L:N,3,0))),"---"),"---")</f>
        <v>---</v>
      </c>
      <c r="L509" t="str">
        <f t="shared" si="53"/>
        <v>J3-G20</v>
      </c>
      <c r="M509" t="str">
        <f>IFERROR(IF(
COUNTIF(B2B!H:H,(IF(K509&lt;&gt;"---",IF(INDEX(RAW_b_TEI0185_REV03!B:D,MATCH(H509,RAW_b_TEI0185_REV03!B:B,0),3)=L509,INDEX(
RAW_b_TEI0185_REV03!B:D,MATCH(H509,INDEX(RAW_b_TEI0185_REV03!B:B,MATCH(H509,RAW_b_TEI0185_REV03!B:B,)+1):'RAW_b_TEI0185_REV03'!B11580,)+MATCH(H509,RAW_b_TEI0185_REV03!B:B,),3),INDEX(RAW_b_TEI0185_REV03!B:D,MATCH(H509,RAW_b_TEI0185_REV03!B:B,0),3)),"---")))=1,"---",IF(K509&lt;&gt;"---",IF(INDEX(RAW_b_TEI0185_REV03!B:D,MATCH(H509,RAW_b_TEI0185_REV03!B:B,0),3)=L509,INDEX(
RAW_b_TEI0185_REV03!B:D,MATCH(H509,INDEX(RAW_b_TEI0185_REV03!B:B,MATCH(H509,RAW_b_TEI0185_REV03!B:B,)+1):'RAW_b_TEI0185_REV03'!B11580,)+MATCH(H509,RAW_b_TEI0185_REV03!B:B,),3),INDEX(RAW_b_TEI0185_REV03!B:D,MATCH(H509,RAW_b_TEI0185_REV03!B:B,0),3)),"---")),"---")</f>
        <v>---</v>
      </c>
      <c r="N509" t="str">
        <f>IFERROR(IF(AND(B509="B2B",J509="--"),L509,IF(
COUNTIF(B2B!H:H,(IF(K509&lt;&gt;"---",IF(INDEX(RAW_b_TEI0185_REV03!B:D,MATCH(H509,RAW_b_TEI0185_REV03!B:B,0),3)=L509,INDEX(
RAW_b_TEI0185_REV03!B:D,MATCH(H509,INDEX(RAW_b_TEI0185_REV03!B:B,MATCH(H509,RAW_b_TEI0185_REV03!B:B,)+1):'RAW_b_TEI0185_REV03'!B11580,)+MATCH(H509,RAW_b_TEI0185_REV03!B:B,),3),INDEX(RAW_b_TEI0185_REV03!B:D,MATCH(H509,RAW_b_TEI0185_REV03!B:B,0),3)),"---")))=0,"---",IF(K509&lt;&gt;"---",IF(INDEX(RAW_b_TEI0185_REV03!B:D,MATCH(H509,RAW_b_TEI0185_REV03!B:B,0),3)=L509,INDEX(
RAW_b_TEI0185_REV03!B:D,MATCH(H509,INDEX(RAW_b_TEI0185_REV03!B:B,MATCH(H509,RAW_b_TEI0185_REV03!B:B,)+1):'RAW_b_TEI0185_REV03'!B11580,)+MATCH(H509,RAW_b_TEI0185_REV03!B:B,),3),INDEX(RAW_b_TEI0185_REV03!B:D,MATCH(H509,RAW_b_TEI0185_REV03!B:B,0),3)),"---"))),"---")</f>
        <v>---</v>
      </c>
      <c r="T509">
        <f>COUNTIF(RAW_b_TEI0185_REV03!B:B,G509)</f>
        <v>2019</v>
      </c>
      <c r="U509" t="str">
        <f t="shared" si="54"/>
        <v>FMC-GND</v>
      </c>
      <c r="W509" t="str">
        <f>IF(IF(IFERROR(VLOOKUP(H509,$O$6:$O$50,1,),1)=1,1,0),IFERROR(VLOOKUP($F$2&amp;"-"&amp;H509,RAW_b_TEI0185_REV03!C:G,4,0),"--"),"---")</f>
        <v>---</v>
      </c>
      <c r="X509" t="str">
        <f t="shared" si="55"/>
        <v>---</v>
      </c>
    </row>
    <row r="510" spans="1:24" x14ac:dyDescent="0.25">
      <c r="A510" t="s">
        <v>5628</v>
      </c>
      <c r="B510" t="s">
        <v>5223</v>
      </c>
      <c r="C510" t="s">
        <v>294</v>
      </c>
      <c r="D510" t="s">
        <v>271</v>
      </c>
      <c r="E510" t="s">
        <v>1420</v>
      </c>
      <c r="F510" t="str">
        <f t="shared" si="49"/>
        <v>J3-G23</v>
      </c>
      <c r="G510" t="str">
        <f>VLOOKUP(F510,RAW_b_TEI0185_REV03!A:B,2,0)</f>
        <v>GND</v>
      </c>
      <c r="H510" t="str">
        <f t="shared" si="50"/>
        <v>GND</v>
      </c>
      <c r="I510" t="str">
        <f t="shared" si="51"/>
        <v>--</v>
      </c>
      <c r="J510" t="str">
        <f t="shared" si="52"/>
        <v>---</v>
      </c>
      <c r="K510" t="str">
        <f>IFERROR(IF(J510="--",IF(G510=H510,VLOOKUP(G510,RAW_b_TEI0185_REV03!L:N,3,0),SUM(VLOOKUP(H510,RAW_b_TEI0185_REV03!L:N,3,0),VLOOKUP(G510,RAW_b_TEI0185_REV03!L:N,3,0))),"---"),"---")</f>
        <v>---</v>
      </c>
      <c r="L510" t="str">
        <f t="shared" si="53"/>
        <v>J3-G23</v>
      </c>
      <c r="M510" t="str">
        <f>IFERROR(IF(
COUNTIF(B2B!H:H,(IF(K510&lt;&gt;"---",IF(INDEX(RAW_b_TEI0185_REV03!B:D,MATCH(H510,RAW_b_TEI0185_REV03!B:B,0),3)=L510,INDEX(
RAW_b_TEI0185_REV03!B:D,MATCH(H510,INDEX(RAW_b_TEI0185_REV03!B:B,MATCH(H510,RAW_b_TEI0185_REV03!B:B,)+1):'RAW_b_TEI0185_REV03'!B11581,)+MATCH(H510,RAW_b_TEI0185_REV03!B:B,),3),INDEX(RAW_b_TEI0185_REV03!B:D,MATCH(H510,RAW_b_TEI0185_REV03!B:B,0),3)),"---")))=1,"---",IF(K510&lt;&gt;"---",IF(INDEX(RAW_b_TEI0185_REV03!B:D,MATCH(H510,RAW_b_TEI0185_REV03!B:B,0),3)=L510,INDEX(
RAW_b_TEI0185_REV03!B:D,MATCH(H510,INDEX(RAW_b_TEI0185_REV03!B:B,MATCH(H510,RAW_b_TEI0185_REV03!B:B,)+1):'RAW_b_TEI0185_REV03'!B11581,)+MATCH(H510,RAW_b_TEI0185_REV03!B:B,),3),INDEX(RAW_b_TEI0185_REV03!B:D,MATCH(H510,RAW_b_TEI0185_REV03!B:B,0),3)),"---")),"---")</f>
        <v>---</v>
      </c>
      <c r="N510" t="str">
        <f>IFERROR(IF(AND(B510="B2B",J510="--"),L510,IF(
COUNTIF(B2B!H:H,(IF(K510&lt;&gt;"---",IF(INDEX(RAW_b_TEI0185_REV03!B:D,MATCH(H510,RAW_b_TEI0185_REV03!B:B,0),3)=L510,INDEX(
RAW_b_TEI0185_REV03!B:D,MATCH(H510,INDEX(RAW_b_TEI0185_REV03!B:B,MATCH(H510,RAW_b_TEI0185_REV03!B:B,)+1):'RAW_b_TEI0185_REV03'!B11581,)+MATCH(H510,RAW_b_TEI0185_REV03!B:B,),3),INDEX(RAW_b_TEI0185_REV03!B:D,MATCH(H510,RAW_b_TEI0185_REV03!B:B,0),3)),"---")))=0,"---",IF(K510&lt;&gt;"---",IF(INDEX(RAW_b_TEI0185_REV03!B:D,MATCH(H510,RAW_b_TEI0185_REV03!B:B,0),3)=L510,INDEX(
RAW_b_TEI0185_REV03!B:D,MATCH(H510,INDEX(RAW_b_TEI0185_REV03!B:B,MATCH(H510,RAW_b_TEI0185_REV03!B:B,)+1):'RAW_b_TEI0185_REV03'!B11581,)+MATCH(H510,RAW_b_TEI0185_REV03!B:B,),3),INDEX(RAW_b_TEI0185_REV03!B:D,MATCH(H510,RAW_b_TEI0185_REV03!B:B,0),3)),"---"))),"---")</f>
        <v>---</v>
      </c>
      <c r="T510">
        <f>COUNTIF(RAW_b_TEI0185_REV03!B:B,G510)</f>
        <v>2019</v>
      </c>
      <c r="U510" t="str">
        <f t="shared" si="54"/>
        <v>FMC-GND</v>
      </c>
      <c r="W510" t="str">
        <f>IF(IF(IFERROR(VLOOKUP(H510,$O$6:$O$50,1,),1)=1,1,0),IFERROR(VLOOKUP($F$2&amp;"-"&amp;H510,RAW_b_TEI0185_REV03!C:G,4,0),"--"),"---")</f>
        <v>---</v>
      </c>
      <c r="X510" t="str">
        <f t="shared" si="55"/>
        <v>---</v>
      </c>
    </row>
    <row r="511" spans="1:24" x14ac:dyDescent="0.25">
      <c r="A511" t="s">
        <v>5629</v>
      </c>
      <c r="B511" t="s">
        <v>5223</v>
      </c>
      <c r="C511" t="s">
        <v>294</v>
      </c>
      <c r="D511" t="s">
        <v>271</v>
      </c>
      <c r="E511" t="s">
        <v>1422</v>
      </c>
      <c r="F511" t="str">
        <f t="shared" si="49"/>
        <v>J3-G26</v>
      </c>
      <c r="G511" t="str">
        <f>VLOOKUP(F511,RAW_b_TEI0185_REV03!A:B,2,0)</f>
        <v>GND</v>
      </c>
      <c r="H511" t="str">
        <f t="shared" si="50"/>
        <v>GND</v>
      </c>
      <c r="I511" t="str">
        <f t="shared" si="51"/>
        <v>--</v>
      </c>
      <c r="J511" t="str">
        <f t="shared" si="52"/>
        <v>---</v>
      </c>
      <c r="K511" t="str">
        <f>IFERROR(IF(J511="--",IF(G511=H511,VLOOKUP(G511,RAW_b_TEI0185_REV03!L:N,3,0),SUM(VLOOKUP(H511,RAW_b_TEI0185_REV03!L:N,3,0),VLOOKUP(G511,RAW_b_TEI0185_REV03!L:N,3,0))),"---"),"---")</f>
        <v>---</v>
      </c>
      <c r="L511" t="str">
        <f t="shared" si="53"/>
        <v>J3-G26</v>
      </c>
      <c r="M511" t="str">
        <f>IFERROR(IF(
COUNTIF(B2B!H:H,(IF(K511&lt;&gt;"---",IF(INDEX(RAW_b_TEI0185_REV03!B:D,MATCH(H511,RAW_b_TEI0185_REV03!B:B,0),3)=L511,INDEX(
RAW_b_TEI0185_REV03!B:D,MATCH(H511,INDEX(RAW_b_TEI0185_REV03!B:B,MATCH(H511,RAW_b_TEI0185_REV03!B:B,)+1):'RAW_b_TEI0185_REV03'!B11582,)+MATCH(H511,RAW_b_TEI0185_REV03!B:B,),3),INDEX(RAW_b_TEI0185_REV03!B:D,MATCH(H511,RAW_b_TEI0185_REV03!B:B,0),3)),"---")))=1,"---",IF(K511&lt;&gt;"---",IF(INDEX(RAW_b_TEI0185_REV03!B:D,MATCH(H511,RAW_b_TEI0185_REV03!B:B,0),3)=L511,INDEX(
RAW_b_TEI0185_REV03!B:D,MATCH(H511,INDEX(RAW_b_TEI0185_REV03!B:B,MATCH(H511,RAW_b_TEI0185_REV03!B:B,)+1):'RAW_b_TEI0185_REV03'!B11582,)+MATCH(H511,RAW_b_TEI0185_REV03!B:B,),3),INDEX(RAW_b_TEI0185_REV03!B:D,MATCH(H511,RAW_b_TEI0185_REV03!B:B,0),3)),"---")),"---")</f>
        <v>---</v>
      </c>
      <c r="N511" t="str">
        <f>IFERROR(IF(AND(B511="B2B",J511="--"),L511,IF(
COUNTIF(B2B!H:H,(IF(K511&lt;&gt;"---",IF(INDEX(RAW_b_TEI0185_REV03!B:D,MATCH(H511,RAW_b_TEI0185_REV03!B:B,0),3)=L511,INDEX(
RAW_b_TEI0185_REV03!B:D,MATCH(H511,INDEX(RAW_b_TEI0185_REV03!B:B,MATCH(H511,RAW_b_TEI0185_REV03!B:B,)+1):'RAW_b_TEI0185_REV03'!B11582,)+MATCH(H511,RAW_b_TEI0185_REV03!B:B,),3),INDEX(RAW_b_TEI0185_REV03!B:D,MATCH(H511,RAW_b_TEI0185_REV03!B:B,0),3)),"---")))=0,"---",IF(K511&lt;&gt;"---",IF(INDEX(RAW_b_TEI0185_REV03!B:D,MATCH(H511,RAW_b_TEI0185_REV03!B:B,0),3)=L511,INDEX(
RAW_b_TEI0185_REV03!B:D,MATCH(H511,INDEX(RAW_b_TEI0185_REV03!B:B,MATCH(H511,RAW_b_TEI0185_REV03!B:B,)+1):'RAW_b_TEI0185_REV03'!B11582,)+MATCH(H511,RAW_b_TEI0185_REV03!B:B,),3),INDEX(RAW_b_TEI0185_REV03!B:D,MATCH(H511,RAW_b_TEI0185_REV03!B:B,0),3)),"---"))),"---")</f>
        <v>---</v>
      </c>
      <c r="T511">
        <f>COUNTIF(RAW_b_TEI0185_REV03!B:B,G511)</f>
        <v>2019</v>
      </c>
      <c r="U511" t="str">
        <f t="shared" si="54"/>
        <v>FMC-GND</v>
      </c>
      <c r="W511" t="str">
        <f>IF(IF(IFERROR(VLOOKUP(H511,$O$6:$O$50,1,),1)=1,1,0),IFERROR(VLOOKUP($F$2&amp;"-"&amp;H511,RAW_b_TEI0185_REV03!C:G,4,0),"--"),"---")</f>
        <v>---</v>
      </c>
      <c r="X511" t="str">
        <f t="shared" si="55"/>
        <v>---</v>
      </c>
    </row>
    <row r="512" spans="1:24" x14ac:dyDescent="0.25">
      <c r="A512" t="s">
        <v>5630</v>
      </c>
      <c r="B512" t="s">
        <v>5223</v>
      </c>
      <c r="C512" t="s">
        <v>294</v>
      </c>
      <c r="D512" t="s">
        <v>271</v>
      </c>
      <c r="E512" t="s">
        <v>1424</v>
      </c>
      <c r="F512" t="str">
        <f t="shared" si="49"/>
        <v>J3-G29</v>
      </c>
      <c r="G512" t="str">
        <f>VLOOKUP(F512,RAW_b_TEI0185_REV03!A:B,2,0)</f>
        <v>GND</v>
      </c>
      <c r="H512" t="str">
        <f t="shared" si="50"/>
        <v>GND</v>
      </c>
      <c r="I512" t="str">
        <f t="shared" si="51"/>
        <v>--</v>
      </c>
      <c r="J512" t="str">
        <f t="shared" si="52"/>
        <v>---</v>
      </c>
      <c r="K512" t="str">
        <f>IFERROR(IF(J512="--",IF(G512=H512,VLOOKUP(G512,RAW_b_TEI0185_REV03!L:N,3,0),SUM(VLOOKUP(H512,RAW_b_TEI0185_REV03!L:N,3,0),VLOOKUP(G512,RAW_b_TEI0185_REV03!L:N,3,0))),"---"),"---")</f>
        <v>---</v>
      </c>
      <c r="L512" t="str">
        <f t="shared" si="53"/>
        <v>J3-G29</v>
      </c>
      <c r="M512" t="str">
        <f>IFERROR(IF(
COUNTIF(B2B!H:H,(IF(K512&lt;&gt;"---",IF(INDEX(RAW_b_TEI0185_REV03!B:D,MATCH(H512,RAW_b_TEI0185_REV03!B:B,0),3)=L512,INDEX(
RAW_b_TEI0185_REV03!B:D,MATCH(H512,INDEX(RAW_b_TEI0185_REV03!B:B,MATCH(H512,RAW_b_TEI0185_REV03!B:B,)+1):'RAW_b_TEI0185_REV03'!B11583,)+MATCH(H512,RAW_b_TEI0185_REV03!B:B,),3),INDEX(RAW_b_TEI0185_REV03!B:D,MATCH(H512,RAW_b_TEI0185_REV03!B:B,0),3)),"---")))=1,"---",IF(K512&lt;&gt;"---",IF(INDEX(RAW_b_TEI0185_REV03!B:D,MATCH(H512,RAW_b_TEI0185_REV03!B:B,0),3)=L512,INDEX(
RAW_b_TEI0185_REV03!B:D,MATCH(H512,INDEX(RAW_b_TEI0185_REV03!B:B,MATCH(H512,RAW_b_TEI0185_REV03!B:B,)+1):'RAW_b_TEI0185_REV03'!B11583,)+MATCH(H512,RAW_b_TEI0185_REV03!B:B,),3),INDEX(RAW_b_TEI0185_REV03!B:D,MATCH(H512,RAW_b_TEI0185_REV03!B:B,0),3)),"---")),"---")</f>
        <v>---</v>
      </c>
      <c r="N512" t="str">
        <f>IFERROR(IF(AND(B512="B2B",J512="--"),L512,IF(
COUNTIF(B2B!H:H,(IF(K512&lt;&gt;"---",IF(INDEX(RAW_b_TEI0185_REV03!B:D,MATCH(H512,RAW_b_TEI0185_REV03!B:B,0),3)=L512,INDEX(
RAW_b_TEI0185_REV03!B:D,MATCH(H512,INDEX(RAW_b_TEI0185_REV03!B:B,MATCH(H512,RAW_b_TEI0185_REV03!B:B,)+1):'RAW_b_TEI0185_REV03'!B11583,)+MATCH(H512,RAW_b_TEI0185_REV03!B:B,),3),INDEX(RAW_b_TEI0185_REV03!B:D,MATCH(H512,RAW_b_TEI0185_REV03!B:B,0),3)),"---")))=0,"---",IF(K512&lt;&gt;"---",IF(INDEX(RAW_b_TEI0185_REV03!B:D,MATCH(H512,RAW_b_TEI0185_REV03!B:B,0),3)=L512,INDEX(
RAW_b_TEI0185_REV03!B:D,MATCH(H512,INDEX(RAW_b_TEI0185_REV03!B:B,MATCH(H512,RAW_b_TEI0185_REV03!B:B,)+1):'RAW_b_TEI0185_REV03'!B11583,)+MATCH(H512,RAW_b_TEI0185_REV03!B:B,),3),INDEX(RAW_b_TEI0185_REV03!B:D,MATCH(H512,RAW_b_TEI0185_REV03!B:B,0),3)),"---"))),"---")</f>
        <v>---</v>
      </c>
      <c r="T512">
        <f>COUNTIF(RAW_b_TEI0185_REV03!B:B,G512)</f>
        <v>2019</v>
      </c>
      <c r="U512" t="str">
        <f t="shared" si="54"/>
        <v>FMC-GND</v>
      </c>
      <c r="W512" t="str">
        <f>IF(IF(IFERROR(VLOOKUP(H512,$O$6:$O$50,1,),1)=1,1,0),IFERROR(VLOOKUP($F$2&amp;"-"&amp;H512,RAW_b_TEI0185_REV03!C:G,4,0),"--"),"---")</f>
        <v>---</v>
      </c>
      <c r="X512" t="str">
        <f t="shared" si="55"/>
        <v>---</v>
      </c>
    </row>
    <row r="513" spans="1:24" x14ac:dyDescent="0.25">
      <c r="A513" t="s">
        <v>5631</v>
      </c>
      <c r="B513" t="s">
        <v>5223</v>
      </c>
      <c r="C513" t="s">
        <v>294</v>
      </c>
      <c r="D513" t="s">
        <v>271</v>
      </c>
      <c r="E513" t="s">
        <v>1426</v>
      </c>
      <c r="F513" t="str">
        <f t="shared" si="49"/>
        <v>J3-G32</v>
      </c>
      <c r="G513" t="str">
        <f>VLOOKUP(F513,RAW_b_TEI0185_REV03!A:B,2,0)</f>
        <v>GND</v>
      </c>
      <c r="H513" t="str">
        <f t="shared" si="50"/>
        <v>GND</v>
      </c>
      <c r="I513" t="str">
        <f t="shared" si="51"/>
        <v>--</v>
      </c>
      <c r="J513" t="str">
        <f t="shared" si="52"/>
        <v>---</v>
      </c>
      <c r="K513" t="str">
        <f>IFERROR(IF(J513="--",IF(G513=H513,VLOOKUP(G513,RAW_b_TEI0185_REV03!L:N,3,0),SUM(VLOOKUP(H513,RAW_b_TEI0185_REV03!L:N,3,0),VLOOKUP(G513,RAW_b_TEI0185_REV03!L:N,3,0))),"---"),"---")</f>
        <v>---</v>
      </c>
      <c r="L513" t="str">
        <f t="shared" si="53"/>
        <v>J3-G32</v>
      </c>
      <c r="M513" t="str">
        <f>IFERROR(IF(
COUNTIF(B2B!H:H,(IF(K513&lt;&gt;"---",IF(INDEX(RAW_b_TEI0185_REV03!B:D,MATCH(H513,RAW_b_TEI0185_REV03!B:B,0),3)=L513,INDEX(
RAW_b_TEI0185_REV03!B:D,MATCH(H513,INDEX(RAW_b_TEI0185_REV03!B:B,MATCH(H513,RAW_b_TEI0185_REV03!B:B,)+1):'RAW_b_TEI0185_REV03'!B11584,)+MATCH(H513,RAW_b_TEI0185_REV03!B:B,),3),INDEX(RAW_b_TEI0185_REV03!B:D,MATCH(H513,RAW_b_TEI0185_REV03!B:B,0),3)),"---")))=1,"---",IF(K513&lt;&gt;"---",IF(INDEX(RAW_b_TEI0185_REV03!B:D,MATCH(H513,RAW_b_TEI0185_REV03!B:B,0),3)=L513,INDEX(
RAW_b_TEI0185_REV03!B:D,MATCH(H513,INDEX(RAW_b_TEI0185_REV03!B:B,MATCH(H513,RAW_b_TEI0185_REV03!B:B,)+1):'RAW_b_TEI0185_REV03'!B11584,)+MATCH(H513,RAW_b_TEI0185_REV03!B:B,),3),INDEX(RAW_b_TEI0185_REV03!B:D,MATCH(H513,RAW_b_TEI0185_REV03!B:B,0),3)),"---")),"---")</f>
        <v>---</v>
      </c>
      <c r="N513" t="str">
        <f>IFERROR(IF(AND(B513="B2B",J513="--"),L513,IF(
COUNTIF(B2B!H:H,(IF(K513&lt;&gt;"---",IF(INDEX(RAW_b_TEI0185_REV03!B:D,MATCH(H513,RAW_b_TEI0185_REV03!B:B,0),3)=L513,INDEX(
RAW_b_TEI0185_REV03!B:D,MATCH(H513,INDEX(RAW_b_TEI0185_REV03!B:B,MATCH(H513,RAW_b_TEI0185_REV03!B:B,)+1):'RAW_b_TEI0185_REV03'!B11584,)+MATCH(H513,RAW_b_TEI0185_REV03!B:B,),3),INDEX(RAW_b_TEI0185_REV03!B:D,MATCH(H513,RAW_b_TEI0185_REV03!B:B,0),3)),"---")))=0,"---",IF(K513&lt;&gt;"---",IF(INDEX(RAW_b_TEI0185_REV03!B:D,MATCH(H513,RAW_b_TEI0185_REV03!B:B,0),3)=L513,INDEX(
RAW_b_TEI0185_REV03!B:D,MATCH(H513,INDEX(RAW_b_TEI0185_REV03!B:B,MATCH(H513,RAW_b_TEI0185_REV03!B:B,)+1):'RAW_b_TEI0185_REV03'!B11584,)+MATCH(H513,RAW_b_TEI0185_REV03!B:B,),3),INDEX(RAW_b_TEI0185_REV03!B:D,MATCH(H513,RAW_b_TEI0185_REV03!B:B,0),3)),"---"))),"---")</f>
        <v>---</v>
      </c>
      <c r="T513">
        <f>COUNTIF(RAW_b_TEI0185_REV03!B:B,G513)</f>
        <v>2019</v>
      </c>
      <c r="U513" t="str">
        <f t="shared" si="54"/>
        <v>FMC-GND</v>
      </c>
      <c r="W513" t="str">
        <f>IF(IF(IFERROR(VLOOKUP(H513,$O$6:$O$50,1,),1)=1,1,0),IFERROR(VLOOKUP($F$2&amp;"-"&amp;H513,RAW_b_TEI0185_REV03!C:G,4,0),"--"),"---")</f>
        <v>---</v>
      </c>
      <c r="X513" t="str">
        <f t="shared" si="55"/>
        <v>---</v>
      </c>
    </row>
    <row r="514" spans="1:24" x14ac:dyDescent="0.25">
      <c r="A514" t="s">
        <v>5632</v>
      </c>
      <c r="B514" t="s">
        <v>5223</v>
      </c>
      <c r="C514" t="s">
        <v>294</v>
      </c>
      <c r="D514" t="s">
        <v>271</v>
      </c>
      <c r="E514" t="s">
        <v>1428</v>
      </c>
      <c r="F514" t="str">
        <f t="shared" si="49"/>
        <v>J3-G35</v>
      </c>
      <c r="G514" t="str">
        <f>VLOOKUP(F514,RAW_b_TEI0185_REV03!A:B,2,0)</f>
        <v>GND</v>
      </c>
      <c r="H514" t="str">
        <f t="shared" si="50"/>
        <v>GND</v>
      </c>
      <c r="I514" t="str">
        <f t="shared" si="51"/>
        <v>--</v>
      </c>
      <c r="J514" t="str">
        <f t="shared" si="52"/>
        <v>---</v>
      </c>
      <c r="K514" t="str">
        <f>IFERROR(IF(J514="--",IF(G514=H514,VLOOKUP(G514,RAW_b_TEI0185_REV03!L:N,3,0),SUM(VLOOKUP(H514,RAW_b_TEI0185_REV03!L:N,3,0),VLOOKUP(G514,RAW_b_TEI0185_REV03!L:N,3,0))),"---"),"---")</f>
        <v>---</v>
      </c>
      <c r="L514" t="str">
        <f t="shared" si="53"/>
        <v>J3-G35</v>
      </c>
      <c r="M514" t="str">
        <f>IFERROR(IF(
COUNTIF(B2B!H:H,(IF(K514&lt;&gt;"---",IF(INDEX(RAW_b_TEI0185_REV03!B:D,MATCH(H514,RAW_b_TEI0185_REV03!B:B,0),3)=L514,INDEX(
RAW_b_TEI0185_REV03!B:D,MATCH(H514,INDEX(RAW_b_TEI0185_REV03!B:B,MATCH(H514,RAW_b_TEI0185_REV03!B:B,)+1):'RAW_b_TEI0185_REV03'!B11585,)+MATCH(H514,RAW_b_TEI0185_REV03!B:B,),3),INDEX(RAW_b_TEI0185_REV03!B:D,MATCH(H514,RAW_b_TEI0185_REV03!B:B,0),3)),"---")))=1,"---",IF(K514&lt;&gt;"---",IF(INDEX(RAW_b_TEI0185_REV03!B:D,MATCH(H514,RAW_b_TEI0185_REV03!B:B,0),3)=L514,INDEX(
RAW_b_TEI0185_REV03!B:D,MATCH(H514,INDEX(RAW_b_TEI0185_REV03!B:B,MATCH(H514,RAW_b_TEI0185_REV03!B:B,)+1):'RAW_b_TEI0185_REV03'!B11585,)+MATCH(H514,RAW_b_TEI0185_REV03!B:B,),3),INDEX(RAW_b_TEI0185_REV03!B:D,MATCH(H514,RAW_b_TEI0185_REV03!B:B,0),3)),"---")),"---")</f>
        <v>---</v>
      </c>
      <c r="N514" t="str">
        <f>IFERROR(IF(AND(B514="B2B",J514="--"),L514,IF(
COUNTIF(B2B!H:H,(IF(K514&lt;&gt;"---",IF(INDEX(RAW_b_TEI0185_REV03!B:D,MATCH(H514,RAW_b_TEI0185_REV03!B:B,0),3)=L514,INDEX(
RAW_b_TEI0185_REV03!B:D,MATCH(H514,INDEX(RAW_b_TEI0185_REV03!B:B,MATCH(H514,RAW_b_TEI0185_REV03!B:B,)+1):'RAW_b_TEI0185_REV03'!B11585,)+MATCH(H514,RAW_b_TEI0185_REV03!B:B,),3),INDEX(RAW_b_TEI0185_REV03!B:D,MATCH(H514,RAW_b_TEI0185_REV03!B:B,0),3)),"---")))=0,"---",IF(K514&lt;&gt;"---",IF(INDEX(RAW_b_TEI0185_REV03!B:D,MATCH(H514,RAW_b_TEI0185_REV03!B:B,0),3)=L514,INDEX(
RAW_b_TEI0185_REV03!B:D,MATCH(H514,INDEX(RAW_b_TEI0185_REV03!B:B,MATCH(H514,RAW_b_TEI0185_REV03!B:B,)+1):'RAW_b_TEI0185_REV03'!B11585,)+MATCH(H514,RAW_b_TEI0185_REV03!B:B,),3),INDEX(RAW_b_TEI0185_REV03!B:D,MATCH(H514,RAW_b_TEI0185_REV03!B:B,0),3)),"---"))),"---")</f>
        <v>---</v>
      </c>
      <c r="T514">
        <f>COUNTIF(RAW_b_TEI0185_REV03!B:B,G514)</f>
        <v>2019</v>
      </c>
      <c r="U514" t="str">
        <f t="shared" si="54"/>
        <v>FMC-GND</v>
      </c>
      <c r="W514" t="str">
        <f>IF(IF(IFERROR(VLOOKUP(H514,$O$6:$O$50,1,),1)=1,1,0),IFERROR(VLOOKUP($F$2&amp;"-"&amp;H514,RAW_b_TEI0185_REV03!C:G,4,0),"--"),"---")</f>
        <v>---</v>
      </c>
      <c r="X514" t="str">
        <f t="shared" si="55"/>
        <v>---</v>
      </c>
    </row>
    <row r="515" spans="1:24" x14ac:dyDescent="0.25">
      <c r="A515" t="s">
        <v>5633</v>
      </c>
      <c r="B515" t="s">
        <v>5223</v>
      </c>
      <c r="C515" t="s">
        <v>294</v>
      </c>
      <c r="D515" t="s">
        <v>271</v>
      </c>
      <c r="E515" t="s">
        <v>1430</v>
      </c>
      <c r="F515" t="str">
        <f t="shared" si="49"/>
        <v>J3-G38</v>
      </c>
      <c r="G515" t="str">
        <f>VLOOKUP(F515,RAW_b_TEI0185_REV03!A:B,2,0)</f>
        <v>GND</v>
      </c>
      <c r="H515" t="str">
        <f t="shared" si="50"/>
        <v>GND</v>
      </c>
      <c r="I515" t="str">
        <f t="shared" si="51"/>
        <v>--</v>
      </c>
      <c r="J515" t="str">
        <f t="shared" si="52"/>
        <v>---</v>
      </c>
      <c r="K515" t="str">
        <f>IFERROR(IF(J515="--",IF(G515=H515,VLOOKUP(G515,RAW_b_TEI0185_REV03!L:N,3,0),SUM(VLOOKUP(H515,RAW_b_TEI0185_REV03!L:N,3,0),VLOOKUP(G515,RAW_b_TEI0185_REV03!L:N,3,0))),"---"),"---")</f>
        <v>---</v>
      </c>
      <c r="L515" t="str">
        <f t="shared" si="53"/>
        <v>J3-G38</v>
      </c>
      <c r="M515" t="str">
        <f>IFERROR(IF(
COUNTIF(B2B!H:H,(IF(K515&lt;&gt;"---",IF(INDEX(RAW_b_TEI0185_REV03!B:D,MATCH(H515,RAW_b_TEI0185_REV03!B:B,0),3)=L515,INDEX(
RAW_b_TEI0185_REV03!B:D,MATCH(H515,INDEX(RAW_b_TEI0185_REV03!B:B,MATCH(H515,RAW_b_TEI0185_REV03!B:B,)+1):'RAW_b_TEI0185_REV03'!B11586,)+MATCH(H515,RAW_b_TEI0185_REV03!B:B,),3),INDEX(RAW_b_TEI0185_REV03!B:D,MATCH(H515,RAW_b_TEI0185_REV03!B:B,0),3)),"---")))=1,"---",IF(K515&lt;&gt;"---",IF(INDEX(RAW_b_TEI0185_REV03!B:D,MATCH(H515,RAW_b_TEI0185_REV03!B:B,0),3)=L515,INDEX(
RAW_b_TEI0185_REV03!B:D,MATCH(H515,INDEX(RAW_b_TEI0185_REV03!B:B,MATCH(H515,RAW_b_TEI0185_REV03!B:B,)+1):'RAW_b_TEI0185_REV03'!B11586,)+MATCH(H515,RAW_b_TEI0185_REV03!B:B,),3),INDEX(RAW_b_TEI0185_REV03!B:D,MATCH(H515,RAW_b_TEI0185_REV03!B:B,0),3)),"---")),"---")</f>
        <v>---</v>
      </c>
      <c r="N515" t="str">
        <f>IFERROR(IF(AND(B515="B2B",J515="--"),L515,IF(
COUNTIF(B2B!H:H,(IF(K515&lt;&gt;"---",IF(INDEX(RAW_b_TEI0185_REV03!B:D,MATCH(H515,RAW_b_TEI0185_REV03!B:B,0),3)=L515,INDEX(
RAW_b_TEI0185_REV03!B:D,MATCH(H515,INDEX(RAW_b_TEI0185_REV03!B:B,MATCH(H515,RAW_b_TEI0185_REV03!B:B,)+1):'RAW_b_TEI0185_REV03'!B11586,)+MATCH(H515,RAW_b_TEI0185_REV03!B:B,),3),INDEX(RAW_b_TEI0185_REV03!B:D,MATCH(H515,RAW_b_TEI0185_REV03!B:B,0),3)),"---")))=0,"---",IF(K515&lt;&gt;"---",IF(INDEX(RAW_b_TEI0185_REV03!B:D,MATCH(H515,RAW_b_TEI0185_REV03!B:B,0),3)=L515,INDEX(
RAW_b_TEI0185_REV03!B:D,MATCH(H515,INDEX(RAW_b_TEI0185_REV03!B:B,MATCH(H515,RAW_b_TEI0185_REV03!B:B,)+1):'RAW_b_TEI0185_REV03'!B11586,)+MATCH(H515,RAW_b_TEI0185_REV03!B:B,),3),INDEX(RAW_b_TEI0185_REV03!B:D,MATCH(H515,RAW_b_TEI0185_REV03!B:B,0),3)),"---"))),"---")</f>
        <v>---</v>
      </c>
      <c r="T515">
        <f>COUNTIF(RAW_b_TEI0185_REV03!B:B,G515)</f>
        <v>2019</v>
      </c>
      <c r="U515" t="str">
        <f t="shared" si="54"/>
        <v>FMC-GND</v>
      </c>
      <c r="W515" t="str">
        <f>IF(IF(IFERROR(VLOOKUP(H515,$O$6:$O$50,1,),1)=1,1,0),IFERROR(VLOOKUP($F$2&amp;"-"&amp;H515,RAW_b_TEI0185_REV03!C:G,4,0),"--"),"---")</f>
        <v>---</v>
      </c>
      <c r="X515" t="str">
        <f t="shared" si="55"/>
        <v>---</v>
      </c>
    </row>
    <row r="516" spans="1:24" x14ac:dyDescent="0.25">
      <c r="A516" t="s">
        <v>5634</v>
      </c>
      <c r="B516" t="s">
        <v>5223</v>
      </c>
      <c r="C516" t="s">
        <v>998</v>
      </c>
      <c r="D516" t="s">
        <v>271</v>
      </c>
      <c r="E516" t="s">
        <v>1432</v>
      </c>
      <c r="F516" t="str">
        <f t="shared" si="49"/>
        <v>J3-G39</v>
      </c>
      <c r="G516" t="str">
        <f>VLOOKUP(F516,RAW_b_TEI0185_REV03!A:B,2,0)</f>
        <v>FMC_ADJ</v>
      </c>
      <c r="H516" t="str">
        <f t="shared" si="50"/>
        <v>FMC_ADJ</v>
      </c>
      <c r="I516" t="str">
        <f t="shared" si="51"/>
        <v>--</v>
      </c>
      <c r="J516" t="str">
        <f t="shared" si="52"/>
        <v>---</v>
      </c>
      <c r="K516" t="str">
        <f>IFERROR(IF(J516="--",IF(G516=H516,VLOOKUP(G516,RAW_b_TEI0185_REV03!L:N,3,0),SUM(VLOOKUP(H516,RAW_b_TEI0185_REV03!L:N,3,0),VLOOKUP(G516,RAW_b_TEI0185_REV03!L:N,3,0))),"---"),"---")</f>
        <v>---</v>
      </c>
      <c r="L516" t="str">
        <f t="shared" si="53"/>
        <v>J3-G39</v>
      </c>
      <c r="M516" t="str">
        <f>IFERROR(IF(
COUNTIF(B2B!H:H,(IF(K516&lt;&gt;"---",IF(INDEX(RAW_b_TEI0185_REV03!B:D,MATCH(H516,RAW_b_TEI0185_REV03!B:B,0),3)=L516,INDEX(
RAW_b_TEI0185_REV03!B:D,MATCH(H516,INDEX(RAW_b_TEI0185_REV03!B:B,MATCH(H516,RAW_b_TEI0185_REV03!B:B,)+1):'RAW_b_TEI0185_REV03'!B11587,)+MATCH(H516,RAW_b_TEI0185_REV03!B:B,),3),INDEX(RAW_b_TEI0185_REV03!B:D,MATCH(H516,RAW_b_TEI0185_REV03!B:B,0),3)),"---")))=1,"---",IF(K516&lt;&gt;"---",IF(INDEX(RAW_b_TEI0185_REV03!B:D,MATCH(H516,RAW_b_TEI0185_REV03!B:B,0),3)=L516,INDEX(
RAW_b_TEI0185_REV03!B:D,MATCH(H516,INDEX(RAW_b_TEI0185_REV03!B:B,MATCH(H516,RAW_b_TEI0185_REV03!B:B,)+1):'RAW_b_TEI0185_REV03'!B11587,)+MATCH(H516,RAW_b_TEI0185_REV03!B:B,),3),INDEX(RAW_b_TEI0185_REV03!B:D,MATCH(H516,RAW_b_TEI0185_REV03!B:B,0),3)),"---")),"---")</f>
        <v>---</v>
      </c>
      <c r="N516" t="str">
        <f>IFERROR(IF(AND(B516="B2B",J516="--"),L516,IF(
COUNTIF(B2B!H:H,(IF(K516&lt;&gt;"---",IF(INDEX(RAW_b_TEI0185_REV03!B:D,MATCH(H516,RAW_b_TEI0185_REV03!B:B,0),3)=L516,INDEX(
RAW_b_TEI0185_REV03!B:D,MATCH(H516,INDEX(RAW_b_TEI0185_REV03!B:B,MATCH(H516,RAW_b_TEI0185_REV03!B:B,)+1):'RAW_b_TEI0185_REV03'!B11587,)+MATCH(H516,RAW_b_TEI0185_REV03!B:B,),3),INDEX(RAW_b_TEI0185_REV03!B:D,MATCH(H516,RAW_b_TEI0185_REV03!B:B,0),3)),"---")))=0,"---",IF(K516&lt;&gt;"---",IF(INDEX(RAW_b_TEI0185_REV03!B:D,MATCH(H516,RAW_b_TEI0185_REV03!B:B,0),3)=L516,INDEX(
RAW_b_TEI0185_REV03!B:D,MATCH(H516,INDEX(RAW_b_TEI0185_REV03!B:B,MATCH(H516,RAW_b_TEI0185_REV03!B:B,)+1):'RAW_b_TEI0185_REV03'!B11587,)+MATCH(H516,RAW_b_TEI0185_REV03!B:B,),3),INDEX(RAW_b_TEI0185_REV03!B:D,MATCH(H516,RAW_b_TEI0185_REV03!B:B,0),3)),"---"))),"---")</f>
        <v>---</v>
      </c>
      <c r="T516">
        <f>COUNTIF(RAW_b_TEI0185_REV03!B:B,G516)</f>
        <v>34</v>
      </c>
      <c r="U516" t="str">
        <f t="shared" si="54"/>
        <v>FMC-FMC_ADJ</v>
      </c>
      <c r="W516" t="str">
        <f>IF(IF(IFERROR(VLOOKUP(H516,$O$6:$O$50,1,),1)=1,1,0),IFERROR(VLOOKUP($F$2&amp;"-"&amp;H516,RAW_b_TEI0185_REV03!C:G,4,0),"--"),"---")</f>
        <v>---</v>
      </c>
      <c r="X516" t="str">
        <f t="shared" si="55"/>
        <v>---</v>
      </c>
    </row>
    <row r="517" spans="1:24" x14ac:dyDescent="0.25">
      <c r="A517" t="s">
        <v>5635</v>
      </c>
      <c r="B517" t="s">
        <v>5223</v>
      </c>
      <c r="C517" t="s">
        <v>294</v>
      </c>
      <c r="D517" t="s">
        <v>271</v>
      </c>
      <c r="E517" t="s">
        <v>1434</v>
      </c>
      <c r="F517" t="str">
        <f t="shared" si="49"/>
        <v>J3-G40</v>
      </c>
      <c r="G517" t="str">
        <f>VLOOKUP(F517,RAW_b_TEI0185_REV03!A:B,2,0)</f>
        <v>GND</v>
      </c>
      <c r="H517" t="str">
        <f t="shared" si="50"/>
        <v>GND</v>
      </c>
      <c r="I517" t="str">
        <f t="shared" si="51"/>
        <v>--</v>
      </c>
      <c r="J517" t="str">
        <f t="shared" si="52"/>
        <v>---</v>
      </c>
      <c r="K517" t="str">
        <f>IFERROR(IF(J517="--",IF(G517=H517,VLOOKUP(G517,RAW_b_TEI0185_REV03!L:N,3,0),SUM(VLOOKUP(H517,RAW_b_TEI0185_REV03!L:N,3,0),VLOOKUP(G517,RAW_b_TEI0185_REV03!L:N,3,0))),"---"),"---")</f>
        <v>---</v>
      </c>
      <c r="L517" t="str">
        <f t="shared" si="53"/>
        <v>J3-G40</v>
      </c>
      <c r="M517" t="str">
        <f>IFERROR(IF(
COUNTIF(B2B!H:H,(IF(K517&lt;&gt;"---",IF(INDEX(RAW_b_TEI0185_REV03!B:D,MATCH(H517,RAW_b_TEI0185_REV03!B:B,0),3)=L517,INDEX(
RAW_b_TEI0185_REV03!B:D,MATCH(H517,INDEX(RAW_b_TEI0185_REV03!B:B,MATCH(H517,RAW_b_TEI0185_REV03!B:B,)+1):'RAW_b_TEI0185_REV03'!B11588,)+MATCH(H517,RAW_b_TEI0185_REV03!B:B,),3),INDEX(RAW_b_TEI0185_REV03!B:D,MATCH(H517,RAW_b_TEI0185_REV03!B:B,0),3)),"---")))=1,"---",IF(K517&lt;&gt;"---",IF(INDEX(RAW_b_TEI0185_REV03!B:D,MATCH(H517,RAW_b_TEI0185_REV03!B:B,0),3)=L517,INDEX(
RAW_b_TEI0185_REV03!B:D,MATCH(H517,INDEX(RAW_b_TEI0185_REV03!B:B,MATCH(H517,RAW_b_TEI0185_REV03!B:B,)+1):'RAW_b_TEI0185_REV03'!B11588,)+MATCH(H517,RAW_b_TEI0185_REV03!B:B,),3),INDEX(RAW_b_TEI0185_REV03!B:D,MATCH(H517,RAW_b_TEI0185_REV03!B:B,0),3)),"---")),"---")</f>
        <v>---</v>
      </c>
      <c r="N517" t="str">
        <f>IFERROR(IF(AND(B517="B2B",J517="--"),L517,IF(
COUNTIF(B2B!H:H,(IF(K517&lt;&gt;"---",IF(INDEX(RAW_b_TEI0185_REV03!B:D,MATCH(H517,RAW_b_TEI0185_REV03!B:B,0),3)=L517,INDEX(
RAW_b_TEI0185_REV03!B:D,MATCH(H517,INDEX(RAW_b_TEI0185_REV03!B:B,MATCH(H517,RAW_b_TEI0185_REV03!B:B,)+1):'RAW_b_TEI0185_REV03'!B11588,)+MATCH(H517,RAW_b_TEI0185_REV03!B:B,),3),INDEX(RAW_b_TEI0185_REV03!B:D,MATCH(H517,RAW_b_TEI0185_REV03!B:B,0),3)),"---")))=0,"---",IF(K517&lt;&gt;"---",IF(INDEX(RAW_b_TEI0185_REV03!B:D,MATCH(H517,RAW_b_TEI0185_REV03!B:B,0),3)=L517,INDEX(
RAW_b_TEI0185_REV03!B:D,MATCH(H517,INDEX(RAW_b_TEI0185_REV03!B:B,MATCH(H517,RAW_b_TEI0185_REV03!B:B,)+1):'RAW_b_TEI0185_REV03'!B11588,)+MATCH(H517,RAW_b_TEI0185_REV03!B:B,),3),INDEX(RAW_b_TEI0185_REV03!B:D,MATCH(H517,RAW_b_TEI0185_REV03!B:B,0),3)),"---"))),"---")</f>
        <v>---</v>
      </c>
      <c r="T517">
        <f>COUNTIF(RAW_b_TEI0185_REV03!B:B,G517)</f>
        <v>2019</v>
      </c>
      <c r="U517" t="str">
        <f t="shared" si="54"/>
        <v>FMC-GND</v>
      </c>
      <c r="W517" t="str">
        <f>IF(IF(IFERROR(VLOOKUP(H517,$O$6:$O$50,1,),1)=1,1,0),IFERROR(VLOOKUP($F$2&amp;"-"&amp;H517,RAW_b_TEI0185_REV03!C:G,4,0),"--"),"---")</f>
        <v>---</v>
      </c>
      <c r="X517" t="str">
        <f t="shared" si="55"/>
        <v>---</v>
      </c>
    </row>
    <row r="518" spans="1:24" x14ac:dyDescent="0.25">
      <c r="A518" t="s">
        <v>5636</v>
      </c>
      <c r="B518" t="s">
        <v>5223</v>
      </c>
      <c r="C518" t="s">
        <v>1437</v>
      </c>
      <c r="D518" t="s">
        <v>271</v>
      </c>
      <c r="E518" t="s">
        <v>1436</v>
      </c>
      <c r="F518" t="str">
        <f t="shared" si="49"/>
        <v>J3-H1</v>
      </c>
      <c r="G518" t="str">
        <f>VLOOKUP(F518,RAW_b_TEI0185_REV03!A:B,2,0)</f>
        <v>NetJ3_H1</v>
      </c>
      <c r="H518" t="str">
        <f t="shared" si="50"/>
        <v>NetJ3_H1</v>
      </c>
      <c r="I518" t="str">
        <f t="shared" si="51"/>
        <v>--</v>
      </c>
      <c r="J518" t="str">
        <f t="shared" si="52"/>
        <v>--</v>
      </c>
      <c r="K518" t="str">
        <f>IFERROR(IF(J518="--",IF(G518=H518,VLOOKUP(G518,RAW_b_TEI0185_REV03!L:N,3,0),SUM(VLOOKUP(H518,RAW_b_TEI0185_REV03!L:N,3,0),VLOOKUP(G518,RAW_b_TEI0185_REV03!L:N,3,0))),"---"),"---")</f>
        <v>---</v>
      </c>
      <c r="L518" t="str">
        <f t="shared" si="53"/>
        <v>J3-H1</v>
      </c>
      <c r="M518" t="str">
        <f>IFERROR(IF(
COUNTIF(B2B!H:H,(IF(K518&lt;&gt;"---",IF(INDEX(RAW_b_TEI0185_REV03!B:D,MATCH(H518,RAW_b_TEI0185_REV03!B:B,0),3)=L518,INDEX(
RAW_b_TEI0185_REV03!B:D,MATCH(H518,INDEX(RAW_b_TEI0185_REV03!B:B,MATCH(H518,RAW_b_TEI0185_REV03!B:B,)+1):'RAW_b_TEI0185_REV03'!B11589,)+MATCH(H518,RAW_b_TEI0185_REV03!B:B,),3),INDEX(RAW_b_TEI0185_REV03!B:D,MATCH(H518,RAW_b_TEI0185_REV03!B:B,0),3)),"---")))=1,"---",IF(K518&lt;&gt;"---",IF(INDEX(RAW_b_TEI0185_REV03!B:D,MATCH(H518,RAW_b_TEI0185_REV03!B:B,0),3)=L518,INDEX(
RAW_b_TEI0185_REV03!B:D,MATCH(H518,INDEX(RAW_b_TEI0185_REV03!B:B,MATCH(H518,RAW_b_TEI0185_REV03!B:B,)+1):'RAW_b_TEI0185_REV03'!B11589,)+MATCH(H518,RAW_b_TEI0185_REV03!B:B,),3),INDEX(RAW_b_TEI0185_REV03!B:D,MATCH(H518,RAW_b_TEI0185_REV03!B:B,0),3)),"---")),"---")</f>
        <v>---</v>
      </c>
      <c r="N518" t="str">
        <f>IFERROR(IF(AND(B518="B2B",J518="--"),L518,IF(
COUNTIF(B2B!H:H,(IF(K518&lt;&gt;"---",IF(INDEX(RAW_b_TEI0185_REV03!B:D,MATCH(H518,RAW_b_TEI0185_REV03!B:B,0),3)=L518,INDEX(
RAW_b_TEI0185_REV03!B:D,MATCH(H518,INDEX(RAW_b_TEI0185_REV03!B:B,MATCH(H518,RAW_b_TEI0185_REV03!B:B,)+1):'RAW_b_TEI0185_REV03'!B11589,)+MATCH(H518,RAW_b_TEI0185_REV03!B:B,),3),INDEX(RAW_b_TEI0185_REV03!B:D,MATCH(H518,RAW_b_TEI0185_REV03!B:B,0),3)),"---")))=0,"---",IF(K518&lt;&gt;"---",IF(INDEX(RAW_b_TEI0185_REV03!B:D,MATCH(H518,RAW_b_TEI0185_REV03!B:B,0),3)=L518,INDEX(
RAW_b_TEI0185_REV03!B:D,MATCH(H518,INDEX(RAW_b_TEI0185_REV03!B:B,MATCH(H518,RAW_b_TEI0185_REV03!B:B,)+1):'RAW_b_TEI0185_REV03'!B11589,)+MATCH(H518,RAW_b_TEI0185_REV03!B:B,),3),INDEX(RAW_b_TEI0185_REV03!B:D,MATCH(H518,RAW_b_TEI0185_REV03!B:B,0),3)),"---"))),"---")</f>
        <v>---</v>
      </c>
      <c r="T518">
        <f>COUNTIF(RAW_b_TEI0185_REV03!B:B,G518)</f>
        <v>1</v>
      </c>
      <c r="U518" t="str">
        <f t="shared" si="54"/>
        <v>FMC-NetJ3_H1</v>
      </c>
      <c r="W518" t="str">
        <f>IF(IF(IFERROR(VLOOKUP(H518,$O$6:$O$50,1,),1)=1,1,0),IFERROR(VLOOKUP($F$2&amp;"-"&amp;H518,RAW_b_TEI0185_REV03!C:G,4,0),"--"),"---")</f>
        <v>--</v>
      </c>
      <c r="X518" t="str">
        <f t="shared" si="55"/>
        <v>---</v>
      </c>
    </row>
    <row r="519" spans="1:24" x14ac:dyDescent="0.25">
      <c r="A519" t="s">
        <v>5637</v>
      </c>
      <c r="B519" t="s">
        <v>5223</v>
      </c>
      <c r="C519" t="s">
        <v>294</v>
      </c>
      <c r="D519" t="s">
        <v>271</v>
      </c>
      <c r="E519" t="s">
        <v>1439</v>
      </c>
      <c r="F519" t="str">
        <f t="shared" ref="F519:F582" si="56">$D519&amp;"-"&amp;$E519</f>
        <v>J3-H3</v>
      </c>
      <c r="G519" t="str">
        <f>VLOOKUP(F519,RAW_b_TEI0185_REV03!A:B,2,0)</f>
        <v>GND</v>
      </c>
      <c r="H519" t="str">
        <f t="shared" ref="H519:H582" si="57">IF(IF(COUNTIF($Q$6:$S$150,G519)&gt;0,"---","--")="---",VLOOKUP(G519,$Q$6:$S$150,3,0),G519)</f>
        <v>GND</v>
      </c>
      <c r="I519" t="str">
        <f t="shared" ref="I519:I582" si="58">IF(IF(COUNTIF($Q$6:$S$150,G519)&gt;0,"---","--")="---",VLOOKUP(G519,$Q$6:$S$150,2,0),"--")</f>
        <v>--</v>
      </c>
      <c r="J519" t="str">
        <f t="shared" ref="J519:J582" si="59">IF(COUNTIF($O$6:$O$100,G519)&gt;0,"---","--")</f>
        <v>---</v>
      </c>
      <c r="K519" t="str">
        <f>IFERROR(IF(J519="--",IF(G519=H519,VLOOKUP(G519,RAW_b_TEI0185_REV03!L:N,3,0),SUM(VLOOKUP(H519,RAW_b_TEI0185_REV03!L:N,3,0),VLOOKUP(G519,RAW_b_TEI0185_REV03!L:N,3,0))),"---"),"---")</f>
        <v>---</v>
      </c>
      <c r="L519" t="str">
        <f t="shared" ref="L519:L582" si="60">$D519&amp;"-"&amp;$E519</f>
        <v>J3-H3</v>
      </c>
      <c r="M519" t="str">
        <f>IFERROR(IF(
COUNTIF(B2B!H:H,(IF(K519&lt;&gt;"---",IF(INDEX(RAW_b_TEI0185_REV03!B:D,MATCH(H519,RAW_b_TEI0185_REV03!B:B,0),3)=L519,INDEX(
RAW_b_TEI0185_REV03!B:D,MATCH(H519,INDEX(RAW_b_TEI0185_REV03!B:B,MATCH(H519,RAW_b_TEI0185_REV03!B:B,)+1):'RAW_b_TEI0185_REV03'!B11590,)+MATCH(H519,RAW_b_TEI0185_REV03!B:B,),3),INDEX(RAW_b_TEI0185_REV03!B:D,MATCH(H519,RAW_b_TEI0185_REV03!B:B,0),3)),"---")))=1,"---",IF(K519&lt;&gt;"---",IF(INDEX(RAW_b_TEI0185_REV03!B:D,MATCH(H519,RAW_b_TEI0185_REV03!B:B,0),3)=L519,INDEX(
RAW_b_TEI0185_REV03!B:D,MATCH(H519,INDEX(RAW_b_TEI0185_REV03!B:B,MATCH(H519,RAW_b_TEI0185_REV03!B:B,)+1):'RAW_b_TEI0185_REV03'!B11590,)+MATCH(H519,RAW_b_TEI0185_REV03!B:B,),3),INDEX(RAW_b_TEI0185_REV03!B:D,MATCH(H519,RAW_b_TEI0185_REV03!B:B,0),3)),"---")),"---")</f>
        <v>---</v>
      </c>
      <c r="N519" t="str">
        <f>IFERROR(IF(AND(B519="B2B",J519="--"),L519,IF(
COUNTIF(B2B!H:H,(IF(K519&lt;&gt;"---",IF(INDEX(RAW_b_TEI0185_REV03!B:D,MATCH(H519,RAW_b_TEI0185_REV03!B:B,0),3)=L519,INDEX(
RAW_b_TEI0185_REV03!B:D,MATCH(H519,INDEX(RAW_b_TEI0185_REV03!B:B,MATCH(H519,RAW_b_TEI0185_REV03!B:B,)+1):'RAW_b_TEI0185_REV03'!B11590,)+MATCH(H519,RAW_b_TEI0185_REV03!B:B,),3),INDEX(RAW_b_TEI0185_REV03!B:D,MATCH(H519,RAW_b_TEI0185_REV03!B:B,0),3)),"---")))=0,"---",IF(K519&lt;&gt;"---",IF(INDEX(RAW_b_TEI0185_REV03!B:D,MATCH(H519,RAW_b_TEI0185_REV03!B:B,0),3)=L519,INDEX(
RAW_b_TEI0185_REV03!B:D,MATCH(H519,INDEX(RAW_b_TEI0185_REV03!B:B,MATCH(H519,RAW_b_TEI0185_REV03!B:B,)+1):'RAW_b_TEI0185_REV03'!B11590,)+MATCH(H519,RAW_b_TEI0185_REV03!B:B,),3),INDEX(RAW_b_TEI0185_REV03!B:D,MATCH(H519,RAW_b_TEI0185_REV03!B:B,0),3)),"---"))),"---")</f>
        <v>---</v>
      </c>
      <c r="T519">
        <f>COUNTIF(RAW_b_TEI0185_REV03!B:B,G519)</f>
        <v>2019</v>
      </c>
      <c r="U519" t="str">
        <f t="shared" ref="U519:U582" si="61">$B519&amp;"-"&amp;$C519</f>
        <v>FMC-GND</v>
      </c>
      <c r="W519" t="str">
        <f>IF(IF(IFERROR(VLOOKUP(H519,$O$6:$O$50,1,),1)=1,1,0),IFERROR(VLOOKUP($F$2&amp;"-"&amp;H519,RAW_b_TEI0185_REV03!C:G,4,0),"--"),"---")</f>
        <v>---</v>
      </c>
      <c r="X519" t="str">
        <f t="shared" ref="X519:X582" si="62">IF(AND(J519="--",W519="--"),M519,"---")</f>
        <v>---</v>
      </c>
    </row>
    <row r="520" spans="1:24" x14ac:dyDescent="0.25">
      <c r="A520" t="s">
        <v>5638</v>
      </c>
      <c r="B520" t="s">
        <v>5223</v>
      </c>
      <c r="C520" t="s">
        <v>294</v>
      </c>
      <c r="D520" t="s">
        <v>271</v>
      </c>
      <c r="E520" t="s">
        <v>1441</v>
      </c>
      <c r="F520" t="str">
        <f t="shared" si="56"/>
        <v>J3-H6</v>
      </c>
      <c r="G520" t="str">
        <f>VLOOKUP(F520,RAW_b_TEI0185_REV03!A:B,2,0)</f>
        <v>GND</v>
      </c>
      <c r="H520" t="str">
        <f t="shared" si="57"/>
        <v>GND</v>
      </c>
      <c r="I520" t="str">
        <f t="shared" si="58"/>
        <v>--</v>
      </c>
      <c r="J520" t="str">
        <f t="shared" si="59"/>
        <v>---</v>
      </c>
      <c r="K520" t="str">
        <f>IFERROR(IF(J520="--",IF(G520=H520,VLOOKUP(G520,RAW_b_TEI0185_REV03!L:N,3,0),SUM(VLOOKUP(H520,RAW_b_TEI0185_REV03!L:N,3,0),VLOOKUP(G520,RAW_b_TEI0185_REV03!L:N,3,0))),"---"),"---")</f>
        <v>---</v>
      </c>
      <c r="L520" t="str">
        <f t="shared" si="60"/>
        <v>J3-H6</v>
      </c>
      <c r="M520" t="str">
        <f>IFERROR(IF(
COUNTIF(B2B!H:H,(IF(K520&lt;&gt;"---",IF(INDEX(RAW_b_TEI0185_REV03!B:D,MATCH(H520,RAW_b_TEI0185_REV03!B:B,0),3)=L520,INDEX(
RAW_b_TEI0185_REV03!B:D,MATCH(H520,INDEX(RAW_b_TEI0185_REV03!B:B,MATCH(H520,RAW_b_TEI0185_REV03!B:B,)+1):'RAW_b_TEI0185_REV03'!B11591,)+MATCH(H520,RAW_b_TEI0185_REV03!B:B,),3),INDEX(RAW_b_TEI0185_REV03!B:D,MATCH(H520,RAW_b_TEI0185_REV03!B:B,0),3)),"---")))=1,"---",IF(K520&lt;&gt;"---",IF(INDEX(RAW_b_TEI0185_REV03!B:D,MATCH(H520,RAW_b_TEI0185_REV03!B:B,0),3)=L520,INDEX(
RAW_b_TEI0185_REV03!B:D,MATCH(H520,INDEX(RAW_b_TEI0185_REV03!B:B,MATCH(H520,RAW_b_TEI0185_REV03!B:B,)+1):'RAW_b_TEI0185_REV03'!B11591,)+MATCH(H520,RAW_b_TEI0185_REV03!B:B,),3),INDEX(RAW_b_TEI0185_REV03!B:D,MATCH(H520,RAW_b_TEI0185_REV03!B:B,0),3)),"---")),"---")</f>
        <v>---</v>
      </c>
      <c r="N520" t="str">
        <f>IFERROR(IF(AND(B520="B2B",J520="--"),L520,IF(
COUNTIF(B2B!H:H,(IF(K520&lt;&gt;"---",IF(INDEX(RAW_b_TEI0185_REV03!B:D,MATCH(H520,RAW_b_TEI0185_REV03!B:B,0),3)=L520,INDEX(
RAW_b_TEI0185_REV03!B:D,MATCH(H520,INDEX(RAW_b_TEI0185_REV03!B:B,MATCH(H520,RAW_b_TEI0185_REV03!B:B,)+1):'RAW_b_TEI0185_REV03'!B11591,)+MATCH(H520,RAW_b_TEI0185_REV03!B:B,),3),INDEX(RAW_b_TEI0185_REV03!B:D,MATCH(H520,RAW_b_TEI0185_REV03!B:B,0),3)),"---")))=0,"---",IF(K520&lt;&gt;"---",IF(INDEX(RAW_b_TEI0185_REV03!B:D,MATCH(H520,RAW_b_TEI0185_REV03!B:B,0),3)=L520,INDEX(
RAW_b_TEI0185_REV03!B:D,MATCH(H520,INDEX(RAW_b_TEI0185_REV03!B:B,MATCH(H520,RAW_b_TEI0185_REV03!B:B,)+1):'RAW_b_TEI0185_REV03'!B11591,)+MATCH(H520,RAW_b_TEI0185_REV03!B:B,),3),INDEX(RAW_b_TEI0185_REV03!B:D,MATCH(H520,RAW_b_TEI0185_REV03!B:B,0),3)),"---"))),"---")</f>
        <v>---</v>
      </c>
      <c r="T520">
        <f>COUNTIF(RAW_b_TEI0185_REV03!B:B,G520)</f>
        <v>2019</v>
      </c>
      <c r="U520" t="str">
        <f t="shared" si="61"/>
        <v>FMC-GND</v>
      </c>
      <c r="W520" t="str">
        <f>IF(IF(IFERROR(VLOOKUP(H520,$O$6:$O$50,1,),1)=1,1,0),IFERROR(VLOOKUP($F$2&amp;"-"&amp;H520,RAW_b_TEI0185_REV03!C:G,4,0),"--"),"---")</f>
        <v>---</v>
      </c>
      <c r="X520" t="str">
        <f t="shared" si="62"/>
        <v>---</v>
      </c>
    </row>
    <row r="521" spans="1:24" x14ac:dyDescent="0.25">
      <c r="A521" t="s">
        <v>5639</v>
      </c>
      <c r="B521" t="s">
        <v>5223</v>
      </c>
      <c r="C521" t="s">
        <v>294</v>
      </c>
      <c r="D521" t="s">
        <v>271</v>
      </c>
      <c r="E521" t="s">
        <v>1443</v>
      </c>
      <c r="F521" t="str">
        <f t="shared" si="56"/>
        <v>J3-H9</v>
      </c>
      <c r="G521" t="str">
        <f>VLOOKUP(F521,RAW_b_TEI0185_REV03!A:B,2,0)</f>
        <v>GND</v>
      </c>
      <c r="H521" t="str">
        <f t="shared" si="57"/>
        <v>GND</v>
      </c>
      <c r="I521" t="str">
        <f t="shared" si="58"/>
        <v>--</v>
      </c>
      <c r="J521" t="str">
        <f t="shared" si="59"/>
        <v>---</v>
      </c>
      <c r="K521" t="str">
        <f>IFERROR(IF(J521="--",IF(G521=H521,VLOOKUP(G521,RAW_b_TEI0185_REV03!L:N,3,0),SUM(VLOOKUP(H521,RAW_b_TEI0185_REV03!L:N,3,0),VLOOKUP(G521,RAW_b_TEI0185_REV03!L:N,3,0))),"---"),"---")</f>
        <v>---</v>
      </c>
      <c r="L521" t="str">
        <f t="shared" si="60"/>
        <v>J3-H9</v>
      </c>
      <c r="M521" t="str">
        <f>IFERROR(IF(
COUNTIF(B2B!H:H,(IF(K521&lt;&gt;"---",IF(INDEX(RAW_b_TEI0185_REV03!B:D,MATCH(H521,RAW_b_TEI0185_REV03!B:B,0),3)=L521,INDEX(
RAW_b_TEI0185_REV03!B:D,MATCH(H521,INDEX(RAW_b_TEI0185_REV03!B:B,MATCH(H521,RAW_b_TEI0185_REV03!B:B,)+1):'RAW_b_TEI0185_REV03'!B11592,)+MATCH(H521,RAW_b_TEI0185_REV03!B:B,),3),INDEX(RAW_b_TEI0185_REV03!B:D,MATCH(H521,RAW_b_TEI0185_REV03!B:B,0),3)),"---")))=1,"---",IF(K521&lt;&gt;"---",IF(INDEX(RAW_b_TEI0185_REV03!B:D,MATCH(H521,RAW_b_TEI0185_REV03!B:B,0),3)=L521,INDEX(
RAW_b_TEI0185_REV03!B:D,MATCH(H521,INDEX(RAW_b_TEI0185_REV03!B:B,MATCH(H521,RAW_b_TEI0185_REV03!B:B,)+1):'RAW_b_TEI0185_REV03'!B11592,)+MATCH(H521,RAW_b_TEI0185_REV03!B:B,),3),INDEX(RAW_b_TEI0185_REV03!B:D,MATCH(H521,RAW_b_TEI0185_REV03!B:B,0),3)),"---")),"---")</f>
        <v>---</v>
      </c>
      <c r="N521" t="str">
        <f>IFERROR(IF(AND(B521="B2B",J521="--"),L521,IF(
COUNTIF(B2B!H:H,(IF(K521&lt;&gt;"---",IF(INDEX(RAW_b_TEI0185_REV03!B:D,MATCH(H521,RAW_b_TEI0185_REV03!B:B,0),3)=L521,INDEX(
RAW_b_TEI0185_REV03!B:D,MATCH(H521,INDEX(RAW_b_TEI0185_REV03!B:B,MATCH(H521,RAW_b_TEI0185_REV03!B:B,)+1):'RAW_b_TEI0185_REV03'!B11592,)+MATCH(H521,RAW_b_TEI0185_REV03!B:B,),3),INDEX(RAW_b_TEI0185_REV03!B:D,MATCH(H521,RAW_b_TEI0185_REV03!B:B,0),3)),"---")))=0,"---",IF(K521&lt;&gt;"---",IF(INDEX(RAW_b_TEI0185_REV03!B:D,MATCH(H521,RAW_b_TEI0185_REV03!B:B,0),3)=L521,INDEX(
RAW_b_TEI0185_REV03!B:D,MATCH(H521,INDEX(RAW_b_TEI0185_REV03!B:B,MATCH(H521,RAW_b_TEI0185_REV03!B:B,)+1):'RAW_b_TEI0185_REV03'!B11592,)+MATCH(H521,RAW_b_TEI0185_REV03!B:B,),3),INDEX(RAW_b_TEI0185_REV03!B:D,MATCH(H521,RAW_b_TEI0185_REV03!B:B,0),3)),"---"))),"---")</f>
        <v>---</v>
      </c>
      <c r="T521">
        <f>COUNTIF(RAW_b_TEI0185_REV03!B:B,G521)</f>
        <v>2019</v>
      </c>
      <c r="U521" t="str">
        <f t="shared" si="61"/>
        <v>FMC-GND</v>
      </c>
      <c r="W521" t="str">
        <f>IF(IF(IFERROR(VLOOKUP(H521,$O$6:$O$50,1,),1)=1,1,0),IFERROR(VLOOKUP($F$2&amp;"-"&amp;H521,RAW_b_TEI0185_REV03!C:G,4,0),"--"),"---")</f>
        <v>---</v>
      </c>
      <c r="X521" t="str">
        <f t="shared" si="62"/>
        <v>---</v>
      </c>
    </row>
    <row r="522" spans="1:24" x14ac:dyDescent="0.25">
      <c r="A522" t="s">
        <v>5640</v>
      </c>
      <c r="B522" t="s">
        <v>5223</v>
      </c>
      <c r="C522" t="s">
        <v>294</v>
      </c>
      <c r="D522" t="s">
        <v>271</v>
      </c>
      <c r="E522" t="s">
        <v>1445</v>
      </c>
      <c r="F522" t="str">
        <f t="shared" si="56"/>
        <v>J3-H12</v>
      </c>
      <c r="G522" t="str">
        <f>VLOOKUP(F522,RAW_b_TEI0185_REV03!A:B,2,0)</f>
        <v>GND</v>
      </c>
      <c r="H522" t="str">
        <f t="shared" si="57"/>
        <v>GND</v>
      </c>
      <c r="I522" t="str">
        <f t="shared" si="58"/>
        <v>--</v>
      </c>
      <c r="J522" t="str">
        <f t="shared" si="59"/>
        <v>---</v>
      </c>
      <c r="K522" t="str">
        <f>IFERROR(IF(J522="--",IF(G522=H522,VLOOKUP(G522,RAW_b_TEI0185_REV03!L:N,3,0),SUM(VLOOKUP(H522,RAW_b_TEI0185_REV03!L:N,3,0),VLOOKUP(G522,RAW_b_TEI0185_REV03!L:N,3,0))),"---"),"---")</f>
        <v>---</v>
      </c>
      <c r="L522" t="str">
        <f t="shared" si="60"/>
        <v>J3-H12</v>
      </c>
      <c r="M522" t="str">
        <f>IFERROR(IF(
COUNTIF(B2B!H:H,(IF(K522&lt;&gt;"---",IF(INDEX(RAW_b_TEI0185_REV03!B:D,MATCH(H522,RAW_b_TEI0185_REV03!B:B,0),3)=L522,INDEX(
RAW_b_TEI0185_REV03!B:D,MATCH(H522,INDEX(RAW_b_TEI0185_REV03!B:B,MATCH(H522,RAW_b_TEI0185_REV03!B:B,)+1):'RAW_b_TEI0185_REV03'!B11593,)+MATCH(H522,RAW_b_TEI0185_REV03!B:B,),3),INDEX(RAW_b_TEI0185_REV03!B:D,MATCH(H522,RAW_b_TEI0185_REV03!B:B,0),3)),"---")))=1,"---",IF(K522&lt;&gt;"---",IF(INDEX(RAW_b_TEI0185_REV03!B:D,MATCH(H522,RAW_b_TEI0185_REV03!B:B,0),3)=L522,INDEX(
RAW_b_TEI0185_REV03!B:D,MATCH(H522,INDEX(RAW_b_TEI0185_REV03!B:B,MATCH(H522,RAW_b_TEI0185_REV03!B:B,)+1):'RAW_b_TEI0185_REV03'!B11593,)+MATCH(H522,RAW_b_TEI0185_REV03!B:B,),3),INDEX(RAW_b_TEI0185_REV03!B:D,MATCH(H522,RAW_b_TEI0185_REV03!B:B,0),3)),"---")),"---")</f>
        <v>---</v>
      </c>
      <c r="N522" t="str">
        <f>IFERROR(IF(AND(B522="B2B",J522="--"),L522,IF(
COUNTIF(B2B!H:H,(IF(K522&lt;&gt;"---",IF(INDEX(RAW_b_TEI0185_REV03!B:D,MATCH(H522,RAW_b_TEI0185_REV03!B:B,0),3)=L522,INDEX(
RAW_b_TEI0185_REV03!B:D,MATCH(H522,INDEX(RAW_b_TEI0185_REV03!B:B,MATCH(H522,RAW_b_TEI0185_REV03!B:B,)+1):'RAW_b_TEI0185_REV03'!B11593,)+MATCH(H522,RAW_b_TEI0185_REV03!B:B,),3),INDEX(RAW_b_TEI0185_REV03!B:D,MATCH(H522,RAW_b_TEI0185_REV03!B:B,0),3)),"---")))=0,"---",IF(K522&lt;&gt;"---",IF(INDEX(RAW_b_TEI0185_REV03!B:D,MATCH(H522,RAW_b_TEI0185_REV03!B:B,0),3)=L522,INDEX(
RAW_b_TEI0185_REV03!B:D,MATCH(H522,INDEX(RAW_b_TEI0185_REV03!B:B,MATCH(H522,RAW_b_TEI0185_REV03!B:B,)+1):'RAW_b_TEI0185_REV03'!B11593,)+MATCH(H522,RAW_b_TEI0185_REV03!B:B,),3),INDEX(RAW_b_TEI0185_REV03!B:D,MATCH(H522,RAW_b_TEI0185_REV03!B:B,0),3)),"---"))),"---")</f>
        <v>---</v>
      </c>
      <c r="T522">
        <f>COUNTIF(RAW_b_TEI0185_REV03!B:B,G522)</f>
        <v>2019</v>
      </c>
      <c r="U522" t="str">
        <f t="shared" si="61"/>
        <v>FMC-GND</v>
      </c>
      <c r="W522" t="str">
        <f>IF(IF(IFERROR(VLOOKUP(H522,$O$6:$O$50,1,),1)=1,1,0),IFERROR(VLOOKUP($F$2&amp;"-"&amp;H522,RAW_b_TEI0185_REV03!C:G,4,0),"--"),"---")</f>
        <v>---</v>
      </c>
      <c r="X522" t="str">
        <f t="shared" si="62"/>
        <v>---</v>
      </c>
    </row>
    <row r="523" spans="1:24" x14ac:dyDescent="0.25">
      <c r="A523" t="s">
        <v>5641</v>
      </c>
      <c r="B523" t="s">
        <v>5223</v>
      </c>
      <c r="C523" t="s">
        <v>294</v>
      </c>
      <c r="D523" t="s">
        <v>271</v>
      </c>
      <c r="E523" t="s">
        <v>1447</v>
      </c>
      <c r="F523" t="str">
        <f t="shared" si="56"/>
        <v>J3-H15</v>
      </c>
      <c r="G523" t="str">
        <f>VLOOKUP(F523,RAW_b_TEI0185_REV03!A:B,2,0)</f>
        <v>GND</v>
      </c>
      <c r="H523" t="str">
        <f t="shared" si="57"/>
        <v>GND</v>
      </c>
      <c r="I523" t="str">
        <f t="shared" si="58"/>
        <v>--</v>
      </c>
      <c r="J523" t="str">
        <f t="shared" si="59"/>
        <v>---</v>
      </c>
      <c r="K523" t="str">
        <f>IFERROR(IF(J523="--",IF(G523=H523,VLOOKUP(G523,RAW_b_TEI0185_REV03!L:N,3,0),SUM(VLOOKUP(H523,RAW_b_TEI0185_REV03!L:N,3,0),VLOOKUP(G523,RAW_b_TEI0185_REV03!L:N,3,0))),"---"),"---")</f>
        <v>---</v>
      </c>
      <c r="L523" t="str">
        <f t="shared" si="60"/>
        <v>J3-H15</v>
      </c>
      <c r="M523" t="str">
        <f>IFERROR(IF(
COUNTIF(B2B!H:H,(IF(K523&lt;&gt;"---",IF(INDEX(RAW_b_TEI0185_REV03!B:D,MATCH(H523,RAW_b_TEI0185_REV03!B:B,0),3)=L523,INDEX(
RAW_b_TEI0185_REV03!B:D,MATCH(H523,INDEX(RAW_b_TEI0185_REV03!B:B,MATCH(H523,RAW_b_TEI0185_REV03!B:B,)+1):'RAW_b_TEI0185_REV03'!B11594,)+MATCH(H523,RAW_b_TEI0185_REV03!B:B,),3),INDEX(RAW_b_TEI0185_REV03!B:D,MATCH(H523,RAW_b_TEI0185_REV03!B:B,0),3)),"---")))=1,"---",IF(K523&lt;&gt;"---",IF(INDEX(RAW_b_TEI0185_REV03!B:D,MATCH(H523,RAW_b_TEI0185_REV03!B:B,0),3)=L523,INDEX(
RAW_b_TEI0185_REV03!B:D,MATCH(H523,INDEX(RAW_b_TEI0185_REV03!B:B,MATCH(H523,RAW_b_TEI0185_REV03!B:B,)+1):'RAW_b_TEI0185_REV03'!B11594,)+MATCH(H523,RAW_b_TEI0185_REV03!B:B,),3),INDEX(RAW_b_TEI0185_REV03!B:D,MATCH(H523,RAW_b_TEI0185_REV03!B:B,0),3)),"---")),"---")</f>
        <v>---</v>
      </c>
      <c r="N523" t="str">
        <f>IFERROR(IF(AND(B523="B2B",J523="--"),L523,IF(
COUNTIF(B2B!H:H,(IF(K523&lt;&gt;"---",IF(INDEX(RAW_b_TEI0185_REV03!B:D,MATCH(H523,RAW_b_TEI0185_REV03!B:B,0),3)=L523,INDEX(
RAW_b_TEI0185_REV03!B:D,MATCH(H523,INDEX(RAW_b_TEI0185_REV03!B:B,MATCH(H523,RAW_b_TEI0185_REV03!B:B,)+1):'RAW_b_TEI0185_REV03'!B11594,)+MATCH(H523,RAW_b_TEI0185_REV03!B:B,),3),INDEX(RAW_b_TEI0185_REV03!B:D,MATCH(H523,RAW_b_TEI0185_REV03!B:B,0),3)),"---")))=0,"---",IF(K523&lt;&gt;"---",IF(INDEX(RAW_b_TEI0185_REV03!B:D,MATCH(H523,RAW_b_TEI0185_REV03!B:B,0),3)=L523,INDEX(
RAW_b_TEI0185_REV03!B:D,MATCH(H523,INDEX(RAW_b_TEI0185_REV03!B:B,MATCH(H523,RAW_b_TEI0185_REV03!B:B,)+1):'RAW_b_TEI0185_REV03'!B11594,)+MATCH(H523,RAW_b_TEI0185_REV03!B:B,),3),INDEX(RAW_b_TEI0185_REV03!B:D,MATCH(H523,RAW_b_TEI0185_REV03!B:B,0),3)),"---"))),"---")</f>
        <v>---</v>
      </c>
      <c r="T523">
        <f>COUNTIF(RAW_b_TEI0185_REV03!B:B,G523)</f>
        <v>2019</v>
      </c>
      <c r="U523" t="str">
        <f t="shared" si="61"/>
        <v>FMC-GND</v>
      </c>
      <c r="W523" t="str">
        <f>IF(IF(IFERROR(VLOOKUP(H523,$O$6:$O$50,1,),1)=1,1,0),IFERROR(VLOOKUP($F$2&amp;"-"&amp;H523,RAW_b_TEI0185_REV03!C:G,4,0),"--"),"---")</f>
        <v>---</v>
      </c>
      <c r="X523" t="str">
        <f t="shared" si="62"/>
        <v>---</v>
      </c>
    </row>
    <row r="524" spans="1:24" x14ac:dyDescent="0.25">
      <c r="A524" t="s">
        <v>5642</v>
      </c>
      <c r="B524" t="s">
        <v>5223</v>
      </c>
      <c r="C524" t="s">
        <v>294</v>
      </c>
      <c r="D524" t="s">
        <v>271</v>
      </c>
      <c r="E524" t="s">
        <v>1449</v>
      </c>
      <c r="F524" t="str">
        <f t="shared" si="56"/>
        <v>J3-H18</v>
      </c>
      <c r="G524" t="str">
        <f>VLOOKUP(F524,RAW_b_TEI0185_REV03!A:B,2,0)</f>
        <v>GND</v>
      </c>
      <c r="H524" t="str">
        <f t="shared" si="57"/>
        <v>GND</v>
      </c>
      <c r="I524" t="str">
        <f t="shared" si="58"/>
        <v>--</v>
      </c>
      <c r="J524" t="str">
        <f t="shared" si="59"/>
        <v>---</v>
      </c>
      <c r="K524" t="str">
        <f>IFERROR(IF(J524="--",IF(G524=H524,VLOOKUP(G524,RAW_b_TEI0185_REV03!L:N,3,0),SUM(VLOOKUP(H524,RAW_b_TEI0185_REV03!L:N,3,0),VLOOKUP(G524,RAW_b_TEI0185_REV03!L:N,3,0))),"---"),"---")</f>
        <v>---</v>
      </c>
      <c r="L524" t="str">
        <f t="shared" si="60"/>
        <v>J3-H18</v>
      </c>
      <c r="M524" t="str">
        <f>IFERROR(IF(
COUNTIF(B2B!H:H,(IF(K524&lt;&gt;"---",IF(INDEX(RAW_b_TEI0185_REV03!B:D,MATCH(H524,RAW_b_TEI0185_REV03!B:B,0),3)=L524,INDEX(
RAW_b_TEI0185_REV03!B:D,MATCH(H524,INDEX(RAW_b_TEI0185_REV03!B:B,MATCH(H524,RAW_b_TEI0185_REV03!B:B,)+1):'RAW_b_TEI0185_REV03'!B11595,)+MATCH(H524,RAW_b_TEI0185_REV03!B:B,),3),INDEX(RAW_b_TEI0185_REV03!B:D,MATCH(H524,RAW_b_TEI0185_REV03!B:B,0),3)),"---")))=1,"---",IF(K524&lt;&gt;"---",IF(INDEX(RAW_b_TEI0185_REV03!B:D,MATCH(H524,RAW_b_TEI0185_REV03!B:B,0),3)=L524,INDEX(
RAW_b_TEI0185_REV03!B:D,MATCH(H524,INDEX(RAW_b_TEI0185_REV03!B:B,MATCH(H524,RAW_b_TEI0185_REV03!B:B,)+1):'RAW_b_TEI0185_REV03'!B11595,)+MATCH(H524,RAW_b_TEI0185_REV03!B:B,),3),INDEX(RAW_b_TEI0185_REV03!B:D,MATCH(H524,RAW_b_TEI0185_REV03!B:B,0),3)),"---")),"---")</f>
        <v>---</v>
      </c>
      <c r="N524" t="str">
        <f>IFERROR(IF(AND(B524="B2B",J524="--"),L524,IF(
COUNTIF(B2B!H:H,(IF(K524&lt;&gt;"---",IF(INDEX(RAW_b_TEI0185_REV03!B:D,MATCH(H524,RAW_b_TEI0185_REV03!B:B,0),3)=L524,INDEX(
RAW_b_TEI0185_REV03!B:D,MATCH(H524,INDEX(RAW_b_TEI0185_REV03!B:B,MATCH(H524,RAW_b_TEI0185_REV03!B:B,)+1):'RAW_b_TEI0185_REV03'!B11595,)+MATCH(H524,RAW_b_TEI0185_REV03!B:B,),3),INDEX(RAW_b_TEI0185_REV03!B:D,MATCH(H524,RAW_b_TEI0185_REV03!B:B,0),3)),"---")))=0,"---",IF(K524&lt;&gt;"---",IF(INDEX(RAW_b_TEI0185_REV03!B:D,MATCH(H524,RAW_b_TEI0185_REV03!B:B,0),3)=L524,INDEX(
RAW_b_TEI0185_REV03!B:D,MATCH(H524,INDEX(RAW_b_TEI0185_REV03!B:B,MATCH(H524,RAW_b_TEI0185_REV03!B:B,)+1):'RAW_b_TEI0185_REV03'!B11595,)+MATCH(H524,RAW_b_TEI0185_REV03!B:B,),3),INDEX(RAW_b_TEI0185_REV03!B:D,MATCH(H524,RAW_b_TEI0185_REV03!B:B,0),3)),"---"))),"---")</f>
        <v>---</v>
      </c>
      <c r="T524">
        <f>COUNTIF(RAW_b_TEI0185_REV03!B:B,G524)</f>
        <v>2019</v>
      </c>
      <c r="U524" t="str">
        <f t="shared" si="61"/>
        <v>FMC-GND</v>
      </c>
      <c r="W524" t="str">
        <f>IF(IF(IFERROR(VLOOKUP(H524,$O$6:$O$50,1,),1)=1,1,0),IFERROR(VLOOKUP($F$2&amp;"-"&amp;H524,RAW_b_TEI0185_REV03!C:G,4,0),"--"),"---")</f>
        <v>---</v>
      </c>
      <c r="X524" t="str">
        <f t="shared" si="62"/>
        <v>---</v>
      </c>
    </row>
    <row r="525" spans="1:24" x14ac:dyDescent="0.25">
      <c r="A525" t="s">
        <v>5643</v>
      </c>
      <c r="B525" t="s">
        <v>5223</v>
      </c>
      <c r="C525" t="s">
        <v>294</v>
      </c>
      <c r="D525" t="s">
        <v>271</v>
      </c>
      <c r="E525" t="s">
        <v>1451</v>
      </c>
      <c r="F525" t="str">
        <f t="shared" si="56"/>
        <v>J3-H21</v>
      </c>
      <c r="G525" t="str">
        <f>VLOOKUP(F525,RAW_b_TEI0185_REV03!A:B,2,0)</f>
        <v>GND</v>
      </c>
      <c r="H525" t="str">
        <f t="shared" si="57"/>
        <v>GND</v>
      </c>
      <c r="I525" t="str">
        <f t="shared" si="58"/>
        <v>--</v>
      </c>
      <c r="J525" t="str">
        <f t="shared" si="59"/>
        <v>---</v>
      </c>
      <c r="K525" t="str">
        <f>IFERROR(IF(J525="--",IF(G525=H525,VLOOKUP(G525,RAW_b_TEI0185_REV03!L:N,3,0),SUM(VLOOKUP(H525,RAW_b_TEI0185_REV03!L:N,3,0),VLOOKUP(G525,RAW_b_TEI0185_REV03!L:N,3,0))),"---"),"---")</f>
        <v>---</v>
      </c>
      <c r="L525" t="str">
        <f t="shared" si="60"/>
        <v>J3-H21</v>
      </c>
      <c r="M525" t="str">
        <f>IFERROR(IF(
COUNTIF(B2B!H:H,(IF(K525&lt;&gt;"---",IF(INDEX(RAW_b_TEI0185_REV03!B:D,MATCH(H525,RAW_b_TEI0185_REV03!B:B,0),3)=L525,INDEX(
RAW_b_TEI0185_REV03!B:D,MATCH(H525,INDEX(RAW_b_TEI0185_REV03!B:B,MATCH(H525,RAW_b_TEI0185_REV03!B:B,)+1):'RAW_b_TEI0185_REV03'!B11596,)+MATCH(H525,RAW_b_TEI0185_REV03!B:B,),3),INDEX(RAW_b_TEI0185_REV03!B:D,MATCH(H525,RAW_b_TEI0185_REV03!B:B,0),3)),"---")))=1,"---",IF(K525&lt;&gt;"---",IF(INDEX(RAW_b_TEI0185_REV03!B:D,MATCH(H525,RAW_b_TEI0185_REV03!B:B,0),3)=L525,INDEX(
RAW_b_TEI0185_REV03!B:D,MATCH(H525,INDEX(RAW_b_TEI0185_REV03!B:B,MATCH(H525,RAW_b_TEI0185_REV03!B:B,)+1):'RAW_b_TEI0185_REV03'!B11596,)+MATCH(H525,RAW_b_TEI0185_REV03!B:B,),3),INDEX(RAW_b_TEI0185_REV03!B:D,MATCH(H525,RAW_b_TEI0185_REV03!B:B,0),3)),"---")),"---")</f>
        <v>---</v>
      </c>
      <c r="N525" t="str">
        <f>IFERROR(IF(AND(B525="B2B",J525="--"),L525,IF(
COUNTIF(B2B!H:H,(IF(K525&lt;&gt;"---",IF(INDEX(RAW_b_TEI0185_REV03!B:D,MATCH(H525,RAW_b_TEI0185_REV03!B:B,0),3)=L525,INDEX(
RAW_b_TEI0185_REV03!B:D,MATCH(H525,INDEX(RAW_b_TEI0185_REV03!B:B,MATCH(H525,RAW_b_TEI0185_REV03!B:B,)+1):'RAW_b_TEI0185_REV03'!B11596,)+MATCH(H525,RAW_b_TEI0185_REV03!B:B,),3),INDEX(RAW_b_TEI0185_REV03!B:D,MATCH(H525,RAW_b_TEI0185_REV03!B:B,0),3)),"---")))=0,"---",IF(K525&lt;&gt;"---",IF(INDEX(RAW_b_TEI0185_REV03!B:D,MATCH(H525,RAW_b_TEI0185_REV03!B:B,0),3)=L525,INDEX(
RAW_b_TEI0185_REV03!B:D,MATCH(H525,INDEX(RAW_b_TEI0185_REV03!B:B,MATCH(H525,RAW_b_TEI0185_REV03!B:B,)+1):'RAW_b_TEI0185_REV03'!B11596,)+MATCH(H525,RAW_b_TEI0185_REV03!B:B,),3),INDEX(RAW_b_TEI0185_REV03!B:D,MATCH(H525,RAW_b_TEI0185_REV03!B:B,0),3)),"---"))),"---")</f>
        <v>---</v>
      </c>
      <c r="T525">
        <f>COUNTIF(RAW_b_TEI0185_REV03!B:B,G525)</f>
        <v>2019</v>
      </c>
      <c r="U525" t="str">
        <f t="shared" si="61"/>
        <v>FMC-GND</v>
      </c>
      <c r="W525" t="str">
        <f>IF(IF(IFERROR(VLOOKUP(H525,$O$6:$O$50,1,),1)=1,1,0),IFERROR(VLOOKUP($F$2&amp;"-"&amp;H525,RAW_b_TEI0185_REV03!C:G,4,0),"--"),"---")</f>
        <v>---</v>
      </c>
      <c r="X525" t="str">
        <f t="shared" si="62"/>
        <v>---</v>
      </c>
    </row>
    <row r="526" spans="1:24" x14ac:dyDescent="0.25">
      <c r="A526" t="s">
        <v>5644</v>
      </c>
      <c r="B526" t="s">
        <v>5223</v>
      </c>
      <c r="C526" t="s">
        <v>294</v>
      </c>
      <c r="D526" t="s">
        <v>271</v>
      </c>
      <c r="E526" t="s">
        <v>1453</v>
      </c>
      <c r="F526" t="str">
        <f t="shared" si="56"/>
        <v>J3-H24</v>
      </c>
      <c r="G526" t="str">
        <f>VLOOKUP(F526,RAW_b_TEI0185_REV03!A:B,2,0)</f>
        <v>GND</v>
      </c>
      <c r="H526" t="str">
        <f t="shared" si="57"/>
        <v>GND</v>
      </c>
      <c r="I526" t="str">
        <f t="shared" si="58"/>
        <v>--</v>
      </c>
      <c r="J526" t="str">
        <f t="shared" si="59"/>
        <v>---</v>
      </c>
      <c r="K526" t="str">
        <f>IFERROR(IF(J526="--",IF(G526=H526,VLOOKUP(G526,RAW_b_TEI0185_REV03!L:N,3,0),SUM(VLOOKUP(H526,RAW_b_TEI0185_REV03!L:N,3,0),VLOOKUP(G526,RAW_b_TEI0185_REV03!L:N,3,0))),"---"),"---")</f>
        <v>---</v>
      </c>
      <c r="L526" t="str">
        <f t="shared" si="60"/>
        <v>J3-H24</v>
      </c>
      <c r="M526" t="str">
        <f>IFERROR(IF(
COUNTIF(B2B!H:H,(IF(K526&lt;&gt;"---",IF(INDEX(RAW_b_TEI0185_REV03!B:D,MATCH(H526,RAW_b_TEI0185_REV03!B:B,0),3)=L526,INDEX(
RAW_b_TEI0185_REV03!B:D,MATCH(H526,INDEX(RAW_b_TEI0185_REV03!B:B,MATCH(H526,RAW_b_TEI0185_REV03!B:B,)+1):'RAW_b_TEI0185_REV03'!B11597,)+MATCH(H526,RAW_b_TEI0185_REV03!B:B,),3),INDEX(RAW_b_TEI0185_REV03!B:D,MATCH(H526,RAW_b_TEI0185_REV03!B:B,0),3)),"---")))=1,"---",IF(K526&lt;&gt;"---",IF(INDEX(RAW_b_TEI0185_REV03!B:D,MATCH(H526,RAW_b_TEI0185_REV03!B:B,0),3)=L526,INDEX(
RAW_b_TEI0185_REV03!B:D,MATCH(H526,INDEX(RAW_b_TEI0185_REV03!B:B,MATCH(H526,RAW_b_TEI0185_REV03!B:B,)+1):'RAW_b_TEI0185_REV03'!B11597,)+MATCH(H526,RAW_b_TEI0185_REV03!B:B,),3),INDEX(RAW_b_TEI0185_REV03!B:D,MATCH(H526,RAW_b_TEI0185_REV03!B:B,0),3)),"---")),"---")</f>
        <v>---</v>
      </c>
      <c r="N526" t="str">
        <f>IFERROR(IF(AND(B526="B2B",J526="--"),L526,IF(
COUNTIF(B2B!H:H,(IF(K526&lt;&gt;"---",IF(INDEX(RAW_b_TEI0185_REV03!B:D,MATCH(H526,RAW_b_TEI0185_REV03!B:B,0),3)=L526,INDEX(
RAW_b_TEI0185_REV03!B:D,MATCH(H526,INDEX(RAW_b_TEI0185_REV03!B:B,MATCH(H526,RAW_b_TEI0185_REV03!B:B,)+1):'RAW_b_TEI0185_REV03'!B11597,)+MATCH(H526,RAW_b_TEI0185_REV03!B:B,),3),INDEX(RAW_b_TEI0185_REV03!B:D,MATCH(H526,RAW_b_TEI0185_REV03!B:B,0),3)),"---")))=0,"---",IF(K526&lt;&gt;"---",IF(INDEX(RAW_b_TEI0185_REV03!B:D,MATCH(H526,RAW_b_TEI0185_REV03!B:B,0),3)=L526,INDEX(
RAW_b_TEI0185_REV03!B:D,MATCH(H526,INDEX(RAW_b_TEI0185_REV03!B:B,MATCH(H526,RAW_b_TEI0185_REV03!B:B,)+1):'RAW_b_TEI0185_REV03'!B11597,)+MATCH(H526,RAW_b_TEI0185_REV03!B:B,),3),INDEX(RAW_b_TEI0185_REV03!B:D,MATCH(H526,RAW_b_TEI0185_REV03!B:B,0),3)),"---"))),"---")</f>
        <v>---</v>
      </c>
      <c r="T526">
        <f>COUNTIF(RAW_b_TEI0185_REV03!B:B,G526)</f>
        <v>2019</v>
      </c>
      <c r="U526" t="str">
        <f t="shared" si="61"/>
        <v>FMC-GND</v>
      </c>
      <c r="W526" t="str">
        <f>IF(IF(IFERROR(VLOOKUP(H526,$O$6:$O$50,1,),1)=1,1,0),IFERROR(VLOOKUP($F$2&amp;"-"&amp;H526,RAW_b_TEI0185_REV03!C:G,4,0),"--"),"---")</f>
        <v>---</v>
      </c>
      <c r="X526" t="str">
        <f t="shared" si="62"/>
        <v>---</v>
      </c>
    </row>
    <row r="527" spans="1:24" x14ac:dyDescent="0.25">
      <c r="A527" t="s">
        <v>5645</v>
      </c>
      <c r="B527" t="s">
        <v>5223</v>
      </c>
      <c r="C527" t="s">
        <v>294</v>
      </c>
      <c r="D527" t="s">
        <v>271</v>
      </c>
      <c r="E527" t="s">
        <v>1455</v>
      </c>
      <c r="F527" t="str">
        <f t="shared" si="56"/>
        <v>J3-H27</v>
      </c>
      <c r="G527" t="str">
        <f>VLOOKUP(F527,RAW_b_TEI0185_REV03!A:B,2,0)</f>
        <v>GND</v>
      </c>
      <c r="H527" t="str">
        <f t="shared" si="57"/>
        <v>GND</v>
      </c>
      <c r="I527" t="str">
        <f t="shared" si="58"/>
        <v>--</v>
      </c>
      <c r="J527" t="str">
        <f t="shared" si="59"/>
        <v>---</v>
      </c>
      <c r="K527" t="str">
        <f>IFERROR(IF(J527="--",IF(G527=H527,VLOOKUP(G527,RAW_b_TEI0185_REV03!L:N,3,0),SUM(VLOOKUP(H527,RAW_b_TEI0185_REV03!L:N,3,0),VLOOKUP(G527,RAW_b_TEI0185_REV03!L:N,3,0))),"---"),"---")</f>
        <v>---</v>
      </c>
      <c r="L527" t="str">
        <f t="shared" si="60"/>
        <v>J3-H27</v>
      </c>
      <c r="M527" t="str">
        <f>IFERROR(IF(
COUNTIF(B2B!H:H,(IF(K527&lt;&gt;"---",IF(INDEX(RAW_b_TEI0185_REV03!B:D,MATCH(H527,RAW_b_TEI0185_REV03!B:B,0),3)=L527,INDEX(
RAW_b_TEI0185_REV03!B:D,MATCH(H527,INDEX(RAW_b_TEI0185_REV03!B:B,MATCH(H527,RAW_b_TEI0185_REV03!B:B,)+1):'RAW_b_TEI0185_REV03'!B11598,)+MATCH(H527,RAW_b_TEI0185_REV03!B:B,),3),INDEX(RAW_b_TEI0185_REV03!B:D,MATCH(H527,RAW_b_TEI0185_REV03!B:B,0),3)),"---")))=1,"---",IF(K527&lt;&gt;"---",IF(INDEX(RAW_b_TEI0185_REV03!B:D,MATCH(H527,RAW_b_TEI0185_REV03!B:B,0),3)=L527,INDEX(
RAW_b_TEI0185_REV03!B:D,MATCH(H527,INDEX(RAW_b_TEI0185_REV03!B:B,MATCH(H527,RAW_b_TEI0185_REV03!B:B,)+1):'RAW_b_TEI0185_REV03'!B11598,)+MATCH(H527,RAW_b_TEI0185_REV03!B:B,),3),INDEX(RAW_b_TEI0185_REV03!B:D,MATCH(H527,RAW_b_TEI0185_REV03!B:B,0),3)),"---")),"---")</f>
        <v>---</v>
      </c>
      <c r="N527" t="str">
        <f>IFERROR(IF(AND(B527="B2B",J527="--"),L527,IF(
COUNTIF(B2B!H:H,(IF(K527&lt;&gt;"---",IF(INDEX(RAW_b_TEI0185_REV03!B:D,MATCH(H527,RAW_b_TEI0185_REV03!B:B,0),3)=L527,INDEX(
RAW_b_TEI0185_REV03!B:D,MATCH(H527,INDEX(RAW_b_TEI0185_REV03!B:B,MATCH(H527,RAW_b_TEI0185_REV03!B:B,)+1):'RAW_b_TEI0185_REV03'!B11598,)+MATCH(H527,RAW_b_TEI0185_REV03!B:B,),3),INDEX(RAW_b_TEI0185_REV03!B:D,MATCH(H527,RAW_b_TEI0185_REV03!B:B,0),3)),"---")))=0,"---",IF(K527&lt;&gt;"---",IF(INDEX(RAW_b_TEI0185_REV03!B:D,MATCH(H527,RAW_b_TEI0185_REV03!B:B,0),3)=L527,INDEX(
RAW_b_TEI0185_REV03!B:D,MATCH(H527,INDEX(RAW_b_TEI0185_REV03!B:B,MATCH(H527,RAW_b_TEI0185_REV03!B:B,)+1):'RAW_b_TEI0185_REV03'!B11598,)+MATCH(H527,RAW_b_TEI0185_REV03!B:B,),3),INDEX(RAW_b_TEI0185_REV03!B:D,MATCH(H527,RAW_b_TEI0185_REV03!B:B,0),3)),"---"))),"---")</f>
        <v>---</v>
      </c>
      <c r="T527">
        <f>COUNTIF(RAW_b_TEI0185_REV03!B:B,G527)</f>
        <v>2019</v>
      </c>
      <c r="U527" t="str">
        <f t="shared" si="61"/>
        <v>FMC-GND</v>
      </c>
      <c r="W527" t="str">
        <f>IF(IF(IFERROR(VLOOKUP(H527,$O$6:$O$50,1,),1)=1,1,0),IFERROR(VLOOKUP($F$2&amp;"-"&amp;H527,RAW_b_TEI0185_REV03!C:G,4,0),"--"),"---")</f>
        <v>---</v>
      </c>
      <c r="X527" t="str">
        <f t="shared" si="62"/>
        <v>---</v>
      </c>
    </row>
    <row r="528" spans="1:24" x14ac:dyDescent="0.25">
      <c r="A528" t="s">
        <v>5646</v>
      </c>
      <c r="B528" t="s">
        <v>5223</v>
      </c>
      <c r="C528" t="s">
        <v>294</v>
      </c>
      <c r="D528" t="s">
        <v>271</v>
      </c>
      <c r="E528" t="s">
        <v>1457</v>
      </c>
      <c r="F528" t="str">
        <f t="shared" si="56"/>
        <v>J3-H30</v>
      </c>
      <c r="G528" t="str">
        <f>VLOOKUP(F528,RAW_b_TEI0185_REV03!A:B,2,0)</f>
        <v>GND</v>
      </c>
      <c r="H528" t="str">
        <f t="shared" si="57"/>
        <v>GND</v>
      </c>
      <c r="I528" t="str">
        <f t="shared" si="58"/>
        <v>--</v>
      </c>
      <c r="J528" t="str">
        <f t="shared" si="59"/>
        <v>---</v>
      </c>
      <c r="K528" t="str">
        <f>IFERROR(IF(J528="--",IF(G528=H528,VLOOKUP(G528,RAW_b_TEI0185_REV03!L:N,3,0),SUM(VLOOKUP(H528,RAW_b_TEI0185_REV03!L:N,3,0),VLOOKUP(G528,RAW_b_TEI0185_REV03!L:N,3,0))),"---"),"---")</f>
        <v>---</v>
      </c>
      <c r="L528" t="str">
        <f t="shared" si="60"/>
        <v>J3-H30</v>
      </c>
      <c r="M528" t="str">
        <f>IFERROR(IF(
COUNTIF(B2B!H:H,(IF(K528&lt;&gt;"---",IF(INDEX(RAW_b_TEI0185_REV03!B:D,MATCH(H528,RAW_b_TEI0185_REV03!B:B,0),3)=L528,INDEX(
RAW_b_TEI0185_REV03!B:D,MATCH(H528,INDEX(RAW_b_TEI0185_REV03!B:B,MATCH(H528,RAW_b_TEI0185_REV03!B:B,)+1):'RAW_b_TEI0185_REV03'!B11599,)+MATCH(H528,RAW_b_TEI0185_REV03!B:B,),3),INDEX(RAW_b_TEI0185_REV03!B:D,MATCH(H528,RAW_b_TEI0185_REV03!B:B,0),3)),"---")))=1,"---",IF(K528&lt;&gt;"---",IF(INDEX(RAW_b_TEI0185_REV03!B:D,MATCH(H528,RAW_b_TEI0185_REV03!B:B,0),3)=L528,INDEX(
RAW_b_TEI0185_REV03!B:D,MATCH(H528,INDEX(RAW_b_TEI0185_REV03!B:B,MATCH(H528,RAW_b_TEI0185_REV03!B:B,)+1):'RAW_b_TEI0185_REV03'!B11599,)+MATCH(H528,RAW_b_TEI0185_REV03!B:B,),3),INDEX(RAW_b_TEI0185_REV03!B:D,MATCH(H528,RAW_b_TEI0185_REV03!B:B,0),3)),"---")),"---")</f>
        <v>---</v>
      </c>
      <c r="N528" t="str">
        <f>IFERROR(IF(AND(B528="B2B",J528="--"),L528,IF(
COUNTIF(B2B!H:H,(IF(K528&lt;&gt;"---",IF(INDEX(RAW_b_TEI0185_REV03!B:D,MATCH(H528,RAW_b_TEI0185_REV03!B:B,0),3)=L528,INDEX(
RAW_b_TEI0185_REV03!B:D,MATCH(H528,INDEX(RAW_b_TEI0185_REV03!B:B,MATCH(H528,RAW_b_TEI0185_REV03!B:B,)+1):'RAW_b_TEI0185_REV03'!B11599,)+MATCH(H528,RAW_b_TEI0185_REV03!B:B,),3),INDEX(RAW_b_TEI0185_REV03!B:D,MATCH(H528,RAW_b_TEI0185_REV03!B:B,0),3)),"---")))=0,"---",IF(K528&lt;&gt;"---",IF(INDEX(RAW_b_TEI0185_REV03!B:D,MATCH(H528,RAW_b_TEI0185_REV03!B:B,0),3)=L528,INDEX(
RAW_b_TEI0185_REV03!B:D,MATCH(H528,INDEX(RAW_b_TEI0185_REV03!B:B,MATCH(H528,RAW_b_TEI0185_REV03!B:B,)+1):'RAW_b_TEI0185_REV03'!B11599,)+MATCH(H528,RAW_b_TEI0185_REV03!B:B,),3),INDEX(RAW_b_TEI0185_REV03!B:D,MATCH(H528,RAW_b_TEI0185_REV03!B:B,0),3)),"---"))),"---")</f>
        <v>---</v>
      </c>
      <c r="T528">
        <f>COUNTIF(RAW_b_TEI0185_REV03!B:B,G528)</f>
        <v>2019</v>
      </c>
      <c r="U528" t="str">
        <f t="shared" si="61"/>
        <v>FMC-GND</v>
      </c>
      <c r="W528" t="str">
        <f>IF(IF(IFERROR(VLOOKUP(H528,$O$6:$O$50,1,),1)=1,1,0),IFERROR(VLOOKUP($F$2&amp;"-"&amp;H528,RAW_b_TEI0185_REV03!C:G,4,0),"--"),"---")</f>
        <v>---</v>
      </c>
      <c r="X528" t="str">
        <f t="shared" si="62"/>
        <v>---</v>
      </c>
    </row>
    <row r="529" spans="1:24" x14ac:dyDescent="0.25">
      <c r="A529" t="s">
        <v>5647</v>
      </c>
      <c r="B529" t="s">
        <v>5223</v>
      </c>
      <c r="C529" t="s">
        <v>294</v>
      </c>
      <c r="D529" t="s">
        <v>271</v>
      </c>
      <c r="E529" t="s">
        <v>1459</v>
      </c>
      <c r="F529" t="str">
        <f t="shared" si="56"/>
        <v>J3-H33</v>
      </c>
      <c r="G529" t="str">
        <f>VLOOKUP(F529,RAW_b_TEI0185_REV03!A:B,2,0)</f>
        <v>GND</v>
      </c>
      <c r="H529" t="str">
        <f t="shared" si="57"/>
        <v>GND</v>
      </c>
      <c r="I529" t="str">
        <f t="shared" si="58"/>
        <v>--</v>
      </c>
      <c r="J529" t="str">
        <f t="shared" si="59"/>
        <v>---</v>
      </c>
      <c r="K529" t="str">
        <f>IFERROR(IF(J529="--",IF(G529=H529,VLOOKUP(G529,RAW_b_TEI0185_REV03!L:N,3,0),SUM(VLOOKUP(H529,RAW_b_TEI0185_REV03!L:N,3,0),VLOOKUP(G529,RAW_b_TEI0185_REV03!L:N,3,0))),"---"),"---")</f>
        <v>---</v>
      </c>
      <c r="L529" t="str">
        <f t="shared" si="60"/>
        <v>J3-H33</v>
      </c>
      <c r="M529" t="str">
        <f>IFERROR(IF(
COUNTIF(B2B!H:H,(IF(K529&lt;&gt;"---",IF(INDEX(RAW_b_TEI0185_REV03!B:D,MATCH(H529,RAW_b_TEI0185_REV03!B:B,0),3)=L529,INDEX(
RAW_b_TEI0185_REV03!B:D,MATCH(H529,INDEX(RAW_b_TEI0185_REV03!B:B,MATCH(H529,RAW_b_TEI0185_REV03!B:B,)+1):'RAW_b_TEI0185_REV03'!B11600,)+MATCH(H529,RAW_b_TEI0185_REV03!B:B,),3),INDEX(RAW_b_TEI0185_REV03!B:D,MATCH(H529,RAW_b_TEI0185_REV03!B:B,0),3)),"---")))=1,"---",IF(K529&lt;&gt;"---",IF(INDEX(RAW_b_TEI0185_REV03!B:D,MATCH(H529,RAW_b_TEI0185_REV03!B:B,0),3)=L529,INDEX(
RAW_b_TEI0185_REV03!B:D,MATCH(H529,INDEX(RAW_b_TEI0185_REV03!B:B,MATCH(H529,RAW_b_TEI0185_REV03!B:B,)+1):'RAW_b_TEI0185_REV03'!B11600,)+MATCH(H529,RAW_b_TEI0185_REV03!B:B,),3),INDEX(RAW_b_TEI0185_REV03!B:D,MATCH(H529,RAW_b_TEI0185_REV03!B:B,0),3)),"---")),"---")</f>
        <v>---</v>
      </c>
      <c r="N529" t="str">
        <f>IFERROR(IF(AND(B529="B2B",J529="--"),L529,IF(
COUNTIF(B2B!H:H,(IF(K529&lt;&gt;"---",IF(INDEX(RAW_b_TEI0185_REV03!B:D,MATCH(H529,RAW_b_TEI0185_REV03!B:B,0),3)=L529,INDEX(
RAW_b_TEI0185_REV03!B:D,MATCH(H529,INDEX(RAW_b_TEI0185_REV03!B:B,MATCH(H529,RAW_b_TEI0185_REV03!B:B,)+1):'RAW_b_TEI0185_REV03'!B11600,)+MATCH(H529,RAW_b_TEI0185_REV03!B:B,),3),INDEX(RAW_b_TEI0185_REV03!B:D,MATCH(H529,RAW_b_TEI0185_REV03!B:B,0),3)),"---")))=0,"---",IF(K529&lt;&gt;"---",IF(INDEX(RAW_b_TEI0185_REV03!B:D,MATCH(H529,RAW_b_TEI0185_REV03!B:B,0),3)=L529,INDEX(
RAW_b_TEI0185_REV03!B:D,MATCH(H529,INDEX(RAW_b_TEI0185_REV03!B:B,MATCH(H529,RAW_b_TEI0185_REV03!B:B,)+1):'RAW_b_TEI0185_REV03'!B11600,)+MATCH(H529,RAW_b_TEI0185_REV03!B:B,),3),INDEX(RAW_b_TEI0185_REV03!B:D,MATCH(H529,RAW_b_TEI0185_REV03!B:B,0),3)),"---"))),"---")</f>
        <v>---</v>
      </c>
      <c r="T529">
        <f>COUNTIF(RAW_b_TEI0185_REV03!B:B,G529)</f>
        <v>2019</v>
      </c>
      <c r="U529" t="str">
        <f t="shared" si="61"/>
        <v>FMC-GND</v>
      </c>
      <c r="W529" t="str">
        <f>IF(IF(IFERROR(VLOOKUP(H529,$O$6:$O$50,1,),1)=1,1,0),IFERROR(VLOOKUP($F$2&amp;"-"&amp;H529,RAW_b_TEI0185_REV03!C:G,4,0),"--"),"---")</f>
        <v>---</v>
      </c>
      <c r="X529" t="str">
        <f t="shared" si="62"/>
        <v>---</v>
      </c>
    </row>
    <row r="530" spans="1:24" x14ac:dyDescent="0.25">
      <c r="A530" t="s">
        <v>5648</v>
      </c>
      <c r="B530" t="s">
        <v>5223</v>
      </c>
      <c r="C530" t="s">
        <v>294</v>
      </c>
      <c r="D530" t="s">
        <v>271</v>
      </c>
      <c r="E530" t="s">
        <v>1461</v>
      </c>
      <c r="F530" t="str">
        <f t="shared" si="56"/>
        <v>J3-H36</v>
      </c>
      <c r="G530" t="str">
        <f>VLOOKUP(F530,RAW_b_TEI0185_REV03!A:B,2,0)</f>
        <v>GND</v>
      </c>
      <c r="H530" t="str">
        <f t="shared" si="57"/>
        <v>GND</v>
      </c>
      <c r="I530" t="str">
        <f t="shared" si="58"/>
        <v>--</v>
      </c>
      <c r="J530" t="str">
        <f t="shared" si="59"/>
        <v>---</v>
      </c>
      <c r="K530" t="str">
        <f>IFERROR(IF(J530="--",IF(G530=H530,VLOOKUP(G530,RAW_b_TEI0185_REV03!L:N,3,0),SUM(VLOOKUP(H530,RAW_b_TEI0185_REV03!L:N,3,0),VLOOKUP(G530,RAW_b_TEI0185_REV03!L:N,3,0))),"---"),"---")</f>
        <v>---</v>
      </c>
      <c r="L530" t="str">
        <f t="shared" si="60"/>
        <v>J3-H36</v>
      </c>
      <c r="M530" t="str">
        <f>IFERROR(IF(
COUNTIF(B2B!H:H,(IF(K530&lt;&gt;"---",IF(INDEX(RAW_b_TEI0185_REV03!B:D,MATCH(H530,RAW_b_TEI0185_REV03!B:B,0),3)=L530,INDEX(
RAW_b_TEI0185_REV03!B:D,MATCH(H530,INDEX(RAW_b_TEI0185_REV03!B:B,MATCH(H530,RAW_b_TEI0185_REV03!B:B,)+1):'RAW_b_TEI0185_REV03'!B11601,)+MATCH(H530,RAW_b_TEI0185_REV03!B:B,),3),INDEX(RAW_b_TEI0185_REV03!B:D,MATCH(H530,RAW_b_TEI0185_REV03!B:B,0),3)),"---")))=1,"---",IF(K530&lt;&gt;"---",IF(INDEX(RAW_b_TEI0185_REV03!B:D,MATCH(H530,RAW_b_TEI0185_REV03!B:B,0),3)=L530,INDEX(
RAW_b_TEI0185_REV03!B:D,MATCH(H530,INDEX(RAW_b_TEI0185_REV03!B:B,MATCH(H530,RAW_b_TEI0185_REV03!B:B,)+1):'RAW_b_TEI0185_REV03'!B11601,)+MATCH(H530,RAW_b_TEI0185_REV03!B:B,),3),INDEX(RAW_b_TEI0185_REV03!B:D,MATCH(H530,RAW_b_TEI0185_REV03!B:B,0),3)),"---")),"---")</f>
        <v>---</v>
      </c>
      <c r="N530" t="str">
        <f>IFERROR(IF(AND(B530="B2B",J530="--"),L530,IF(
COUNTIF(B2B!H:H,(IF(K530&lt;&gt;"---",IF(INDEX(RAW_b_TEI0185_REV03!B:D,MATCH(H530,RAW_b_TEI0185_REV03!B:B,0),3)=L530,INDEX(
RAW_b_TEI0185_REV03!B:D,MATCH(H530,INDEX(RAW_b_TEI0185_REV03!B:B,MATCH(H530,RAW_b_TEI0185_REV03!B:B,)+1):'RAW_b_TEI0185_REV03'!B11601,)+MATCH(H530,RAW_b_TEI0185_REV03!B:B,),3),INDEX(RAW_b_TEI0185_REV03!B:D,MATCH(H530,RAW_b_TEI0185_REV03!B:B,0),3)),"---")))=0,"---",IF(K530&lt;&gt;"---",IF(INDEX(RAW_b_TEI0185_REV03!B:D,MATCH(H530,RAW_b_TEI0185_REV03!B:B,0),3)=L530,INDEX(
RAW_b_TEI0185_REV03!B:D,MATCH(H530,INDEX(RAW_b_TEI0185_REV03!B:B,MATCH(H530,RAW_b_TEI0185_REV03!B:B,)+1):'RAW_b_TEI0185_REV03'!B11601,)+MATCH(H530,RAW_b_TEI0185_REV03!B:B,),3),INDEX(RAW_b_TEI0185_REV03!B:D,MATCH(H530,RAW_b_TEI0185_REV03!B:B,0),3)),"---"))),"---")</f>
        <v>---</v>
      </c>
      <c r="T530">
        <f>COUNTIF(RAW_b_TEI0185_REV03!B:B,G530)</f>
        <v>2019</v>
      </c>
      <c r="U530" t="str">
        <f t="shared" si="61"/>
        <v>FMC-GND</v>
      </c>
      <c r="W530" t="str">
        <f>IF(IF(IFERROR(VLOOKUP(H530,$O$6:$O$50,1,),1)=1,1,0),IFERROR(VLOOKUP($F$2&amp;"-"&amp;H530,RAW_b_TEI0185_REV03!C:G,4,0),"--"),"---")</f>
        <v>---</v>
      </c>
      <c r="X530" t="str">
        <f t="shared" si="62"/>
        <v>---</v>
      </c>
    </row>
    <row r="531" spans="1:24" x14ac:dyDescent="0.25">
      <c r="A531" t="s">
        <v>5649</v>
      </c>
      <c r="B531" t="s">
        <v>5223</v>
      </c>
      <c r="C531" t="s">
        <v>294</v>
      </c>
      <c r="D531" t="s">
        <v>271</v>
      </c>
      <c r="E531" t="s">
        <v>1463</v>
      </c>
      <c r="F531" t="str">
        <f t="shared" si="56"/>
        <v>J3-H39</v>
      </c>
      <c r="G531" t="str">
        <f>VLOOKUP(F531,RAW_b_TEI0185_REV03!A:B,2,0)</f>
        <v>GND</v>
      </c>
      <c r="H531" t="str">
        <f t="shared" si="57"/>
        <v>GND</v>
      </c>
      <c r="I531" t="str">
        <f t="shared" si="58"/>
        <v>--</v>
      </c>
      <c r="J531" t="str">
        <f t="shared" si="59"/>
        <v>---</v>
      </c>
      <c r="K531" t="str">
        <f>IFERROR(IF(J531="--",IF(G531=H531,VLOOKUP(G531,RAW_b_TEI0185_REV03!L:N,3,0),SUM(VLOOKUP(H531,RAW_b_TEI0185_REV03!L:N,3,0),VLOOKUP(G531,RAW_b_TEI0185_REV03!L:N,3,0))),"---"),"---")</f>
        <v>---</v>
      </c>
      <c r="L531" t="str">
        <f t="shared" si="60"/>
        <v>J3-H39</v>
      </c>
      <c r="M531" t="str">
        <f>IFERROR(IF(
COUNTIF(B2B!H:H,(IF(K531&lt;&gt;"---",IF(INDEX(RAW_b_TEI0185_REV03!B:D,MATCH(H531,RAW_b_TEI0185_REV03!B:B,0),3)=L531,INDEX(
RAW_b_TEI0185_REV03!B:D,MATCH(H531,INDEX(RAW_b_TEI0185_REV03!B:B,MATCH(H531,RAW_b_TEI0185_REV03!B:B,)+1):'RAW_b_TEI0185_REV03'!B11602,)+MATCH(H531,RAW_b_TEI0185_REV03!B:B,),3),INDEX(RAW_b_TEI0185_REV03!B:D,MATCH(H531,RAW_b_TEI0185_REV03!B:B,0),3)),"---")))=1,"---",IF(K531&lt;&gt;"---",IF(INDEX(RAW_b_TEI0185_REV03!B:D,MATCH(H531,RAW_b_TEI0185_REV03!B:B,0),3)=L531,INDEX(
RAW_b_TEI0185_REV03!B:D,MATCH(H531,INDEX(RAW_b_TEI0185_REV03!B:B,MATCH(H531,RAW_b_TEI0185_REV03!B:B,)+1):'RAW_b_TEI0185_REV03'!B11602,)+MATCH(H531,RAW_b_TEI0185_REV03!B:B,),3),INDEX(RAW_b_TEI0185_REV03!B:D,MATCH(H531,RAW_b_TEI0185_REV03!B:B,0),3)),"---")),"---")</f>
        <v>---</v>
      </c>
      <c r="N531" t="str">
        <f>IFERROR(IF(AND(B531="B2B",J531="--"),L531,IF(
COUNTIF(B2B!H:H,(IF(K531&lt;&gt;"---",IF(INDEX(RAW_b_TEI0185_REV03!B:D,MATCH(H531,RAW_b_TEI0185_REV03!B:B,0),3)=L531,INDEX(
RAW_b_TEI0185_REV03!B:D,MATCH(H531,INDEX(RAW_b_TEI0185_REV03!B:B,MATCH(H531,RAW_b_TEI0185_REV03!B:B,)+1):'RAW_b_TEI0185_REV03'!B11602,)+MATCH(H531,RAW_b_TEI0185_REV03!B:B,),3),INDEX(RAW_b_TEI0185_REV03!B:D,MATCH(H531,RAW_b_TEI0185_REV03!B:B,0),3)),"---")))=0,"---",IF(K531&lt;&gt;"---",IF(INDEX(RAW_b_TEI0185_REV03!B:D,MATCH(H531,RAW_b_TEI0185_REV03!B:B,0),3)=L531,INDEX(
RAW_b_TEI0185_REV03!B:D,MATCH(H531,INDEX(RAW_b_TEI0185_REV03!B:B,MATCH(H531,RAW_b_TEI0185_REV03!B:B,)+1):'RAW_b_TEI0185_REV03'!B11602,)+MATCH(H531,RAW_b_TEI0185_REV03!B:B,),3),INDEX(RAW_b_TEI0185_REV03!B:D,MATCH(H531,RAW_b_TEI0185_REV03!B:B,0),3)),"---"))),"---")</f>
        <v>---</v>
      </c>
      <c r="T531">
        <f>COUNTIF(RAW_b_TEI0185_REV03!B:B,G531)</f>
        <v>2019</v>
      </c>
      <c r="U531" t="str">
        <f t="shared" si="61"/>
        <v>FMC-GND</v>
      </c>
      <c r="W531" t="str">
        <f>IF(IF(IFERROR(VLOOKUP(H531,$O$6:$O$50,1,),1)=1,1,0),IFERROR(VLOOKUP($F$2&amp;"-"&amp;H531,RAW_b_TEI0185_REV03!C:G,4,0),"--"),"---")</f>
        <v>---</v>
      </c>
      <c r="X531" t="str">
        <f t="shared" si="62"/>
        <v>---</v>
      </c>
    </row>
    <row r="532" spans="1:24" x14ac:dyDescent="0.25">
      <c r="A532" t="s">
        <v>5650</v>
      </c>
      <c r="B532" t="s">
        <v>5223</v>
      </c>
      <c r="C532" t="s">
        <v>998</v>
      </c>
      <c r="D532" t="s">
        <v>271</v>
      </c>
      <c r="E532" t="s">
        <v>1465</v>
      </c>
      <c r="F532" t="str">
        <f t="shared" si="56"/>
        <v>J3-H40</v>
      </c>
      <c r="G532" t="str">
        <f>VLOOKUP(F532,RAW_b_TEI0185_REV03!A:B,2,0)</f>
        <v>FMC_ADJ</v>
      </c>
      <c r="H532" t="str">
        <f t="shared" si="57"/>
        <v>FMC_ADJ</v>
      </c>
      <c r="I532" t="str">
        <f t="shared" si="58"/>
        <v>--</v>
      </c>
      <c r="J532" t="str">
        <f t="shared" si="59"/>
        <v>---</v>
      </c>
      <c r="K532" t="str">
        <f>IFERROR(IF(J532="--",IF(G532=H532,VLOOKUP(G532,RAW_b_TEI0185_REV03!L:N,3,0),SUM(VLOOKUP(H532,RAW_b_TEI0185_REV03!L:N,3,0),VLOOKUP(G532,RAW_b_TEI0185_REV03!L:N,3,0))),"---"),"---")</f>
        <v>---</v>
      </c>
      <c r="L532" t="str">
        <f t="shared" si="60"/>
        <v>J3-H40</v>
      </c>
      <c r="M532" t="str">
        <f>IFERROR(IF(
COUNTIF(B2B!H:H,(IF(K532&lt;&gt;"---",IF(INDEX(RAW_b_TEI0185_REV03!B:D,MATCH(H532,RAW_b_TEI0185_REV03!B:B,0),3)=L532,INDEX(
RAW_b_TEI0185_REV03!B:D,MATCH(H532,INDEX(RAW_b_TEI0185_REV03!B:B,MATCH(H532,RAW_b_TEI0185_REV03!B:B,)+1):'RAW_b_TEI0185_REV03'!B11603,)+MATCH(H532,RAW_b_TEI0185_REV03!B:B,),3),INDEX(RAW_b_TEI0185_REV03!B:D,MATCH(H532,RAW_b_TEI0185_REV03!B:B,0),3)),"---")))=1,"---",IF(K532&lt;&gt;"---",IF(INDEX(RAW_b_TEI0185_REV03!B:D,MATCH(H532,RAW_b_TEI0185_REV03!B:B,0),3)=L532,INDEX(
RAW_b_TEI0185_REV03!B:D,MATCH(H532,INDEX(RAW_b_TEI0185_REV03!B:B,MATCH(H532,RAW_b_TEI0185_REV03!B:B,)+1):'RAW_b_TEI0185_REV03'!B11603,)+MATCH(H532,RAW_b_TEI0185_REV03!B:B,),3),INDEX(RAW_b_TEI0185_REV03!B:D,MATCH(H532,RAW_b_TEI0185_REV03!B:B,0),3)),"---")),"---")</f>
        <v>---</v>
      </c>
      <c r="N532" t="str">
        <f>IFERROR(IF(AND(B532="B2B",J532="--"),L532,IF(
COUNTIF(B2B!H:H,(IF(K532&lt;&gt;"---",IF(INDEX(RAW_b_TEI0185_REV03!B:D,MATCH(H532,RAW_b_TEI0185_REV03!B:B,0),3)=L532,INDEX(
RAW_b_TEI0185_REV03!B:D,MATCH(H532,INDEX(RAW_b_TEI0185_REV03!B:B,MATCH(H532,RAW_b_TEI0185_REV03!B:B,)+1):'RAW_b_TEI0185_REV03'!B11603,)+MATCH(H532,RAW_b_TEI0185_REV03!B:B,),3),INDEX(RAW_b_TEI0185_REV03!B:D,MATCH(H532,RAW_b_TEI0185_REV03!B:B,0),3)),"---")))=0,"---",IF(K532&lt;&gt;"---",IF(INDEX(RAW_b_TEI0185_REV03!B:D,MATCH(H532,RAW_b_TEI0185_REV03!B:B,0),3)=L532,INDEX(
RAW_b_TEI0185_REV03!B:D,MATCH(H532,INDEX(RAW_b_TEI0185_REV03!B:B,MATCH(H532,RAW_b_TEI0185_REV03!B:B,)+1):'RAW_b_TEI0185_REV03'!B11603,)+MATCH(H532,RAW_b_TEI0185_REV03!B:B,),3),INDEX(RAW_b_TEI0185_REV03!B:D,MATCH(H532,RAW_b_TEI0185_REV03!B:B,0),3)),"---"))),"---")</f>
        <v>---</v>
      </c>
      <c r="T532">
        <f>COUNTIF(RAW_b_TEI0185_REV03!B:B,G532)</f>
        <v>34</v>
      </c>
      <c r="U532" t="str">
        <f t="shared" si="61"/>
        <v>FMC-FMC_ADJ</v>
      </c>
      <c r="W532" t="str">
        <f>IF(IF(IFERROR(VLOOKUP(H532,$O$6:$O$50,1,),1)=1,1,0),IFERROR(VLOOKUP($F$2&amp;"-"&amp;H532,RAW_b_TEI0185_REV03!C:G,4,0),"--"),"---")</f>
        <v>---</v>
      </c>
      <c r="X532" t="str">
        <f t="shared" si="62"/>
        <v>---</v>
      </c>
    </row>
    <row r="533" spans="1:24" x14ac:dyDescent="0.25">
      <c r="A533" t="s">
        <v>5651</v>
      </c>
      <c r="B533" t="s">
        <v>5223</v>
      </c>
      <c r="C533" t="s">
        <v>294</v>
      </c>
      <c r="D533" t="s">
        <v>271</v>
      </c>
      <c r="E533" t="s">
        <v>169</v>
      </c>
      <c r="F533" t="str">
        <f t="shared" si="56"/>
        <v>J3-J1</v>
      </c>
      <c r="G533" t="str">
        <f>VLOOKUP(F533,RAW_b_TEI0185_REV03!A:B,2,0)</f>
        <v>GND</v>
      </c>
      <c r="H533" t="str">
        <f t="shared" si="57"/>
        <v>GND</v>
      </c>
      <c r="I533" t="str">
        <f t="shared" si="58"/>
        <v>--</v>
      </c>
      <c r="J533" t="str">
        <f t="shared" si="59"/>
        <v>---</v>
      </c>
      <c r="K533" t="str">
        <f>IFERROR(IF(J533="--",IF(G533=H533,VLOOKUP(G533,RAW_b_TEI0185_REV03!L:N,3,0),SUM(VLOOKUP(H533,RAW_b_TEI0185_REV03!L:N,3,0),VLOOKUP(G533,RAW_b_TEI0185_REV03!L:N,3,0))),"---"),"---")</f>
        <v>---</v>
      </c>
      <c r="L533" t="str">
        <f t="shared" si="60"/>
        <v>J3-J1</v>
      </c>
      <c r="M533" t="str">
        <f>IFERROR(IF(
COUNTIF(B2B!H:H,(IF(K533&lt;&gt;"---",IF(INDEX(RAW_b_TEI0185_REV03!B:D,MATCH(H533,RAW_b_TEI0185_REV03!B:B,0),3)=L533,INDEX(
RAW_b_TEI0185_REV03!B:D,MATCH(H533,INDEX(RAW_b_TEI0185_REV03!B:B,MATCH(H533,RAW_b_TEI0185_REV03!B:B,)+1):'RAW_b_TEI0185_REV03'!B11604,)+MATCH(H533,RAW_b_TEI0185_REV03!B:B,),3),INDEX(RAW_b_TEI0185_REV03!B:D,MATCH(H533,RAW_b_TEI0185_REV03!B:B,0),3)),"---")))=1,"---",IF(K533&lt;&gt;"---",IF(INDEX(RAW_b_TEI0185_REV03!B:D,MATCH(H533,RAW_b_TEI0185_REV03!B:B,0),3)=L533,INDEX(
RAW_b_TEI0185_REV03!B:D,MATCH(H533,INDEX(RAW_b_TEI0185_REV03!B:B,MATCH(H533,RAW_b_TEI0185_REV03!B:B,)+1):'RAW_b_TEI0185_REV03'!B11604,)+MATCH(H533,RAW_b_TEI0185_REV03!B:B,),3),INDEX(RAW_b_TEI0185_REV03!B:D,MATCH(H533,RAW_b_TEI0185_REV03!B:B,0),3)),"---")),"---")</f>
        <v>---</v>
      </c>
      <c r="N533" t="str">
        <f>IFERROR(IF(AND(B533="B2B",J533="--"),L533,IF(
COUNTIF(B2B!H:H,(IF(K533&lt;&gt;"---",IF(INDEX(RAW_b_TEI0185_REV03!B:D,MATCH(H533,RAW_b_TEI0185_REV03!B:B,0),3)=L533,INDEX(
RAW_b_TEI0185_REV03!B:D,MATCH(H533,INDEX(RAW_b_TEI0185_REV03!B:B,MATCH(H533,RAW_b_TEI0185_REV03!B:B,)+1):'RAW_b_TEI0185_REV03'!B11604,)+MATCH(H533,RAW_b_TEI0185_REV03!B:B,),3),INDEX(RAW_b_TEI0185_REV03!B:D,MATCH(H533,RAW_b_TEI0185_REV03!B:B,0),3)),"---")))=0,"---",IF(K533&lt;&gt;"---",IF(INDEX(RAW_b_TEI0185_REV03!B:D,MATCH(H533,RAW_b_TEI0185_REV03!B:B,0),3)=L533,INDEX(
RAW_b_TEI0185_REV03!B:D,MATCH(H533,INDEX(RAW_b_TEI0185_REV03!B:B,MATCH(H533,RAW_b_TEI0185_REV03!B:B,)+1):'RAW_b_TEI0185_REV03'!B11604,)+MATCH(H533,RAW_b_TEI0185_REV03!B:B,),3),INDEX(RAW_b_TEI0185_REV03!B:D,MATCH(H533,RAW_b_TEI0185_REV03!B:B,0),3)),"---"))),"---")</f>
        <v>---</v>
      </c>
      <c r="T533">
        <f>COUNTIF(RAW_b_TEI0185_REV03!B:B,G533)</f>
        <v>2019</v>
      </c>
      <c r="U533" t="str">
        <f t="shared" si="61"/>
        <v>FMC-GND</v>
      </c>
      <c r="W533" t="str">
        <f>IF(IF(IFERROR(VLOOKUP(H533,$O$6:$O$50,1,),1)=1,1,0),IFERROR(VLOOKUP($F$2&amp;"-"&amp;H533,RAW_b_TEI0185_REV03!C:G,4,0),"--"),"---")</f>
        <v>---</v>
      </c>
      <c r="X533" t="str">
        <f t="shared" si="62"/>
        <v>---</v>
      </c>
    </row>
    <row r="534" spans="1:24" x14ac:dyDescent="0.25">
      <c r="A534" t="s">
        <v>5652</v>
      </c>
      <c r="B534" t="s">
        <v>5223</v>
      </c>
      <c r="C534" t="s">
        <v>294</v>
      </c>
      <c r="D534" t="s">
        <v>271</v>
      </c>
      <c r="E534" t="s">
        <v>1468</v>
      </c>
      <c r="F534" t="str">
        <f t="shared" si="56"/>
        <v>J3-J4</v>
      </c>
      <c r="G534" t="str">
        <f>VLOOKUP(F534,RAW_b_TEI0185_REV03!A:B,2,0)</f>
        <v>GND</v>
      </c>
      <c r="H534" t="str">
        <f t="shared" si="57"/>
        <v>GND</v>
      </c>
      <c r="I534" t="str">
        <f t="shared" si="58"/>
        <v>--</v>
      </c>
      <c r="J534" t="str">
        <f t="shared" si="59"/>
        <v>---</v>
      </c>
      <c r="K534" t="str">
        <f>IFERROR(IF(J534="--",IF(G534=H534,VLOOKUP(G534,RAW_b_TEI0185_REV03!L:N,3,0),SUM(VLOOKUP(H534,RAW_b_TEI0185_REV03!L:N,3,0),VLOOKUP(G534,RAW_b_TEI0185_REV03!L:N,3,0))),"---"),"---")</f>
        <v>---</v>
      </c>
      <c r="L534" t="str">
        <f t="shared" si="60"/>
        <v>J3-J4</v>
      </c>
      <c r="M534" t="str">
        <f>IFERROR(IF(
COUNTIF(B2B!H:H,(IF(K534&lt;&gt;"---",IF(INDEX(RAW_b_TEI0185_REV03!B:D,MATCH(H534,RAW_b_TEI0185_REV03!B:B,0),3)=L534,INDEX(
RAW_b_TEI0185_REV03!B:D,MATCH(H534,INDEX(RAW_b_TEI0185_REV03!B:B,MATCH(H534,RAW_b_TEI0185_REV03!B:B,)+1):'RAW_b_TEI0185_REV03'!B11605,)+MATCH(H534,RAW_b_TEI0185_REV03!B:B,),3),INDEX(RAW_b_TEI0185_REV03!B:D,MATCH(H534,RAW_b_TEI0185_REV03!B:B,0),3)),"---")))=1,"---",IF(K534&lt;&gt;"---",IF(INDEX(RAW_b_TEI0185_REV03!B:D,MATCH(H534,RAW_b_TEI0185_REV03!B:B,0),3)=L534,INDEX(
RAW_b_TEI0185_REV03!B:D,MATCH(H534,INDEX(RAW_b_TEI0185_REV03!B:B,MATCH(H534,RAW_b_TEI0185_REV03!B:B,)+1):'RAW_b_TEI0185_REV03'!B11605,)+MATCH(H534,RAW_b_TEI0185_REV03!B:B,),3),INDEX(RAW_b_TEI0185_REV03!B:D,MATCH(H534,RAW_b_TEI0185_REV03!B:B,0),3)),"---")),"---")</f>
        <v>---</v>
      </c>
      <c r="N534" t="str">
        <f>IFERROR(IF(AND(B534="B2B",J534="--"),L534,IF(
COUNTIF(B2B!H:H,(IF(K534&lt;&gt;"---",IF(INDEX(RAW_b_TEI0185_REV03!B:D,MATCH(H534,RAW_b_TEI0185_REV03!B:B,0),3)=L534,INDEX(
RAW_b_TEI0185_REV03!B:D,MATCH(H534,INDEX(RAW_b_TEI0185_REV03!B:B,MATCH(H534,RAW_b_TEI0185_REV03!B:B,)+1):'RAW_b_TEI0185_REV03'!B11605,)+MATCH(H534,RAW_b_TEI0185_REV03!B:B,),3),INDEX(RAW_b_TEI0185_REV03!B:D,MATCH(H534,RAW_b_TEI0185_REV03!B:B,0),3)),"---")))=0,"---",IF(K534&lt;&gt;"---",IF(INDEX(RAW_b_TEI0185_REV03!B:D,MATCH(H534,RAW_b_TEI0185_REV03!B:B,0),3)=L534,INDEX(
RAW_b_TEI0185_REV03!B:D,MATCH(H534,INDEX(RAW_b_TEI0185_REV03!B:B,MATCH(H534,RAW_b_TEI0185_REV03!B:B,)+1):'RAW_b_TEI0185_REV03'!B11605,)+MATCH(H534,RAW_b_TEI0185_REV03!B:B,),3),INDEX(RAW_b_TEI0185_REV03!B:D,MATCH(H534,RAW_b_TEI0185_REV03!B:B,0),3)),"---"))),"---")</f>
        <v>---</v>
      </c>
      <c r="T534">
        <f>COUNTIF(RAW_b_TEI0185_REV03!B:B,G534)</f>
        <v>2019</v>
      </c>
      <c r="U534" t="str">
        <f t="shared" si="61"/>
        <v>FMC-GND</v>
      </c>
      <c r="W534" t="str">
        <f>IF(IF(IFERROR(VLOOKUP(H534,$O$6:$O$50,1,),1)=1,1,0),IFERROR(VLOOKUP($F$2&amp;"-"&amp;H534,RAW_b_TEI0185_REV03!C:G,4,0),"--"),"---")</f>
        <v>---</v>
      </c>
      <c r="X534" t="str">
        <f t="shared" si="62"/>
        <v>---</v>
      </c>
    </row>
    <row r="535" spans="1:24" x14ac:dyDescent="0.25">
      <c r="A535" t="s">
        <v>5653</v>
      </c>
      <c r="B535" t="s">
        <v>5223</v>
      </c>
      <c r="C535" t="s">
        <v>294</v>
      </c>
      <c r="D535" t="s">
        <v>271</v>
      </c>
      <c r="E535" t="s">
        <v>1470</v>
      </c>
      <c r="F535" t="str">
        <f t="shared" si="56"/>
        <v>J3-J5</v>
      </c>
      <c r="G535" t="str">
        <f>VLOOKUP(F535,RAW_b_TEI0185_REV03!A:B,2,0)</f>
        <v>GND</v>
      </c>
      <c r="H535" t="str">
        <f t="shared" si="57"/>
        <v>GND</v>
      </c>
      <c r="I535" t="str">
        <f t="shared" si="58"/>
        <v>--</v>
      </c>
      <c r="J535" t="str">
        <f t="shared" si="59"/>
        <v>---</v>
      </c>
      <c r="K535" t="str">
        <f>IFERROR(IF(J535="--",IF(G535=H535,VLOOKUP(G535,RAW_b_TEI0185_REV03!L:N,3,0),SUM(VLOOKUP(H535,RAW_b_TEI0185_REV03!L:N,3,0),VLOOKUP(G535,RAW_b_TEI0185_REV03!L:N,3,0))),"---"),"---")</f>
        <v>---</v>
      </c>
      <c r="L535" t="str">
        <f t="shared" si="60"/>
        <v>J3-J5</v>
      </c>
      <c r="M535" t="str">
        <f>IFERROR(IF(
COUNTIF(B2B!H:H,(IF(K535&lt;&gt;"---",IF(INDEX(RAW_b_TEI0185_REV03!B:D,MATCH(H535,RAW_b_TEI0185_REV03!B:B,0),3)=L535,INDEX(
RAW_b_TEI0185_REV03!B:D,MATCH(H535,INDEX(RAW_b_TEI0185_REV03!B:B,MATCH(H535,RAW_b_TEI0185_REV03!B:B,)+1):'RAW_b_TEI0185_REV03'!B11606,)+MATCH(H535,RAW_b_TEI0185_REV03!B:B,),3),INDEX(RAW_b_TEI0185_REV03!B:D,MATCH(H535,RAW_b_TEI0185_REV03!B:B,0),3)),"---")))=1,"---",IF(K535&lt;&gt;"---",IF(INDEX(RAW_b_TEI0185_REV03!B:D,MATCH(H535,RAW_b_TEI0185_REV03!B:B,0),3)=L535,INDEX(
RAW_b_TEI0185_REV03!B:D,MATCH(H535,INDEX(RAW_b_TEI0185_REV03!B:B,MATCH(H535,RAW_b_TEI0185_REV03!B:B,)+1):'RAW_b_TEI0185_REV03'!B11606,)+MATCH(H535,RAW_b_TEI0185_REV03!B:B,),3),INDEX(RAW_b_TEI0185_REV03!B:D,MATCH(H535,RAW_b_TEI0185_REV03!B:B,0),3)),"---")),"---")</f>
        <v>---</v>
      </c>
      <c r="N535" t="str">
        <f>IFERROR(IF(AND(B535="B2B",J535="--"),L535,IF(
COUNTIF(B2B!H:H,(IF(K535&lt;&gt;"---",IF(INDEX(RAW_b_TEI0185_REV03!B:D,MATCH(H535,RAW_b_TEI0185_REV03!B:B,0),3)=L535,INDEX(
RAW_b_TEI0185_REV03!B:D,MATCH(H535,INDEX(RAW_b_TEI0185_REV03!B:B,MATCH(H535,RAW_b_TEI0185_REV03!B:B,)+1):'RAW_b_TEI0185_REV03'!B11606,)+MATCH(H535,RAW_b_TEI0185_REV03!B:B,),3),INDEX(RAW_b_TEI0185_REV03!B:D,MATCH(H535,RAW_b_TEI0185_REV03!B:B,0),3)),"---")))=0,"---",IF(K535&lt;&gt;"---",IF(INDEX(RAW_b_TEI0185_REV03!B:D,MATCH(H535,RAW_b_TEI0185_REV03!B:B,0),3)=L535,INDEX(
RAW_b_TEI0185_REV03!B:D,MATCH(H535,INDEX(RAW_b_TEI0185_REV03!B:B,MATCH(H535,RAW_b_TEI0185_REV03!B:B,)+1):'RAW_b_TEI0185_REV03'!B11606,)+MATCH(H535,RAW_b_TEI0185_REV03!B:B,),3),INDEX(RAW_b_TEI0185_REV03!B:D,MATCH(H535,RAW_b_TEI0185_REV03!B:B,0),3)),"---"))),"---")</f>
        <v>---</v>
      </c>
      <c r="T535">
        <f>COUNTIF(RAW_b_TEI0185_REV03!B:B,G535)</f>
        <v>2019</v>
      </c>
      <c r="U535" t="str">
        <f t="shared" si="61"/>
        <v>FMC-GND</v>
      </c>
      <c r="W535" t="str">
        <f>IF(IF(IFERROR(VLOOKUP(H535,$O$6:$O$50,1,),1)=1,1,0),IFERROR(VLOOKUP($F$2&amp;"-"&amp;H535,RAW_b_TEI0185_REV03!C:G,4,0),"--"),"---")</f>
        <v>---</v>
      </c>
      <c r="X535" t="str">
        <f t="shared" si="62"/>
        <v>---</v>
      </c>
    </row>
    <row r="536" spans="1:24" x14ac:dyDescent="0.25">
      <c r="A536" t="s">
        <v>5654</v>
      </c>
      <c r="B536" t="s">
        <v>5223</v>
      </c>
      <c r="C536" t="s">
        <v>294</v>
      </c>
      <c r="D536" t="s">
        <v>271</v>
      </c>
      <c r="E536" t="s">
        <v>1472</v>
      </c>
      <c r="F536" t="str">
        <f t="shared" si="56"/>
        <v>J3-J8</v>
      </c>
      <c r="G536" t="str">
        <f>VLOOKUP(F536,RAW_b_TEI0185_REV03!A:B,2,0)</f>
        <v>GND</v>
      </c>
      <c r="H536" t="str">
        <f t="shared" si="57"/>
        <v>GND</v>
      </c>
      <c r="I536" t="str">
        <f t="shared" si="58"/>
        <v>--</v>
      </c>
      <c r="J536" t="str">
        <f t="shared" si="59"/>
        <v>---</v>
      </c>
      <c r="K536" t="str">
        <f>IFERROR(IF(J536="--",IF(G536=H536,VLOOKUP(G536,RAW_b_TEI0185_REV03!L:N,3,0),SUM(VLOOKUP(H536,RAW_b_TEI0185_REV03!L:N,3,0),VLOOKUP(G536,RAW_b_TEI0185_REV03!L:N,3,0))),"---"),"---")</f>
        <v>---</v>
      </c>
      <c r="L536" t="str">
        <f t="shared" si="60"/>
        <v>J3-J8</v>
      </c>
      <c r="M536" t="str">
        <f>IFERROR(IF(
COUNTIF(B2B!H:H,(IF(K536&lt;&gt;"---",IF(INDEX(RAW_b_TEI0185_REV03!B:D,MATCH(H536,RAW_b_TEI0185_REV03!B:B,0),3)=L536,INDEX(
RAW_b_TEI0185_REV03!B:D,MATCH(H536,INDEX(RAW_b_TEI0185_REV03!B:B,MATCH(H536,RAW_b_TEI0185_REV03!B:B,)+1):'RAW_b_TEI0185_REV03'!B11607,)+MATCH(H536,RAW_b_TEI0185_REV03!B:B,),3),INDEX(RAW_b_TEI0185_REV03!B:D,MATCH(H536,RAW_b_TEI0185_REV03!B:B,0),3)),"---")))=1,"---",IF(K536&lt;&gt;"---",IF(INDEX(RAW_b_TEI0185_REV03!B:D,MATCH(H536,RAW_b_TEI0185_REV03!B:B,0),3)=L536,INDEX(
RAW_b_TEI0185_REV03!B:D,MATCH(H536,INDEX(RAW_b_TEI0185_REV03!B:B,MATCH(H536,RAW_b_TEI0185_REV03!B:B,)+1):'RAW_b_TEI0185_REV03'!B11607,)+MATCH(H536,RAW_b_TEI0185_REV03!B:B,),3),INDEX(RAW_b_TEI0185_REV03!B:D,MATCH(H536,RAW_b_TEI0185_REV03!B:B,0),3)),"---")),"---")</f>
        <v>---</v>
      </c>
      <c r="N536" t="str">
        <f>IFERROR(IF(AND(B536="B2B",J536="--"),L536,IF(
COUNTIF(B2B!H:H,(IF(K536&lt;&gt;"---",IF(INDEX(RAW_b_TEI0185_REV03!B:D,MATCH(H536,RAW_b_TEI0185_REV03!B:B,0),3)=L536,INDEX(
RAW_b_TEI0185_REV03!B:D,MATCH(H536,INDEX(RAW_b_TEI0185_REV03!B:B,MATCH(H536,RAW_b_TEI0185_REV03!B:B,)+1):'RAW_b_TEI0185_REV03'!B11607,)+MATCH(H536,RAW_b_TEI0185_REV03!B:B,),3),INDEX(RAW_b_TEI0185_REV03!B:D,MATCH(H536,RAW_b_TEI0185_REV03!B:B,0),3)),"---")))=0,"---",IF(K536&lt;&gt;"---",IF(INDEX(RAW_b_TEI0185_REV03!B:D,MATCH(H536,RAW_b_TEI0185_REV03!B:B,0),3)=L536,INDEX(
RAW_b_TEI0185_REV03!B:D,MATCH(H536,INDEX(RAW_b_TEI0185_REV03!B:B,MATCH(H536,RAW_b_TEI0185_REV03!B:B,)+1):'RAW_b_TEI0185_REV03'!B11607,)+MATCH(H536,RAW_b_TEI0185_REV03!B:B,),3),INDEX(RAW_b_TEI0185_REV03!B:D,MATCH(H536,RAW_b_TEI0185_REV03!B:B,0),3)),"---"))),"---")</f>
        <v>---</v>
      </c>
      <c r="T536">
        <f>COUNTIF(RAW_b_TEI0185_REV03!B:B,G536)</f>
        <v>2019</v>
      </c>
      <c r="U536" t="str">
        <f t="shared" si="61"/>
        <v>FMC-GND</v>
      </c>
      <c r="W536" t="str">
        <f>IF(IF(IFERROR(VLOOKUP(H536,$O$6:$O$50,1,),1)=1,1,0),IFERROR(VLOOKUP($F$2&amp;"-"&amp;H536,RAW_b_TEI0185_REV03!C:G,4,0),"--"),"---")</f>
        <v>---</v>
      </c>
      <c r="X536" t="str">
        <f t="shared" si="62"/>
        <v>---</v>
      </c>
    </row>
    <row r="537" spans="1:24" x14ac:dyDescent="0.25">
      <c r="A537" t="s">
        <v>5655</v>
      </c>
      <c r="B537" t="s">
        <v>5223</v>
      </c>
      <c r="C537" t="s">
        <v>294</v>
      </c>
      <c r="D537" t="s">
        <v>271</v>
      </c>
      <c r="E537" t="s">
        <v>1474</v>
      </c>
      <c r="F537" t="str">
        <f t="shared" si="56"/>
        <v>J3-J11</v>
      </c>
      <c r="G537" t="str">
        <f>VLOOKUP(F537,RAW_b_TEI0185_REV03!A:B,2,0)</f>
        <v>GND</v>
      </c>
      <c r="H537" t="str">
        <f t="shared" si="57"/>
        <v>GND</v>
      </c>
      <c r="I537" t="str">
        <f t="shared" si="58"/>
        <v>--</v>
      </c>
      <c r="J537" t="str">
        <f t="shared" si="59"/>
        <v>---</v>
      </c>
      <c r="K537" t="str">
        <f>IFERROR(IF(J537="--",IF(G537=H537,VLOOKUP(G537,RAW_b_TEI0185_REV03!L:N,3,0),SUM(VLOOKUP(H537,RAW_b_TEI0185_REV03!L:N,3,0),VLOOKUP(G537,RAW_b_TEI0185_REV03!L:N,3,0))),"---"),"---")</f>
        <v>---</v>
      </c>
      <c r="L537" t="str">
        <f t="shared" si="60"/>
        <v>J3-J11</v>
      </c>
      <c r="M537" t="str">
        <f>IFERROR(IF(
COUNTIF(B2B!H:H,(IF(K537&lt;&gt;"---",IF(INDEX(RAW_b_TEI0185_REV03!B:D,MATCH(H537,RAW_b_TEI0185_REV03!B:B,0),3)=L537,INDEX(
RAW_b_TEI0185_REV03!B:D,MATCH(H537,INDEX(RAW_b_TEI0185_REV03!B:B,MATCH(H537,RAW_b_TEI0185_REV03!B:B,)+1):'RAW_b_TEI0185_REV03'!B11608,)+MATCH(H537,RAW_b_TEI0185_REV03!B:B,),3),INDEX(RAW_b_TEI0185_REV03!B:D,MATCH(H537,RAW_b_TEI0185_REV03!B:B,0),3)),"---")))=1,"---",IF(K537&lt;&gt;"---",IF(INDEX(RAW_b_TEI0185_REV03!B:D,MATCH(H537,RAW_b_TEI0185_REV03!B:B,0),3)=L537,INDEX(
RAW_b_TEI0185_REV03!B:D,MATCH(H537,INDEX(RAW_b_TEI0185_REV03!B:B,MATCH(H537,RAW_b_TEI0185_REV03!B:B,)+1):'RAW_b_TEI0185_REV03'!B11608,)+MATCH(H537,RAW_b_TEI0185_REV03!B:B,),3),INDEX(RAW_b_TEI0185_REV03!B:D,MATCH(H537,RAW_b_TEI0185_REV03!B:B,0),3)),"---")),"---")</f>
        <v>---</v>
      </c>
      <c r="N537" t="str">
        <f>IFERROR(IF(AND(B537="B2B",J537="--"),L537,IF(
COUNTIF(B2B!H:H,(IF(K537&lt;&gt;"---",IF(INDEX(RAW_b_TEI0185_REV03!B:D,MATCH(H537,RAW_b_TEI0185_REV03!B:B,0),3)=L537,INDEX(
RAW_b_TEI0185_REV03!B:D,MATCH(H537,INDEX(RAW_b_TEI0185_REV03!B:B,MATCH(H537,RAW_b_TEI0185_REV03!B:B,)+1):'RAW_b_TEI0185_REV03'!B11608,)+MATCH(H537,RAW_b_TEI0185_REV03!B:B,),3),INDEX(RAW_b_TEI0185_REV03!B:D,MATCH(H537,RAW_b_TEI0185_REV03!B:B,0),3)),"---")))=0,"---",IF(K537&lt;&gt;"---",IF(INDEX(RAW_b_TEI0185_REV03!B:D,MATCH(H537,RAW_b_TEI0185_REV03!B:B,0),3)=L537,INDEX(
RAW_b_TEI0185_REV03!B:D,MATCH(H537,INDEX(RAW_b_TEI0185_REV03!B:B,MATCH(H537,RAW_b_TEI0185_REV03!B:B,)+1):'RAW_b_TEI0185_REV03'!B11608,)+MATCH(H537,RAW_b_TEI0185_REV03!B:B,),3),INDEX(RAW_b_TEI0185_REV03!B:D,MATCH(H537,RAW_b_TEI0185_REV03!B:B,0),3)),"---"))),"---")</f>
        <v>---</v>
      </c>
      <c r="T537">
        <f>COUNTIF(RAW_b_TEI0185_REV03!B:B,G537)</f>
        <v>2019</v>
      </c>
      <c r="U537" t="str">
        <f t="shared" si="61"/>
        <v>FMC-GND</v>
      </c>
      <c r="W537" t="str">
        <f>IF(IF(IFERROR(VLOOKUP(H537,$O$6:$O$50,1,),1)=1,1,0),IFERROR(VLOOKUP($F$2&amp;"-"&amp;H537,RAW_b_TEI0185_REV03!C:G,4,0),"--"),"---")</f>
        <v>---</v>
      </c>
      <c r="X537" t="str">
        <f t="shared" si="62"/>
        <v>---</v>
      </c>
    </row>
    <row r="538" spans="1:24" x14ac:dyDescent="0.25">
      <c r="A538" t="s">
        <v>5656</v>
      </c>
      <c r="B538" t="s">
        <v>5223</v>
      </c>
      <c r="C538" t="s">
        <v>294</v>
      </c>
      <c r="D538" t="s">
        <v>271</v>
      </c>
      <c r="E538" t="s">
        <v>1476</v>
      </c>
      <c r="F538" t="str">
        <f t="shared" si="56"/>
        <v>J3-J14</v>
      </c>
      <c r="G538" t="str">
        <f>VLOOKUP(F538,RAW_b_TEI0185_REV03!A:B,2,0)</f>
        <v>GND</v>
      </c>
      <c r="H538" t="str">
        <f t="shared" si="57"/>
        <v>GND</v>
      </c>
      <c r="I538" t="str">
        <f t="shared" si="58"/>
        <v>--</v>
      </c>
      <c r="J538" t="str">
        <f t="shared" si="59"/>
        <v>---</v>
      </c>
      <c r="K538" t="str">
        <f>IFERROR(IF(J538="--",IF(G538=H538,VLOOKUP(G538,RAW_b_TEI0185_REV03!L:N,3,0),SUM(VLOOKUP(H538,RAW_b_TEI0185_REV03!L:N,3,0),VLOOKUP(G538,RAW_b_TEI0185_REV03!L:N,3,0))),"---"),"---")</f>
        <v>---</v>
      </c>
      <c r="L538" t="str">
        <f t="shared" si="60"/>
        <v>J3-J14</v>
      </c>
      <c r="M538" t="str">
        <f>IFERROR(IF(
COUNTIF(B2B!H:H,(IF(K538&lt;&gt;"---",IF(INDEX(RAW_b_TEI0185_REV03!B:D,MATCH(H538,RAW_b_TEI0185_REV03!B:B,0),3)=L538,INDEX(
RAW_b_TEI0185_REV03!B:D,MATCH(H538,INDEX(RAW_b_TEI0185_REV03!B:B,MATCH(H538,RAW_b_TEI0185_REV03!B:B,)+1):'RAW_b_TEI0185_REV03'!B11609,)+MATCH(H538,RAW_b_TEI0185_REV03!B:B,),3),INDEX(RAW_b_TEI0185_REV03!B:D,MATCH(H538,RAW_b_TEI0185_REV03!B:B,0),3)),"---")))=1,"---",IF(K538&lt;&gt;"---",IF(INDEX(RAW_b_TEI0185_REV03!B:D,MATCH(H538,RAW_b_TEI0185_REV03!B:B,0),3)=L538,INDEX(
RAW_b_TEI0185_REV03!B:D,MATCH(H538,INDEX(RAW_b_TEI0185_REV03!B:B,MATCH(H538,RAW_b_TEI0185_REV03!B:B,)+1):'RAW_b_TEI0185_REV03'!B11609,)+MATCH(H538,RAW_b_TEI0185_REV03!B:B,),3),INDEX(RAW_b_TEI0185_REV03!B:D,MATCH(H538,RAW_b_TEI0185_REV03!B:B,0),3)),"---")),"---")</f>
        <v>---</v>
      </c>
      <c r="N538" t="str">
        <f>IFERROR(IF(AND(B538="B2B",J538="--"),L538,IF(
COUNTIF(B2B!H:H,(IF(K538&lt;&gt;"---",IF(INDEX(RAW_b_TEI0185_REV03!B:D,MATCH(H538,RAW_b_TEI0185_REV03!B:B,0),3)=L538,INDEX(
RAW_b_TEI0185_REV03!B:D,MATCH(H538,INDEX(RAW_b_TEI0185_REV03!B:B,MATCH(H538,RAW_b_TEI0185_REV03!B:B,)+1):'RAW_b_TEI0185_REV03'!B11609,)+MATCH(H538,RAW_b_TEI0185_REV03!B:B,),3),INDEX(RAW_b_TEI0185_REV03!B:D,MATCH(H538,RAW_b_TEI0185_REV03!B:B,0),3)),"---")))=0,"---",IF(K538&lt;&gt;"---",IF(INDEX(RAW_b_TEI0185_REV03!B:D,MATCH(H538,RAW_b_TEI0185_REV03!B:B,0),3)=L538,INDEX(
RAW_b_TEI0185_REV03!B:D,MATCH(H538,INDEX(RAW_b_TEI0185_REV03!B:B,MATCH(H538,RAW_b_TEI0185_REV03!B:B,)+1):'RAW_b_TEI0185_REV03'!B11609,)+MATCH(H538,RAW_b_TEI0185_REV03!B:B,),3),INDEX(RAW_b_TEI0185_REV03!B:D,MATCH(H538,RAW_b_TEI0185_REV03!B:B,0),3)),"---"))),"---")</f>
        <v>---</v>
      </c>
      <c r="T538">
        <f>COUNTIF(RAW_b_TEI0185_REV03!B:B,G538)</f>
        <v>2019</v>
      </c>
      <c r="U538" t="str">
        <f t="shared" si="61"/>
        <v>FMC-GND</v>
      </c>
      <c r="W538" t="str">
        <f>IF(IF(IFERROR(VLOOKUP(H538,$O$6:$O$50,1,),1)=1,1,0),IFERROR(VLOOKUP($F$2&amp;"-"&amp;H538,RAW_b_TEI0185_REV03!C:G,4,0),"--"),"---")</f>
        <v>---</v>
      </c>
      <c r="X538" t="str">
        <f t="shared" si="62"/>
        <v>---</v>
      </c>
    </row>
    <row r="539" spans="1:24" x14ac:dyDescent="0.25">
      <c r="A539" t="s">
        <v>5657</v>
      </c>
      <c r="B539" t="s">
        <v>5223</v>
      </c>
      <c r="C539" t="s">
        <v>294</v>
      </c>
      <c r="D539" t="s">
        <v>271</v>
      </c>
      <c r="E539" t="s">
        <v>1478</v>
      </c>
      <c r="F539" t="str">
        <f t="shared" si="56"/>
        <v>J3-J17</v>
      </c>
      <c r="G539" t="str">
        <f>VLOOKUP(F539,RAW_b_TEI0185_REV03!A:B,2,0)</f>
        <v>GND</v>
      </c>
      <c r="H539" t="str">
        <f t="shared" si="57"/>
        <v>GND</v>
      </c>
      <c r="I539" t="str">
        <f t="shared" si="58"/>
        <v>--</v>
      </c>
      <c r="J539" t="str">
        <f t="shared" si="59"/>
        <v>---</v>
      </c>
      <c r="K539" t="str">
        <f>IFERROR(IF(J539="--",IF(G539=H539,VLOOKUP(G539,RAW_b_TEI0185_REV03!L:N,3,0),SUM(VLOOKUP(H539,RAW_b_TEI0185_REV03!L:N,3,0),VLOOKUP(G539,RAW_b_TEI0185_REV03!L:N,3,0))),"---"),"---")</f>
        <v>---</v>
      </c>
      <c r="L539" t="str">
        <f t="shared" si="60"/>
        <v>J3-J17</v>
      </c>
      <c r="M539" t="str">
        <f>IFERROR(IF(
COUNTIF(B2B!H:H,(IF(K539&lt;&gt;"---",IF(INDEX(RAW_b_TEI0185_REV03!B:D,MATCH(H539,RAW_b_TEI0185_REV03!B:B,0),3)=L539,INDEX(
RAW_b_TEI0185_REV03!B:D,MATCH(H539,INDEX(RAW_b_TEI0185_REV03!B:B,MATCH(H539,RAW_b_TEI0185_REV03!B:B,)+1):'RAW_b_TEI0185_REV03'!B11610,)+MATCH(H539,RAW_b_TEI0185_REV03!B:B,),3),INDEX(RAW_b_TEI0185_REV03!B:D,MATCH(H539,RAW_b_TEI0185_REV03!B:B,0),3)),"---")))=1,"---",IF(K539&lt;&gt;"---",IF(INDEX(RAW_b_TEI0185_REV03!B:D,MATCH(H539,RAW_b_TEI0185_REV03!B:B,0),3)=L539,INDEX(
RAW_b_TEI0185_REV03!B:D,MATCH(H539,INDEX(RAW_b_TEI0185_REV03!B:B,MATCH(H539,RAW_b_TEI0185_REV03!B:B,)+1):'RAW_b_TEI0185_REV03'!B11610,)+MATCH(H539,RAW_b_TEI0185_REV03!B:B,),3),INDEX(RAW_b_TEI0185_REV03!B:D,MATCH(H539,RAW_b_TEI0185_REV03!B:B,0),3)),"---")),"---")</f>
        <v>---</v>
      </c>
      <c r="N539" t="str">
        <f>IFERROR(IF(AND(B539="B2B",J539="--"),L539,IF(
COUNTIF(B2B!H:H,(IF(K539&lt;&gt;"---",IF(INDEX(RAW_b_TEI0185_REV03!B:D,MATCH(H539,RAW_b_TEI0185_REV03!B:B,0),3)=L539,INDEX(
RAW_b_TEI0185_REV03!B:D,MATCH(H539,INDEX(RAW_b_TEI0185_REV03!B:B,MATCH(H539,RAW_b_TEI0185_REV03!B:B,)+1):'RAW_b_TEI0185_REV03'!B11610,)+MATCH(H539,RAW_b_TEI0185_REV03!B:B,),3),INDEX(RAW_b_TEI0185_REV03!B:D,MATCH(H539,RAW_b_TEI0185_REV03!B:B,0),3)),"---")))=0,"---",IF(K539&lt;&gt;"---",IF(INDEX(RAW_b_TEI0185_REV03!B:D,MATCH(H539,RAW_b_TEI0185_REV03!B:B,0),3)=L539,INDEX(
RAW_b_TEI0185_REV03!B:D,MATCH(H539,INDEX(RAW_b_TEI0185_REV03!B:B,MATCH(H539,RAW_b_TEI0185_REV03!B:B,)+1):'RAW_b_TEI0185_REV03'!B11610,)+MATCH(H539,RAW_b_TEI0185_REV03!B:B,),3),INDEX(RAW_b_TEI0185_REV03!B:D,MATCH(H539,RAW_b_TEI0185_REV03!B:B,0),3)),"---"))),"---")</f>
        <v>---</v>
      </c>
      <c r="T539">
        <f>COUNTIF(RAW_b_TEI0185_REV03!B:B,G539)</f>
        <v>2019</v>
      </c>
      <c r="U539" t="str">
        <f t="shared" si="61"/>
        <v>FMC-GND</v>
      </c>
      <c r="W539" t="str">
        <f>IF(IF(IFERROR(VLOOKUP(H539,$O$6:$O$50,1,),1)=1,1,0),IFERROR(VLOOKUP($F$2&amp;"-"&amp;H539,RAW_b_TEI0185_REV03!C:G,4,0),"--"),"---")</f>
        <v>---</v>
      </c>
      <c r="X539" t="str">
        <f t="shared" si="62"/>
        <v>---</v>
      </c>
    </row>
    <row r="540" spans="1:24" x14ac:dyDescent="0.25">
      <c r="A540" t="s">
        <v>5658</v>
      </c>
      <c r="B540" t="s">
        <v>5223</v>
      </c>
      <c r="C540" t="s">
        <v>294</v>
      </c>
      <c r="D540" t="s">
        <v>271</v>
      </c>
      <c r="E540" t="s">
        <v>1480</v>
      </c>
      <c r="F540" t="str">
        <f t="shared" si="56"/>
        <v>J3-J20</v>
      </c>
      <c r="G540" t="str">
        <f>VLOOKUP(F540,RAW_b_TEI0185_REV03!A:B,2,0)</f>
        <v>GND</v>
      </c>
      <c r="H540" t="str">
        <f t="shared" si="57"/>
        <v>GND</v>
      </c>
      <c r="I540" t="str">
        <f t="shared" si="58"/>
        <v>--</v>
      </c>
      <c r="J540" t="str">
        <f t="shared" si="59"/>
        <v>---</v>
      </c>
      <c r="K540" t="str">
        <f>IFERROR(IF(J540="--",IF(G540=H540,VLOOKUP(G540,RAW_b_TEI0185_REV03!L:N,3,0),SUM(VLOOKUP(H540,RAW_b_TEI0185_REV03!L:N,3,0),VLOOKUP(G540,RAW_b_TEI0185_REV03!L:N,3,0))),"---"),"---")</f>
        <v>---</v>
      </c>
      <c r="L540" t="str">
        <f t="shared" si="60"/>
        <v>J3-J20</v>
      </c>
      <c r="M540" t="str">
        <f>IFERROR(IF(
COUNTIF(B2B!H:H,(IF(K540&lt;&gt;"---",IF(INDEX(RAW_b_TEI0185_REV03!B:D,MATCH(H540,RAW_b_TEI0185_REV03!B:B,0),3)=L540,INDEX(
RAW_b_TEI0185_REV03!B:D,MATCH(H540,INDEX(RAW_b_TEI0185_REV03!B:B,MATCH(H540,RAW_b_TEI0185_REV03!B:B,)+1):'RAW_b_TEI0185_REV03'!B11611,)+MATCH(H540,RAW_b_TEI0185_REV03!B:B,),3),INDEX(RAW_b_TEI0185_REV03!B:D,MATCH(H540,RAW_b_TEI0185_REV03!B:B,0),3)),"---")))=1,"---",IF(K540&lt;&gt;"---",IF(INDEX(RAW_b_TEI0185_REV03!B:D,MATCH(H540,RAW_b_TEI0185_REV03!B:B,0),3)=L540,INDEX(
RAW_b_TEI0185_REV03!B:D,MATCH(H540,INDEX(RAW_b_TEI0185_REV03!B:B,MATCH(H540,RAW_b_TEI0185_REV03!B:B,)+1):'RAW_b_TEI0185_REV03'!B11611,)+MATCH(H540,RAW_b_TEI0185_REV03!B:B,),3),INDEX(RAW_b_TEI0185_REV03!B:D,MATCH(H540,RAW_b_TEI0185_REV03!B:B,0),3)),"---")),"---")</f>
        <v>---</v>
      </c>
      <c r="N540" t="str">
        <f>IFERROR(IF(AND(B540="B2B",J540="--"),L540,IF(
COUNTIF(B2B!H:H,(IF(K540&lt;&gt;"---",IF(INDEX(RAW_b_TEI0185_REV03!B:D,MATCH(H540,RAW_b_TEI0185_REV03!B:B,0),3)=L540,INDEX(
RAW_b_TEI0185_REV03!B:D,MATCH(H540,INDEX(RAW_b_TEI0185_REV03!B:B,MATCH(H540,RAW_b_TEI0185_REV03!B:B,)+1):'RAW_b_TEI0185_REV03'!B11611,)+MATCH(H540,RAW_b_TEI0185_REV03!B:B,),3),INDEX(RAW_b_TEI0185_REV03!B:D,MATCH(H540,RAW_b_TEI0185_REV03!B:B,0),3)),"---")))=0,"---",IF(K540&lt;&gt;"---",IF(INDEX(RAW_b_TEI0185_REV03!B:D,MATCH(H540,RAW_b_TEI0185_REV03!B:B,0),3)=L540,INDEX(
RAW_b_TEI0185_REV03!B:D,MATCH(H540,INDEX(RAW_b_TEI0185_REV03!B:B,MATCH(H540,RAW_b_TEI0185_REV03!B:B,)+1):'RAW_b_TEI0185_REV03'!B11611,)+MATCH(H540,RAW_b_TEI0185_REV03!B:B,),3),INDEX(RAW_b_TEI0185_REV03!B:D,MATCH(H540,RAW_b_TEI0185_REV03!B:B,0),3)),"---"))),"---")</f>
        <v>---</v>
      </c>
      <c r="T540">
        <f>COUNTIF(RAW_b_TEI0185_REV03!B:B,G540)</f>
        <v>2019</v>
      </c>
      <c r="U540" t="str">
        <f t="shared" si="61"/>
        <v>FMC-GND</v>
      </c>
      <c r="W540" t="str">
        <f>IF(IF(IFERROR(VLOOKUP(H540,$O$6:$O$50,1,),1)=1,1,0),IFERROR(VLOOKUP($F$2&amp;"-"&amp;H540,RAW_b_TEI0185_REV03!C:G,4,0),"--"),"---")</f>
        <v>---</v>
      </c>
      <c r="X540" t="str">
        <f t="shared" si="62"/>
        <v>---</v>
      </c>
    </row>
    <row r="541" spans="1:24" x14ac:dyDescent="0.25">
      <c r="A541" t="s">
        <v>5659</v>
      </c>
      <c r="B541" t="s">
        <v>5223</v>
      </c>
      <c r="C541" t="s">
        <v>294</v>
      </c>
      <c r="D541" t="s">
        <v>271</v>
      </c>
      <c r="E541" t="s">
        <v>1482</v>
      </c>
      <c r="F541" t="str">
        <f t="shared" si="56"/>
        <v>J3-J23</v>
      </c>
      <c r="G541" t="str">
        <f>VLOOKUP(F541,RAW_b_TEI0185_REV03!A:B,2,0)</f>
        <v>GND</v>
      </c>
      <c r="H541" t="str">
        <f t="shared" si="57"/>
        <v>GND</v>
      </c>
      <c r="I541" t="str">
        <f t="shared" si="58"/>
        <v>--</v>
      </c>
      <c r="J541" t="str">
        <f t="shared" si="59"/>
        <v>---</v>
      </c>
      <c r="K541" t="str">
        <f>IFERROR(IF(J541="--",IF(G541=H541,VLOOKUP(G541,RAW_b_TEI0185_REV03!L:N,3,0),SUM(VLOOKUP(H541,RAW_b_TEI0185_REV03!L:N,3,0),VLOOKUP(G541,RAW_b_TEI0185_REV03!L:N,3,0))),"---"),"---")</f>
        <v>---</v>
      </c>
      <c r="L541" t="str">
        <f t="shared" si="60"/>
        <v>J3-J23</v>
      </c>
      <c r="M541" t="str">
        <f>IFERROR(IF(
COUNTIF(B2B!H:H,(IF(K541&lt;&gt;"---",IF(INDEX(RAW_b_TEI0185_REV03!B:D,MATCH(H541,RAW_b_TEI0185_REV03!B:B,0),3)=L541,INDEX(
RAW_b_TEI0185_REV03!B:D,MATCH(H541,INDEX(RAW_b_TEI0185_REV03!B:B,MATCH(H541,RAW_b_TEI0185_REV03!B:B,)+1):'RAW_b_TEI0185_REV03'!B11612,)+MATCH(H541,RAW_b_TEI0185_REV03!B:B,),3),INDEX(RAW_b_TEI0185_REV03!B:D,MATCH(H541,RAW_b_TEI0185_REV03!B:B,0),3)),"---")))=1,"---",IF(K541&lt;&gt;"---",IF(INDEX(RAW_b_TEI0185_REV03!B:D,MATCH(H541,RAW_b_TEI0185_REV03!B:B,0),3)=L541,INDEX(
RAW_b_TEI0185_REV03!B:D,MATCH(H541,INDEX(RAW_b_TEI0185_REV03!B:B,MATCH(H541,RAW_b_TEI0185_REV03!B:B,)+1):'RAW_b_TEI0185_REV03'!B11612,)+MATCH(H541,RAW_b_TEI0185_REV03!B:B,),3),INDEX(RAW_b_TEI0185_REV03!B:D,MATCH(H541,RAW_b_TEI0185_REV03!B:B,0),3)),"---")),"---")</f>
        <v>---</v>
      </c>
      <c r="N541" t="str">
        <f>IFERROR(IF(AND(B541="B2B",J541="--"),L541,IF(
COUNTIF(B2B!H:H,(IF(K541&lt;&gt;"---",IF(INDEX(RAW_b_TEI0185_REV03!B:D,MATCH(H541,RAW_b_TEI0185_REV03!B:B,0),3)=L541,INDEX(
RAW_b_TEI0185_REV03!B:D,MATCH(H541,INDEX(RAW_b_TEI0185_REV03!B:B,MATCH(H541,RAW_b_TEI0185_REV03!B:B,)+1):'RAW_b_TEI0185_REV03'!B11612,)+MATCH(H541,RAW_b_TEI0185_REV03!B:B,),3),INDEX(RAW_b_TEI0185_REV03!B:D,MATCH(H541,RAW_b_TEI0185_REV03!B:B,0),3)),"---")))=0,"---",IF(K541&lt;&gt;"---",IF(INDEX(RAW_b_TEI0185_REV03!B:D,MATCH(H541,RAW_b_TEI0185_REV03!B:B,0),3)=L541,INDEX(
RAW_b_TEI0185_REV03!B:D,MATCH(H541,INDEX(RAW_b_TEI0185_REV03!B:B,MATCH(H541,RAW_b_TEI0185_REV03!B:B,)+1):'RAW_b_TEI0185_REV03'!B11612,)+MATCH(H541,RAW_b_TEI0185_REV03!B:B,),3),INDEX(RAW_b_TEI0185_REV03!B:D,MATCH(H541,RAW_b_TEI0185_REV03!B:B,0),3)),"---"))),"---")</f>
        <v>---</v>
      </c>
      <c r="T541">
        <f>COUNTIF(RAW_b_TEI0185_REV03!B:B,G541)</f>
        <v>2019</v>
      </c>
      <c r="U541" t="str">
        <f t="shared" si="61"/>
        <v>FMC-GND</v>
      </c>
      <c r="W541" t="str">
        <f>IF(IF(IFERROR(VLOOKUP(H541,$O$6:$O$50,1,),1)=1,1,0),IFERROR(VLOOKUP($F$2&amp;"-"&amp;H541,RAW_b_TEI0185_REV03!C:G,4,0),"--"),"---")</f>
        <v>---</v>
      </c>
      <c r="X541" t="str">
        <f t="shared" si="62"/>
        <v>---</v>
      </c>
    </row>
    <row r="542" spans="1:24" x14ac:dyDescent="0.25">
      <c r="A542" t="s">
        <v>5660</v>
      </c>
      <c r="B542" t="s">
        <v>5223</v>
      </c>
      <c r="C542" t="s">
        <v>294</v>
      </c>
      <c r="D542" t="s">
        <v>271</v>
      </c>
      <c r="E542" t="s">
        <v>1484</v>
      </c>
      <c r="F542" t="str">
        <f t="shared" si="56"/>
        <v>J3-J26</v>
      </c>
      <c r="G542" t="str">
        <f>VLOOKUP(F542,RAW_b_TEI0185_REV03!A:B,2,0)</f>
        <v>GND</v>
      </c>
      <c r="H542" t="str">
        <f t="shared" si="57"/>
        <v>GND</v>
      </c>
      <c r="I542" t="str">
        <f t="shared" si="58"/>
        <v>--</v>
      </c>
      <c r="J542" t="str">
        <f t="shared" si="59"/>
        <v>---</v>
      </c>
      <c r="K542" t="str">
        <f>IFERROR(IF(J542="--",IF(G542=H542,VLOOKUP(G542,RAW_b_TEI0185_REV03!L:N,3,0),SUM(VLOOKUP(H542,RAW_b_TEI0185_REV03!L:N,3,0),VLOOKUP(G542,RAW_b_TEI0185_REV03!L:N,3,0))),"---"),"---")</f>
        <v>---</v>
      </c>
      <c r="L542" t="str">
        <f t="shared" si="60"/>
        <v>J3-J26</v>
      </c>
      <c r="M542" t="str">
        <f>IFERROR(IF(
COUNTIF(B2B!H:H,(IF(K542&lt;&gt;"---",IF(INDEX(RAW_b_TEI0185_REV03!B:D,MATCH(H542,RAW_b_TEI0185_REV03!B:B,0),3)=L542,INDEX(
RAW_b_TEI0185_REV03!B:D,MATCH(H542,INDEX(RAW_b_TEI0185_REV03!B:B,MATCH(H542,RAW_b_TEI0185_REV03!B:B,)+1):'RAW_b_TEI0185_REV03'!B11613,)+MATCH(H542,RAW_b_TEI0185_REV03!B:B,),3),INDEX(RAW_b_TEI0185_REV03!B:D,MATCH(H542,RAW_b_TEI0185_REV03!B:B,0),3)),"---")))=1,"---",IF(K542&lt;&gt;"---",IF(INDEX(RAW_b_TEI0185_REV03!B:D,MATCH(H542,RAW_b_TEI0185_REV03!B:B,0),3)=L542,INDEX(
RAW_b_TEI0185_REV03!B:D,MATCH(H542,INDEX(RAW_b_TEI0185_REV03!B:B,MATCH(H542,RAW_b_TEI0185_REV03!B:B,)+1):'RAW_b_TEI0185_REV03'!B11613,)+MATCH(H542,RAW_b_TEI0185_REV03!B:B,),3),INDEX(RAW_b_TEI0185_REV03!B:D,MATCH(H542,RAW_b_TEI0185_REV03!B:B,0),3)),"---")),"---")</f>
        <v>---</v>
      </c>
      <c r="N542" t="str">
        <f>IFERROR(IF(AND(B542="B2B",J542="--"),L542,IF(
COUNTIF(B2B!H:H,(IF(K542&lt;&gt;"---",IF(INDEX(RAW_b_TEI0185_REV03!B:D,MATCH(H542,RAW_b_TEI0185_REV03!B:B,0),3)=L542,INDEX(
RAW_b_TEI0185_REV03!B:D,MATCH(H542,INDEX(RAW_b_TEI0185_REV03!B:B,MATCH(H542,RAW_b_TEI0185_REV03!B:B,)+1):'RAW_b_TEI0185_REV03'!B11613,)+MATCH(H542,RAW_b_TEI0185_REV03!B:B,),3),INDEX(RAW_b_TEI0185_REV03!B:D,MATCH(H542,RAW_b_TEI0185_REV03!B:B,0),3)),"---")))=0,"---",IF(K542&lt;&gt;"---",IF(INDEX(RAW_b_TEI0185_REV03!B:D,MATCH(H542,RAW_b_TEI0185_REV03!B:B,0),3)=L542,INDEX(
RAW_b_TEI0185_REV03!B:D,MATCH(H542,INDEX(RAW_b_TEI0185_REV03!B:B,MATCH(H542,RAW_b_TEI0185_REV03!B:B,)+1):'RAW_b_TEI0185_REV03'!B11613,)+MATCH(H542,RAW_b_TEI0185_REV03!B:B,),3),INDEX(RAW_b_TEI0185_REV03!B:D,MATCH(H542,RAW_b_TEI0185_REV03!B:B,0),3)),"---"))),"---")</f>
        <v>---</v>
      </c>
      <c r="T542">
        <f>COUNTIF(RAW_b_TEI0185_REV03!B:B,G542)</f>
        <v>2019</v>
      </c>
      <c r="U542" t="str">
        <f t="shared" si="61"/>
        <v>FMC-GND</v>
      </c>
      <c r="W542" t="str">
        <f>IF(IF(IFERROR(VLOOKUP(H542,$O$6:$O$50,1,),1)=1,1,0),IFERROR(VLOOKUP($F$2&amp;"-"&amp;H542,RAW_b_TEI0185_REV03!C:G,4,0),"--"),"---")</f>
        <v>---</v>
      </c>
      <c r="X542" t="str">
        <f t="shared" si="62"/>
        <v>---</v>
      </c>
    </row>
    <row r="543" spans="1:24" x14ac:dyDescent="0.25">
      <c r="A543" t="s">
        <v>5661</v>
      </c>
      <c r="B543" t="s">
        <v>5223</v>
      </c>
      <c r="C543" t="s">
        <v>294</v>
      </c>
      <c r="D543" t="s">
        <v>271</v>
      </c>
      <c r="E543" t="s">
        <v>1486</v>
      </c>
      <c r="F543" t="str">
        <f t="shared" si="56"/>
        <v>J3-J29</v>
      </c>
      <c r="G543" t="str">
        <f>VLOOKUP(F543,RAW_b_TEI0185_REV03!A:B,2,0)</f>
        <v>GND</v>
      </c>
      <c r="H543" t="str">
        <f t="shared" si="57"/>
        <v>GND</v>
      </c>
      <c r="I543" t="str">
        <f t="shared" si="58"/>
        <v>--</v>
      </c>
      <c r="J543" t="str">
        <f t="shared" si="59"/>
        <v>---</v>
      </c>
      <c r="K543" t="str">
        <f>IFERROR(IF(J543="--",IF(G543=H543,VLOOKUP(G543,RAW_b_TEI0185_REV03!L:N,3,0),SUM(VLOOKUP(H543,RAW_b_TEI0185_REV03!L:N,3,0),VLOOKUP(G543,RAW_b_TEI0185_REV03!L:N,3,0))),"---"),"---")</f>
        <v>---</v>
      </c>
      <c r="L543" t="str">
        <f t="shared" si="60"/>
        <v>J3-J29</v>
      </c>
      <c r="M543" t="str">
        <f>IFERROR(IF(
COUNTIF(B2B!H:H,(IF(K543&lt;&gt;"---",IF(INDEX(RAW_b_TEI0185_REV03!B:D,MATCH(H543,RAW_b_TEI0185_REV03!B:B,0),3)=L543,INDEX(
RAW_b_TEI0185_REV03!B:D,MATCH(H543,INDEX(RAW_b_TEI0185_REV03!B:B,MATCH(H543,RAW_b_TEI0185_REV03!B:B,)+1):'RAW_b_TEI0185_REV03'!B11614,)+MATCH(H543,RAW_b_TEI0185_REV03!B:B,),3),INDEX(RAW_b_TEI0185_REV03!B:D,MATCH(H543,RAW_b_TEI0185_REV03!B:B,0),3)),"---")))=1,"---",IF(K543&lt;&gt;"---",IF(INDEX(RAW_b_TEI0185_REV03!B:D,MATCH(H543,RAW_b_TEI0185_REV03!B:B,0),3)=L543,INDEX(
RAW_b_TEI0185_REV03!B:D,MATCH(H543,INDEX(RAW_b_TEI0185_REV03!B:B,MATCH(H543,RAW_b_TEI0185_REV03!B:B,)+1):'RAW_b_TEI0185_REV03'!B11614,)+MATCH(H543,RAW_b_TEI0185_REV03!B:B,),3),INDEX(RAW_b_TEI0185_REV03!B:D,MATCH(H543,RAW_b_TEI0185_REV03!B:B,0),3)),"---")),"---")</f>
        <v>---</v>
      </c>
      <c r="N543" t="str">
        <f>IFERROR(IF(AND(B543="B2B",J543="--"),L543,IF(
COUNTIF(B2B!H:H,(IF(K543&lt;&gt;"---",IF(INDEX(RAW_b_TEI0185_REV03!B:D,MATCH(H543,RAW_b_TEI0185_REV03!B:B,0),3)=L543,INDEX(
RAW_b_TEI0185_REV03!B:D,MATCH(H543,INDEX(RAW_b_TEI0185_REV03!B:B,MATCH(H543,RAW_b_TEI0185_REV03!B:B,)+1):'RAW_b_TEI0185_REV03'!B11614,)+MATCH(H543,RAW_b_TEI0185_REV03!B:B,),3),INDEX(RAW_b_TEI0185_REV03!B:D,MATCH(H543,RAW_b_TEI0185_REV03!B:B,0),3)),"---")))=0,"---",IF(K543&lt;&gt;"---",IF(INDEX(RAW_b_TEI0185_REV03!B:D,MATCH(H543,RAW_b_TEI0185_REV03!B:B,0),3)=L543,INDEX(
RAW_b_TEI0185_REV03!B:D,MATCH(H543,INDEX(RAW_b_TEI0185_REV03!B:B,MATCH(H543,RAW_b_TEI0185_REV03!B:B,)+1):'RAW_b_TEI0185_REV03'!B11614,)+MATCH(H543,RAW_b_TEI0185_REV03!B:B,),3),INDEX(RAW_b_TEI0185_REV03!B:D,MATCH(H543,RAW_b_TEI0185_REV03!B:B,0),3)),"---"))),"---")</f>
        <v>---</v>
      </c>
      <c r="T543">
        <f>COUNTIF(RAW_b_TEI0185_REV03!B:B,G543)</f>
        <v>2019</v>
      </c>
      <c r="U543" t="str">
        <f t="shared" si="61"/>
        <v>FMC-GND</v>
      </c>
      <c r="W543" t="str">
        <f>IF(IF(IFERROR(VLOOKUP(H543,$O$6:$O$50,1,),1)=1,1,0),IFERROR(VLOOKUP($F$2&amp;"-"&amp;H543,RAW_b_TEI0185_REV03!C:G,4,0),"--"),"---")</f>
        <v>---</v>
      </c>
      <c r="X543" t="str">
        <f t="shared" si="62"/>
        <v>---</v>
      </c>
    </row>
    <row r="544" spans="1:24" x14ac:dyDescent="0.25">
      <c r="A544" t="s">
        <v>5662</v>
      </c>
      <c r="B544" t="s">
        <v>5223</v>
      </c>
      <c r="C544" t="s">
        <v>294</v>
      </c>
      <c r="D544" t="s">
        <v>271</v>
      </c>
      <c r="E544" t="s">
        <v>1488</v>
      </c>
      <c r="F544" t="str">
        <f t="shared" si="56"/>
        <v>J3-J32</v>
      </c>
      <c r="G544" t="str">
        <f>VLOOKUP(F544,RAW_b_TEI0185_REV03!A:B,2,0)</f>
        <v>GND</v>
      </c>
      <c r="H544" t="str">
        <f t="shared" si="57"/>
        <v>GND</v>
      </c>
      <c r="I544" t="str">
        <f t="shared" si="58"/>
        <v>--</v>
      </c>
      <c r="J544" t="str">
        <f t="shared" si="59"/>
        <v>---</v>
      </c>
      <c r="K544" t="str">
        <f>IFERROR(IF(J544="--",IF(G544=H544,VLOOKUP(G544,RAW_b_TEI0185_REV03!L:N,3,0),SUM(VLOOKUP(H544,RAW_b_TEI0185_REV03!L:N,3,0),VLOOKUP(G544,RAW_b_TEI0185_REV03!L:N,3,0))),"---"),"---")</f>
        <v>---</v>
      </c>
      <c r="L544" t="str">
        <f t="shared" si="60"/>
        <v>J3-J32</v>
      </c>
      <c r="M544" t="str">
        <f>IFERROR(IF(
COUNTIF(B2B!H:H,(IF(K544&lt;&gt;"---",IF(INDEX(RAW_b_TEI0185_REV03!B:D,MATCH(H544,RAW_b_TEI0185_REV03!B:B,0),3)=L544,INDEX(
RAW_b_TEI0185_REV03!B:D,MATCH(H544,INDEX(RAW_b_TEI0185_REV03!B:B,MATCH(H544,RAW_b_TEI0185_REV03!B:B,)+1):'RAW_b_TEI0185_REV03'!B11615,)+MATCH(H544,RAW_b_TEI0185_REV03!B:B,),3),INDEX(RAW_b_TEI0185_REV03!B:D,MATCH(H544,RAW_b_TEI0185_REV03!B:B,0),3)),"---")))=1,"---",IF(K544&lt;&gt;"---",IF(INDEX(RAW_b_TEI0185_REV03!B:D,MATCH(H544,RAW_b_TEI0185_REV03!B:B,0),3)=L544,INDEX(
RAW_b_TEI0185_REV03!B:D,MATCH(H544,INDEX(RAW_b_TEI0185_REV03!B:B,MATCH(H544,RAW_b_TEI0185_REV03!B:B,)+1):'RAW_b_TEI0185_REV03'!B11615,)+MATCH(H544,RAW_b_TEI0185_REV03!B:B,),3),INDEX(RAW_b_TEI0185_REV03!B:D,MATCH(H544,RAW_b_TEI0185_REV03!B:B,0),3)),"---")),"---")</f>
        <v>---</v>
      </c>
      <c r="N544" t="str">
        <f>IFERROR(IF(AND(B544="B2B",J544="--"),L544,IF(
COUNTIF(B2B!H:H,(IF(K544&lt;&gt;"---",IF(INDEX(RAW_b_TEI0185_REV03!B:D,MATCH(H544,RAW_b_TEI0185_REV03!B:B,0),3)=L544,INDEX(
RAW_b_TEI0185_REV03!B:D,MATCH(H544,INDEX(RAW_b_TEI0185_REV03!B:B,MATCH(H544,RAW_b_TEI0185_REV03!B:B,)+1):'RAW_b_TEI0185_REV03'!B11615,)+MATCH(H544,RAW_b_TEI0185_REV03!B:B,),3),INDEX(RAW_b_TEI0185_REV03!B:D,MATCH(H544,RAW_b_TEI0185_REV03!B:B,0),3)),"---")))=0,"---",IF(K544&lt;&gt;"---",IF(INDEX(RAW_b_TEI0185_REV03!B:D,MATCH(H544,RAW_b_TEI0185_REV03!B:B,0),3)=L544,INDEX(
RAW_b_TEI0185_REV03!B:D,MATCH(H544,INDEX(RAW_b_TEI0185_REV03!B:B,MATCH(H544,RAW_b_TEI0185_REV03!B:B,)+1):'RAW_b_TEI0185_REV03'!B11615,)+MATCH(H544,RAW_b_TEI0185_REV03!B:B,),3),INDEX(RAW_b_TEI0185_REV03!B:D,MATCH(H544,RAW_b_TEI0185_REV03!B:B,0),3)),"---"))),"---")</f>
        <v>---</v>
      </c>
      <c r="T544">
        <f>COUNTIF(RAW_b_TEI0185_REV03!B:B,G544)</f>
        <v>2019</v>
      </c>
      <c r="U544" t="str">
        <f t="shared" si="61"/>
        <v>FMC-GND</v>
      </c>
      <c r="W544" t="str">
        <f>IF(IF(IFERROR(VLOOKUP(H544,$O$6:$O$50,1,),1)=1,1,0),IFERROR(VLOOKUP($F$2&amp;"-"&amp;H544,RAW_b_TEI0185_REV03!C:G,4,0),"--"),"---")</f>
        <v>---</v>
      </c>
      <c r="X544" t="str">
        <f t="shared" si="62"/>
        <v>---</v>
      </c>
    </row>
    <row r="545" spans="1:24" x14ac:dyDescent="0.25">
      <c r="A545" t="s">
        <v>5663</v>
      </c>
      <c r="B545" t="s">
        <v>5223</v>
      </c>
      <c r="C545" t="s">
        <v>294</v>
      </c>
      <c r="D545" t="s">
        <v>271</v>
      </c>
      <c r="E545" t="s">
        <v>1490</v>
      </c>
      <c r="F545" t="str">
        <f t="shared" si="56"/>
        <v>J3-J35</v>
      </c>
      <c r="G545" t="str">
        <f>VLOOKUP(F545,RAW_b_TEI0185_REV03!A:B,2,0)</f>
        <v>GND</v>
      </c>
      <c r="H545" t="str">
        <f t="shared" si="57"/>
        <v>GND</v>
      </c>
      <c r="I545" t="str">
        <f t="shared" si="58"/>
        <v>--</v>
      </c>
      <c r="J545" t="str">
        <f t="shared" si="59"/>
        <v>---</v>
      </c>
      <c r="K545" t="str">
        <f>IFERROR(IF(J545="--",IF(G545=H545,VLOOKUP(G545,RAW_b_TEI0185_REV03!L:N,3,0),SUM(VLOOKUP(H545,RAW_b_TEI0185_REV03!L:N,3,0),VLOOKUP(G545,RAW_b_TEI0185_REV03!L:N,3,0))),"---"),"---")</f>
        <v>---</v>
      </c>
      <c r="L545" t="str">
        <f t="shared" si="60"/>
        <v>J3-J35</v>
      </c>
      <c r="M545" t="str">
        <f>IFERROR(IF(
COUNTIF(B2B!H:H,(IF(K545&lt;&gt;"---",IF(INDEX(RAW_b_TEI0185_REV03!B:D,MATCH(H545,RAW_b_TEI0185_REV03!B:B,0),3)=L545,INDEX(
RAW_b_TEI0185_REV03!B:D,MATCH(H545,INDEX(RAW_b_TEI0185_REV03!B:B,MATCH(H545,RAW_b_TEI0185_REV03!B:B,)+1):'RAW_b_TEI0185_REV03'!B11616,)+MATCH(H545,RAW_b_TEI0185_REV03!B:B,),3),INDEX(RAW_b_TEI0185_REV03!B:D,MATCH(H545,RAW_b_TEI0185_REV03!B:B,0),3)),"---")))=1,"---",IF(K545&lt;&gt;"---",IF(INDEX(RAW_b_TEI0185_REV03!B:D,MATCH(H545,RAW_b_TEI0185_REV03!B:B,0),3)=L545,INDEX(
RAW_b_TEI0185_REV03!B:D,MATCH(H545,INDEX(RAW_b_TEI0185_REV03!B:B,MATCH(H545,RAW_b_TEI0185_REV03!B:B,)+1):'RAW_b_TEI0185_REV03'!B11616,)+MATCH(H545,RAW_b_TEI0185_REV03!B:B,),3),INDEX(RAW_b_TEI0185_REV03!B:D,MATCH(H545,RAW_b_TEI0185_REV03!B:B,0),3)),"---")),"---")</f>
        <v>---</v>
      </c>
      <c r="N545" t="str">
        <f>IFERROR(IF(AND(B545="B2B",J545="--"),L545,IF(
COUNTIF(B2B!H:H,(IF(K545&lt;&gt;"---",IF(INDEX(RAW_b_TEI0185_REV03!B:D,MATCH(H545,RAW_b_TEI0185_REV03!B:B,0),3)=L545,INDEX(
RAW_b_TEI0185_REV03!B:D,MATCH(H545,INDEX(RAW_b_TEI0185_REV03!B:B,MATCH(H545,RAW_b_TEI0185_REV03!B:B,)+1):'RAW_b_TEI0185_REV03'!B11616,)+MATCH(H545,RAW_b_TEI0185_REV03!B:B,),3),INDEX(RAW_b_TEI0185_REV03!B:D,MATCH(H545,RAW_b_TEI0185_REV03!B:B,0),3)),"---")))=0,"---",IF(K545&lt;&gt;"---",IF(INDEX(RAW_b_TEI0185_REV03!B:D,MATCH(H545,RAW_b_TEI0185_REV03!B:B,0),3)=L545,INDEX(
RAW_b_TEI0185_REV03!B:D,MATCH(H545,INDEX(RAW_b_TEI0185_REV03!B:B,MATCH(H545,RAW_b_TEI0185_REV03!B:B,)+1):'RAW_b_TEI0185_REV03'!B11616,)+MATCH(H545,RAW_b_TEI0185_REV03!B:B,),3),INDEX(RAW_b_TEI0185_REV03!B:D,MATCH(H545,RAW_b_TEI0185_REV03!B:B,0),3)),"---"))),"---")</f>
        <v>---</v>
      </c>
      <c r="T545">
        <f>COUNTIF(RAW_b_TEI0185_REV03!B:B,G545)</f>
        <v>2019</v>
      </c>
      <c r="U545" t="str">
        <f t="shared" si="61"/>
        <v>FMC-GND</v>
      </c>
      <c r="W545" t="str">
        <f>IF(IF(IFERROR(VLOOKUP(H545,$O$6:$O$50,1,),1)=1,1,0),IFERROR(VLOOKUP($F$2&amp;"-"&amp;H545,RAW_b_TEI0185_REV03!C:G,4,0),"--"),"---")</f>
        <v>---</v>
      </c>
      <c r="X545" t="str">
        <f t="shared" si="62"/>
        <v>---</v>
      </c>
    </row>
    <row r="546" spans="1:24" x14ac:dyDescent="0.25">
      <c r="A546" t="s">
        <v>5664</v>
      </c>
      <c r="B546" t="s">
        <v>5223</v>
      </c>
      <c r="C546" t="s">
        <v>294</v>
      </c>
      <c r="D546" t="s">
        <v>271</v>
      </c>
      <c r="E546" t="s">
        <v>1492</v>
      </c>
      <c r="F546" t="str">
        <f t="shared" si="56"/>
        <v>J3-J38</v>
      </c>
      <c r="G546" t="str">
        <f>VLOOKUP(F546,RAW_b_TEI0185_REV03!A:B,2,0)</f>
        <v>GND</v>
      </c>
      <c r="H546" t="str">
        <f t="shared" si="57"/>
        <v>GND</v>
      </c>
      <c r="I546" t="str">
        <f t="shared" si="58"/>
        <v>--</v>
      </c>
      <c r="J546" t="str">
        <f t="shared" si="59"/>
        <v>---</v>
      </c>
      <c r="K546" t="str">
        <f>IFERROR(IF(J546="--",IF(G546=H546,VLOOKUP(G546,RAW_b_TEI0185_REV03!L:N,3,0),SUM(VLOOKUP(H546,RAW_b_TEI0185_REV03!L:N,3,0),VLOOKUP(G546,RAW_b_TEI0185_REV03!L:N,3,0))),"---"),"---")</f>
        <v>---</v>
      </c>
      <c r="L546" t="str">
        <f t="shared" si="60"/>
        <v>J3-J38</v>
      </c>
      <c r="M546" t="str">
        <f>IFERROR(IF(
COUNTIF(B2B!H:H,(IF(K546&lt;&gt;"---",IF(INDEX(RAW_b_TEI0185_REV03!B:D,MATCH(H546,RAW_b_TEI0185_REV03!B:B,0),3)=L546,INDEX(
RAW_b_TEI0185_REV03!B:D,MATCH(H546,INDEX(RAW_b_TEI0185_REV03!B:B,MATCH(H546,RAW_b_TEI0185_REV03!B:B,)+1):'RAW_b_TEI0185_REV03'!B11617,)+MATCH(H546,RAW_b_TEI0185_REV03!B:B,),3),INDEX(RAW_b_TEI0185_REV03!B:D,MATCH(H546,RAW_b_TEI0185_REV03!B:B,0),3)),"---")))=1,"---",IF(K546&lt;&gt;"---",IF(INDEX(RAW_b_TEI0185_REV03!B:D,MATCH(H546,RAW_b_TEI0185_REV03!B:B,0),3)=L546,INDEX(
RAW_b_TEI0185_REV03!B:D,MATCH(H546,INDEX(RAW_b_TEI0185_REV03!B:B,MATCH(H546,RAW_b_TEI0185_REV03!B:B,)+1):'RAW_b_TEI0185_REV03'!B11617,)+MATCH(H546,RAW_b_TEI0185_REV03!B:B,),3),INDEX(RAW_b_TEI0185_REV03!B:D,MATCH(H546,RAW_b_TEI0185_REV03!B:B,0),3)),"---")),"---")</f>
        <v>---</v>
      </c>
      <c r="N546" t="str">
        <f>IFERROR(IF(AND(B546="B2B",J546="--"),L546,IF(
COUNTIF(B2B!H:H,(IF(K546&lt;&gt;"---",IF(INDEX(RAW_b_TEI0185_REV03!B:D,MATCH(H546,RAW_b_TEI0185_REV03!B:B,0),3)=L546,INDEX(
RAW_b_TEI0185_REV03!B:D,MATCH(H546,INDEX(RAW_b_TEI0185_REV03!B:B,MATCH(H546,RAW_b_TEI0185_REV03!B:B,)+1):'RAW_b_TEI0185_REV03'!B11617,)+MATCH(H546,RAW_b_TEI0185_REV03!B:B,),3),INDEX(RAW_b_TEI0185_REV03!B:D,MATCH(H546,RAW_b_TEI0185_REV03!B:B,0),3)),"---")))=0,"---",IF(K546&lt;&gt;"---",IF(INDEX(RAW_b_TEI0185_REV03!B:D,MATCH(H546,RAW_b_TEI0185_REV03!B:B,0),3)=L546,INDEX(
RAW_b_TEI0185_REV03!B:D,MATCH(H546,INDEX(RAW_b_TEI0185_REV03!B:B,MATCH(H546,RAW_b_TEI0185_REV03!B:B,)+1):'RAW_b_TEI0185_REV03'!B11617,)+MATCH(H546,RAW_b_TEI0185_REV03!B:B,),3),INDEX(RAW_b_TEI0185_REV03!B:D,MATCH(H546,RAW_b_TEI0185_REV03!B:B,0),3)),"---"))),"---")</f>
        <v>---</v>
      </c>
      <c r="T546">
        <f>COUNTIF(RAW_b_TEI0185_REV03!B:B,G546)</f>
        <v>2019</v>
      </c>
      <c r="U546" t="str">
        <f t="shared" si="61"/>
        <v>FMC-GND</v>
      </c>
      <c r="W546" t="str">
        <f>IF(IF(IFERROR(VLOOKUP(H546,$O$6:$O$50,1,),1)=1,1,0),IFERROR(VLOOKUP($F$2&amp;"-"&amp;H546,RAW_b_TEI0185_REV03!C:G,4,0),"--"),"---")</f>
        <v>---</v>
      </c>
      <c r="X546" t="str">
        <f t="shared" si="62"/>
        <v>---</v>
      </c>
    </row>
    <row r="547" spans="1:24" x14ac:dyDescent="0.25">
      <c r="A547" t="s">
        <v>5665</v>
      </c>
      <c r="B547" t="s">
        <v>5223</v>
      </c>
      <c r="C547" t="s">
        <v>1495</v>
      </c>
      <c r="D547" t="s">
        <v>271</v>
      </c>
      <c r="E547" t="s">
        <v>1494</v>
      </c>
      <c r="F547" t="str">
        <f t="shared" si="56"/>
        <v>J3-J39</v>
      </c>
      <c r="G547" t="str">
        <f>VLOOKUP(F547,RAW_b_TEI0185_REV03!A:B,2,0)</f>
        <v>NetJ3_J39</v>
      </c>
      <c r="H547" t="str">
        <f t="shared" si="57"/>
        <v>NetJ3_J39</v>
      </c>
      <c r="I547" t="str">
        <f t="shared" si="58"/>
        <v>--</v>
      </c>
      <c r="J547" t="str">
        <f t="shared" si="59"/>
        <v>--</v>
      </c>
      <c r="K547" t="str">
        <f>IFERROR(IF(J547="--",IF(G547=H547,VLOOKUP(G547,RAW_b_TEI0185_REV03!L:N,3,0),SUM(VLOOKUP(H547,RAW_b_TEI0185_REV03!L:N,3,0),VLOOKUP(G547,RAW_b_TEI0185_REV03!L:N,3,0))),"---"),"---")</f>
        <v>---</v>
      </c>
      <c r="L547" t="str">
        <f t="shared" si="60"/>
        <v>J3-J39</v>
      </c>
      <c r="M547" t="str">
        <f>IFERROR(IF(
COUNTIF(B2B!H:H,(IF(K547&lt;&gt;"---",IF(INDEX(RAW_b_TEI0185_REV03!B:D,MATCH(H547,RAW_b_TEI0185_REV03!B:B,0),3)=L547,INDEX(
RAW_b_TEI0185_REV03!B:D,MATCH(H547,INDEX(RAW_b_TEI0185_REV03!B:B,MATCH(H547,RAW_b_TEI0185_REV03!B:B,)+1):'RAW_b_TEI0185_REV03'!B11618,)+MATCH(H547,RAW_b_TEI0185_REV03!B:B,),3),INDEX(RAW_b_TEI0185_REV03!B:D,MATCH(H547,RAW_b_TEI0185_REV03!B:B,0),3)),"---")))=1,"---",IF(K547&lt;&gt;"---",IF(INDEX(RAW_b_TEI0185_REV03!B:D,MATCH(H547,RAW_b_TEI0185_REV03!B:B,0),3)=L547,INDEX(
RAW_b_TEI0185_REV03!B:D,MATCH(H547,INDEX(RAW_b_TEI0185_REV03!B:B,MATCH(H547,RAW_b_TEI0185_REV03!B:B,)+1):'RAW_b_TEI0185_REV03'!B11618,)+MATCH(H547,RAW_b_TEI0185_REV03!B:B,),3),INDEX(RAW_b_TEI0185_REV03!B:D,MATCH(H547,RAW_b_TEI0185_REV03!B:B,0),3)),"---")),"---")</f>
        <v>---</v>
      </c>
      <c r="N547" t="str">
        <f>IFERROR(IF(AND(B547="B2B",J547="--"),L547,IF(
COUNTIF(B2B!H:H,(IF(K547&lt;&gt;"---",IF(INDEX(RAW_b_TEI0185_REV03!B:D,MATCH(H547,RAW_b_TEI0185_REV03!B:B,0),3)=L547,INDEX(
RAW_b_TEI0185_REV03!B:D,MATCH(H547,INDEX(RAW_b_TEI0185_REV03!B:B,MATCH(H547,RAW_b_TEI0185_REV03!B:B,)+1):'RAW_b_TEI0185_REV03'!B11618,)+MATCH(H547,RAW_b_TEI0185_REV03!B:B,),3),INDEX(RAW_b_TEI0185_REV03!B:D,MATCH(H547,RAW_b_TEI0185_REV03!B:B,0),3)),"---")))=0,"---",IF(K547&lt;&gt;"---",IF(INDEX(RAW_b_TEI0185_REV03!B:D,MATCH(H547,RAW_b_TEI0185_REV03!B:B,0),3)=L547,INDEX(
RAW_b_TEI0185_REV03!B:D,MATCH(H547,INDEX(RAW_b_TEI0185_REV03!B:B,MATCH(H547,RAW_b_TEI0185_REV03!B:B,)+1):'RAW_b_TEI0185_REV03'!B11618,)+MATCH(H547,RAW_b_TEI0185_REV03!B:B,),3),INDEX(RAW_b_TEI0185_REV03!B:D,MATCH(H547,RAW_b_TEI0185_REV03!B:B,0),3)),"---"))),"---")</f>
        <v>---</v>
      </c>
      <c r="T547">
        <f>COUNTIF(RAW_b_TEI0185_REV03!B:B,G547)</f>
        <v>1</v>
      </c>
      <c r="U547" t="str">
        <f t="shared" si="61"/>
        <v>FMC-NetJ3_J39</v>
      </c>
      <c r="W547" t="str">
        <f>IF(IF(IFERROR(VLOOKUP(H547,$O$6:$O$50,1,),1)=1,1,0),IFERROR(VLOOKUP($F$2&amp;"-"&amp;H547,RAW_b_TEI0185_REV03!C:G,4,0),"--"),"---")</f>
        <v>--</v>
      </c>
      <c r="X547" t="str">
        <f t="shared" si="62"/>
        <v>---</v>
      </c>
    </row>
    <row r="548" spans="1:24" x14ac:dyDescent="0.25">
      <c r="A548" t="s">
        <v>5666</v>
      </c>
      <c r="B548" t="s">
        <v>5223</v>
      </c>
      <c r="C548" t="s">
        <v>294</v>
      </c>
      <c r="D548" t="s">
        <v>271</v>
      </c>
      <c r="E548" t="s">
        <v>1497</v>
      </c>
      <c r="F548" t="str">
        <f t="shared" si="56"/>
        <v>J3-J40</v>
      </c>
      <c r="G548" t="str">
        <f>VLOOKUP(F548,RAW_b_TEI0185_REV03!A:B,2,0)</f>
        <v>GND</v>
      </c>
      <c r="H548" t="str">
        <f t="shared" si="57"/>
        <v>GND</v>
      </c>
      <c r="I548" t="str">
        <f t="shared" si="58"/>
        <v>--</v>
      </c>
      <c r="J548" t="str">
        <f t="shared" si="59"/>
        <v>---</v>
      </c>
      <c r="K548" t="str">
        <f>IFERROR(IF(J548="--",IF(G548=H548,VLOOKUP(G548,RAW_b_TEI0185_REV03!L:N,3,0),SUM(VLOOKUP(H548,RAW_b_TEI0185_REV03!L:N,3,0),VLOOKUP(G548,RAW_b_TEI0185_REV03!L:N,3,0))),"---"),"---")</f>
        <v>---</v>
      </c>
      <c r="L548" t="str">
        <f t="shared" si="60"/>
        <v>J3-J40</v>
      </c>
      <c r="M548" t="str">
        <f>IFERROR(IF(
COUNTIF(B2B!H:H,(IF(K548&lt;&gt;"---",IF(INDEX(RAW_b_TEI0185_REV03!B:D,MATCH(H548,RAW_b_TEI0185_REV03!B:B,0),3)=L548,INDEX(
RAW_b_TEI0185_REV03!B:D,MATCH(H548,INDEX(RAW_b_TEI0185_REV03!B:B,MATCH(H548,RAW_b_TEI0185_REV03!B:B,)+1):'RAW_b_TEI0185_REV03'!B11619,)+MATCH(H548,RAW_b_TEI0185_REV03!B:B,),3),INDEX(RAW_b_TEI0185_REV03!B:D,MATCH(H548,RAW_b_TEI0185_REV03!B:B,0),3)),"---")))=1,"---",IF(K548&lt;&gt;"---",IF(INDEX(RAW_b_TEI0185_REV03!B:D,MATCH(H548,RAW_b_TEI0185_REV03!B:B,0),3)=L548,INDEX(
RAW_b_TEI0185_REV03!B:D,MATCH(H548,INDEX(RAW_b_TEI0185_REV03!B:B,MATCH(H548,RAW_b_TEI0185_REV03!B:B,)+1):'RAW_b_TEI0185_REV03'!B11619,)+MATCH(H548,RAW_b_TEI0185_REV03!B:B,),3),INDEX(RAW_b_TEI0185_REV03!B:D,MATCH(H548,RAW_b_TEI0185_REV03!B:B,0),3)),"---")),"---")</f>
        <v>---</v>
      </c>
      <c r="N548" t="str">
        <f>IFERROR(IF(AND(B548="B2B",J548="--"),L548,IF(
COUNTIF(B2B!H:H,(IF(K548&lt;&gt;"---",IF(INDEX(RAW_b_TEI0185_REV03!B:D,MATCH(H548,RAW_b_TEI0185_REV03!B:B,0),3)=L548,INDEX(
RAW_b_TEI0185_REV03!B:D,MATCH(H548,INDEX(RAW_b_TEI0185_REV03!B:B,MATCH(H548,RAW_b_TEI0185_REV03!B:B,)+1):'RAW_b_TEI0185_REV03'!B11619,)+MATCH(H548,RAW_b_TEI0185_REV03!B:B,),3),INDEX(RAW_b_TEI0185_REV03!B:D,MATCH(H548,RAW_b_TEI0185_REV03!B:B,0),3)),"---")))=0,"---",IF(K548&lt;&gt;"---",IF(INDEX(RAW_b_TEI0185_REV03!B:D,MATCH(H548,RAW_b_TEI0185_REV03!B:B,0),3)=L548,INDEX(
RAW_b_TEI0185_REV03!B:D,MATCH(H548,INDEX(RAW_b_TEI0185_REV03!B:B,MATCH(H548,RAW_b_TEI0185_REV03!B:B,)+1):'RAW_b_TEI0185_REV03'!B11619,)+MATCH(H548,RAW_b_TEI0185_REV03!B:B,),3),INDEX(RAW_b_TEI0185_REV03!B:D,MATCH(H548,RAW_b_TEI0185_REV03!B:B,0),3)),"---"))),"---")</f>
        <v>---</v>
      </c>
      <c r="T548">
        <f>COUNTIF(RAW_b_TEI0185_REV03!B:B,G548)</f>
        <v>2019</v>
      </c>
      <c r="U548" t="str">
        <f t="shared" si="61"/>
        <v>FMC-GND</v>
      </c>
      <c r="W548" t="str">
        <f>IF(IF(IFERROR(VLOOKUP(H548,$O$6:$O$50,1,),1)=1,1,0),IFERROR(VLOOKUP($F$2&amp;"-"&amp;H548,RAW_b_TEI0185_REV03!C:G,4,0),"--"),"---")</f>
        <v>---</v>
      </c>
      <c r="X548" t="str">
        <f t="shared" si="62"/>
        <v>---</v>
      </c>
    </row>
    <row r="549" spans="1:24" x14ac:dyDescent="0.25">
      <c r="A549" t="s">
        <v>5667</v>
      </c>
      <c r="B549" t="s">
        <v>5223</v>
      </c>
      <c r="C549" t="s">
        <v>1500</v>
      </c>
      <c r="D549" t="s">
        <v>271</v>
      </c>
      <c r="E549" t="s">
        <v>1499</v>
      </c>
      <c r="F549" t="str">
        <f t="shared" si="56"/>
        <v>J3-K1</v>
      </c>
      <c r="G549" t="str">
        <f>VLOOKUP(F549,RAW_b_TEI0185_REV03!A:B,2,0)</f>
        <v>NetJ3_K1</v>
      </c>
      <c r="H549" t="str">
        <f t="shared" si="57"/>
        <v>NetJ3_K1</v>
      </c>
      <c r="I549" t="str">
        <f t="shared" si="58"/>
        <v>--</v>
      </c>
      <c r="J549" t="str">
        <f t="shared" si="59"/>
        <v>--</v>
      </c>
      <c r="K549" t="str">
        <f>IFERROR(IF(J549="--",IF(G549=H549,VLOOKUP(G549,RAW_b_TEI0185_REV03!L:N,3,0),SUM(VLOOKUP(H549,RAW_b_TEI0185_REV03!L:N,3,0),VLOOKUP(G549,RAW_b_TEI0185_REV03!L:N,3,0))),"---"),"---")</f>
        <v>---</v>
      </c>
      <c r="L549" t="str">
        <f t="shared" si="60"/>
        <v>J3-K1</v>
      </c>
      <c r="M549" t="str">
        <f>IFERROR(IF(
COUNTIF(B2B!H:H,(IF(K549&lt;&gt;"---",IF(INDEX(RAW_b_TEI0185_REV03!B:D,MATCH(H549,RAW_b_TEI0185_REV03!B:B,0),3)=L549,INDEX(
RAW_b_TEI0185_REV03!B:D,MATCH(H549,INDEX(RAW_b_TEI0185_REV03!B:B,MATCH(H549,RAW_b_TEI0185_REV03!B:B,)+1):'RAW_b_TEI0185_REV03'!B11620,)+MATCH(H549,RAW_b_TEI0185_REV03!B:B,),3),INDEX(RAW_b_TEI0185_REV03!B:D,MATCH(H549,RAW_b_TEI0185_REV03!B:B,0),3)),"---")))=1,"---",IF(K549&lt;&gt;"---",IF(INDEX(RAW_b_TEI0185_REV03!B:D,MATCH(H549,RAW_b_TEI0185_REV03!B:B,0),3)=L549,INDEX(
RAW_b_TEI0185_REV03!B:D,MATCH(H549,INDEX(RAW_b_TEI0185_REV03!B:B,MATCH(H549,RAW_b_TEI0185_REV03!B:B,)+1):'RAW_b_TEI0185_REV03'!B11620,)+MATCH(H549,RAW_b_TEI0185_REV03!B:B,),3),INDEX(RAW_b_TEI0185_REV03!B:D,MATCH(H549,RAW_b_TEI0185_REV03!B:B,0),3)),"---")),"---")</f>
        <v>---</v>
      </c>
      <c r="N549" t="str">
        <f>IFERROR(IF(AND(B549="B2B",J549="--"),L549,IF(
COUNTIF(B2B!H:H,(IF(K549&lt;&gt;"---",IF(INDEX(RAW_b_TEI0185_REV03!B:D,MATCH(H549,RAW_b_TEI0185_REV03!B:B,0),3)=L549,INDEX(
RAW_b_TEI0185_REV03!B:D,MATCH(H549,INDEX(RAW_b_TEI0185_REV03!B:B,MATCH(H549,RAW_b_TEI0185_REV03!B:B,)+1):'RAW_b_TEI0185_REV03'!B11620,)+MATCH(H549,RAW_b_TEI0185_REV03!B:B,),3),INDEX(RAW_b_TEI0185_REV03!B:D,MATCH(H549,RAW_b_TEI0185_REV03!B:B,0),3)),"---")))=0,"---",IF(K549&lt;&gt;"---",IF(INDEX(RAW_b_TEI0185_REV03!B:D,MATCH(H549,RAW_b_TEI0185_REV03!B:B,0),3)=L549,INDEX(
RAW_b_TEI0185_REV03!B:D,MATCH(H549,INDEX(RAW_b_TEI0185_REV03!B:B,MATCH(H549,RAW_b_TEI0185_REV03!B:B,)+1):'RAW_b_TEI0185_REV03'!B11620,)+MATCH(H549,RAW_b_TEI0185_REV03!B:B,),3),INDEX(RAW_b_TEI0185_REV03!B:D,MATCH(H549,RAW_b_TEI0185_REV03!B:B,0),3)),"---"))),"---")</f>
        <v>---</v>
      </c>
      <c r="T549">
        <f>COUNTIF(RAW_b_TEI0185_REV03!B:B,G549)</f>
        <v>1</v>
      </c>
      <c r="U549" t="str">
        <f t="shared" si="61"/>
        <v>FMC-NetJ3_K1</v>
      </c>
      <c r="W549" t="str">
        <f>IF(IF(IFERROR(VLOOKUP(H549,$O$6:$O$50,1,),1)=1,1,0),IFERROR(VLOOKUP($F$2&amp;"-"&amp;H549,RAW_b_TEI0185_REV03!C:G,4,0),"--"),"---")</f>
        <v>--</v>
      </c>
      <c r="X549" t="str">
        <f t="shared" si="62"/>
        <v>---</v>
      </c>
    </row>
    <row r="550" spans="1:24" x14ac:dyDescent="0.25">
      <c r="A550" t="s">
        <v>5668</v>
      </c>
      <c r="B550" t="s">
        <v>5223</v>
      </c>
      <c r="C550" t="s">
        <v>294</v>
      </c>
      <c r="D550" t="s">
        <v>271</v>
      </c>
      <c r="E550" t="s">
        <v>1502</v>
      </c>
      <c r="F550" t="str">
        <f t="shared" si="56"/>
        <v>J3-K2</v>
      </c>
      <c r="G550" t="str">
        <f>VLOOKUP(F550,RAW_b_TEI0185_REV03!A:B,2,0)</f>
        <v>GND</v>
      </c>
      <c r="H550" t="str">
        <f t="shared" si="57"/>
        <v>GND</v>
      </c>
      <c r="I550" t="str">
        <f t="shared" si="58"/>
        <v>--</v>
      </c>
      <c r="J550" t="str">
        <f t="shared" si="59"/>
        <v>---</v>
      </c>
      <c r="K550" t="str">
        <f>IFERROR(IF(J550="--",IF(G550=H550,VLOOKUP(G550,RAW_b_TEI0185_REV03!L:N,3,0),SUM(VLOOKUP(H550,RAW_b_TEI0185_REV03!L:N,3,0),VLOOKUP(G550,RAW_b_TEI0185_REV03!L:N,3,0))),"---"),"---")</f>
        <v>---</v>
      </c>
      <c r="L550" t="str">
        <f t="shared" si="60"/>
        <v>J3-K2</v>
      </c>
      <c r="M550" t="str">
        <f>IFERROR(IF(
COUNTIF(B2B!H:H,(IF(K550&lt;&gt;"---",IF(INDEX(RAW_b_TEI0185_REV03!B:D,MATCH(H550,RAW_b_TEI0185_REV03!B:B,0),3)=L550,INDEX(
RAW_b_TEI0185_REV03!B:D,MATCH(H550,INDEX(RAW_b_TEI0185_REV03!B:B,MATCH(H550,RAW_b_TEI0185_REV03!B:B,)+1):'RAW_b_TEI0185_REV03'!B11621,)+MATCH(H550,RAW_b_TEI0185_REV03!B:B,),3),INDEX(RAW_b_TEI0185_REV03!B:D,MATCH(H550,RAW_b_TEI0185_REV03!B:B,0),3)),"---")))=1,"---",IF(K550&lt;&gt;"---",IF(INDEX(RAW_b_TEI0185_REV03!B:D,MATCH(H550,RAW_b_TEI0185_REV03!B:B,0),3)=L550,INDEX(
RAW_b_TEI0185_REV03!B:D,MATCH(H550,INDEX(RAW_b_TEI0185_REV03!B:B,MATCH(H550,RAW_b_TEI0185_REV03!B:B,)+1):'RAW_b_TEI0185_REV03'!B11621,)+MATCH(H550,RAW_b_TEI0185_REV03!B:B,),3),INDEX(RAW_b_TEI0185_REV03!B:D,MATCH(H550,RAW_b_TEI0185_REV03!B:B,0),3)),"---")),"---")</f>
        <v>---</v>
      </c>
      <c r="N550" t="str">
        <f>IFERROR(IF(AND(B550="B2B",J550="--"),L550,IF(
COUNTIF(B2B!H:H,(IF(K550&lt;&gt;"---",IF(INDEX(RAW_b_TEI0185_REV03!B:D,MATCH(H550,RAW_b_TEI0185_REV03!B:B,0),3)=L550,INDEX(
RAW_b_TEI0185_REV03!B:D,MATCH(H550,INDEX(RAW_b_TEI0185_REV03!B:B,MATCH(H550,RAW_b_TEI0185_REV03!B:B,)+1):'RAW_b_TEI0185_REV03'!B11621,)+MATCH(H550,RAW_b_TEI0185_REV03!B:B,),3),INDEX(RAW_b_TEI0185_REV03!B:D,MATCH(H550,RAW_b_TEI0185_REV03!B:B,0),3)),"---")))=0,"---",IF(K550&lt;&gt;"---",IF(INDEX(RAW_b_TEI0185_REV03!B:D,MATCH(H550,RAW_b_TEI0185_REV03!B:B,0),3)=L550,INDEX(
RAW_b_TEI0185_REV03!B:D,MATCH(H550,INDEX(RAW_b_TEI0185_REV03!B:B,MATCH(H550,RAW_b_TEI0185_REV03!B:B,)+1):'RAW_b_TEI0185_REV03'!B11621,)+MATCH(H550,RAW_b_TEI0185_REV03!B:B,),3),INDEX(RAW_b_TEI0185_REV03!B:D,MATCH(H550,RAW_b_TEI0185_REV03!B:B,0),3)),"---"))),"---")</f>
        <v>---</v>
      </c>
      <c r="T550">
        <f>COUNTIF(RAW_b_TEI0185_REV03!B:B,G550)</f>
        <v>2019</v>
      </c>
      <c r="U550" t="str">
        <f t="shared" si="61"/>
        <v>FMC-GND</v>
      </c>
      <c r="W550" t="str">
        <f>IF(IF(IFERROR(VLOOKUP(H550,$O$6:$O$50,1,),1)=1,1,0),IFERROR(VLOOKUP($F$2&amp;"-"&amp;H550,RAW_b_TEI0185_REV03!C:G,4,0),"--"),"---")</f>
        <v>---</v>
      </c>
      <c r="X550" t="str">
        <f t="shared" si="62"/>
        <v>---</v>
      </c>
    </row>
    <row r="551" spans="1:24" x14ac:dyDescent="0.25">
      <c r="A551" t="s">
        <v>5669</v>
      </c>
      <c r="B551" t="s">
        <v>5223</v>
      </c>
      <c r="C551" t="s">
        <v>294</v>
      </c>
      <c r="D551" t="s">
        <v>271</v>
      </c>
      <c r="E551" t="s">
        <v>1504</v>
      </c>
      <c r="F551" t="str">
        <f t="shared" si="56"/>
        <v>J3-K3</v>
      </c>
      <c r="G551" t="str">
        <f>VLOOKUP(F551,RAW_b_TEI0185_REV03!A:B,2,0)</f>
        <v>GND</v>
      </c>
      <c r="H551" t="str">
        <f t="shared" si="57"/>
        <v>GND</v>
      </c>
      <c r="I551" t="str">
        <f t="shared" si="58"/>
        <v>--</v>
      </c>
      <c r="J551" t="str">
        <f t="shared" si="59"/>
        <v>---</v>
      </c>
      <c r="K551" t="str">
        <f>IFERROR(IF(J551="--",IF(G551=H551,VLOOKUP(G551,RAW_b_TEI0185_REV03!L:N,3,0),SUM(VLOOKUP(H551,RAW_b_TEI0185_REV03!L:N,3,0),VLOOKUP(G551,RAW_b_TEI0185_REV03!L:N,3,0))),"---"),"---")</f>
        <v>---</v>
      </c>
      <c r="L551" t="str">
        <f t="shared" si="60"/>
        <v>J3-K3</v>
      </c>
      <c r="M551" t="str">
        <f>IFERROR(IF(
COUNTIF(B2B!H:H,(IF(K551&lt;&gt;"---",IF(INDEX(RAW_b_TEI0185_REV03!B:D,MATCH(H551,RAW_b_TEI0185_REV03!B:B,0),3)=L551,INDEX(
RAW_b_TEI0185_REV03!B:D,MATCH(H551,INDEX(RAW_b_TEI0185_REV03!B:B,MATCH(H551,RAW_b_TEI0185_REV03!B:B,)+1):'RAW_b_TEI0185_REV03'!B11622,)+MATCH(H551,RAW_b_TEI0185_REV03!B:B,),3),INDEX(RAW_b_TEI0185_REV03!B:D,MATCH(H551,RAW_b_TEI0185_REV03!B:B,0),3)),"---")))=1,"---",IF(K551&lt;&gt;"---",IF(INDEX(RAW_b_TEI0185_REV03!B:D,MATCH(H551,RAW_b_TEI0185_REV03!B:B,0),3)=L551,INDEX(
RAW_b_TEI0185_REV03!B:D,MATCH(H551,INDEX(RAW_b_TEI0185_REV03!B:B,MATCH(H551,RAW_b_TEI0185_REV03!B:B,)+1):'RAW_b_TEI0185_REV03'!B11622,)+MATCH(H551,RAW_b_TEI0185_REV03!B:B,),3),INDEX(RAW_b_TEI0185_REV03!B:D,MATCH(H551,RAW_b_TEI0185_REV03!B:B,0),3)),"---")),"---")</f>
        <v>---</v>
      </c>
      <c r="N551" t="str">
        <f>IFERROR(IF(AND(B551="B2B",J551="--"),L551,IF(
COUNTIF(B2B!H:H,(IF(K551&lt;&gt;"---",IF(INDEX(RAW_b_TEI0185_REV03!B:D,MATCH(H551,RAW_b_TEI0185_REV03!B:B,0),3)=L551,INDEX(
RAW_b_TEI0185_REV03!B:D,MATCH(H551,INDEX(RAW_b_TEI0185_REV03!B:B,MATCH(H551,RAW_b_TEI0185_REV03!B:B,)+1):'RAW_b_TEI0185_REV03'!B11622,)+MATCH(H551,RAW_b_TEI0185_REV03!B:B,),3),INDEX(RAW_b_TEI0185_REV03!B:D,MATCH(H551,RAW_b_TEI0185_REV03!B:B,0),3)),"---")))=0,"---",IF(K551&lt;&gt;"---",IF(INDEX(RAW_b_TEI0185_REV03!B:D,MATCH(H551,RAW_b_TEI0185_REV03!B:B,0),3)=L551,INDEX(
RAW_b_TEI0185_REV03!B:D,MATCH(H551,INDEX(RAW_b_TEI0185_REV03!B:B,MATCH(H551,RAW_b_TEI0185_REV03!B:B,)+1):'RAW_b_TEI0185_REV03'!B11622,)+MATCH(H551,RAW_b_TEI0185_REV03!B:B,),3),INDEX(RAW_b_TEI0185_REV03!B:D,MATCH(H551,RAW_b_TEI0185_REV03!B:B,0),3)),"---"))),"---")</f>
        <v>---</v>
      </c>
      <c r="T551">
        <f>COUNTIF(RAW_b_TEI0185_REV03!B:B,G551)</f>
        <v>2019</v>
      </c>
      <c r="U551" t="str">
        <f t="shared" si="61"/>
        <v>FMC-GND</v>
      </c>
      <c r="W551" t="str">
        <f>IF(IF(IFERROR(VLOOKUP(H551,$O$6:$O$50,1,),1)=1,1,0),IFERROR(VLOOKUP($F$2&amp;"-"&amp;H551,RAW_b_TEI0185_REV03!C:G,4,0),"--"),"---")</f>
        <v>---</v>
      </c>
      <c r="X551" t="str">
        <f t="shared" si="62"/>
        <v>---</v>
      </c>
    </row>
    <row r="552" spans="1:24" x14ac:dyDescent="0.25">
      <c r="A552" t="s">
        <v>5670</v>
      </c>
      <c r="B552" t="s">
        <v>5223</v>
      </c>
      <c r="C552" t="s">
        <v>294</v>
      </c>
      <c r="D552" t="s">
        <v>271</v>
      </c>
      <c r="E552" t="s">
        <v>1506</v>
      </c>
      <c r="F552" t="str">
        <f t="shared" si="56"/>
        <v>J3-K6</v>
      </c>
      <c r="G552" t="str">
        <f>VLOOKUP(F552,RAW_b_TEI0185_REV03!A:B,2,0)</f>
        <v>GND</v>
      </c>
      <c r="H552" t="str">
        <f t="shared" si="57"/>
        <v>GND</v>
      </c>
      <c r="I552" t="str">
        <f t="shared" si="58"/>
        <v>--</v>
      </c>
      <c r="J552" t="str">
        <f t="shared" si="59"/>
        <v>---</v>
      </c>
      <c r="K552" t="str">
        <f>IFERROR(IF(J552="--",IF(G552=H552,VLOOKUP(G552,RAW_b_TEI0185_REV03!L:N,3,0),SUM(VLOOKUP(H552,RAW_b_TEI0185_REV03!L:N,3,0),VLOOKUP(G552,RAW_b_TEI0185_REV03!L:N,3,0))),"---"),"---")</f>
        <v>---</v>
      </c>
      <c r="L552" t="str">
        <f t="shared" si="60"/>
        <v>J3-K6</v>
      </c>
      <c r="M552" t="str">
        <f>IFERROR(IF(
COUNTIF(B2B!H:H,(IF(K552&lt;&gt;"---",IF(INDEX(RAW_b_TEI0185_REV03!B:D,MATCH(H552,RAW_b_TEI0185_REV03!B:B,0),3)=L552,INDEX(
RAW_b_TEI0185_REV03!B:D,MATCH(H552,INDEX(RAW_b_TEI0185_REV03!B:B,MATCH(H552,RAW_b_TEI0185_REV03!B:B,)+1):'RAW_b_TEI0185_REV03'!B11623,)+MATCH(H552,RAW_b_TEI0185_REV03!B:B,),3),INDEX(RAW_b_TEI0185_REV03!B:D,MATCH(H552,RAW_b_TEI0185_REV03!B:B,0),3)),"---")))=1,"---",IF(K552&lt;&gt;"---",IF(INDEX(RAW_b_TEI0185_REV03!B:D,MATCH(H552,RAW_b_TEI0185_REV03!B:B,0),3)=L552,INDEX(
RAW_b_TEI0185_REV03!B:D,MATCH(H552,INDEX(RAW_b_TEI0185_REV03!B:B,MATCH(H552,RAW_b_TEI0185_REV03!B:B,)+1):'RAW_b_TEI0185_REV03'!B11623,)+MATCH(H552,RAW_b_TEI0185_REV03!B:B,),3),INDEX(RAW_b_TEI0185_REV03!B:D,MATCH(H552,RAW_b_TEI0185_REV03!B:B,0),3)),"---")),"---")</f>
        <v>---</v>
      </c>
      <c r="N552" t="str">
        <f>IFERROR(IF(AND(B552="B2B",J552="--"),L552,IF(
COUNTIF(B2B!H:H,(IF(K552&lt;&gt;"---",IF(INDEX(RAW_b_TEI0185_REV03!B:D,MATCH(H552,RAW_b_TEI0185_REV03!B:B,0),3)=L552,INDEX(
RAW_b_TEI0185_REV03!B:D,MATCH(H552,INDEX(RAW_b_TEI0185_REV03!B:B,MATCH(H552,RAW_b_TEI0185_REV03!B:B,)+1):'RAW_b_TEI0185_REV03'!B11623,)+MATCH(H552,RAW_b_TEI0185_REV03!B:B,),3),INDEX(RAW_b_TEI0185_REV03!B:D,MATCH(H552,RAW_b_TEI0185_REV03!B:B,0),3)),"---")))=0,"---",IF(K552&lt;&gt;"---",IF(INDEX(RAW_b_TEI0185_REV03!B:D,MATCH(H552,RAW_b_TEI0185_REV03!B:B,0),3)=L552,INDEX(
RAW_b_TEI0185_REV03!B:D,MATCH(H552,INDEX(RAW_b_TEI0185_REV03!B:B,MATCH(H552,RAW_b_TEI0185_REV03!B:B,)+1):'RAW_b_TEI0185_REV03'!B11623,)+MATCH(H552,RAW_b_TEI0185_REV03!B:B,),3),INDEX(RAW_b_TEI0185_REV03!B:D,MATCH(H552,RAW_b_TEI0185_REV03!B:B,0),3)),"---"))),"---")</f>
        <v>---</v>
      </c>
      <c r="T552">
        <f>COUNTIF(RAW_b_TEI0185_REV03!B:B,G552)</f>
        <v>2019</v>
      </c>
      <c r="U552" t="str">
        <f t="shared" si="61"/>
        <v>FMC-GND</v>
      </c>
      <c r="W552" t="str">
        <f>IF(IF(IFERROR(VLOOKUP(H552,$O$6:$O$50,1,),1)=1,1,0),IFERROR(VLOOKUP($F$2&amp;"-"&amp;H552,RAW_b_TEI0185_REV03!C:G,4,0),"--"),"---")</f>
        <v>---</v>
      </c>
      <c r="X552" t="str">
        <f t="shared" si="62"/>
        <v>---</v>
      </c>
    </row>
    <row r="553" spans="1:24" x14ac:dyDescent="0.25">
      <c r="A553" t="s">
        <v>5671</v>
      </c>
      <c r="B553" t="s">
        <v>5223</v>
      </c>
      <c r="C553" t="s">
        <v>294</v>
      </c>
      <c r="D553" t="s">
        <v>271</v>
      </c>
      <c r="E553" t="s">
        <v>1508</v>
      </c>
      <c r="F553" t="str">
        <f t="shared" si="56"/>
        <v>J3-K9</v>
      </c>
      <c r="G553" t="str">
        <f>VLOOKUP(F553,RAW_b_TEI0185_REV03!A:B,2,0)</f>
        <v>GND</v>
      </c>
      <c r="H553" t="str">
        <f t="shared" si="57"/>
        <v>GND</v>
      </c>
      <c r="I553" t="str">
        <f t="shared" si="58"/>
        <v>--</v>
      </c>
      <c r="J553" t="str">
        <f t="shared" si="59"/>
        <v>---</v>
      </c>
      <c r="K553" t="str">
        <f>IFERROR(IF(J553="--",IF(G553=H553,VLOOKUP(G553,RAW_b_TEI0185_REV03!L:N,3,0),SUM(VLOOKUP(H553,RAW_b_TEI0185_REV03!L:N,3,0),VLOOKUP(G553,RAW_b_TEI0185_REV03!L:N,3,0))),"---"),"---")</f>
        <v>---</v>
      </c>
      <c r="L553" t="str">
        <f t="shared" si="60"/>
        <v>J3-K9</v>
      </c>
      <c r="M553" t="str">
        <f>IFERROR(IF(
COUNTIF(B2B!H:H,(IF(K553&lt;&gt;"---",IF(INDEX(RAW_b_TEI0185_REV03!B:D,MATCH(H553,RAW_b_TEI0185_REV03!B:B,0),3)=L553,INDEX(
RAW_b_TEI0185_REV03!B:D,MATCH(H553,INDEX(RAW_b_TEI0185_REV03!B:B,MATCH(H553,RAW_b_TEI0185_REV03!B:B,)+1):'RAW_b_TEI0185_REV03'!B11624,)+MATCH(H553,RAW_b_TEI0185_REV03!B:B,),3),INDEX(RAW_b_TEI0185_REV03!B:D,MATCH(H553,RAW_b_TEI0185_REV03!B:B,0),3)),"---")))=1,"---",IF(K553&lt;&gt;"---",IF(INDEX(RAW_b_TEI0185_REV03!B:D,MATCH(H553,RAW_b_TEI0185_REV03!B:B,0),3)=L553,INDEX(
RAW_b_TEI0185_REV03!B:D,MATCH(H553,INDEX(RAW_b_TEI0185_REV03!B:B,MATCH(H553,RAW_b_TEI0185_REV03!B:B,)+1):'RAW_b_TEI0185_REV03'!B11624,)+MATCH(H553,RAW_b_TEI0185_REV03!B:B,),3),INDEX(RAW_b_TEI0185_REV03!B:D,MATCH(H553,RAW_b_TEI0185_REV03!B:B,0),3)),"---")),"---")</f>
        <v>---</v>
      </c>
      <c r="N553" t="str">
        <f>IFERROR(IF(AND(B553="B2B",J553="--"),L553,IF(
COUNTIF(B2B!H:H,(IF(K553&lt;&gt;"---",IF(INDEX(RAW_b_TEI0185_REV03!B:D,MATCH(H553,RAW_b_TEI0185_REV03!B:B,0),3)=L553,INDEX(
RAW_b_TEI0185_REV03!B:D,MATCH(H553,INDEX(RAW_b_TEI0185_REV03!B:B,MATCH(H553,RAW_b_TEI0185_REV03!B:B,)+1):'RAW_b_TEI0185_REV03'!B11624,)+MATCH(H553,RAW_b_TEI0185_REV03!B:B,),3),INDEX(RAW_b_TEI0185_REV03!B:D,MATCH(H553,RAW_b_TEI0185_REV03!B:B,0),3)),"---")))=0,"---",IF(K553&lt;&gt;"---",IF(INDEX(RAW_b_TEI0185_REV03!B:D,MATCH(H553,RAW_b_TEI0185_REV03!B:B,0),3)=L553,INDEX(
RAW_b_TEI0185_REV03!B:D,MATCH(H553,INDEX(RAW_b_TEI0185_REV03!B:B,MATCH(H553,RAW_b_TEI0185_REV03!B:B,)+1):'RAW_b_TEI0185_REV03'!B11624,)+MATCH(H553,RAW_b_TEI0185_REV03!B:B,),3),INDEX(RAW_b_TEI0185_REV03!B:D,MATCH(H553,RAW_b_TEI0185_REV03!B:B,0),3)),"---"))),"---")</f>
        <v>---</v>
      </c>
      <c r="T553">
        <f>COUNTIF(RAW_b_TEI0185_REV03!B:B,G553)</f>
        <v>2019</v>
      </c>
      <c r="U553" t="str">
        <f t="shared" si="61"/>
        <v>FMC-GND</v>
      </c>
      <c r="W553" t="str">
        <f>IF(IF(IFERROR(VLOOKUP(H553,$O$6:$O$50,1,),1)=1,1,0),IFERROR(VLOOKUP($F$2&amp;"-"&amp;H553,RAW_b_TEI0185_REV03!C:G,4,0),"--"),"---")</f>
        <v>---</v>
      </c>
      <c r="X553" t="str">
        <f t="shared" si="62"/>
        <v>---</v>
      </c>
    </row>
    <row r="554" spans="1:24" x14ac:dyDescent="0.25">
      <c r="A554" t="s">
        <v>5672</v>
      </c>
      <c r="B554" t="s">
        <v>5223</v>
      </c>
      <c r="C554" t="s">
        <v>294</v>
      </c>
      <c r="D554" t="s">
        <v>271</v>
      </c>
      <c r="E554" t="s">
        <v>1510</v>
      </c>
      <c r="F554" t="str">
        <f t="shared" si="56"/>
        <v>J3-K12</v>
      </c>
      <c r="G554" t="str">
        <f>VLOOKUP(F554,RAW_b_TEI0185_REV03!A:B,2,0)</f>
        <v>GND</v>
      </c>
      <c r="H554" t="str">
        <f t="shared" si="57"/>
        <v>GND</v>
      </c>
      <c r="I554" t="str">
        <f t="shared" si="58"/>
        <v>--</v>
      </c>
      <c r="J554" t="str">
        <f t="shared" si="59"/>
        <v>---</v>
      </c>
      <c r="K554" t="str">
        <f>IFERROR(IF(J554="--",IF(G554=H554,VLOOKUP(G554,RAW_b_TEI0185_REV03!L:N,3,0),SUM(VLOOKUP(H554,RAW_b_TEI0185_REV03!L:N,3,0),VLOOKUP(G554,RAW_b_TEI0185_REV03!L:N,3,0))),"---"),"---")</f>
        <v>---</v>
      </c>
      <c r="L554" t="str">
        <f t="shared" si="60"/>
        <v>J3-K12</v>
      </c>
      <c r="M554" t="str">
        <f>IFERROR(IF(
COUNTIF(B2B!H:H,(IF(K554&lt;&gt;"---",IF(INDEX(RAW_b_TEI0185_REV03!B:D,MATCH(H554,RAW_b_TEI0185_REV03!B:B,0),3)=L554,INDEX(
RAW_b_TEI0185_REV03!B:D,MATCH(H554,INDEX(RAW_b_TEI0185_REV03!B:B,MATCH(H554,RAW_b_TEI0185_REV03!B:B,)+1):'RAW_b_TEI0185_REV03'!B11625,)+MATCH(H554,RAW_b_TEI0185_REV03!B:B,),3),INDEX(RAW_b_TEI0185_REV03!B:D,MATCH(H554,RAW_b_TEI0185_REV03!B:B,0),3)),"---")))=1,"---",IF(K554&lt;&gt;"---",IF(INDEX(RAW_b_TEI0185_REV03!B:D,MATCH(H554,RAW_b_TEI0185_REV03!B:B,0),3)=L554,INDEX(
RAW_b_TEI0185_REV03!B:D,MATCH(H554,INDEX(RAW_b_TEI0185_REV03!B:B,MATCH(H554,RAW_b_TEI0185_REV03!B:B,)+1):'RAW_b_TEI0185_REV03'!B11625,)+MATCH(H554,RAW_b_TEI0185_REV03!B:B,),3),INDEX(RAW_b_TEI0185_REV03!B:D,MATCH(H554,RAW_b_TEI0185_REV03!B:B,0),3)),"---")),"---")</f>
        <v>---</v>
      </c>
      <c r="N554" t="str">
        <f>IFERROR(IF(AND(B554="B2B",J554="--"),L554,IF(
COUNTIF(B2B!H:H,(IF(K554&lt;&gt;"---",IF(INDEX(RAW_b_TEI0185_REV03!B:D,MATCH(H554,RAW_b_TEI0185_REV03!B:B,0),3)=L554,INDEX(
RAW_b_TEI0185_REV03!B:D,MATCH(H554,INDEX(RAW_b_TEI0185_REV03!B:B,MATCH(H554,RAW_b_TEI0185_REV03!B:B,)+1):'RAW_b_TEI0185_REV03'!B11625,)+MATCH(H554,RAW_b_TEI0185_REV03!B:B,),3),INDEX(RAW_b_TEI0185_REV03!B:D,MATCH(H554,RAW_b_TEI0185_REV03!B:B,0),3)),"---")))=0,"---",IF(K554&lt;&gt;"---",IF(INDEX(RAW_b_TEI0185_REV03!B:D,MATCH(H554,RAW_b_TEI0185_REV03!B:B,0),3)=L554,INDEX(
RAW_b_TEI0185_REV03!B:D,MATCH(H554,INDEX(RAW_b_TEI0185_REV03!B:B,MATCH(H554,RAW_b_TEI0185_REV03!B:B,)+1):'RAW_b_TEI0185_REV03'!B11625,)+MATCH(H554,RAW_b_TEI0185_REV03!B:B,),3),INDEX(RAW_b_TEI0185_REV03!B:D,MATCH(H554,RAW_b_TEI0185_REV03!B:B,0),3)),"---"))),"---")</f>
        <v>---</v>
      </c>
      <c r="T554">
        <f>COUNTIF(RAW_b_TEI0185_REV03!B:B,G554)</f>
        <v>2019</v>
      </c>
      <c r="U554" t="str">
        <f t="shared" si="61"/>
        <v>FMC-GND</v>
      </c>
      <c r="W554" t="str">
        <f>IF(IF(IFERROR(VLOOKUP(H554,$O$6:$O$50,1,),1)=1,1,0),IFERROR(VLOOKUP($F$2&amp;"-"&amp;H554,RAW_b_TEI0185_REV03!C:G,4,0),"--"),"---")</f>
        <v>---</v>
      </c>
      <c r="X554" t="str">
        <f t="shared" si="62"/>
        <v>---</v>
      </c>
    </row>
    <row r="555" spans="1:24" x14ac:dyDescent="0.25">
      <c r="A555" t="s">
        <v>5673</v>
      </c>
      <c r="B555" t="s">
        <v>5223</v>
      </c>
      <c r="C555" t="s">
        <v>294</v>
      </c>
      <c r="D555" t="s">
        <v>271</v>
      </c>
      <c r="E555" t="s">
        <v>1512</v>
      </c>
      <c r="F555" t="str">
        <f t="shared" si="56"/>
        <v>J3-K15</v>
      </c>
      <c r="G555" t="str">
        <f>VLOOKUP(F555,RAW_b_TEI0185_REV03!A:B,2,0)</f>
        <v>GND</v>
      </c>
      <c r="H555" t="str">
        <f t="shared" si="57"/>
        <v>GND</v>
      </c>
      <c r="I555" t="str">
        <f t="shared" si="58"/>
        <v>--</v>
      </c>
      <c r="J555" t="str">
        <f t="shared" si="59"/>
        <v>---</v>
      </c>
      <c r="K555" t="str">
        <f>IFERROR(IF(J555="--",IF(G555=H555,VLOOKUP(G555,RAW_b_TEI0185_REV03!L:N,3,0),SUM(VLOOKUP(H555,RAW_b_TEI0185_REV03!L:N,3,0),VLOOKUP(G555,RAW_b_TEI0185_REV03!L:N,3,0))),"---"),"---")</f>
        <v>---</v>
      </c>
      <c r="L555" t="str">
        <f t="shared" si="60"/>
        <v>J3-K15</v>
      </c>
      <c r="M555" t="str">
        <f>IFERROR(IF(
COUNTIF(B2B!H:H,(IF(K555&lt;&gt;"---",IF(INDEX(RAW_b_TEI0185_REV03!B:D,MATCH(H555,RAW_b_TEI0185_REV03!B:B,0),3)=L555,INDEX(
RAW_b_TEI0185_REV03!B:D,MATCH(H555,INDEX(RAW_b_TEI0185_REV03!B:B,MATCH(H555,RAW_b_TEI0185_REV03!B:B,)+1):'RAW_b_TEI0185_REV03'!B11626,)+MATCH(H555,RAW_b_TEI0185_REV03!B:B,),3),INDEX(RAW_b_TEI0185_REV03!B:D,MATCH(H555,RAW_b_TEI0185_REV03!B:B,0),3)),"---")))=1,"---",IF(K555&lt;&gt;"---",IF(INDEX(RAW_b_TEI0185_REV03!B:D,MATCH(H555,RAW_b_TEI0185_REV03!B:B,0),3)=L555,INDEX(
RAW_b_TEI0185_REV03!B:D,MATCH(H555,INDEX(RAW_b_TEI0185_REV03!B:B,MATCH(H555,RAW_b_TEI0185_REV03!B:B,)+1):'RAW_b_TEI0185_REV03'!B11626,)+MATCH(H555,RAW_b_TEI0185_REV03!B:B,),3),INDEX(RAW_b_TEI0185_REV03!B:D,MATCH(H555,RAW_b_TEI0185_REV03!B:B,0),3)),"---")),"---")</f>
        <v>---</v>
      </c>
      <c r="N555" t="str">
        <f>IFERROR(IF(AND(B555="B2B",J555="--"),L555,IF(
COUNTIF(B2B!H:H,(IF(K555&lt;&gt;"---",IF(INDEX(RAW_b_TEI0185_REV03!B:D,MATCH(H555,RAW_b_TEI0185_REV03!B:B,0),3)=L555,INDEX(
RAW_b_TEI0185_REV03!B:D,MATCH(H555,INDEX(RAW_b_TEI0185_REV03!B:B,MATCH(H555,RAW_b_TEI0185_REV03!B:B,)+1):'RAW_b_TEI0185_REV03'!B11626,)+MATCH(H555,RAW_b_TEI0185_REV03!B:B,),3),INDEX(RAW_b_TEI0185_REV03!B:D,MATCH(H555,RAW_b_TEI0185_REV03!B:B,0),3)),"---")))=0,"---",IF(K555&lt;&gt;"---",IF(INDEX(RAW_b_TEI0185_REV03!B:D,MATCH(H555,RAW_b_TEI0185_REV03!B:B,0),3)=L555,INDEX(
RAW_b_TEI0185_REV03!B:D,MATCH(H555,INDEX(RAW_b_TEI0185_REV03!B:B,MATCH(H555,RAW_b_TEI0185_REV03!B:B,)+1):'RAW_b_TEI0185_REV03'!B11626,)+MATCH(H555,RAW_b_TEI0185_REV03!B:B,),3),INDEX(RAW_b_TEI0185_REV03!B:D,MATCH(H555,RAW_b_TEI0185_REV03!B:B,0),3)),"---"))),"---")</f>
        <v>---</v>
      </c>
      <c r="T555">
        <f>COUNTIF(RAW_b_TEI0185_REV03!B:B,G555)</f>
        <v>2019</v>
      </c>
      <c r="U555" t="str">
        <f t="shared" si="61"/>
        <v>FMC-GND</v>
      </c>
      <c r="W555" t="str">
        <f>IF(IF(IFERROR(VLOOKUP(H555,$O$6:$O$50,1,),1)=1,1,0),IFERROR(VLOOKUP($F$2&amp;"-"&amp;H555,RAW_b_TEI0185_REV03!C:G,4,0),"--"),"---")</f>
        <v>---</v>
      </c>
      <c r="X555" t="str">
        <f t="shared" si="62"/>
        <v>---</v>
      </c>
    </row>
    <row r="556" spans="1:24" x14ac:dyDescent="0.25">
      <c r="A556" t="s">
        <v>5674</v>
      </c>
      <c r="B556" t="s">
        <v>5223</v>
      </c>
      <c r="C556" t="s">
        <v>294</v>
      </c>
      <c r="D556" t="s">
        <v>271</v>
      </c>
      <c r="E556" t="s">
        <v>1514</v>
      </c>
      <c r="F556" t="str">
        <f t="shared" si="56"/>
        <v>J3-K18</v>
      </c>
      <c r="G556" t="str">
        <f>VLOOKUP(F556,RAW_b_TEI0185_REV03!A:B,2,0)</f>
        <v>GND</v>
      </c>
      <c r="H556" t="str">
        <f t="shared" si="57"/>
        <v>GND</v>
      </c>
      <c r="I556" t="str">
        <f t="shared" si="58"/>
        <v>--</v>
      </c>
      <c r="J556" t="str">
        <f t="shared" si="59"/>
        <v>---</v>
      </c>
      <c r="K556" t="str">
        <f>IFERROR(IF(J556="--",IF(G556=H556,VLOOKUP(G556,RAW_b_TEI0185_REV03!L:N,3,0),SUM(VLOOKUP(H556,RAW_b_TEI0185_REV03!L:N,3,0),VLOOKUP(G556,RAW_b_TEI0185_REV03!L:N,3,0))),"---"),"---")</f>
        <v>---</v>
      </c>
      <c r="L556" t="str">
        <f t="shared" si="60"/>
        <v>J3-K18</v>
      </c>
      <c r="M556" t="str">
        <f>IFERROR(IF(
COUNTIF(B2B!H:H,(IF(K556&lt;&gt;"---",IF(INDEX(RAW_b_TEI0185_REV03!B:D,MATCH(H556,RAW_b_TEI0185_REV03!B:B,0),3)=L556,INDEX(
RAW_b_TEI0185_REV03!B:D,MATCH(H556,INDEX(RAW_b_TEI0185_REV03!B:B,MATCH(H556,RAW_b_TEI0185_REV03!B:B,)+1):'RAW_b_TEI0185_REV03'!B11627,)+MATCH(H556,RAW_b_TEI0185_REV03!B:B,),3),INDEX(RAW_b_TEI0185_REV03!B:D,MATCH(H556,RAW_b_TEI0185_REV03!B:B,0),3)),"---")))=1,"---",IF(K556&lt;&gt;"---",IF(INDEX(RAW_b_TEI0185_REV03!B:D,MATCH(H556,RAW_b_TEI0185_REV03!B:B,0),3)=L556,INDEX(
RAW_b_TEI0185_REV03!B:D,MATCH(H556,INDEX(RAW_b_TEI0185_REV03!B:B,MATCH(H556,RAW_b_TEI0185_REV03!B:B,)+1):'RAW_b_TEI0185_REV03'!B11627,)+MATCH(H556,RAW_b_TEI0185_REV03!B:B,),3),INDEX(RAW_b_TEI0185_REV03!B:D,MATCH(H556,RAW_b_TEI0185_REV03!B:B,0),3)),"---")),"---")</f>
        <v>---</v>
      </c>
      <c r="N556" t="str">
        <f>IFERROR(IF(AND(B556="B2B",J556="--"),L556,IF(
COUNTIF(B2B!H:H,(IF(K556&lt;&gt;"---",IF(INDEX(RAW_b_TEI0185_REV03!B:D,MATCH(H556,RAW_b_TEI0185_REV03!B:B,0),3)=L556,INDEX(
RAW_b_TEI0185_REV03!B:D,MATCH(H556,INDEX(RAW_b_TEI0185_REV03!B:B,MATCH(H556,RAW_b_TEI0185_REV03!B:B,)+1):'RAW_b_TEI0185_REV03'!B11627,)+MATCH(H556,RAW_b_TEI0185_REV03!B:B,),3),INDEX(RAW_b_TEI0185_REV03!B:D,MATCH(H556,RAW_b_TEI0185_REV03!B:B,0),3)),"---")))=0,"---",IF(K556&lt;&gt;"---",IF(INDEX(RAW_b_TEI0185_REV03!B:D,MATCH(H556,RAW_b_TEI0185_REV03!B:B,0),3)=L556,INDEX(
RAW_b_TEI0185_REV03!B:D,MATCH(H556,INDEX(RAW_b_TEI0185_REV03!B:B,MATCH(H556,RAW_b_TEI0185_REV03!B:B,)+1):'RAW_b_TEI0185_REV03'!B11627,)+MATCH(H556,RAW_b_TEI0185_REV03!B:B,),3),INDEX(RAW_b_TEI0185_REV03!B:D,MATCH(H556,RAW_b_TEI0185_REV03!B:B,0),3)),"---"))),"---")</f>
        <v>---</v>
      </c>
      <c r="T556">
        <f>COUNTIF(RAW_b_TEI0185_REV03!B:B,G556)</f>
        <v>2019</v>
      </c>
      <c r="U556" t="str">
        <f t="shared" si="61"/>
        <v>FMC-GND</v>
      </c>
      <c r="W556" t="str">
        <f>IF(IF(IFERROR(VLOOKUP(H556,$O$6:$O$50,1,),1)=1,1,0),IFERROR(VLOOKUP($F$2&amp;"-"&amp;H556,RAW_b_TEI0185_REV03!C:G,4,0),"--"),"---")</f>
        <v>---</v>
      </c>
      <c r="X556" t="str">
        <f t="shared" si="62"/>
        <v>---</v>
      </c>
    </row>
    <row r="557" spans="1:24" x14ac:dyDescent="0.25">
      <c r="A557" t="s">
        <v>5675</v>
      </c>
      <c r="B557" t="s">
        <v>5223</v>
      </c>
      <c r="C557" t="s">
        <v>294</v>
      </c>
      <c r="D557" t="s">
        <v>271</v>
      </c>
      <c r="E557" t="s">
        <v>1516</v>
      </c>
      <c r="F557" t="str">
        <f t="shared" si="56"/>
        <v>J3-K21</v>
      </c>
      <c r="G557" t="str">
        <f>VLOOKUP(F557,RAW_b_TEI0185_REV03!A:B,2,0)</f>
        <v>GND</v>
      </c>
      <c r="H557" t="str">
        <f t="shared" si="57"/>
        <v>GND</v>
      </c>
      <c r="I557" t="str">
        <f t="shared" si="58"/>
        <v>--</v>
      </c>
      <c r="J557" t="str">
        <f t="shared" si="59"/>
        <v>---</v>
      </c>
      <c r="K557" t="str">
        <f>IFERROR(IF(J557="--",IF(G557=H557,VLOOKUP(G557,RAW_b_TEI0185_REV03!L:N,3,0),SUM(VLOOKUP(H557,RAW_b_TEI0185_REV03!L:N,3,0),VLOOKUP(G557,RAW_b_TEI0185_REV03!L:N,3,0))),"---"),"---")</f>
        <v>---</v>
      </c>
      <c r="L557" t="str">
        <f t="shared" si="60"/>
        <v>J3-K21</v>
      </c>
      <c r="M557" t="str">
        <f>IFERROR(IF(
COUNTIF(B2B!H:H,(IF(K557&lt;&gt;"---",IF(INDEX(RAW_b_TEI0185_REV03!B:D,MATCH(H557,RAW_b_TEI0185_REV03!B:B,0),3)=L557,INDEX(
RAW_b_TEI0185_REV03!B:D,MATCH(H557,INDEX(RAW_b_TEI0185_REV03!B:B,MATCH(H557,RAW_b_TEI0185_REV03!B:B,)+1):'RAW_b_TEI0185_REV03'!B11628,)+MATCH(H557,RAW_b_TEI0185_REV03!B:B,),3),INDEX(RAW_b_TEI0185_REV03!B:D,MATCH(H557,RAW_b_TEI0185_REV03!B:B,0),3)),"---")))=1,"---",IF(K557&lt;&gt;"---",IF(INDEX(RAW_b_TEI0185_REV03!B:D,MATCH(H557,RAW_b_TEI0185_REV03!B:B,0),3)=L557,INDEX(
RAW_b_TEI0185_REV03!B:D,MATCH(H557,INDEX(RAW_b_TEI0185_REV03!B:B,MATCH(H557,RAW_b_TEI0185_REV03!B:B,)+1):'RAW_b_TEI0185_REV03'!B11628,)+MATCH(H557,RAW_b_TEI0185_REV03!B:B,),3),INDEX(RAW_b_TEI0185_REV03!B:D,MATCH(H557,RAW_b_TEI0185_REV03!B:B,0),3)),"---")),"---")</f>
        <v>---</v>
      </c>
      <c r="N557" t="str">
        <f>IFERROR(IF(AND(B557="B2B",J557="--"),L557,IF(
COUNTIF(B2B!H:H,(IF(K557&lt;&gt;"---",IF(INDEX(RAW_b_TEI0185_REV03!B:D,MATCH(H557,RAW_b_TEI0185_REV03!B:B,0),3)=L557,INDEX(
RAW_b_TEI0185_REV03!B:D,MATCH(H557,INDEX(RAW_b_TEI0185_REV03!B:B,MATCH(H557,RAW_b_TEI0185_REV03!B:B,)+1):'RAW_b_TEI0185_REV03'!B11628,)+MATCH(H557,RAW_b_TEI0185_REV03!B:B,),3),INDEX(RAW_b_TEI0185_REV03!B:D,MATCH(H557,RAW_b_TEI0185_REV03!B:B,0),3)),"---")))=0,"---",IF(K557&lt;&gt;"---",IF(INDEX(RAW_b_TEI0185_REV03!B:D,MATCH(H557,RAW_b_TEI0185_REV03!B:B,0),3)=L557,INDEX(
RAW_b_TEI0185_REV03!B:D,MATCH(H557,INDEX(RAW_b_TEI0185_REV03!B:B,MATCH(H557,RAW_b_TEI0185_REV03!B:B,)+1):'RAW_b_TEI0185_REV03'!B11628,)+MATCH(H557,RAW_b_TEI0185_REV03!B:B,),3),INDEX(RAW_b_TEI0185_REV03!B:D,MATCH(H557,RAW_b_TEI0185_REV03!B:B,0),3)),"---"))),"---")</f>
        <v>---</v>
      </c>
      <c r="T557">
        <f>COUNTIF(RAW_b_TEI0185_REV03!B:B,G557)</f>
        <v>2019</v>
      </c>
      <c r="U557" t="str">
        <f t="shared" si="61"/>
        <v>FMC-GND</v>
      </c>
      <c r="W557" t="str">
        <f>IF(IF(IFERROR(VLOOKUP(H557,$O$6:$O$50,1,),1)=1,1,0),IFERROR(VLOOKUP($F$2&amp;"-"&amp;H557,RAW_b_TEI0185_REV03!C:G,4,0),"--"),"---")</f>
        <v>---</v>
      </c>
      <c r="X557" t="str">
        <f t="shared" si="62"/>
        <v>---</v>
      </c>
    </row>
    <row r="558" spans="1:24" x14ac:dyDescent="0.25">
      <c r="A558" t="s">
        <v>5676</v>
      </c>
      <c r="B558" t="s">
        <v>5223</v>
      </c>
      <c r="C558" t="s">
        <v>294</v>
      </c>
      <c r="D558" t="s">
        <v>271</v>
      </c>
      <c r="E558" t="s">
        <v>1518</v>
      </c>
      <c r="F558" t="str">
        <f t="shared" si="56"/>
        <v>J3-K24</v>
      </c>
      <c r="G558" t="str">
        <f>VLOOKUP(F558,RAW_b_TEI0185_REV03!A:B,2,0)</f>
        <v>GND</v>
      </c>
      <c r="H558" t="str">
        <f t="shared" si="57"/>
        <v>GND</v>
      </c>
      <c r="I558" t="str">
        <f t="shared" si="58"/>
        <v>--</v>
      </c>
      <c r="J558" t="str">
        <f t="shared" si="59"/>
        <v>---</v>
      </c>
      <c r="K558" t="str">
        <f>IFERROR(IF(J558="--",IF(G558=H558,VLOOKUP(G558,RAW_b_TEI0185_REV03!L:N,3,0),SUM(VLOOKUP(H558,RAW_b_TEI0185_REV03!L:N,3,0),VLOOKUP(G558,RAW_b_TEI0185_REV03!L:N,3,0))),"---"),"---")</f>
        <v>---</v>
      </c>
      <c r="L558" t="str">
        <f t="shared" si="60"/>
        <v>J3-K24</v>
      </c>
      <c r="M558" t="str">
        <f>IFERROR(IF(
COUNTIF(B2B!H:H,(IF(K558&lt;&gt;"---",IF(INDEX(RAW_b_TEI0185_REV03!B:D,MATCH(H558,RAW_b_TEI0185_REV03!B:B,0),3)=L558,INDEX(
RAW_b_TEI0185_REV03!B:D,MATCH(H558,INDEX(RAW_b_TEI0185_REV03!B:B,MATCH(H558,RAW_b_TEI0185_REV03!B:B,)+1):'RAW_b_TEI0185_REV03'!B11629,)+MATCH(H558,RAW_b_TEI0185_REV03!B:B,),3),INDEX(RAW_b_TEI0185_REV03!B:D,MATCH(H558,RAW_b_TEI0185_REV03!B:B,0),3)),"---")))=1,"---",IF(K558&lt;&gt;"---",IF(INDEX(RAW_b_TEI0185_REV03!B:D,MATCH(H558,RAW_b_TEI0185_REV03!B:B,0),3)=L558,INDEX(
RAW_b_TEI0185_REV03!B:D,MATCH(H558,INDEX(RAW_b_TEI0185_REV03!B:B,MATCH(H558,RAW_b_TEI0185_REV03!B:B,)+1):'RAW_b_TEI0185_REV03'!B11629,)+MATCH(H558,RAW_b_TEI0185_REV03!B:B,),3),INDEX(RAW_b_TEI0185_REV03!B:D,MATCH(H558,RAW_b_TEI0185_REV03!B:B,0),3)),"---")),"---")</f>
        <v>---</v>
      </c>
      <c r="N558" t="str">
        <f>IFERROR(IF(AND(B558="B2B",J558="--"),L558,IF(
COUNTIF(B2B!H:H,(IF(K558&lt;&gt;"---",IF(INDEX(RAW_b_TEI0185_REV03!B:D,MATCH(H558,RAW_b_TEI0185_REV03!B:B,0),3)=L558,INDEX(
RAW_b_TEI0185_REV03!B:D,MATCH(H558,INDEX(RAW_b_TEI0185_REV03!B:B,MATCH(H558,RAW_b_TEI0185_REV03!B:B,)+1):'RAW_b_TEI0185_REV03'!B11629,)+MATCH(H558,RAW_b_TEI0185_REV03!B:B,),3),INDEX(RAW_b_TEI0185_REV03!B:D,MATCH(H558,RAW_b_TEI0185_REV03!B:B,0),3)),"---")))=0,"---",IF(K558&lt;&gt;"---",IF(INDEX(RAW_b_TEI0185_REV03!B:D,MATCH(H558,RAW_b_TEI0185_REV03!B:B,0),3)=L558,INDEX(
RAW_b_TEI0185_REV03!B:D,MATCH(H558,INDEX(RAW_b_TEI0185_REV03!B:B,MATCH(H558,RAW_b_TEI0185_REV03!B:B,)+1):'RAW_b_TEI0185_REV03'!B11629,)+MATCH(H558,RAW_b_TEI0185_REV03!B:B,),3),INDEX(RAW_b_TEI0185_REV03!B:D,MATCH(H558,RAW_b_TEI0185_REV03!B:B,0),3)),"---"))),"---")</f>
        <v>---</v>
      </c>
      <c r="T558">
        <f>COUNTIF(RAW_b_TEI0185_REV03!B:B,G558)</f>
        <v>2019</v>
      </c>
      <c r="U558" t="str">
        <f t="shared" si="61"/>
        <v>FMC-GND</v>
      </c>
      <c r="W558" t="str">
        <f>IF(IF(IFERROR(VLOOKUP(H558,$O$6:$O$50,1,),1)=1,1,0),IFERROR(VLOOKUP($F$2&amp;"-"&amp;H558,RAW_b_TEI0185_REV03!C:G,4,0),"--"),"---")</f>
        <v>---</v>
      </c>
      <c r="X558" t="str">
        <f t="shared" si="62"/>
        <v>---</v>
      </c>
    </row>
    <row r="559" spans="1:24" x14ac:dyDescent="0.25">
      <c r="A559" t="s">
        <v>5677</v>
      </c>
      <c r="B559" t="s">
        <v>5223</v>
      </c>
      <c r="C559" t="s">
        <v>294</v>
      </c>
      <c r="D559" t="s">
        <v>271</v>
      </c>
      <c r="E559" t="s">
        <v>1520</v>
      </c>
      <c r="F559" t="str">
        <f t="shared" si="56"/>
        <v>J3-K27</v>
      </c>
      <c r="G559" t="str">
        <f>VLOOKUP(F559,RAW_b_TEI0185_REV03!A:B,2,0)</f>
        <v>GND</v>
      </c>
      <c r="H559" t="str">
        <f t="shared" si="57"/>
        <v>GND</v>
      </c>
      <c r="I559" t="str">
        <f t="shared" si="58"/>
        <v>--</v>
      </c>
      <c r="J559" t="str">
        <f t="shared" si="59"/>
        <v>---</v>
      </c>
      <c r="K559" t="str">
        <f>IFERROR(IF(J559="--",IF(G559=H559,VLOOKUP(G559,RAW_b_TEI0185_REV03!L:N,3,0),SUM(VLOOKUP(H559,RAW_b_TEI0185_REV03!L:N,3,0),VLOOKUP(G559,RAW_b_TEI0185_REV03!L:N,3,0))),"---"),"---")</f>
        <v>---</v>
      </c>
      <c r="L559" t="str">
        <f t="shared" si="60"/>
        <v>J3-K27</v>
      </c>
      <c r="M559" t="str">
        <f>IFERROR(IF(
COUNTIF(B2B!H:H,(IF(K559&lt;&gt;"---",IF(INDEX(RAW_b_TEI0185_REV03!B:D,MATCH(H559,RAW_b_TEI0185_REV03!B:B,0),3)=L559,INDEX(
RAW_b_TEI0185_REV03!B:D,MATCH(H559,INDEX(RAW_b_TEI0185_REV03!B:B,MATCH(H559,RAW_b_TEI0185_REV03!B:B,)+1):'RAW_b_TEI0185_REV03'!B11630,)+MATCH(H559,RAW_b_TEI0185_REV03!B:B,),3),INDEX(RAW_b_TEI0185_REV03!B:D,MATCH(H559,RAW_b_TEI0185_REV03!B:B,0),3)),"---")))=1,"---",IF(K559&lt;&gt;"---",IF(INDEX(RAW_b_TEI0185_REV03!B:D,MATCH(H559,RAW_b_TEI0185_REV03!B:B,0),3)=L559,INDEX(
RAW_b_TEI0185_REV03!B:D,MATCH(H559,INDEX(RAW_b_TEI0185_REV03!B:B,MATCH(H559,RAW_b_TEI0185_REV03!B:B,)+1):'RAW_b_TEI0185_REV03'!B11630,)+MATCH(H559,RAW_b_TEI0185_REV03!B:B,),3),INDEX(RAW_b_TEI0185_REV03!B:D,MATCH(H559,RAW_b_TEI0185_REV03!B:B,0),3)),"---")),"---")</f>
        <v>---</v>
      </c>
      <c r="N559" t="str">
        <f>IFERROR(IF(AND(B559="B2B",J559="--"),L559,IF(
COUNTIF(B2B!H:H,(IF(K559&lt;&gt;"---",IF(INDEX(RAW_b_TEI0185_REV03!B:D,MATCH(H559,RAW_b_TEI0185_REV03!B:B,0),3)=L559,INDEX(
RAW_b_TEI0185_REV03!B:D,MATCH(H559,INDEX(RAW_b_TEI0185_REV03!B:B,MATCH(H559,RAW_b_TEI0185_REV03!B:B,)+1):'RAW_b_TEI0185_REV03'!B11630,)+MATCH(H559,RAW_b_TEI0185_REV03!B:B,),3),INDEX(RAW_b_TEI0185_REV03!B:D,MATCH(H559,RAW_b_TEI0185_REV03!B:B,0),3)),"---")))=0,"---",IF(K559&lt;&gt;"---",IF(INDEX(RAW_b_TEI0185_REV03!B:D,MATCH(H559,RAW_b_TEI0185_REV03!B:B,0),3)=L559,INDEX(
RAW_b_TEI0185_REV03!B:D,MATCH(H559,INDEX(RAW_b_TEI0185_REV03!B:B,MATCH(H559,RAW_b_TEI0185_REV03!B:B,)+1):'RAW_b_TEI0185_REV03'!B11630,)+MATCH(H559,RAW_b_TEI0185_REV03!B:B,),3),INDEX(RAW_b_TEI0185_REV03!B:D,MATCH(H559,RAW_b_TEI0185_REV03!B:B,0),3)),"---"))),"---")</f>
        <v>---</v>
      </c>
      <c r="T559">
        <f>COUNTIF(RAW_b_TEI0185_REV03!B:B,G559)</f>
        <v>2019</v>
      </c>
      <c r="U559" t="str">
        <f t="shared" si="61"/>
        <v>FMC-GND</v>
      </c>
      <c r="W559" t="str">
        <f>IF(IF(IFERROR(VLOOKUP(H559,$O$6:$O$50,1,),1)=1,1,0),IFERROR(VLOOKUP($F$2&amp;"-"&amp;H559,RAW_b_TEI0185_REV03!C:G,4,0),"--"),"---")</f>
        <v>---</v>
      </c>
      <c r="X559" t="str">
        <f t="shared" si="62"/>
        <v>---</v>
      </c>
    </row>
    <row r="560" spans="1:24" x14ac:dyDescent="0.25">
      <c r="A560" t="s">
        <v>5678</v>
      </c>
      <c r="B560" t="s">
        <v>5223</v>
      </c>
      <c r="C560" t="s">
        <v>294</v>
      </c>
      <c r="D560" t="s">
        <v>271</v>
      </c>
      <c r="E560" t="s">
        <v>1522</v>
      </c>
      <c r="F560" t="str">
        <f t="shared" si="56"/>
        <v>J3-K30</v>
      </c>
      <c r="G560" t="str">
        <f>VLOOKUP(F560,RAW_b_TEI0185_REV03!A:B,2,0)</f>
        <v>GND</v>
      </c>
      <c r="H560" t="str">
        <f t="shared" si="57"/>
        <v>GND</v>
      </c>
      <c r="I560" t="str">
        <f t="shared" si="58"/>
        <v>--</v>
      </c>
      <c r="J560" t="str">
        <f t="shared" si="59"/>
        <v>---</v>
      </c>
      <c r="K560" t="str">
        <f>IFERROR(IF(J560="--",IF(G560=H560,VLOOKUP(G560,RAW_b_TEI0185_REV03!L:N,3,0),SUM(VLOOKUP(H560,RAW_b_TEI0185_REV03!L:N,3,0),VLOOKUP(G560,RAW_b_TEI0185_REV03!L:N,3,0))),"---"),"---")</f>
        <v>---</v>
      </c>
      <c r="L560" t="str">
        <f t="shared" si="60"/>
        <v>J3-K30</v>
      </c>
      <c r="M560" t="str">
        <f>IFERROR(IF(
COUNTIF(B2B!H:H,(IF(K560&lt;&gt;"---",IF(INDEX(RAW_b_TEI0185_REV03!B:D,MATCH(H560,RAW_b_TEI0185_REV03!B:B,0),3)=L560,INDEX(
RAW_b_TEI0185_REV03!B:D,MATCH(H560,INDEX(RAW_b_TEI0185_REV03!B:B,MATCH(H560,RAW_b_TEI0185_REV03!B:B,)+1):'RAW_b_TEI0185_REV03'!B11631,)+MATCH(H560,RAW_b_TEI0185_REV03!B:B,),3),INDEX(RAW_b_TEI0185_REV03!B:D,MATCH(H560,RAW_b_TEI0185_REV03!B:B,0),3)),"---")))=1,"---",IF(K560&lt;&gt;"---",IF(INDEX(RAW_b_TEI0185_REV03!B:D,MATCH(H560,RAW_b_TEI0185_REV03!B:B,0),3)=L560,INDEX(
RAW_b_TEI0185_REV03!B:D,MATCH(H560,INDEX(RAW_b_TEI0185_REV03!B:B,MATCH(H560,RAW_b_TEI0185_REV03!B:B,)+1):'RAW_b_TEI0185_REV03'!B11631,)+MATCH(H560,RAW_b_TEI0185_REV03!B:B,),3),INDEX(RAW_b_TEI0185_REV03!B:D,MATCH(H560,RAW_b_TEI0185_REV03!B:B,0),3)),"---")),"---")</f>
        <v>---</v>
      </c>
      <c r="N560" t="str">
        <f>IFERROR(IF(AND(B560="B2B",J560="--"),L560,IF(
COUNTIF(B2B!H:H,(IF(K560&lt;&gt;"---",IF(INDEX(RAW_b_TEI0185_REV03!B:D,MATCH(H560,RAW_b_TEI0185_REV03!B:B,0),3)=L560,INDEX(
RAW_b_TEI0185_REV03!B:D,MATCH(H560,INDEX(RAW_b_TEI0185_REV03!B:B,MATCH(H560,RAW_b_TEI0185_REV03!B:B,)+1):'RAW_b_TEI0185_REV03'!B11631,)+MATCH(H560,RAW_b_TEI0185_REV03!B:B,),3),INDEX(RAW_b_TEI0185_REV03!B:D,MATCH(H560,RAW_b_TEI0185_REV03!B:B,0),3)),"---")))=0,"---",IF(K560&lt;&gt;"---",IF(INDEX(RAW_b_TEI0185_REV03!B:D,MATCH(H560,RAW_b_TEI0185_REV03!B:B,0),3)=L560,INDEX(
RAW_b_TEI0185_REV03!B:D,MATCH(H560,INDEX(RAW_b_TEI0185_REV03!B:B,MATCH(H560,RAW_b_TEI0185_REV03!B:B,)+1):'RAW_b_TEI0185_REV03'!B11631,)+MATCH(H560,RAW_b_TEI0185_REV03!B:B,),3),INDEX(RAW_b_TEI0185_REV03!B:D,MATCH(H560,RAW_b_TEI0185_REV03!B:B,0),3)),"---"))),"---")</f>
        <v>---</v>
      </c>
      <c r="T560">
        <f>COUNTIF(RAW_b_TEI0185_REV03!B:B,G560)</f>
        <v>2019</v>
      </c>
      <c r="U560" t="str">
        <f t="shared" si="61"/>
        <v>FMC-GND</v>
      </c>
      <c r="W560" t="str">
        <f>IF(IF(IFERROR(VLOOKUP(H560,$O$6:$O$50,1,),1)=1,1,0),IFERROR(VLOOKUP($F$2&amp;"-"&amp;H560,RAW_b_TEI0185_REV03!C:G,4,0),"--"),"---")</f>
        <v>---</v>
      </c>
      <c r="X560" t="str">
        <f t="shared" si="62"/>
        <v>---</v>
      </c>
    </row>
    <row r="561" spans="1:24" x14ac:dyDescent="0.25">
      <c r="A561" t="s">
        <v>5679</v>
      </c>
      <c r="B561" t="s">
        <v>5223</v>
      </c>
      <c r="C561" t="s">
        <v>294</v>
      </c>
      <c r="D561" t="s">
        <v>271</v>
      </c>
      <c r="E561" t="s">
        <v>1524</v>
      </c>
      <c r="F561" t="str">
        <f t="shared" si="56"/>
        <v>J3-K33</v>
      </c>
      <c r="G561" t="str">
        <f>VLOOKUP(F561,RAW_b_TEI0185_REV03!A:B,2,0)</f>
        <v>GND</v>
      </c>
      <c r="H561" t="str">
        <f t="shared" si="57"/>
        <v>GND</v>
      </c>
      <c r="I561" t="str">
        <f t="shared" si="58"/>
        <v>--</v>
      </c>
      <c r="J561" t="str">
        <f t="shared" si="59"/>
        <v>---</v>
      </c>
      <c r="K561" t="str">
        <f>IFERROR(IF(J561="--",IF(G561=H561,VLOOKUP(G561,RAW_b_TEI0185_REV03!L:N,3,0),SUM(VLOOKUP(H561,RAW_b_TEI0185_REV03!L:N,3,0),VLOOKUP(G561,RAW_b_TEI0185_REV03!L:N,3,0))),"---"),"---")</f>
        <v>---</v>
      </c>
      <c r="L561" t="str">
        <f t="shared" si="60"/>
        <v>J3-K33</v>
      </c>
      <c r="M561" t="str">
        <f>IFERROR(IF(
COUNTIF(B2B!H:H,(IF(K561&lt;&gt;"---",IF(INDEX(RAW_b_TEI0185_REV03!B:D,MATCH(H561,RAW_b_TEI0185_REV03!B:B,0),3)=L561,INDEX(
RAW_b_TEI0185_REV03!B:D,MATCH(H561,INDEX(RAW_b_TEI0185_REV03!B:B,MATCH(H561,RAW_b_TEI0185_REV03!B:B,)+1):'RAW_b_TEI0185_REV03'!B11632,)+MATCH(H561,RAW_b_TEI0185_REV03!B:B,),3),INDEX(RAW_b_TEI0185_REV03!B:D,MATCH(H561,RAW_b_TEI0185_REV03!B:B,0),3)),"---")))=1,"---",IF(K561&lt;&gt;"---",IF(INDEX(RAW_b_TEI0185_REV03!B:D,MATCH(H561,RAW_b_TEI0185_REV03!B:B,0),3)=L561,INDEX(
RAW_b_TEI0185_REV03!B:D,MATCH(H561,INDEX(RAW_b_TEI0185_REV03!B:B,MATCH(H561,RAW_b_TEI0185_REV03!B:B,)+1):'RAW_b_TEI0185_REV03'!B11632,)+MATCH(H561,RAW_b_TEI0185_REV03!B:B,),3),INDEX(RAW_b_TEI0185_REV03!B:D,MATCH(H561,RAW_b_TEI0185_REV03!B:B,0),3)),"---")),"---")</f>
        <v>---</v>
      </c>
      <c r="N561" t="str">
        <f>IFERROR(IF(AND(B561="B2B",J561="--"),L561,IF(
COUNTIF(B2B!H:H,(IF(K561&lt;&gt;"---",IF(INDEX(RAW_b_TEI0185_REV03!B:D,MATCH(H561,RAW_b_TEI0185_REV03!B:B,0),3)=L561,INDEX(
RAW_b_TEI0185_REV03!B:D,MATCH(H561,INDEX(RAW_b_TEI0185_REV03!B:B,MATCH(H561,RAW_b_TEI0185_REV03!B:B,)+1):'RAW_b_TEI0185_REV03'!B11632,)+MATCH(H561,RAW_b_TEI0185_REV03!B:B,),3),INDEX(RAW_b_TEI0185_REV03!B:D,MATCH(H561,RAW_b_TEI0185_REV03!B:B,0),3)),"---")))=0,"---",IF(K561&lt;&gt;"---",IF(INDEX(RAW_b_TEI0185_REV03!B:D,MATCH(H561,RAW_b_TEI0185_REV03!B:B,0),3)=L561,INDEX(
RAW_b_TEI0185_REV03!B:D,MATCH(H561,INDEX(RAW_b_TEI0185_REV03!B:B,MATCH(H561,RAW_b_TEI0185_REV03!B:B,)+1):'RAW_b_TEI0185_REV03'!B11632,)+MATCH(H561,RAW_b_TEI0185_REV03!B:B,),3),INDEX(RAW_b_TEI0185_REV03!B:D,MATCH(H561,RAW_b_TEI0185_REV03!B:B,0),3)),"---"))),"---")</f>
        <v>---</v>
      </c>
      <c r="T561">
        <f>COUNTIF(RAW_b_TEI0185_REV03!B:B,G561)</f>
        <v>2019</v>
      </c>
      <c r="U561" t="str">
        <f t="shared" si="61"/>
        <v>FMC-GND</v>
      </c>
      <c r="W561" t="str">
        <f>IF(IF(IFERROR(VLOOKUP(H561,$O$6:$O$50,1,),1)=1,1,0),IFERROR(VLOOKUP($F$2&amp;"-"&amp;H561,RAW_b_TEI0185_REV03!C:G,4,0),"--"),"---")</f>
        <v>---</v>
      </c>
      <c r="X561" t="str">
        <f t="shared" si="62"/>
        <v>---</v>
      </c>
    </row>
    <row r="562" spans="1:24" x14ac:dyDescent="0.25">
      <c r="A562" t="s">
        <v>5680</v>
      </c>
      <c r="B562" t="s">
        <v>5223</v>
      </c>
      <c r="C562" t="s">
        <v>294</v>
      </c>
      <c r="D562" t="s">
        <v>271</v>
      </c>
      <c r="E562" t="s">
        <v>1526</v>
      </c>
      <c r="F562" t="str">
        <f t="shared" si="56"/>
        <v>J3-K36</v>
      </c>
      <c r="G562" t="str">
        <f>VLOOKUP(F562,RAW_b_TEI0185_REV03!A:B,2,0)</f>
        <v>GND</v>
      </c>
      <c r="H562" t="str">
        <f t="shared" si="57"/>
        <v>GND</v>
      </c>
      <c r="I562" t="str">
        <f t="shared" si="58"/>
        <v>--</v>
      </c>
      <c r="J562" t="str">
        <f t="shared" si="59"/>
        <v>---</v>
      </c>
      <c r="K562" t="str">
        <f>IFERROR(IF(J562="--",IF(G562=H562,VLOOKUP(G562,RAW_b_TEI0185_REV03!L:N,3,0),SUM(VLOOKUP(H562,RAW_b_TEI0185_REV03!L:N,3,0),VLOOKUP(G562,RAW_b_TEI0185_REV03!L:N,3,0))),"---"),"---")</f>
        <v>---</v>
      </c>
      <c r="L562" t="str">
        <f t="shared" si="60"/>
        <v>J3-K36</v>
      </c>
      <c r="M562" t="str">
        <f>IFERROR(IF(
COUNTIF(B2B!H:H,(IF(K562&lt;&gt;"---",IF(INDEX(RAW_b_TEI0185_REV03!B:D,MATCH(H562,RAW_b_TEI0185_REV03!B:B,0),3)=L562,INDEX(
RAW_b_TEI0185_REV03!B:D,MATCH(H562,INDEX(RAW_b_TEI0185_REV03!B:B,MATCH(H562,RAW_b_TEI0185_REV03!B:B,)+1):'RAW_b_TEI0185_REV03'!B11633,)+MATCH(H562,RAW_b_TEI0185_REV03!B:B,),3),INDEX(RAW_b_TEI0185_REV03!B:D,MATCH(H562,RAW_b_TEI0185_REV03!B:B,0),3)),"---")))=1,"---",IF(K562&lt;&gt;"---",IF(INDEX(RAW_b_TEI0185_REV03!B:D,MATCH(H562,RAW_b_TEI0185_REV03!B:B,0),3)=L562,INDEX(
RAW_b_TEI0185_REV03!B:D,MATCH(H562,INDEX(RAW_b_TEI0185_REV03!B:B,MATCH(H562,RAW_b_TEI0185_REV03!B:B,)+1):'RAW_b_TEI0185_REV03'!B11633,)+MATCH(H562,RAW_b_TEI0185_REV03!B:B,),3),INDEX(RAW_b_TEI0185_REV03!B:D,MATCH(H562,RAW_b_TEI0185_REV03!B:B,0),3)),"---")),"---")</f>
        <v>---</v>
      </c>
      <c r="N562" t="str">
        <f>IFERROR(IF(AND(B562="B2B",J562="--"),L562,IF(
COUNTIF(B2B!H:H,(IF(K562&lt;&gt;"---",IF(INDEX(RAW_b_TEI0185_REV03!B:D,MATCH(H562,RAW_b_TEI0185_REV03!B:B,0),3)=L562,INDEX(
RAW_b_TEI0185_REV03!B:D,MATCH(H562,INDEX(RAW_b_TEI0185_REV03!B:B,MATCH(H562,RAW_b_TEI0185_REV03!B:B,)+1):'RAW_b_TEI0185_REV03'!B11633,)+MATCH(H562,RAW_b_TEI0185_REV03!B:B,),3),INDEX(RAW_b_TEI0185_REV03!B:D,MATCH(H562,RAW_b_TEI0185_REV03!B:B,0),3)),"---")))=0,"---",IF(K562&lt;&gt;"---",IF(INDEX(RAW_b_TEI0185_REV03!B:D,MATCH(H562,RAW_b_TEI0185_REV03!B:B,0),3)=L562,INDEX(
RAW_b_TEI0185_REV03!B:D,MATCH(H562,INDEX(RAW_b_TEI0185_REV03!B:B,MATCH(H562,RAW_b_TEI0185_REV03!B:B,)+1):'RAW_b_TEI0185_REV03'!B11633,)+MATCH(H562,RAW_b_TEI0185_REV03!B:B,),3),INDEX(RAW_b_TEI0185_REV03!B:D,MATCH(H562,RAW_b_TEI0185_REV03!B:B,0),3)),"---"))),"---")</f>
        <v>---</v>
      </c>
      <c r="T562">
        <f>COUNTIF(RAW_b_TEI0185_REV03!B:B,G562)</f>
        <v>2019</v>
      </c>
      <c r="U562" t="str">
        <f t="shared" si="61"/>
        <v>FMC-GND</v>
      </c>
      <c r="W562" t="str">
        <f>IF(IF(IFERROR(VLOOKUP(H562,$O$6:$O$50,1,),1)=1,1,0),IFERROR(VLOOKUP($F$2&amp;"-"&amp;H562,RAW_b_TEI0185_REV03!C:G,4,0),"--"),"---")</f>
        <v>---</v>
      </c>
      <c r="X562" t="str">
        <f t="shared" si="62"/>
        <v>---</v>
      </c>
    </row>
    <row r="563" spans="1:24" x14ac:dyDescent="0.25">
      <c r="A563" t="s">
        <v>5681</v>
      </c>
      <c r="B563" t="s">
        <v>5223</v>
      </c>
      <c r="C563" t="s">
        <v>294</v>
      </c>
      <c r="D563" t="s">
        <v>271</v>
      </c>
      <c r="E563" t="s">
        <v>1528</v>
      </c>
      <c r="F563" t="str">
        <f t="shared" si="56"/>
        <v>J3-K39</v>
      </c>
      <c r="G563" t="str">
        <f>VLOOKUP(F563,RAW_b_TEI0185_REV03!A:B,2,0)</f>
        <v>GND</v>
      </c>
      <c r="H563" t="str">
        <f t="shared" si="57"/>
        <v>GND</v>
      </c>
      <c r="I563" t="str">
        <f t="shared" si="58"/>
        <v>--</v>
      </c>
      <c r="J563" t="str">
        <f t="shared" si="59"/>
        <v>---</v>
      </c>
      <c r="K563" t="str">
        <f>IFERROR(IF(J563="--",IF(G563=H563,VLOOKUP(G563,RAW_b_TEI0185_REV03!L:N,3,0),SUM(VLOOKUP(H563,RAW_b_TEI0185_REV03!L:N,3,0),VLOOKUP(G563,RAW_b_TEI0185_REV03!L:N,3,0))),"---"),"---")</f>
        <v>---</v>
      </c>
      <c r="L563" t="str">
        <f t="shared" si="60"/>
        <v>J3-K39</v>
      </c>
      <c r="M563" t="str">
        <f>IFERROR(IF(
COUNTIF(B2B!H:H,(IF(K563&lt;&gt;"---",IF(INDEX(RAW_b_TEI0185_REV03!B:D,MATCH(H563,RAW_b_TEI0185_REV03!B:B,0),3)=L563,INDEX(
RAW_b_TEI0185_REV03!B:D,MATCH(H563,INDEX(RAW_b_TEI0185_REV03!B:B,MATCH(H563,RAW_b_TEI0185_REV03!B:B,)+1):'RAW_b_TEI0185_REV03'!B11634,)+MATCH(H563,RAW_b_TEI0185_REV03!B:B,),3),INDEX(RAW_b_TEI0185_REV03!B:D,MATCH(H563,RAW_b_TEI0185_REV03!B:B,0),3)),"---")))=1,"---",IF(K563&lt;&gt;"---",IF(INDEX(RAW_b_TEI0185_REV03!B:D,MATCH(H563,RAW_b_TEI0185_REV03!B:B,0),3)=L563,INDEX(
RAW_b_TEI0185_REV03!B:D,MATCH(H563,INDEX(RAW_b_TEI0185_REV03!B:B,MATCH(H563,RAW_b_TEI0185_REV03!B:B,)+1):'RAW_b_TEI0185_REV03'!B11634,)+MATCH(H563,RAW_b_TEI0185_REV03!B:B,),3),INDEX(RAW_b_TEI0185_REV03!B:D,MATCH(H563,RAW_b_TEI0185_REV03!B:B,0),3)),"---")),"---")</f>
        <v>---</v>
      </c>
      <c r="N563" t="str">
        <f>IFERROR(IF(AND(B563="B2B",J563="--"),L563,IF(
COUNTIF(B2B!H:H,(IF(K563&lt;&gt;"---",IF(INDEX(RAW_b_TEI0185_REV03!B:D,MATCH(H563,RAW_b_TEI0185_REV03!B:B,0),3)=L563,INDEX(
RAW_b_TEI0185_REV03!B:D,MATCH(H563,INDEX(RAW_b_TEI0185_REV03!B:B,MATCH(H563,RAW_b_TEI0185_REV03!B:B,)+1):'RAW_b_TEI0185_REV03'!B11634,)+MATCH(H563,RAW_b_TEI0185_REV03!B:B,),3),INDEX(RAW_b_TEI0185_REV03!B:D,MATCH(H563,RAW_b_TEI0185_REV03!B:B,0),3)),"---")))=0,"---",IF(K563&lt;&gt;"---",IF(INDEX(RAW_b_TEI0185_REV03!B:D,MATCH(H563,RAW_b_TEI0185_REV03!B:B,0),3)=L563,INDEX(
RAW_b_TEI0185_REV03!B:D,MATCH(H563,INDEX(RAW_b_TEI0185_REV03!B:B,MATCH(H563,RAW_b_TEI0185_REV03!B:B,)+1):'RAW_b_TEI0185_REV03'!B11634,)+MATCH(H563,RAW_b_TEI0185_REV03!B:B,),3),INDEX(RAW_b_TEI0185_REV03!B:D,MATCH(H563,RAW_b_TEI0185_REV03!B:B,0),3)),"---"))),"---")</f>
        <v>---</v>
      </c>
      <c r="T563">
        <f>COUNTIF(RAW_b_TEI0185_REV03!B:B,G563)</f>
        <v>2019</v>
      </c>
      <c r="U563" t="str">
        <f t="shared" si="61"/>
        <v>FMC-GND</v>
      </c>
      <c r="W563" t="str">
        <f>IF(IF(IFERROR(VLOOKUP(H563,$O$6:$O$50,1,),1)=1,1,0),IFERROR(VLOOKUP($F$2&amp;"-"&amp;H563,RAW_b_TEI0185_REV03!C:G,4,0),"--"),"---")</f>
        <v>---</v>
      </c>
      <c r="X563" t="str">
        <f t="shared" si="62"/>
        <v>---</v>
      </c>
    </row>
    <row r="564" spans="1:24" x14ac:dyDescent="0.25">
      <c r="A564" t="s">
        <v>5682</v>
      </c>
      <c r="B564" t="s">
        <v>5223</v>
      </c>
      <c r="C564" t="s">
        <v>1531</v>
      </c>
      <c r="D564" t="s">
        <v>271</v>
      </c>
      <c r="E564" t="s">
        <v>1530</v>
      </c>
      <c r="F564" t="str">
        <f t="shared" si="56"/>
        <v>J3-K40</v>
      </c>
      <c r="G564" t="str">
        <f>VLOOKUP(F564,RAW_b_TEI0185_REV03!A:B,2,0)</f>
        <v>NetJ3_K40</v>
      </c>
      <c r="H564" t="str">
        <f t="shared" si="57"/>
        <v>NetJ3_K40</v>
      </c>
      <c r="I564" t="str">
        <f t="shared" si="58"/>
        <v>--</v>
      </c>
      <c r="J564" t="str">
        <f t="shared" si="59"/>
        <v>--</v>
      </c>
      <c r="K564" t="str">
        <f>IFERROR(IF(J564="--",IF(G564=H564,VLOOKUP(G564,RAW_b_TEI0185_REV03!L:N,3,0),SUM(VLOOKUP(H564,RAW_b_TEI0185_REV03!L:N,3,0),VLOOKUP(G564,RAW_b_TEI0185_REV03!L:N,3,0))),"---"),"---")</f>
        <v>---</v>
      </c>
      <c r="L564" t="str">
        <f t="shared" si="60"/>
        <v>J3-K40</v>
      </c>
      <c r="M564" t="str">
        <f>IFERROR(IF(
COUNTIF(B2B!H:H,(IF(K564&lt;&gt;"---",IF(INDEX(RAW_b_TEI0185_REV03!B:D,MATCH(H564,RAW_b_TEI0185_REV03!B:B,0),3)=L564,INDEX(
RAW_b_TEI0185_REV03!B:D,MATCH(H564,INDEX(RAW_b_TEI0185_REV03!B:B,MATCH(H564,RAW_b_TEI0185_REV03!B:B,)+1):'RAW_b_TEI0185_REV03'!B11635,)+MATCH(H564,RAW_b_TEI0185_REV03!B:B,),3),INDEX(RAW_b_TEI0185_REV03!B:D,MATCH(H564,RAW_b_TEI0185_REV03!B:B,0),3)),"---")))=1,"---",IF(K564&lt;&gt;"---",IF(INDEX(RAW_b_TEI0185_REV03!B:D,MATCH(H564,RAW_b_TEI0185_REV03!B:B,0),3)=L564,INDEX(
RAW_b_TEI0185_REV03!B:D,MATCH(H564,INDEX(RAW_b_TEI0185_REV03!B:B,MATCH(H564,RAW_b_TEI0185_REV03!B:B,)+1):'RAW_b_TEI0185_REV03'!B11635,)+MATCH(H564,RAW_b_TEI0185_REV03!B:B,),3),INDEX(RAW_b_TEI0185_REV03!B:D,MATCH(H564,RAW_b_TEI0185_REV03!B:B,0),3)),"---")),"---")</f>
        <v>---</v>
      </c>
      <c r="N564" t="str">
        <f>IFERROR(IF(AND(B564="B2B",J564="--"),L564,IF(
COUNTIF(B2B!H:H,(IF(K564&lt;&gt;"---",IF(INDEX(RAW_b_TEI0185_REV03!B:D,MATCH(H564,RAW_b_TEI0185_REV03!B:B,0),3)=L564,INDEX(
RAW_b_TEI0185_REV03!B:D,MATCH(H564,INDEX(RAW_b_TEI0185_REV03!B:B,MATCH(H564,RAW_b_TEI0185_REV03!B:B,)+1):'RAW_b_TEI0185_REV03'!B11635,)+MATCH(H564,RAW_b_TEI0185_REV03!B:B,),3),INDEX(RAW_b_TEI0185_REV03!B:D,MATCH(H564,RAW_b_TEI0185_REV03!B:B,0),3)),"---")))=0,"---",IF(K564&lt;&gt;"---",IF(INDEX(RAW_b_TEI0185_REV03!B:D,MATCH(H564,RAW_b_TEI0185_REV03!B:B,0),3)=L564,INDEX(
RAW_b_TEI0185_REV03!B:D,MATCH(H564,INDEX(RAW_b_TEI0185_REV03!B:B,MATCH(H564,RAW_b_TEI0185_REV03!B:B,)+1):'RAW_b_TEI0185_REV03'!B11635,)+MATCH(H564,RAW_b_TEI0185_REV03!B:B,),3),INDEX(RAW_b_TEI0185_REV03!B:D,MATCH(H564,RAW_b_TEI0185_REV03!B:B,0),3)),"---"))),"---")</f>
        <v>---</v>
      </c>
      <c r="T564">
        <f>COUNTIF(RAW_b_TEI0185_REV03!B:B,G564)</f>
        <v>1</v>
      </c>
      <c r="U564" t="str">
        <f t="shared" si="61"/>
        <v>FMC-NetJ3_K40</v>
      </c>
      <c r="W564" t="str">
        <f>IF(IF(IFERROR(VLOOKUP(H564,$O$6:$O$50,1,),1)=1,1,0),IFERROR(VLOOKUP($F$2&amp;"-"&amp;H564,RAW_b_TEI0185_REV03!C:G,4,0),"--"),"---")</f>
        <v>--</v>
      </c>
      <c r="X564" t="str">
        <f t="shared" si="62"/>
        <v>---</v>
      </c>
    </row>
    <row r="565" spans="1:24" x14ac:dyDescent="0.25">
      <c r="A565" t="s">
        <v>5683</v>
      </c>
      <c r="B565" t="s">
        <v>5223</v>
      </c>
      <c r="C565" t="s">
        <v>1534</v>
      </c>
      <c r="D565" t="s">
        <v>271</v>
      </c>
      <c r="E565" t="s">
        <v>1533</v>
      </c>
      <c r="F565" t="str">
        <f t="shared" si="56"/>
        <v>J3-L1</v>
      </c>
      <c r="G565" t="str">
        <f>VLOOKUP(F565,RAW_b_TEI0185_REV03!A:B,2,0)</f>
        <v>NetJ3_L1</v>
      </c>
      <c r="H565" t="str">
        <f t="shared" si="57"/>
        <v>NetJ3_L1</v>
      </c>
      <c r="I565" t="str">
        <f t="shared" si="58"/>
        <v>--</v>
      </c>
      <c r="J565" t="str">
        <f t="shared" si="59"/>
        <v>--</v>
      </c>
      <c r="K565" t="str">
        <f>IFERROR(IF(J565="--",IF(G565=H565,VLOOKUP(G565,RAW_b_TEI0185_REV03!L:N,3,0),SUM(VLOOKUP(H565,RAW_b_TEI0185_REV03!L:N,3,0),VLOOKUP(G565,RAW_b_TEI0185_REV03!L:N,3,0))),"---"),"---")</f>
        <v>---</v>
      </c>
      <c r="L565" t="str">
        <f t="shared" si="60"/>
        <v>J3-L1</v>
      </c>
      <c r="M565" t="str">
        <f>IFERROR(IF(
COUNTIF(B2B!H:H,(IF(K565&lt;&gt;"---",IF(INDEX(RAW_b_TEI0185_REV03!B:D,MATCH(H565,RAW_b_TEI0185_REV03!B:B,0),3)=L565,INDEX(
RAW_b_TEI0185_REV03!B:D,MATCH(H565,INDEX(RAW_b_TEI0185_REV03!B:B,MATCH(H565,RAW_b_TEI0185_REV03!B:B,)+1):'RAW_b_TEI0185_REV03'!B11636,)+MATCH(H565,RAW_b_TEI0185_REV03!B:B,),3),INDEX(RAW_b_TEI0185_REV03!B:D,MATCH(H565,RAW_b_TEI0185_REV03!B:B,0),3)),"---")))=1,"---",IF(K565&lt;&gt;"---",IF(INDEX(RAW_b_TEI0185_REV03!B:D,MATCH(H565,RAW_b_TEI0185_REV03!B:B,0),3)=L565,INDEX(
RAW_b_TEI0185_REV03!B:D,MATCH(H565,INDEX(RAW_b_TEI0185_REV03!B:B,MATCH(H565,RAW_b_TEI0185_REV03!B:B,)+1):'RAW_b_TEI0185_REV03'!B11636,)+MATCH(H565,RAW_b_TEI0185_REV03!B:B,),3),INDEX(RAW_b_TEI0185_REV03!B:D,MATCH(H565,RAW_b_TEI0185_REV03!B:B,0),3)),"---")),"---")</f>
        <v>---</v>
      </c>
      <c r="N565" t="str">
        <f>IFERROR(IF(AND(B565="B2B",J565="--"),L565,IF(
COUNTIF(B2B!H:H,(IF(K565&lt;&gt;"---",IF(INDEX(RAW_b_TEI0185_REV03!B:D,MATCH(H565,RAW_b_TEI0185_REV03!B:B,0),3)=L565,INDEX(
RAW_b_TEI0185_REV03!B:D,MATCH(H565,INDEX(RAW_b_TEI0185_REV03!B:B,MATCH(H565,RAW_b_TEI0185_REV03!B:B,)+1):'RAW_b_TEI0185_REV03'!B11636,)+MATCH(H565,RAW_b_TEI0185_REV03!B:B,),3),INDEX(RAW_b_TEI0185_REV03!B:D,MATCH(H565,RAW_b_TEI0185_REV03!B:B,0),3)),"---")))=0,"---",IF(K565&lt;&gt;"---",IF(INDEX(RAW_b_TEI0185_REV03!B:D,MATCH(H565,RAW_b_TEI0185_REV03!B:B,0),3)=L565,INDEX(
RAW_b_TEI0185_REV03!B:D,MATCH(H565,INDEX(RAW_b_TEI0185_REV03!B:B,MATCH(H565,RAW_b_TEI0185_REV03!B:B,)+1):'RAW_b_TEI0185_REV03'!B11636,)+MATCH(H565,RAW_b_TEI0185_REV03!B:B,),3),INDEX(RAW_b_TEI0185_REV03!B:D,MATCH(H565,RAW_b_TEI0185_REV03!B:B,0),3)),"---"))),"---")</f>
        <v>---</v>
      </c>
      <c r="T565">
        <f>COUNTIF(RAW_b_TEI0185_REV03!B:B,G565)</f>
        <v>1</v>
      </c>
      <c r="U565" t="str">
        <f t="shared" si="61"/>
        <v>FMC-NetJ3_L1</v>
      </c>
      <c r="W565" t="str">
        <f>IF(IF(IFERROR(VLOOKUP(H565,$O$6:$O$50,1,),1)=1,1,0),IFERROR(VLOOKUP($F$2&amp;"-"&amp;H565,RAW_b_TEI0185_REV03!C:G,4,0),"--"),"---")</f>
        <v>--</v>
      </c>
      <c r="X565" t="str">
        <f t="shared" si="62"/>
        <v>---</v>
      </c>
    </row>
    <row r="566" spans="1:24" x14ac:dyDescent="0.25">
      <c r="A566" t="s">
        <v>5684</v>
      </c>
      <c r="B566" t="s">
        <v>5223</v>
      </c>
      <c r="C566" t="s">
        <v>294</v>
      </c>
      <c r="D566" t="s">
        <v>271</v>
      </c>
      <c r="E566" t="s">
        <v>1536</v>
      </c>
      <c r="F566" t="str">
        <f t="shared" si="56"/>
        <v>J3-L2</v>
      </c>
      <c r="G566" t="str">
        <f>VLOOKUP(F566,RAW_b_TEI0185_REV03!A:B,2,0)</f>
        <v>GND</v>
      </c>
      <c r="H566" t="str">
        <f t="shared" si="57"/>
        <v>GND</v>
      </c>
      <c r="I566" t="str">
        <f t="shared" si="58"/>
        <v>--</v>
      </c>
      <c r="J566" t="str">
        <f t="shared" si="59"/>
        <v>---</v>
      </c>
      <c r="K566" t="str">
        <f>IFERROR(IF(J566="--",IF(G566=H566,VLOOKUP(G566,RAW_b_TEI0185_REV03!L:N,3,0),SUM(VLOOKUP(H566,RAW_b_TEI0185_REV03!L:N,3,0),VLOOKUP(G566,RAW_b_TEI0185_REV03!L:N,3,0))),"---"),"---")</f>
        <v>---</v>
      </c>
      <c r="L566" t="str">
        <f t="shared" si="60"/>
        <v>J3-L2</v>
      </c>
      <c r="M566" t="str">
        <f>IFERROR(IF(
COUNTIF(B2B!H:H,(IF(K566&lt;&gt;"---",IF(INDEX(RAW_b_TEI0185_REV03!B:D,MATCH(H566,RAW_b_TEI0185_REV03!B:B,0),3)=L566,INDEX(
RAW_b_TEI0185_REV03!B:D,MATCH(H566,INDEX(RAW_b_TEI0185_REV03!B:B,MATCH(H566,RAW_b_TEI0185_REV03!B:B,)+1):'RAW_b_TEI0185_REV03'!B11637,)+MATCH(H566,RAW_b_TEI0185_REV03!B:B,),3),INDEX(RAW_b_TEI0185_REV03!B:D,MATCH(H566,RAW_b_TEI0185_REV03!B:B,0),3)),"---")))=1,"---",IF(K566&lt;&gt;"---",IF(INDEX(RAW_b_TEI0185_REV03!B:D,MATCH(H566,RAW_b_TEI0185_REV03!B:B,0),3)=L566,INDEX(
RAW_b_TEI0185_REV03!B:D,MATCH(H566,INDEX(RAW_b_TEI0185_REV03!B:B,MATCH(H566,RAW_b_TEI0185_REV03!B:B,)+1):'RAW_b_TEI0185_REV03'!B11637,)+MATCH(H566,RAW_b_TEI0185_REV03!B:B,),3),INDEX(RAW_b_TEI0185_REV03!B:D,MATCH(H566,RAW_b_TEI0185_REV03!B:B,0),3)),"---")),"---")</f>
        <v>---</v>
      </c>
      <c r="N566" t="str">
        <f>IFERROR(IF(AND(B566="B2B",J566="--"),L566,IF(
COUNTIF(B2B!H:H,(IF(K566&lt;&gt;"---",IF(INDEX(RAW_b_TEI0185_REV03!B:D,MATCH(H566,RAW_b_TEI0185_REV03!B:B,0),3)=L566,INDEX(
RAW_b_TEI0185_REV03!B:D,MATCH(H566,INDEX(RAW_b_TEI0185_REV03!B:B,MATCH(H566,RAW_b_TEI0185_REV03!B:B,)+1):'RAW_b_TEI0185_REV03'!B11637,)+MATCH(H566,RAW_b_TEI0185_REV03!B:B,),3),INDEX(RAW_b_TEI0185_REV03!B:D,MATCH(H566,RAW_b_TEI0185_REV03!B:B,0),3)),"---")))=0,"---",IF(K566&lt;&gt;"---",IF(INDEX(RAW_b_TEI0185_REV03!B:D,MATCH(H566,RAW_b_TEI0185_REV03!B:B,0),3)=L566,INDEX(
RAW_b_TEI0185_REV03!B:D,MATCH(H566,INDEX(RAW_b_TEI0185_REV03!B:B,MATCH(H566,RAW_b_TEI0185_REV03!B:B,)+1):'RAW_b_TEI0185_REV03'!B11637,)+MATCH(H566,RAW_b_TEI0185_REV03!B:B,),3),INDEX(RAW_b_TEI0185_REV03!B:D,MATCH(H566,RAW_b_TEI0185_REV03!B:B,0),3)),"---"))),"---")</f>
        <v>---</v>
      </c>
      <c r="T566">
        <f>COUNTIF(RAW_b_TEI0185_REV03!B:B,G566)</f>
        <v>2019</v>
      </c>
      <c r="U566" t="str">
        <f t="shared" si="61"/>
        <v>FMC-GND</v>
      </c>
      <c r="W566" t="str">
        <f>IF(IF(IFERROR(VLOOKUP(H566,$O$6:$O$50,1,),1)=1,1,0),IFERROR(VLOOKUP($F$2&amp;"-"&amp;H566,RAW_b_TEI0185_REV03!C:G,4,0),"--"),"---")</f>
        <v>---</v>
      </c>
      <c r="X566" t="str">
        <f t="shared" si="62"/>
        <v>---</v>
      </c>
    </row>
    <row r="567" spans="1:24" x14ac:dyDescent="0.25">
      <c r="A567" t="s">
        <v>5685</v>
      </c>
      <c r="B567" t="s">
        <v>5223</v>
      </c>
      <c r="C567" t="s">
        <v>294</v>
      </c>
      <c r="D567" t="s">
        <v>271</v>
      </c>
      <c r="E567" t="s">
        <v>1538</v>
      </c>
      <c r="F567" t="str">
        <f t="shared" si="56"/>
        <v>J3-L3</v>
      </c>
      <c r="G567" t="str">
        <f>VLOOKUP(F567,RAW_b_TEI0185_REV03!A:B,2,0)</f>
        <v>GND</v>
      </c>
      <c r="H567" t="str">
        <f t="shared" si="57"/>
        <v>GND</v>
      </c>
      <c r="I567" t="str">
        <f t="shared" si="58"/>
        <v>--</v>
      </c>
      <c r="J567" t="str">
        <f t="shared" si="59"/>
        <v>---</v>
      </c>
      <c r="K567" t="str">
        <f>IFERROR(IF(J567="--",IF(G567=H567,VLOOKUP(G567,RAW_b_TEI0185_REV03!L:N,3,0),SUM(VLOOKUP(H567,RAW_b_TEI0185_REV03!L:N,3,0),VLOOKUP(G567,RAW_b_TEI0185_REV03!L:N,3,0))),"---"),"---")</f>
        <v>---</v>
      </c>
      <c r="L567" t="str">
        <f t="shared" si="60"/>
        <v>J3-L3</v>
      </c>
      <c r="M567" t="str">
        <f>IFERROR(IF(
COUNTIF(B2B!H:H,(IF(K567&lt;&gt;"---",IF(INDEX(RAW_b_TEI0185_REV03!B:D,MATCH(H567,RAW_b_TEI0185_REV03!B:B,0),3)=L567,INDEX(
RAW_b_TEI0185_REV03!B:D,MATCH(H567,INDEX(RAW_b_TEI0185_REV03!B:B,MATCH(H567,RAW_b_TEI0185_REV03!B:B,)+1):'RAW_b_TEI0185_REV03'!B11638,)+MATCH(H567,RAW_b_TEI0185_REV03!B:B,),3),INDEX(RAW_b_TEI0185_REV03!B:D,MATCH(H567,RAW_b_TEI0185_REV03!B:B,0),3)),"---")))=1,"---",IF(K567&lt;&gt;"---",IF(INDEX(RAW_b_TEI0185_REV03!B:D,MATCH(H567,RAW_b_TEI0185_REV03!B:B,0),3)=L567,INDEX(
RAW_b_TEI0185_REV03!B:D,MATCH(H567,INDEX(RAW_b_TEI0185_REV03!B:B,MATCH(H567,RAW_b_TEI0185_REV03!B:B,)+1):'RAW_b_TEI0185_REV03'!B11638,)+MATCH(H567,RAW_b_TEI0185_REV03!B:B,),3),INDEX(RAW_b_TEI0185_REV03!B:D,MATCH(H567,RAW_b_TEI0185_REV03!B:B,0),3)),"---")),"---")</f>
        <v>---</v>
      </c>
      <c r="N567" t="str">
        <f>IFERROR(IF(AND(B567="B2B",J567="--"),L567,IF(
COUNTIF(B2B!H:H,(IF(K567&lt;&gt;"---",IF(INDEX(RAW_b_TEI0185_REV03!B:D,MATCH(H567,RAW_b_TEI0185_REV03!B:B,0),3)=L567,INDEX(
RAW_b_TEI0185_REV03!B:D,MATCH(H567,INDEX(RAW_b_TEI0185_REV03!B:B,MATCH(H567,RAW_b_TEI0185_REV03!B:B,)+1):'RAW_b_TEI0185_REV03'!B11638,)+MATCH(H567,RAW_b_TEI0185_REV03!B:B,),3),INDEX(RAW_b_TEI0185_REV03!B:D,MATCH(H567,RAW_b_TEI0185_REV03!B:B,0),3)),"---")))=0,"---",IF(K567&lt;&gt;"---",IF(INDEX(RAW_b_TEI0185_REV03!B:D,MATCH(H567,RAW_b_TEI0185_REV03!B:B,0),3)=L567,INDEX(
RAW_b_TEI0185_REV03!B:D,MATCH(H567,INDEX(RAW_b_TEI0185_REV03!B:B,MATCH(H567,RAW_b_TEI0185_REV03!B:B,)+1):'RAW_b_TEI0185_REV03'!B11638,)+MATCH(H567,RAW_b_TEI0185_REV03!B:B,),3),INDEX(RAW_b_TEI0185_REV03!B:D,MATCH(H567,RAW_b_TEI0185_REV03!B:B,0),3)),"---"))),"---")</f>
        <v>---</v>
      </c>
      <c r="T567">
        <f>COUNTIF(RAW_b_TEI0185_REV03!B:B,G567)</f>
        <v>2019</v>
      </c>
      <c r="U567" t="str">
        <f t="shared" si="61"/>
        <v>FMC-GND</v>
      </c>
      <c r="W567" t="str">
        <f>IF(IF(IFERROR(VLOOKUP(H567,$O$6:$O$50,1,),1)=1,1,0),IFERROR(VLOOKUP($F$2&amp;"-"&amp;H567,RAW_b_TEI0185_REV03!C:G,4,0),"--"),"---")</f>
        <v>---</v>
      </c>
      <c r="X567" t="str">
        <f t="shared" si="62"/>
        <v>---</v>
      </c>
    </row>
    <row r="568" spans="1:24" x14ac:dyDescent="0.25">
      <c r="A568" t="s">
        <v>5686</v>
      </c>
      <c r="B568" t="s">
        <v>5223</v>
      </c>
      <c r="C568" t="s">
        <v>294</v>
      </c>
      <c r="D568" t="s">
        <v>271</v>
      </c>
      <c r="E568" t="s">
        <v>1540</v>
      </c>
      <c r="F568" t="str">
        <f t="shared" si="56"/>
        <v>J3-L6</v>
      </c>
      <c r="G568" t="str">
        <f>VLOOKUP(F568,RAW_b_TEI0185_REV03!A:B,2,0)</f>
        <v>GND</v>
      </c>
      <c r="H568" t="str">
        <f t="shared" si="57"/>
        <v>GND</v>
      </c>
      <c r="I568" t="str">
        <f t="shared" si="58"/>
        <v>--</v>
      </c>
      <c r="J568" t="str">
        <f t="shared" si="59"/>
        <v>---</v>
      </c>
      <c r="K568" t="str">
        <f>IFERROR(IF(J568="--",IF(G568=H568,VLOOKUP(G568,RAW_b_TEI0185_REV03!L:N,3,0),SUM(VLOOKUP(H568,RAW_b_TEI0185_REV03!L:N,3,0),VLOOKUP(G568,RAW_b_TEI0185_REV03!L:N,3,0))),"---"),"---")</f>
        <v>---</v>
      </c>
      <c r="L568" t="str">
        <f t="shared" si="60"/>
        <v>J3-L6</v>
      </c>
      <c r="M568" t="str">
        <f>IFERROR(IF(
COUNTIF(B2B!H:H,(IF(K568&lt;&gt;"---",IF(INDEX(RAW_b_TEI0185_REV03!B:D,MATCH(H568,RAW_b_TEI0185_REV03!B:B,0),3)=L568,INDEX(
RAW_b_TEI0185_REV03!B:D,MATCH(H568,INDEX(RAW_b_TEI0185_REV03!B:B,MATCH(H568,RAW_b_TEI0185_REV03!B:B,)+1):'RAW_b_TEI0185_REV03'!B11639,)+MATCH(H568,RAW_b_TEI0185_REV03!B:B,),3),INDEX(RAW_b_TEI0185_REV03!B:D,MATCH(H568,RAW_b_TEI0185_REV03!B:B,0),3)),"---")))=1,"---",IF(K568&lt;&gt;"---",IF(INDEX(RAW_b_TEI0185_REV03!B:D,MATCH(H568,RAW_b_TEI0185_REV03!B:B,0),3)=L568,INDEX(
RAW_b_TEI0185_REV03!B:D,MATCH(H568,INDEX(RAW_b_TEI0185_REV03!B:B,MATCH(H568,RAW_b_TEI0185_REV03!B:B,)+1):'RAW_b_TEI0185_REV03'!B11639,)+MATCH(H568,RAW_b_TEI0185_REV03!B:B,),3),INDEX(RAW_b_TEI0185_REV03!B:D,MATCH(H568,RAW_b_TEI0185_REV03!B:B,0),3)),"---")),"---")</f>
        <v>---</v>
      </c>
      <c r="N568" t="str">
        <f>IFERROR(IF(AND(B568="B2B",J568="--"),L568,IF(
COUNTIF(B2B!H:H,(IF(K568&lt;&gt;"---",IF(INDEX(RAW_b_TEI0185_REV03!B:D,MATCH(H568,RAW_b_TEI0185_REV03!B:B,0),3)=L568,INDEX(
RAW_b_TEI0185_REV03!B:D,MATCH(H568,INDEX(RAW_b_TEI0185_REV03!B:B,MATCH(H568,RAW_b_TEI0185_REV03!B:B,)+1):'RAW_b_TEI0185_REV03'!B11639,)+MATCH(H568,RAW_b_TEI0185_REV03!B:B,),3),INDEX(RAW_b_TEI0185_REV03!B:D,MATCH(H568,RAW_b_TEI0185_REV03!B:B,0),3)),"---")))=0,"---",IF(K568&lt;&gt;"---",IF(INDEX(RAW_b_TEI0185_REV03!B:D,MATCH(H568,RAW_b_TEI0185_REV03!B:B,0),3)=L568,INDEX(
RAW_b_TEI0185_REV03!B:D,MATCH(H568,INDEX(RAW_b_TEI0185_REV03!B:B,MATCH(H568,RAW_b_TEI0185_REV03!B:B,)+1):'RAW_b_TEI0185_REV03'!B11639,)+MATCH(H568,RAW_b_TEI0185_REV03!B:B,),3),INDEX(RAW_b_TEI0185_REV03!B:D,MATCH(H568,RAW_b_TEI0185_REV03!B:B,0),3)),"---"))),"---")</f>
        <v>---</v>
      </c>
      <c r="T568">
        <f>COUNTIF(RAW_b_TEI0185_REV03!B:B,G568)</f>
        <v>2019</v>
      </c>
      <c r="U568" t="str">
        <f t="shared" si="61"/>
        <v>FMC-GND</v>
      </c>
      <c r="W568" t="str">
        <f>IF(IF(IFERROR(VLOOKUP(H568,$O$6:$O$50,1,),1)=1,1,0),IFERROR(VLOOKUP($F$2&amp;"-"&amp;H568,RAW_b_TEI0185_REV03!C:G,4,0),"--"),"---")</f>
        <v>---</v>
      </c>
      <c r="X568" t="str">
        <f t="shared" si="62"/>
        <v>---</v>
      </c>
    </row>
    <row r="569" spans="1:24" x14ac:dyDescent="0.25">
      <c r="A569" t="s">
        <v>5687</v>
      </c>
      <c r="B569" t="s">
        <v>5223</v>
      </c>
      <c r="C569" t="s">
        <v>294</v>
      </c>
      <c r="D569" t="s">
        <v>271</v>
      </c>
      <c r="E569" t="s">
        <v>1542</v>
      </c>
      <c r="F569" t="str">
        <f t="shared" si="56"/>
        <v>J3-L7</v>
      </c>
      <c r="G569" t="str">
        <f>VLOOKUP(F569,RAW_b_TEI0185_REV03!A:B,2,0)</f>
        <v>GND</v>
      </c>
      <c r="H569" t="str">
        <f t="shared" si="57"/>
        <v>GND</v>
      </c>
      <c r="I569" t="str">
        <f t="shared" si="58"/>
        <v>--</v>
      </c>
      <c r="J569" t="str">
        <f t="shared" si="59"/>
        <v>---</v>
      </c>
      <c r="K569" t="str">
        <f>IFERROR(IF(J569="--",IF(G569=H569,VLOOKUP(G569,RAW_b_TEI0185_REV03!L:N,3,0),SUM(VLOOKUP(H569,RAW_b_TEI0185_REV03!L:N,3,0),VLOOKUP(G569,RAW_b_TEI0185_REV03!L:N,3,0))),"---"),"---")</f>
        <v>---</v>
      </c>
      <c r="L569" t="str">
        <f t="shared" si="60"/>
        <v>J3-L7</v>
      </c>
      <c r="M569" t="str">
        <f>IFERROR(IF(
COUNTIF(B2B!H:H,(IF(K569&lt;&gt;"---",IF(INDEX(RAW_b_TEI0185_REV03!B:D,MATCH(H569,RAW_b_TEI0185_REV03!B:B,0),3)=L569,INDEX(
RAW_b_TEI0185_REV03!B:D,MATCH(H569,INDEX(RAW_b_TEI0185_REV03!B:B,MATCH(H569,RAW_b_TEI0185_REV03!B:B,)+1):'RAW_b_TEI0185_REV03'!B11640,)+MATCH(H569,RAW_b_TEI0185_REV03!B:B,),3),INDEX(RAW_b_TEI0185_REV03!B:D,MATCH(H569,RAW_b_TEI0185_REV03!B:B,0),3)),"---")))=1,"---",IF(K569&lt;&gt;"---",IF(INDEX(RAW_b_TEI0185_REV03!B:D,MATCH(H569,RAW_b_TEI0185_REV03!B:B,0),3)=L569,INDEX(
RAW_b_TEI0185_REV03!B:D,MATCH(H569,INDEX(RAW_b_TEI0185_REV03!B:B,MATCH(H569,RAW_b_TEI0185_REV03!B:B,)+1):'RAW_b_TEI0185_REV03'!B11640,)+MATCH(H569,RAW_b_TEI0185_REV03!B:B,),3),INDEX(RAW_b_TEI0185_REV03!B:D,MATCH(H569,RAW_b_TEI0185_REV03!B:B,0),3)),"---")),"---")</f>
        <v>---</v>
      </c>
      <c r="N569" t="str">
        <f>IFERROR(IF(AND(B569="B2B",J569="--"),L569,IF(
COUNTIF(B2B!H:H,(IF(K569&lt;&gt;"---",IF(INDEX(RAW_b_TEI0185_REV03!B:D,MATCH(H569,RAW_b_TEI0185_REV03!B:B,0),3)=L569,INDEX(
RAW_b_TEI0185_REV03!B:D,MATCH(H569,INDEX(RAW_b_TEI0185_REV03!B:B,MATCH(H569,RAW_b_TEI0185_REV03!B:B,)+1):'RAW_b_TEI0185_REV03'!B11640,)+MATCH(H569,RAW_b_TEI0185_REV03!B:B,),3),INDEX(RAW_b_TEI0185_REV03!B:D,MATCH(H569,RAW_b_TEI0185_REV03!B:B,0),3)),"---")))=0,"---",IF(K569&lt;&gt;"---",IF(INDEX(RAW_b_TEI0185_REV03!B:D,MATCH(H569,RAW_b_TEI0185_REV03!B:B,0),3)=L569,INDEX(
RAW_b_TEI0185_REV03!B:D,MATCH(H569,INDEX(RAW_b_TEI0185_REV03!B:B,MATCH(H569,RAW_b_TEI0185_REV03!B:B,)+1):'RAW_b_TEI0185_REV03'!B11640,)+MATCH(H569,RAW_b_TEI0185_REV03!B:B,),3),INDEX(RAW_b_TEI0185_REV03!B:D,MATCH(H569,RAW_b_TEI0185_REV03!B:B,0),3)),"---"))),"---")</f>
        <v>---</v>
      </c>
      <c r="T569">
        <f>COUNTIF(RAW_b_TEI0185_REV03!B:B,G569)</f>
        <v>2019</v>
      </c>
      <c r="U569" t="str">
        <f t="shared" si="61"/>
        <v>FMC-GND</v>
      </c>
      <c r="W569" t="str">
        <f>IF(IF(IFERROR(VLOOKUP(H569,$O$6:$O$50,1,),1)=1,1,0),IFERROR(VLOOKUP($F$2&amp;"-"&amp;H569,RAW_b_TEI0185_REV03!C:G,4,0),"--"),"---")</f>
        <v>---</v>
      </c>
      <c r="X569" t="str">
        <f t="shared" si="62"/>
        <v>---</v>
      </c>
    </row>
    <row r="570" spans="1:24" x14ac:dyDescent="0.25">
      <c r="A570" t="s">
        <v>5688</v>
      </c>
      <c r="B570" t="s">
        <v>5223</v>
      </c>
      <c r="C570" t="s">
        <v>294</v>
      </c>
      <c r="D570" t="s">
        <v>271</v>
      </c>
      <c r="E570" t="s">
        <v>1544</v>
      </c>
      <c r="F570" t="str">
        <f t="shared" si="56"/>
        <v>J3-L10</v>
      </c>
      <c r="G570" t="str">
        <f>VLOOKUP(F570,RAW_b_TEI0185_REV03!A:B,2,0)</f>
        <v>GND</v>
      </c>
      <c r="H570" t="str">
        <f t="shared" si="57"/>
        <v>GND</v>
      </c>
      <c r="I570" t="str">
        <f t="shared" si="58"/>
        <v>--</v>
      </c>
      <c r="J570" t="str">
        <f t="shared" si="59"/>
        <v>---</v>
      </c>
      <c r="K570" t="str">
        <f>IFERROR(IF(J570="--",IF(G570=H570,VLOOKUP(G570,RAW_b_TEI0185_REV03!L:N,3,0),SUM(VLOOKUP(H570,RAW_b_TEI0185_REV03!L:N,3,0),VLOOKUP(G570,RAW_b_TEI0185_REV03!L:N,3,0))),"---"),"---")</f>
        <v>---</v>
      </c>
      <c r="L570" t="str">
        <f t="shared" si="60"/>
        <v>J3-L10</v>
      </c>
      <c r="M570" t="str">
        <f>IFERROR(IF(
COUNTIF(B2B!H:H,(IF(K570&lt;&gt;"---",IF(INDEX(RAW_b_TEI0185_REV03!B:D,MATCH(H570,RAW_b_TEI0185_REV03!B:B,0),3)=L570,INDEX(
RAW_b_TEI0185_REV03!B:D,MATCH(H570,INDEX(RAW_b_TEI0185_REV03!B:B,MATCH(H570,RAW_b_TEI0185_REV03!B:B,)+1):'RAW_b_TEI0185_REV03'!B11641,)+MATCH(H570,RAW_b_TEI0185_REV03!B:B,),3),INDEX(RAW_b_TEI0185_REV03!B:D,MATCH(H570,RAW_b_TEI0185_REV03!B:B,0),3)),"---")))=1,"---",IF(K570&lt;&gt;"---",IF(INDEX(RAW_b_TEI0185_REV03!B:D,MATCH(H570,RAW_b_TEI0185_REV03!B:B,0),3)=L570,INDEX(
RAW_b_TEI0185_REV03!B:D,MATCH(H570,INDEX(RAW_b_TEI0185_REV03!B:B,MATCH(H570,RAW_b_TEI0185_REV03!B:B,)+1):'RAW_b_TEI0185_REV03'!B11641,)+MATCH(H570,RAW_b_TEI0185_REV03!B:B,),3),INDEX(RAW_b_TEI0185_REV03!B:D,MATCH(H570,RAW_b_TEI0185_REV03!B:B,0),3)),"---")),"---")</f>
        <v>---</v>
      </c>
      <c r="N570" t="str">
        <f>IFERROR(IF(AND(B570="B2B",J570="--"),L570,IF(
COUNTIF(B2B!H:H,(IF(K570&lt;&gt;"---",IF(INDEX(RAW_b_TEI0185_REV03!B:D,MATCH(H570,RAW_b_TEI0185_REV03!B:B,0),3)=L570,INDEX(
RAW_b_TEI0185_REV03!B:D,MATCH(H570,INDEX(RAW_b_TEI0185_REV03!B:B,MATCH(H570,RAW_b_TEI0185_REV03!B:B,)+1):'RAW_b_TEI0185_REV03'!B11641,)+MATCH(H570,RAW_b_TEI0185_REV03!B:B,),3),INDEX(RAW_b_TEI0185_REV03!B:D,MATCH(H570,RAW_b_TEI0185_REV03!B:B,0),3)),"---")))=0,"---",IF(K570&lt;&gt;"---",IF(INDEX(RAW_b_TEI0185_REV03!B:D,MATCH(H570,RAW_b_TEI0185_REV03!B:B,0),3)=L570,INDEX(
RAW_b_TEI0185_REV03!B:D,MATCH(H570,INDEX(RAW_b_TEI0185_REV03!B:B,MATCH(H570,RAW_b_TEI0185_REV03!B:B,)+1):'RAW_b_TEI0185_REV03'!B11641,)+MATCH(H570,RAW_b_TEI0185_REV03!B:B,),3),INDEX(RAW_b_TEI0185_REV03!B:D,MATCH(H570,RAW_b_TEI0185_REV03!B:B,0),3)),"---"))),"---")</f>
        <v>---</v>
      </c>
      <c r="T570">
        <f>COUNTIF(RAW_b_TEI0185_REV03!B:B,G570)</f>
        <v>2019</v>
      </c>
      <c r="U570" t="str">
        <f t="shared" si="61"/>
        <v>FMC-GND</v>
      </c>
      <c r="W570" t="str">
        <f>IF(IF(IFERROR(VLOOKUP(H570,$O$6:$O$50,1,),1)=1,1,0),IFERROR(VLOOKUP($F$2&amp;"-"&amp;H570,RAW_b_TEI0185_REV03!C:G,4,0),"--"),"---")</f>
        <v>---</v>
      </c>
      <c r="X570" t="str">
        <f t="shared" si="62"/>
        <v>---</v>
      </c>
    </row>
    <row r="571" spans="1:24" x14ac:dyDescent="0.25">
      <c r="A571" t="s">
        <v>5689</v>
      </c>
      <c r="B571" t="s">
        <v>5223</v>
      </c>
      <c r="C571" t="s">
        <v>294</v>
      </c>
      <c r="D571" t="s">
        <v>271</v>
      </c>
      <c r="E571" t="s">
        <v>1546</v>
      </c>
      <c r="F571" t="str">
        <f t="shared" si="56"/>
        <v>J3-L11</v>
      </c>
      <c r="G571" t="str">
        <f>VLOOKUP(F571,RAW_b_TEI0185_REV03!A:B,2,0)</f>
        <v>GND</v>
      </c>
      <c r="H571" t="str">
        <f t="shared" si="57"/>
        <v>GND</v>
      </c>
      <c r="I571" t="str">
        <f t="shared" si="58"/>
        <v>--</v>
      </c>
      <c r="J571" t="str">
        <f t="shared" si="59"/>
        <v>---</v>
      </c>
      <c r="K571" t="str">
        <f>IFERROR(IF(J571="--",IF(G571=H571,VLOOKUP(G571,RAW_b_TEI0185_REV03!L:N,3,0),SUM(VLOOKUP(H571,RAW_b_TEI0185_REV03!L:N,3,0),VLOOKUP(G571,RAW_b_TEI0185_REV03!L:N,3,0))),"---"),"---")</f>
        <v>---</v>
      </c>
      <c r="L571" t="str">
        <f t="shared" si="60"/>
        <v>J3-L11</v>
      </c>
      <c r="M571" t="str">
        <f>IFERROR(IF(
COUNTIF(B2B!H:H,(IF(K571&lt;&gt;"---",IF(INDEX(RAW_b_TEI0185_REV03!B:D,MATCH(H571,RAW_b_TEI0185_REV03!B:B,0),3)=L571,INDEX(
RAW_b_TEI0185_REV03!B:D,MATCH(H571,INDEX(RAW_b_TEI0185_REV03!B:B,MATCH(H571,RAW_b_TEI0185_REV03!B:B,)+1):'RAW_b_TEI0185_REV03'!B11642,)+MATCH(H571,RAW_b_TEI0185_REV03!B:B,),3),INDEX(RAW_b_TEI0185_REV03!B:D,MATCH(H571,RAW_b_TEI0185_REV03!B:B,0),3)),"---")))=1,"---",IF(K571&lt;&gt;"---",IF(INDEX(RAW_b_TEI0185_REV03!B:D,MATCH(H571,RAW_b_TEI0185_REV03!B:B,0),3)=L571,INDEX(
RAW_b_TEI0185_REV03!B:D,MATCH(H571,INDEX(RAW_b_TEI0185_REV03!B:B,MATCH(H571,RAW_b_TEI0185_REV03!B:B,)+1):'RAW_b_TEI0185_REV03'!B11642,)+MATCH(H571,RAW_b_TEI0185_REV03!B:B,),3),INDEX(RAW_b_TEI0185_REV03!B:D,MATCH(H571,RAW_b_TEI0185_REV03!B:B,0),3)),"---")),"---")</f>
        <v>---</v>
      </c>
      <c r="N571" t="str">
        <f>IFERROR(IF(AND(B571="B2B",J571="--"),L571,IF(
COUNTIF(B2B!H:H,(IF(K571&lt;&gt;"---",IF(INDEX(RAW_b_TEI0185_REV03!B:D,MATCH(H571,RAW_b_TEI0185_REV03!B:B,0),3)=L571,INDEX(
RAW_b_TEI0185_REV03!B:D,MATCH(H571,INDEX(RAW_b_TEI0185_REV03!B:B,MATCH(H571,RAW_b_TEI0185_REV03!B:B,)+1):'RAW_b_TEI0185_REV03'!B11642,)+MATCH(H571,RAW_b_TEI0185_REV03!B:B,),3),INDEX(RAW_b_TEI0185_REV03!B:D,MATCH(H571,RAW_b_TEI0185_REV03!B:B,0),3)),"---")))=0,"---",IF(K571&lt;&gt;"---",IF(INDEX(RAW_b_TEI0185_REV03!B:D,MATCH(H571,RAW_b_TEI0185_REV03!B:B,0),3)=L571,INDEX(
RAW_b_TEI0185_REV03!B:D,MATCH(H571,INDEX(RAW_b_TEI0185_REV03!B:B,MATCH(H571,RAW_b_TEI0185_REV03!B:B,)+1):'RAW_b_TEI0185_REV03'!B11642,)+MATCH(H571,RAW_b_TEI0185_REV03!B:B,),3),INDEX(RAW_b_TEI0185_REV03!B:D,MATCH(H571,RAW_b_TEI0185_REV03!B:B,0),3)),"---"))),"---")</f>
        <v>---</v>
      </c>
      <c r="T571">
        <f>COUNTIF(RAW_b_TEI0185_REV03!B:B,G571)</f>
        <v>2019</v>
      </c>
      <c r="U571" t="str">
        <f t="shared" si="61"/>
        <v>FMC-GND</v>
      </c>
      <c r="W571" t="str">
        <f>IF(IF(IFERROR(VLOOKUP(H571,$O$6:$O$50,1,),1)=1,1,0),IFERROR(VLOOKUP($F$2&amp;"-"&amp;H571,RAW_b_TEI0185_REV03!C:G,4,0),"--"),"---")</f>
        <v>---</v>
      </c>
      <c r="X571" t="str">
        <f t="shared" si="62"/>
        <v>---</v>
      </c>
    </row>
    <row r="572" spans="1:24" x14ac:dyDescent="0.25">
      <c r="A572" t="s">
        <v>5690</v>
      </c>
      <c r="B572" t="s">
        <v>5223</v>
      </c>
      <c r="C572" t="s">
        <v>294</v>
      </c>
      <c r="D572" t="s">
        <v>271</v>
      </c>
      <c r="E572" t="s">
        <v>1548</v>
      </c>
      <c r="F572" t="str">
        <f t="shared" si="56"/>
        <v>J3-L14</v>
      </c>
      <c r="G572" t="str">
        <f>VLOOKUP(F572,RAW_b_TEI0185_REV03!A:B,2,0)</f>
        <v>GND</v>
      </c>
      <c r="H572" t="str">
        <f t="shared" si="57"/>
        <v>GND</v>
      </c>
      <c r="I572" t="str">
        <f t="shared" si="58"/>
        <v>--</v>
      </c>
      <c r="J572" t="str">
        <f t="shared" si="59"/>
        <v>---</v>
      </c>
      <c r="K572" t="str">
        <f>IFERROR(IF(J572="--",IF(G572=H572,VLOOKUP(G572,RAW_b_TEI0185_REV03!L:N,3,0),SUM(VLOOKUP(H572,RAW_b_TEI0185_REV03!L:N,3,0),VLOOKUP(G572,RAW_b_TEI0185_REV03!L:N,3,0))),"---"),"---")</f>
        <v>---</v>
      </c>
      <c r="L572" t="str">
        <f t="shared" si="60"/>
        <v>J3-L14</v>
      </c>
      <c r="M572" t="str">
        <f>IFERROR(IF(
COUNTIF(B2B!H:H,(IF(K572&lt;&gt;"---",IF(INDEX(RAW_b_TEI0185_REV03!B:D,MATCH(H572,RAW_b_TEI0185_REV03!B:B,0),3)=L572,INDEX(
RAW_b_TEI0185_REV03!B:D,MATCH(H572,INDEX(RAW_b_TEI0185_REV03!B:B,MATCH(H572,RAW_b_TEI0185_REV03!B:B,)+1):'RAW_b_TEI0185_REV03'!B11643,)+MATCH(H572,RAW_b_TEI0185_REV03!B:B,),3),INDEX(RAW_b_TEI0185_REV03!B:D,MATCH(H572,RAW_b_TEI0185_REV03!B:B,0),3)),"---")))=1,"---",IF(K572&lt;&gt;"---",IF(INDEX(RAW_b_TEI0185_REV03!B:D,MATCH(H572,RAW_b_TEI0185_REV03!B:B,0),3)=L572,INDEX(
RAW_b_TEI0185_REV03!B:D,MATCH(H572,INDEX(RAW_b_TEI0185_REV03!B:B,MATCH(H572,RAW_b_TEI0185_REV03!B:B,)+1):'RAW_b_TEI0185_REV03'!B11643,)+MATCH(H572,RAW_b_TEI0185_REV03!B:B,),3),INDEX(RAW_b_TEI0185_REV03!B:D,MATCH(H572,RAW_b_TEI0185_REV03!B:B,0),3)),"---")),"---")</f>
        <v>---</v>
      </c>
      <c r="N572" t="str">
        <f>IFERROR(IF(AND(B572="B2B",J572="--"),L572,IF(
COUNTIF(B2B!H:H,(IF(K572&lt;&gt;"---",IF(INDEX(RAW_b_TEI0185_REV03!B:D,MATCH(H572,RAW_b_TEI0185_REV03!B:B,0),3)=L572,INDEX(
RAW_b_TEI0185_REV03!B:D,MATCH(H572,INDEX(RAW_b_TEI0185_REV03!B:B,MATCH(H572,RAW_b_TEI0185_REV03!B:B,)+1):'RAW_b_TEI0185_REV03'!B11643,)+MATCH(H572,RAW_b_TEI0185_REV03!B:B,),3),INDEX(RAW_b_TEI0185_REV03!B:D,MATCH(H572,RAW_b_TEI0185_REV03!B:B,0),3)),"---")))=0,"---",IF(K572&lt;&gt;"---",IF(INDEX(RAW_b_TEI0185_REV03!B:D,MATCH(H572,RAW_b_TEI0185_REV03!B:B,0),3)=L572,INDEX(
RAW_b_TEI0185_REV03!B:D,MATCH(H572,INDEX(RAW_b_TEI0185_REV03!B:B,MATCH(H572,RAW_b_TEI0185_REV03!B:B,)+1):'RAW_b_TEI0185_REV03'!B11643,)+MATCH(H572,RAW_b_TEI0185_REV03!B:B,),3),INDEX(RAW_b_TEI0185_REV03!B:D,MATCH(H572,RAW_b_TEI0185_REV03!B:B,0),3)),"---"))),"---")</f>
        <v>---</v>
      </c>
      <c r="T572">
        <f>COUNTIF(RAW_b_TEI0185_REV03!B:B,G572)</f>
        <v>2019</v>
      </c>
      <c r="U572" t="str">
        <f t="shared" si="61"/>
        <v>FMC-GND</v>
      </c>
      <c r="W572" t="str">
        <f>IF(IF(IFERROR(VLOOKUP(H572,$O$6:$O$50,1,),1)=1,1,0),IFERROR(VLOOKUP($F$2&amp;"-"&amp;H572,RAW_b_TEI0185_REV03!C:G,4,0),"--"),"---")</f>
        <v>---</v>
      </c>
      <c r="X572" t="str">
        <f t="shared" si="62"/>
        <v>---</v>
      </c>
    </row>
    <row r="573" spans="1:24" x14ac:dyDescent="0.25">
      <c r="A573" t="s">
        <v>5691</v>
      </c>
      <c r="B573" t="s">
        <v>5223</v>
      </c>
      <c r="C573" t="s">
        <v>294</v>
      </c>
      <c r="D573" t="s">
        <v>271</v>
      </c>
      <c r="E573" t="s">
        <v>1550</v>
      </c>
      <c r="F573" t="str">
        <f t="shared" si="56"/>
        <v>J3-L15</v>
      </c>
      <c r="G573" t="str">
        <f>VLOOKUP(F573,RAW_b_TEI0185_REV03!A:B,2,0)</f>
        <v>GND</v>
      </c>
      <c r="H573" t="str">
        <f t="shared" si="57"/>
        <v>GND</v>
      </c>
      <c r="I573" t="str">
        <f t="shared" si="58"/>
        <v>--</v>
      </c>
      <c r="J573" t="str">
        <f t="shared" si="59"/>
        <v>---</v>
      </c>
      <c r="K573" t="str">
        <f>IFERROR(IF(J573="--",IF(G573=H573,VLOOKUP(G573,RAW_b_TEI0185_REV03!L:N,3,0),SUM(VLOOKUP(H573,RAW_b_TEI0185_REV03!L:N,3,0),VLOOKUP(G573,RAW_b_TEI0185_REV03!L:N,3,0))),"---"),"---")</f>
        <v>---</v>
      </c>
      <c r="L573" t="str">
        <f t="shared" si="60"/>
        <v>J3-L15</v>
      </c>
      <c r="M573" t="str">
        <f>IFERROR(IF(
COUNTIF(B2B!H:H,(IF(K573&lt;&gt;"---",IF(INDEX(RAW_b_TEI0185_REV03!B:D,MATCH(H573,RAW_b_TEI0185_REV03!B:B,0),3)=L573,INDEX(
RAW_b_TEI0185_REV03!B:D,MATCH(H573,INDEX(RAW_b_TEI0185_REV03!B:B,MATCH(H573,RAW_b_TEI0185_REV03!B:B,)+1):'RAW_b_TEI0185_REV03'!B11644,)+MATCH(H573,RAW_b_TEI0185_REV03!B:B,),3),INDEX(RAW_b_TEI0185_REV03!B:D,MATCH(H573,RAW_b_TEI0185_REV03!B:B,0),3)),"---")))=1,"---",IF(K573&lt;&gt;"---",IF(INDEX(RAW_b_TEI0185_REV03!B:D,MATCH(H573,RAW_b_TEI0185_REV03!B:B,0),3)=L573,INDEX(
RAW_b_TEI0185_REV03!B:D,MATCH(H573,INDEX(RAW_b_TEI0185_REV03!B:B,MATCH(H573,RAW_b_TEI0185_REV03!B:B,)+1):'RAW_b_TEI0185_REV03'!B11644,)+MATCH(H573,RAW_b_TEI0185_REV03!B:B,),3),INDEX(RAW_b_TEI0185_REV03!B:D,MATCH(H573,RAW_b_TEI0185_REV03!B:B,0),3)),"---")),"---")</f>
        <v>---</v>
      </c>
      <c r="N573" t="str">
        <f>IFERROR(IF(AND(B573="B2B",J573="--"),L573,IF(
COUNTIF(B2B!H:H,(IF(K573&lt;&gt;"---",IF(INDEX(RAW_b_TEI0185_REV03!B:D,MATCH(H573,RAW_b_TEI0185_REV03!B:B,0),3)=L573,INDEX(
RAW_b_TEI0185_REV03!B:D,MATCH(H573,INDEX(RAW_b_TEI0185_REV03!B:B,MATCH(H573,RAW_b_TEI0185_REV03!B:B,)+1):'RAW_b_TEI0185_REV03'!B11644,)+MATCH(H573,RAW_b_TEI0185_REV03!B:B,),3),INDEX(RAW_b_TEI0185_REV03!B:D,MATCH(H573,RAW_b_TEI0185_REV03!B:B,0),3)),"---")))=0,"---",IF(K573&lt;&gt;"---",IF(INDEX(RAW_b_TEI0185_REV03!B:D,MATCH(H573,RAW_b_TEI0185_REV03!B:B,0),3)=L573,INDEX(
RAW_b_TEI0185_REV03!B:D,MATCH(H573,INDEX(RAW_b_TEI0185_REV03!B:B,MATCH(H573,RAW_b_TEI0185_REV03!B:B,)+1):'RAW_b_TEI0185_REV03'!B11644,)+MATCH(H573,RAW_b_TEI0185_REV03!B:B,),3),INDEX(RAW_b_TEI0185_REV03!B:D,MATCH(H573,RAW_b_TEI0185_REV03!B:B,0),3)),"---"))),"---")</f>
        <v>---</v>
      </c>
      <c r="T573">
        <f>COUNTIF(RAW_b_TEI0185_REV03!B:B,G573)</f>
        <v>2019</v>
      </c>
      <c r="U573" t="str">
        <f t="shared" si="61"/>
        <v>FMC-GND</v>
      </c>
      <c r="W573" t="str">
        <f>IF(IF(IFERROR(VLOOKUP(H573,$O$6:$O$50,1,),1)=1,1,0),IFERROR(VLOOKUP($F$2&amp;"-"&amp;H573,RAW_b_TEI0185_REV03!C:G,4,0),"--"),"---")</f>
        <v>---</v>
      </c>
      <c r="X573" t="str">
        <f t="shared" si="62"/>
        <v>---</v>
      </c>
    </row>
    <row r="574" spans="1:24" x14ac:dyDescent="0.25">
      <c r="A574" t="s">
        <v>5692</v>
      </c>
      <c r="B574" t="s">
        <v>5223</v>
      </c>
      <c r="C574" t="s">
        <v>294</v>
      </c>
      <c r="D574" t="s">
        <v>271</v>
      </c>
      <c r="E574" t="s">
        <v>1552</v>
      </c>
      <c r="F574" t="str">
        <f t="shared" si="56"/>
        <v>J3-L18</v>
      </c>
      <c r="G574" t="str">
        <f>VLOOKUP(F574,RAW_b_TEI0185_REV03!A:B,2,0)</f>
        <v>GND</v>
      </c>
      <c r="H574" t="str">
        <f t="shared" si="57"/>
        <v>GND</v>
      </c>
      <c r="I574" t="str">
        <f t="shared" si="58"/>
        <v>--</v>
      </c>
      <c r="J574" t="str">
        <f t="shared" si="59"/>
        <v>---</v>
      </c>
      <c r="K574" t="str">
        <f>IFERROR(IF(J574="--",IF(G574=H574,VLOOKUP(G574,RAW_b_TEI0185_REV03!L:N,3,0),SUM(VLOOKUP(H574,RAW_b_TEI0185_REV03!L:N,3,0),VLOOKUP(G574,RAW_b_TEI0185_REV03!L:N,3,0))),"---"),"---")</f>
        <v>---</v>
      </c>
      <c r="L574" t="str">
        <f t="shared" si="60"/>
        <v>J3-L18</v>
      </c>
      <c r="M574" t="str">
        <f>IFERROR(IF(
COUNTIF(B2B!H:H,(IF(K574&lt;&gt;"---",IF(INDEX(RAW_b_TEI0185_REV03!B:D,MATCH(H574,RAW_b_TEI0185_REV03!B:B,0),3)=L574,INDEX(
RAW_b_TEI0185_REV03!B:D,MATCH(H574,INDEX(RAW_b_TEI0185_REV03!B:B,MATCH(H574,RAW_b_TEI0185_REV03!B:B,)+1):'RAW_b_TEI0185_REV03'!B11645,)+MATCH(H574,RAW_b_TEI0185_REV03!B:B,),3),INDEX(RAW_b_TEI0185_REV03!B:D,MATCH(H574,RAW_b_TEI0185_REV03!B:B,0),3)),"---")))=1,"---",IF(K574&lt;&gt;"---",IF(INDEX(RAW_b_TEI0185_REV03!B:D,MATCH(H574,RAW_b_TEI0185_REV03!B:B,0),3)=L574,INDEX(
RAW_b_TEI0185_REV03!B:D,MATCH(H574,INDEX(RAW_b_TEI0185_REV03!B:B,MATCH(H574,RAW_b_TEI0185_REV03!B:B,)+1):'RAW_b_TEI0185_REV03'!B11645,)+MATCH(H574,RAW_b_TEI0185_REV03!B:B,),3),INDEX(RAW_b_TEI0185_REV03!B:D,MATCH(H574,RAW_b_TEI0185_REV03!B:B,0),3)),"---")),"---")</f>
        <v>---</v>
      </c>
      <c r="N574" t="str">
        <f>IFERROR(IF(AND(B574="B2B",J574="--"),L574,IF(
COUNTIF(B2B!H:H,(IF(K574&lt;&gt;"---",IF(INDEX(RAW_b_TEI0185_REV03!B:D,MATCH(H574,RAW_b_TEI0185_REV03!B:B,0),3)=L574,INDEX(
RAW_b_TEI0185_REV03!B:D,MATCH(H574,INDEX(RAW_b_TEI0185_REV03!B:B,MATCH(H574,RAW_b_TEI0185_REV03!B:B,)+1):'RAW_b_TEI0185_REV03'!B11645,)+MATCH(H574,RAW_b_TEI0185_REV03!B:B,),3),INDEX(RAW_b_TEI0185_REV03!B:D,MATCH(H574,RAW_b_TEI0185_REV03!B:B,0),3)),"---")))=0,"---",IF(K574&lt;&gt;"---",IF(INDEX(RAW_b_TEI0185_REV03!B:D,MATCH(H574,RAW_b_TEI0185_REV03!B:B,0),3)=L574,INDEX(
RAW_b_TEI0185_REV03!B:D,MATCH(H574,INDEX(RAW_b_TEI0185_REV03!B:B,MATCH(H574,RAW_b_TEI0185_REV03!B:B,)+1):'RAW_b_TEI0185_REV03'!B11645,)+MATCH(H574,RAW_b_TEI0185_REV03!B:B,),3),INDEX(RAW_b_TEI0185_REV03!B:D,MATCH(H574,RAW_b_TEI0185_REV03!B:B,0),3)),"---"))),"---")</f>
        <v>---</v>
      </c>
      <c r="T574">
        <f>COUNTIF(RAW_b_TEI0185_REV03!B:B,G574)</f>
        <v>2019</v>
      </c>
      <c r="U574" t="str">
        <f t="shared" si="61"/>
        <v>FMC-GND</v>
      </c>
      <c r="W574" t="str">
        <f>IF(IF(IFERROR(VLOOKUP(H574,$O$6:$O$50,1,),1)=1,1,0),IFERROR(VLOOKUP($F$2&amp;"-"&amp;H574,RAW_b_TEI0185_REV03!C:G,4,0),"--"),"---")</f>
        <v>---</v>
      </c>
      <c r="X574" t="str">
        <f t="shared" si="62"/>
        <v>---</v>
      </c>
    </row>
    <row r="575" spans="1:24" x14ac:dyDescent="0.25">
      <c r="A575" t="s">
        <v>5693</v>
      </c>
      <c r="B575" t="s">
        <v>5223</v>
      </c>
      <c r="C575" t="s">
        <v>294</v>
      </c>
      <c r="D575" t="s">
        <v>271</v>
      </c>
      <c r="E575" t="s">
        <v>1554</v>
      </c>
      <c r="F575" t="str">
        <f t="shared" si="56"/>
        <v>J3-L19</v>
      </c>
      <c r="G575" t="str">
        <f>VLOOKUP(F575,RAW_b_TEI0185_REV03!A:B,2,0)</f>
        <v>GND</v>
      </c>
      <c r="H575" t="str">
        <f t="shared" si="57"/>
        <v>GND</v>
      </c>
      <c r="I575" t="str">
        <f t="shared" si="58"/>
        <v>--</v>
      </c>
      <c r="J575" t="str">
        <f t="shared" si="59"/>
        <v>---</v>
      </c>
      <c r="K575" t="str">
        <f>IFERROR(IF(J575="--",IF(G575=H575,VLOOKUP(G575,RAW_b_TEI0185_REV03!L:N,3,0),SUM(VLOOKUP(H575,RAW_b_TEI0185_REV03!L:N,3,0),VLOOKUP(G575,RAW_b_TEI0185_REV03!L:N,3,0))),"---"),"---")</f>
        <v>---</v>
      </c>
      <c r="L575" t="str">
        <f t="shared" si="60"/>
        <v>J3-L19</v>
      </c>
      <c r="M575" t="str">
        <f>IFERROR(IF(
COUNTIF(B2B!H:H,(IF(K575&lt;&gt;"---",IF(INDEX(RAW_b_TEI0185_REV03!B:D,MATCH(H575,RAW_b_TEI0185_REV03!B:B,0),3)=L575,INDEX(
RAW_b_TEI0185_REV03!B:D,MATCH(H575,INDEX(RAW_b_TEI0185_REV03!B:B,MATCH(H575,RAW_b_TEI0185_REV03!B:B,)+1):'RAW_b_TEI0185_REV03'!B11646,)+MATCH(H575,RAW_b_TEI0185_REV03!B:B,),3),INDEX(RAW_b_TEI0185_REV03!B:D,MATCH(H575,RAW_b_TEI0185_REV03!B:B,0),3)),"---")))=1,"---",IF(K575&lt;&gt;"---",IF(INDEX(RAW_b_TEI0185_REV03!B:D,MATCH(H575,RAW_b_TEI0185_REV03!B:B,0),3)=L575,INDEX(
RAW_b_TEI0185_REV03!B:D,MATCH(H575,INDEX(RAW_b_TEI0185_REV03!B:B,MATCH(H575,RAW_b_TEI0185_REV03!B:B,)+1):'RAW_b_TEI0185_REV03'!B11646,)+MATCH(H575,RAW_b_TEI0185_REV03!B:B,),3),INDEX(RAW_b_TEI0185_REV03!B:D,MATCH(H575,RAW_b_TEI0185_REV03!B:B,0),3)),"---")),"---")</f>
        <v>---</v>
      </c>
      <c r="N575" t="str">
        <f>IFERROR(IF(AND(B575="B2B",J575="--"),L575,IF(
COUNTIF(B2B!H:H,(IF(K575&lt;&gt;"---",IF(INDEX(RAW_b_TEI0185_REV03!B:D,MATCH(H575,RAW_b_TEI0185_REV03!B:B,0),3)=L575,INDEX(
RAW_b_TEI0185_REV03!B:D,MATCH(H575,INDEX(RAW_b_TEI0185_REV03!B:B,MATCH(H575,RAW_b_TEI0185_REV03!B:B,)+1):'RAW_b_TEI0185_REV03'!B11646,)+MATCH(H575,RAW_b_TEI0185_REV03!B:B,),3),INDEX(RAW_b_TEI0185_REV03!B:D,MATCH(H575,RAW_b_TEI0185_REV03!B:B,0),3)),"---")))=0,"---",IF(K575&lt;&gt;"---",IF(INDEX(RAW_b_TEI0185_REV03!B:D,MATCH(H575,RAW_b_TEI0185_REV03!B:B,0),3)=L575,INDEX(
RAW_b_TEI0185_REV03!B:D,MATCH(H575,INDEX(RAW_b_TEI0185_REV03!B:B,MATCH(H575,RAW_b_TEI0185_REV03!B:B,)+1):'RAW_b_TEI0185_REV03'!B11646,)+MATCH(H575,RAW_b_TEI0185_REV03!B:B,),3),INDEX(RAW_b_TEI0185_REV03!B:D,MATCH(H575,RAW_b_TEI0185_REV03!B:B,0),3)),"---"))),"---")</f>
        <v>---</v>
      </c>
      <c r="T575">
        <f>COUNTIF(RAW_b_TEI0185_REV03!B:B,G575)</f>
        <v>2019</v>
      </c>
      <c r="U575" t="str">
        <f t="shared" si="61"/>
        <v>FMC-GND</v>
      </c>
      <c r="W575" t="str">
        <f>IF(IF(IFERROR(VLOOKUP(H575,$O$6:$O$50,1,),1)=1,1,0),IFERROR(VLOOKUP($F$2&amp;"-"&amp;H575,RAW_b_TEI0185_REV03!C:G,4,0),"--"),"---")</f>
        <v>---</v>
      </c>
      <c r="X575" t="str">
        <f t="shared" si="62"/>
        <v>---</v>
      </c>
    </row>
    <row r="576" spans="1:24" x14ac:dyDescent="0.25">
      <c r="A576" t="s">
        <v>5694</v>
      </c>
      <c r="B576" t="s">
        <v>5223</v>
      </c>
      <c r="C576" t="s">
        <v>294</v>
      </c>
      <c r="D576" t="s">
        <v>271</v>
      </c>
      <c r="E576" t="s">
        <v>1556</v>
      </c>
      <c r="F576" t="str">
        <f t="shared" si="56"/>
        <v>J3-L22</v>
      </c>
      <c r="G576" t="str">
        <f>VLOOKUP(F576,RAW_b_TEI0185_REV03!A:B,2,0)</f>
        <v>GND</v>
      </c>
      <c r="H576" t="str">
        <f t="shared" si="57"/>
        <v>GND</v>
      </c>
      <c r="I576" t="str">
        <f t="shared" si="58"/>
        <v>--</v>
      </c>
      <c r="J576" t="str">
        <f t="shared" si="59"/>
        <v>---</v>
      </c>
      <c r="K576" t="str">
        <f>IFERROR(IF(J576="--",IF(G576=H576,VLOOKUP(G576,RAW_b_TEI0185_REV03!L:N,3,0),SUM(VLOOKUP(H576,RAW_b_TEI0185_REV03!L:N,3,0),VLOOKUP(G576,RAW_b_TEI0185_REV03!L:N,3,0))),"---"),"---")</f>
        <v>---</v>
      </c>
      <c r="L576" t="str">
        <f t="shared" si="60"/>
        <v>J3-L22</v>
      </c>
      <c r="M576" t="str">
        <f>IFERROR(IF(
COUNTIF(B2B!H:H,(IF(K576&lt;&gt;"---",IF(INDEX(RAW_b_TEI0185_REV03!B:D,MATCH(H576,RAW_b_TEI0185_REV03!B:B,0),3)=L576,INDEX(
RAW_b_TEI0185_REV03!B:D,MATCH(H576,INDEX(RAW_b_TEI0185_REV03!B:B,MATCH(H576,RAW_b_TEI0185_REV03!B:B,)+1):'RAW_b_TEI0185_REV03'!B11647,)+MATCH(H576,RAW_b_TEI0185_REV03!B:B,),3),INDEX(RAW_b_TEI0185_REV03!B:D,MATCH(H576,RAW_b_TEI0185_REV03!B:B,0),3)),"---")))=1,"---",IF(K576&lt;&gt;"---",IF(INDEX(RAW_b_TEI0185_REV03!B:D,MATCH(H576,RAW_b_TEI0185_REV03!B:B,0),3)=L576,INDEX(
RAW_b_TEI0185_REV03!B:D,MATCH(H576,INDEX(RAW_b_TEI0185_REV03!B:B,MATCH(H576,RAW_b_TEI0185_REV03!B:B,)+1):'RAW_b_TEI0185_REV03'!B11647,)+MATCH(H576,RAW_b_TEI0185_REV03!B:B,),3),INDEX(RAW_b_TEI0185_REV03!B:D,MATCH(H576,RAW_b_TEI0185_REV03!B:B,0),3)),"---")),"---")</f>
        <v>---</v>
      </c>
      <c r="N576" t="str">
        <f>IFERROR(IF(AND(B576="B2B",J576="--"),L576,IF(
COUNTIF(B2B!H:H,(IF(K576&lt;&gt;"---",IF(INDEX(RAW_b_TEI0185_REV03!B:D,MATCH(H576,RAW_b_TEI0185_REV03!B:B,0),3)=L576,INDEX(
RAW_b_TEI0185_REV03!B:D,MATCH(H576,INDEX(RAW_b_TEI0185_REV03!B:B,MATCH(H576,RAW_b_TEI0185_REV03!B:B,)+1):'RAW_b_TEI0185_REV03'!B11647,)+MATCH(H576,RAW_b_TEI0185_REV03!B:B,),3),INDEX(RAW_b_TEI0185_REV03!B:D,MATCH(H576,RAW_b_TEI0185_REV03!B:B,0),3)),"---")))=0,"---",IF(K576&lt;&gt;"---",IF(INDEX(RAW_b_TEI0185_REV03!B:D,MATCH(H576,RAW_b_TEI0185_REV03!B:B,0),3)=L576,INDEX(
RAW_b_TEI0185_REV03!B:D,MATCH(H576,INDEX(RAW_b_TEI0185_REV03!B:B,MATCH(H576,RAW_b_TEI0185_REV03!B:B,)+1):'RAW_b_TEI0185_REV03'!B11647,)+MATCH(H576,RAW_b_TEI0185_REV03!B:B,),3),INDEX(RAW_b_TEI0185_REV03!B:D,MATCH(H576,RAW_b_TEI0185_REV03!B:B,0),3)),"---"))),"---")</f>
        <v>---</v>
      </c>
      <c r="T576">
        <f>COUNTIF(RAW_b_TEI0185_REV03!B:B,G576)</f>
        <v>2019</v>
      </c>
      <c r="U576" t="str">
        <f t="shared" si="61"/>
        <v>FMC-GND</v>
      </c>
      <c r="W576" t="str">
        <f>IF(IF(IFERROR(VLOOKUP(H576,$O$6:$O$50,1,),1)=1,1,0),IFERROR(VLOOKUP($F$2&amp;"-"&amp;H576,RAW_b_TEI0185_REV03!C:G,4,0),"--"),"---")</f>
        <v>---</v>
      </c>
      <c r="X576" t="str">
        <f t="shared" si="62"/>
        <v>---</v>
      </c>
    </row>
    <row r="577" spans="1:24" x14ac:dyDescent="0.25">
      <c r="A577" t="s">
        <v>5695</v>
      </c>
      <c r="B577" t="s">
        <v>5223</v>
      </c>
      <c r="C577" t="s">
        <v>294</v>
      </c>
      <c r="D577" t="s">
        <v>271</v>
      </c>
      <c r="E577" t="s">
        <v>1558</v>
      </c>
      <c r="F577" t="str">
        <f t="shared" si="56"/>
        <v>J3-L23</v>
      </c>
      <c r="G577" t="str">
        <f>VLOOKUP(F577,RAW_b_TEI0185_REV03!A:B,2,0)</f>
        <v>GND</v>
      </c>
      <c r="H577" t="str">
        <f t="shared" si="57"/>
        <v>GND</v>
      </c>
      <c r="I577" t="str">
        <f t="shared" si="58"/>
        <v>--</v>
      </c>
      <c r="J577" t="str">
        <f t="shared" si="59"/>
        <v>---</v>
      </c>
      <c r="K577" t="str">
        <f>IFERROR(IF(J577="--",IF(G577=H577,VLOOKUP(G577,RAW_b_TEI0185_REV03!L:N,3,0),SUM(VLOOKUP(H577,RAW_b_TEI0185_REV03!L:N,3,0),VLOOKUP(G577,RAW_b_TEI0185_REV03!L:N,3,0))),"---"),"---")</f>
        <v>---</v>
      </c>
      <c r="L577" t="str">
        <f t="shared" si="60"/>
        <v>J3-L23</v>
      </c>
      <c r="M577" t="str">
        <f>IFERROR(IF(
COUNTIF(B2B!H:H,(IF(K577&lt;&gt;"---",IF(INDEX(RAW_b_TEI0185_REV03!B:D,MATCH(H577,RAW_b_TEI0185_REV03!B:B,0),3)=L577,INDEX(
RAW_b_TEI0185_REV03!B:D,MATCH(H577,INDEX(RAW_b_TEI0185_REV03!B:B,MATCH(H577,RAW_b_TEI0185_REV03!B:B,)+1):'RAW_b_TEI0185_REV03'!B11648,)+MATCH(H577,RAW_b_TEI0185_REV03!B:B,),3),INDEX(RAW_b_TEI0185_REV03!B:D,MATCH(H577,RAW_b_TEI0185_REV03!B:B,0),3)),"---")))=1,"---",IF(K577&lt;&gt;"---",IF(INDEX(RAW_b_TEI0185_REV03!B:D,MATCH(H577,RAW_b_TEI0185_REV03!B:B,0),3)=L577,INDEX(
RAW_b_TEI0185_REV03!B:D,MATCH(H577,INDEX(RAW_b_TEI0185_REV03!B:B,MATCH(H577,RAW_b_TEI0185_REV03!B:B,)+1):'RAW_b_TEI0185_REV03'!B11648,)+MATCH(H577,RAW_b_TEI0185_REV03!B:B,),3),INDEX(RAW_b_TEI0185_REV03!B:D,MATCH(H577,RAW_b_TEI0185_REV03!B:B,0),3)),"---")),"---")</f>
        <v>---</v>
      </c>
      <c r="N577" t="str">
        <f>IFERROR(IF(AND(B577="B2B",J577="--"),L577,IF(
COUNTIF(B2B!H:H,(IF(K577&lt;&gt;"---",IF(INDEX(RAW_b_TEI0185_REV03!B:D,MATCH(H577,RAW_b_TEI0185_REV03!B:B,0),3)=L577,INDEX(
RAW_b_TEI0185_REV03!B:D,MATCH(H577,INDEX(RAW_b_TEI0185_REV03!B:B,MATCH(H577,RAW_b_TEI0185_REV03!B:B,)+1):'RAW_b_TEI0185_REV03'!B11648,)+MATCH(H577,RAW_b_TEI0185_REV03!B:B,),3),INDEX(RAW_b_TEI0185_REV03!B:D,MATCH(H577,RAW_b_TEI0185_REV03!B:B,0),3)),"---")))=0,"---",IF(K577&lt;&gt;"---",IF(INDEX(RAW_b_TEI0185_REV03!B:D,MATCH(H577,RAW_b_TEI0185_REV03!B:B,0),3)=L577,INDEX(
RAW_b_TEI0185_REV03!B:D,MATCH(H577,INDEX(RAW_b_TEI0185_REV03!B:B,MATCH(H577,RAW_b_TEI0185_REV03!B:B,)+1):'RAW_b_TEI0185_REV03'!B11648,)+MATCH(H577,RAW_b_TEI0185_REV03!B:B,),3),INDEX(RAW_b_TEI0185_REV03!B:D,MATCH(H577,RAW_b_TEI0185_REV03!B:B,0),3)),"---"))),"---")</f>
        <v>---</v>
      </c>
      <c r="T577">
        <f>COUNTIF(RAW_b_TEI0185_REV03!B:B,G577)</f>
        <v>2019</v>
      </c>
      <c r="U577" t="str">
        <f t="shared" si="61"/>
        <v>FMC-GND</v>
      </c>
      <c r="W577" t="str">
        <f>IF(IF(IFERROR(VLOOKUP(H577,$O$6:$O$50,1,),1)=1,1,0),IFERROR(VLOOKUP($F$2&amp;"-"&amp;H577,RAW_b_TEI0185_REV03!C:G,4,0),"--"),"---")</f>
        <v>---</v>
      </c>
      <c r="X577" t="str">
        <f t="shared" si="62"/>
        <v>---</v>
      </c>
    </row>
    <row r="578" spans="1:24" x14ac:dyDescent="0.25">
      <c r="A578" t="s">
        <v>5696</v>
      </c>
      <c r="B578" t="s">
        <v>5223</v>
      </c>
      <c r="C578" t="s">
        <v>294</v>
      </c>
      <c r="D578" t="s">
        <v>271</v>
      </c>
      <c r="E578" t="s">
        <v>1560</v>
      </c>
      <c r="F578" t="str">
        <f t="shared" si="56"/>
        <v>J3-L26</v>
      </c>
      <c r="G578" t="str">
        <f>VLOOKUP(F578,RAW_b_TEI0185_REV03!A:B,2,0)</f>
        <v>GND</v>
      </c>
      <c r="H578" t="str">
        <f t="shared" si="57"/>
        <v>GND</v>
      </c>
      <c r="I578" t="str">
        <f t="shared" si="58"/>
        <v>--</v>
      </c>
      <c r="J578" t="str">
        <f t="shared" si="59"/>
        <v>---</v>
      </c>
      <c r="K578" t="str">
        <f>IFERROR(IF(J578="--",IF(G578=H578,VLOOKUP(G578,RAW_b_TEI0185_REV03!L:N,3,0),SUM(VLOOKUP(H578,RAW_b_TEI0185_REV03!L:N,3,0),VLOOKUP(G578,RAW_b_TEI0185_REV03!L:N,3,0))),"---"),"---")</f>
        <v>---</v>
      </c>
      <c r="L578" t="str">
        <f t="shared" si="60"/>
        <v>J3-L26</v>
      </c>
      <c r="M578" t="str">
        <f>IFERROR(IF(
COUNTIF(B2B!H:H,(IF(K578&lt;&gt;"---",IF(INDEX(RAW_b_TEI0185_REV03!B:D,MATCH(H578,RAW_b_TEI0185_REV03!B:B,0),3)=L578,INDEX(
RAW_b_TEI0185_REV03!B:D,MATCH(H578,INDEX(RAW_b_TEI0185_REV03!B:B,MATCH(H578,RAW_b_TEI0185_REV03!B:B,)+1):'RAW_b_TEI0185_REV03'!B11649,)+MATCH(H578,RAW_b_TEI0185_REV03!B:B,),3),INDEX(RAW_b_TEI0185_REV03!B:D,MATCH(H578,RAW_b_TEI0185_REV03!B:B,0),3)),"---")))=1,"---",IF(K578&lt;&gt;"---",IF(INDEX(RAW_b_TEI0185_REV03!B:D,MATCH(H578,RAW_b_TEI0185_REV03!B:B,0),3)=L578,INDEX(
RAW_b_TEI0185_REV03!B:D,MATCH(H578,INDEX(RAW_b_TEI0185_REV03!B:B,MATCH(H578,RAW_b_TEI0185_REV03!B:B,)+1):'RAW_b_TEI0185_REV03'!B11649,)+MATCH(H578,RAW_b_TEI0185_REV03!B:B,),3),INDEX(RAW_b_TEI0185_REV03!B:D,MATCH(H578,RAW_b_TEI0185_REV03!B:B,0),3)),"---")),"---")</f>
        <v>---</v>
      </c>
      <c r="N578" t="str">
        <f>IFERROR(IF(AND(B578="B2B",J578="--"),L578,IF(
COUNTIF(B2B!H:H,(IF(K578&lt;&gt;"---",IF(INDEX(RAW_b_TEI0185_REV03!B:D,MATCH(H578,RAW_b_TEI0185_REV03!B:B,0),3)=L578,INDEX(
RAW_b_TEI0185_REV03!B:D,MATCH(H578,INDEX(RAW_b_TEI0185_REV03!B:B,MATCH(H578,RAW_b_TEI0185_REV03!B:B,)+1):'RAW_b_TEI0185_REV03'!B11649,)+MATCH(H578,RAW_b_TEI0185_REV03!B:B,),3),INDEX(RAW_b_TEI0185_REV03!B:D,MATCH(H578,RAW_b_TEI0185_REV03!B:B,0),3)),"---")))=0,"---",IF(K578&lt;&gt;"---",IF(INDEX(RAW_b_TEI0185_REV03!B:D,MATCH(H578,RAW_b_TEI0185_REV03!B:B,0),3)=L578,INDEX(
RAW_b_TEI0185_REV03!B:D,MATCH(H578,INDEX(RAW_b_TEI0185_REV03!B:B,MATCH(H578,RAW_b_TEI0185_REV03!B:B,)+1):'RAW_b_TEI0185_REV03'!B11649,)+MATCH(H578,RAW_b_TEI0185_REV03!B:B,),3),INDEX(RAW_b_TEI0185_REV03!B:D,MATCH(H578,RAW_b_TEI0185_REV03!B:B,0),3)),"---"))),"---")</f>
        <v>---</v>
      </c>
      <c r="T578">
        <f>COUNTIF(RAW_b_TEI0185_REV03!B:B,G578)</f>
        <v>2019</v>
      </c>
      <c r="U578" t="str">
        <f t="shared" si="61"/>
        <v>FMC-GND</v>
      </c>
      <c r="W578" t="str">
        <f>IF(IF(IFERROR(VLOOKUP(H578,$O$6:$O$50,1,),1)=1,1,0),IFERROR(VLOOKUP($F$2&amp;"-"&amp;H578,RAW_b_TEI0185_REV03!C:G,4,0),"--"),"---")</f>
        <v>---</v>
      </c>
      <c r="X578" t="str">
        <f t="shared" si="62"/>
        <v>---</v>
      </c>
    </row>
    <row r="579" spans="1:24" x14ac:dyDescent="0.25">
      <c r="A579" t="s">
        <v>5697</v>
      </c>
      <c r="B579" t="s">
        <v>5223</v>
      </c>
      <c r="C579" t="s">
        <v>294</v>
      </c>
      <c r="D579" t="s">
        <v>271</v>
      </c>
      <c r="E579" t="s">
        <v>1562</v>
      </c>
      <c r="F579" t="str">
        <f t="shared" si="56"/>
        <v>J3-L27</v>
      </c>
      <c r="G579" t="str">
        <f>VLOOKUP(F579,RAW_b_TEI0185_REV03!A:B,2,0)</f>
        <v>GND</v>
      </c>
      <c r="H579" t="str">
        <f t="shared" si="57"/>
        <v>GND</v>
      </c>
      <c r="I579" t="str">
        <f t="shared" si="58"/>
        <v>--</v>
      </c>
      <c r="J579" t="str">
        <f t="shared" si="59"/>
        <v>---</v>
      </c>
      <c r="K579" t="str">
        <f>IFERROR(IF(J579="--",IF(G579=H579,VLOOKUP(G579,RAW_b_TEI0185_REV03!L:N,3,0),SUM(VLOOKUP(H579,RAW_b_TEI0185_REV03!L:N,3,0),VLOOKUP(G579,RAW_b_TEI0185_REV03!L:N,3,0))),"---"),"---")</f>
        <v>---</v>
      </c>
      <c r="L579" t="str">
        <f t="shared" si="60"/>
        <v>J3-L27</v>
      </c>
      <c r="M579" t="str">
        <f>IFERROR(IF(
COUNTIF(B2B!H:H,(IF(K579&lt;&gt;"---",IF(INDEX(RAW_b_TEI0185_REV03!B:D,MATCH(H579,RAW_b_TEI0185_REV03!B:B,0),3)=L579,INDEX(
RAW_b_TEI0185_REV03!B:D,MATCH(H579,INDEX(RAW_b_TEI0185_REV03!B:B,MATCH(H579,RAW_b_TEI0185_REV03!B:B,)+1):'RAW_b_TEI0185_REV03'!B11650,)+MATCH(H579,RAW_b_TEI0185_REV03!B:B,),3),INDEX(RAW_b_TEI0185_REV03!B:D,MATCH(H579,RAW_b_TEI0185_REV03!B:B,0),3)),"---")))=1,"---",IF(K579&lt;&gt;"---",IF(INDEX(RAW_b_TEI0185_REV03!B:D,MATCH(H579,RAW_b_TEI0185_REV03!B:B,0),3)=L579,INDEX(
RAW_b_TEI0185_REV03!B:D,MATCH(H579,INDEX(RAW_b_TEI0185_REV03!B:B,MATCH(H579,RAW_b_TEI0185_REV03!B:B,)+1):'RAW_b_TEI0185_REV03'!B11650,)+MATCH(H579,RAW_b_TEI0185_REV03!B:B,),3),INDEX(RAW_b_TEI0185_REV03!B:D,MATCH(H579,RAW_b_TEI0185_REV03!B:B,0),3)),"---")),"---")</f>
        <v>---</v>
      </c>
      <c r="N579" t="str">
        <f>IFERROR(IF(AND(B579="B2B",J579="--"),L579,IF(
COUNTIF(B2B!H:H,(IF(K579&lt;&gt;"---",IF(INDEX(RAW_b_TEI0185_REV03!B:D,MATCH(H579,RAW_b_TEI0185_REV03!B:B,0),3)=L579,INDEX(
RAW_b_TEI0185_REV03!B:D,MATCH(H579,INDEX(RAW_b_TEI0185_REV03!B:B,MATCH(H579,RAW_b_TEI0185_REV03!B:B,)+1):'RAW_b_TEI0185_REV03'!B11650,)+MATCH(H579,RAW_b_TEI0185_REV03!B:B,),3),INDEX(RAW_b_TEI0185_REV03!B:D,MATCH(H579,RAW_b_TEI0185_REV03!B:B,0),3)),"---")))=0,"---",IF(K579&lt;&gt;"---",IF(INDEX(RAW_b_TEI0185_REV03!B:D,MATCH(H579,RAW_b_TEI0185_REV03!B:B,0),3)=L579,INDEX(
RAW_b_TEI0185_REV03!B:D,MATCH(H579,INDEX(RAW_b_TEI0185_REV03!B:B,MATCH(H579,RAW_b_TEI0185_REV03!B:B,)+1):'RAW_b_TEI0185_REV03'!B11650,)+MATCH(H579,RAW_b_TEI0185_REV03!B:B,),3),INDEX(RAW_b_TEI0185_REV03!B:D,MATCH(H579,RAW_b_TEI0185_REV03!B:B,0),3)),"---"))),"---")</f>
        <v>---</v>
      </c>
      <c r="T579">
        <f>COUNTIF(RAW_b_TEI0185_REV03!B:B,G579)</f>
        <v>2019</v>
      </c>
      <c r="U579" t="str">
        <f t="shared" si="61"/>
        <v>FMC-GND</v>
      </c>
      <c r="W579" t="str">
        <f>IF(IF(IFERROR(VLOOKUP(H579,$O$6:$O$50,1,),1)=1,1,0),IFERROR(VLOOKUP($F$2&amp;"-"&amp;H579,RAW_b_TEI0185_REV03!C:G,4,0),"--"),"---")</f>
        <v>---</v>
      </c>
      <c r="X579" t="str">
        <f t="shared" si="62"/>
        <v>---</v>
      </c>
    </row>
    <row r="580" spans="1:24" x14ac:dyDescent="0.25">
      <c r="A580" t="s">
        <v>5698</v>
      </c>
      <c r="B580" t="s">
        <v>5223</v>
      </c>
      <c r="C580" t="s">
        <v>294</v>
      </c>
      <c r="D580" t="s">
        <v>271</v>
      </c>
      <c r="E580" t="s">
        <v>1564</v>
      </c>
      <c r="F580" t="str">
        <f t="shared" si="56"/>
        <v>J3-L30</v>
      </c>
      <c r="G580" t="str">
        <f>VLOOKUP(F580,RAW_b_TEI0185_REV03!A:B,2,0)</f>
        <v>GND</v>
      </c>
      <c r="H580" t="str">
        <f t="shared" si="57"/>
        <v>GND</v>
      </c>
      <c r="I580" t="str">
        <f t="shared" si="58"/>
        <v>--</v>
      </c>
      <c r="J580" t="str">
        <f t="shared" si="59"/>
        <v>---</v>
      </c>
      <c r="K580" t="str">
        <f>IFERROR(IF(J580="--",IF(G580=H580,VLOOKUP(G580,RAW_b_TEI0185_REV03!L:N,3,0),SUM(VLOOKUP(H580,RAW_b_TEI0185_REV03!L:N,3,0),VLOOKUP(G580,RAW_b_TEI0185_REV03!L:N,3,0))),"---"),"---")</f>
        <v>---</v>
      </c>
      <c r="L580" t="str">
        <f t="shared" si="60"/>
        <v>J3-L30</v>
      </c>
      <c r="M580" t="str">
        <f>IFERROR(IF(
COUNTIF(B2B!H:H,(IF(K580&lt;&gt;"---",IF(INDEX(RAW_b_TEI0185_REV03!B:D,MATCH(H580,RAW_b_TEI0185_REV03!B:B,0),3)=L580,INDEX(
RAW_b_TEI0185_REV03!B:D,MATCH(H580,INDEX(RAW_b_TEI0185_REV03!B:B,MATCH(H580,RAW_b_TEI0185_REV03!B:B,)+1):'RAW_b_TEI0185_REV03'!B11651,)+MATCH(H580,RAW_b_TEI0185_REV03!B:B,),3),INDEX(RAW_b_TEI0185_REV03!B:D,MATCH(H580,RAW_b_TEI0185_REV03!B:B,0),3)),"---")))=1,"---",IF(K580&lt;&gt;"---",IF(INDEX(RAW_b_TEI0185_REV03!B:D,MATCH(H580,RAW_b_TEI0185_REV03!B:B,0),3)=L580,INDEX(
RAW_b_TEI0185_REV03!B:D,MATCH(H580,INDEX(RAW_b_TEI0185_REV03!B:B,MATCH(H580,RAW_b_TEI0185_REV03!B:B,)+1):'RAW_b_TEI0185_REV03'!B11651,)+MATCH(H580,RAW_b_TEI0185_REV03!B:B,),3),INDEX(RAW_b_TEI0185_REV03!B:D,MATCH(H580,RAW_b_TEI0185_REV03!B:B,0),3)),"---")),"---")</f>
        <v>---</v>
      </c>
      <c r="N580" t="str">
        <f>IFERROR(IF(AND(B580="B2B",J580="--"),L580,IF(
COUNTIF(B2B!H:H,(IF(K580&lt;&gt;"---",IF(INDEX(RAW_b_TEI0185_REV03!B:D,MATCH(H580,RAW_b_TEI0185_REV03!B:B,0),3)=L580,INDEX(
RAW_b_TEI0185_REV03!B:D,MATCH(H580,INDEX(RAW_b_TEI0185_REV03!B:B,MATCH(H580,RAW_b_TEI0185_REV03!B:B,)+1):'RAW_b_TEI0185_REV03'!B11651,)+MATCH(H580,RAW_b_TEI0185_REV03!B:B,),3),INDEX(RAW_b_TEI0185_REV03!B:D,MATCH(H580,RAW_b_TEI0185_REV03!B:B,0),3)),"---")))=0,"---",IF(K580&lt;&gt;"---",IF(INDEX(RAW_b_TEI0185_REV03!B:D,MATCH(H580,RAW_b_TEI0185_REV03!B:B,0),3)=L580,INDEX(
RAW_b_TEI0185_REV03!B:D,MATCH(H580,INDEX(RAW_b_TEI0185_REV03!B:B,MATCH(H580,RAW_b_TEI0185_REV03!B:B,)+1):'RAW_b_TEI0185_REV03'!B11651,)+MATCH(H580,RAW_b_TEI0185_REV03!B:B,),3),INDEX(RAW_b_TEI0185_REV03!B:D,MATCH(H580,RAW_b_TEI0185_REV03!B:B,0),3)),"---"))),"---")</f>
        <v>---</v>
      </c>
      <c r="T580">
        <f>COUNTIF(RAW_b_TEI0185_REV03!B:B,G580)</f>
        <v>2019</v>
      </c>
      <c r="U580" t="str">
        <f t="shared" si="61"/>
        <v>FMC-GND</v>
      </c>
      <c r="W580" t="str">
        <f>IF(IF(IFERROR(VLOOKUP(H580,$O$6:$O$50,1,),1)=1,1,0),IFERROR(VLOOKUP($F$2&amp;"-"&amp;H580,RAW_b_TEI0185_REV03!C:G,4,0),"--"),"---")</f>
        <v>---</v>
      </c>
      <c r="X580" t="str">
        <f t="shared" si="62"/>
        <v>---</v>
      </c>
    </row>
    <row r="581" spans="1:24" x14ac:dyDescent="0.25">
      <c r="A581" t="s">
        <v>5699</v>
      </c>
      <c r="B581" t="s">
        <v>5223</v>
      </c>
      <c r="C581" t="s">
        <v>294</v>
      </c>
      <c r="D581" t="s">
        <v>271</v>
      </c>
      <c r="E581" t="s">
        <v>1566</v>
      </c>
      <c r="F581" t="str">
        <f t="shared" si="56"/>
        <v>J3-L31</v>
      </c>
      <c r="G581" t="str">
        <f>VLOOKUP(F581,RAW_b_TEI0185_REV03!A:B,2,0)</f>
        <v>GND</v>
      </c>
      <c r="H581" t="str">
        <f t="shared" si="57"/>
        <v>GND</v>
      </c>
      <c r="I581" t="str">
        <f t="shared" si="58"/>
        <v>--</v>
      </c>
      <c r="J581" t="str">
        <f t="shared" si="59"/>
        <v>---</v>
      </c>
      <c r="K581" t="str">
        <f>IFERROR(IF(J581="--",IF(G581=H581,VLOOKUP(G581,RAW_b_TEI0185_REV03!L:N,3,0),SUM(VLOOKUP(H581,RAW_b_TEI0185_REV03!L:N,3,0),VLOOKUP(G581,RAW_b_TEI0185_REV03!L:N,3,0))),"---"),"---")</f>
        <v>---</v>
      </c>
      <c r="L581" t="str">
        <f t="shared" si="60"/>
        <v>J3-L31</v>
      </c>
      <c r="M581" t="str">
        <f>IFERROR(IF(
COUNTIF(B2B!H:H,(IF(K581&lt;&gt;"---",IF(INDEX(RAW_b_TEI0185_REV03!B:D,MATCH(H581,RAW_b_TEI0185_REV03!B:B,0),3)=L581,INDEX(
RAW_b_TEI0185_REV03!B:D,MATCH(H581,INDEX(RAW_b_TEI0185_REV03!B:B,MATCH(H581,RAW_b_TEI0185_REV03!B:B,)+1):'RAW_b_TEI0185_REV03'!B11652,)+MATCH(H581,RAW_b_TEI0185_REV03!B:B,),3),INDEX(RAW_b_TEI0185_REV03!B:D,MATCH(H581,RAW_b_TEI0185_REV03!B:B,0),3)),"---")))=1,"---",IF(K581&lt;&gt;"---",IF(INDEX(RAW_b_TEI0185_REV03!B:D,MATCH(H581,RAW_b_TEI0185_REV03!B:B,0),3)=L581,INDEX(
RAW_b_TEI0185_REV03!B:D,MATCH(H581,INDEX(RAW_b_TEI0185_REV03!B:B,MATCH(H581,RAW_b_TEI0185_REV03!B:B,)+1):'RAW_b_TEI0185_REV03'!B11652,)+MATCH(H581,RAW_b_TEI0185_REV03!B:B,),3),INDEX(RAW_b_TEI0185_REV03!B:D,MATCH(H581,RAW_b_TEI0185_REV03!B:B,0),3)),"---")),"---")</f>
        <v>---</v>
      </c>
      <c r="N581" t="str">
        <f>IFERROR(IF(AND(B581="B2B",J581="--"),L581,IF(
COUNTIF(B2B!H:H,(IF(K581&lt;&gt;"---",IF(INDEX(RAW_b_TEI0185_REV03!B:D,MATCH(H581,RAW_b_TEI0185_REV03!B:B,0),3)=L581,INDEX(
RAW_b_TEI0185_REV03!B:D,MATCH(H581,INDEX(RAW_b_TEI0185_REV03!B:B,MATCH(H581,RAW_b_TEI0185_REV03!B:B,)+1):'RAW_b_TEI0185_REV03'!B11652,)+MATCH(H581,RAW_b_TEI0185_REV03!B:B,),3),INDEX(RAW_b_TEI0185_REV03!B:D,MATCH(H581,RAW_b_TEI0185_REV03!B:B,0),3)),"---")))=0,"---",IF(K581&lt;&gt;"---",IF(INDEX(RAW_b_TEI0185_REV03!B:D,MATCH(H581,RAW_b_TEI0185_REV03!B:B,0),3)=L581,INDEX(
RAW_b_TEI0185_REV03!B:D,MATCH(H581,INDEX(RAW_b_TEI0185_REV03!B:B,MATCH(H581,RAW_b_TEI0185_REV03!B:B,)+1):'RAW_b_TEI0185_REV03'!B11652,)+MATCH(H581,RAW_b_TEI0185_REV03!B:B,),3),INDEX(RAW_b_TEI0185_REV03!B:D,MATCH(H581,RAW_b_TEI0185_REV03!B:B,0),3)),"---"))),"---")</f>
        <v>---</v>
      </c>
      <c r="T581">
        <f>COUNTIF(RAW_b_TEI0185_REV03!B:B,G581)</f>
        <v>2019</v>
      </c>
      <c r="U581" t="str">
        <f t="shared" si="61"/>
        <v>FMC-GND</v>
      </c>
      <c r="W581" t="str">
        <f>IF(IF(IFERROR(VLOOKUP(H581,$O$6:$O$50,1,),1)=1,1,0),IFERROR(VLOOKUP($F$2&amp;"-"&amp;H581,RAW_b_TEI0185_REV03!C:G,4,0),"--"),"---")</f>
        <v>---</v>
      </c>
      <c r="X581" t="str">
        <f t="shared" si="62"/>
        <v>---</v>
      </c>
    </row>
    <row r="582" spans="1:24" x14ac:dyDescent="0.25">
      <c r="A582" t="s">
        <v>5700</v>
      </c>
      <c r="B582" t="s">
        <v>5223</v>
      </c>
      <c r="C582" t="s">
        <v>1569</v>
      </c>
      <c r="D582" t="s">
        <v>271</v>
      </c>
      <c r="E582" t="s">
        <v>1568</v>
      </c>
      <c r="F582" t="str">
        <f t="shared" si="56"/>
        <v>J3-L32</v>
      </c>
      <c r="G582" t="str">
        <f>VLOOKUP(F582,RAW_b_TEI0185_REV03!A:B,2,0)</f>
        <v>NetJ3_L32</v>
      </c>
      <c r="H582" t="str">
        <f t="shared" si="57"/>
        <v>NetJ3_L32</v>
      </c>
      <c r="I582" t="str">
        <f t="shared" si="58"/>
        <v>--</v>
      </c>
      <c r="J582" t="str">
        <f t="shared" si="59"/>
        <v>--</v>
      </c>
      <c r="K582" t="str">
        <f>IFERROR(IF(J582="--",IF(G582=H582,VLOOKUP(G582,RAW_b_TEI0185_REV03!L:N,3,0),SUM(VLOOKUP(H582,RAW_b_TEI0185_REV03!L:N,3,0),VLOOKUP(G582,RAW_b_TEI0185_REV03!L:N,3,0))),"---"),"---")</f>
        <v>---</v>
      </c>
      <c r="L582" t="str">
        <f t="shared" si="60"/>
        <v>J3-L32</v>
      </c>
      <c r="M582" t="str">
        <f>IFERROR(IF(
COUNTIF(B2B!H:H,(IF(K582&lt;&gt;"---",IF(INDEX(RAW_b_TEI0185_REV03!B:D,MATCH(H582,RAW_b_TEI0185_REV03!B:B,0),3)=L582,INDEX(
RAW_b_TEI0185_REV03!B:D,MATCH(H582,INDEX(RAW_b_TEI0185_REV03!B:B,MATCH(H582,RAW_b_TEI0185_REV03!B:B,)+1):'RAW_b_TEI0185_REV03'!B11653,)+MATCH(H582,RAW_b_TEI0185_REV03!B:B,),3),INDEX(RAW_b_TEI0185_REV03!B:D,MATCH(H582,RAW_b_TEI0185_REV03!B:B,0),3)),"---")))=1,"---",IF(K582&lt;&gt;"---",IF(INDEX(RAW_b_TEI0185_REV03!B:D,MATCH(H582,RAW_b_TEI0185_REV03!B:B,0),3)=L582,INDEX(
RAW_b_TEI0185_REV03!B:D,MATCH(H582,INDEX(RAW_b_TEI0185_REV03!B:B,MATCH(H582,RAW_b_TEI0185_REV03!B:B,)+1):'RAW_b_TEI0185_REV03'!B11653,)+MATCH(H582,RAW_b_TEI0185_REV03!B:B,),3),INDEX(RAW_b_TEI0185_REV03!B:D,MATCH(H582,RAW_b_TEI0185_REV03!B:B,0),3)),"---")),"---")</f>
        <v>---</v>
      </c>
      <c r="N582" t="str">
        <f>IFERROR(IF(AND(B582="B2B",J582="--"),L582,IF(
COUNTIF(B2B!H:H,(IF(K582&lt;&gt;"---",IF(INDEX(RAW_b_TEI0185_REV03!B:D,MATCH(H582,RAW_b_TEI0185_REV03!B:B,0),3)=L582,INDEX(
RAW_b_TEI0185_REV03!B:D,MATCH(H582,INDEX(RAW_b_TEI0185_REV03!B:B,MATCH(H582,RAW_b_TEI0185_REV03!B:B,)+1):'RAW_b_TEI0185_REV03'!B11653,)+MATCH(H582,RAW_b_TEI0185_REV03!B:B,),3),INDEX(RAW_b_TEI0185_REV03!B:D,MATCH(H582,RAW_b_TEI0185_REV03!B:B,0),3)),"---")))=0,"---",IF(K582&lt;&gt;"---",IF(INDEX(RAW_b_TEI0185_REV03!B:D,MATCH(H582,RAW_b_TEI0185_REV03!B:B,0),3)=L582,INDEX(
RAW_b_TEI0185_REV03!B:D,MATCH(H582,INDEX(RAW_b_TEI0185_REV03!B:B,MATCH(H582,RAW_b_TEI0185_REV03!B:B,)+1):'RAW_b_TEI0185_REV03'!B11653,)+MATCH(H582,RAW_b_TEI0185_REV03!B:B,),3),INDEX(RAW_b_TEI0185_REV03!B:D,MATCH(H582,RAW_b_TEI0185_REV03!B:B,0),3)),"---"))),"---")</f>
        <v>---</v>
      </c>
      <c r="T582">
        <f>COUNTIF(RAW_b_TEI0185_REV03!B:B,G582)</f>
        <v>1</v>
      </c>
      <c r="U582" t="str">
        <f t="shared" si="61"/>
        <v>FMC-NetJ3_L32</v>
      </c>
      <c r="W582" t="str">
        <f>IF(IF(IFERROR(VLOOKUP(H582,$O$6:$O$50,1,),1)=1,1,0),IFERROR(VLOOKUP($F$2&amp;"-"&amp;H582,RAW_b_TEI0185_REV03!C:G,4,0),"--"),"---")</f>
        <v>--</v>
      </c>
      <c r="X582" t="str">
        <f t="shared" si="62"/>
        <v>---</v>
      </c>
    </row>
    <row r="583" spans="1:24" x14ac:dyDescent="0.25">
      <c r="A583" t="s">
        <v>5701</v>
      </c>
      <c r="B583" t="s">
        <v>5223</v>
      </c>
      <c r="C583" t="s">
        <v>1572</v>
      </c>
      <c r="D583" t="s">
        <v>271</v>
      </c>
      <c r="E583" t="s">
        <v>1571</v>
      </c>
      <c r="F583" t="str">
        <f t="shared" ref="F583:F646" si="63">$D583&amp;"-"&amp;$E583</f>
        <v>J3-L33</v>
      </c>
      <c r="G583" t="str">
        <f>VLOOKUP(F583,RAW_b_TEI0185_REV03!A:B,2,0)</f>
        <v>NetJ3_L33</v>
      </c>
      <c r="H583" t="str">
        <f t="shared" ref="H583:H646" si="64">IF(IF(COUNTIF($Q$6:$S$150,G583)&gt;0,"---","--")="---",VLOOKUP(G583,$Q$6:$S$150,3,0),G583)</f>
        <v>NetJ3_L33</v>
      </c>
      <c r="I583" t="str">
        <f t="shared" ref="I583:I646" si="65">IF(IF(COUNTIF($Q$6:$S$150,G583)&gt;0,"---","--")="---",VLOOKUP(G583,$Q$6:$S$150,2,0),"--")</f>
        <v>--</v>
      </c>
      <c r="J583" t="str">
        <f t="shared" ref="J583:J646" si="66">IF(COUNTIF($O$6:$O$100,G583)&gt;0,"---","--")</f>
        <v>--</v>
      </c>
      <c r="K583" t="str">
        <f>IFERROR(IF(J583="--",IF(G583=H583,VLOOKUP(G583,RAW_b_TEI0185_REV03!L:N,3,0),SUM(VLOOKUP(H583,RAW_b_TEI0185_REV03!L:N,3,0),VLOOKUP(G583,RAW_b_TEI0185_REV03!L:N,3,0))),"---"),"---")</f>
        <v>---</v>
      </c>
      <c r="L583" t="str">
        <f t="shared" ref="L583:L646" si="67">$D583&amp;"-"&amp;$E583</f>
        <v>J3-L33</v>
      </c>
      <c r="M583" t="str">
        <f>IFERROR(IF(
COUNTIF(B2B!H:H,(IF(K583&lt;&gt;"---",IF(INDEX(RAW_b_TEI0185_REV03!B:D,MATCH(H583,RAW_b_TEI0185_REV03!B:B,0),3)=L583,INDEX(
RAW_b_TEI0185_REV03!B:D,MATCH(H583,INDEX(RAW_b_TEI0185_REV03!B:B,MATCH(H583,RAW_b_TEI0185_REV03!B:B,)+1):'RAW_b_TEI0185_REV03'!B11654,)+MATCH(H583,RAW_b_TEI0185_REV03!B:B,),3),INDEX(RAW_b_TEI0185_REV03!B:D,MATCH(H583,RAW_b_TEI0185_REV03!B:B,0),3)),"---")))=1,"---",IF(K583&lt;&gt;"---",IF(INDEX(RAW_b_TEI0185_REV03!B:D,MATCH(H583,RAW_b_TEI0185_REV03!B:B,0),3)=L583,INDEX(
RAW_b_TEI0185_REV03!B:D,MATCH(H583,INDEX(RAW_b_TEI0185_REV03!B:B,MATCH(H583,RAW_b_TEI0185_REV03!B:B,)+1):'RAW_b_TEI0185_REV03'!B11654,)+MATCH(H583,RAW_b_TEI0185_REV03!B:B,),3),INDEX(RAW_b_TEI0185_REV03!B:D,MATCH(H583,RAW_b_TEI0185_REV03!B:B,0),3)),"---")),"---")</f>
        <v>---</v>
      </c>
      <c r="N583" t="str">
        <f>IFERROR(IF(AND(B583="B2B",J583="--"),L583,IF(
COUNTIF(B2B!H:H,(IF(K583&lt;&gt;"---",IF(INDEX(RAW_b_TEI0185_REV03!B:D,MATCH(H583,RAW_b_TEI0185_REV03!B:B,0),3)=L583,INDEX(
RAW_b_TEI0185_REV03!B:D,MATCH(H583,INDEX(RAW_b_TEI0185_REV03!B:B,MATCH(H583,RAW_b_TEI0185_REV03!B:B,)+1):'RAW_b_TEI0185_REV03'!B11654,)+MATCH(H583,RAW_b_TEI0185_REV03!B:B,),3),INDEX(RAW_b_TEI0185_REV03!B:D,MATCH(H583,RAW_b_TEI0185_REV03!B:B,0),3)),"---")))=0,"---",IF(K583&lt;&gt;"---",IF(INDEX(RAW_b_TEI0185_REV03!B:D,MATCH(H583,RAW_b_TEI0185_REV03!B:B,0),3)=L583,INDEX(
RAW_b_TEI0185_REV03!B:D,MATCH(H583,INDEX(RAW_b_TEI0185_REV03!B:B,MATCH(H583,RAW_b_TEI0185_REV03!B:B,)+1):'RAW_b_TEI0185_REV03'!B11654,)+MATCH(H583,RAW_b_TEI0185_REV03!B:B,),3),INDEX(RAW_b_TEI0185_REV03!B:D,MATCH(H583,RAW_b_TEI0185_REV03!B:B,0),3)),"---"))),"---")</f>
        <v>---</v>
      </c>
      <c r="T583">
        <f>COUNTIF(RAW_b_TEI0185_REV03!B:B,G583)</f>
        <v>1</v>
      </c>
      <c r="U583" t="str">
        <f t="shared" ref="U583:U646" si="68">$B583&amp;"-"&amp;$C583</f>
        <v>FMC-NetJ3_L33</v>
      </c>
      <c r="W583" t="str">
        <f>IF(IF(IFERROR(VLOOKUP(H583,$O$6:$O$50,1,),1)=1,1,0),IFERROR(VLOOKUP($F$2&amp;"-"&amp;H583,RAW_b_TEI0185_REV03!C:G,4,0),"--"),"---")</f>
        <v>--</v>
      </c>
      <c r="X583" t="str">
        <f t="shared" ref="X583:X646" si="69">IF(AND(J583="--",W583="--"),M583,"---")</f>
        <v>---</v>
      </c>
    </row>
    <row r="584" spans="1:24" x14ac:dyDescent="0.25">
      <c r="A584" t="s">
        <v>5702</v>
      </c>
      <c r="B584" t="s">
        <v>5223</v>
      </c>
      <c r="C584" t="s">
        <v>294</v>
      </c>
      <c r="D584" t="s">
        <v>271</v>
      </c>
      <c r="E584" t="s">
        <v>1574</v>
      </c>
      <c r="F584" t="str">
        <f t="shared" si="63"/>
        <v>J3-L34</v>
      </c>
      <c r="G584" t="str">
        <f>VLOOKUP(F584,RAW_b_TEI0185_REV03!A:B,2,0)</f>
        <v>GND</v>
      </c>
      <c r="H584" t="str">
        <f t="shared" si="64"/>
        <v>GND</v>
      </c>
      <c r="I584" t="str">
        <f t="shared" si="65"/>
        <v>--</v>
      </c>
      <c r="J584" t="str">
        <f t="shared" si="66"/>
        <v>---</v>
      </c>
      <c r="K584" t="str">
        <f>IFERROR(IF(J584="--",IF(G584=H584,VLOOKUP(G584,RAW_b_TEI0185_REV03!L:N,3,0),SUM(VLOOKUP(H584,RAW_b_TEI0185_REV03!L:N,3,0),VLOOKUP(G584,RAW_b_TEI0185_REV03!L:N,3,0))),"---"),"---")</f>
        <v>---</v>
      </c>
      <c r="L584" t="str">
        <f t="shared" si="67"/>
        <v>J3-L34</v>
      </c>
      <c r="M584" t="str">
        <f>IFERROR(IF(
COUNTIF(B2B!H:H,(IF(K584&lt;&gt;"---",IF(INDEX(RAW_b_TEI0185_REV03!B:D,MATCH(H584,RAW_b_TEI0185_REV03!B:B,0),3)=L584,INDEX(
RAW_b_TEI0185_REV03!B:D,MATCH(H584,INDEX(RAW_b_TEI0185_REV03!B:B,MATCH(H584,RAW_b_TEI0185_REV03!B:B,)+1):'RAW_b_TEI0185_REV03'!B11655,)+MATCH(H584,RAW_b_TEI0185_REV03!B:B,),3),INDEX(RAW_b_TEI0185_REV03!B:D,MATCH(H584,RAW_b_TEI0185_REV03!B:B,0),3)),"---")))=1,"---",IF(K584&lt;&gt;"---",IF(INDEX(RAW_b_TEI0185_REV03!B:D,MATCH(H584,RAW_b_TEI0185_REV03!B:B,0),3)=L584,INDEX(
RAW_b_TEI0185_REV03!B:D,MATCH(H584,INDEX(RAW_b_TEI0185_REV03!B:B,MATCH(H584,RAW_b_TEI0185_REV03!B:B,)+1):'RAW_b_TEI0185_REV03'!B11655,)+MATCH(H584,RAW_b_TEI0185_REV03!B:B,),3),INDEX(RAW_b_TEI0185_REV03!B:D,MATCH(H584,RAW_b_TEI0185_REV03!B:B,0),3)),"---")),"---")</f>
        <v>---</v>
      </c>
      <c r="N584" t="str">
        <f>IFERROR(IF(AND(B584="B2B",J584="--"),L584,IF(
COUNTIF(B2B!H:H,(IF(K584&lt;&gt;"---",IF(INDEX(RAW_b_TEI0185_REV03!B:D,MATCH(H584,RAW_b_TEI0185_REV03!B:B,0),3)=L584,INDEX(
RAW_b_TEI0185_REV03!B:D,MATCH(H584,INDEX(RAW_b_TEI0185_REV03!B:B,MATCH(H584,RAW_b_TEI0185_REV03!B:B,)+1):'RAW_b_TEI0185_REV03'!B11655,)+MATCH(H584,RAW_b_TEI0185_REV03!B:B,),3),INDEX(RAW_b_TEI0185_REV03!B:D,MATCH(H584,RAW_b_TEI0185_REV03!B:B,0),3)),"---")))=0,"---",IF(K584&lt;&gt;"---",IF(INDEX(RAW_b_TEI0185_REV03!B:D,MATCH(H584,RAW_b_TEI0185_REV03!B:B,0),3)=L584,INDEX(
RAW_b_TEI0185_REV03!B:D,MATCH(H584,INDEX(RAW_b_TEI0185_REV03!B:B,MATCH(H584,RAW_b_TEI0185_REV03!B:B,)+1):'RAW_b_TEI0185_REV03'!B11655,)+MATCH(H584,RAW_b_TEI0185_REV03!B:B,),3),INDEX(RAW_b_TEI0185_REV03!B:D,MATCH(H584,RAW_b_TEI0185_REV03!B:B,0),3)),"---"))),"---")</f>
        <v>---</v>
      </c>
      <c r="T584">
        <f>COUNTIF(RAW_b_TEI0185_REV03!B:B,G584)</f>
        <v>2019</v>
      </c>
      <c r="U584" t="str">
        <f t="shared" si="68"/>
        <v>FMC-GND</v>
      </c>
      <c r="W584" t="str">
        <f>IF(IF(IFERROR(VLOOKUP(H584,$O$6:$O$50,1,),1)=1,1,0),IFERROR(VLOOKUP($F$2&amp;"-"&amp;H584,RAW_b_TEI0185_REV03!C:G,4,0),"--"),"---")</f>
        <v>---</v>
      </c>
      <c r="X584" t="str">
        <f t="shared" si="69"/>
        <v>---</v>
      </c>
    </row>
    <row r="585" spans="1:24" x14ac:dyDescent="0.25">
      <c r="A585" t="s">
        <v>5703</v>
      </c>
      <c r="B585" t="s">
        <v>5223</v>
      </c>
      <c r="C585" t="s">
        <v>294</v>
      </c>
      <c r="D585" t="s">
        <v>271</v>
      </c>
      <c r="E585" t="s">
        <v>1576</v>
      </c>
      <c r="F585" t="str">
        <f t="shared" si="63"/>
        <v>J3-L35</v>
      </c>
      <c r="G585" t="str">
        <f>VLOOKUP(F585,RAW_b_TEI0185_REV03!A:B,2,0)</f>
        <v>GND</v>
      </c>
      <c r="H585" t="str">
        <f t="shared" si="64"/>
        <v>GND</v>
      </c>
      <c r="I585" t="str">
        <f t="shared" si="65"/>
        <v>--</v>
      </c>
      <c r="J585" t="str">
        <f t="shared" si="66"/>
        <v>---</v>
      </c>
      <c r="K585" t="str">
        <f>IFERROR(IF(J585="--",IF(G585=H585,VLOOKUP(G585,RAW_b_TEI0185_REV03!L:N,3,0),SUM(VLOOKUP(H585,RAW_b_TEI0185_REV03!L:N,3,0),VLOOKUP(G585,RAW_b_TEI0185_REV03!L:N,3,0))),"---"),"---")</f>
        <v>---</v>
      </c>
      <c r="L585" t="str">
        <f t="shared" si="67"/>
        <v>J3-L35</v>
      </c>
      <c r="M585" t="str">
        <f>IFERROR(IF(
COUNTIF(B2B!H:H,(IF(K585&lt;&gt;"---",IF(INDEX(RAW_b_TEI0185_REV03!B:D,MATCH(H585,RAW_b_TEI0185_REV03!B:B,0),3)=L585,INDEX(
RAW_b_TEI0185_REV03!B:D,MATCH(H585,INDEX(RAW_b_TEI0185_REV03!B:B,MATCH(H585,RAW_b_TEI0185_REV03!B:B,)+1):'RAW_b_TEI0185_REV03'!B11656,)+MATCH(H585,RAW_b_TEI0185_REV03!B:B,),3),INDEX(RAW_b_TEI0185_REV03!B:D,MATCH(H585,RAW_b_TEI0185_REV03!B:B,0),3)),"---")))=1,"---",IF(K585&lt;&gt;"---",IF(INDEX(RAW_b_TEI0185_REV03!B:D,MATCH(H585,RAW_b_TEI0185_REV03!B:B,0),3)=L585,INDEX(
RAW_b_TEI0185_REV03!B:D,MATCH(H585,INDEX(RAW_b_TEI0185_REV03!B:B,MATCH(H585,RAW_b_TEI0185_REV03!B:B,)+1):'RAW_b_TEI0185_REV03'!B11656,)+MATCH(H585,RAW_b_TEI0185_REV03!B:B,),3),INDEX(RAW_b_TEI0185_REV03!B:D,MATCH(H585,RAW_b_TEI0185_REV03!B:B,0),3)),"---")),"---")</f>
        <v>---</v>
      </c>
      <c r="N585" t="str">
        <f>IFERROR(IF(AND(B585="B2B",J585="--"),L585,IF(
COUNTIF(B2B!H:H,(IF(K585&lt;&gt;"---",IF(INDEX(RAW_b_TEI0185_REV03!B:D,MATCH(H585,RAW_b_TEI0185_REV03!B:B,0),3)=L585,INDEX(
RAW_b_TEI0185_REV03!B:D,MATCH(H585,INDEX(RAW_b_TEI0185_REV03!B:B,MATCH(H585,RAW_b_TEI0185_REV03!B:B,)+1):'RAW_b_TEI0185_REV03'!B11656,)+MATCH(H585,RAW_b_TEI0185_REV03!B:B,),3),INDEX(RAW_b_TEI0185_REV03!B:D,MATCH(H585,RAW_b_TEI0185_REV03!B:B,0),3)),"---")))=0,"---",IF(K585&lt;&gt;"---",IF(INDEX(RAW_b_TEI0185_REV03!B:D,MATCH(H585,RAW_b_TEI0185_REV03!B:B,0),3)=L585,INDEX(
RAW_b_TEI0185_REV03!B:D,MATCH(H585,INDEX(RAW_b_TEI0185_REV03!B:B,MATCH(H585,RAW_b_TEI0185_REV03!B:B,)+1):'RAW_b_TEI0185_REV03'!B11656,)+MATCH(H585,RAW_b_TEI0185_REV03!B:B,),3),INDEX(RAW_b_TEI0185_REV03!B:D,MATCH(H585,RAW_b_TEI0185_REV03!B:B,0),3)),"---"))),"---")</f>
        <v>---</v>
      </c>
      <c r="T585">
        <f>COUNTIF(RAW_b_TEI0185_REV03!B:B,G585)</f>
        <v>2019</v>
      </c>
      <c r="U585" t="str">
        <f t="shared" si="68"/>
        <v>FMC-GND</v>
      </c>
      <c r="W585" t="str">
        <f>IF(IF(IFERROR(VLOOKUP(H585,$O$6:$O$50,1,),1)=1,1,0),IFERROR(VLOOKUP($F$2&amp;"-"&amp;H585,RAW_b_TEI0185_REV03!C:G,4,0),"--"),"---")</f>
        <v>---</v>
      </c>
      <c r="X585" t="str">
        <f t="shared" si="69"/>
        <v>---</v>
      </c>
    </row>
    <row r="586" spans="1:24" x14ac:dyDescent="0.25">
      <c r="A586" t="s">
        <v>5704</v>
      </c>
      <c r="B586" t="s">
        <v>5223</v>
      </c>
      <c r="C586" t="s">
        <v>325</v>
      </c>
      <c r="D586" t="s">
        <v>271</v>
      </c>
      <c r="E586" t="s">
        <v>1578</v>
      </c>
      <c r="F586" t="str">
        <f t="shared" si="63"/>
        <v>J3-L36</v>
      </c>
      <c r="G586" t="str">
        <f>VLOOKUP(F586,RAW_b_TEI0185_REV03!A:B,2,0)</f>
        <v>12.0V</v>
      </c>
      <c r="H586" t="str">
        <f t="shared" si="64"/>
        <v>12.0V</v>
      </c>
      <c r="I586" t="str">
        <f t="shared" si="65"/>
        <v>--</v>
      </c>
      <c r="J586" t="str">
        <f t="shared" si="66"/>
        <v>---</v>
      </c>
      <c r="K586" t="str">
        <f>IFERROR(IF(J586="--",IF(G586=H586,VLOOKUP(G586,RAW_b_TEI0185_REV03!L:N,3,0),SUM(VLOOKUP(H586,RAW_b_TEI0185_REV03!L:N,3,0),VLOOKUP(G586,RAW_b_TEI0185_REV03!L:N,3,0))),"---"),"---")</f>
        <v>---</v>
      </c>
      <c r="L586" t="str">
        <f t="shared" si="67"/>
        <v>J3-L36</v>
      </c>
      <c r="M586" t="str">
        <f>IFERROR(IF(
COUNTIF(B2B!H:H,(IF(K586&lt;&gt;"---",IF(INDEX(RAW_b_TEI0185_REV03!B:D,MATCH(H586,RAW_b_TEI0185_REV03!B:B,0),3)=L586,INDEX(
RAW_b_TEI0185_REV03!B:D,MATCH(H586,INDEX(RAW_b_TEI0185_REV03!B:B,MATCH(H586,RAW_b_TEI0185_REV03!B:B,)+1):'RAW_b_TEI0185_REV03'!B11657,)+MATCH(H586,RAW_b_TEI0185_REV03!B:B,),3),INDEX(RAW_b_TEI0185_REV03!B:D,MATCH(H586,RAW_b_TEI0185_REV03!B:B,0),3)),"---")))=1,"---",IF(K586&lt;&gt;"---",IF(INDEX(RAW_b_TEI0185_REV03!B:D,MATCH(H586,RAW_b_TEI0185_REV03!B:B,0),3)=L586,INDEX(
RAW_b_TEI0185_REV03!B:D,MATCH(H586,INDEX(RAW_b_TEI0185_REV03!B:B,MATCH(H586,RAW_b_TEI0185_REV03!B:B,)+1):'RAW_b_TEI0185_REV03'!B11657,)+MATCH(H586,RAW_b_TEI0185_REV03!B:B,),3),INDEX(RAW_b_TEI0185_REV03!B:D,MATCH(H586,RAW_b_TEI0185_REV03!B:B,0),3)),"---")),"---")</f>
        <v>---</v>
      </c>
      <c r="N586" t="str">
        <f>IFERROR(IF(AND(B586="B2B",J586="--"),L586,IF(
COUNTIF(B2B!H:H,(IF(K586&lt;&gt;"---",IF(INDEX(RAW_b_TEI0185_REV03!B:D,MATCH(H586,RAW_b_TEI0185_REV03!B:B,0),3)=L586,INDEX(
RAW_b_TEI0185_REV03!B:D,MATCH(H586,INDEX(RAW_b_TEI0185_REV03!B:B,MATCH(H586,RAW_b_TEI0185_REV03!B:B,)+1):'RAW_b_TEI0185_REV03'!B11657,)+MATCH(H586,RAW_b_TEI0185_REV03!B:B,),3),INDEX(RAW_b_TEI0185_REV03!B:D,MATCH(H586,RAW_b_TEI0185_REV03!B:B,0),3)),"---")))=0,"---",IF(K586&lt;&gt;"---",IF(INDEX(RAW_b_TEI0185_REV03!B:D,MATCH(H586,RAW_b_TEI0185_REV03!B:B,0),3)=L586,INDEX(
RAW_b_TEI0185_REV03!B:D,MATCH(H586,INDEX(RAW_b_TEI0185_REV03!B:B,MATCH(H586,RAW_b_TEI0185_REV03!B:B,)+1):'RAW_b_TEI0185_REV03'!B11657,)+MATCH(H586,RAW_b_TEI0185_REV03!B:B,),3),INDEX(RAW_b_TEI0185_REV03!B:D,MATCH(H586,RAW_b_TEI0185_REV03!B:B,0),3)),"---"))),"---")</f>
        <v>---</v>
      </c>
      <c r="T586">
        <f>COUNTIF(RAW_b_TEI0185_REV03!B:B,G586)</f>
        <v>75</v>
      </c>
      <c r="U586" t="str">
        <f t="shared" si="68"/>
        <v>FMC-12.0V</v>
      </c>
      <c r="W586" t="str">
        <f>IF(IF(IFERROR(VLOOKUP(H586,$O$6:$O$50,1,),1)=1,1,0),IFERROR(VLOOKUP($F$2&amp;"-"&amp;H586,RAW_b_TEI0185_REV03!C:G,4,0),"--"),"---")</f>
        <v>---</v>
      </c>
      <c r="X586" t="str">
        <f t="shared" si="69"/>
        <v>---</v>
      </c>
    </row>
    <row r="587" spans="1:24" x14ac:dyDescent="0.25">
      <c r="A587" t="s">
        <v>5705</v>
      </c>
      <c r="B587" t="s">
        <v>5223</v>
      </c>
      <c r="C587" t="s">
        <v>325</v>
      </c>
      <c r="D587" t="s">
        <v>271</v>
      </c>
      <c r="E587" t="s">
        <v>1580</v>
      </c>
      <c r="F587" t="str">
        <f t="shared" si="63"/>
        <v>J3-L37</v>
      </c>
      <c r="G587" t="str">
        <f>VLOOKUP(F587,RAW_b_TEI0185_REV03!A:B,2,0)</f>
        <v>12.0V</v>
      </c>
      <c r="H587" t="str">
        <f t="shared" si="64"/>
        <v>12.0V</v>
      </c>
      <c r="I587" t="str">
        <f t="shared" si="65"/>
        <v>--</v>
      </c>
      <c r="J587" t="str">
        <f t="shared" si="66"/>
        <v>---</v>
      </c>
      <c r="K587" t="str">
        <f>IFERROR(IF(J587="--",IF(G587=H587,VLOOKUP(G587,RAW_b_TEI0185_REV03!L:N,3,0),SUM(VLOOKUP(H587,RAW_b_TEI0185_REV03!L:N,3,0),VLOOKUP(G587,RAW_b_TEI0185_REV03!L:N,3,0))),"---"),"---")</f>
        <v>---</v>
      </c>
      <c r="L587" t="str">
        <f t="shared" si="67"/>
        <v>J3-L37</v>
      </c>
      <c r="M587" t="str">
        <f>IFERROR(IF(
COUNTIF(B2B!H:H,(IF(K587&lt;&gt;"---",IF(INDEX(RAW_b_TEI0185_REV03!B:D,MATCH(H587,RAW_b_TEI0185_REV03!B:B,0),3)=L587,INDEX(
RAW_b_TEI0185_REV03!B:D,MATCH(H587,INDEX(RAW_b_TEI0185_REV03!B:B,MATCH(H587,RAW_b_TEI0185_REV03!B:B,)+1):'RAW_b_TEI0185_REV03'!B11658,)+MATCH(H587,RAW_b_TEI0185_REV03!B:B,),3),INDEX(RAW_b_TEI0185_REV03!B:D,MATCH(H587,RAW_b_TEI0185_REV03!B:B,0),3)),"---")))=1,"---",IF(K587&lt;&gt;"---",IF(INDEX(RAW_b_TEI0185_REV03!B:D,MATCH(H587,RAW_b_TEI0185_REV03!B:B,0),3)=L587,INDEX(
RAW_b_TEI0185_REV03!B:D,MATCH(H587,INDEX(RAW_b_TEI0185_REV03!B:B,MATCH(H587,RAW_b_TEI0185_REV03!B:B,)+1):'RAW_b_TEI0185_REV03'!B11658,)+MATCH(H587,RAW_b_TEI0185_REV03!B:B,),3),INDEX(RAW_b_TEI0185_REV03!B:D,MATCH(H587,RAW_b_TEI0185_REV03!B:B,0),3)),"---")),"---")</f>
        <v>---</v>
      </c>
      <c r="N587" t="str">
        <f>IFERROR(IF(AND(B587="B2B",J587="--"),L587,IF(
COUNTIF(B2B!H:H,(IF(K587&lt;&gt;"---",IF(INDEX(RAW_b_TEI0185_REV03!B:D,MATCH(H587,RAW_b_TEI0185_REV03!B:B,0),3)=L587,INDEX(
RAW_b_TEI0185_REV03!B:D,MATCH(H587,INDEX(RAW_b_TEI0185_REV03!B:B,MATCH(H587,RAW_b_TEI0185_REV03!B:B,)+1):'RAW_b_TEI0185_REV03'!B11658,)+MATCH(H587,RAW_b_TEI0185_REV03!B:B,),3),INDEX(RAW_b_TEI0185_REV03!B:D,MATCH(H587,RAW_b_TEI0185_REV03!B:B,0),3)),"---")))=0,"---",IF(K587&lt;&gt;"---",IF(INDEX(RAW_b_TEI0185_REV03!B:D,MATCH(H587,RAW_b_TEI0185_REV03!B:B,0),3)=L587,INDEX(
RAW_b_TEI0185_REV03!B:D,MATCH(H587,INDEX(RAW_b_TEI0185_REV03!B:B,MATCH(H587,RAW_b_TEI0185_REV03!B:B,)+1):'RAW_b_TEI0185_REV03'!B11658,)+MATCH(H587,RAW_b_TEI0185_REV03!B:B,),3),INDEX(RAW_b_TEI0185_REV03!B:D,MATCH(H587,RAW_b_TEI0185_REV03!B:B,0),3)),"---"))),"---")</f>
        <v>---</v>
      </c>
      <c r="T587">
        <f>COUNTIF(RAW_b_TEI0185_REV03!B:B,G587)</f>
        <v>75</v>
      </c>
      <c r="U587" t="str">
        <f t="shared" si="68"/>
        <v>FMC-12.0V</v>
      </c>
      <c r="W587" t="str">
        <f>IF(IF(IFERROR(VLOOKUP(H587,$O$6:$O$50,1,),1)=1,1,0),IFERROR(VLOOKUP($F$2&amp;"-"&amp;H587,RAW_b_TEI0185_REV03!C:G,4,0),"--"),"---")</f>
        <v>---</v>
      </c>
      <c r="X587" t="str">
        <f t="shared" si="69"/>
        <v>---</v>
      </c>
    </row>
    <row r="588" spans="1:24" x14ac:dyDescent="0.25">
      <c r="A588" t="s">
        <v>5706</v>
      </c>
      <c r="B588" t="s">
        <v>5223</v>
      </c>
      <c r="C588" t="s">
        <v>294</v>
      </c>
      <c r="D588" t="s">
        <v>271</v>
      </c>
      <c r="E588" t="s">
        <v>1582</v>
      </c>
      <c r="F588" t="str">
        <f t="shared" si="63"/>
        <v>J3-L38</v>
      </c>
      <c r="G588" t="str">
        <f>VLOOKUP(F588,RAW_b_TEI0185_REV03!A:B,2,0)</f>
        <v>GND</v>
      </c>
      <c r="H588" t="str">
        <f t="shared" si="64"/>
        <v>GND</v>
      </c>
      <c r="I588" t="str">
        <f t="shared" si="65"/>
        <v>--</v>
      </c>
      <c r="J588" t="str">
        <f t="shared" si="66"/>
        <v>---</v>
      </c>
      <c r="K588" t="str">
        <f>IFERROR(IF(J588="--",IF(G588=H588,VLOOKUP(G588,RAW_b_TEI0185_REV03!L:N,3,0),SUM(VLOOKUP(H588,RAW_b_TEI0185_REV03!L:N,3,0),VLOOKUP(G588,RAW_b_TEI0185_REV03!L:N,3,0))),"---"),"---")</f>
        <v>---</v>
      </c>
      <c r="L588" t="str">
        <f t="shared" si="67"/>
        <v>J3-L38</v>
      </c>
      <c r="M588" t="str">
        <f>IFERROR(IF(
COUNTIF(B2B!H:H,(IF(K588&lt;&gt;"---",IF(INDEX(RAW_b_TEI0185_REV03!B:D,MATCH(H588,RAW_b_TEI0185_REV03!B:B,0),3)=L588,INDEX(
RAW_b_TEI0185_REV03!B:D,MATCH(H588,INDEX(RAW_b_TEI0185_REV03!B:B,MATCH(H588,RAW_b_TEI0185_REV03!B:B,)+1):'RAW_b_TEI0185_REV03'!B11659,)+MATCH(H588,RAW_b_TEI0185_REV03!B:B,),3),INDEX(RAW_b_TEI0185_REV03!B:D,MATCH(H588,RAW_b_TEI0185_REV03!B:B,0),3)),"---")))=1,"---",IF(K588&lt;&gt;"---",IF(INDEX(RAW_b_TEI0185_REV03!B:D,MATCH(H588,RAW_b_TEI0185_REV03!B:B,0),3)=L588,INDEX(
RAW_b_TEI0185_REV03!B:D,MATCH(H588,INDEX(RAW_b_TEI0185_REV03!B:B,MATCH(H588,RAW_b_TEI0185_REV03!B:B,)+1):'RAW_b_TEI0185_REV03'!B11659,)+MATCH(H588,RAW_b_TEI0185_REV03!B:B,),3),INDEX(RAW_b_TEI0185_REV03!B:D,MATCH(H588,RAW_b_TEI0185_REV03!B:B,0),3)),"---")),"---")</f>
        <v>---</v>
      </c>
      <c r="N588" t="str">
        <f>IFERROR(IF(AND(B588="B2B",J588="--"),L588,IF(
COUNTIF(B2B!H:H,(IF(K588&lt;&gt;"---",IF(INDEX(RAW_b_TEI0185_REV03!B:D,MATCH(H588,RAW_b_TEI0185_REV03!B:B,0),3)=L588,INDEX(
RAW_b_TEI0185_REV03!B:D,MATCH(H588,INDEX(RAW_b_TEI0185_REV03!B:B,MATCH(H588,RAW_b_TEI0185_REV03!B:B,)+1):'RAW_b_TEI0185_REV03'!B11659,)+MATCH(H588,RAW_b_TEI0185_REV03!B:B,),3),INDEX(RAW_b_TEI0185_REV03!B:D,MATCH(H588,RAW_b_TEI0185_REV03!B:B,0),3)),"---")))=0,"---",IF(K588&lt;&gt;"---",IF(INDEX(RAW_b_TEI0185_REV03!B:D,MATCH(H588,RAW_b_TEI0185_REV03!B:B,0),3)=L588,INDEX(
RAW_b_TEI0185_REV03!B:D,MATCH(H588,INDEX(RAW_b_TEI0185_REV03!B:B,MATCH(H588,RAW_b_TEI0185_REV03!B:B,)+1):'RAW_b_TEI0185_REV03'!B11659,)+MATCH(H588,RAW_b_TEI0185_REV03!B:B,),3),INDEX(RAW_b_TEI0185_REV03!B:D,MATCH(H588,RAW_b_TEI0185_REV03!B:B,0),3)),"---"))),"---")</f>
        <v>---</v>
      </c>
      <c r="T588">
        <f>COUNTIF(RAW_b_TEI0185_REV03!B:B,G588)</f>
        <v>2019</v>
      </c>
      <c r="U588" t="str">
        <f t="shared" si="68"/>
        <v>FMC-GND</v>
      </c>
      <c r="W588" t="str">
        <f>IF(IF(IFERROR(VLOOKUP(H588,$O$6:$O$50,1,),1)=1,1,0),IFERROR(VLOOKUP($F$2&amp;"-"&amp;H588,RAW_b_TEI0185_REV03!C:G,4,0),"--"),"---")</f>
        <v>---</v>
      </c>
      <c r="X588" t="str">
        <f t="shared" si="69"/>
        <v>---</v>
      </c>
    </row>
    <row r="589" spans="1:24" x14ac:dyDescent="0.25">
      <c r="A589" t="s">
        <v>5707</v>
      </c>
      <c r="B589" t="s">
        <v>5223</v>
      </c>
      <c r="C589" t="s">
        <v>294</v>
      </c>
      <c r="D589" t="s">
        <v>271</v>
      </c>
      <c r="E589" t="s">
        <v>1584</v>
      </c>
      <c r="F589" t="str">
        <f t="shared" si="63"/>
        <v>J3-L39</v>
      </c>
      <c r="G589" t="str">
        <f>VLOOKUP(F589,RAW_b_TEI0185_REV03!A:B,2,0)</f>
        <v>GND</v>
      </c>
      <c r="H589" t="str">
        <f t="shared" si="64"/>
        <v>GND</v>
      </c>
      <c r="I589" t="str">
        <f t="shared" si="65"/>
        <v>--</v>
      </c>
      <c r="J589" t="str">
        <f t="shared" si="66"/>
        <v>---</v>
      </c>
      <c r="K589" t="str">
        <f>IFERROR(IF(J589="--",IF(G589=H589,VLOOKUP(G589,RAW_b_TEI0185_REV03!L:N,3,0),SUM(VLOOKUP(H589,RAW_b_TEI0185_REV03!L:N,3,0),VLOOKUP(G589,RAW_b_TEI0185_REV03!L:N,3,0))),"---"),"---")</f>
        <v>---</v>
      </c>
      <c r="L589" t="str">
        <f t="shared" si="67"/>
        <v>J3-L39</v>
      </c>
      <c r="M589" t="str">
        <f>IFERROR(IF(
COUNTIF(B2B!H:H,(IF(K589&lt;&gt;"---",IF(INDEX(RAW_b_TEI0185_REV03!B:D,MATCH(H589,RAW_b_TEI0185_REV03!B:B,0),3)=L589,INDEX(
RAW_b_TEI0185_REV03!B:D,MATCH(H589,INDEX(RAW_b_TEI0185_REV03!B:B,MATCH(H589,RAW_b_TEI0185_REV03!B:B,)+1):'RAW_b_TEI0185_REV03'!B11660,)+MATCH(H589,RAW_b_TEI0185_REV03!B:B,),3),INDEX(RAW_b_TEI0185_REV03!B:D,MATCH(H589,RAW_b_TEI0185_REV03!B:B,0),3)),"---")))=1,"---",IF(K589&lt;&gt;"---",IF(INDEX(RAW_b_TEI0185_REV03!B:D,MATCH(H589,RAW_b_TEI0185_REV03!B:B,0),3)=L589,INDEX(
RAW_b_TEI0185_REV03!B:D,MATCH(H589,INDEX(RAW_b_TEI0185_REV03!B:B,MATCH(H589,RAW_b_TEI0185_REV03!B:B,)+1):'RAW_b_TEI0185_REV03'!B11660,)+MATCH(H589,RAW_b_TEI0185_REV03!B:B,),3),INDEX(RAW_b_TEI0185_REV03!B:D,MATCH(H589,RAW_b_TEI0185_REV03!B:B,0),3)),"---")),"---")</f>
        <v>---</v>
      </c>
      <c r="N589" t="str">
        <f>IFERROR(IF(AND(B589="B2B",J589="--"),L589,IF(
COUNTIF(B2B!H:H,(IF(K589&lt;&gt;"---",IF(INDEX(RAW_b_TEI0185_REV03!B:D,MATCH(H589,RAW_b_TEI0185_REV03!B:B,0),3)=L589,INDEX(
RAW_b_TEI0185_REV03!B:D,MATCH(H589,INDEX(RAW_b_TEI0185_REV03!B:B,MATCH(H589,RAW_b_TEI0185_REV03!B:B,)+1):'RAW_b_TEI0185_REV03'!B11660,)+MATCH(H589,RAW_b_TEI0185_REV03!B:B,),3),INDEX(RAW_b_TEI0185_REV03!B:D,MATCH(H589,RAW_b_TEI0185_REV03!B:B,0),3)),"---")))=0,"---",IF(K589&lt;&gt;"---",IF(INDEX(RAW_b_TEI0185_REV03!B:D,MATCH(H589,RAW_b_TEI0185_REV03!B:B,0),3)=L589,INDEX(
RAW_b_TEI0185_REV03!B:D,MATCH(H589,INDEX(RAW_b_TEI0185_REV03!B:B,MATCH(H589,RAW_b_TEI0185_REV03!B:B,)+1):'RAW_b_TEI0185_REV03'!B11660,)+MATCH(H589,RAW_b_TEI0185_REV03!B:B,),3),INDEX(RAW_b_TEI0185_REV03!B:D,MATCH(H589,RAW_b_TEI0185_REV03!B:B,0),3)),"---"))),"---")</f>
        <v>---</v>
      </c>
      <c r="T589">
        <f>COUNTIF(RAW_b_TEI0185_REV03!B:B,G589)</f>
        <v>2019</v>
      </c>
      <c r="U589" t="str">
        <f t="shared" si="68"/>
        <v>FMC-GND</v>
      </c>
      <c r="W589" t="str">
        <f>IF(IF(IFERROR(VLOOKUP(H589,$O$6:$O$50,1,),1)=1,1,0),IFERROR(VLOOKUP($F$2&amp;"-"&amp;H589,RAW_b_TEI0185_REV03!C:G,4,0),"--"),"---")</f>
        <v>---</v>
      </c>
      <c r="X589" t="str">
        <f t="shared" si="69"/>
        <v>---</v>
      </c>
    </row>
    <row r="590" spans="1:24" x14ac:dyDescent="0.25">
      <c r="A590" t="s">
        <v>5708</v>
      </c>
      <c r="B590" t="s">
        <v>5223</v>
      </c>
      <c r="C590" t="s">
        <v>325</v>
      </c>
      <c r="D590" t="s">
        <v>271</v>
      </c>
      <c r="E590" t="s">
        <v>1586</v>
      </c>
      <c r="F590" t="str">
        <f t="shared" si="63"/>
        <v>J3-L40</v>
      </c>
      <c r="G590" t="str">
        <f>VLOOKUP(F590,RAW_b_TEI0185_REV03!A:B,2,0)</f>
        <v>12.0V</v>
      </c>
      <c r="H590" t="str">
        <f t="shared" si="64"/>
        <v>12.0V</v>
      </c>
      <c r="I590" t="str">
        <f t="shared" si="65"/>
        <v>--</v>
      </c>
      <c r="J590" t="str">
        <f t="shared" si="66"/>
        <v>---</v>
      </c>
      <c r="K590" t="str">
        <f>IFERROR(IF(J590="--",IF(G590=H590,VLOOKUP(G590,RAW_b_TEI0185_REV03!L:N,3,0),SUM(VLOOKUP(H590,RAW_b_TEI0185_REV03!L:N,3,0),VLOOKUP(G590,RAW_b_TEI0185_REV03!L:N,3,0))),"---"),"---")</f>
        <v>---</v>
      </c>
      <c r="L590" t="str">
        <f t="shared" si="67"/>
        <v>J3-L40</v>
      </c>
      <c r="M590" t="str">
        <f>IFERROR(IF(
COUNTIF(B2B!H:H,(IF(K590&lt;&gt;"---",IF(INDEX(RAW_b_TEI0185_REV03!B:D,MATCH(H590,RAW_b_TEI0185_REV03!B:B,0),3)=L590,INDEX(
RAW_b_TEI0185_REV03!B:D,MATCH(H590,INDEX(RAW_b_TEI0185_REV03!B:B,MATCH(H590,RAW_b_TEI0185_REV03!B:B,)+1):'RAW_b_TEI0185_REV03'!B11661,)+MATCH(H590,RAW_b_TEI0185_REV03!B:B,),3),INDEX(RAW_b_TEI0185_REV03!B:D,MATCH(H590,RAW_b_TEI0185_REV03!B:B,0),3)),"---")))=1,"---",IF(K590&lt;&gt;"---",IF(INDEX(RAW_b_TEI0185_REV03!B:D,MATCH(H590,RAW_b_TEI0185_REV03!B:B,0),3)=L590,INDEX(
RAW_b_TEI0185_REV03!B:D,MATCH(H590,INDEX(RAW_b_TEI0185_REV03!B:B,MATCH(H590,RAW_b_TEI0185_REV03!B:B,)+1):'RAW_b_TEI0185_REV03'!B11661,)+MATCH(H590,RAW_b_TEI0185_REV03!B:B,),3),INDEX(RAW_b_TEI0185_REV03!B:D,MATCH(H590,RAW_b_TEI0185_REV03!B:B,0),3)),"---")),"---")</f>
        <v>---</v>
      </c>
      <c r="N590" t="str">
        <f>IFERROR(IF(AND(B590="B2B",J590="--"),L590,IF(
COUNTIF(B2B!H:H,(IF(K590&lt;&gt;"---",IF(INDEX(RAW_b_TEI0185_REV03!B:D,MATCH(H590,RAW_b_TEI0185_REV03!B:B,0),3)=L590,INDEX(
RAW_b_TEI0185_REV03!B:D,MATCH(H590,INDEX(RAW_b_TEI0185_REV03!B:B,MATCH(H590,RAW_b_TEI0185_REV03!B:B,)+1):'RAW_b_TEI0185_REV03'!B11661,)+MATCH(H590,RAW_b_TEI0185_REV03!B:B,),3),INDEX(RAW_b_TEI0185_REV03!B:D,MATCH(H590,RAW_b_TEI0185_REV03!B:B,0),3)),"---")))=0,"---",IF(K590&lt;&gt;"---",IF(INDEX(RAW_b_TEI0185_REV03!B:D,MATCH(H590,RAW_b_TEI0185_REV03!B:B,0),3)=L590,INDEX(
RAW_b_TEI0185_REV03!B:D,MATCH(H590,INDEX(RAW_b_TEI0185_REV03!B:B,MATCH(H590,RAW_b_TEI0185_REV03!B:B,)+1):'RAW_b_TEI0185_REV03'!B11661,)+MATCH(H590,RAW_b_TEI0185_REV03!B:B,),3),INDEX(RAW_b_TEI0185_REV03!B:D,MATCH(H590,RAW_b_TEI0185_REV03!B:B,0),3)),"---"))),"---")</f>
        <v>---</v>
      </c>
      <c r="T590">
        <f>COUNTIF(RAW_b_TEI0185_REV03!B:B,G590)</f>
        <v>75</v>
      </c>
      <c r="U590" t="str">
        <f t="shared" si="68"/>
        <v>FMC-12.0V</v>
      </c>
      <c r="W590" t="str">
        <f>IF(IF(IFERROR(VLOOKUP(H590,$O$6:$O$50,1,),1)=1,1,0),IFERROR(VLOOKUP($F$2&amp;"-"&amp;H590,RAW_b_TEI0185_REV03!C:G,4,0),"--"),"---")</f>
        <v>---</v>
      </c>
      <c r="X590" t="str">
        <f t="shared" si="69"/>
        <v>---</v>
      </c>
    </row>
    <row r="591" spans="1:24" x14ac:dyDescent="0.25">
      <c r="A591" t="s">
        <v>5709</v>
      </c>
      <c r="B591" t="s">
        <v>5223</v>
      </c>
      <c r="C591" t="s">
        <v>294</v>
      </c>
      <c r="D591" t="s">
        <v>271</v>
      </c>
      <c r="E591" t="s">
        <v>1588</v>
      </c>
      <c r="F591" t="str">
        <f t="shared" si="63"/>
        <v>J3-M1</v>
      </c>
      <c r="G591" t="str">
        <f>VLOOKUP(F591,RAW_b_TEI0185_REV03!A:B,2,0)</f>
        <v>GND</v>
      </c>
      <c r="H591" t="str">
        <f t="shared" si="64"/>
        <v>GND</v>
      </c>
      <c r="I591" t="str">
        <f t="shared" si="65"/>
        <v>--</v>
      </c>
      <c r="J591" t="str">
        <f t="shared" si="66"/>
        <v>---</v>
      </c>
      <c r="K591" t="str">
        <f>IFERROR(IF(J591="--",IF(G591=H591,VLOOKUP(G591,RAW_b_TEI0185_REV03!L:N,3,0),SUM(VLOOKUP(H591,RAW_b_TEI0185_REV03!L:N,3,0),VLOOKUP(G591,RAW_b_TEI0185_REV03!L:N,3,0))),"---"),"---")</f>
        <v>---</v>
      </c>
      <c r="L591" t="str">
        <f t="shared" si="67"/>
        <v>J3-M1</v>
      </c>
      <c r="M591" t="str">
        <f>IFERROR(IF(
COUNTIF(B2B!H:H,(IF(K591&lt;&gt;"---",IF(INDEX(RAW_b_TEI0185_REV03!B:D,MATCH(H591,RAW_b_TEI0185_REV03!B:B,0),3)=L591,INDEX(
RAW_b_TEI0185_REV03!B:D,MATCH(H591,INDEX(RAW_b_TEI0185_REV03!B:B,MATCH(H591,RAW_b_TEI0185_REV03!B:B,)+1):'RAW_b_TEI0185_REV03'!B11662,)+MATCH(H591,RAW_b_TEI0185_REV03!B:B,),3),INDEX(RAW_b_TEI0185_REV03!B:D,MATCH(H591,RAW_b_TEI0185_REV03!B:B,0),3)),"---")))=1,"---",IF(K591&lt;&gt;"---",IF(INDEX(RAW_b_TEI0185_REV03!B:D,MATCH(H591,RAW_b_TEI0185_REV03!B:B,0),3)=L591,INDEX(
RAW_b_TEI0185_REV03!B:D,MATCH(H591,INDEX(RAW_b_TEI0185_REV03!B:B,MATCH(H591,RAW_b_TEI0185_REV03!B:B,)+1):'RAW_b_TEI0185_REV03'!B11662,)+MATCH(H591,RAW_b_TEI0185_REV03!B:B,),3),INDEX(RAW_b_TEI0185_REV03!B:D,MATCH(H591,RAW_b_TEI0185_REV03!B:B,0),3)),"---")),"---")</f>
        <v>---</v>
      </c>
      <c r="N591" t="str">
        <f>IFERROR(IF(AND(B591="B2B",J591="--"),L591,IF(
COUNTIF(B2B!H:H,(IF(K591&lt;&gt;"---",IF(INDEX(RAW_b_TEI0185_REV03!B:D,MATCH(H591,RAW_b_TEI0185_REV03!B:B,0),3)=L591,INDEX(
RAW_b_TEI0185_REV03!B:D,MATCH(H591,INDEX(RAW_b_TEI0185_REV03!B:B,MATCH(H591,RAW_b_TEI0185_REV03!B:B,)+1):'RAW_b_TEI0185_REV03'!B11662,)+MATCH(H591,RAW_b_TEI0185_REV03!B:B,),3),INDEX(RAW_b_TEI0185_REV03!B:D,MATCH(H591,RAW_b_TEI0185_REV03!B:B,0),3)),"---")))=0,"---",IF(K591&lt;&gt;"---",IF(INDEX(RAW_b_TEI0185_REV03!B:D,MATCH(H591,RAW_b_TEI0185_REV03!B:B,0),3)=L591,INDEX(
RAW_b_TEI0185_REV03!B:D,MATCH(H591,INDEX(RAW_b_TEI0185_REV03!B:B,MATCH(H591,RAW_b_TEI0185_REV03!B:B,)+1):'RAW_b_TEI0185_REV03'!B11662,)+MATCH(H591,RAW_b_TEI0185_REV03!B:B,),3),INDEX(RAW_b_TEI0185_REV03!B:D,MATCH(H591,RAW_b_TEI0185_REV03!B:B,0),3)),"---"))),"---")</f>
        <v>---</v>
      </c>
      <c r="T591">
        <f>COUNTIF(RAW_b_TEI0185_REV03!B:B,G591)</f>
        <v>2019</v>
      </c>
      <c r="U591" t="str">
        <f t="shared" si="68"/>
        <v>FMC-GND</v>
      </c>
      <c r="W591" t="str">
        <f>IF(IF(IFERROR(VLOOKUP(H591,$O$6:$O$50,1,),1)=1,1,0),IFERROR(VLOOKUP($F$2&amp;"-"&amp;H591,RAW_b_TEI0185_REV03!C:G,4,0),"--"),"---")</f>
        <v>---</v>
      </c>
      <c r="X591" t="str">
        <f t="shared" si="69"/>
        <v>---</v>
      </c>
    </row>
    <row r="592" spans="1:24" x14ac:dyDescent="0.25">
      <c r="A592" t="s">
        <v>5710</v>
      </c>
      <c r="B592" t="s">
        <v>5223</v>
      </c>
      <c r="C592" t="s">
        <v>294</v>
      </c>
      <c r="D592" t="s">
        <v>271</v>
      </c>
      <c r="E592" t="s">
        <v>1590</v>
      </c>
      <c r="F592" t="str">
        <f t="shared" si="63"/>
        <v>J3-M4</v>
      </c>
      <c r="G592" t="str">
        <f>VLOOKUP(F592,RAW_b_TEI0185_REV03!A:B,2,0)</f>
        <v>GND</v>
      </c>
      <c r="H592" t="str">
        <f t="shared" si="64"/>
        <v>GND</v>
      </c>
      <c r="I592" t="str">
        <f t="shared" si="65"/>
        <v>--</v>
      </c>
      <c r="J592" t="str">
        <f t="shared" si="66"/>
        <v>---</v>
      </c>
      <c r="K592" t="str">
        <f>IFERROR(IF(J592="--",IF(G592=H592,VLOOKUP(G592,RAW_b_TEI0185_REV03!L:N,3,0),SUM(VLOOKUP(H592,RAW_b_TEI0185_REV03!L:N,3,0),VLOOKUP(G592,RAW_b_TEI0185_REV03!L:N,3,0))),"---"),"---")</f>
        <v>---</v>
      </c>
      <c r="L592" t="str">
        <f t="shared" si="67"/>
        <v>J3-M4</v>
      </c>
      <c r="M592" t="str">
        <f>IFERROR(IF(
COUNTIF(B2B!H:H,(IF(K592&lt;&gt;"---",IF(INDEX(RAW_b_TEI0185_REV03!B:D,MATCH(H592,RAW_b_TEI0185_REV03!B:B,0),3)=L592,INDEX(
RAW_b_TEI0185_REV03!B:D,MATCH(H592,INDEX(RAW_b_TEI0185_REV03!B:B,MATCH(H592,RAW_b_TEI0185_REV03!B:B,)+1):'RAW_b_TEI0185_REV03'!B11663,)+MATCH(H592,RAW_b_TEI0185_REV03!B:B,),3),INDEX(RAW_b_TEI0185_REV03!B:D,MATCH(H592,RAW_b_TEI0185_REV03!B:B,0),3)),"---")))=1,"---",IF(K592&lt;&gt;"---",IF(INDEX(RAW_b_TEI0185_REV03!B:D,MATCH(H592,RAW_b_TEI0185_REV03!B:B,0),3)=L592,INDEX(
RAW_b_TEI0185_REV03!B:D,MATCH(H592,INDEX(RAW_b_TEI0185_REV03!B:B,MATCH(H592,RAW_b_TEI0185_REV03!B:B,)+1):'RAW_b_TEI0185_REV03'!B11663,)+MATCH(H592,RAW_b_TEI0185_REV03!B:B,),3),INDEX(RAW_b_TEI0185_REV03!B:D,MATCH(H592,RAW_b_TEI0185_REV03!B:B,0),3)),"---")),"---")</f>
        <v>---</v>
      </c>
      <c r="N592" t="str">
        <f>IFERROR(IF(AND(B592="B2B",J592="--"),L592,IF(
COUNTIF(B2B!H:H,(IF(K592&lt;&gt;"---",IF(INDEX(RAW_b_TEI0185_REV03!B:D,MATCH(H592,RAW_b_TEI0185_REV03!B:B,0),3)=L592,INDEX(
RAW_b_TEI0185_REV03!B:D,MATCH(H592,INDEX(RAW_b_TEI0185_REV03!B:B,MATCH(H592,RAW_b_TEI0185_REV03!B:B,)+1):'RAW_b_TEI0185_REV03'!B11663,)+MATCH(H592,RAW_b_TEI0185_REV03!B:B,),3),INDEX(RAW_b_TEI0185_REV03!B:D,MATCH(H592,RAW_b_TEI0185_REV03!B:B,0),3)),"---")))=0,"---",IF(K592&lt;&gt;"---",IF(INDEX(RAW_b_TEI0185_REV03!B:D,MATCH(H592,RAW_b_TEI0185_REV03!B:B,0),3)=L592,INDEX(
RAW_b_TEI0185_REV03!B:D,MATCH(H592,INDEX(RAW_b_TEI0185_REV03!B:B,MATCH(H592,RAW_b_TEI0185_REV03!B:B,)+1):'RAW_b_TEI0185_REV03'!B11663,)+MATCH(H592,RAW_b_TEI0185_REV03!B:B,),3),INDEX(RAW_b_TEI0185_REV03!B:D,MATCH(H592,RAW_b_TEI0185_REV03!B:B,0),3)),"---"))),"---")</f>
        <v>---</v>
      </c>
      <c r="T592">
        <f>COUNTIF(RAW_b_TEI0185_REV03!B:B,G592)</f>
        <v>2019</v>
      </c>
      <c r="U592" t="str">
        <f t="shared" si="68"/>
        <v>FMC-GND</v>
      </c>
      <c r="W592" t="str">
        <f>IF(IF(IFERROR(VLOOKUP(H592,$O$6:$O$50,1,),1)=1,1,0),IFERROR(VLOOKUP($F$2&amp;"-"&amp;H592,RAW_b_TEI0185_REV03!C:G,4,0),"--"),"---")</f>
        <v>---</v>
      </c>
      <c r="X592" t="str">
        <f t="shared" si="69"/>
        <v>---</v>
      </c>
    </row>
    <row r="593" spans="1:24" x14ac:dyDescent="0.25">
      <c r="A593" t="s">
        <v>5711</v>
      </c>
      <c r="B593" t="s">
        <v>5223</v>
      </c>
      <c r="C593" t="s">
        <v>294</v>
      </c>
      <c r="D593" t="s">
        <v>271</v>
      </c>
      <c r="E593" t="s">
        <v>1592</v>
      </c>
      <c r="F593" t="str">
        <f t="shared" si="63"/>
        <v>J3-M5</v>
      </c>
      <c r="G593" t="str">
        <f>VLOOKUP(F593,RAW_b_TEI0185_REV03!A:B,2,0)</f>
        <v>GND</v>
      </c>
      <c r="H593" t="str">
        <f t="shared" si="64"/>
        <v>GND</v>
      </c>
      <c r="I593" t="str">
        <f t="shared" si="65"/>
        <v>--</v>
      </c>
      <c r="J593" t="str">
        <f t="shared" si="66"/>
        <v>---</v>
      </c>
      <c r="K593" t="str">
        <f>IFERROR(IF(J593="--",IF(G593=H593,VLOOKUP(G593,RAW_b_TEI0185_REV03!L:N,3,0),SUM(VLOOKUP(H593,RAW_b_TEI0185_REV03!L:N,3,0),VLOOKUP(G593,RAW_b_TEI0185_REV03!L:N,3,0))),"---"),"---")</f>
        <v>---</v>
      </c>
      <c r="L593" t="str">
        <f t="shared" si="67"/>
        <v>J3-M5</v>
      </c>
      <c r="M593" t="str">
        <f>IFERROR(IF(
COUNTIF(B2B!H:H,(IF(K593&lt;&gt;"---",IF(INDEX(RAW_b_TEI0185_REV03!B:D,MATCH(H593,RAW_b_TEI0185_REV03!B:B,0),3)=L593,INDEX(
RAW_b_TEI0185_REV03!B:D,MATCH(H593,INDEX(RAW_b_TEI0185_REV03!B:B,MATCH(H593,RAW_b_TEI0185_REV03!B:B,)+1):'RAW_b_TEI0185_REV03'!B11664,)+MATCH(H593,RAW_b_TEI0185_REV03!B:B,),3),INDEX(RAW_b_TEI0185_REV03!B:D,MATCH(H593,RAW_b_TEI0185_REV03!B:B,0),3)),"---")))=1,"---",IF(K593&lt;&gt;"---",IF(INDEX(RAW_b_TEI0185_REV03!B:D,MATCH(H593,RAW_b_TEI0185_REV03!B:B,0),3)=L593,INDEX(
RAW_b_TEI0185_REV03!B:D,MATCH(H593,INDEX(RAW_b_TEI0185_REV03!B:B,MATCH(H593,RAW_b_TEI0185_REV03!B:B,)+1):'RAW_b_TEI0185_REV03'!B11664,)+MATCH(H593,RAW_b_TEI0185_REV03!B:B,),3),INDEX(RAW_b_TEI0185_REV03!B:D,MATCH(H593,RAW_b_TEI0185_REV03!B:B,0),3)),"---")),"---")</f>
        <v>---</v>
      </c>
      <c r="N593" t="str">
        <f>IFERROR(IF(AND(B593="B2B",J593="--"),L593,IF(
COUNTIF(B2B!H:H,(IF(K593&lt;&gt;"---",IF(INDEX(RAW_b_TEI0185_REV03!B:D,MATCH(H593,RAW_b_TEI0185_REV03!B:B,0),3)=L593,INDEX(
RAW_b_TEI0185_REV03!B:D,MATCH(H593,INDEX(RAW_b_TEI0185_REV03!B:B,MATCH(H593,RAW_b_TEI0185_REV03!B:B,)+1):'RAW_b_TEI0185_REV03'!B11664,)+MATCH(H593,RAW_b_TEI0185_REV03!B:B,),3),INDEX(RAW_b_TEI0185_REV03!B:D,MATCH(H593,RAW_b_TEI0185_REV03!B:B,0),3)),"---")))=0,"---",IF(K593&lt;&gt;"---",IF(INDEX(RAW_b_TEI0185_REV03!B:D,MATCH(H593,RAW_b_TEI0185_REV03!B:B,0),3)=L593,INDEX(
RAW_b_TEI0185_REV03!B:D,MATCH(H593,INDEX(RAW_b_TEI0185_REV03!B:B,MATCH(H593,RAW_b_TEI0185_REV03!B:B,)+1):'RAW_b_TEI0185_REV03'!B11664,)+MATCH(H593,RAW_b_TEI0185_REV03!B:B,),3),INDEX(RAW_b_TEI0185_REV03!B:D,MATCH(H593,RAW_b_TEI0185_REV03!B:B,0),3)),"---"))),"---")</f>
        <v>---</v>
      </c>
      <c r="T593">
        <f>COUNTIF(RAW_b_TEI0185_REV03!B:B,G593)</f>
        <v>2019</v>
      </c>
      <c r="U593" t="str">
        <f t="shared" si="68"/>
        <v>FMC-GND</v>
      </c>
      <c r="W593" t="str">
        <f>IF(IF(IFERROR(VLOOKUP(H593,$O$6:$O$50,1,),1)=1,1,0),IFERROR(VLOOKUP($F$2&amp;"-"&amp;H593,RAW_b_TEI0185_REV03!C:G,4,0),"--"),"---")</f>
        <v>---</v>
      </c>
      <c r="X593" t="str">
        <f t="shared" si="69"/>
        <v>---</v>
      </c>
    </row>
    <row r="594" spans="1:24" x14ac:dyDescent="0.25">
      <c r="A594" t="s">
        <v>5712</v>
      </c>
      <c r="B594" t="s">
        <v>5223</v>
      </c>
      <c r="C594" t="s">
        <v>294</v>
      </c>
      <c r="D594" t="s">
        <v>271</v>
      </c>
      <c r="E594" t="s">
        <v>1594</v>
      </c>
      <c r="F594" t="str">
        <f t="shared" si="63"/>
        <v>J3-M8</v>
      </c>
      <c r="G594" t="str">
        <f>VLOOKUP(F594,RAW_b_TEI0185_REV03!A:B,2,0)</f>
        <v>GND</v>
      </c>
      <c r="H594" t="str">
        <f t="shared" si="64"/>
        <v>GND</v>
      </c>
      <c r="I594" t="str">
        <f t="shared" si="65"/>
        <v>--</v>
      </c>
      <c r="J594" t="str">
        <f t="shared" si="66"/>
        <v>---</v>
      </c>
      <c r="K594" t="str">
        <f>IFERROR(IF(J594="--",IF(G594=H594,VLOOKUP(G594,RAW_b_TEI0185_REV03!L:N,3,0),SUM(VLOOKUP(H594,RAW_b_TEI0185_REV03!L:N,3,0),VLOOKUP(G594,RAW_b_TEI0185_REV03!L:N,3,0))),"---"),"---")</f>
        <v>---</v>
      </c>
      <c r="L594" t="str">
        <f t="shared" si="67"/>
        <v>J3-M8</v>
      </c>
      <c r="M594" t="str">
        <f>IFERROR(IF(
COUNTIF(B2B!H:H,(IF(K594&lt;&gt;"---",IF(INDEX(RAW_b_TEI0185_REV03!B:D,MATCH(H594,RAW_b_TEI0185_REV03!B:B,0),3)=L594,INDEX(
RAW_b_TEI0185_REV03!B:D,MATCH(H594,INDEX(RAW_b_TEI0185_REV03!B:B,MATCH(H594,RAW_b_TEI0185_REV03!B:B,)+1):'RAW_b_TEI0185_REV03'!B11665,)+MATCH(H594,RAW_b_TEI0185_REV03!B:B,),3),INDEX(RAW_b_TEI0185_REV03!B:D,MATCH(H594,RAW_b_TEI0185_REV03!B:B,0),3)),"---")))=1,"---",IF(K594&lt;&gt;"---",IF(INDEX(RAW_b_TEI0185_REV03!B:D,MATCH(H594,RAW_b_TEI0185_REV03!B:B,0),3)=L594,INDEX(
RAW_b_TEI0185_REV03!B:D,MATCH(H594,INDEX(RAW_b_TEI0185_REV03!B:B,MATCH(H594,RAW_b_TEI0185_REV03!B:B,)+1):'RAW_b_TEI0185_REV03'!B11665,)+MATCH(H594,RAW_b_TEI0185_REV03!B:B,),3),INDEX(RAW_b_TEI0185_REV03!B:D,MATCH(H594,RAW_b_TEI0185_REV03!B:B,0),3)),"---")),"---")</f>
        <v>---</v>
      </c>
      <c r="N594" t="str">
        <f>IFERROR(IF(AND(B594="B2B",J594="--"),L594,IF(
COUNTIF(B2B!H:H,(IF(K594&lt;&gt;"---",IF(INDEX(RAW_b_TEI0185_REV03!B:D,MATCH(H594,RAW_b_TEI0185_REV03!B:B,0),3)=L594,INDEX(
RAW_b_TEI0185_REV03!B:D,MATCH(H594,INDEX(RAW_b_TEI0185_REV03!B:B,MATCH(H594,RAW_b_TEI0185_REV03!B:B,)+1):'RAW_b_TEI0185_REV03'!B11665,)+MATCH(H594,RAW_b_TEI0185_REV03!B:B,),3),INDEX(RAW_b_TEI0185_REV03!B:D,MATCH(H594,RAW_b_TEI0185_REV03!B:B,0),3)),"---")))=0,"---",IF(K594&lt;&gt;"---",IF(INDEX(RAW_b_TEI0185_REV03!B:D,MATCH(H594,RAW_b_TEI0185_REV03!B:B,0),3)=L594,INDEX(
RAW_b_TEI0185_REV03!B:D,MATCH(H594,INDEX(RAW_b_TEI0185_REV03!B:B,MATCH(H594,RAW_b_TEI0185_REV03!B:B,)+1):'RAW_b_TEI0185_REV03'!B11665,)+MATCH(H594,RAW_b_TEI0185_REV03!B:B,),3),INDEX(RAW_b_TEI0185_REV03!B:D,MATCH(H594,RAW_b_TEI0185_REV03!B:B,0),3)),"---"))),"---")</f>
        <v>---</v>
      </c>
      <c r="T594">
        <f>COUNTIF(RAW_b_TEI0185_REV03!B:B,G594)</f>
        <v>2019</v>
      </c>
      <c r="U594" t="str">
        <f t="shared" si="68"/>
        <v>FMC-GND</v>
      </c>
      <c r="W594" t="str">
        <f>IF(IF(IFERROR(VLOOKUP(H594,$O$6:$O$50,1,),1)=1,1,0),IFERROR(VLOOKUP($F$2&amp;"-"&amp;H594,RAW_b_TEI0185_REV03!C:G,4,0),"--"),"---")</f>
        <v>---</v>
      </c>
      <c r="X594" t="str">
        <f t="shared" si="69"/>
        <v>---</v>
      </c>
    </row>
    <row r="595" spans="1:24" x14ac:dyDescent="0.25">
      <c r="A595" t="s">
        <v>5713</v>
      </c>
      <c r="B595" t="s">
        <v>5223</v>
      </c>
      <c r="C595" t="s">
        <v>294</v>
      </c>
      <c r="D595" t="s">
        <v>271</v>
      </c>
      <c r="E595" t="s">
        <v>1596</v>
      </c>
      <c r="F595" t="str">
        <f t="shared" si="63"/>
        <v>J3-M9</v>
      </c>
      <c r="G595" t="str">
        <f>VLOOKUP(F595,RAW_b_TEI0185_REV03!A:B,2,0)</f>
        <v>GND</v>
      </c>
      <c r="H595" t="str">
        <f t="shared" si="64"/>
        <v>GND</v>
      </c>
      <c r="I595" t="str">
        <f t="shared" si="65"/>
        <v>--</v>
      </c>
      <c r="J595" t="str">
        <f t="shared" si="66"/>
        <v>---</v>
      </c>
      <c r="K595" t="str">
        <f>IFERROR(IF(J595="--",IF(G595=H595,VLOOKUP(G595,RAW_b_TEI0185_REV03!L:N,3,0),SUM(VLOOKUP(H595,RAW_b_TEI0185_REV03!L:N,3,0),VLOOKUP(G595,RAW_b_TEI0185_REV03!L:N,3,0))),"---"),"---")</f>
        <v>---</v>
      </c>
      <c r="L595" t="str">
        <f t="shared" si="67"/>
        <v>J3-M9</v>
      </c>
      <c r="M595" t="str">
        <f>IFERROR(IF(
COUNTIF(B2B!H:H,(IF(K595&lt;&gt;"---",IF(INDEX(RAW_b_TEI0185_REV03!B:D,MATCH(H595,RAW_b_TEI0185_REV03!B:B,0),3)=L595,INDEX(
RAW_b_TEI0185_REV03!B:D,MATCH(H595,INDEX(RAW_b_TEI0185_REV03!B:B,MATCH(H595,RAW_b_TEI0185_REV03!B:B,)+1):'RAW_b_TEI0185_REV03'!B11666,)+MATCH(H595,RAW_b_TEI0185_REV03!B:B,),3),INDEX(RAW_b_TEI0185_REV03!B:D,MATCH(H595,RAW_b_TEI0185_REV03!B:B,0),3)),"---")))=1,"---",IF(K595&lt;&gt;"---",IF(INDEX(RAW_b_TEI0185_REV03!B:D,MATCH(H595,RAW_b_TEI0185_REV03!B:B,0),3)=L595,INDEX(
RAW_b_TEI0185_REV03!B:D,MATCH(H595,INDEX(RAW_b_TEI0185_REV03!B:B,MATCH(H595,RAW_b_TEI0185_REV03!B:B,)+1):'RAW_b_TEI0185_REV03'!B11666,)+MATCH(H595,RAW_b_TEI0185_REV03!B:B,),3),INDEX(RAW_b_TEI0185_REV03!B:D,MATCH(H595,RAW_b_TEI0185_REV03!B:B,0),3)),"---")),"---")</f>
        <v>---</v>
      </c>
      <c r="N595" t="str">
        <f>IFERROR(IF(AND(B595="B2B",J595="--"),L595,IF(
COUNTIF(B2B!H:H,(IF(K595&lt;&gt;"---",IF(INDEX(RAW_b_TEI0185_REV03!B:D,MATCH(H595,RAW_b_TEI0185_REV03!B:B,0),3)=L595,INDEX(
RAW_b_TEI0185_REV03!B:D,MATCH(H595,INDEX(RAW_b_TEI0185_REV03!B:B,MATCH(H595,RAW_b_TEI0185_REV03!B:B,)+1):'RAW_b_TEI0185_REV03'!B11666,)+MATCH(H595,RAW_b_TEI0185_REV03!B:B,),3),INDEX(RAW_b_TEI0185_REV03!B:D,MATCH(H595,RAW_b_TEI0185_REV03!B:B,0),3)),"---")))=0,"---",IF(K595&lt;&gt;"---",IF(INDEX(RAW_b_TEI0185_REV03!B:D,MATCH(H595,RAW_b_TEI0185_REV03!B:B,0),3)=L595,INDEX(
RAW_b_TEI0185_REV03!B:D,MATCH(H595,INDEX(RAW_b_TEI0185_REV03!B:B,MATCH(H595,RAW_b_TEI0185_REV03!B:B,)+1):'RAW_b_TEI0185_REV03'!B11666,)+MATCH(H595,RAW_b_TEI0185_REV03!B:B,),3),INDEX(RAW_b_TEI0185_REV03!B:D,MATCH(H595,RAW_b_TEI0185_REV03!B:B,0),3)),"---"))),"---")</f>
        <v>---</v>
      </c>
      <c r="T595">
        <f>COUNTIF(RAW_b_TEI0185_REV03!B:B,G595)</f>
        <v>2019</v>
      </c>
      <c r="U595" t="str">
        <f t="shared" si="68"/>
        <v>FMC-GND</v>
      </c>
      <c r="W595" t="str">
        <f>IF(IF(IFERROR(VLOOKUP(H595,$O$6:$O$50,1,),1)=1,1,0),IFERROR(VLOOKUP($F$2&amp;"-"&amp;H595,RAW_b_TEI0185_REV03!C:G,4,0),"--"),"---")</f>
        <v>---</v>
      </c>
      <c r="X595" t="str">
        <f t="shared" si="69"/>
        <v>---</v>
      </c>
    </row>
    <row r="596" spans="1:24" x14ac:dyDescent="0.25">
      <c r="A596" t="s">
        <v>5714</v>
      </c>
      <c r="B596" t="s">
        <v>5223</v>
      </c>
      <c r="C596" t="s">
        <v>294</v>
      </c>
      <c r="D596" t="s">
        <v>271</v>
      </c>
      <c r="E596" t="s">
        <v>1598</v>
      </c>
      <c r="F596" t="str">
        <f t="shared" si="63"/>
        <v>J3-M12</v>
      </c>
      <c r="G596" t="str">
        <f>VLOOKUP(F596,RAW_b_TEI0185_REV03!A:B,2,0)</f>
        <v>GND</v>
      </c>
      <c r="H596" t="str">
        <f t="shared" si="64"/>
        <v>GND</v>
      </c>
      <c r="I596" t="str">
        <f t="shared" si="65"/>
        <v>--</v>
      </c>
      <c r="J596" t="str">
        <f t="shared" si="66"/>
        <v>---</v>
      </c>
      <c r="K596" t="str">
        <f>IFERROR(IF(J596="--",IF(G596=H596,VLOOKUP(G596,RAW_b_TEI0185_REV03!L:N,3,0),SUM(VLOOKUP(H596,RAW_b_TEI0185_REV03!L:N,3,0),VLOOKUP(G596,RAW_b_TEI0185_REV03!L:N,3,0))),"---"),"---")</f>
        <v>---</v>
      </c>
      <c r="L596" t="str">
        <f t="shared" si="67"/>
        <v>J3-M12</v>
      </c>
      <c r="M596" t="str">
        <f>IFERROR(IF(
COUNTIF(B2B!H:H,(IF(K596&lt;&gt;"---",IF(INDEX(RAW_b_TEI0185_REV03!B:D,MATCH(H596,RAW_b_TEI0185_REV03!B:B,0),3)=L596,INDEX(
RAW_b_TEI0185_REV03!B:D,MATCH(H596,INDEX(RAW_b_TEI0185_REV03!B:B,MATCH(H596,RAW_b_TEI0185_REV03!B:B,)+1):'RAW_b_TEI0185_REV03'!B11667,)+MATCH(H596,RAW_b_TEI0185_REV03!B:B,),3),INDEX(RAW_b_TEI0185_REV03!B:D,MATCH(H596,RAW_b_TEI0185_REV03!B:B,0),3)),"---")))=1,"---",IF(K596&lt;&gt;"---",IF(INDEX(RAW_b_TEI0185_REV03!B:D,MATCH(H596,RAW_b_TEI0185_REV03!B:B,0),3)=L596,INDEX(
RAW_b_TEI0185_REV03!B:D,MATCH(H596,INDEX(RAW_b_TEI0185_REV03!B:B,MATCH(H596,RAW_b_TEI0185_REV03!B:B,)+1):'RAW_b_TEI0185_REV03'!B11667,)+MATCH(H596,RAW_b_TEI0185_REV03!B:B,),3),INDEX(RAW_b_TEI0185_REV03!B:D,MATCH(H596,RAW_b_TEI0185_REV03!B:B,0),3)),"---")),"---")</f>
        <v>---</v>
      </c>
      <c r="N596" t="str">
        <f>IFERROR(IF(AND(B596="B2B",J596="--"),L596,IF(
COUNTIF(B2B!H:H,(IF(K596&lt;&gt;"---",IF(INDEX(RAW_b_TEI0185_REV03!B:D,MATCH(H596,RAW_b_TEI0185_REV03!B:B,0),3)=L596,INDEX(
RAW_b_TEI0185_REV03!B:D,MATCH(H596,INDEX(RAW_b_TEI0185_REV03!B:B,MATCH(H596,RAW_b_TEI0185_REV03!B:B,)+1):'RAW_b_TEI0185_REV03'!B11667,)+MATCH(H596,RAW_b_TEI0185_REV03!B:B,),3),INDEX(RAW_b_TEI0185_REV03!B:D,MATCH(H596,RAW_b_TEI0185_REV03!B:B,0),3)),"---")))=0,"---",IF(K596&lt;&gt;"---",IF(INDEX(RAW_b_TEI0185_REV03!B:D,MATCH(H596,RAW_b_TEI0185_REV03!B:B,0),3)=L596,INDEX(
RAW_b_TEI0185_REV03!B:D,MATCH(H596,INDEX(RAW_b_TEI0185_REV03!B:B,MATCH(H596,RAW_b_TEI0185_REV03!B:B,)+1):'RAW_b_TEI0185_REV03'!B11667,)+MATCH(H596,RAW_b_TEI0185_REV03!B:B,),3),INDEX(RAW_b_TEI0185_REV03!B:D,MATCH(H596,RAW_b_TEI0185_REV03!B:B,0),3)),"---"))),"---")</f>
        <v>---</v>
      </c>
      <c r="T596">
        <f>COUNTIF(RAW_b_TEI0185_REV03!B:B,G596)</f>
        <v>2019</v>
      </c>
      <c r="U596" t="str">
        <f t="shared" si="68"/>
        <v>FMC-GND</v>
      </c>
      <c r="W596" t="str">
        <f>IF(IF(IFERROR(VLOOKUP(H596,$O$6:$O$50,1,),1)=1,1,0),IFERROR(VLOOKUP($F$2&amp;"-"&amp;H596,RAW_b_TEI0185_REV03!C:G,4,0),"--"),"---")</f>
        <v>---</v>
      </c>
      <c r="X596" t="str">
        <f t="shared" si="69"/>
        <v>---</v>
      </c>
    </row>
    <row r="597" spans="1:24" x14ac:dyDescent="0.25">
      <c r="A597" t="s">
        <v>5715</v>
      </c>
      <c r="B597" t="s">
        <v>5223</v>
      </c>
      <c r="C597" t="s">
        <v>294</v>
      </c>
      <c r="D597" t="s">
        <v>271</v>
      </c>
      <c r="E597" t="s">
        <v>1600</v>
      </c>
      <c r="F597" t="str">
        <f t="shared" si="63"/>
        <v>J3-M13</v>
      </c>
      <c r="G597" t="str">
        <f>VLOOKUP(F597,RAW_b_TEI0185_REV03!A:B,2,0)</f>
        <v>GND</v>
      </c>
      <c r="H597" t="str">
        <f t="shared" si="64"/>
        <v>GND</v>
      </c>
      <c r="I597" t="str">
        <f t="shared" si="65"/>
        <v>--</v>
      </c>
      <c r="J597" t="str">
        <f t="shared" si="66"/>
        <v>---</v>
      </c>
      <c r="K597" t="str">
        <f>IFERROR(IF(J597="--",IF(G597=H597,VLOOKUP(G597,RAW_b_TEI0185_REV03!L:N,3,0),SUM(VLOOKUP(H597,RAW_b_TEI0185_REV03!L:N,3,0),VLOOKUP(G597,RAW_b_TEI0185_REV03!L:N,3,0))),"---"),"---")</f>
        <v>---</v>
      </c>
      <c r="L597" t="str">
        <f t="shared" si="67"/>
        <v>J3-M13</v>
      </c>
      <c r="M597" t="str">
        <f>IFERROR(IF(
COUNTIF(B2B!H:H,(IF(K597&lt;&gt;"---",IF(INDEX(RAW_b_TEI0185_REV03!B:D,MATCH(H597,RAW_b_TEI0185_REV03!B:B,0),3)=L597,INDEX(
RAW_b_TEI0185_REV03!B:D,MATCH(H597,INDEX(RAW_b_TEI0185_REV03!B:B,MATCH(H597,RAW_b_TEI0185_REV03!B:B,)+1):'RAW_b_TEI0185_REV03'!B11668,)+MATCH(H597,RAW_b_TEI0185_REV03!B:B,),3),INDEX(RAW_b_TEI0185_REV03!B:D,MATCH(H597,RAW_b_TEI0185_REV03!B:B,0),3)),"---")))=1,"---",IF(K597&lt;&gt;"---",IF(INDEX(RAW_b_TEI0185_REV03!B:D,MATCH(H597,RAW_b_TEI0185_REV03!B:B,0),3)=L597,INDEX(
RAW_b_TEI0185_REV03!B:D,MATCH(H597,INDEX(RAW_b_TEI0185_REV03!B:B,MATCH(H597,RAW_b_TEI0185_REV03!B:B,)+1):'RAW_b_TEI0185_REV03'!B11668,)+MATCH(H597,RAW_b_TEI0185_REV03!B:B,),3),INDEX(RAW_b_TEI0185_REV03!B:D,MATCH(H597,RAW_b_TEI0185_REV03!B:B,0),3)),"---")),"---")</f>
        <v>---</v>
      </c>
      <c r="N597" t="str">
        <f>IFERROR(IF(AND(B597="B2B",J597="--"),L597,IF(
COUNTIF(B2B!H:H,(IF(K597&lt;&gt;"---",IF(INDEX(RAW_b_TEI0185_REV03!B:D,MATCH(H597,RAW_b_TEI0185_REV03!B:B,0),3)=L597,INDEX(
RAW_b_TEI0185_REV03!B:D,MATCH(H597,INDEX(RAW_b_TEI0185_REV03!B:B,MATCH(H597,RAW_b_TEI0185_REV03!B:B,)+1):'RAW_b_TEI0185_REV03'!B11668,)+MATCH(H597,RAW_b_TEI0185_REV03!B:B,),3),INDEX(RAW_b_TEI0185_REV03!B:D,MATCH(H597,RAW_b_TEI0185_REV03!B:B,0),3)),"---")))=0,"---",IF(K597&lt;&gt;"---",IF(INDEX(RAW_b_TEI0185_REV03!B:D,MATCH(H597,RAW_b_TEI0185_REV03!B:B,0),3)=L597,INDEX(
RAW_b_TEI0185_REV03!B:D,MATCH(H597,INDEX(RAW_b_TEI0185_REV03!B:B,MATCH(H597,RAW_b_TEI0185_REV03!B:B,)+1):'RAW_b_TEI0185_REV03'!B11668,)+MATCH(H597,RAW_b_TEI0185_REV03!B:B,),3),INDEX(RAW_b_TEI0185_REV03!B:D,MATCH(H597,RAW_b_TEI0185_REV03!B:B,0),3)),"---"))),"---")</f>
        <v>---</v>
      </c>
      <c r="T597">
        <f>COUNTIF(RAW_b_TEI0185_REV03!B:B,G597)</f>
        <v>2019</v>
      </c>
      <c r="U597" t="str">
        <f t="shared" si="68"/>
        <v>FMC-GND</v>
      </c>
      <c r="W597" t="str">
        <f>IF(IF(IFERROR(VLOOKUP(H597,$O$6:$O$50,1,),1)=1,1,0),IFERROR(VLOOKUP($F$2&amp;"-"&amp;H597,RAW_b_TEI0185_REV03!C:G,4,0),"--"),"---")</f>
        <v>---</v>
      </c>
      <c r="X597" t="str">
        <f t="shared" si="69"/>
        <v>---</v>
      </c>
    </row>
    <row r="598" spans="1:24" x14ac:dyDescent="0.25">
      <c r="A598" t="s">
        <v>5716</v>
      </c>
      <c r="B598" t="s">
        <v>5223</v>
      </c>
      <c r="C598" t="s">
        <v>294</v>
      </c>
      <c r="D598" t="s">
        <v>271</v>
      </c>
      <c r="E598" t="s">
        <v>1602</v>
      </c>
      <c r="F598" t="str">
        <f t="shared" si="63"/>
        <v>J3-M16</v>
      </c>
      <c r="G598" t="str">
        <f>VLOOKUP(F598,RAW_b_TEI0185_REV03!A:B,2,0)</f>
        <v>GND</v>
      </c>
      <c r="H598" t="str">
        <f t="shared" si="64"/>
        <v>GND</v>
      </c>
      <c r="I598" t="str">
        <f t="shared" si="65"/>
        <v>--</v>
      </c>
      <c r="J598" t="str">
        <f t="shared" si="66"/>
        <v>---</v>
      </c>
      <c r="K598" t="str">
        <f>IFERROR(IF(J598="--",IF(G598=H598,VLOOKUP(G598,RAW_b_TEI0185_REV03!L:N,3,0),SUM(VLOOKUP(H598,RAW_b_TEI0185_REV03!L:N,3,0),VLOOKUP(G598,RAW_b_TEI0185_REV03!L:N,3,0))),"---"),"---")</f>
        <v>---</v>
      </c>
      <c r="L598" t="str">
        <f t="shared" si="67"/>
        <v>J3-M16</v>
      </c>
      <c r="M598" t="str">
        <f>IFERROR(IF(
COUNTIF(B2B!H:H,(IF(K598&lt;&gt;"---",IF(INDEX(RAW_b_TEI0185_REV03!B:D,MATCH(H598,RAW_b_TEI0185_REV03!B:B,0),3)=L598,INDEX(
RAW_b_TEI0185_REV03!B:D,MATCH(H598,INDEX(RAW_b_TEI0185_REV03!B:B,MATCH(H598,RAW_b_TEI0185_REV03!B:B,)+1):'RAW_b_TEI0185_REV03'!B11669,)+MATCH(H598,RAW_b_TEI0185_REV03!B:B,),3),INDEX(RAW_b_TEI0185_REV03!B:D,MATCH(H598,RAW_b_TEI0185_REV03!B:B,0),3)),"---")))=1,"---",IF(K598&lt;&gt;"---",IF(INDEX(RAW_b_TEI0185_REV03!B:D,MATCH(H598,RAW_b_TEI0185_REV03!B:B,0),3)=L598,INDEX(
RAW_b_TEI0185_REV03!B:D,MATCH(H598,INDEX(RAW_b_TEI0185_REV03!B:B,MATCH(H598,RAW_b_TEI0185_REV03!B:B,)+1):'RAW_b_TEI0185_REV03'!B11669,)+MATCH(H598,RAW_b_TEI0185_REV03!B:B,),3),INDEX(RAW_b_TEI0185_REV03!B:D,MATCH(H598,RAW_b_TEI0185_REV03!B:B,0),3)),"---")),"---")</f>
        <v>---</v>
      </c>
      <c r="N598" t="str">
        <f>IFERROR(IF(AND(B598="B2B",J598="--"),L598,IF(
COUNTIF(B2B!H:H,(IF(K598&lt;&gt;"---",IF(INDEX(RAW_b_TEI0185_REV03!B:D,MATCH(H598,RAW_b_TEI0185_REV03!B:B,0),3)=L598,INDEX(
RAW_b_TEI0185_REV03!B:D,MATCH(H598,INDEX(RAW_b_TEI0185_REV03!B:B,MATCH(H598,RAW_b_TEI0185_REV03!B:B,)+1):'RAW_b_TEI0185_REV03'!B11669,)+MATCH(H598,RAW_b_TEI0185_REV03!B:B,),3),INDEX(RAW_b_TEI0185_REV03!B:D,MATCH(H598,RAW_b_TEI0185_REV03!B:B,0),3)),"---")))=0,"---",IF(K598&lt;&gt;"---",IF(INDEX(RAW_b_TEI0185_REV03!B:D,MATCH(H598,RAW_b_TEI0185_REV03!B:B,0),3)=L598,INDEX(
RAW_b_TEI0185_REV03!B:D,MATCH(H598,INDEX(RAW_b_TEI0185_REV03!B:B,MATCH(H598,RAW_b_TEI0185_REV03!B:B,)+1):'RAW_b_TEI0185_REV03'!B11669,)+MATCH(H598,RAW_b_TEI0185_REV03!B:B,),3),INDEX(RAW_b_TEI0185_REV03!B:D,MATCH(H598,RAW_b_TEI0185_REV03!B:B,0),3)),"---"))),"---")</f>
        <v>---</v>
      </c>
      <c r="T598">
        <f>COUNTIF(RAW_b_TEI0185_REV03!B:B,G598)</f>
        <v>2019</v>
      </c>
      <c r="U598" t="str">
        <f t="shared" si="68"/>
        <v>FMC-GND</v>
      </c>
      <c r="W598" t="str">
        <f>IF(IF(IFERROR(VLOOKUP(H598,$O$6:$O$50,1,),1)=1,1,0),IFERROR(VLOOKUP($F$2&amp;"-"&amp;H598,RAW_b_TEI0185_REV03!C:G,4,0),"--"),"---")</f>
        <v>---</v>
      </c>
      <c r="X598" t="str">
        <f t="shared" si="69"/>
        <v>---</v>
      </c>
    </row>
    <row r="599" spans="1:24" x14ac:dyDescent="0.25">
      <c r="A599" t="s">
        <v>5717</v>
      </c>
      <c r="B599" t="s">
        <v>5223</v>
      </c>
      <c r="C599" t="s">
        <v>294</v>
      </c>
      <c r="D599" t="s">
        <v>271</v>
      </c>
      <c r="E599" t="s">
        <v>1604</v>
      </c>
      <c r="F599" t="str">
        <f t="shared" si="63"/>
        <v>J3-M17</v>
      </c>
      <c r="G599" t="str">
        <f>VLOOKUP(F599,RAW_b_TEI0185_REV03!A:B,2,0)</f>
        <v>GND</v>
      </c>
      <c r="H599" t="str">
        <f t="shared" si="64"/>
        <v>GND</v>
      </c>
      <c r="I599" t="str">
        <f t="shared" si="65"/>
        <v>--</v>
      </c>
      <c r="J599" t="str">
        <f t="shared" si="66"/>
        <v>---</v>
      </c>
      <c r="K599" t="str">
        <f>IFERROR(IF(J599="--",IF(G599=H599,VLOOKUP(G599,RAW_b_TEI0185_REV03!L:N,3,0),SUM(VLOOKUP(H599,RAW_b_TEI0185_REV03!L:N,3,0),VLOOKUP(G599,RAW_b_TEI0185_REV03!L:N,3,0))),"---"),"---")</f>
        <v>---</v>
      </c>
      <c r="L599" t="str">
        <f t="shared" si="67"/>
        <v>J3-M17</v>
      </c>
      <c r="M599" t="str">
        <f>IFERROR(IF(
COUNTIF(B2B!H:H,(IF(K599&lt;&gt;"---",IF(INDEX(RAW_b_TEI0185_REV03!B:D,MATCH(H599,RAW_b_TEI0185_REV03!B:B,0),3)=L599,INDEX(
RAW_b_TEI0185_REV03!B:D,MATCH(H599,INDEX(RAW_b_TEI0185_REV03!B:B,MATCH(H599,RAW_b_TEI0185_REV03!B:B,)+1):'RAW_b_TEI0185_REV03'!B11670,)+MATCH(H599,RAW_b_TEI0185_REV03!B:B,),3),INDEX(RAW_b_TEI0185_REV03!B:D,MATCH(H599,RAW_b_TEI0185_REV03!B:B,0),3)),"---")))=1,"---",IF(K599&lt;&gt;"---",IF(INDEX(RAW_b_TEI0185_REV03!B:D,MATCH(H599,RAW_b_TEI0185_REV03!B:B,0),3)=L599,INDEX(
RAW_b_TEI0185_REV03!B:D,MATCH(H599,INDEX(RAW_b_TEI0185_REV03!B:B,MATCH(H599,RAW_b_TEI0185_REV03!B:B,)+1):'RAW_b_TEI0185_REV03'!B11670,)+MATCH(H599,RAW_b_TEI0185_REV03!B:B,),3),INDEX(RAW_b_TEI0185_REV03!B:D,MATCH(H599,RAW_b_TEI0185_REV03!B:B,0),3)),"---")),"---")</f>
        <v>---</v>
      </c>
      <c r="N599" t="str">
        <f>IFERROR(IF(AND(B599="B2B",J599="--"),L599,IF(
COUNTIF(B2B!H:H,(IF(K599&lt;&gt;"---",IF(INDEX(RAW_b_TEI0185_REV03!B:D,MATCH(H599,RAW_b_TEI0185_REV03!B:B,0),3)=L599,INDEX(
RAW_b_TEI0185_REV03!B:D,MATCH(H599,INDEX(RAW_b_TEI0185_REV03!B:B,MATCH(H599,RAW_b_TEI0185_REV03!B:B,)+1):'RAW_b_TEI0185_REV03'!B11670,)+MATCH(H599,RAW_b_TEI0185_REV03!B:B,),3),INDEX(RAW_b_TEI0185_REV03!B:D,MATCH(H599,RAW_b_TEI0185_REV03!B:B,0),3)),"---")))=0,"---",IF(K599&lt;&gt;"---",IF(INDEX(RAW_b_TEI0185_REV03!B:D,MATCH(H599,RAW_b_TEI0185_REV03!B:B,0),3)=L599,INDEX(
RAW_b_TEI0185_REV03!B:D,MATCH(H599,INDEX(RAW_b_TEI0185_REV03!B:B,MATCH(H599,RAW_b_TEI0185_REV03!B:B,)+1):'RAW_b_TEI0185_REV03'!B11670,)+MATCH(H599,RAW_b_TEI0185_REV03!B:B,),3),INDEX(RAW_b_TEI0185_REV03!B:D,MATCH(H599,RAW_b_TEI0185_REV03!B:B,0),3)),"---"))),"---")</f>
        <v>---</v>
      </c>
      <c r="T599">
        <f>COUNTIF(RAW_b_TEI0185_REV03!B:B,G599)</f>
        <v>2019</v>
      </c>
      <c r="U599" t="str">
        <f t="shared" si="68"/>
        <v>FMC-GND</v>
      </c>
      <c r="W599" t="str">
        <f>IF(IF(IFERROR(VLOOKUP(H599,$O$6:$O$50,1,),1)=1,1,0),IFERROR(VLOOKUP($F$2&amp;"-"&amp;H599,RAW_b_TEI0185_REV03!C:G,4,0),"--"),"---")</f>
        <v>---</v>
      </c>
      <c r="X599" t="str">
        <f t="shared" si="69"/>
        <v>---</v>
      </c>
    </row>
    <row r="600" spans="1:24" x14ac:dyDescent="0.25">
      <c r="A600" t="s">
        <v>5718</v>
      </c>
      <c r="B600" t="s">
        <v>5223</v>
      </c>
      <c r="C600" t="s">
        <v>294</v>
      </c>
      <c r="D600" t="s">
        <v>271</v>
      </c>
      <c r="E600" t="s">
        <v>1606</v>
      </c>
      <c r="F600" t="str">
        <f t="shared" si="63"/>
        <v>J3-M20</v>
      </c>
      <c r="G600" t="str">
        <f>VLOOKUP(F600,RAW_b_TEI0185_REV03!A:B,2,0)</f>
        <v>GND</v>
      </c>
      <c r="H600" t="str">
        <f t="shared" si="64"/>
        <v>GND</v>
      </c>
      <c r="I600" t="str">
        <f t="shared" si="65"/>
        <v>--</v>
      </c>
      <c r="J600" t="str">
        <f t="shared" si="66"/>
        <v>---</v>
      </c>
      <c r="K600" t="str">
        <f>IFERROR(IF(J600="--",IF(G600=H600,VLOOKUP(G600,RAW_b_TEI0185_REV03!L:N,3,0),SUM(VLOOKUP(H600,RAW_b_TEI0185_REV03!L:N,3,0),VLOOKUP(G600,RAW_b_TEI0185_REV03!L:N,3,0))),"---"),"---")</f>
        <v>---</v>
      </c>
      <c r="L600" t="str">
        <f t="shared" si="67"/>
        <v>J3-M20</v>
      </c>
      <c r="M600" t="str">
        <f>IFERROR(IF(
COUNTIF(B2B!H:H,(IF(K600&lt;&gt;"---",IF(INDEX(RAW_b_TEI0185_REV03!B:D,MATCH(H600,RAW_b_TEI0185_REV03!B:B,0),3)=L600,INDEX(
RAW_b_TEI0185_REV03!B:D,MATCH(H600,INDEX(RAW_b_TEI0185_REV03!B:B,MATCH(H600,RAW_b_TEI0185_REV03!B:B,)+1):'RAW_b_TEI0185_REV03'!B11671,)+MATCH(H600,RAW_b_TEI0185_REV03!B:B,),3),INDEX(RAW_b_TEI0185_REV03!B:D,MATCH(H600,RAW_b_TEI0185_REV03!B:B,0),3)),"---")))=1,"---",IF(K600&lt;&gt;"---",IF(INDEX(RAW_b_TEI0185_REV03!B:D,MATCH(H600,RAW_b_TEI0185_REV03!B:B,0),3)=L600,INDEX(
RAW_b_TEI0185_REV03!B:D,MATCH(H600,INDEX(RAW_b_TEI0185_REV03!B:B,MATCH(H600,RAW_b_TEI0185_REV03!B:B,)+1):'RAW_b_TEI0185_REV03'!B11671,)+MATCH(H600,RAW_b_TEI0185_REV03!B:B,),3),INDEX(RAW_b_TEI0185_REV03!B:D,MATCH(H600,RAW_b_TEI0185_REV03!B:B,0),3)),"---")),"---")</f>
        <v>---</v>
      </c>
      <c r="N600" t="str">
        <f>IFERROR(IF(AND(B600="B2B",J600="--"),L600,IF(
COUNTIF(B2B!H:H,(IF(K600&lt;&gt;"---",IF(INDEX(RAW_b_TEI0185_REV03!B:D,MATCH(H600,RAW_b_TEI0185_REV03!B:B,0),3)=L600,INDEX(
RAW_b_TEI0185_REV03!B:D,MATCH(H600,INDEX(RAW_b_TEI0185_REV03!B:B,MATCH(H600,RAW_b_TEI0185_REV03!B:B,)+1):'RAW_b_TEI0185_REV03'!B11671,)+MATCH(H600,RAW_b_TEI0185_REV03!B:B,),3),INDEX(RAW_b_TEI0185_REV03!B:D,MATCH(H600,RAW_b_TEI0185_REV03!B:B,0),3)),"---")))=0,"---",IF(K600&lt;&gt;"---",IF(INDEX(RAW_b_TEI0185_REV03!B:D,MATCH(H600,RAW_b_TEI0185_REV03!B:B,0),3)=L600,INDEX(
RAW_b_TEI0185_REV03!B:D,MATCH(H600,INDEX(RAW_b_TEI0185_REV03!B:B,MATCH(H600,RAW_b_TEI0185_REV03!B:B,)+1):'RAW_b_TEI0185_REV03'!B11671,)+MATCH(H600,RAW_b_TEI0185_REV03!B:B,),3),INDEX(RAW_b_TEI0185_REV03!B:D,MATCH(H600,RAW_b_TEI0185_REV03!B:B,0),3)),"---"))),"---")</f>
        <v>---</v>
      </c>
      <c r="T600">
        <f>COUNTIF(RAW_b_TEI0185_REV03!B:B,G600)</f>
        <v>2019</v>
      </c>
      <c r="U600" t="str">
        <f t="shared" si="68"/>
        <v>FMC-GND</v>
      </c>
      <c r="W600" t="str">
        <f>IF(IF(IFERROR(VLOOKUP(H600,$O$6:$O$50,1,),1)=1,1,0),IFERROR(VLOOKUP($F$2&amp;"-"&amp;H600,RAW_b_TEI0185_REV03!C:G,4,0),"--"),"---")</f>
        <v>---</v>
      </c>
      <c r="X600" t="str">
        <f t="shared" si="69"/>
        <v>---</v>
      </c>
    </row>
    <row r="601" spans="1:24" x14ac:dyDescent="0.25">
      <c r="A601" t="s">
        <v>5719</v>
      </c>
      <c r="B601" t="s">
        <v>5223</v>
      </c>
      <c r="C601" t="s">
        <v>294</v>
      </c>
      <c r="D601" t="s">
        <v>271</v>
      </c>
      <c r="E601" t="s">
        <v>1608</v>
      </c>
      <c r="F601" t="str">
        <f t="shared" si="63"/>
        <v>J3-M21</v>
      </c>
      <c r="G601" t="str">
        <f>VLOOKUP(F601,RAW_b_TEI0185_REV03!A:B,2,0)</f>
        <v>GND</v>
      </c>
      <c r="H601" t="str">
        <f t="shared" si="64"/>
        <v>GND</v>
      </c>
      <c r="I601" t="str">
        <f t="shared" si="65"/>
        <v>--</v>
      </c>
      <c r="J601" t="str">
        <f t="shared" si="66"/>
        <v>---</v>
      </c>
      <c r="K601" t="str">
        <f>IFERROR(IF(J601="--",IF(G601=H601,VLOOKUP(G601,RAW_b_TEI0185_REV03!L:N,3,0),SUM(VLOOKUP(H601,RAW_b_TEI0185_REV03!L:N,3,0),VLOOKUP(G601,RAW_b_TEI0185_REV03!L:N,3,0))),"---"),"---")</f>
        <v>---</v>
      </c>
      <c r="L601" t="str">
        <f t="shared" si="67"/>
        <v>J3-M21</v>
      </c>
      <c r="M601" t="str">
        <f>IFERROR(IF(
COUNTIF(B2B!H:H,(IF(K601&lt;&gt;"---",IF(INDEX(RAW_b_TEI0185_REV03!B:D,MATCH(H601,RAW_b_TEI0185_REV03!B:B,0),3)=L601,INDEX(
RAW_b_TEI0185_REV03!B:D,MATCH(H601,INDEX(RAW_b_TEI0185_REV03!B:B,MATCH(H601,RAW_b_TEI0185_REV03!B:B,)+1):'RAW_b_TEI0185_REV03'!B11672,)+MATCH(H601,RAW_b_TEI0185_REV03!B:B,),3),INDEX(RAW_b_TEI0185_REV03!B:D,MATCH(H601,RAW_b_TEI0185_REV03!B:B,0),3)),"---")))=1,"---",IF(K601&lt;&gt;"---",IF(INDEX(RAW_b_TEI0185_REV03!B:D,MATCH(H601,RAW_b_TEI0185_REV03!B:B,0),3)=L601,INDEX(
RAW_b_TEI0185_REV03!B:D,MATCH(H601,INDEX(RAW_b_TEI0185_REV03!B:B,MATCH(H601,RAW_b_TEI0185_REV03!B:B,)+1):'RAW_b_TEI0185_REV03'!B11672,)+MATCH(H601,RAW_b_TEI0185_REV03!B:B,),3),INDEX(RAW_b_TEI0185_REV03!B:D,MATCH(H601,RAW_b_TEI0185_REV03!B:B,0),3)),"---")),"---")</f>
        <v>---</v>
      </c>
      <c r="N601" t="str">
        <f>IFERROR(IF(AND(B601="B2B",J601="--"),L601,IF(
COUNTIF(B2B!H:H,(IF(K601&lt;&gt;"---",IF(INDEX(RAW_b_TEI0185_REV03!B:D,MATCH(H601,RAW_b_TEI0185_REV03!B:B,0),3)=L601,INDEX(
RAW_b_TEI0185_REV03!B:D,MATCH(H601,INDEX(RAW_b_TEI0185_REV03!B:B,MATCH(H601,RAW_b_TEI0185_REV03!B:B,)+1):'RAW_b_TEI0185_REV03'!B11672,)+MATCH(H601,RAW_b_TEI0185_REV03!B:B,),3),INDEX(RAW_b_TEI0185_REV03!B:D,MATCH(H601,RAW_b_TEI0185_REV03!B:B,0),3)),"---")))=0,"---",IF(K601&lt;&gt;"---",IF(INDEX(RAW_b_TEI0185_REV03!B:D,MATCH(H601,RAW_b_TEI0185_REV03!B:B,0),3)=L601,INDEX(
RAW_b_TEI0185_REV03!B:D,MATCH(H601,INDEX(RAW_b_TEI0185_REV03!B:B,MATCH(H601,RAW_b_TEI0185_REV03!B:B,)+1):'RAW_b_TEI0185_REV03'!B11672,)+MATCH(H601,RAW_b_TEI0185_REV03!B:B,),3),INDEX(RAW_b_TEI0185_REV03!B:D,MATCH(H601,RAW_b_TEI0185_REV03!B:B,0),3)),"---"))),"---")</f>
        <v>---</v>
      </c>
      <c r="T601">
        <f>COUNTIF(RAW_b_TEI0185_REV03!B:B,G601)</f>
        <v>2019</v>
      </c>
      <c r="U601" t="str">
        <f t="shared" si="68"/>
        <v>FMC-GND</v>
      </c>
      <c r="W601" t="str">
        <f>IF(IF(IFERROR(VLOOKUP(H601,$O$6:$O$50,1,),1)=1,1,0),IFERROR(VLOOKUP($F$2&amp;"-"&amp;H601,RAW_b_TEI0185_REV03!C:G,4,0),"--"),"---")</f>
        <v>---</v>
      </c>
      <c r="X601" t="str">
        <f t="shared" si="69"/>
        <v>---</v>
      </c>
    </row>
    <row r="602" spans="1:24" x14ac:dyDescent="0.25">
      <c r="A602" t="s">
        <v>5720</v>
      </c>
      <c r="B602" t="s">
        <v>5223</v>
      </c>
      <c r="C602" t="s">
        <v>294</v>
      </c>
      <c r="D602" t="s">
        <v>271</v>
      </c>
      <c r="E602" t="s">
        <v>1610</v>
      </c>
      <c r="F602" t="str">
        <f t="shared" si="63"/>
        <v>J3-M24</v>
      </c>
      <c r="G602" t="str">
        <f>VLOOKUP(F602,RAW_b_TEI0185_REV03!A:B,2,0)</f>
        <v>GND</v>
      </c>
      <c r="H602" t="str">
        <f t="shared" si="64"/>
        <v>GND</v>
      </c>
      <c r="I602" t="str">
        <f t="shared" si="65"/>
        <v>--</v>
      </c>
      <c r="J602" t="str">
        <f t="shared" si="66"/>
        <v>---</v>
      </c>
      <c r="K602" t="str">
        <f>IFERROR(IF(J602="--",IF(G602=H602,VLOOKUP(G602,RAW_b_TEI0185_REV03!L:N,3,0),SUM(VLOOKUP(H602,RAW_b_TEI0185_REV03!L:N,3,0),VLOOKUP(G602,RAW_b_TEI0185_REV03!L:N,3,0))),"---"),"---")</f>
        <v>---</v>
      </c>
      <c r="L602" t="str">
        <f t="shared" si="67"/>
        <v>J3-M24</v>
      </c>
      <c r="M602" t="str">
        <f>IFERROR(IF(
COUNTIF(B2B!H:H,(IF(K602&lt;&gt;"---",IF(INDEX(RAW_b_TEI0185_REV03!B:D,MATCH(H602,RAW_b_TEI0185_REV03!B:B,0),3)=L602,INDEX(
RAW_b_TEI0185_REV03!B:D,MATCH(H602,INDEX(RAW_b_TEI0185_REV03!B:B,MATCH(H602,RAW_b_TEI0185_REV03!B:B,)+1):'RAW_b_TEI0185_REV03'!B11673,)+MATCH(H602,RAW_b_TEI0185_REV03!B:B,),3),INDEX(RAW_b_TEI0185_REV03!B:D,MATCH(H602,RAW_b_TEI0185_REV03!B:B,0),3)),"---")))=1,"---",IF(K602&lt;&gt;"---",IF(INDEX(RAW_b_TEI0185_REV03!B:D,MATCH(H602,RAW_b_TEI0185_REV03!B:B,0),3)=L602,INDEX(
RAW_b_TEI0185_REV03!B:D,MATCH(H602,INDEX(RAW_b_TEI0185_REV03!B:B,MATCH(H602,RAW_b_TEI0185_REV03!B:B,)+1):'RAW_b_TEI0185_REV03'!B11673,)+MATCH(H602,RAW_b_TEI0185_REV03!B:B,),3),INDEX(RAW_b_TEI0185_REV03!B:D,MATCH(H602,RAW_b_TEI0185_REV03!B:B,0),3)),"---")),"---")</f>
        <v>---</v>
      </c>
      <c r="N602" t="str">
        <f>IFERROR(IF(AND(B602="B2B",J602="--"),L602,IF(
COUNTIF(B2B!H:H,(IF(K602&lt;&gt;"---",IF(INDEX(RAW_b_TEI0185_REV03!B:D,MATCH(H602,RAW_b_TEI0185_REV03!B:B,0),3)=L602,INDEX(
RAW_b_TEI0185_REV03!B:D,MATCH(H602,INDEX(RAW_b_TEI0185_REV03!B:B,MATCH(H602,RAW_b_TEI0185_REV03!B:B,)+1):'RAW_b_TEI0185_REV03'!B11673,)+MATCH(H602,RAW_b_TEI0185_REV03!B:B,),3),INDEX(RAW_b_TEI0185_REV03!B:D,MATCH(H602,RAW_b_TEI0185_REV03!B:B,0),3)),"---")))=0,"---",IF(K602&lt;&gt;"---",IF(INDEX(RAW_b_TEI0185_REV03!B:D,MATCH(H602,RAW_b_TEI0185_REV03!B:B,0),3)=L602,INDEX(
RAW_b_TEI0185_REV03!B:D,MATCH(H602,INDEX(RAW_b_TEI0185_REV03!B:B,MATCH(H602,RAW_b_TEI0185_REV03!B:B,)+1):'RAW_b_TEI0185_REV03'!B11673,)+MATCH(H602,RAW_b_TEI0185_REV03!B:B,),3),INDEX(RAW_b_TEI0185_REV03!B:D,MATCH(H602,RAW_b_TEI0185_REV03!B:B,0),3)),"---"))),"---")</f>
        <v>---</v>
      </c>
      <c r="T602">
        <f>COUNTIF(RAW_b_TEI0185_REV03!B:B,G602)</f>
        <v>2019</v>
      </c>
      <c r="U602" t="str">
        <f t="shared" si="68"/>
        <v>FMC-GND</v>
      </c>
      <c r="W602" t="str">
        <f>IF(IF(IFERROR(VLOOKUP(H602,$O$6:$O$50,1,),1)=1,1,0),IFERROR(VLOOKUP($F$2&amp;"-"&amp;H602,RAW_b_TEI0185_REV03!C:G,4,0),"--"),"---")</f>
        <v>---</v>
      </c>
      <c r="X602" t="str">
        <f t="shared" si="69"/>
        <v>---</v>
      </c>
    </row>
    <row r="603" spans="1:24" x14ac:dyDescent="0.25">
      <c r="A603" t="s">
        <v>5721</v>
      </c>
      <c r="B603" t="s">
        <v>5223</v>
      </c>
      <c r="C603" t="s">
        <v>294</v>
      </c>
      <c r="D603" t="s">
        <v>271</v>
      </c>
      <c r="E603" t="s">
        <v>1612</v>
      </c>
      <c r="F603" t="str">
        <f t="shared" si="63"/>
        <v>J3-M25</v>
      </c>
      <c r="G603" t="str">
        <f>VLOOKUP(F603,RAW_b_TEI0185_REV03!A:B,2,0)</f>
        <v>GND</v>
      </c>
      <c r="H603" t="str">
        <f t="shared" si="64"/>
        <v>GND</v>
      </c>
      <c r="I603" t="str">
        <f t="shared" si="65"/>
        <v>--</v>
      </c>
      <c r="J603" t="str">
        <f t="shared" si="66"/>
        <v>---</v>
      </c>
      <c r="K603" t="str">
        <f>IFERROR(IF(J603="--",IF(G603=H603,VLOOKUP(G603,RAW_b_TEI0185_REV03!L:N,3,0),SUM(VLOOKUP(H603,RAW_b_TEI0185_REV03!L:N,3,0),VLOOKUP(G603,RAW_b_TEI0185_REV03!L:N,3,0))),"---"),"---")</f>
        <v>---</v>
      </c>
      <c r="L603" t="str">
        <f t="shared" si="67"/>
        <v>J3-M25</v>
      </c>
      <c r="M603" t="str">
        <f>IFERROR(IF(
COUNTIF(B2B!H:H,(IF(K603&lt;&gt;"---",IF(INDEX(RAW_b_TEI0185_REV03!B:D,MATCH(H603,RAW_b_TEI0185_REV03!B:B,0),3)=L603,INDEX(
RAW_b_TEI0185_REV03!B:D,MATCH(H603,INDEX(RAW_b_TEI0185_REV03!B:B,MATCH(H603,RAW_b_TEI0185_REV03!B:B,)+1):'RAW_b_TEI0185_REV03'!B11674,)+MATCH(H603,RAW_b_TEI0185_REV03!B:B,),3),INDEX(RAW_b_TEI0185_REV03!B:D,MATCH(H603,RAW_b_TEI0185_REV03!B:B,0),3)),"---")))=1,"---",IF(K603&lt;&gt;"---",IF(INDEX(RAW_b_TEI0185_REV03!B:D,MATCH(H603,RAW_b_TEI0185_REV03!B:B,0),3)=L603,INDEX(
RAW_b_TEI0185_REV03!B:D,MATCH(H603,INDEX(RAW_b_TEI0185_REV03!B:B,MATCH(H603,RAW_b_TEI0185_REV03!B:B,)+1):'RAW_b_TEI0185_REV03'!B11674,)+MATCH(H603,RAW_b_TEI0185_REV03!B:B,),3),INDEX(RAW_b_TEI0185_REV03!B:D,MATCH(H603,RAW_b_TEI0185_REV03!B:B,0),3)),"---")),"---")</f>
        <v>---</v>
      </c>
      <c r="N603" t="str">
        <f>IFERROR(IF(AND(B603="B2B",J603="--"),L603,IF(
COUNTIF(B2B!H:H,(IF(K603&lt;&gt;"---",IF(INDEX(RAW_b_TEI0185_REV03!B:D,MATCH(H603,RAW_b_TEI0185_REV03!B:B,0),3)=L603,INDEX(
RAW_b_TEI0185_REV03!B:D,MATCH(H603,INDEX(RAW_b_TEI0185_REV03!B:B,MATCH(H603,RAW_b_TEI0185_REV03!B:B,)+1):'RAW_b_TEI0185_REV03'!B11674,)+MATCH(H603,RAW_b_TEI0185_REV03!B:B,),3),INDEX(RAW_b_TEI0185_REV03!B:D,MATCH(H603,RAW_b_TEI0185_REV03!B:B,0),3)),"---")))=0,"---",IF(K603&lt;&gt;"---",IF(INDEX(RAW_b_TEI0185_REV03!B:D,MATCH(H603,RAW_b_TEI0185_REV03!B:B,0),3)=L603,INDEX(
RAW_b_TEI0185_REV03!B:D,MATCH(H603,INDEX(RAW_b_TEI0185_REV03!B:B,MATCH(H603,RAW_b_TEI0185_REV03!B:B,)+1):'RAW_b_TEI0185_REV03'!B11674,)+MATCH(H603,RAW_b_TEI0185_REV03!B:B,),3),INDEX(RAW_b_TEI0185_REV03!B:D,MATCH(H603,RAW_b_TEI0185_REV03!B:B,0),3)),"---"))),"---")</f>
        <v>---</v>
      </c>
      <c r="T603">
        <f>COUNTIF(RAW_b_TEI0185_REV03!B:B,G603)</f>
        <v>2019</v>
      </c>
      <c r="U603" t="str">
        <f t="shared" si="68"/>
        <v>FMC-GND</v>
      </c>
      <c r="W603" t="str">
        <f>IF(IF(IFERROR(VLOOKUP(H603,$O$6:$O$50,1,),1)=1,1,0),IFERROR(VLOOKUP($F$2&amp;"-"&amp;H603,RAW_b_TEI0185_REV03!C:G,4,0),"--"),"---")</f>
        <v>---</v>
      </c>
      <c r="X603" t="str">
        <f t="shared" si="69"/>
        <v>---</v>
      </c>
    </row>
    <row r="604" spans="1:24" x14ac:dyDescent="0.25">
      <c r="A604" t="s">
        <v>5722</v>
      </c>
      <c r="B604" t="s">
        <v>5223</v>
      </c>
      <c r="C604" t="s">
        <v>294</v>
      </c>
      <c r="D604" t="s">
        <v>271</v>
      </c>
      <c r="E604" t="s">
        <v>1614</v>
      </c>
      <c r="F604" t="str">
        <f t="shared" si="63"/>
        <v>J3-M28</v>
      </c>
      <c r="G604" t="str">
        <f>VLOOKUP(F604,RAW_b_TEI0185_REV03!A:B,2,0)</f>
        <v>GND</v>
      </c>
      <c r="H604" t="str">
        <f t="shared" si="64"/>
        <v>GND</v>
      </c>
      <c r="I604" t="str">
        <f t="shared" si="65"/>
        <v>--</v>
      </c>
      <c r="J604" t="str">
        <f t="shared" si="66"/>
        <v>---</v>
      </c>
      <c r="K604" t="str">
        <f>IFERROR(IF(J604="--",IF(G604=H604,VLOOKUP(G604,RAW_b_TEI0185_REV03!L:N,3,0),SUM(VLOOKUP(H604,RAW_b_TEI0185_REV03!L:N,3,0),VLOOKUP(G604,RAW_b_TEI0185_REV03!L:N,3,0))),"---"),"---")</f>
        <v>---</v>
      </c>
      <c r="L604" t="str">
        <f t="shared" si="67"/>
        <v>J3-M28</v>
      </c>
      <c r="M604" t="str">
        <f>IFERROR(IF(
COUNTIF(B2B!H:H,(IF(K604&lt;&gt;"---",IF(INDEX(RAW_b_TEI0185_REV03!B:D,MATCH(H604,RAW_b_TEI0185_REV03!B:B,0),3)=L604,INDEX(
RAW_b_TEI0185_REV03!B:D,MATCH(H604,INDEX(RAW_b_TEI0185_REV03!B:B,MATCH(H604,RAW_b_TEI0185_REV03!B:B,)+1):'RAW_b_TEI0185_REV03'!B11675,)+MATCH(H604,RAW_b_TEI0185_REV03!B:B,),3),INDEX(RAW_b_TEI0185_REV03!B:D,MATCH(H604,RAW_b_TEI0185_REV03!B:B,0),3)),"---")))=1,"---",IF(K604&lt;&gt;"---",IF(INDEX(RAW_b_TEI0185_REV03!B:D,MATCH(H604,RAW_b_TEI0185_REV03!B:B,0),3)=L604,INDEX(
RAW_b_TEI0185_REV03!B:D,MATCH(H604,INDEX(RAW_b_TEI0185_REV03!B:B,MATCH(H604,RAW_b_TEI0185_REV03!B:B,)+1):'RAW_b_TEI0185_REV03'!B11675,)+MATCH(H604,RAW_b_TEI0185_REV03!B:B,),3),INDEX(RAW_b_TEI0185_REV03!B:D,MATCH(H604,RAW_b_TEI0185_REV03!B:B,0),3)),"---")),"---")</f>
        <v>---</v>
      </c>
      <c r="N604" t="str">
        <f>IFERROR(IF(AND(B604="B2B",J604="--"),L604,IF(
COUNTIF(B2B!H:H,(IF(K604&lt;&gt;"---",IF(INDEX(RAW_b_TEI0185_REV03!B:D,MATCH(H604,RAW_b_TEI0185_REV03!B:B,0),3)=L604,INDEX(
RAW_b_TEI0185_REV03!B:D,MATCH(H604,INDEX(RAW_b_TEI0185_REV03!B:B,MATCH(H604,RAW_b_TEI0185_REV03!B:B,)+1):'RAW_b_TEI0185_REV03'!B11675,)+MATCH(H604,RAW_b_TEI0185_REV03!B:B,),3),INDEX(RAW_b_TEI0185_REV03!B:D,MATCH(H604,RAW_b_TEI0185_REV03!B:B,0),3)),"---")))=0,"---",IF(K604&lt;&gt;"---",IF(INDEX(RAW_b_TEI0185_REV03!B:D,MATCH(H604,RAW_b_TEI0185_REV03!B:B,0),3)=L604,INDEX(
RAW_b_TEI0185_REV03!B:D,MATCH(H604,INDEX(RAW_b_TEI0185_REV03!B:B,MATCH(H604,RAW_b_TEI0185_REV03!B:B,)+1):'RAW_b_TEI0185_REV03'!B11675,)+MATCH(H604,RAW_b_TEI0185_REV03!B:B,),3),INDEX(RAW_b_TEI0185_REV03!B:D,MATCH(H604,RAW_b_TEI0185_REV03!B:B,0),3)),"---"))),"---")</f>
        <v>---</v>
      </c>
      <c r="T604">
        <f>COUNTIF(RAW_b_TEI0185_REV03!B:B,G604)</f>
        <v>2019</v>
      </c>
      <c r="U604" t="str">
        <f t="shared" si="68"/>
        <v>FMC-GND</v>
      </c>
      <c r="W604" t="str">
        <f>IF(IF(IFERROR(VLOOKUP(H604,$O$6:$O$50,1,),1)=1,1,0),IFERROR(VLOOKUP($F$2&amp;"-"&amp;H604,RAW_b_TEI0185_REV03!C:G,4,0),"--"),"---")</f>
        <v>---</v>
      </c>
      <c r="X604" t="str">
        <f t="shared" si="69"/>
        <v>---</v>
      </c>
    </row>
    <row r="605" spans="1:24" x14ac:dyDescent="0.25">
      <c r="A605" t="s">
        <v>5723</v>
      </c>
      <c r="B605" t="s">
        <v>5223</v>
      </c>
      <c r="C605" t="s">
        <v>294</v>
      </c>
      <c r="D605" t="s">
        <v>271</v>
      </c>
      <c r="E605" t="s">
        <v>1616</v>
      </c>
      <c r="F605" t="str">
        <f t="shared" si="63"/>
        <v>J3-M29</v>
      </c>
      <c r="G605" t="str">
        <f>VLOOKUP(F605,RAW_b_TEI0185_REV03!A:B,2,0)</f>
        <v>GND</v>
      </c>
      <c r="H605" t="str">
        <f t="shared" si="64"/>
        <v>GND</v>
      </c>
      <c r="I605" t="str">
        <f t="shared" si="65"/>
        <v>--</v>
      </c>
      <c r="J605" t="str">
        <f t="shared" si="66"/>
        <v>---</v>
      </c>
      <c r="K605" t="str">
        <f>IFERROR(IF(J605="--",IF(G605=H605,VLOOKUP(G605,RAW_b_TEI0185_REV03!L:N,3,0),SUM(VLOOKUP(H605,RAW_b_TEI0185_REV03!L:N,3,0),VLOOKUP(G605,RAW_b_TEI0185_REV03!L:N,3,0))),"---"),"---")</f>
        <v>---</v>
      </c>
      <c r="L605" t="str">
        <f t="shared" si="67"/>
        <v>J3-M29</v>
      </c>
      <c r="M605" t="str">
        <f>IFERROR(IF(
COUNTIF(B2B!H:H,(IF(K605&lt;&gt;"---",IF(INDEX(RAW_b_TEI0185_REV03!B:D,MATCH(H605,RAW_b_TEI0185_REV03!B:B,0),3)=L605,INDEX(
RAW_b_TEI0185_REV03!B:D,MATCH(H605,INDEX(RAW_b_TEI0185_REV03!B:B,MATCH(H605,RAW_b_TEI0185_REV03!B:B,)+1):'RAW_b_TEI0185_REV03'!B11676,)+MATCH(H605,RAW_b_TEI0185_REV03!B:B,),3),INDEX(RAW_b_TEI0185_REV03!B:D,MATCH(H605,RAW_b_TEI0185_REV03!B:B,0),3)),"---")))=1,"---",IF(K605&lt;&gt;"---",IF(INDEX(RAW_b_TEI0185_REV03!B:D,MATCH(H605,RAW_b_TEI0185_REV03!B:B,0),3)=L605,INDEX(
RAW_b_TEI0185_REV03!B:D,MATCH(H605,INDEX(RAW_b_TEI0185_REV03!B:B,MATCH(H605,RAW_b_TEI0185_REV03!B:B,)+1):'RAW_b_TEI0185_REV03'!B11676,)+MATCH(H605,RAW_b_TEI0185_REV03!B:B,),3),INDEX(RAW_b_TEI0185_REV03!B:D,MATCH(H605,RAW_b_TEI0185_REV03!B:B,0),3)),"---")),"---")</f>
        <v>---</v>
      </c>
      <c r="N605" t="str">
        <f>IFERROR(IF(AND(B605="B2B",J605="--"),L605,IF(
COUNTIF(B2B!H:H,(IF(K605&lt;&gt;"---",IF(INDEX(RAW_b_TEI0185_REV03!B:D,MATCH(H605,RAW_b_TEI0185_REV03!B:B,0),3)=L605,INDEX(
RAW_b_TEI0185_REV03!B:D,MATCH(H605,INDEX(RAW_b_TEI0185_REV03!B:B,MATCH(H605,RAW_b_TEI0185_REV03!B:B,)+1):'RAW_b_TEI0185_REV03'!B11676,)+MATCH(H605,RAW_b_TEI0185_REV03!B:B,),3),INDEX(RAW_b_TEI0185_REV03!B:D,MATCH(H605,RAW_b_TEI0185_REV03!B:B,0),3)),"---")))=0,"---",IF(K605&lt;&gt;"---",IF(INDEX(RAW_b_TEI0185_REV03!B:D,MATCH(H605,RAW_b_TEI0185_REV03!B:B,0),3)=L605,INDEX(
RAW_b_TEI0185_REV03!B:D,MATCH(H605,INDEX(RAW_b_TEI0185_REV03!B:B,MATCH(H605,RAW_b_TEI0185_REV03!B:B,)+1):'RAW_b_TEI0185_REV03'!B11676,)+MATCH(H605,RAW_b_TEI0185_REV03!B:B,),3),INDEX(RAW_b_TEI0185_REV03!B:D,MATCH(H605,RAW_b_TEI0185_REV03!B:B,0),3)),"---"))),"---")</f>
        <v>---</v>
      </c>
      <c r="T605">
        <f>COUNTIF(RAW_b_TEI0185_REV03!B:B,G605)</f>
        <v>2019</v>
      </c>
      <c r="U605" t="str">
        <f t="shared" si="68"/>
        <v>FMC-GND</v>
      </c>
      <c r="W605" t="str">
        <f>IF(IF(IFERROR(VLOOKUP(H605,$O$6:$O$50,1,),1)=1,1,0),IFERROR(VLOOKUP($F$2&amp;"-"&amp;H605,RAW_b_TEI0185_REV03!C:G,4,0),"--"),"---")</f>
        <v>---</v>
      </c>
      <c r="X605" t="str">
        <f t="shared" si="69"/>
        <v>---</v>
      </c>
    </row>
    <row r="606" spans="1:24" x14ac:dyDescent="0.25">
      <c r="A606" t="s">
        <v>5724</v>
      </c>
      <c r="B606" t="s">
        <v>5223</v>
      </c>
      <c r="C606" t="s">
        <v>294</v>
      </c>
      <c r="D606" t="s">
        <v>271</v>
      </c>
      <c r="E606" t="s">
        <v>1618</v>
      </c>
      <c r="F606" t="str">
        <f t="shared" si="63"/>
        <v>J3-M32</v>
      </c>
      <c r="G606" t="str">
        <f>VLOOKUP(F606,RAW_b_TEI0185_REV03!A:B,2,0)</f>
        <v>GND</v>
      </c>
      <c r="H606" t="str">
        <f t="shared" si="64"/>
        <v>GND</v>
      </c>
      <c r="I606" t="str">
        <f t="shared" si="65"/>
        <v>--</v>
      </c>
      <c r="J606" t="str">
        <f t="shared" si="66"/>
        <v>---</v>
      </c>
      <c r="K606" t="str">
        <f>IFERROR(IF(J606="--",IF(G606=H606,VLOOKUP(G606,RAW_b_TEI0185_REV03!L:N,3,0),SUM(VLOOKUP(H606,RAW_b_TEI0185_REV03!L:N,3,0),VLOOKUP(G606,RAW_b_TEI0185_REV03!L:N,3,0))),"---"),"---")</f>
        <v>---</v>
      </c>
      <c r="L606" t="str">
        <f t="shared" si="67"/>
        <v>J3-M32</v>
      </c>
      <c r="M606" t="str">
        <f>IFERROR(IF(
COUNTIF(B2B!H:H,(IF(K606&lt;&gt;"---",IF(INDEX(RAW_b_TEI0185_REV03!B:D,MATCH(H606,RAW_b_TEI0185_REV03!B:B,0),3)=L606,INDEX(
RAW_b_TEI0185_REV03!B:D,MATCH(H606,INDEX(RAW_b_TEI0185_REV03!B:B,MATCH(H606,RAW_b_TEI0185_REV03!B:B,)+1):'RAW_b_TEI0185_REV03'!B11677,)+MATCH(H606,RAW_b_TEI0185_REV03!B:B,),3),INDEX(RAW_b_TEI0185_REV03!B:D,MATCH(H606,RAW_b_TEI0185_REV03!B:B,0),3)),"---")))=1,"---",IF(K606&lt;&gt;"---",IF(INDEX(RAW_b_TEI0185_REV03!B:D,MATCH(H606,RAW_b_TEI0185_REV03!B:B,0),3)=L606,INDEX(
RAW_b_TEI0185_REV03!B:D,MATCH(H606,INDEX(RAW_b_TEI0185_REV03!B:B,MATCH(H606,RAW_b_TEI0185_REV03!B:B,)+1):'RAW_b_TEI0185_REV03'!B11677,)+MATCH(H606,RAW_b_TEI0185_REV03!B:B,),3),INDEX(RAW_b_TEI0185_REV03!B:D,MATCH(H606,RAW_b_TEI0185_REV03!B:B,0),3)),"---")),"---")</f>
        <v>---</v>
      </c>
      <c r="N606" t="str">
        <f>IFERROR(IF(AND(B606="B2B",J606="--"),L606,IF(
COUNTIF(B2B!H:H,(IF(K606&lt;&gt;"---",IF(INDEX(RAW_b_TEI0185_REV03!B:D,MATCH(H606,RAW_b_TEI0185_REV03!B:B,0),3)=L606,INDEX(
RAW_b_TEI0185_REV03!B:D,MATCH(H606,INDEX(RAW_b_TEI0185_REV03!B:B,MATCH(H606,RAW_b_TEI0185_REV03!B:B,)+1):'RAW_b_TEI0185_REV03'!B11677,)+MATCH(H606,RAW_b_TEI0185_REV03!B:B,),3),INDEX(RAW_b_TEI0185_REV03!B:D,MATCH(H606,RAW_b_TEI0185_REV03!B:B,0),3)),"---")))=0,"---",IF(K606&lt;&gt;"---",IF(INDEX(RAW_b_TEI0185_REV03!B:D,MATCH(H606,RAW_b_TEI0185_REV03!B:B,0),3)=L606,INDEX(
RAW_b_TEI0185_REV03!B:D,MATCH(H606,INDEX(RAW_b_TEI0185_REV03!B:B,MATCH(H606,RAW_b_TEI0185_REV03!B:B,)+1):'RAW_b_TEI0185_REV03'!B11677,)+MATCH(H606,RAW_b_TEI0185_REV03!B:B,),3),INDEX(RAW_b_TEI0185_REV03!B:D,MATCH(H606,RAW_b_TEI0185_REV03!B:B,0),3)),"---"))),"---")</f>
        <v>---</v>
      </c>
      <c r="T606">
        <f>COUNTIF(RAW_b_TEI0185_REV03!B:B,G606)</f>
        <v>2019</v>
      </c>
      <c r="U606" t="str">
        <f t="shared" si="68"/>
        <v>FMC-GND</v>
      </c>
      <c r="W606" t="str">
        <f>IF(IF(IFERROR(VLOOKUP(H606,$O$6:$O$50,1,),1)=1,1,0),IFERROR(VLOOKUP($F$2&amp;"-"&amp;H606,RAW_b_TEI0185_REV03!C:G,4,0),"--"),"---")</f>
        <v>---</v>
      </c>
      <c r="X606" t="str">
        <f t="shared" si="69"/>
        <v>---</v>
      </c>
    </row>
    <row r="607" spans="1:24" x14ac:dyDescent="0.25">
      <c r="A607" t="s">
        <v>5725</v>
      </c>
      <c r="B607" t="s">
        <v>5223</v>
      </c>
      <c r="C607" t="s">
        <v>294</v>
      </c>
      <c r="D607" t="s">
        <v>271</v>
      </c>
      <c r="E607" t="s">
        <v>1620</v>
      </c>
      <c r="F607" t="str">
        <f t="shared" si="63"/>
        <v>J3-M33</v>
      </c>
      <c r="G607" t="str">
        <f>VLOOKUP(F607,RAW_b_TEI0185_REV03!A:B,2,0)</f>
        <v>GND</v>
      </c>
      <c r="H607" t="str">
        <f t="shared" si="64"/>
        <v>GND</v>
      </c>
      <c r="I607" t="str">
        <f t="shared" si="65"/>
        <v>--</v>
      </c>
      <c r="J607" t="str">
        <f t="shared" si="66"/>
        <v>---</v>
      </c>
      <c r="K607" t="str">
        <f>IFERROR(IF(J607="--",IF(G607=H607,VLOOKUP(G607,RAW_b_TEI0185_REV03!L:N,3,0),SUM(VLOOKUP(H607,RAW_b_TEI0185_REV03!L:N,3,0),VLOOKUP(G607,RAW_b_TEI0185_REV03!L:N,3,0))),"---"),"---")</f>
        <v>---</v>
      </c>
      <c r="L607" t="str">
        <f t="shared" si="67"/>
        <v>J3-M33</v>
      </c>
      <c r="M607" t="str">
        <f>IFERROR(IF(
COUNTIF(B2B!H:H,(IF(K607&lt;&gt;"---",IF(INDEX(RAW_b_TEI0185_REV03!B:D,MATCH(H607,RAW_b_TEI0185_REV03!B:B,0),3)=L607,INDEX(
RAW_b_TEI0185_REV03!B:D,MATCH(H607,INDEX(RAW_b_TEI0185_REV03!B:B,MATCH(H607,RAW_b_TEI0185_REV03!B:B,)+1):'RAW_b_TEI0185_REV03'!B11678,)+MATCH(H607,RAW_b_TEI0185_REV03!B:B,),3),INDEX(RAW_b_TEI0185_REV03!B:D,MATCH(H607,RAW_b_TEI0185_REV03!B:B,0),3)),"---")))=1,"---",IF(K607&lt;&gt;"---",IF(INDEX(RAW_b_TEI0185_REV03!B:D,MATCH(H607,RAW_b_TEI0185_REV03!B:B,0),3)=L607,INDEX(
RAW_b_TEI0185_REV03!B:D,MATCH(H607,INDEX(RAW_b_TEI0185_REV03!B:B,MATCH(H607,RAW_b_TEI0185_REV03!B:B,)+1):'RAW_b_TEI0185_REV03'!B11678,)+MATCH(H607,RAW_b_TEI0185_REV03!B:B,),3),INDEX(RAW_b_TEI0185_REV03!B:D,MATCH(H607,RAW_b_TEI0185_REV03!B:B,0),3)),"---")),"---")</f>
        <v>---</v>
      </c>
      <c r="N607" t="str">
        <f>IFERROR(IF(AND(B607="B2B",J607="--"),L607,IF(
COUNTIF(B2B!H:H,(IF(K607&lt;&gt;"---",IF(INDEX(RAW_b_TEI0185_REV03!B:D,MATCH(H607,RAW_b_TEI0185_REV03!B:B,0),3)=L607,INDEX(
RAW_b_TEI0185_REV03!B:D,MATCH(H607,INDEX(RAW_b_TEI0185_REV03!B:B,MATCH(H607,RAW_b_TEI0185_REV03!B:B,)+1):'RAW_b_TEI0185_REV03'!B11678,)+MATCH(H607,RAW_b_TEI0185_REV03!B:B,),3),INDEX(RAW_b_TEI0185_REV03!B:D,MATCH(H607,RAW_b_TEI0185_REV03!B:B,0),3)),"---")))=0,"---",IF(K607&lt;&gt;"---",IF(INDEX(RAW_b_TEI0185_REV03!B:D,MATCH(H607,RAW_b_TEI0185_REV03!B:B,0),3)=L607,INDEX(
RAW_b_TEI0185_REV03!B:D,MATCH(H607,INDEX(RAW_b_TEI0185_REV03!B:B,MATCH(H607,RAW_b_TEI0185_REV03!B:B,)+1):'RAW_b_TEI0185_REV03'!B11678,)+MATCH(H607,RAW_b_TEI0185_REV03!B:B,),3),INDEX(RAW_b_TEI0185_REV03!B:D,MATCH(H607,RAW_b_TEI0185_REV03!B:B,0),3)),"---"))),"---")</f>
        <v>---</v>
      </c>
      <c r="T607">
        <f>COUNTIF(RAW_b_TEI0185_REV03!B:B,G607)</f>
        <v>2019</v>
      </c>
      <c r="U607" t="str">
        <f t="shared" si="68"/>
        <v>FMC-GND</v>
      </c>
      <c r="W607" t="str">
        <f>IF(IF(IFERROR(VLOOKUP(H607,$O$6:$O$50,1,),1)=1,1,0),IFERROR(VLOOKUP($F$2&amp;"-"&amp;H607,RAW_b_TEI0185_REV03!C:G,4,0),"--"),"---")</f>
        <v>---</v>
      </c>
      <c r="X607" t="str">
        <f t="shared" si="69"/>
        <v>---</v>
      </c>
    </row>
    <row r="608" spans="1:24" x14ac:dyDescent="0.25">
      <c r="A608" t="s">
        <v>5726</v>
      </c>
      <c r="B608" t="s">
        <v>5223</v>
      </c>
      <c r="C608" t="s">
        <v>294</v>
      </c>
      <c r="D608" t="s">
        <v>271</v>
      </c>
      <c r="E608" t="s">
        <v>1622</v>
      </c>
      <c r="F608" t="str">
        <f t="shared" si="63"/>
        <v>J3-M36</v>
      </c>
      <c r="G608" t="str">
        <f>VLOOKUP(F608,RAW_b_TEI0185_REV03!A:B,2,0)</f>
        <v>GND</v>
      </c>
      <c r="H608" t="str">
        <f t="shared" si="64"/>
        <v>GND</v>
      </c>
      <c r="I608" t="str">
        <f t="shared" si="65"/>
        <v>--</v>
      </c>
      <c r="J608" t="str">
        <f t="shared" si="66"/>
        <v>---</v>
      </c>
      <c r="K608" t="str">
        <f>IFERROR(IF(J608="--",IF(G608=H608,VLOOKUP(G608,RAW_b_TEI0185_REV03!L:N,3,0),SUM(VLOOKUP(H608,RAW_b_TEI0185_REV03!L:N,3,0),VLOOKUP(G608,RAW_b_TEI0185_REV03!L:N,3,0))),"---"),"---")</f>
        <v>---</v>
      </c>
      <c r="L608" t="str">
        <f t="shared" si="67"/>
        <v>J3-M36</v>
      </c>
      <c r="M608" t="str">
        <f>IFERROR(IF(
COUNTIF(B2B!H:H,(IF(K608&lt;&gt;"---",IF(INDEX(RAW_b_TEI0185_REV03!B:D,MATCH(H608,RAW_b_TEI0185_REV03!B:B,0),3)=L608,INDEX(
RAW_b_TEI0185_REV03!B:D,MATCH(H608,INDEX(RAW_b_TEI0185_REV03!B:B,MATCH(H608,RAW_b_TEI0185_REV03!B:B,)+1):'RAW_b_TEI0185_REV03'!B11679,)+MATCH(H608,RAW_b_TEI0185_REV03!B:B,),3),INDEX(RAW_b_TEI0185_REV03!B:D,MATCH(H608,RAW_b_TEI0185_REV03!B:B,0),3)),"---")))=1,"---",IF(K608&lt;&gt;"---",IF(INDEX(RAW_b_TEI0185_REV03!B:D,MATCH(H608,RAW_b_TEI0185_REV03!B:B,0),3)=L608,INDEX(
RAW_b_TEI0185_REV03!B:D,MATCH(H608,INDEX(RAW_b_TEI0185_REV03!B:B,MATCH(H608,RAW_b_TEI0185_REV03!B:B,)+1):'RAW_b_TEI0185_REV03'!B11679,)+MATCH(H608,RAW_b_TEI0185_REV03!B:B,),3),INDEX(RAW_b_TEI0185_REV03!B:D,MATCH(H608,RAW_b_TEI0185_REV03!B:B,0),3)),"---")),"---")</f>
        <v>---</v>
      </c>
      <c r="N608" t="str">
        <f>IFERROR(IF(AND(B608="B2B",J608="--"),L608,IF(
COUNTIF(B2B!H:H,(IF(K608&lt;&gt;"---",IF(INDEX(RAW_b_TEI0185_REV03!B:D,MATCH(H608,RAW_b_TEI0185_REV03!B:B,0),3)=L608,INDEX(
RAW_b_TEI0185_REV03!B:D,MATCH(H608,INDEX(RAW_b_TEI0185_REV03!B:B,MATCH(H608,RAW_b_TEI0185_REV03!B:B,)+1):'RAW_b_TEI0185_REV03'!B11679,)+MATCH(H608,RAW_b_TEI0185_REV03!B:B,),3),INDEX(RAW_b_TEI0185_REV03!B:D,MATCH(H608,RAW_b_TEI0185_REV03!B:B,0),3)),"---")))=0,"---",IF(K608&lt;&gt;"---",IF(INDEX(RAW_b_TEI0185_REV03!B:D,MATCH(H608,RAW_b_TEI0185_REV03!B:B,0),3)=L608,INDEX(
RAW_b_TEI0185_REV03!B:D,MATCH(H608,INDEX(RAW_b_TEI0185_REV03!B:B,MATCH(H608,RAW_b_TEI0185_REV03!B:B,)+1):'RAW_b_TEI0185_REV03'!B11679,)+MATCH(H608,RAW_b_TEI0185_REV03!B:B,),3),INDEX(RAW_b_TEI0185_REV03!B:D,MATCH(H608,RAW_b_TEI0185_REV03!B:B,0),3)),"---"))),"---")</f>
        <v>---</v>
      </c>
      <c r="T608">
        <f>COUNTIF(RAW_b_TEI0185_REV03!B:B,G608)</f>
        <v>2019</v>
      </c>
      <c r="U608" t="str">
        <f t="shared" si="68"/>
        <v>FMC-GND</v>
      </c>
      <c r="W608" t="str">
        <f>IF(IF(IFERROR(VLOOKUP(H608,$O$6:$O$50,1,),1)=1,1,0),IFERROR(VLOOKUP($F$2&amp;"-"&amp;H608,RAW_b_TEI0185_REV03!C:G,4,0),"--"),"---")</f>
        <v>---</v>
      </c>
      <c r="X608" t="str">
        <f t="shared" si="69"/>
        <v>---</v>
      </c>
    </row>
    <row r="609" spans="1:24" x14ac:dyDescent="0.25">
      <c r="A609" t="s">
        <v>5727</v>
      </c>
      <c r="B609" t="s">
        <v>5223</v>
      </c>
      <c r="C609" t="s">
        <v>294</v>
      </c>
      <c r="D609" t="s">
        <v>271</v>
      </c>
      <c r="E609" t="s">
        <v>1624</v>
      </c>
      <c r="F609" t="str">
        <f t="shared" si="63"/>
        <v>J3-M37</v>
      </c>
      <c r="G609" t="str">
        <f>VLOOKUP(F609,RAW_b_TEI0185_REV03!A:B,2,0)</f>
        <v>GND</v>
      </c>
      <c r="H609" t="str">
        <f t="shared" si="64"/>
        <v>GND</v>
      </c>
      <c r="I609" t="str">
        <f t="shared" si="65"/>
        <v>--</v>
      </c>
      <c r="J609" t="str">
        <f t="shared" si="66"/>
        <v>---</v>
      </c>
      <c r="K609" t="str">
        <f>IFERROR(IF(J609="--",IF(G609=H609,VLOOKUP(G609,RAW_b_TEI0185_REV03!L:N,3,0),SUM(VLOOKUP(H609,RAW_b_TEI0185_REV03!L:N,3,0),VLOOKUP(G609,RAW_b_TEI0185_REV03!L:N,3,0))),"---"),"---")</f>
        <v>---</v>
      </c>
      <c r="L609" t="str">
        <f t="shared" si="67"/>
        <v>J3-M37</v>
      </c>
      <c r="M609" t="str">
        <f>IFERROR(IF(
COUNTIF(B2B!H:H,(IF(K609&lt;&gt;"---",IF(INDEX(RAW_b_TEI0185_REV03!B:D,MATCH(H609,RAW_b_TEI0185_REV03!B:B,0),3)=L609,INDEX(
RAW_b_TEI0185_REV03!B:D,MATCH(H609,INDEX(RAW_b_TEI0185_REV03!B:B,MATCH(H609,RAW_b_TEI0185_REV03!B:B,)+1):'RAW_b_TEI0185_REV03'!B11680,)+MATCH(H609,RAW_b_TEI0185_REV03!B:B,),3),INDEX(RAW_b_TEI0185_REV03!B:D,MATCH(H609,RAW_b_TEI0185_REV03!B:B,0),3)),"---")))=1,"---",IF(K609&lt;&gt;"---",IF(INDEX(RAW_b_TEI0185_REV03!B:D,MATCH(H609,RAW_b_TEI0185_REV03!B:B,0),3)=L609,INDEX(
RAW_b_TEI0185_REV03!B:D,MATCH(H609,INDEX(RAW_b_TEI0185_REV03!B:B,MATCH(H609,RAW_b_TEI0185_REV03!B:B,)+1):'RAW_b_TEI0185_REV03'!B11680,)+MATCH(H609,RAW_b_TEI0185_REV03!B:B,),3),INDEX(RAW_b_TEI0185_REV03!B:D,MATCH(H609,RAW_b_TEI0185_REV03!B:B,0),3)),"---")),"---")</f>
        <v>---</v>
      </c>
      <c r="N609" t="str">
        <f>IFERROR(IF(AND(B609="B2B",J609="--"),L609,IF(
COUNTIF(B2B!H:H,(IF(K609&lt;&gt;"---",IF(INDEX(RAW_b_TEI0185_REV03!B:D,MATCH(H609,RAW_b_TEI0185_REV03!B:B,0),3)=L609,INDEX(
RAW_b_TEI0185_REV03!B:D,MATCH(H609,INDEX(RAW_b_TEI0185_REV03!B:B,MATCH(H609,RAW_b_TEI0185_REV03!B:B,)+1):'RAW_b_TEI0185_REV03'!B11680,)+MATCH(H609,RAW_b_TEI0185_REV03!B:B,),3),INDEX(RAW_b_TEI0185_REV03!B:D,MATCH(H609,RAW_b_TEI0185_REV03!B:B,0),3)),"---")))=0,"---",IF(K609&lt;&gt;"---",IF(INDEX(RAW_b_TEI0185_REV03!B:D,MATCH(H609,RAW_b_TEI0185_REV03!B:B,0),3)=L609,INDEX(
RAW_b_TEI0185_REV03!B:D,MATCH(H609,INDEX(RAW_b_TEI0185_REV03!B:B,MATCH(H609,RAW_b_TEI0185_REV03!B:B,)+1):'RAW_b_TEI0185_REV03'!B11680,)+MATCH(H609,RAW_b_TEI0185_REV03!B:B,),3),INDEX(RAW_b_TEI0185_REV03!B:D,MATCH(H609,RAW_b_TEI0185_REV03!B:B,0),3)),"---"))),"---")</f>
        <v>---</v>
      </c>
      <c r="T609">
        <f>COUNTIF(RAW_b_TEI0185_REV03!B:B,G609)</f>
        <v>2019</v>
      </c>
      <c r="U609" t="str">
        <f t="shared" si="68"/>
        <v>FMC-GND</v>
      </c>
      <c r="W609" t="str">
        <f>IF(IF(IFERROR(VLOOKUP(H609,$O$6:$O$50,1,),1)=1,1,0),IFERROR(VLOOKUP($F$2&amp;"-"&amp;H609,RAW_b_TEI0185_REV03!C:G,4,0),"--"),"---")</f>
        <v>---</v>
      </c>
      <c r="X609" t="str">
        <f t="shared" si="69"/>
        <v>---</v>
      </c>
    </row>
    <row r="610" spans="1:24" x14ac:dyDescent="0.25">
      <c r="A610" t="s">
        <v>5728</v>
      </c>
      <c r="B610" t="s">
        <v>5223</v>
      </c>
      <c r="C610" t="s">
        <v>294</v>
      </c>
      <c r="D610" t="s">
        <v>271</v>
      </c>
      <c r="E610" t="s">
        <v>1626</v>
      </c>
      <c r="F610" t="str">
        <f t="shared" si="63"/>
        <v>J3-M40</v>
      </c>
      <c r="G610" t="str">
        <f>VLOOKUP(F610,RAW_b_TEI0185_REV03!A:B,2,0)</f>
        <v>GND</v>
      </c>
      <c r="H610" t="str">
        <f t="shared" si="64"/>
        <v>GND</v>
      </c>
      <c r="I610" t="str">
        <f t="shared" si="65"/>
        <v>--</v>
      </c>
      <c r="J610" t="str">
        <f t="shared" si="66"/>
        <v>---</v>
      </c>
      <c r="K610" t="str">
        <f>IFERROR(IF(J610="--",IF(G610=H610,VLOOKUP(G610,RAW_b_TEI0185_REV03!L:N,3,0),SUM(VLOOKUP(H610,RAW_b_TEI0185_REV03!L:N,3,0),VLOOKUP(G610,RAW_b_TEI0185_REV03!L:N,3,0))),"---"),"---")</f>
        <v>---</v>
      </c>
      <c r="L610" t="str">
        <f t="shared" si="67"/>
        <v>J3-M40</v>
      </c>
      <c r="M610" t="str">
        <f>IFERROR(IF(
COUNTIF(B2B!H:H,(IF(K610&lt;&gt;"---",IF(INDEX(RAW_b_TEI0185_REV03!B:D,MATCH(H610,RAW_b_TEI0185_REV03!B:B,0),3)=L610,INDEX(
RAW_b_TEI0185_REV03!B:D,MATCH(H610,INDEX(RAW_b_TEI0185_REV03!B:B,MATCH(H610,RAW_b_TEI0185_REV03!B:B,)+1):'RAW_b_TEI0185_REV03'!B11681,)+MATCH(H610,RAW_b_TEI0185_REV03!B:B,),3),INDEX(RAW_b_TEI0185_REV03!B:D,MATCH(H610,RAW_b_TEI0185_REV03!B:B,0),3)),"---")))=1,"---",IF(K610&lt;&gt;"---",IF(INDEX(RAW_b_TEI0185_REV03!B:D,MATCH(H610,RAW_b_TEI0185_REV03!B:B,0),3)=L610,INDEX(
RAW_b_TEI0185_REV03!B:D,MATCH(H610,INDEX(RAW_b_TEI0185_REV03!B:B,MATCH(H610,RAW_b_TEI0185_REV03!B:B,)+1):'RAW_b_TEI0185_REV03'!B11681,)+MATCH(H610,RAW_b_TEI0185_REV03!B:B,),3),INDEX(RAW_b_TEI0185_REV03!B:D,MATCH(H610,RAW_b_TEI0185_REV03!B:B,0),3)),"---")),"---")</f>
        <v>---</v>
      </c>
      <c r="N610" t="str">
        <f>IFERROR(IF(AND(B610="B2B",J610="--"),L610,IF(
COUNTIF(B2B!H:H,(IF(K610&lt;&gt;"---",IF(INDEX(RAW_b_TEI0185_REV03!B:D,MATCH(H610,RAW_b_TEI0185_REV03!B:B,0),3)=L610,INDEX(
RAW_b_TEI0185_REV03!B:D,MATCH(H610,INDEX(RAW_b_TEI0185_REV03!B:B,MATCH(H610,RAW_b_TEI0185_REV03!B:B,)+1):'RAW_b_TEI0185_REV03'!B11681,)+MATCH(H610,RAW_b_TEI0185_REV03!B:B,),3),INDEX(RAW_b_TEI0185_REV03!B:D,MATCH(H610,RAW_b_TEI0185_REV03!B:B,0),3)),"---")))=0,"---",IF(K610&lt;&gt;"---",IF(INDEX(RAW_b_TEI0185_REV03!B:D,MATCH(H610,RAW_b_TEI0185_REV03!B:B,0),3)=L610,INDEX(
RAW_b_TEI0185_REV03!B:D,MATCH(H610,INDEX(RAW_b_TEI0185_REV03!B:B,MATCH(H610,RAW_b_TEI0185_REV03!B:B,)+1):'RAW_b_TEI0185_REV03'!B11681,)+MATCH(H610,RAW_b_TEI0185_REV03!B:B,),3),INDEX(RAW_b_TEI0185_REV03!B:D,MATCH(H610,RAW_b_TEI0185_REV03!B:B,0),3)),"---"))),"---")</f>
        <v>---</v>
      </c>
      <c r="T610">
        <f>COUNTIF(RAW_b_TEI0185_REV03!B:B,G610)</f>
        <v>2019</v>
      </c>
      <c r="U610" t="str">
        <f t="shared" si="68"/>
        <v>FMC-GND</v>
      </c>
      <c r="W610" t="str">
        <f>IF(IF(IFERROR(VLOOKUP(H610,$O$6:$O$50,1,),1)=1,1,0),IFERROR(VLOOKUP($F$2&amp;"-"&amp;H610,RAW_b_TEI0185_REV03!C:G,4,0),"--"),"---")</f>
        <v>---</v>
      </c>
      <c r="X610" t="str">
        <f t="shared" si="69"/>
        <v>---</v>
      </c>
    </row>
    <row r="611" spans="1:24" x14ac:dyDescent="0.25">
      <c r="A611" t="s">
        <v>5729</v>
      </c>
      <c r="B611" t="s">
        <v>5223</v>
      </c>
      <c r="C611" t="s">
        <v>294</v>
      </c>
      <c r="D611" t="s">
        <v>271</v>
      </c>
      <c r="E611" t="s">
        <v>1628</v>
      </c>
      <c r="F611" t="str">
        <f t="shared" si="63"/>
        <v>J3-Y1</v>
      </c>
      <c r="G611" t="str">
        <f>VLOOKUP(F611,RAW_b_TEI0185_REV03!A:B,2,0)</f>
        <v>GND</v>
      </c>
      <c r="H611" t="str">
        <f t="shared" si="64"/>
        <v>GND</v>
      </c>
      <c r="I611" t="str">
        <f t="shared" si="65"/>
        <v>--</v>
      </c>
      <c r="J611" t="str">
        <f t="shared" si="66"/>
        <v>---</v>
      </c>
      <c r="K611" t="str">
        <f>IFERROR(IF(J611="--",IF(G611=H611,VLOOKUP(G611,RAW_b_TEI0185_REV03!L:N,3,0),SUM(VLOOKUP(H611,RAW_b_TEI0185_REV03!L:N,3,0),VLOOKUP(G611,RAW_b_TEI0185_REV03!L:N,3,0))),"---"),"---")</f>
        <v>---</v>
      </c>
      <c r="L611" t="str">
        <f t="shared" si="67"/>
        <v>J3-Y1</v>
      </c>
      <c r="M611" t="str">
        <f>IFERROR(IF(
COUNTIF(B2B!H:H,(IF(K611&lt;&gt;"---",IF(INDEX(RAW_b_TEI0185_REV03!B:D,MATCH(H611,RAW_b_TEI0185_REV03!B:B,0),3)=L611,INDEX(
RAW_b_TEI0185_REV03!B:D,MATCH(H611,INDEX(RAW_b_TEI0185_REV03!B:B,MATCH(H611,RAW_b_TEI0185_REV03!B:B,)+1):'RAW_b_TEI0185_REV03'!B11682,)+MATCH(H611,RAW_b_TEI0185_REV03!B:B,),3),INDEX(RAW_b_TEI0185_REV03!B:D,MATCH(H611,RAW_b_TEI0185_REV03!B:B,0),3)),"---")))=1,"---",IF(K611&lt;&gt;"---",IF(INDEX(RAW_b_TEI0185_REV03!B:D,MATCH(H611,RAW_b_TEI0185_REV03!B:B,0),3)=L611,INDEX(
RAW_b_TEI0185_REV03!B:D,MATCH(H611,INDEX(RAW_b_TEI0185_REV03!B:B,MATCH(H611,RAW_b_TEI0185_REV03!B:B,)+1):'RAW_b_TEI0185_REV03'!B11682,)+MATCH(H611,RAW_b_TEI0185_REV03!B:B,),3),INDEX(RAW_b_TEI0185_REV03!B:D,MATCH(H611,RAW_b_TEI0185_REV03!B:B,0),3)),"---")),"---")</f>
        <v>---</v>
      </c>
      <c r="N611" t="str">
        <f>IFERROR(IF(AND(B611="B2B",J611="--"),L611,IF(
COUNTIF(B2B!H:H,(IF(K611&lt;&gt;"---",IF(INDEX(RAW_b_TEI0185_REV03!B:D,MATCH(H611,RAW_b_TEI0185_REV03!B:B,0),3)=L611,INDEX(
RAW_b_TEI0185_REV03!B:D,MATCH(H611,INDEX(RAW_b_TEI0185_REV03!B:B,MATCH(H611,RAW_b_TEI0185_REV03!B:B,)+1):'RAW_b_TEI0185_REV03'!B11682,)+MATCH(H611,RAW_b_TEI0185_REV03!B:B,),3),INDEX(RAW_b_TEI0185_REV03!B:D,MATCH(H611,RAW_b_TEI0185_REV03!B:B,0),3)),"---")))=0,"---",IF(K611&lt;&gt;"---",IF(INDEX(RAW_b_TEI0185_REV03!B:D,MATCH(H611,RAW_b_TEI0185_REV03!B:B,0),3)=L611,INDEX(
RAW_b_TEI0185_REV03!B:D,MATCH(H611,INDEX(RAW_b_TEI0185_REV03!B:B,MATCH(H611,RAW_b_TEI0185_REV03!B:B,)+1):'RAW_b_TEI0185_REV03'!B11682,)+MATCH(H611,RAW_b_TEI0185_REV03!B:B,),3),INDEX(RAW_b_TEI0185_REV03!B:D,MATCH(H611,RAW_b_TEI0185_REV03!B:B,0),3)),"---"))),"---")</f>
        <v>---</v>
      </c>
      <c r="T611">
        <f>COUNTIF(RAW_b_TEI0185_REV03!B:B,G611)</f>
        <v>2019</v>
      </c>
      <c r="U611" t="str">
        <f t="shared" si="68"/>
        <v>FMC-GND</v>
      </c>
      <c r="W611" t="str">
        <f>IF(IF(IFERROR(VLOOKUP(H611,$O$6:$O$50,1,),1)=1,1,0),IFERROR(VLOOKUP($F$2&amp;"-"&amp;H611,RAW_b_TEI0185_REV03!C:G,4,0),"--"),"---")</f>
        <v>---</v>
      </c>
      <c r="X611" t="str">
        <f t="shared" si="69"/>
        <v>---</v>
      </c>
    </row>
    <row r="612" spans="1:24" x14ac:dyDescent="0.25">
      <c r="A612" t="s">
        <v>5730</v>
      </c>
      <c r="B612" t="s">
        <v>5223</v>
      </c>
      <c r="C612" t="s">
        <v>294</v>
      </c>
      <c r="D612" t="s">
        <v>271</v>
      </c>
      <c r="E612" t="s">
        <v>1630</v>
      </c>
      <c r="F612" t="str">
        <f t="shared" si="63"/>
        <v>J3-Y4</v>
      </c>
      <c r="G612" t="str">
        <f>VLOOKUP(F612,RAW_b_TEI0185_REV03!A:B,2,0)</f>
        <v>GND</v>
      </c>
      <c r="H612" t="str">
        <f t="shared" si="64"/>
        <v>GND</v>
      </c>
      <c r="I612" t="str">
        <f t="shared" si="65"/>
        <v>--</v>
      </c>
      <c r="J612" t="str">
        <f t="shared" si="66"/>
        <v>---</v>
      </c>
      <c r="K612" t="str">
        <f>IFERROR(IF(J612="--",IF(G612=H612,VLOOKUP(G612,RAW_b_TEI0185_REV03!L:N,3,0),SUM(VLOOKUP(H612,RAW_b_TEI0185_REV03!L:N,3,0),VLOOKUP(G612,RAW_b_TEI0185_REV03!L:N,3,0))),"---"),"---")</f>
        <v>---</v>
      </c>
      <c r="L612" t="str">
        <f t="shared" si="67"/>
        <v>J3-Y4</v>
      </c>
      <c r="M612" t="str">
        <f>IFERROR(IF(
COUNTIF(B2B!H:H,(IF(K612&lt;&gt;"---",IF(INDEX(RAW_b_TEI0185_REV03!B:D,MATCH(H612,RAW_b_TEI0185_REV03!B:B,0),3)=L612,INDEX(
RAW_b_TEI0185_REV03!B:D,MATCH(H612,INDEX(RAW_b_TEI0185_REV03!B:B,MATCH(H612,RAW_b_TEI0185_REV03!B:B,)+1):'RAW_b_TEI0185_REV03'!B11683,)+MATCH(H612,RAW_b_TEI0185_REV03!B:B,),3),INDEX(RAW_b_TEI0185_REV03!B:D,MATCH(H612,RAW_b_TEI0185_REV03!B:B,0),3)),"---")))=1,"---",IF(K612&lt;&gt;"---",IF(INDEX(RAW_b_TEI0185_REV03!B:D,MATCH(H612,RAW_b_TEI0185_REV03!B:B,0),3)=L612,INDEX(
RAW_b_TEI0185_REV03!B:D,MATCH(H612,INDEX(RAW_b_TEI0185_REV03!B:B,MATCH(H612,RAW_b_TEI0185_REV03!B:B,)+1):'RAW_b_TEI0185_REV03'!B11683,)+MATCH(H612,RAW_b_TEI0185_REV03!B:B,),3),INDEX(RAW_b_TEI0185_REV03!B:D,MATCH(H612,RAW_b_TEI0185_REV03!B:B,0),3)),"---")),"---")</f>
        <v>---</v>
      </c>
      <c r="N612" t="str">
        <f>IFERROR(IF(AND(B612="B2B",J612="--"),L612,IF(
COUNTIF(B2B!H:H,(IF(K612&lt;&gt;"---",IF(INDEX(RAW_b_TEI0185_REV03!B:D,MATCH(H612,RAW_b_TEI0185_REV03!B:B,0),3)=L612,INDEX(
RAW_b_TEI0185_REV03!B:D,MATCH(H612,INDEX(RAW_b_TEI0185_REV03!B:B,MATCH(H612,RAW_b_TEI0185_REV03!B:B,)+1):'RAW_b_TEI0185_REV03'!B11683,)+MATCH(H612,RAW_b_TEI0185_REV03!B:B,),3),INDEX(RAW_b_TEI0185_REV03!B:D,MATCH(H612,RAW_b_TEI0185_REV03!B:B,0),3)),"---")))=0,"---",IF(K612&lt;&gt;"---",IF(INDEX(RAW_b_TEI0185_REV03!B:D,MATCH(H612,RAW_b_TEI0185_REV03!B:B,0),3)=L612,INDEX(
RAW_b_TEI0185_REV03!B:D,MATCH(H612,INDEX(RAW_b_TEI0185_REV03!B:B,MATCH(H612,RAW_b_TEI0185_REV03!B:B,)+1):'RAW_b_TEI0185_REV03'!B11683,)+MATCH(H612,RAW_b_TEI0185_REV03!B:B,),3),INDEX(RAW_b_TEI0185_REV03!B:D,MATCH(H612,RAW_b_TEI0185_REV03!B:B,0),3)),"---"))),"---")</f>
        <v>---</v>
      </c>
      <c r="T612">
        <f>COUNTIF(RAW_b_TEI0185_REV03!B:B,G612)</f>
        <v>2019</v>
      </c>
      <c r="U612" t="str">
        <f t="shared" si="68"/>
        <v>FMC-GND</v>
      </c>
      <c r="W612" t="str">
        <f>IF(IF(IFERROR(VLOOKUP(H612,$O$6:$O$50,1,),1)=1,1,0),IFERROR(VLOOKUP($F$2&amp;"-"&amp;H612,RAW_b_TEI0185_REV03!C:G,4,0),"--"),"---")</f>
        <v>---</v>
      </c>
      <c r="X612" t="str">
        <f t="shared" si="69"/>
        <v>---</v>
      </c>
    </row>
    <row r="613" spans="1:24" x14ac:dyDescent="0.25">
      <c r="A613" t="s">
        <v>5731</v>
      </c>
      <c r="B613" t="s">
        <v>5223</v>
      </c>
      <c r="C613" t="s">
        <v>294</v>
      </c>
      <c r="D613" t="s">
        <v>271</v>
      </c>
      <c r="E613" t="s">
        <v>1632</v>
      </c>
      <c r="F613" t="str">
        <f t="shared" si="63"/>
        <v>J3-Y5</v>
      </c>
      <c r="G613" t="str">
        <f>VLOOKUP(F613,RAW_b_TEI0185_REV03!A:B,2,0)</f>
        <v>GND</v>
      </c>
      <c r="H613" t="str">
        <f t="shared" si="64"/>
        <v>GND</v>
      </c>
      <c r="I613" t="str">
        <f t="shared" si="65"/>
        <v>--</v>
      </c>
      <c r="J613" t="str">
        <f t="shared" si="66"/>
        <v>---</v>
      </c>
      <c r="K613" t="str">
        <f>IFERROR(IF(J613="--",IF(G613=H613,VLOOKUP(G613,RAW_b_TEI0185_REV03!L:N,3,0),SUM(VLOOKUP(H613,RAW_b_TEI0185_REV03!L:N,3,0),VLOOKUP(G613,RAW_b_TEI0185_REV03!L:N,3,0))),"---"),"---")</f>
        <v>---</v>
      </c>
      <c r="L613" t="str">
        <f t="shared" si="67"/>
        <v>J3-Y5</v>
      </c>
      <c r="M613" t="str">
        <f>IFERROR(IF(
COUNTIF(B2B!H:H,(IF(K613&lt;&gt;"---",IF(INDEX(RAW_b_TEI0185_REV03!B:D,MATCH(H613,RAW_b_TEI0185_REV03!B:B,0),3)=L613,INDEX(
RAW_b_TEI0185_REV03!B:D,MATCH(H613,INDEX(RAW_b_TEI0185_REV03!B:B,MATCH(H613,RAW_b_TEI0185_REV03!B:B,)+1):'RAW_b_TEI0185_REV03'!B11684,)+MATCH(H613,RAW_b_TEI0185_REV03!B:B,),3),INDEX(RAW_b_TEI0185_REV03!B:D,MATCH(H613,RAW_b_TEI0185_REV03!B:B,0),3)),"---")))=1,"---",IF(K613&lt;&gt;"---",IF(INDEX(RAW_b_TEI0185_REV03!B:D,MATCH(H613,RAW_b_TEI0185_REV03!B:B,0),3)=L613,INDEX(
RAW_b_TEI0185_REV03!B:D,MATCH(H613,INDEX(RAW_b_TEI0185_REV03!B:B,MATCH(H613,RAW_b_TEI0185_REV03!B:B,)+1):'RAW_b_TEI0185_REV03'!B11684,)+MATCH(H613,RAW_b_TEI0185_REV03!B:B,),3),INDEX(RAW_b_TEI0185_REV03!B:D,MATCH(H613,RAW_b_TEI0185_REV03!B:B,0),3)),"---")),"---")</f>
        <v>---</v>
      </c>
      <c r="N613" t="str">
        <f>IFERROR(IF(AND(B613="B2B",J613="--"),L613,IF(
COUNTIF(B2B!H:H,(IF(K613&lt;&gt;"---",IF(INDEX(RAW_b_TEI0185_REV03!B:D,MATCH(H613,RAW_b_TEI0185_REV03!B:B,0),3)=L613,INDEX(
RAW_b_TEI0185_REV03!B:D,MATCH(H613,INDEX(RAW_b_TEI0185_REV03!B:B,MATCH(H613,RAW_b_TEI0185_REV03!B:B,)+1):'RAW_b_TEI0185_REV03'!B11684,)+MATCH(H613,RAW_b_TEI0185_REV03!B:B,),3),INDEX(RAW_b_TEI0185_REV03!B:D,MATCH(H613,RAW_b_TEI0185_REV03!B:B,0),3)),"---")))=0,"---",IF(K613&lt;&gt;"---",IF(INDEX(RAW_b_TEI0185_REV03!B:D,MATCH(H613,RAW_b_TEI0185_REV03!B:B,0),3)=L613,INDEX(
RAW_b_TEI0185_REV03!B:D,MATCH(H613,INDEX(RAW_b_TEI0185_REV03!B:B,MATCH(H613,RAW_b_TEI0185_REV03!B:B,)+1):'RAW_b_TEI0185_REV03'!B11684,)+MATCH(H613,RAW_b_TEI0185_REV03!B:B,),3),INDEX(RAW_b_TEI0185_REV03!B:D,MATCH(H613,RAW_b_TEI0185_REV03!B:B,0),3)),"---"))),"---")</f>
        <v>---</v>
      </c>
      <c r="T613">
        <f>COUNTIF(RAW_b_TEI0185_REV03!B:B,G613)</f>
        <v>2019</v>
      </c>
      <c r="U613" t="str">
        <f t="shared" si="68"/>
        <v>FMC-GND</v>
      </c>
      <c r="W613" t="str">
        <f>IF(IF(IFERROR(VLOOKUP(H613,$O$6:$O$50,1,),1)=1,1,0),IFERROR(VLOOKUP($F$2&amp;"-"&amp;H613,RAW_b_TEI0185_REV03!C:G,4,0),"--"),"---")</f>
        <v>---</v>
      </c>
      <c r="X613" t="str">
        <f t="shared" si="69"/>
        <v>---</v>
      </c>
    </row>
    <row r="614" spans="1:24" x14ac:dyDescent="0.25">
      <c r="A614" t="s">
        <v>5732</v>
      </c>
      <c r="B614" t="s">
        <v>5223</v>
      </c>
      <c r="C614" t="s">
        <v>294</v>
      </c>
      <c r="D614" t="s">
        <v>271</v>
      </c>
      <c r="E614" t="s">
        <v>1634</v>
      </c>
      <c r="F614" t="str">
        <f t="shared" si="63"/>
        <v>J3-Y8</v>
      </c>
      <c r="G614" t="str">
        <f>VLOOKUP(F614,RAW_b_TEI0185_REV03!A:B,2,0)</f>
        <v>GND</v>
      </c>
      <c r="H614" t="str">
        <f t="shared" si="64"/>
        <v>GND</v>
      </c>
      <c r="I614" t="str">
        <f t="shared" si="65"/>
        <v>--</v>
      </c>
      <c r="J614" t="str">
        <f t="shared" si="66"/>
        <v>---</v>
      </c>
      <c r="K614" t="str">
        <f>IFERROR(IF(J614="--",IF(G614=H614,VLOOKUP(G614,RAW_b_TEI0185_REV03!L:N,3,0),SUM(VLOOKUP(H614,RAW_b_TEI0185_REV03!L:N,3,0),VLOOKUP(G614,RAW_b_TEI0185_REV03!L:N,3,0))),"---"),"---")</f>
        <v>---</v>
      </c>
      <c r="L614" t="str">
        <f t="shared" si="67"/>
        <v>J3-Y8</v>
      </c>
      <c r="M614" t="str">
        <f>IFERROR(IF(
COUNTIF(B2B!H:H,(IF(K614&lt;&gt;"---",IF(INDEX(RAW_b_TEI0185_REV03!B:D,MATCH(H614,RAW_b_TEI0185_REV03!B:B,0),3)=L614,INDEX(
RAW_b_TEI0185_REV03!B:D,MATCH(H614,INDEX(RAW_b_TEI0185_REV03!B:B,MATCH(H614,RAW_b_TEI0185_REV03!B:B,)+1):'RAW_b_TEI0185_REV03'!B11685,)+MATCH(H614,RAW_b_TEI0185_REV03!B:B,),3),INDEX(RAW_b_TEI0185_REV03!B:D,MATCH(H614,RAW_b_TEI0185_REV03!B:B,0),3)),"---")))=1,"---",IF(K614&lt;&gt;"---",IF(INDEX(RAW_b_TEI0185_REV03!B:D,MATCH(H614,RAW_b_TEI0185_REV03!B:B,0),3)=L614,INDEX(
RAW_b_TEI0185_REV03!B:D,MATCH(H614,INDEX(RAW_b_TEI0185_REV03!B:B,MATCH(H614,RAW_b_TEI0185_REV03!B:B,)+1):'RAW_b_TEI0185_REV03'!B11685,)+MATCH(H614,RAW_b_TEI0185_REV03!B:B,),3),INDEX(RAW_b_TEI0185_REV03!B:D,MATCH(H614,RAW_b_TEI0185_REV03!B:B,0),3)),"---")),"---")</f>
        <v>---</v>
      </c>
      <c r="N614" t="str">
        <f>IFERROR(IF(AND(B614="B2B",J614="--"),L614,IF(
COUNTIF(B2B!H:H,(IF(K614&lt;&gt;"---",IF(INDEX(RAW_b_TEI0185_REV03!B:D,MATCH(H614,RAW_b_TEI0185_REV03!B:B,0),3)=L614,INDEX(
RAW_b_TEI0185_REV03!B:D,MATCH(H614,INDEX(RAW_b_TEI0185_REV03!B:B,MATCH(H614,RAW_b_TEI0185_REV03!B:B,)+1):'RAW_b_TEI0185_REV03'!B11685,)+MATCH(H614,RAW_b_TEI0185_REV03!B:B,),3),INDEX(RAW_b_TEI0185_REV03!B:D,MATCH(H614,RAW_b_TEI0185_REV03!B:B,0),3)),"---")))=0,"---",IF(K614&lt;&gt;"---",IF(INDEX(RAW_b_TEI0185_REV03!B:D,MATCH(H614,RAW_b_TEI0185_REV03!B:B,0),3)=L614,INDEX(
RAW_b_TEI0185_REV03!B:D,MATCH(H614,INDEX(RAW_b_TEI0185_REV03!B:B,MATCH(H614,RAW_b_TEI0185_REV03!B:B,)+1):'RAW_b_TEI0185_REV03'!B11685,)+MATCH(H614,RAW_b_TEI0185_REV03!B:B,),3),INDEX(RAW_b_TEI0185_REV03!B:D,MATCH(H614,RAW_b_TEI0185_REV03!B:B,0),3)),"---"))),"---")</f>
        <v>---</v>
      </c>
      <c r="T614">
        <f>COUNTIF(RAW_b_TEI0185_REV03!B:B,G614)</f>
        <v>2019</v>
      </c>
      <c r="U614" t="str">
        <f t="shared" si="68"/>
        <v>FMC-GND</v>
      </c>
      <c r="W614" t="str">
        <f>IF(IF(IFERROR(VLOOKUP(H614,$O$6:$O$50,1,),1)=1,1,0),IFERROR(VLOOKUP($F$2&amp;"-"&amp;H614,RAW_b_TEI0185_REV03!C:G,4,0),"--"),"---")</f>
        <v>---</v>
      </c>
      <c r="X614" t="str">
        <f t="shared" si="69"/>
        <v>---</v>
      </c>
    </row>
    <row r="615" spans="1:24" x14ac:dyDescent="0.25">
      <c r="A615" t="s">
        <v>5733</v>
      </c>
      <c r="B615" t="s">
        <v>5223</v>
      </c>
      <c r="C615" t="s">
        <v>294</v>
      </c>
      <c r="D615" t="s">
        <v>271</v>
      </c>
      <c r="E615" t="s">
        <v>1636</v>
      </c>
      <c r="F615" t="str">
        <f t="shared" si="63"/>
        <v>J3-Y9</v>
      </c>
      <c r="G615" t="str">
        <f>VLOOKUP(F615,RAW_b_TEI0185_REV03!A:B,2,0)</f>
        <v>GND</v>
      </c>
      <c r="H615" t="str">
        <f t="shared" si="64"/>
        <v>GND</v>
      </c>
      <c r="I615" t="str">
        <f t="shared" si="65"/>
        <v>--</v>
      </c>
      <c r="J615" t="str">
        <f t="shared" si="66"/>
        <v>---</v>
      </c>
      <c r="K615" t="str">
        <f>IFERROR(IF(J615="--",IF(G615=H615,VLOOKUP(G615,RAW_b_TEI0185_REV03!L:N,3,0),SUM(VLOOKUP(H615,RAW_b_TEI0185_REV03!L:N,3,0),VLOOKUP(G615,RAW_b_TEI0185_REV03!L:N,3,0))),"---"),"---")</f>
        <v>---</v>
      </c>
      <c r="L615" t="str">
        <f t="shared" si="67"/>
        <v>J3-Y9</v>
      </c>
      <c r="M615" t="str">
        <f>IFERROR(IF(
COUNTIF(B2B!H:H,(IF(K615&lt;&gt;"---",IF(INDEX(RAW_b_TEI0185_REV03!B:D,MATCH(H615,RAW_b_TEI0185_REV03!B:B,0),3)=L615,INDEX(
RAW_b_TEI0185_REV03!B:D,MATCH(H615,INDEX(RAW_b_TEI0185_REV03!B:B,MATCH(H615,RAW_b_TEI0185_REV03!B:B,)+1):'RAW_b_TEI0185_REV03'!B11686,)+MATCH(H615,RAW_b_TEI0185_REV03!B:B,),3),INDEX(RAW_b_TEI0185_REV03!B:D,MATCH(H615,RAW_b_TEI0185_REV03!B:B,0),3)),"---")))=1,"---",IF(K615&lt;&gt;"---",IF(INDEX(RAW_b_TEI0185_REV03!B:D,MATCH(H615,RAW_b_TEI0185_REV03!B:B,0),3)=L615,INDEX(
RAW_b_TEI0185_REV03!B:D,MATCH(H615,INDEX(RAW_b_TEI0185_REV03!B:B,MATCH(H615,RAW_b_TEI0185_REV03!B:B,)+1):'RAW_b_TEI0185_REV03'!B11686,)+MATCH(H615,RAW_b_TEI0185_REV03!B:B,),3),INDEX(RAW_b_TEI0185_REV03!B:D,MATCH(H615,RAW_b_TEI0185_REV03!B:B,0),3)),"---")),"---")</f>
        <v>---</v>
      </c>
      <c r="N615" t="str">
        <f>IFERROR(IF(AND(B615="B2B",J615="--"),L615,IF(
COUNTIF(B2B!H:H,(IF(K615&lt;&gt;"---",IF(INDEX(RAW_b_TEI0185_REV03!B:D,MATCH(H615,RAW_b_TEI0185_REV03!B:B,0),3)=L615,INDEX(
RAW_b_TEI0185_REV03!B:D,MATCH(H615,INDEX(RAW_b_TEI0185_REV03!B:B,MATCH(H615,RAW_b_TEI0185_REV03!B:B,)+1):'RAW_b_TEI0185_REV03'!B11686,)+MATCH(H615,RAW_b_TEI0185_REV03!B:B,),3),INDEX(RAW_b_TEI0185_REV03!B:D,MATCH(H615,RAW_b_TEI0185_REV03!B:B,0),3)),"---")))=0,"---",IF(K615&lt;&gt;"---",IF(INDEX(RAW_b_TEI0185_REV03!B:D,MATCH(H615,RAW_b_TEI0185_REV03!B:B,0),3)=L615,INDEX(
RAW_b_TEI0185_REV03!B:D,MATCH(H615,INDEX(RAW_b_TEI0185_REV03!B:B,MATCH(H615,RAW_b_TEI0185_REV03!B:B,)+1):'RAW_b_TEI0185_REV03'!B11686,)+MATCH(H615,RAW_b_TEI0185_REV03!B:B,),3),INDEX(RAW_b_TEI0185_REV03!B:D,MATCH(H615,RAW_b_TEI0185_REV03!B:B,0),3)),"---"))),"---")</f>
        <v>---</v>
      </c>
      <c r="T615">
        <f>COUNTIF(RAW_b_TEI0185_REV03!B:B,G615)</f>
        <v>2019</v>
      </c>
      <c r="U615" t="str">
        <f t="shared" si="68"/>
        <v>FMC-GND</v>
      </c>
      <c r="W615" t="str">
        <f>IF(IF(IFERROR(VLOOKUP(H615,$O$6:$O$50,1,),1)=1,1,0),IFERROR(VLOOKUP($F$2&amp;"-"&amp;H615,RAW_b_TEI0185_REV03!C:G,4,0),"--"),"---")</f>
        <v>---</v>
      </c>
      <c r="X615" t="str">
        <f t="shared" si="69"/>
        <v>---</v>
      </c>
    </row>
    <row r="616" spans="1:24" x14ac:dyDescent="0.25">
      <c r="A616" t="s">
        <v>5734</v>
      </c>
      <c r="B616" t="s">
        <v>5223</v>
      </c>
      <c r="C616" t="s">
        <v>294</v>
      </c>
      <c r="D616" t="s">
        <v>271</v>
      </c>
      <c r="E616" t="s">
        <v>1638</v>
      </c>
      <c r="F616" t="str">
        <f t="shared" si="63"/>
        <v>J3-Y12</v>
      </c>
      <c r="G616" t="str">
        <f>VLOOKUP(F616,RAW_b_TEI0185_REV03!A:B,2,0)</f>
        <v>GND</v>
      </c>
      <c r="H616" t="str">
        <f t="shared" si="64"/>
        <v>GND</v>
      </c>
      <c r="I616" t="str">
        <f t="shared" si="65"/>
        <v>--</v>
      </c>
      <c r="J616" t="str">
        <f t="shared" si="66"/>
        <v>---</v>
      </c>
      <c r="K616" t="str">
        <f>IFERROR(IF(J616="--",IF(G616=H616,VLOOKUP(G616,RAW_b_TEI0185_REV03!L:N,3,0),SUM(VLOOKUP(H616,RAW_b_TEI0185_REV03!L:N,3,0),VLOOKUP(G616,RAW_b_TEI0185_REV03!L:N,3,0))),"---"),"---")</f>
        <v>---</v>
      </c>
      <c r="L616" t="str">
        <f t="shared" si="67"/>
        <v>J3-Y12</v>
      </c>
      <c r="M616" t="str">
        <f>IFERROR(IF(
COUNTIF(B2B!H:H,(IF(K616&lt;&gt;"---",IF(INDEX(RAW_b_TEI0185_REV03!B:D,MATCH(H616,RAW_b_TEI0185_REV03!B:B,0),3)=L616,INDEX(
RAW_b_TEI0185_REV03!B:D,MATCH(H616,INDEX(RAW_b_TEI0185_REV03!B:B,MATCH(H616,RAW_b_TEI0185_REV03!B:B,)+1):'RAW_b_TEI0185_REV03'!B11687,)+MATCH(H616,RAW_b_TEI0185_REV03!B:B,),3),INDEX(RAW_b_TEI0185_REV03!B:D,MATCH(H616,RAW_b_TEI0185_REV03!B:B,0),3)),"---")))=1,"---",IF(K616&lt;&gt;"---",IF(INDEX(RAW_b_TEI0185_REV03!B:D,MATCH(H616,RAW_b_TEI0185_REV03!B:B,0),3)=L616,INDEX(
RAW_b_TEI0185_REV03!B:D,MATCH(H616,INDEX(RAW_b_TEI0185_REV03!B:B,MATCH(H616,RAW_b_TEI0185_REV03!B:B,)+1):'RAW_b_TEI0185_REV03'!B11687,)+MATCH(H616,RAW_b_TEI0185_REV03!B:B,),3),INDEX(RAW_b_TEI0185_REV03!B:D,MATCH(H616,RAW_b_TEI0185_REV03!B:B,0),3)),"---")),"---")</f>
        <v>---</v>
      </c>
      <c r="N616" t="str">
        <f>IFERROR(IF(AND(B616="B2B",J616="--"),L616,IF(
COUNTIF(B2B!H:H,(IF(K616&lt;&gt;"---",IF(INDEX(RAW_b_TEI0185_REV03!B:D,MATCH(H616,RAW_b_TEI0185_REV03!B:B,0),3)=L616,INDEX(
RAW_b_TEI0185_REV03!B:D,MATCH(H616,INDEX(RAW_b_TEI0185_REV03!B:B,MATCH(H616,RAW_b_TEI0185_REV03!B:B,)+1):'RAW_b_TEI0185_REV03'!B11687,)+MATCH(H616,RAW_b_TEI0185_REV03!B:B,),3),INDEX(RAW_b_TEI0185_REV03!B:D,MATCH(H616,RAW_b_TEI0185_REV03!B:B,0),3)),"---")))=0,"---",IF(K616&lt;&gt;"---",IF(INDEX(RAW_b_TEI0185_REV03!B:D,MATCH(H616,RAW_b_TEI0185_REV03!B:B,0),3)=L616,INDEX(
RAW_b_TEI0185_REV03!B:D,MATCH(H616,INDEX(RAW_b_TEI0185_REV03!B:B,MATCH(H616,RAW_b_TEI0185_REV03!B:B,)+1):'RAW_b_TEI0185_REV03'!B11687,)+MATCH(H616,RAW_b_TEI0185_REV03!B:B,),3),INDEX(RAW_b_TEI0185_REV03!B:D,MATCH(H616,RAW_b_TEI0185_REV03!B:B,0),3)),"---"))),"---")</f>
        <v>---</v>
      </c>
      <c r="T616">
        <f>COUNTIF(RAW_b_TEI0185_REV03!B:B,G616)</f>
        <v>2019</v>
      </c>
      <c r="U616" t="str">
        <f t="shared" si="68"/>
        <v>FMC-GND</v>
      </c>
      <c r="W616" t="str">
        <f>IF(IF(IFERROR(VLOOKUP(H616,$O$6:$O$50,1,),1)=1,1,0),IFERROR(VLOOKUP($F$2&amp;"-"&amp;H616,RAW_b_TEI0185_REV03!C:G,4,0),"--"),"---")</f>
        <v>---</v>
      </c>
      <c r="X616" t="str">
        <f t="shared" si="69"/>
        <v>---</v>
      </c>
    </row>
    <row r="617" spans="1:24" x14ac:dyDescent="0.25">
      <c r="A617" t="s">
        <v>5735</v>
      </c>
      <c r="B617" t="s">
        <v>5223</v>
      </c>
      <c r="C617" t="s">
        <v>294</v>
      </c>
      <c r="D617" t="s">
        <v>271</v>
      </c>
      <c r="E617" t="s">
        <v>1640</v>
      </c>
      <c r="F617" t="str">
        <f t="shared" si="63"/>
        <v>J3-Y13</v>
      </c>
      <c r="G617" t="str">
        <f>VLOOKUP(F617,RAW_b_TEI0185_REV03!A:B,2,0)</f>
        <v>GND</v>
      </c>
      <c r="H617" t="str">
        <f t="shared" si="64"/>
        <v>GND</v>
      </c>
      <c r="I617" t="str">
        <f t="shared" si="65"/>
        <v>--</v>
      </c>
      <c r="J617" t="str">
        <f t="shared" si="66"/>
        <v>---</v>
      </c>
      <c r="K617" t="str">
        <f>IFERROR(IF(J617="--",IF(G617=H617,VLOOKUP(G617,RAW_b_TEI0185_REV03!L:N,3,0),SUM(VLOOKUP(H617,RAW_b_TEI0185_REV03!L:N,3,0),VLOOKUP(G617,RAW_b_TEI0185_REV03!L:N,3,0))),"---"),"---")</f>
        <v>---</v>
      </c>
      <c r="L617" t="str">
        <f t="shared" si="67"/>
        <v>J3-Y13</v>
      </c>
      <c r="M617" t="str">
        <f>IFERROR(IF(
COUNTIF(B2B!H:H,(IF(K617&lt;&gt;"---",IF(INDEX(RAW_b_TEI0185_REV03!B:D,MATCH(H617,RAW_b_TEI0185_REV03!B:B,0),3)=L617,INDEX(
RAW_b_TEI0185_REV03!B:D,MATCH(H617,INDEX(RAW_b_TEI0185_REV03!B:B,MATCH(H617,RAW_b_TEI0185_REV03!B:B,)+1):'RAW_b_TEI0185_REV03'!B11688,)+MATCH(H617,RAW_b_TEI0185_REV03!B:B,),3),INDEX(RAW_b_TEI0185_REV03!B:D,MATCH(H617,RAW_b_TEI0185_REV03!B:B,0),3)),"---")))=1,"---",IF(K617&lt;&gt;"---",IF(INDEX(RAW_b_TEI0185_REV03!B:D,MATCH(H617,RAW_b_TEI0185_REV03!B:B,0),3)=L617,INDEX(
RAW_b_TEI0185_REV03!B:D,MATCH(H617,INDEX(RAW_b_TEI0185_REV03!B:B,MATCH(H617,RAW_b_TEI0185_REV03!B:B,)+1):'RAW_b_TEI0185_REV03'!B11688,)+MATCH(H617,RAW_b_TEI0185_REV03!B:B,),3),INDEX(RAW_b_TEI0185_REV03!B:D,MATCH(H617,RAW_b_TEI0185_REV03!B:B,0),3)),"---")),"---")</f>
        <v>---</v>
      </c>
      <c r="N617" t="str">
        <f>IFERROR(IF(AND(B617="B2B",J617="--"),L617,IF(
COUNTIF(B2B!H:H,(IF(K617&lt;&gt;"---",IF(INDEX(RAW_b_TEI0185_REV03!B:D,MATCH(H617,RAW_b_TEI0185_REV03!B:B,0),3)=L617,INDEX(
RAW_b_TEI0185_REV03!B:D,MATCH(H617,INDEX(RAW_b_TEI0185_REV03!B:B,MATCH(H617,RAW_b_TEI0185_REV03!B:B,)+1):'RAW_b_TEI0185_REV03'!B11688,)+MATCH(H617,RAW_b_TEI0185_REV03!B:B,),3),INDEX(RAW_b_TEI0185_REV03!B:D,MATCH(H617,RAW_b_TEI0185_REV03!B:B,0),3)),"---")))=0,"---",IF(K617&lt;&gt;"---",IF(INDEX(RAW_b_TEI0185_REV03!B:D,MATCH(H617,RAW_b_TEI0185_REV03!B:B,0),3)=L617,INDEX(
RAW_b_TEI0185_REV03!B:D,MATCH(H617,INDEX(RAW_b_TEI0185_REV03!B:B,MATCH(H617,RAW_b_TEI0185_REV03!B:B,)+1):'RAW_b_TEI0185_REV03'!B11688,)+MATCH(H617,RAW_b_TEI0185_REV03!B:B,),3),INDEX(RAW_b_TEI0185_REV03!B:D,MATCH(H617,RAW_b_TEI0185_REV03!B:B,0),3)),"---"))),"---")</f>
        <v>---</v>
      </c>
      <c r="T617">
        <f>COUNTIF(RAW_b_TEI0185_REV03!B:B,G617)</f>
        <v>2019</v>
      </c>
      <c r="U617" t="str">
        <f t="shared" si="68"/>
        <v>FMC-GND</v>
      </c>
      <c r="W617" t="str">
        <f>IF(IF(IFERROR(VLOOKUP(H617,$O$6:$O$50,1,),1)=1,1,0),IFERROR(VLOOKUP($F$2&amp;"-"&amp;H617,RAW_b_TEI0185_REV03!C:G,4,0),"--"),"---")</f>
        <v>---</v>
      </c>
      <c r="X617" t="str">
        <f t="shared" si="69"/>
        <v>---</v>
      </c>
    </row>
    <row r="618" spans="1:24" x14ac:dyDescent="0.25">
      <c r="A618" t="s">
        <v>5736</v>
      </c>
      <c r="B618" t="s">
        <v>5223</v>
      </c>
      <c r="C618" t="s">
        <v>294</v>
      </c>
      <c r="D618" t="s">
        <v>271</v>
      </c>
      <c r="E618" t="s">
        <v>1642</v>
      </c>
      <c r="F618" t="str">
        <f t="shared" si="63"/>
        <v>J3-Y16</v>
      </c>
      <c r="G618" t="str">
        <f>VLOOKUP(F618,RAW_b_TEI0185_REV03!A:B,2,0)</f>
        <v>GND</v>
      </c>
      <c r="H618" t="str">
        <f t="shared" si="64"/>
        <v>GND</v>
      </c>
      <c r="I618" t="str">
        <f t="shared" si="65"/>
        <v>--</v>
      </c>
      <c r="J618" t="str">
        <f t="shared" si="66"/>
        <v>---</v>
      </c>
      <c r="K618" t="str">
        <f>IFERROR(IF(J618="--",IF(G618=H618,VLOOKUP(G618,RAW_b_TEI0185_REV03!L:N,3,0),SUM(VLOOKUP(H618,RAW_b_TEI0185_REV03!L:N,3,0),VLOOKUP(G618,RAW_b_TEI0185_REV03!L:N,3,0))),"---"),"---")</f>
        <v>---</v>
      </c>
      <c r="L618" t="str">
        <f t="shared" si="67"/>
        <v>J3-Y16</v>
      </c>
      <c r="M618" t="str">
        <f>IFERROR(IF(
COUNTIF(B2B!H:H,(IF(K618&lt;&gt;"---",IF(INDEX(RAW_b_TEI0185_REV03!B:D,MATCH(H618,RAW_b_TEI0185_REV03!B:B,0),3)=L618,INDEX(
RAW_b_TEI0185_REV03!B:D,MATCH(H618,INDEX(RAW_b_TEI0185_REV03!B:B,MATCH(H618,RAW_b_TEI0185_REV03!B:B,)+1):'RAW_b_TEI0185_REV03'!B11689,)+MATCH(H618,RAW_b_TEI0185_REV03!B:B,),3),INDEX(RAW_b_TEI0185_REV03!B:D,MATCH(H618,RAW_b_TEI0185_REV03!B:B,0),3)),"---")))=1,"---",IF(K618&lt;&gt;"---",IF(INDEX(RAW_b_TEI0185_REV03!B:D,MATCH(H618,RAW_b_TEI0185_REV03!B:B,0),3)=L618,INDEX(
RAW_b_TEI0185_REV03!B:D,MATCH(H618,INDEX(RAW_b_TEI0185_REV03!B:B,MATCH(H618,RAW_b_TEI0185_REV03!B:B,)+1):'RAW_b_TEI0185_REV03'!B11689,)+MATCH(H618,RAW_b_TEI0185_REV03!B:B,),3),INDEX(RAW_b_TEI0185_REV03!B:D,MATCH(H618,RAW_b_TEI0185_REV03!B:B,0),3)),"---")),"---")</f>
        <v>---</v>
      </c>
      <c r="N618" t="str">
        <f>IFERROR(IF(AND(B618="B2B",J618="--"),L618,IF(
COUNTIF(B2B!H:H,(IF(K618&lt;&gt;"---",IF(INDEX(RAW_b_TEI0185_REV03!B:D,MATCH(H618,RAW_b_TEI0185_REV03!B:B,0),3)=L618,INDEX(
RAW_b_TEI0185_REV03!B:D,MATCH(H618,INDEX(RAW_b_TEI0185_REV03!B:B,MATCH(H618,RAW_b_TEI0185_REV03!B:B,)+1):'RAW_b_TEI0185_REV03'!B11689,)+MATCH(H618,RAW_b_TEI0185_REV03!B:B,),3),INDEX(RAW_b_TEI0185_REV03!B:D,MATCH(H618,RAW_b_TEI0185_REV03!B:B,0),3)),"---")))=0,"---",IF(K618&lt;&gt;"---",IF(INDEX(RAW_b_TEI0185_REV03!B:D,MATCH(H618,RAW_b_TEI0185_REV03!B:B,0),3)=L618,INDEX(
RAW_b_TEI0185_REV03!B:D,MATCH(H618,INDEX(RAW_b_TEI0185_REV03!B:B,MATCH(H618,RAW_b_TEI0185_REV03!B:B,)+1):'RAW_b_TEI0185_REV03'!B11689,)+MATCH(H618,RAW_b_TEI0185_REV03!B:B,),3),INDEX(RAW_b_TEI0185_REV03!B:D,MATCH(H618,RAW_b_TEI0185_REV03!B:B,0),3)),"---"))),"---")</f>
        <v>---</v>
      </c>
      <c r="T618">
        <f>COUNTIF(RAW_b_TEI0185_REV03!B:B,G618)</f>
        <v>2019</v>
      </c>
      <c r="U618" t="str">
        <f t="shared" si="68"/>
        <v>FMC-GND</v>
      </c>
      <c r="W618" t="str">
        <f>IF(IF(IFERROR(VLOOKUP(H618,$O$6:$O$50,1,),1)=1,1,0),IFERROR(VLOOKUP($F$2&amp;"-"&amp;H618,RAW_b_TEI0185_REV03!C:G,4,0),"--"),"---")</f>
        <v>---</v>
      </c>
      <c r="X618" t="str">
        <f t="shared" si="69"/>
        <v>---</v>
      </c>
    </row>
    <row r="619" spans="1:24" x14ac:dyDescent="0.25">
      <c r="A619" t="s">
        <v>5737</v>
      </c>
      <c r="B619" t="s">
        <v>5223</v>
      </c>
      <c r="C619" t="s">
        <v>294</v>
      </c>
      <c r="D619" t="s">
        <v>271</v>
      </c>
      <c r="E619" t="s">
        <v>1644</v>
      </c>
      <c r="F619" t="str">
        <f t="shared" si="63"/>
        <v>J3-Y17</v>
      </c>
      <c r="G619" t="str">
        <f>VLOOKUP(F619,RAW_b_TEI0185_REV03!A:B,2,0)</f>
        <v>GND</v>
      </c>
      <c r="H619" t="str">
        <f t="shared" si="64"/>
        <v>GND</v>
      </c>
      <c r="I619" t="str">
        <f t="shared" si="65"/>
        <v>--</v>
      </c>
      <c r="J619" t="str">
        <f t="shared" si="66"/>
        <v>---</v>
      </c>
      <c r="K619" t="str">
        <f>IFERROR(IF(J619="--",IF(G619=H619,VLOOKUP(G619,RAW_b_TEI0185_REV03!L:N,3,0),SUM(VLOOKUP(H619,RAW_b_TEI0185_REV03!L:N,3,0),VLOOKUP(G619,RAW_b_TEI0185_REV03!L:N,3,0))),"---"),"---")</f>
        <v>---</v>
      </c>
      <c r="L619" t="str">
        <f t="shared" si="67"/>
        <v>J3-Y17</v>
      </c>
      <c r="M619" t="str">
        <f>IFERROR(IF(
COUNTIF(B2B!H:H,(IF(K619&lt;&gt;"---",IF(INDEX(RAW_b_TEI0185_REV03!B:D,MATCH(H619,RAW_b_TEI0185_REV03!B:B,0),3)=L619,INDEX(
RAW_b_TEI0185_REV03!B:D,MATCH(H619,INDEX(RAW_b_TEI0185_REV03!B:B,MATCH(H619,RAW_b_TEI0185_REV03!B:B,)+1):'RAW_b_TEI0185_REV03'!B11690,)+MATCH(H619,RAW_b_TEI0185_REV03!B:B,),3),INDEX(RAW_b_TEI0185_REV03!B:D,MATCH(H619,RAW_b_TEI0185_REV03!B:B,0),3)),"---")))=1,"---",IF(K619&lt;&gt;"---",IF(INDEX(RAW_b_TEI0185_REV03!B:D,MATCH(H619,RAW_b_TEI0185_REV03!B:B,0),3)=L619,INDEX(
RAW_b_TEI0185_REV03!B:D,MATCH(H619,INDEX(RAW_b_TEI0185_REV03!B:B,MATCH(H619,RAW_b_TEI0185_REV03!B:B,)+1):'RAW_b_TEI0185_REV03'!B11690,)+MATCH(H619,RAW_b_TEI0185_REV03!B:B,),3),INDEX(RAW_b_TEI0185_REV03!B:D,MATCH(H619,RAW_b_TEI0185_REV03!B:B,0),3)),"---")),"---")</f>
        <v>---</v>
      </c>
      <c r="N619" t="str">
        <f>IFERROR(IF(AND(B619="B2B",J619="--"),L619,IF(
COUNTIF(B2B!H:H,(IF(K619&lt;&gt;"---",IF(INDEX(RAW_b_TEI0185_REV03!B:D,MATCH(H619,RAW_b_TEI0185_REV03!B:B,0),3)=L619,INDEX(
RAW_b_TEI0185_REV03!B:D,MATCH(H619,INDEX(RAW_b_TEI0185_REV03!B:B,MATCH(H619,RAW_b_TEI0185_REV03!B:B,)+1):'RAW_b_TEI0185_REV03'!B11690,)+MATCH(H619,RAW_b_TEI0185_REV03!B:B,),3),INDEX(RAW_b_TEI0185_REV03!B:D,MATCH(H619,RAW_b_TEI0185_REV03!B:B,0),3)),"---")))=0,"---",IF(K619&lt;&gt;"---",IF(INDEX(RAW_b_TEI0185_REV03!B:D,MATCH(H619,RAW_b_TEI0185_REV03!B:B,0),3)=L619,INDEX(
RAW_b_TEI0185_REV03!B:D,MATCH(H619,INDEX(RAW_b_TEI0185_REV03!B:B,MATCH(H619,RAW_b_TEI0185_REV03!B:B,)+1):'RAW_b_TEI0185_REV03'!B11690,)+MATCH(H619,RAW_b_TEI0185_REV03!B:B,),3),INDEX(RAW_b_TEI0185_REV03!B:D,MATCH(H619,RAW_b_TEI0185_REV03!B:B,0),3)),"---"))),"---")</f>
        <v>---</v>
      </c>
      <c r="T619">
        <f>COUNTIF(RAW_b_TEI0185_REV03!B:B,G619)</f>
        <v>2019</v>
      </c>
      <c r="U619" t="str">
        <f t="shared" si="68"/>
        <v>FMC-GND</v>
      </c>
      <c r="W619" t="str">
        <f>IF(IF(IFERROR(VLOOKUP(H619,$O$6:$O$50,1,),1)=1,1,0),IFERROR(VLOOKUP($F$2&amp;"-"&amp;H619,RAW_b_TEI0185_REV03!C:G,4,0),"--"),"---")</f>
        <v>---</v>
      </c>
      <c r="X619" t="str">
        <f t="shared" si="69"/>
        <v>---</v>
      </c>
    </row>
    <row r="620" spans="1:24" x14ac:dyDescent="0.25">
      <c r="A620" t="s">
        <v>5738</v>
      </c>
      <c r="B620" t="s">
        <v>5223</v>
      </c>
      <c r="C620" t="s">
        <v>294</v>
      </c>
      <c r="D620" t="s">
        <v>271</v>
      </c>
      <c r="E620" t="s">
        <v>1646</v>
      </c>
      <c r="F620" t="str">
        <f t="shared" si="63"/>
        <v>J3-Y20</v>
      </c>
      <c r="G620" t="str">
        <f>VLOOKUP(F620,RAW_b_TEI0185_REV03!A:B,2,0)</f>
        <v>GND</v>
      </c>
      <c r="H620" t="str">
        <f t="shared" si="64"/>
        <v>GND</v>
      </c>
      <c r="I620" t="str">
        <f t="shared" si="65"/>
        <v>--</v>
      </c>
      <c r="J620" t="str">
        <f t="shared" si="66"/>
        <v>---</v>
      </c>
      <c r="K620" t="str">
        <f>IFERROR(IF(J620="--",IF(G620=H620,VLOOKUP(G620,RAW_b_TEI0185_REV03!L:N,3,0),SUM(VLOOKUP(H620,RAW_b_TEI0185_REV03!L:N,3,0),VLOOKUP(G620,RAW_b_TEI0185_REV03!L:N,3,0))),"---"),"---")</f>
        <v>---</v>
      </c>
      <c r="L620" t="str">
        <f t="shared" si="67"/>
        <v>J3-Y20</v>
      </c>
      <c r="M620" t="str">
        <f>IFERROR(IF(
COUNTIF(B2B!H:H,(IF(K620&lt;&gt;"---",IF(INDEX(RAW_b_TEI0185_REV03!B:D,MATCH(H620,RAW_b_TEI0185_REV03!B:B,0),3)=L620,INDEX(
RAW_b_TEI0185_REV03!B:D,MATCH(H620,INDEX(RAW_b_TEI0185_REV03!B:B,MATCH(H620,RAW_b_TEI0185_REV03!B:B,)+1):'RAW_b_TEI0185_REV03'!B11691,)+MATCH(H620,RAW_b_TEI0185_REV03!B:B,),3),INDEX(RAW_b_TEI0185_REV03!B:D,MATCH(H620,RAW_b_TEI0185_REV03!B:B,0),3)),"---")))=1,"---",IF(K620&lt;&gt;"---",IF(INDEX(RAW_b_TEI0185_REV03!B:D,MATCH(H620,RAW_b_TEI0185_REV03!B:B,0),3)=L620,INDEX(
RAW_b_TEI0185_REV03!B:D,MATCH(H620,INDEX(RAW_b_TEI0185_REV03!B:B,MATCH(H620,RAW_b_TEI0185_REV03!B:B,)+1):'RAW_b_TEI0185_REV03'!B11691,)+MATCH(H620,RAW_b_TEI0185_REV03!B:B,),3),INDEX(RAW_b_TEI0185_REV03!B:D,MATCH(H620,RAW_b_TEI0185_REV03!B:B,0),3)),"---")),"---")</f>
        <v>---</v>
      </c>
      <c r="N620" t="str">
        <f>IFERROR(IF(AND(B620="B2B",J620="--"),L620,IF(
COUNTIF(B2B!H:H,(IF(K620&lt;&gt;"---",IF(INDEX(RAW_b_TEI0185_REV03!B:D,MATCH(H620,RAW_b_TEI0185_REV03!B:B,0),3)=L620,INDEX(
RAW_b_TEI0185_REV03!B:D,MATCH(H620,INDEX(RAW_b_TEI0185_REV03!B:B,MATCH(H620,RAW_b_TEI0185_REV03!B:B,)+1):'RAW_b_TEI0185_REV03'!B11691,)+MATCH(H620,RAW_b_TEI0185_REV03!B:B,),3),INDEX(RAW_b_TEI0185_REV03!B:D,MATCH(H620,RAW_b_TEI0185_REV03!B:B,0),3)),"---")))=0,"---",IF(K620&lt;&gt;"---",IF(INDEX(RAW_b_TEI0185_REV03!B:D,MATCH(H620,RAW_b_TEI0185_REV03!B:B,0),3)=L620,INDEX(
RAW_b_TEI0185_REV03!B:D,MATCH(H620,INDEX(RAW_b_TEI0185_REV03!B:B,MATCH(H620,RAW_b_TEI0185_REV03!B:B,)+1):'RAW_b_TEI0185_REV03'!B11691,)+MATCH(H620,RAW_b_TEI0185_REV03!B:B,),3),INDEX(RAW_b_TEI0185_REV03!B:D,MATCH(H620,RAW_b_TEI0185_REV03!B:B,0),3)),"---"))),"---")</f>
        <v>---</v>
      </c>
      <c r="T620">
        <f>COUNTIF(RAW_b_TEI0185_REV03!B:B,G620)</f>
        <v>2019</v>
      </c>
      <c r="U620" t="str">
        <f t="shared" si="68"/>
        <v>FMC-GND</v>
      </c>
      <c r="W620" t="str">
        <f>IF(IF(IFERROR(VLOOKUP(H620,$O$6:$O$50,1,),1)=1,1,0),IFERROR(VLOOKUP($F$2&amp;"-"&amp;H620,RAW_b_TEI0185_REV03!C:G,4,0),"--"),"---")</f>
        <v>---</v>
      </c>
      <c r="X620" t="str">
        <f t="shared" si="69"/>
        <v>---</v>
      </c>
    </row>
    <row r="621" spans="1:24" x14ac:dyDescent="0.25">
      <c r="A621" t="s">
        <v>5739</v>
      </c>
      <c r="B621" t="s">
        <v>5223</v>
      </c>
      <c r="C621" t="s">
        <v>294</v>
      </c>
      <c r="D621" t="s">
        <v>271</v>
      </c>
      <c r="E621" t="s">
        <v>1648</v>
      </c>
      <c r="F621" t="str">
        <f t="shared" si="63"/>
        <v>J3-Y21</v>
      </c>
      <c r="G621" t="str">
        <f>VLOOKUP(F621,RAW_b_TEI0185_REV03!A:B,2,0)</f>
        <v>GND</v>
      </c>
      <c r="H621" t="str">
        <f t="shared" si="64"/>
        <v>GND</v>
      </c>
      <c r="I621" t="str">
        <f t="shared" si="65"/>
        <v>--</v>
      </c>
      <c r="J621" t="str">
        <f t="shared" si="66"/>
        <v>---</v>
      </c>
      <c r="K621" t="str">
        <f>IFERROR(IF(J621="--",IF(G621=H621,VLOOKUP(G621,RAW_b_TEI0185_REV03!L:N,3,0),SUM(VLOOKUP(H621,RAW_b_TEI0185_REV03!L:N,3,0),VLOOKUP(G621,RAW_b_TEI0185_REV03!L:N,3,0))),"---"),"---")</f>
        <v>---</v>
      </c>
      <c r="L621" t="str">
        <f t="shared" si="67"/>
        <v>J3-Y21</v>
      </c>
      <c r="M621" t="str">
        <f>IFERROR(IF(
COUNTIF(B2B!H:H,(IF(K621&lt;&gt;"---",IF(INDEX(RAW_b_TEI0185_REV03!B:D,MATCH(H621,RAW_b_TEI0185_REV03!B:B,0),3)=L621,INDEX(
RAW_b_TEI0185_REV03!B:D,MATCH(H621,INDEX(RAW_b_TEI0185_REV03!B:B,MATCH(H621,RAW_b_TEI0185_REV03!B:B,)+1):'RAW_b_TEI0185_REV03'!B11692,)+MATCH(H621,RAW_b_TEI0185_REV03!B:B,),3),INDEX(RAW_b_TEI0185_REV03!B:D,MATCH(H621,RAW_b_TEI0185_REV03!B:B,0),3)),"---")))=1,"---",IF(K621&lt;&gt;"---",IF(INDEX(RAW_b_TEI0185_REV03!B:D,MATCH(H621,RAW_b_TEI0185_REV03!B:B,0),3)=L621,INDEX(
RAW_b_TEI0185_REV03!B:D,MATCH(H621,INDEX(RAW_b_TEI0185_REV03!B:B,MATCH(H621,RAW_b_TEI0185_REV03!B:B,)+1):'RAW_b_TEI0185_REV03'!B11692,)+MATCH(H621,RAW_b_TEI0185_REV03!B:B,),3),INDEX(RAW_b_TEI0185_REV03!B:D,MATCH(H621,RAW_b_TEI0185_REV03!B:B,0),3)),"---")),"---")</f>
        <v>---</v>
      </c>
      <c r="N621" t="str">
        <f>IFERROR(IF(AND(B621="B2B",J621="--"),L621,IF(
COUNTIF(B2B!H:H,(IF(K621&lt;&gt;"---",IF(INDEX(RAW_b_TEI0185_REV03!B:D,MATCH(H621,RAW_b_TEI0185_REV03!B:B,0),3)=L621,INDEX(
RAW_b_TEI0185_REV03!B:D,MATCH(H621,INDEX(RAW_b_TEI0185_REV03!B:B,MATCH(H621,RAW_b_TEI0185_REV03!B:B,)+1):'RAW_b_TEI0185_REV03'!B11692,)+MATCH(H621,RAW_b_TEI0185_REV03!B:B,),3),INDEX(RAW_b_TEI0185_REV03!B:D,MATCH(H621,RAW_b_TEI0185_REV03!B:B,0),3)),"---")))=0,"---",IF(K621&lt;&gt;"---",IF(INDEX(RAW_b_TEI0185_REV03!B:D,MATCH(H621,RAW_b_TEI0185_REV03!B:B,0),3)=L621,INDEX(
RAW_b_TEI0185_REV03!B:D,MATCH(H621,INDEX(RAW_b_TEI0185_REV03!B:B,MATCH(H621,RAW_b_TEI0185_REV03!B:B,)+1):'RAW_b_TEI0185_REV03'!B11692,)+MATCH(H621,RAW_b_TEI0185_REV03!B:B,),3),INDEX(RAW_b_TEI0185_REV03!B:D,MATCH(H621,RAW_b_TEI0185_REV03!B:B,0),3)),"---"))),"---")</f>
        <v>---</v>
      </c>
      <c r="T621">
        <f>COUNTIF(RAW_b_TEI0185_REV03!B:B,G621)</f>
        <v>2019</v>
      </c>
      <c r="U621" t="str">
        <f t="shared" si="68"/>
        <v>FMC-GND</v>
      </c>
      <c r="W621" t="str">
        <f>IF(IF(IFERROR(VLOOKUP(H621,$O$6:$O$50,1,),1)=1,1,0),IFERROR(VLOOKUP($F$2&amp;"-"&amp;H621,RAW_b_TEI0185_REV03!C:G,4,0),"--"),"---")</f>
        <v>---</v>
      </c>
      <c r="X621" t="str">
        <f t="shared" si="69"/>
        <v>---</v>
      </c>
    </row>
    <row r="622" spans="1:24" x14ac:dyDescent="0.25">
      <c r="A622" t="s">
        <v>5740</v>
      </c>
      <c r="B622" t="s">
        <v>5223</v>
      </c>
      <c r="C622" t="s">
        <v>294</v>
      </c>
      <c r="D622" t="s">
        <v>271</v>
      </c>
      <c r="E622" t="s">
        <v>1650</v>
      </c>
      <c r="F622" t="str">
        <f t="shared" si="63"/>
        <v>J3-Y24</v>
      </c>
      <c r="G622" t="str">
        <f>VLOOKUP(F622,RAW_b_TEI0185_REV03!A:B,2,0)</f>
        <v>GND</v>
      </c>
      <c r="H622" t="str">
        <f t="shared" si="64"/>
        <v>GND</v>
      </c>
      <c r="I622" t="str">
        <f t="shared" si="65"/>
        <v>--</v>
      </c>
      <c r="J622" t="str">
        <f t="shared" si="66"/>
        <v>---</v>
      </c>
      <c r="K622" t="str">
        <f>IFERROR(IF(J622="--",IF(G622=H622,VLOOKUP(G622,RAW_b_TEI0185_REV03!L:N,3,0),SUM(VLOOKUP(H622,RAW_b_TEI0185_REV03!L:N,3,0),VLOOKUP(G622,RAW_b_TEI0185_REV03!L:N,3,0))),"---"),"---")</f>
        <v>---</v>
      </c>
      <c r="L622" t="str">
        <f t="shared" si="67"/>
        <v>J3-Y24</v>
      </c>
      <c r="M622" t="str">
        <f>IFERROR(IF(
COUNTIF(B2B!H:H,(IF(K622&lt;&gt;"---",IF(INDEX(RAW_b_TEI0185_REV03!B:D,MATCH(H622,RAW_b_TEI0185_REV03!B:B,0),3)=L622,INDEX(
RAW_b_TEI0185_REV03!B:D,MATCH(H622,INDEX(RAW_b_TEI0185_REV03!B:B,MATCH(H622,RAW_b_TEI0185_REV03!B:B,)+1):'RAW_b_TEI0185_REV03'!B11693,)+MATCH(H622,RAW_b_TEI0185_REV03!B:B,),3),INDEX(RAW_b_TEI0185_REV03!B:D,MATCH(H622,RAW_b_TEI0185_REV03!B:B,0),3)),"---")))=1,"---",IF(K622&lt;&gt;"---",IF(INDEX(RAW_b_TEI0185_REV03!B:D,MATCH(H622,RAW_b_TEI0185_REV03!B:B,0),3)=L622,INDEX(
RAW_b_TEI0185_REV03!B:D,MATCH(H622,INDEX(RAW_b_TEI0185_REV03!B:B,MATCH(H622,RAW_b_TEI0185_REV03!B:B,)+1):'RAW_b_TEI0185_REV03'!B11693,)+MATCH(H622,RAW_b_TEI0185_REV03!B:B,),3),INDEX(RAW_b_TEI0185_REV03!B:D,MATCH(H622,RAW_b_TEI0185_REV03!B:B,0),3)),"---")),"---")</f>
        <v>---</v>
      </c>
      <c r="N622" t="str">
        <f>IFERROR(IF(AND(B622="B2B",J622="--"),L622,IF(
COUNTIF(B2B!H:H,(IF(K622&lt;&gt;"---",IF(INDEX(RAW_b_TEI0185_REV03!B:D,MATCH(H622,RAW_b_TEI0185_REV03!B:B,0),3)=L622,INDEX(
RAW_b_TEI0185_REV03!B:D,MATCH(H622,INDEX(RAW_b_TEI0185_REV03!B:B,MATCH(H622,RAW_b_TEI0185_REV03!B:B,)+1):'RAW_b_TEI0185_REV03'!B11693,)+MATCH(H622,RAW_b_TEI0185_REV03!B:B,),3),INDEX(RAW_b_TEI0185_REV03!B:D,MATCH(H622,RAW_b_TEI0185_REV03!B:B,0),3)),"---")))=0,"---",IF(K622&lt;&gt;"---",IF(INDEX(RAW_b_TEI0185_REV03!B:D,MATCH(H622,RAW_b_TEI0185_REV03!B:B,0),3)=L622,INDEX(
RAW_b_TEI0185_REV03!B:D,MATCH(H622,INDEX(RAW_b_TEI0185_REV03!B:B,MATCH(H622,RAW_b_TEI0185_REV03!B:B,)+1):'RAW_b_TEI0185_REV03'!B11693,)+MATCH(H622,RAW_b_TEI0185_REV03!B:B,),3),INDEX(RAW_b_TEI0185_REV03!B:D,MATCH(H622,RAW_b_TEI0185_REV03!B:B,0),3)),"---"))),"---")</f>
        <v>---</v>
      </c>
      <c r="T622">
        <f>COUNTIF(RAW_b_TEI0185_REV03!B:B,G622)</f>
        <v>2019</v>
      </c>
      <c r="U622" t="str">
        <f t="shared" si="68"/>
        <v>FMC-GND</v>
      </c>
      <c r="W622" t="str">
        <f>IF(IF(IFERROR(VLOOKUP(H622,$O$6:$O$50,1,),1)=1,1,0),IFERROR(VLOOKUP($F$2&amp;"-"&amp;H622,RAW_b_TEI0185_REV03!C:G,4,0),"--"),"---")</f>
        <v>---</v>
      </c>
      <c r="X622" t="str">
        <f t="shared" si="69"/>
        <v>---</v>
      </c>
    </row>
    <row r="623" spans="1:24" x14ac:dyDescent="0.25">
      <c r="A623" t="s">
        <v>5741</v>
      </c>
      <c r="B623" t="s">
        <v>5223</v>
      </c>
      <c r="C623" t="s">
        <v>294</v>
      </c>
      <c r="D623" t="s">
        <v>271</v>
      </c>
      <c r="E623" t="s">
        <v>1652</v>
      </c>
      <c r="F623" t="str">
        <f t="shared" si="63"/>
        <v>J3-Y25</v>
      </c>
      <c r="G623" t="str">
        <f>VLOOKUP(F623,RAW_b_TEI0185_REV03!A:B,2,0)</f>
        <v>GND</v>
      </c>
      <c r="H623" t="str">
        <f t="shared" si="64"/>
        <v>GND</v>
      </c>
      <c r="I623" t="str">
        <f t="shared" si="65"/>
        <v>--</v>
      </c>
      <c r="J623" t="str">
        <f t="shared" si="66"/>
        <v>---</v>
      </c>
      <c r="K623" t="str">
        <f>IFERROR(IF(J623="--",IF(G623=H623,VLOOKUP(G623,RAW_b_TEI0185_REV03!L:N,3,0),SUM(VLOOKUP(H623,RAW_b_TEI0185_REV03!L:N,3,0),VLOOKUP(G623,RAW_b_TEI0185_REV03!L:N,3,0))),"---"),"---")</f>
        <v>---</v>
      </c>
      <c r="L623" t="str">
        <f t="shared" si="67"/>
        <v>J3-Y25</v>
      </c>
      <c r="M623" t="str">
        <f>IFERROR(IF(
COUNTIF(B2B!H:H,(IF(K623&lt;&gt;"---",IF(INDEX(RAW_b_TEI0185_REV03!B:D,MATCH(H623,RAW_b_TEI0185_REV03!B:B,0),3)=L623,INDEX(
RAW_b_TEI0185_REV03!B:D,MATCH(H623,INDEX(RAW_b_TEI0185_REV03!B:B,MATCH(H623,RAW_b_TEI0185_REV03!B:B,)+1):'RAW_b_TEI0185_REV03'!B11694,)+MATCH(H623,RAW_b_TEI0185_REV03!B:B,),3),INDEX(RAW_b_TEI0185_REV03!B:D,MATCH(H623,RAW_b_TEI0185_REV03!B:B,0),3)),"---")))=1,"---",IF(K623&lt;&gt;"---",IF(INDEX(RAW_b_TEI0185_REV03!B:D,MATCH(H623,RAW_b_TEI0185_REV03!B:B,0),3)=L623,INDEX(
RAW_b_TEI0185_REV03!B:D,MATCH(H623,INDEX(RAW_b_TEI0185_REV03!B:B,MATCH(H623,RAW_b_TEI0185_REV03!B:B,)+1):'RAW_b_TEI0185_REV03'!B11694,)+MATCH(H623,RAW_b_TEI0185_REV03!B:B,),3),INDEX(RAW_b_TEI0185_REV03!B:D,MATCH(H623,RAW_b_TEI0185_REV03!B:B,0),3)),"---")),"---")</f>
        <v>---</v>
      </c>
      <c r="N623" t="str">
        <f>IFERROR(IF(AND(B623="B2B",J623="--"),L623,IF(
COUNTIF(B2B!H:H,(IF(K623&lt;&gt;"---",IF(INDEX(RAW_b_TEI0185_REV03!B:D,MATCH(H623,RAW_b_TEI0185_REV03!B:B,0),3)=L623,INDEX(
RAW_b_TEI0185_REV03!B:D,MATCH(H623,INDEX(RAW_b_TEI0185_REV03!B:B,MATCH(H623,RAW_b_TEI0185_REV03!B:B,)+1):'RAW_b_TEI0185_REV03'!B11694,)+MATCH(H623,RAW_b_TEI0185_REV03!B:B,),3),INDEX(RAW_b_TEI0185_REV03!B:D,MATCH(H623,RAW_b_TEI0185_REV03!B:B,0),3)),"---")))=0,"---",IF(K623&lt;&gt;"---",IF(INDEX(RAW_b_TEI0185_REV03!B:D,MATCH(H623,RAW_b_TEI0185_REV03!B:B,0),3)=L623,INDEX(
RAW_b_TEI0185_REV03!B:D,MATCH(H623,INDEX(RAW_b_TEI0185_REV03!B:B,MATCH(H623,RAW_b_TEI0185_REV03!B:B,)+1):'RAW_b_TEI0185_REV03'!B11694,)+MATCH(H623,RAW_b_TEI0185_REV03!B:B,),3),INDEX(RAW_b_TEI0185_REV03!B:D,MATCH(H623,RAW_b_TEI0185_REV03!B:B,0),3)),"---"))),"---")</f>
        <v>---</v>
      </c>
      <c r="T623">
        <f>COUNTIF(RAW_b_TEI0185_REV03!B:B,G623)</f>
        <v>2019</v>
      </c>
      <c r="U623" t="str">
        <f t="shared" si="68"/>
        <v>FMC-GND</v>
      </c>
      <c r="W623" t="str">
        <f>IF(IF(IFERROR(VLOOKUP(H623,$O$6:$O$50,1,),1)=1,1,0),IFERROR(VLOOKUP($F$2&amp;"-"&amp;H623,RAW_b_TEI0185_REV03!C:G,4,0),"--"),"---")</f>
        <v>---</v>
      </c>
      <c r="X623" t="str">
        <f t="shared" si="69"/>
        <v>---</v>
      </c>
    </row>
    <row r="624" spans="1:24" x14ac:dyDescent="0.25">
      <c r="A624" t="s">
        <v>5742</v>
      </c>
      <c r="B624" t="s">
        <v>5223</v>
      </c>
      <c r="C624" t="s">
        <v>294</v>
      </c>
      <c r="D624" t="s">
        <v>271</v>
      </c>
      <c r="E624" t="s">
        <v>1654</v>
      </c>
      <c r="F624" t="str">
        <f t="shared" si="63"/>
        <v>J3-Y28</v>
      </c>
      <c r="G624" t="str">
        <f>VLOOKUP(F624,RAW_b_TEI0185_REV03!A:B,2,0)</f>
        <v>GND</v>
      </c>
      <c r="H624" t="str">
        <f t="shared" si="64"/>
        <v>GND</v>
      </c>
      <c r="I624" t="str">
        <f t="shared" si="65"/>
        <v>--</v>
      </c>
      <c r="J624" t="str">
        <f t="shared" si="66"/>
        <v>---</v>
      </c>
      <c r="K624" t="str">
        <f>IFERROR(IF(J624="--",IF(G624=H624,VLOOKUP(G624,RAW_b_TEI0185_REV03!L:N,3,0),SUM(VLOOKUP(H624,RAW_b_TEI0185_REV03!L:N,3,0),VLOOKUP(G624,RAW_b_TEI0185_REV03!L:N,3,0))),"---"),"---")</f>
        <v>---</v>
      </c>
      <c r="L624" t="str">
        <f t="shared" si="67"/>
        <v>J3-Y28</v>
      </c>
      <c r="M624" t="str">
        <f>IFERROR(IF(
COUNTIF(B2B!H:H,(IF(K624&lt;&gt;"---",IF(INDEX(RAW_b_TEI0185_REV03!B:D,MATCH(H624,RAW_b_TEI0185_REV03!B:B,0),3)=L624,INDEX(
RAW_b_TEI0185_REV03!B:D,MATCH(H624,INDEX(RAW_b_TEI0185_REV03!B:B,MATCH(H624,RAW_b_TEI0185_REV03!B:B,)+1):'RAW_b_TEI0185_REV03'!B11695,)+MATCH(H624,RAW_b_TEI0185_REV03!B:B,),3),INDEX(RAW_b_TEI0185_REV03!B:D,MATCH(H624,RAW_b_TEI0185_REV03!B:B,0),3)),"---")))=1,"---",IF(K624&lt;&gt;"---",IF(INDEX(RAW_b_TEI0185_REV03!B:D,MATCH(H624,RAW_b_TEI0185_REV03!B:B,0),3)=L624,INDEX(
RAW_b_TEI0185_REV03!B:D,MATCH(H624,INDEX(RAW_b_TEI0185_REV03!B:B,MATCH(H624,RAW_b_TEI0185_REV03!B:B,)+1):'RAW_b_TEI0185_REV03'!B11695,)+MATCH(H624,RAW_b_TEI0185_REV03!B:B,),3),INDEX(RAW_b_TEI0185_REV03!B:D,MATCH(H624,RAW_b_TEI0185_REV03!B:B,0),3)),"---")),"---")</f>
        <v>---</v>
      </c>
      <c r="N624" t="str">
        <f>IFERROR(IF(AND(B624="B2B",J624="--"),L624,IF(
COUNTIF(B2B!H:H,(IF(K624&lt;&gt;"---",IF(INDEX(RAW_b_TEI0185_REV03!B:D,MATCH(H624,RAW_b_TEI0185_REV03!B:B,0),3)=L624,INDEX(
RAW_b_TEI0185_REV03!B:D,MATCH(H624,INDEX(RAW_b_TEI0185_REV03!B:B,MATCH(H624,RAW_b_TEI0185_REV03!B:B,)+1):'RAW_b_TEI0185_REV03'!B11695,)+MATCH(H624,RAW_b_TEI0185_REV03!B:B,),3),INDEX(RAW_b_TEI0185_REV03!B:D,MATCH(H624,RAW_b_TEI0185_REV03!B:B,0),3)),"---")))=0,"---",IF(K624&lt;&gt;"---",IF(INDEX(RAW_b_TEI0185_REV03!B:D,MATCH(H624,RAW_b_TEI0185_REV03!B:B,0),3)=L624,INDEX(
RAW_b_TEI0185_REV03!B:D,MATCH(H624,INDEX(RAW_b_TEI0185_REV03!B:B,MATCH(H624,RAW_b_TEI0185_REV03!B:B,)+1):'RAW_b_TEI0185_REV03'!B11695,)+MATCH(H624,RAW_b_TEI0185_REV03!B:B,),3),INDEX(RAW_b_TEI0185_REV03!B:D,MATCH(H624,RAW_b_TEI0185_REV03!B:B,0),3)),"---"))),"---")</f>
        <v>---</v>
      </c>
      <c r="T624">
        <f>COUNTIF(RAW_b_TEI0185_REV03!B:B,G624)</f>
        <v>2019</v>
      </c>
      <c r="U624" t="str">
        <f t="shared" si="68"/>
        <v>FMC-GND</v>
      </c>
      <c r="W624" t="str">
        <f>IF(IF(IFERROR(VLOOKUP(H624,$O$6:$O$50,1,),1)=1,1,0),IFERROR(VLOOKUP($F$2&amp;"-"&amp;H624,RAW_b_TEI0185_REV03!C:G,4,0),"--"),"---")</f>
        <v>---</v>
      </c>
      <c r="X624" t="str">
        <f t="shared" si="69"/>
        <v>---</v>
      </c>
    </row>
    <row r="625" spans="1:24" x14ac:dyDescent="0.25">
      <c r="A625" t="s">
        <v>5743</v>
      </c>
      <c r="B625" t="s">
        <v>5223</v>
      </c>
      <c r="C625" t="s">
        <v>294</v>
      </c>
      <c r="D625" t="s">
        <v>271</v>
      </c>
      <c r="E625" t="s">
        <v>1656</v>
      </c>
      <c r="F625" t="str">
        <f t="shared" si="63"/>
        <v>J3-Y29</v>
      </c>
      <c r="G625" t="str">
        <f>VLOOKUP(F625,RAW_b_TEI0185_REV03!A:B,2,0)</f>
        <v>GND</v>
      </c>
      <c r="H625" t="str">
        <f t="shared" si="64"/>
        <v>GND</v>
      </c>
      <c r="I625" t="str">
        <f t="shared" si="65"/>
        <v>--</v>
      </c>
      <c r="J625" t="str">
        <f t="shared" si="66"/>
        <v>---</v>
      </c>
      <c r="K625" t="str">
        <f>IFERROR(IF(J625="--",IF(G625=H625,VLOOKUP(G625,RAW_b_TEI0185_REV03!L:N,3,0),SUM(VLOOKUP(H625,RAW_b_TEI0185_REV03!L:N,3,0),VLOOKUP(G625,RAW_b_TEI0185_REV03!L:N,3,0))),"---"),"---")</f>
        <v>---</v>
      </c>
      <c r="L625" t="str">
        <f t="shared" si="67"/>
        <v>J3-Y29</v>
      </c>
      <c r="M625" t="str">
        <f>IFERROR(IF(
COUNTIF(B2B!H:H,(IF(K625&lt;&gt;"---",IF(INDEX(RAW_b_TEI0185_REV03!B:D,MATCH(H625,RAW_b_TEI0185_REV03!B:B,0),3)=L625,INDEX(
RAW_b_TEI0185_REV03!B:D,MATCH(H625,INDEX(RAW_b_TEI0185_REV03!B:B,MATCH(H625,RAW_b_TEI0185_REV03!B:B,)+1):'RAW_b_TEI0185_REV03'!B11696,)+MATCH(H625,RAW_b_TEI0185_REV03!B:B,),3),INDEX(RAW_b_TEI0185_REV03!B:D,MATCH(H625,RAW_b_TEI0185_REV03!B:B,0),3)),"---")))=1,"---",IF(K625&lt;&gt;"---",IF(INDEX(RAW_b_TEI0185_REV03!B:D,MATCH(H625,RAW_b_TEI0185_REV03!B:B,0),3)=L625,INDEX(
RAW_b_TEI0185_REV03!B:D,MATCH(H625,INDEX(RAW_b_TEI0185_REV03!B:B,MATCH(H625,RAW_b_TEI0185_REV03!B:B,)+1):'RAW_b_TEI0185_REV03'!B11696,)+MATCH(H625,RAW_b_TEI0185_REV03!B:B,),3),INDEX(RAW_b_TEI0185_REV03!B:D,MATCH(H625,RAW_b_TEI0185_REV03!B:B,0),3)),"---")),"---")</f>
        <v>---</v>
      </c>
      <c r="N625" t="str">
        <f>IFERROR(IF(AND(B625="B2B",J625="--"),L625,IF(
COUNTIF(B2B!H:H,(IF(K625&lt;&gt;"---",IF(INDEX(RAW_b_TEI0185_REV03!B:D,MATCH(H625,RAW_b_TEI0185_REV03!B:B,0),3)=L625,INDEX(
RAW_b_TEI0185_REV03!B:D,MATCH(H625,INDEX(RAW_b_TEI0185_REV03!B:B,MATCH(H625,RAW_b_TEI0185_REV03!B:B,)+1):'RAW_b_TEI0185_REV03'!B11696,)+MATCH(H625,RAW_b_TEI0185_REV03!B:B,),3),INDEX(RAW_b_TEI0185_REV03!B:D,MATCH(H625,RAW_b_TEI0185_REV03!B:B,0),3)),"---")))=0,"---",IF(K625&lt;&gt;"---",IF(INDEX(RAW_b_TEI0185_REV03!B:D,MATCH(H625,RAW_b_TEI0185_REV03!B:B,0),3)=L625,INDEX(
RAW_b_TEI0185_REV03!B:D,MATCH(H625,INDEX(RAW_b_TEI0185_REV03!B:B,MATCH(H625,RAW_b_TEI0185_REV03!B:B,)+1):'RAW_b_TEI0185_REV03'!B11696,)+MATCH(H625,RAW_b_TEI0185_REV03!B:B,),3),INDEX(RAW_b_TEI0185_REV03!B:D,MATCH(H625,RAW_b_TEI0185_REV03!B:B,0),3)),"---"))),"---")</f>
        <v>---</v>
      </c>
      <c r="T625">
        <f>COUNTIF(RAW_b_TEI0185_REV03!B:B,G625)</f>
        <v>2019</v>
      </c>
      <c r="U625" t="str">
        <f t="shared" si="68"/>
        <v>FMC-GND</v>
      </c>
      <c r="W625" t="str">
        <f>IF(IF(IFERROR(VLOOKUP(H625,$O$6:$O$50,1,),1)=1,1,0),IFERROR(VLOOKUP($F$2&amp;"-"&amp;H625,RAW_b_TEI0185_REV03!C:G,4,0),"--"),"---")</f>
        <v>---</v>
      </c>
      <c r="X625" t="str">
        <f t="shared" si="69"/>
        <v>---</v>
      </c>
    </row>
    <row r="626" spans="1:24" x14ac:dyDescent="0.25">
      <c r="A626" t="s">
        <v>5744</v>
      </c>
      <c r="B626" t="s">
        <v>5223</v>
      </c>
      <c r="C626" t="s">
        <v>294</v>
      </c>
      <c r="D626" t="s">
        <v>271</v>
      </c>
      <c r="E626" t="s">
        <v>1658</v>
      </c>
      <c r="F626" t="str">
        <f t="shared" si="63"/>
        <v>J3-Y32</v>
      </c>
      <c r="G626" t="str">
        <f>VLOOKUP(F626,RAW_b_TEI0185_REV03!A:B,2,0)</f>
        <v>GND</v>
      </c>
      <c r="H626" t="str">
        <f t="shared" si="64"/>
        <v>GND</v>
      </c>
      <c r="I626" t="str">
        <f t="shared" si="65"/>
        <v>--</v>
      </c>
      <c r="J626" t="str">
        <f t="shared" si="66"/>
        <v>---</v>
      </c>
      <c r="K626" t="str">
        <f>IFERROR(IF(J626="--",IF(G626=H626,VLOOKUP(G626,RAW_b_TEI0185_REV03!L:N,3,0),SUM(VLOOKUP(H626,RAW_b_TEI0185_REV03!L:N,3,0),VLOOKUP(G626,RAW_b_TEI0185_REV03!L:N,3,0))),"---"),"---")</f>
        <v>---</v>
      </c>
      <c r="L626" t="str">
        <f t="shared" si="67"/>
        <v>J3-Y32</v>
      </c>
      <c r="M626" t="str">
        <f>IFERROR(IF(
COUNTIF(B2B!H:H,(IF(K626&lt;&gt;"---",IF(INDEX(RAW_b_TEI0185_REV03!B:D,MATCH(H626,RAW_b_TEI0185_REV03!B:B,0),3)=L626,INDEX(
RAW_b_TEI0185_REV03!B:D,MATCH(H626,INDEX(RAW_b_TEI0185_REV03!B:B,MATCH(H626,RAW_b_TEI0185_REV03!B:B,)+1):'RAW_b_TEI0185_REV03'!B11697,)+MATCH(H626,RAW_b_TEI0185_REV03!B:B,),3),INDEX(RAW_b_TEI0185_REV03!B:D,MATCH(H626,RAW_b_TEI0185_REV03!B:B,0),3)),"---")))=1,"---",IF(K626&lt;&gt;"---",IF(INDEX(RAW_b_TEI0185_REV03!B:D,MATCH(H626,RAW_b_TEI0185_REV03!B:B,0),3)=L626,INDEX(
RAW_b_TEI0185_REV03!B:D,MATCH(H626,INDEX(RAW_b_TEI0185_REV03!B:B,MATCH(H626,RAW_b_TEI0185_REV03!B:B,)+1):'RAW_b_TEI0185_REV03'!B11697,)+MATCH(H626,RAW_b_TEI0185_REV03!B:B,),3),INDEX(RAW_b_TEI0185_REV03!B:D,MATCH(H626,RAW_b_TEI0185_REV03!B:B,0),3)),"---")),"---")</f>
        <v>---</v>
      </c>
      <c r="N626" t="str">
        <f>IFERROR(IF(AND(B626="B2B",J626="--"),L626,IF(
COUNTIF(B2B!H:H,(IF(K626&lt;&gt;"---",IF(INDEX(RAW_b_TEI0185_REV03!B:D,MATCH(H626,RAW_b_TEI0185_REV03!B:B,0),3)=L626,INDEX(
RAW_b_TEI0185_REV03!B:D,MATCH(H626,INDEX(RAW_b_TEI0185_REV03!B:B,MATCH(H626,RAW_b_TEI0185_REV03!B:B,)+1):'RAW_b_TEI0185_REV03'!B11697,)+MATCH(H626,RAW_b_TEI0185_REV03!B:B,),3),INDEX(RAW_b_TEI0185_REV03!B:D,MATCH(H626,RAW_b_TEI0185_REV03!B:B,0),3)),"---")))=0,"---",IF(K626&lt;&gt;"---",IF(INDEX(RAW_b_TEI0185_REV03!B:D,MATCH(H626,RAW_b_TEI0185_REV03!B:B,0),3)=L626,INDEX(
RAW_b_TEI0185_REV03!B:D,MATCH(H626,INDEX(RAW_b_TEI0185_REV03!B:B,MATCH(H626,RAW_b_TEI0185_REV03!B:B,)+1):'RAW_b_TEI0185_REV03'!B11697,)+MATCH(H626,RAW_b_TEI0185_REV03!B:B,),3),INDEX(RAW_b_TEI0185_REV03!B:D,MATCH(H626,RAW_b_TEI0185_REV03!B:B,0),3)),"---"))),"---")</f>
        <v>---</v>
      </c>
      <c r="T626">
        <f>COUNTIF(RAW_b_TEI0185_REV03!B:B,G626)</f>
        <v>2019</v>
      </c>
      <c r="U626" t="str">
        <f t="shared" si="68"/>
        <v>FMC-GND</v>
      </c>
      <c r="W626" t="str">
        <f>IF(IF(IFERROR(VLOOKUP(H626,$O$6:$O$50,1,),1)=1,1,0),IFERROR(VLOOKUP($F$2&amp;"-"&amp;H626,RAW_b_TEI0185_REV03!C:G,4,0),"--"),"---")</f>
        <v>---</v>
      </c>
      <c r="X626" t="str">
        <f t="shared" si="69"/>
        <v>---</v>
      </c>
    </row>
    <row r="627" spans="1:24" x14ac:dyDescent="0.25">
      <c r="A627" t="s">
        <v>5745</v>
      </c>
      <c r="B627" t="s">
        <v>5223</v>
      </c>
      <c r="C627" t="s">
        <v>294</v>
      </c>
      <c r="D627" t="s">
        <v>271</v>
      </c>
      <c r="E627" t="s">
        <v>1660</v>
      </c>
      <c r="F627" t="str">
        <f t="shared" si="63"/>
        <v>J3-Y33</v>
      </c>
      <c r="G627" t="str">
        <f>VLOOKUP(F627,RAW_b_TEI0185_REV03!A:B,2,0)</f>
        <v>GND</v>
      </c>
      <c r="H627" t="str">
        <f t="shared" si="64"/>
        <v>GND</v>
      </c>
      <c r="I627" t="str">
        <f t="shared" si="65"/>
        <v>--</v>
      </c>
      <c r="J627" t="str">
        <f t="shared" si="66"/>
        <v>---</v>
      </c>
      <c r="K627" t="str">
        <f>IFERROR(IF(J627="--",IF(G627=H627,VLOOKUP(G627,RAW_b_TEI0185_REV03!L:N,3,0),SUM(VLOOKUP(H627,RAW_b_TEI0185_REV03!L:N,3,0),VLOOKUP(G627,RAW_b_TEI0185_REV03!L:N,3,0))),"---"),"---")</f>
        <v>---</v>
      </c>
      <c r="L627" t="str">
        <f t="shared" si="67"/>
        <v>J3-Y33</v>
      </c>
      <c r="M627" t="str">
        <f>IFERROR(IF(
COUNTIF(B2B!H:H,(IF(K627&lt;&gt;"---",IF(INDEX(RAW_b_TEI0185_REV03!B:D,MATCH(H627,RAW_b_TEI0185_REV03!B:B,0),3)=L627,INDEX(
RAW_b_TEI0185_REV03!B:D,MATCH(H627,INDEX(RAW_b_TEI0185_REV03!B:B,MATCH(H627,RAW_b_TEI0185_REV03!B:B,)+1):'RAW_b_TEI0185_REV03'!B11698,)+MATCH(H627,RAW_b_TEI0185_REV03!B:B,),3),INDEX(RAW_b_TEI0185_REV03!B:D,MATCH(H627,RAW_b_TEI0185_REV03!B:B,0),3)),"---")))=1,"---",IF(K627&lt;&gt;"---",IF(INDEX(RAW_b_TEI0185_REV03!B:D,MATCH(H627,RAW_b_TEI0185_REV03!B:B,0),3)=L627,INDEX(
RAW_b_TEI0185_REV03!B:D,MATCH(H627,INDEX(RAW_b_TEI0185_REV03!B:B,MATCH(H627,RAW_b_TEI0185_REV03!B:B,)+1):'RAW_b_TEI0185_REV03'!B11698,)+MATCH(H627,RAW_b_TEI0185_REV03!B:B,),3),INDEX(RAW_b_TEI0185_REV03!B:D,MATCH(H627,RAW_b_TEI0185_REV03!B:B,0),3)),"---")),"---")</f>
        <v>---</v>
      </c>
      <c r="N627" t="str">
        <f>IFERROR(IF(AND(B627="B2B",J627="--"),L627,IF(
COUNTIF(B2B!H:H,(IF(K627&lt;&gt;"---",IF(INDEX(RAW_b_TEI0185_REV03!B:D,MATCH(H627,RAW_b_TEI0185_REV03!B:B,0),3)=L627,INDEX(
RAW_b_TEI0185_REV03!B:D,MATCH(H627,INDEX(RAW_b_TEI0185_REV03!B:B,MATCH(H627,RAW_b_TEI0185_REV03!B:B,)+1):'RAW_b_TEI0185_REV03'!B11698,)+MATCH(H627,RAW_b_TEI0185_REV03!B:B,),3),INDEX(RAW_b_TEI0185_REV03!B:D,MATCH(H627,RAW_b_TEI0185_REV03!B:B,0),3)),"---")))=0,"---",IF(K627&lt;&gt;"---",IF(INDEX(RAW_b_TEI0185_REV03!B:D,MATCH(H627,RAW_b_TEI0185_REV03!B:B,0),3)=L627,INDEX(
RAW_b_TEI0185_REV03!B:D,MATCH(H627,INDEX(RAW_b_TEI0185_REV03!B:B,MATCH(H627,RAW_b_TEI0185_REV03!B:B,)+1):'RAW_b_TEI0185_REV03'!B11698,)+MATCH(H627,RAW_b_TEI0185_REV03!B:B,),3),INDEX(RAW_b_TEI0185_REV03!B:D,MATCH(H627,RAW_b_TEI0185_REV03!B:B,0),3)),"---"))),"---")</f>
        <v>---</v>
      </c>
      <c r="T627">
        <f>COUNTIF(RAW_b_TEI0185_REV03!B:B,G627)</f>
        <v>2019</v>
      </c>
      <c r="U627" t="str">
        <f t="shared" si="68"/>
        <v>FMC-GND</v>
      </c>
      <c r="W627" t="str">
        <f>IF(IF(IFERROR(VLOOKUP(H627,$O$6:$O$50,1,),1)=1,1,0),IFERROR(VLOOKUP($F$2&amp;"-"&amp;H627,RAW_b_TEI0185_REV03!C:G,4,0),"--"),"---")</f>
        <v>---</v>
      </c>
      <c r="X627" t="str">
        <f t="shared" si="69"/>
        <v>---</v>
      </c>
    </row>
    <row r="628" spans="1:24" x14ac:dyDescent="0.25">
      <c r="A628" t="s">
        <v>5746</v>
      </c>
      <c r="B628" t="s">
        <v>5223</v>
      </c>
      <c r="C628" t="s">
        <v>294</v>
      </c>
      <c r="D628" t="s">
        <v>271</v>
      </c>
      <c r="E628" t="s">
        <v>1662</v>
      </c>
      <c r="F628" t="str">
        <f t="shared" si="63"/>
        <v>J3-Y36</v>
      </c>
      <c r="G628" t="str">
        <f>VLOOKUP(F628,RAW_b_TEI0185_REV03!A:B,2,0)</f>
        <v>GND</v>
      </c>
      <c r="H628" t="str">
        <f t="shared" si="64"/>
        <v>GND</v>
      </c>
      <c r="I628" t="str">
        <f t="shared" si="65"/>
        <v>--</v>
      </c>
      <c r="J628" t="str">
        <f t="shared" si="66"/>
        <v>---</v>
      </c>
      <c r="K628" t="str">
        <f>IFERROR(IF(J628="--",IF(G628=H628,VLOOKUP(G628,RAW_b_TEI0185_REV03!L:N,3,0),SUM(VLOOKUP(H628,RAW_b_TEI0185_REV03!L:N,3,0),VLOOKUP(G628,RAW_b_TEI0185_REV03!L:N,3,0))),"---"),"---")</f>
        <v>---</v>
      </c>
      <c r="L628" t="str">
        <f t="shared" si="67"/>
        <v>J3-Y36</v>
      </c>
      <c r="M628" t="str">
        <f>IFERROR(IF(
COUNTIF(B2B!H:H,(IF(K628&lt;&gt;"---",IF(INDEX(RAW_b_TEI0185_REV03!B:D,MATCH(H628,RAW_b_TEI0185_REV03!B:B,0),3)=L628,INDEX(
RAW_b_TEI0185_REV03!B:D,MATCH(H628,INDEX(RAW_b_TEI0185_REV03!B:B,MATCH(H628,RAW_b_TEI0185_REV03!B:B,)+1):'RAW_b_TEI0185_REV03'!B11699,)+MATCH(H628,RAW_b_TEI0185_REV03!B:B,),3),INDEX(RAW_b_TEI0185_REV03!B:D,MATCH(H628,RAW_b_TEI0185_REV03!B:B,0),3)),"---")))=1,"---",IF(K628&lt;&gt;"---",IF(INDEX(RAW_b_TEI0185_REV03!B:D,MATCH(H628,RAW_b_TEI0185_REV03!B:B,0),3)=L628,INDEX(
RAW_b_TEI0185_REV03!B:D,MATCH(H628,INDEX(RAW_b_TEI0185_REV03!B:B,MATCH(H628,RAW_b_TEI0185_REV03!B:B,)+1):'RAW_b_TEI0185_REV03'!B11699,)+MATCH(H628,RAW_b_TEI0185_REV03!B:B,),3),INDEX(RAW_b_TEI0185_REV03!B:D,MATCH(H628,RAW_b_TEI0185_REV03!B:B,0),3)),"---")),"---")</f>
        <v>---</v>
      </c>
      <c r="N628" t="str">
        <f>IFERROR(IF(AND(B628="B2B",J628="--"),L628,IF(
COUNTIF(B2B!H:H,(IF(K628&lt;&gt;"---",IF(INDEX(RAW_b_TEI0185_REV03!B:D,MATCH(H628,RAW_b_TEI0185_REV03!B:B,0),3)=L628,INDEX(
RAW_b_TEI0185_REV03!B:D,MATCH(H628,INDEX(RAW_b_TEI0185_REV03!B:B,MATCH(H628,RAW_b_TEI0185_REV03!B:B,)+1):'RAW_b_TEI0185_REV03'!B11699,)+MATCH(H628,RAW_b_TEI0185_REV03!B:B,),3),INDEX(RAW_b_TEI0185_REV03!B:D,MATCH(H628,RAW_b_TEI0185_REV03!B:B,0),3)),"---")))=0,"---",IF(K628&lt;&gt;"---",IF(INDEX(RAW_b_TEI0185_REV03!B:D,MATCH(H628,RAW_b_TEI0185_REV03!B:B,0),3)=L628,INDEX(
RAW_b_TEI0185_REV03!B:D,MATCH(H628,INDEX(RAW_b_TEI0185_REV03!B:B,MATCH(H628,RAW_b_TEI0185_REV03!B:B,)+1):'RAW_b_TEI0185_REV03'!B11699,)+MATCH(H628,RAW_b_TEI0185_REV03!B:B,),3),INDEX(RAW_b_TEI0185_REV03!B:D,MATCH(H628,RAW_b_TEI0185_REV03!B:B,0),3)),"---"))),"---")</f>
        <v>---</v>
      </c>
      <c r="T628">
        <f>COUNTIF(RAW_b_TEI0185_REV03!B:B,G628)</f>
        <v>2019</v>
      </c>
      <c r="U628" t="str">
        <f t="shared" si="68"/>
        <v>FMC-GND</v>
      </c>
      <c r="W628" t="str">
        <f>IF(IF(IFERROR(VLOOKUP(H628,$O$6:$O$50,1,),1)=1,1,0),IFERROR(VLOOKUP($F$2&amp;"-"&amp;H628,RAW_b_TEI0185_REV03!C:G,4,0),"--"),"---")</f>
        <v>---</v>
      </c>
      <c r="X628" t="str">
        <f t="shared" si="69"/>
        <v>---</v>
      </c>
    </row>
    <row r="629" spans="1:24" x14ac:dyDescent="0.25">
      <c r="A629" t="s">
        <v>5747</v>
      </c>
      <c r="B629" t="s">
        <v>5223</v>
      </c>
      <c r="C629" t="s">
        <v>294</v>
      </c>
      <c r="D629" t="s">
        <v>271</v>
      </c>
      <c r="E629" t="s">
        <v>1664</v>
      </c>
      <c r="F629" t="str">
        <f t="shared" si="63"/>
        <v>J3-Y37</v>
      </c>
      <c r="G629" t="str">
        <f>VLOOKUP(F629,RAW_b_TEI0185_REV03!A:B,2,0)</f>
        <v>GND</v>
      </c>
      <c r="H629" t="str">
        <f t="shared" si="64"/>
        <v>GND</v>
      </c>
      <c r="I629" t="str">
        <f t="shared" si="65"/>
        <v>--</v>
      </c>
      <c r="J629" t="str">
        <f t="shared" si="66"/>
        <v>---</v>
      </c>
      <c r="K629" t="str">
        <f>IFERROR(IF(J629="--",IF(G629=H629,VLOOKUP(G629,RAW_b_TEI0185_REV03!L:N,3,0),SUM(VLOOKUP(H629,RAW_b_TEI0185_REV03!L:N,3,0),VLOOKUP(G629,RAW_b_TEI0185_REV03!L:N,3,0))),"---"),"---")</f>
        <v>---</v>
      </c>
      <c r="L629" t="str">
        <f t="shared" si="67"/>
        <v>J3-Y37</v>
      </c>
      <c r="M629" t="str">
        <f>IFERROR(IF(
COUNTIF(B2B!H:H,(IF(K629&lt;&gt;"---",IF(INDEX(RAW_b_TEI0185_REV03!B:D,MATCH(H629,RAW_b_TEI0185_REV03!B:B,0),3)=L629,INDEX(
RAW_b_TEI0185_REV03!B:D,MATCH(H629,INDEX(RAW_b_TEI0185_REV03!B:B,MATCH(H629,RAW_b_TEI0185_REV03!B:B,)+1):'RAW_b_TEI0185_REV03'!B11700,)+MATCH(H629,RAW_b_TEI0185_REV03!B:B,),3),INDEX(RAW_b_TEI0185_REV03!B:D,MATCH(H629,RAW_b_TEI0185_REV03!B:B,0),3)),"---")))=1,"---",IF(K629&lt;&gt;"---",IF(INDEX(RAW_b_TEI0185_REV03!B:D,MATCH(H629,RAW_b_TEI0185_REV03!B:B,0),3)=L629,INDEX(
RAW_b_TEI0185_REV03!B:D,MATCH(H629,INDEX(RAW_b_TEI0185_REV03!B:B,MATCH(H629,RAW_b_TEI0185_REV03!B:B,)+1):'RAW_b_TEI0185_REV03'!B11700,)+MATCH(H629,RAW_b_TEI0185_REV03!B:B,),3),INDEX(RAW_b_TEI0185_REV03!B:D,MATCH(H629,RAW_b_TEI0185_REV03!B:B,0),3)),"---")),"---")</f>
        <v>---</v>
      </c>
      <c r="N629" t="str">
        <f>IFERROR(IF(AND(B629="B2B",J629="--"),L629,IF(
COUNTIF(B2B!H:H,(IF(K629&lt;&gt;"---",IF(INDEX(RAW_b_TEI0185_REV03!B:D,MATCH(H629,RAW_b_TEI0185_REV03!B:B,0),3)=L629,INDEX(
RAW_b_TEI0185_REV03!B:D,MATCH(H629,INDEX(RAW_b_TEI0185_REV03!B:B,MATCH(H629,RAW_b_TEI0185_REV03!B:B,)+1):'RAW_b_TEI0185_REV03'!B11700,)+MATCH(H629,RAW_b_TEI0185_REV03!B:B,),3),INDEX(RAW_b_TEI0185_REV03!B:D,MATCH(H629,RAW_b_TEI0185_REV03!B:B,0),3)),"---")))=0,"---",IF(K629&lt;&gt;"---",IF(INDEX(RAW_b_TEI0185_REV03!B:D,MATCH(H629,RAW_b_TEI0185_REV03!B:B,0),3)=L629,INDEX(
RAW_b_TEI0185_REV03!B:D,MATCH(H629,INDEX(RAW_b_TEI0185_REV03!B:B,MATCH(H629,RAW_b_TEI0185_REV03!B:B,)+1):'RAW_b_TEI0185_REV03'!B11700,)+MATCH(H629,RAW_b_TEI0185_REV03!B:B,),3),INDEX(RAW_b_TEI0185_REV03!B:D,MATCH(H629,RAW_b_TEI0185_REV03!B:B,0),3)),"---"))),"---")</f>
        <v>---</v>
      </c>
      <c r="T629">
        <f>COUNTIF(RAW_b_TEI0185_REV03!B:B,G629)</f>
        <v>2019</v>
      </c>
      <c r="U629" t="str">
        <f t="shared" si="68"/>
        <v>FMC-GND</v>
      </c>
      <c r="W629" t="str">
        <f>IF(IF(IFERROR(VLOOKUP(H629,$O$6:$O$50,1,),1)=1,1,0),IFERROR(VLOOKUP($F$2&amp;"-"&amp;H629,RAW_b_TEI0185_REV03!C:G,4,0),"--"),"---")</f>
        <v>---</v>
      </c>
      <c r="X629" t="str">
        <f t="shared" si="69"/>
        <v>---</v>
      </c>
    </row>
    <row r="630" spans="1:24" x14ac:dyDescent="0.25">
      <c r="A630" t="s">
        <v>5748</v>
      </c>
      <c r="B630" t="s">
        <v>5223</v>
      </c>
      <c r="C630" t="s">
        <v>294</v>
      </c>
      <c r="D630" t="s">
        <v>271</v>
      </c>
      <c r="E630" t="s">
        <v>1666</v>
      </c>
      <c r="F630" t="str">
        <f t="shared" si="63"/>
        <v>J3-Y40</v>
      </c>
      <c r="G630" t="str">
        <f>VLOOKUP(F630,RAW_b_TEI0185_REV03!A:B,2,0)</f>
        <v>GND</v>
      </c>
      <c r="H630" t="str">
        <f t="shared" si="64"/>
        <v>GND</v>
      </c>
      <c r="I630" t="str">
        <f t="shared" si="65"/>
        <v>--</v>
      </c>
      <c r="J630" t="str">
        <f t="shared" si="66"/>
        <v>---</v>
      </c>
      <c r="K630" t="str">
        <f>IFERROR(IF(J630="--",IF(G630=H630,VLOOKUP(G630,RAW_b_TEI0185_REV03!L:N,3,0),SUM(VLOOKUP(H630,RAW_b_TEI0185_REV03!L:N,3,0),VLOOKUP(G630,RAW_b_TEI0185_REV03!L:N,3,0))),"---"),"---")</f>
        <v>---</v>
      </c>
      <c r="L630" t="str">
        <f t="shared" si="67"/>
        <v>J3-Y40</v>
      </c>
      <c r="M630" t="str">
        <f>IFERROR(IF(
COUNTIF(B2B!H:H,(IF(K630&lt;&gt;"---",IF(INDEX(RAW_b_TEI0185_REV03!B:D,MATCH(H630,RAW_b_TEI0185_REV03!B:B,0),3)=L630,INDEX(
RAW_b_TEI0185_REV03!B:D,MATCH(H630,INDEX(RAW_b_TEI0185_REV03!B:B,MATCH(H630,RAW_b_TEI0185_REV03!B:B,)+1):'RAW_b_TEI0185_REV03'!B11701,)+MATCH(H630,RAW_b_TEI0185_REV03!B:B,),3),INDEX(RAW_b_TEI0185_REV03!B:D,MATCH(H630,RAW_b_TEI0185_REV03!B:B,0),3)),"---")))=1,"---",IF(K630&lt;&gt;"---",IF(INDEX(RAW_b_TEI0185_REV03!B:D,MATCH(H630,RAW_b_TEI0185_REV03!B:B,0),3)=L630,INDEX(
RAW_b_TEI0185_REV03!B:D,MATCH(H630,INDEX(RAW_b_TEI0185_REV03!B:B,MATCH(H630,RAW_b_TEI0185_REV03!B:B,)+1):'RAW_b_TEI0185_REV03'!B11701,)+MATCH(H630,RAW_b_TEI0185_REV03!B:B,),3),INDEX(RAW_b_TEI0185_REV03!B:D,MATCH(H630,RAW_b_TEI0185_REV03!B:B,0),3)),"---")),"---")</f>
        <v>---</v>
      </c>
      <c r="N630" t="str">
        <f>IFERROR(IF(AND(B630="B2B",J630="--"),L630,IF(
COUNTIF(B2B!H:H,(IF(K630&lt;&gt;"---",IF(INDEX(RAW_b_TEI0185_REV03!B:D,MATCH(H630,RAW_b_TEI0185_REV03!B:B,0),3)=L630,INDEX(
RAW_b_TEI0185_REV03!B:D,MATCH(H630,INDEX(RAW_b_TEI0185_REV03!B:B,MATCH(H630,RAW_b_TEI0185_REV03!B:B,)+1):'RAW_b_TEI0185_REV03'!B11701,)+MATCH(H630,RAW_b_TEI0185_REV03!B:B,),3),INDEX(RAW_b_TEI0185_REV03!B:D,MATCH(H630,RAW_b_TEI0185_REV03!B:B,0),3)),"---")))=0,"---",IF(K630&lt;&gt;"---",IF(INDEX(RAW_b_TEI0185_REV03!B:D,MATCH(H630,RAW_b_TEI0185_REV03!B:B,0),3)=L630,INDEX(
RAW_b_TEI0185_REV03!B:D,MATCH(H630,INDEX(RAW_b_TEI0185_REV03!B:B,MATCH(H630,RAW_b_TEI0185_REV03!B:B,)+1):'RAW_b_TEI0185_REV03'!B11701,)+MATCH(H630,RAW_b_TEI0185_REV03!B:B,),3),INDEX(RAW_b_TEI0185_REV03!B:D,MATCH(H630,RAW_b_TEI0185_REV03!B:B,0),3)),"---"))),"---")</f>
        <v>---</v>
      </c>
      <c r="T630">
        <f>COUNTIF(RAW_b_TEI0185_REV03!B:B,G630)</f>
        <v>2019</v>
      </c>
      <c r="U630" t="str">
        <f t="shared" si="68"/>
        <v>FMC-GND</v>
      </c>
      <c r="W630" t="str">
        <f>IF(IF(IFERROR(VLOOKUP(H630,$O$6:$O$50,1,),1)=1,1,0),IFERROR(VLOOKUP($F$2&amp;"-"&amp;H630,RAW_b_TEI0185_REV03!C:G,4,0),"--"),"---")</f>
        <v>---</v>
      </c>
      <c r="X630" t="str">
        <f t="shared" si="69"/>
        <v>---</v>
      </c>
    </row>
    <row r="631" spans="1:24" x14ac:dyDescent="0.25">
      <c r="A631" t="s">
        <v>5749</v>
      </c>
      <c r="B631" t="s">
        <v>5223</v>
      </c>
      <c r="C631" t="s">
        <v>294</v>
      </c>
      <c r="D631" t="s">
        <v>271</v>
      </c>
      <c r="E631" t="s">
        <v>1668</v>
      </c>
      <c r="F631" t="str">
        <f t="shared" si="63"/>
        <v>J3-Z2</v>
      </c>
      <c r="G631" t="str">
        <f>VLOOKUP(F631,RAW_b_TEI0185_REV03!A:B,2,0)</f>
        <v>GND</v>
      </c>
      <c r="H631" t="str">
        <f t="shared" si="64"/>
        <v>GND</v>
      </c>
      <c r="I631" t="str">
        <f t="shared" si="65"/>
        <v>--</v>
      </c>
      <c r="J631" t="str">
        <f t="shared" si="66"/>
        <v>---</v>
      </c>
      <c r="K631" t="str">
        <f>IFERROR(IF(J631="--",IF(G631=H631,VLOOKUP(G631,RAW_b_TEI0185_REV03!L:N,3,0),SUM(VLOOKUP(H631,RAW_b_TEI0185_REV03!L:N,3,0),VLOOKUP(G631,RAW_b_TEI0185_REV03!L:N,3,0))),"---"),"---")</f>
        <v>---</v>
      </c>
      <c r="L631" t="str">
        <f t="shared" si="67"/>
        <v>J3-Z2</v>
      </c>
      <c r="M631" t="str">
        <f>IFERROR(IF(
COUNTIF(B2B!H:H,(IF(K631&lt;&gt;"---",IF(INDEX(RAW_b_TEI0185_REV03!B:D,MATCH(H631,RAW_b_TEI0185_REV03!B:B,0),3)=L631,INDEX(
RAW_b_TEI0185_REV03!B:D,MATCH(H631,INDEX(RAW_b_TEI0185_REV03!B:B,MATCH(H631,RAW_b_TEI0185_REV03!B:B,)+1):'RAW_b_TEI0185_REV03'!B11702,)+MATCH(H631,RAW_b_TEI0185_REV03!B:B,),3),INDEX(RAW_b_TEI0185_REV03!B:D,MATCH(H631,RAW_b_TEI0185_REV03!B:B,0),3)),"---")))=1,"---",IF(K631&lt;&gt;"---",IF(INDEX(RAW_b_TEI0185_REV03!B:D,MATCH(H631,RAW_b_TEI0185_REV03!B:B,0),3)=L631,INDEX(
RAW_b_TEI0185_REV03!B:D,MATCH(H631,INDEX(RAW_b_TEI0185_REV03!B:B,MATCH(H631,RAW_b_TEI0185_REV03!B:B,)+1):'RAW_b_TEI0185_REV03'!B11702,)+MATCH(H631,RAW_b_TEI0185_REV03!B:B,),3),INDEX(RAW_b_TEI0185_REV03!B:D,MATCH(H631,RAW_b_TEI0185_REV03!B:B,0),3)),"---")),"---")</f>
        <v>---</v>
      </c>
      <c r="N631" t="str">
        <f>IFERROR(IF(AND(B631="B2B",J631="--"),L631,IF(
COUNTIF(B2B!H:H,(IF(K631&lt;&gt;"---",IF(INDEX(RAW_b_TEI0185_REV03!B:D,MATCH(H631,RAW_b_TEI0185_REV03!B:B,0),3)=L631,INDEX(
RAW_b_TEI0185_REV03!B:D,MATCH(H631,INDEX(RAW_b_TEI0185_REV03!B:B,MATCH(H631,RAW_b_TEI0185_REV03!B:B,)+1):'RAW_b_TEI0185_REV03'!B11702,)+MATCH(H631,RAW_b_TEI0185_REV03!B:B,),3),INDEX(RAW_b_TEI0185_REV03!B:D,MATCH(H631,RAW_b_TEI0185_REV03!B:B,0),3)),"---")))=0,"---",IF(K631&lt;&gt;"---",IF(INDEX(RAW_b_TEI0185_REV03!B:D,MATCH(H631,RAW_b_TEI0185_REV03!B:B,0),3)=L631,INDEX(
RAW_b_TEI0185_REV03!B:D,MATCH(H631,INDEX(RAW_b_TEI0185_REV03!B:B,MATCH(H631,RAW_b_TEI0185_REV03!B:B,)+1):'RAW_b_TEI0185_REV03'!B11702,)+MATCH(H631,RAW_b_TEI0185_REV03!B:B,),3),INDEX(RAW_b_TEI0185_REV03!B:D,MATCH(H631,RAW_b_TEI0185_REV03!B:B,0),3)),"---"))),"---")</f>
        <v>---</v>
      </c>
      <c r="T631">
        <f>COUNTIF(RAW_b_TEI0185_REV03!B:B,G631)</f>
        <v>2019</v>
      </c>
      <c r="U631" t="str">
        <f t="shared" si="68"/>
        <v>FMC-GND</v>
      </c>
      <c r="W631" t="str">
        <f>IF(IF(IFERROR(VLOOKUP(H631,$O$6:$O$50,1,),1)=1,1,0),IFERROR(VLOOKUP($F$2&amp;"-"&amp;H631,RAW_b_TEI0185_REV03!C:G,4,0),"--"),"---")</f>
        <v>---</v>
      </c>
      <c r="X631" t="str">
        <f t="shared" si="69"/>
        <v>---</v>
      </c>
    </row>
    <row r="632" spans="1:24" x14ac:dyDescent="0.25">
      <c r="A632" t="s">
        <v>5750</v>
      </c>
      <c r="B632" t="s">
        <v>5223</v>
      </c>
      <c r="C632" t="s">
        <v>294</v>
      </c>
      <c r="D632" t="s">
        <v>271</v>
      </c>
      <c r="E632" t="s">
        <v>1670</v>
      </c>
      <c r="F632" t="str">
        <f t="shared" si="63"/>
        <v>J3-Z3</v>
      </c>
      <c r="G632" t="str">
        <f>VLOOKUP(F632,RAW_b_TEI0185_REV03!A:B,2,0)</f>
        <v>GND</v>
      </c>
      <c r="H632" t="str">
        <f t="shared" si="64"/>
        <v>GND</v>
      </c>
      <c r="I632" t="str">
        <f t="shared" si="65"/>
        <v>--</v>
      </c>
      <c r="J632" t="str">
        <f t="shared" si="66"/>
        <v>---</v>
      </c>
      <c r="K632" t="str">
        <f>IFERROR(IF(J632="--",IF(G632=H632,VLOOKUP(G632,RAW_b_TEI0185_REV03!L:N,3,0),SUM(VLOOKUP(H632,RAW_b_TEI0185_REV03!L:N,3,0),VLOOKUP(G632,RAW_b_TEI0185_REV03!L:N,3,0))),"---"),"---")</f>
        <v>---</v>
      </c>
      <c r="L632" t="str">
        <f t="shared" si="67"/>
        <v>J3-Z3</v>
      </c>
      <c r="M632" t="str">
        <f>IFERROR(IF(
COUNTIF(B2B!H:H,(IF(K632&lt;&gt;"---",IF(INDEX(RAW_b_TEI0185_REV03!B:D,MATCH(H632,RAW_b_TEI0185_REV03!B:B,0),3)=L632,INDEX(
RAW_b_TEI0185_REV03!B:D,MATCH(H632,INDEX(RAW_b_TEI0185_REV03!B:B,MATCH(H632,RAW_b_TEI0185_REV03!B:B,)+1):'RAW_b_TEI0185_REV03'!B11703,)+MATCH(H632,RAW_b_TEI0185_REV03!B:B,),3),INDEX(RAW_b_TEI0185_REV03!B:D,MATCH(H632,RAW_b_TEI0185_REV03!B:B,0),3)),"---")))=1,"---",IF(K632&lt;&gt;"---",IF(INDEX(RAW_b_TEI0185_REV03!B:D,MATCH(H632,RAW_b_TEI0185_REV03!B:B,0),3)=L632,INDEX(
RAW_b_TEI0185_REV03!B:D,MATCH(H632,INDEX(RAW_b_TEI0185_REV03!B:B,MATCH(H632,RAW_b_TEI0185_REV03!B:B,)+1):'RAW_b_TEI0185_REV03'!B11703,)+MATCH(H632,RAW_b_TEI0185_REV03!B:B,),3),INDEX(RAW_b_TEI0185_REV03!B:D,MATCH(H632,RAW_b_TEI0185_REV03!B:B,0),3)),"---")),"---")</f>
        <v>---</v>
      </c>
      <c r="N632" t="str">
        <f>IFERROR(IF(AND(B632="B2B",J632="--"),L632,IF(
COUNTIF(B2B!H:H,(IF(K632&lt;&gt;"---",IF(INDEX(RAW_b_TEI0185_REV03!B:D,MATCH(H632,RAW_b_TEI0185_REV03!B:B,0),3)=L632,INDEX(
RAW_b_TEI0185_REV03!B:D,MATCH(H632,INDEX(RAW_b_TEI0185_REV03!B:B,MATCH(H632,RAW_b_TEI0185_REV03!B:B,)+1):'RAW_b_TEI0185_REV03'!B11703,)+MATCH(H632,RAW_b_TEI0185_REV03!B:B,),3),INDEX(RAW_b_TEI0185_REV03!B:D,MATCH(H632,RAW_b_TEI0185_REV03!B:B,0),3)),"---")))=0,"---",IF(K632&lt;&gt;"---",IF(INDEX(RAW_b_TEI0185_REV03!B:D,MATCH(H632,RAW_b_TEI0185_REV03!B:B,0),3)=L632,INDEX(
RAW_b_TEI0185_REV03!B:D,MATCH(H632,INDEX(RAW_b_TEI0185_REV03!B:B,MATCH(H632,RAW_b_TEI0185_REV03!B:B,)+1):'RAW_b_TEI0185_REV03'!B11703,)+MATCH(H632,RAW_b_TEI0185_REV03!B:B,),3),INDEX(RAW_b_TEI0185_REV03!B:D,MATCH(H632,RAW_b_TEI0185_REV03!B:B,0),3)),"---"))),"---")</f>
        <v>---</v>
      </c>
      <c r="T632">
        <f>COUNTIF(RAW_b_TEI0185_REV03!B:B,G632)</f>
        <v>2019</v>
      </c>
      <c r="U632" t="str">
        <f t="shared" si="68"/>
        <v>FMC-GND</v>
      </c>
      <c r="W632" t="str">
        <f>IF(IF(IFERROR(VLOOKUP(H632,$O$6:$O$50,1,),1)=1,1,0),IFERROR(VLOOKUP($F$2&amp;"-"&amp;H632,RAW_b_TEI0185_REV03!C:G,4,0),"--"),"---")</f>
        <v>---</v>
      </c>
      <c r="X632" t="str">
        <f t="shared" si="69"/>
        <v>---</v>
      </c>
    </row>
    <row r="633" spans="1:24" x14ac:dyDescent="0.25">
      <c r="A633" t="s">
        <v>5751</v>
      </c>
      <c r="B633" t="s">
        <v>5223</v>
      </c>
      <c r="C633" t="s">
        <v>294</v>
      </c>
      <c r="D633" t="s">
        <v>271</v>
      </c>
      <c r="E633" t="s">
        <v>1672</v>
      </c>
      <c r="F633" t="str">
        <f t="shared" si="63"/>
        <v>J3-Z6</v>
      </c>
      <c r="G633" t="str">
        <f>VLOOKUP(F633,RAW_b_TEI0185_REV03!A:B,2,0)</f>
        <v>GND</v>
      </c>
      <c r="H633" t="str">
        <f t="shared" si="64"/>
        <v>GND</v>
      </c>
      <c r="I633" t="str">
        <f t="shared" si="65"/>
        <v>--</v>
      </c>
      <c r="J633" t="str">
        <f t="shared" si="66"/>
        <v>---</v>
      </c>
      <c r="K633" t="str">
        <f>IFERROR(IF(J633="--",IF(G633=H633,VLOOKUP(G633,RAW_b_TEI0185_REV03!L:N,3,0),SUM(VLOOKUP(H633,RAW_b_TEI0185_REV03!L:N,3,0),VLOOKUP(G633,RAW_b_TEI0185_REV03!L:N,3,0))),"---"),"---")</f>
        <v>---</v>
      </c>
      <c r="L633" t="str">
        <f t="shared" si="67"/>
        <v>J3-Z6</v>
      </c>
      <c r="M633" t="str">
        <f>IFERROR(IF(
COUNTIF(B2B!H:H,(IF(K633&lt;&gt;"---",IF(INDEX(RAW_b_TEI0185_REV03!B:D,MATCH(H633,RAW_b_TEI0185_REV03!B:B,0),3)=L633,INDEX(
RAW_b_TEI0185_REV03!B:D,MATCH(H633,INDEX(RAW_b_TEI0185_REV03!B:B,MATCH(H633,RAW_b_TEI0185_REV03!B:B,)+1):'RAW_b_TEI0185_REV03'!B11704,)+MATCH(H633,RAW_b_TEI0185_REV03!B:B,),3),INDEX(RAW_b_TEI0185_REV03!B:D,MATCH(H633,RAW_b_TEI0185_REV03!B:B,0),3)),"---")))=1,"---",IF(K633&lt;&gt;"---",IF(INDEX(RAW_b_TEI0185_REV03!B:D,MATCH(H633,RAW_b_TEI0185_REV03!B:B,0),3)=L633,INDEX(
RAW_b_TEI0185_REV03!B:D,MATCH(H633,INDEX(RAW_b_TEI0185_REV03!B:B,MATCH(H633,RAW_b_TEI0185_REV03!B:B,)+1):'RAW_b_TEI0185_REV03'!B11704,)+MATCH(H633,RAW_b_TEI0185_REV03!B:B,),3),INDEX(RAW_b_TEI0185_REV03!B:D,MATCH(H633,RAW_b_TEI0185_REV03!B:B,0),3)),"---")),"---")</f>
        <v>---</v>
      </c>
      <c r="N633" t="str">
        <f>IFERROR(IF(AND(B633="B2B",J633="--"),L633,IF(
COUNTIF(B2B!H:H,(IF(K633&lt;&gt;"---",IF(INDEX(RAW_b_TEI0185_REV03!B:D,MATCH(H633,RAW_b_TEI0185_REV03!B:B,0),3)=L633,INDEX(
RAW_b_TEI0185_REV03!B:D,MATCH(H633,INDEX(RAW_b_TEI0185_REV03!B:B,MATCH(H633,RAW_b_TEI0185_REV03!B:B,)+1):'RAW_b_TEI0185_REV03'!B11704,)+MATCH(H633,RAW_b_TEI0185_REV03!B:B,),3),INDEX(RAW_b_TEI0185_REV03!B:D,MATCH(H633,RAW_b_TEI0185_REV03!B:B,0),3)),"---")))=0,"---",IF(K633&lt;&gt;"---",IF(INDEX(RAW_b_TEI0185_REV03!B:D,MATCH(H633,RAW_b_TEI0185_REV03!B:B,0),3)=L633,INDEX(
RAW_b_TEI0185_REV03!B:D,MATCH(H633,INDEX(RAW_b_TEI0185_REV03!B:B,MATCH(H633,RAW_b_TEI0185_REV03!B:B,)+1):'RAW_b_TEI0185_REV03'!B11704,)+MATCH(H633,RAW_b_TEI0185_REV03!B:B,),3),INDEX(RAW_b_TEI0185_REV03!B:D,MATCH(H633,RAW_b_TEI0185_REV03!B:B,0),3)),"---"))),"---")</f>
        <v>---</v>
      </c>
      <c r="T633">
        <f>COUNTIF(RAW_b_TEI0185_REV03!B:B,G633)</f>
        <v>2019</v>
      </c>
      <c r="U633" t="str">
        <f t="shared" si="68"/>
        <v>FMC-GND</v>
      </c>
      <c r="W633" t="str">
        <f>IF(IF(IFERROR(VLOOKUP(H633,$O$6:$O$50,1,),1)=1,1,0),IFERROR(VLOOKUP($F$2&amp;"-"&amp;H633,RAW_b_TEI0185_REV03!C:G,4,0),"--"),"---")</f>
        <v>---</v>
      </c>
      <c r="X633" t="str">
        <f t="shared" si="69"/>
        <v>---</v>
      </c>
    </row>
    <row r="634" spans="1:24" x14ac:dyDescent="0.25">
      <c r="A634" t="s">
        <v>5752</v>
      </c>
      <c r="B634" t="s">
        <v>5223</v>
      </c>
      <c r="C634" t="s">
        <v>294</v>
      </c>
      <c r="D634" t="s">
        <v>271</v>
      </c>
      <c r="E634" t="s">
        <v>1674</v>
      </c>
      <c r="F634" t="str">
        <f t="shared" si="63"/>
        <v>J3-Z7</v>
      </c>
      <c r="G634" t="str">
        <f>VLOOKUP(F634,RAW_b_TEI0185_REV03!A:B,2,0)</f>
        <v>GND</v>
      </c>
      <c r="H634" t="str">
        <f t="shared" si="64"/>
        <v>GND</v>
      </c>
      <c r="I634" t="str">
        <f t="shared" si="65"/>
        <v>--</v>
      </c>
      <c r="J634" t="str">
        <f t="shared" si="66"/>
        <v>---</v>
      </c>
      <c r="K634" t="str">
        <f>IFERROR(IF(J634="--",IF(G634=H634,VLOOKUP(G634,RAW_b_TEI0185_REV03!L:N,3,0),SUM(VLOOKUP(H634,RAW_b_TEI0185_REV03!L:N,3,0),VLOOKUP(G634,RAW_b_TEI0185_REV03!L:N,3,0))),"---"),"---")</f>
        <v>---</v>
      </c>
      <c r="L634" t="str">
        <f t="shared" si="67"/>
        <v>J3-Z7</v>
      </c>
      <c r="M634" t="str">
        <f>IFERROR(IF(
COUNTIF(B2B!H:H,(IF(K634&lt;&gt;"---",IF(INDEX(RAW_b_TEI0185_REV03!B:D,MATCH(H634,RAW_b_TEI0185_REV03!B:B,0),3)=L634,INDEX(
RAW_b_TEI0185_REV03!B:D,MATCH(H634,INDEX(RAW_b_TEI0185_REV03!B:B,MATCH(H634,RAW_b_TEI0185_REV03!B:B,)+1):'RAW_b_TEI0185_REV03'!B11705,)+MATCH(H634,RAW_b_TEI0185_REV03!B:B,),3),INDEX(RAW_b_TEI0185_REV03!B:D,MATCH(H634,RAW_b_TEI0185_REV03!B:B,0),3)),"---")))=1,"---",IF(K634&lt;&gt;"---",IF(INDEX(RAW_b_TEI0185_REV03!B:D,MATCH(H634,RAW_b_TEI0185_REV03!B:B,0),3)=L634,INDEX(
RAW_b_TEI0185_REV03!B:D,MATCH(H634,INDEX(RAW_b_TEI0185_REV03!B:B,MATCH(H634,RAW_b_TEI0185_REV03!B:B,)+1):'RAW_b_TEI0185_REV03'!B11705,)+MATCH(H634,RAW_b_TEI0185_REV03!B:B,),3),INDEX(RAW_b_TEI0185_REV03!B:D,MATCH(H634,RAW_b_TEI0185_REV03!B:B,0),3)),"---")),"---")</f>
        <v>---</v>
      </c>
      <c r="N634" t="str">
        <f>IFERROR(IF(AND(B634="B2B",J634="--"),L634,IF(
COUNTIF(B2B!H:H,(IF(K634&lt;&gt;"---",IF(INDEX(RAW_b_TEI0185_REV03!B:D,MATCH(H634,RAW_b_TEI0185_REV03!B:B,0),3)=L634,INDEX(
RAW_b_TEI0185_REV03!B:D,MATCH(H634,INDEX(RAW_b_TEI0185_REV03!B:B,MATCH(H634,RAW_b_TEI0185_REV03!B:B,)+1):'RAW_b_TEI0185_REV03'!B11705,)+MATCH(H634,RAW_b_TEI0185_REV03!B:B,),3),INDEX(RAW_b_TEI0185_REV03!B:D,MATCH(H634,RAW_b_TEI0185_REV03!B:B,0),3)),"---")))=0,"---",IF(K634&lt;&gt;"---",IF(INDEX(RAW_b_TEI0185_REV03!B:D,MATCH(H634,RAW_b_TEI0185_REV03!B:B,0),3)=L634,INDEX(
RAW_b_TEI0185_REV03!B:D,MATCH(H634,INDEX(RAW_b_TEI0185_REV03!B:B,MATCH(H634,RAW_b_TEI0185_REV03!B:B,)+1):'RAW_b_TEI0185_REV03'!B11705,)+MATCH(H634,RAW_b_TEI0185_REV03!B:B,),3),INDEX(RAW_b_TEI0185_REV03!B:D,MATCH(H634,RAW_b_TEI0185_REV03!B:B,0),3)),"---"))),"---")</f>
        <v>---</v>
      </c>
      <c r="T634">
        <f>COUNTIF(RAW_b_TEI0185_REV03!B:B,G634)</f>
        <v>2019</v>
      </c>
      <c r="U634" t="str">
        <f t="shared" si="68"/>
        <v>FMC-GND</v>
      </c>
      <c r="W634" t="str">
        <f>IF(IF(IFERROR(VLOOKUP(H634,$O$6:$O$50,1,),1)=1,1,0),IFERROR(VLOOKUP($F$2&amp;"-"&amp;H634,RAW_b_TEI0185_REV03!C:G,4,0),"--"),"---")</f>
        <v>---</v>
      </c>
      <c r="X634" t="str">
        <f t="shared" si="69"/>
        <v>---</v>
      </c>
    </row>
    <row r="635" spans="1:24" x14ac:dyDescent="0.25">
      <c r="A635" t="s">
        <v>5753</v>
      </c>
      <c r="B635" t="s">
        <v>5223</v>
      </c>
      <c r="C635" t="s">
        <v>294</v>
      </c>
      <c r="D635" t="s">
        <v>271</v>
      </c>
      <c r="E635" t="s">
        <v>1676</v>
      </c>
      <c r="F635" t="str">
        <f t="shared" si="63"/>
        <v>J3-Z10</v>
      </c>
      <c r="G635" t="str">
        <f>VLOOKUP(F635,RAW_b_TEI0185_REV03!A:B,2,0)</f>
        <v>GND</v>
      </c>
      <c r="H635" t="str">
        <f t="shared" si="64"/>
        <v>GND</v>
      </c>
      <c r="I635" t="str">
        <f t="shared" si="65"/>
        <v>--</v>
      </c>
      <c r="J635" t="str">
        <f t="shared" si="66"/>
        <v>---</v>
      </c>
      <c r="K635" t="str">
        <f>IFERROR(IF(J635="--",IF(G635=H635,VLOOKUP(G635,RAW_b_TEI0185_REV03!L:N,3,0),SUM(VLOOKUP(H635,RAW_b_TEI0185_REV03!L:N,3,0),VLOOKUP(G635,RAW_b_TEI0185_REV03!L:N,3,0))),"---"),"---")</f>
        <v>---</v>
      </c>
      <c r="L635" t="str">
        <f t="shared" si="67"/>
        <v>J3-Z10</v>
      </c>
      <c r="M635" t="str">
        <f>IFERROR(IF(
COUNTIF(B2B!H:H,(IF(K635&lt;&gt;"---",IF(INDEX(RAW_b_TEI0185_REV03!B:D,MATCH(H635,RAW_b_TEI0185_REV03!B:B,0),3)=L635,INDEX(
RAW_b_TEI0185_REV03!B:D,MATCH(H635,INDEX(RAW_b_TEI0185_REV03!B:B,MATCH(H635,RAW_b_TEI0185_REV03!B:B,)+1):'RAW_b_TEI0185_REV03'!B11706,)+MATCH(H635,RAW_b_TEI0185_REV03!B:B,),3),INDEX(RAW_b_TEI0185_REV03!B:D,MATCH(H635,RAW_b_TEI0185_REV03!B:B,0),3)),"---")))=1,"---",IF(K635&lt;&gt;"---",IF(INDEX(RAW_b_TEI0185_REV03!B:D,MATCH(H635,RAW_b_TEI0185_REV03!B:B,0),3)=L635,INDEX(
RAW_b_TEI0185_REV03!B:D,MATCH(H635,INDEX(RAW_b_TEI0185_REV03!B:B,MATCH(H635,RAW_b_TEI0185_REV03!B:B,)+1):'RAW_b_TEI0185_REV03'!B11706,)+MATCH(H635,RAW_b_TEI0185_REV03!B:B,),3),INDEX(RAW_b_TEI0185_REV03!B:D,MATCH(H635,RAW_b_TEI0185_REV03!B:B,0),3)),"---")),"---")</f>
        <v>---</v>
      </c>
      <c r="N635" t="str">
        <f>IFERROR(IF(AND(B635="B2B",J635="--"),L635,IF(
COUNTIF(B2B!H:H,(IF(K635&lt;&gt;"---",IF(INDEX(RAW_b_TEI0185_REV03!B:D,MATCH(H635,RAW_b_TEI0185_REV03!B:B,0),3)=L635,INDEX(
RAW_b_TEI0185_REV03!B:D,MATCH(H635,INDEX(RAW_b_TEI0185_REV03!B:B,MATCH(H635,RAW_b_TEI0185_REV03!B:B,)+1):'RAW_b_TEI0185_REV03'!B11706,)+MATCH(H635,RAW_b_TEI0185_REV03!B:B,),3),INDEX(RAW_b_TEI0185_REV03!B:D,MATCH(H635,RAW_b_TEI0185_REV03!B:B,0),3)),"---")))=0,"---",IF(K635&lt;&gt;"---",IF(INDEX(RAW_b_TEI0185_REV03!B:D,MATCH(H635,RAW_b_TEI0185_REV03!B:B,0),3)=L635,INDEX(
RAW_b_TEI0185_REV03!B:D,MATCH(H635,INDEX(RAW_b_TEI0185_REV03!B:B,MATCH(H635,RAW_b_TEI0185_REV03!B:B,)+1):'RAW_b_TEI0185_REV03'!B11706,)+MATCH(H635,RAW_b_TEI0185_REV03!B:B,),3),INDEX(RAW_b_TEI0185_REV03!B:D,MATCH(H635,RAW_b_TEI0185_REV03!B:B,0),3)),"---"))),"---")</f>
        <v>---</v>
      </c>
      <c r="T635">
        <f>COUNTIF(RAW_b_TEI0185_REV03!B:B,G635)</f>
        <v>2019</v>
      </c>
      <c r="U635" t="str">
        <f t="shared" si="68"/>
        <v>FMC-GND</v>
      </c>
      <c r="W635" t="str">
        <f>IF(IF(IFERROR(VLOOKUP(H635,$O$6:$O$50,1,),1)=1,1,0),IFERROR(VLOOKUP($F$2&amp;"-"&amp;H635,RAW_b_TEI0185_REV03!C:G,4,0),"--"),"---")</f>
        <v>---</v>
      </c>
      <c r="X635" t="str">
        <f t="shared" si="69"/>
        <v>---</v>
      </c>
    </row>
    <row r="636" spans="1:24" x14ac:dyDescent="0.25">
      <c r="A636" t="s">
        <v>5754</v>
      </c>
      <c r="B636" t="s">
        <v>5223</v>
      </c>
      <c r="C636" t="s">
        <v>294</v>
      </c>
      <c r="D636" t="s">
        <v>271</v>
      </c>
      <c r="E636" t="s">
        <v>1678</v>
      </c>
      <c r="F636" t="str">
        <f t="shared" si="63"/>
        <v>J3-Z11</v>
      </c>
      <c r="G636" t="str">
        <f>VLOOKUP(F636,RAW_b_TEI0185_REV03!A:B,2,0)</f>
        <v>GND</v>
      </c>
      <c r="H636" t="str">
        <f t="shared" si="64"/>
        <v>GND</v>
      </c>
      <c r="I636" t="str">
        <f t="shared" si="65"/>
        <v>--</v>
      </c>
      <c r="J636" t="str">
        <f t="shared" si="66"/>
        <v>---</v>
      </c>
      <c r="K636" t="str">
        <f>IFERROR(IF(J636="--",IF(G636=H636,VLOOKUP(G636,RAW_b_TEI0185_REV03!L:N,3,0),SUM(VLOOKUP(H636,RAW_b_TEI0185_REV03!L:N,3,0),VLOOKUP(G636,RAW_b_TEI0185_REV03!L:N,3,0))),"---"),"---")</f>
        <v>---</v>
      </c>
      <c r="L636" t="str">
        <f t="shared" si="67"/>
        <v>J3-Z11</v>
      </c>
      <c r="M636" t="str">
        <f>IFERROR(IF(
COUNTIF(B2B!H:H,(IF(K636&lt;&gt;"---",IF(INDEX(RAW_b_TEI0185_REV03!B:D,MATCH(H636,RAW_b_TEI0185_REV03!B:B,0),3)=L636,INDEX(
RAW_b_TEI0185_REV03!B:D,MATCH(H636,INDEX(RAW_b_TEI0185_REV03!B:B,MATCH(H636,RAW_b_TEI0185_REV03!B:B,)+1):'RAW_b_TEI0185_REV03'!B11707,)+MATCH(H636,RAW_b_TEI0185_REV03!B:B,),3),INDEX(RAW_b_TEI0185_REV03!B:D,MATCH(H636,RAW_b_TEI0185_REV03!B:B,0),3)),"---")))=1,"---",IF(K636&lt;&gt;"---",IF(INDEX(RAW_b_TEI0185_REV03!B:D,MATCH(H636,RAW_b_TEI0185_REV03!B:B,0),3)=L636,INDEX(
RAW_b_TEI0185_REV03!B:D,MATCH(H636,INDEX(RAW_b_TEI0185_REV03!B:B,MATCH(H636,RAW_b_TEI0185_REV03!B:B,)+1):'RAW_b_TEI0185_REV03'!B11707,)+MATCH(H636,RAW_b_TEI0185_REV03!B:B,),3),INDEX(RAW_b_TEI0185_REV03!B:D,MATCH(H636,RAW_b_TEI0185_REV03!B:B,0),3)),"---")),"---")</f>
        <v>---</v>
      </c>
      <c r="N636" t="str">
        <f>IFERROR(IF(AND(B636="B2B",J636="--"),L636,IF(
COUNTIF(B2B!H:H,(IF(K636&lt;&gt;"---",IF(INDEX(RAW_b_TEI0185_REV03!B:D,MATCH(H636,RAW_b_TEI0185_REV03!B:B,0),3)=L636,INDEX(
RAW_b_TEI0185_REV03!B:D,MATCH(H636,INDEX(RAW_b_TEI0185_REV03!B:B,MATCH(H636,RAW_b_TEI0185_REV03!B:B,)+1):'RAW_b_TEI0185_REV03'!B11707,)+MATCH(H636,RAW_b_TEI0185_REV03!B:B,),3),INDEX(RAW_b_TEI0185_REV03!B:D,MATCH(H636,RAW_b_TEI0185_REV03!B:B,0),3)),"---")))=0,"---",IF(K636&lt;&gt;"---",IF(INDEX(RAW_b_TEI0185_REV03!B:D,MATCH(H636,RAW_b_TEI0185_REV03!B:B,0),3)=L636,INDEX(
RAW_b_TEI0185_REV03!B:D,MATCH(H636,INDEX(RAW_b_TEI0185_REV03!B:B,MATCH(H636,RAW_b_TEI0185_REV03!B:B,)+1):'RAW_b_TEI0185_REV03'!B11707,)+MATCH(H636,RAW_b_TEI0185_REV03!B:B,),3),INDEX(RAW_b_TEI0185_REV03!B:D,MATCH(H636,RAW_b_TEI0185_REV03!B:B,0),3)),"---"))),"---")</f>
        <v>---</v>
      </c>
      <c r="T636">
        <f>COUNTIF(RAW_b_TEI0185_REV03!B:B,G636)</f>
        <v>2019</v>
      </c>
      <c r="U636" t="str">
        <f t="shared" si="68"/>
        <v>FMC-GND</v>
      </c>
      <c r="W636" t="str">
        <f>IF(IF(IFERROR(VLOOKUP(H636,$O$6:$O$50,1,),1)=1,1,0),IFERROR(VLOOKUP($F$2&amp;"-"&amp;H636,RAW_b_TEI0185_REV03!C:G,4,0),"--"),"---")</f>
        <v>---</v>
      </c>
      <c r="X636" t="str">
        <f t="shared" si="69"/>
        <v>---</v>
      </c>
    </row>
    <row r="637" spans="1:24" x14ac:dyDescent="0.25">
      <c r="A637" t="s">
        <v>5755</v>
      </c>
      <c r="B637" t="s">
        <v>5223</v>
      </c>
      <c r="C637" t="s">
        <v>294</v>
      </c>
      <c r="D637" t="s">
        <v>271</v>
      </c>
      <c r="E637" t="s">
        <v>1680</v>
      </c>
      <c r="F637" t="str">
        <f t="shared" si="63"/>
        <v>J3-Z14</v>
      </c>
      <c r="G637" t="str">
        <f>VLOOKUP(F637,RAW_b_TEI0185_REV03!A:B,2,0)</f>
        <v>GND</v>
      </c>
      <c r="H637" t="str">
        <f t="shared" si="64"/>
        <v>GND</v>
      </c>
      <c r="I637" t="str">
        <f t="shared" si="65"/>
        <v>--</v>
      </c>
      <c r="J637" t="str">
        <f t="shared" si="66"/>
        <v>---</v>
      </c>
      <c r="K637" t="str">
        <f>IFERROR(IF(J637="--",IF(G637=H637,VLOOKUP(G637,RAW_b_TEI0185_REV03!L:N,3,0),SUM(VLOOKUP(H637,RAW_b_TEI0185_REV03!L:N,3,0),VLOOKUP(G637,RAW_b_TEI0185_REV03!L:N,3,0))),"---"),"---")</f>
        <v>---</v>
      </c>
      <c r="L637" t="str">
        <f t="shared" si="67"/>
        <v>J3-Z14</v>
      </c>
      <c r="M637" t="str">
        <f>IFERROR(IF(
COUNTIF(B2B!H:H,(IF(K637&lt;&gt;"---",IF(INDEX(RAW_b_TEI0185_REV03!B:D,MATCH(H637,RAW_b_TEI0185_REV03!B:B,0),3)=L637,INDEX(
RAW_b_TEI0185_REV03!B:D,MATCH(H637,INDEX(RAW_b_TEI0185_REV03!B:B,MATCH(H637,RAW_b_TEI0185_REV03!B:B,)+1):'RAW_b_TEI0185_REV03'!B11708,)+MATCH(H637,RAW_b_TEI0185_REV03!B:B,),3),INDEX(RAW_b_TEI0185_REV03!B:D,MATCH(H637,RAW_b_TEI0185_REV03!B:B,0),3)),"---")))=1,"---",IF(K637&lt;&gt;"---",IF(INDEX(RAW_b_TEI0185_REV03!B:D,MATCH(H637,RAW_b_TEI0185_REV03!B:B,0),3)=L637,INDEX(
RAW_b_TEI0185_REV03!B:D,MATCH(H637,INDEX(RAW_b_TEI0185_REV03!B:B,MATCH(H637,RAW_b_TEI0185_REV03!B:B,)+1):'RAW_b_TEI0185_REV03'!B11708,)+MATCH(H637,RAW_b_TEI0185_REV03!B:B,),3),INDEX(RAW_b_TEI0185_REV03!B:D,MATCH(H637,RAW_b_TEI0185_REV03!B:B,0),3)),"---")),"---")</f>
        <v>---</v>
      </c>
      <c r="N637" t="str">
        <f>IFERROR(IF(AND(B637="B2B",J637="--"),L637,IF(
COUNTIF(B2B!H:H,(IF(K637&lt;&gt;"---",IF(INDEX(RAW_b_TEI0185_REV03!B:D,MATCH(H637,RAW_b_TEI0185_REV03!B:B,0),3)=L637,INDEX(
RAW_b_TEI0185_REV03!B:D,MATCH(H637,INDEX(RAW_b_TEI0185_REV03!B:B,MATCH(H637,RAW_b_TEI0185_REV03!B:B,)+1):'RAW_b_TEI0185_REV03'!B11708,)+MATCH(H637,RAW_b_TEI0185_REV03!B:B,),3),INDEX(RAW_b_TEI0185_REV03!B:D,MATCH(H637,RAW_b_TEI0185_REV03!B:B,0),3)),"---")))=0,"---",IF(K637&lt;&gt;"---",IF(INDEX(RAW_b_TEI0185_REV03!B:D,MATCH(H637,RAW_b_TEI0185_REV03!B:B,0),3)=L637,INDEX(
RAW_b_TEI0185_REV03!B:D,MATCH(H637,INDEX(RAW_b_TEI0185_REV03!B:B,MATCH(H637,RAW_b_TEI0185_REV03!B:B,)+1):'RAW_b_TEI0185_REV03'!B11708,)+MATCH(H637,RAW_b_TEI0185_REV03!B:B,),3),INDEX(RAW_b_TEI0185_REV03!B:D,MATCH(H637,RAW_b_TEI0185_REV03!B:B,0),3)),"---"))),"---")</f>
        <v>---</v>
      </c>
      <c r="T637">
        <f>COUNTIF(RAW_b_TEI0185_REV03!B:B,G637)</f>
        <v>2019</v>
      </c>
      <c r="U637" t="str">
        <f t="shared" si="68"/>
        <v>FMC-GND</v>
      </c>
      <c r="W637" t="str">
        <f>IF(IF(IFERROR(VLOOKUP(H637,$O$6:$O$50,1,),1)=1,1,0),IFERROR(VLOOKUP($F$2&amp;"-"&amp;H637,RAW_b_TEI0185_REV03!C:G,4,0),"--"),"---")</f>
        <v>---</v>
      </c>
      <c r="X637" t="str">
        <f t="shared" si="69"/>
        <v>---</v>
      </c>
    </row>
    <row r="638" spans="1:24" x14ac:dyDescent="0.25">
      <c r="A638" t="s">
        <v>5756</v>
      </c>
      <c r="B638" t="s">
        <v>5223</v>
      </c>
      <c r="C638" t="s">
        <v>294</v>
      </c>
      <c r="D638" t="s">
        <v>271</v>
      </c>
      <c r="E638" t="s">
        <v>1682</v>
      </c>
      <c r="F638" t="str">
        <f t="shared" si="63"/>
        <v>J3-Z15</v>
      </c>
      <c r="G638" t="str">
        <f>VLOOKUP(F638,RAW_b_TEI0185_REV03!A:B,2,0)</f>
        <v>GND</v>
      </c>
      <c r="H638" t="str">
        <f t="shared" si="64"/>
        <v>GND</v>
      </c>
      <c r="I638" t="str">
        <f t="shared" si="65"/>
        <v>--</v>
      </c>
      <c r="J638" t="str">
        <f t="shared" si="66"/>
        <v>---</v>
      </c>
      <c r="K638" t="str">
        <f>IFERROR(IF(J638="--",IF(G638=H638,VLOOKUP(G638,RAW_b_TEI0185_REV03!L:N,3,0),SUM(VLOOKUP(H638,RAW_b_TEI0185_REV03!L:N,3,0),VLOOKUP(G638,RAW_b_TEI0185_REV03!L:N,3,0))),"---"),"---")</f>
        <v>---</v>
      </c>
      <c r="L638" t="str">
        <f t="shared" si="67"/>
        <v>J3-Z15</v>
      </c>
      <c r="M638" t="str">
        <f>IFERROR(IF(
COUNTIF(B2B!H:H,(IF(K638&lt;&gt;"---",IF(INDEX(RAW_b_TEI0185_REV03!B:D,MATCH(H638,RAW_b_TEI0185_REV03!B:B,0),3)=L638,INDEX(
RAW_b_TEI0185_REV03!B:D,MATCH(H638,INDEX(RAW_b_TEI0185_REV03!B:B,MATCH(H638,RAW_b_TEI0185_REV03!B:B,)+1):'RAW_b_TEI0185_REV03'!B11709,)+MATCH(H638,RAW_b_TEI0185_REV03!B:B,),3),INDEX(RAW_b_TEI0185_REV03!B:D,MATCH(H638,RAW_b_TEI0185_REV03!B:B,0),3)),"---")))=1,"---",IF(K638&lt;&gt;"---",IF(INDEX(RAW_b_TEI0185_REV03!B:D,MATCH(H638,RAW_b_TEI0185_REV03!B:B,0),3)=L638,INDEX(
RAW_b_TEI0185_REV03!B:D,MATCH(H638,INDEX(RAW_b_TEI0185_REV03!B:B,MATCH(H638,RAW_b_TEI0185_REV03!B:B,)+1):'RAW_b_TEI0185_REV03'!B11709,)+MATCH(H638,RAW_b_TEI0185_REV03!B:B,),3),INDEX(RAW_b_TEI0185_REV03!B:D,MATCH(H638,RAW_b_TEI0185_REV03!B:B,0),3)),"---")),"---")</f>
        <v>---</v>
      </c>
      <c r="N638" t="str">
        <f>IFERROR(IF(AND(B638="B2B",J638="--"),L638,IF(
COUNTIF(B2B!H:H,(IF(K638&lt;&gt;"---",IF(INDEX(RAW_b_TEI0185_REV03!B:D,MATCH(H638,RAW_b_TEI0185_REV03!B:B,0),3)=L638,INDEX(
RAW_b_TEI0185_REV03!B:D,MATCH(H638,INDEX(RAW_b_TEI0185_REV03!B:B,MATCH(H638,RAW_b_TEI0185_REV03!B:B,)+1):'RAW_b_TEI0185_REV03'!B11709,)+MATCH(H638,RAW_b_TEI0185_REV03!B:B,),3),INDEX(RAW_b_TEI0185_REV03!B:D,MATCH(H638,RAW_b_TEI0185_REV03!B:B,0),3)),"---")))=0,"---",IF(K638&lt;&gt;"---",IF(INDEX(RAW_b_TEI0185_REV03!B:D,MATCH(H638,RAW_b_TEI0185_REV03!B:B,0),3)=L638,INDEX(
RAW_b_TEI0185_REV03!B:D,MATCH(H638,INDEX(RAW_b_TEI0185_REV03!B:B,MATCH(H638,RAW_b_TEI0185_REV03!B:B,)+1):'RAW_b_TEI0185_REV03'!B11709,)+MATCH(H638,RAW_b_TEI0185_REV03!B:B,),3),INDEX(RAW_b_TEI0185_REV03!B:D,MATCH(H638,RAW_b_TEI0185_REV03!B:B,0),3)),"---"))),"---")</f>
        <v>---</v>
      </c>
      <c r="T638">
        <f>COUNTIF(RAW_b_TEI0185_REV03!B:B,G638)</f>
        <v>2019</v>
      </c>
      <c r="U638" t="str">
        <f t="shared" si="68"/>
        <v>FMC-GND</v>
      </c>
      <c r="W638" t="str">
        <f>IF(IF(IFERROR(VLOOKUP(H638,$O$6:$O$50,1,),1)=1,1,0),IFERROR(VLOOKUP($F$2&amp;"-"&amp;H638,RAW_b_TEI0185_REV03!C:G,4,0),"--"),"---")</f>
        <v>---</v>
      </c>
      <c r="X638" t="str">
        <f t="shared" si="69"/>
        <v>---</v>
      </c>
    </row>
    <row r="639" spans="1:24" x14ac:dyDescent="0.25">
      <c r="A639" t="s">
        <v>5757</v>
      </c>
      <c r="B639" t="s">
        <v>5223</v>
      </c>
      <c r="C639" t="s">
        <v>294</v>
      </c>
      <c r="D639" t="s">
        <v>271</v>
      </c>
      <c r="E639" t="s">
        <v>1684</v>
      </c>
      <c r="F639" t="str">
        <f t="shared" si="63"/>
        <v>J3-Z18</v>
      </c>
      <c r="G639" t="str">
        <f>VLOOKUP(F639,RAW_b_TEI0185_REV03!A:B,2,0)</f>
        <v>GND</v>
      </c>
      <c r="H639" t="str">
        <f t="shared" si="64"/>
        <v>GND</v>
      </c>
      <c r="I639" t="str">
        <f t="shared" si="65"/>
        <v>--</v>
      </c>
      <c r="J639" t="str">
        <f t="shared" si="66"/>
        <v>---</v>
      </c>
      <c r="K639" t="str">
        <f>IFERROR(IF(J639="--",IF(G639=H639,VLOOKUP(G639,RAW_b_TEI0185_REV03!L:N,3,0),SUM(VLOOKUP(H639,RAW_b_TEI0185_REV03!L:N,3,0),VLOOKUP(G639,RAW_b_TEI0185_REV03!L:N,3,0))),"---"),"---")</f>
        <v>---</v>
      </c>
      <c r="L639" t="str">
        <f t="shared" si="67"/>
        <v>J3-Z18</v>
      </c>
      <c r="M639" t="str">
        <f>IFERROR(IF(
COUNTIF(B2B!H:H,(IF(K639&lt;&gt;"---",IF(INDEX(RAW_b_TEI0185_REV03!B:D,MATCH(H639,RAW_b_TEI0185_REV03!B:B,0),3)=L639,INDEX(
RAW_b_TEI0185_REV03!B:D,MATCH(H639,INDEX(RAW_b_TEI0185_REV03!B:B,MATCH(H639,RAW_b_TEI0185_REV03!B:B,)+1):'RAW_b_TEI0185_REV03'!B11710,)+MATCH(H639,RAW_b_TEI0185_REV03!B:B,),3),INDEX(RAW_b_TEI0185_REV03!B:D,MATCH(H639,RAW_b_TEI0185_REV03!B:B,0),3)),"---")))=1,"---",IF(K639&lt;&gt;"---",IF(INDEX(RAW_b_TEI0185_REV03!B:D,MATCH(H639,RAW_b_TEI0185_REV03!B:B,0),3)=L639,INDEX(
RAW_b_TEI0185_REV03!B:D,MATCH(H639,INDEX(RAW_b_TEI0185_REV03!B:B,MATCH(H639,RAW_b_TEI0185_REV03!B:B,)+1):'RAW_b_TEI0185_REV03'!B11710,)+MATCH(H639,RAW_b_TEI0185_REV03!B:B,),3),INDEX(RAW_b_TEI0185_REV03!B:D,MATCH(H639,RAW_b_TEI0185_REV03!B:B,0),3)),"---")),"---")</f>
        <v>---</v>
      </c>
      <c r="N639" t="str">
        <f>IFERROR(IF(AND(B639="B2B",J639="--"),L639,IF(
COUNTIF(B2B!H:H,(IF(K639&lt;&gt;"---",IF(INDEX(RAW_b_TEI0185_REV03!B:D,MATCH(H639,RAW_b_TEI0185_REV03!B:B,0),3)=L639,INDEX(
RAW_b_TEI0185_REV03!B:D,MATCH(H639,INDEX(RAW_b_TEI0185_REV03!B:B,MATCH(H639,RAW_b_TEI0185_REV03!B:B,)+1):'RAW_b_TEI0185_REV03'!B11710,)+MATCH(H639,RAW_b_TEI0185_REV03!B:B,),3),INDEX(RAW_b_TEI0185_REV03!B:D,MATCH(H639,RAW_b_TEI0185_REV03!B:B,0),3)),"---")))=0,"---",IF(K639&lt;&gt;"---",IF(INDEX(RAW_b_TEI0185_REV03!B:D,MATCH(H639,RAW_b_TEI0185_REV03!B:B,0),3)=L639,INDEX(
RAW_b_TEI0185_REV03!B:D,MATCH(H639,INDEX(RAW_b_TEI0185_REV03!B:B,MATCH(H639,RAW_b_TEI0185_REV03!B:B,)+1):'RAW_b_TEI0185_REV03'!B11710,)+MATCH(H639,RAW_b_TEI0185_REV03!B:B,),3),INDEX(RAW_b_TEI0185_REV03!B:D,MATCH(H639,RAW_b_TEI0185_REV03!B:B,0),3)),"---"))),"---")</f>
        <v>---</v>
      </c>
      <c r="T639">
        <f>COUNTIF(RAW_b_TEI0185_REV03!B:B,G639)</f>
        <v>2019</v>
      </c>
      <c r="U639" t="str">
        <f t="shared" si="68"/>
        <v>FMC-GND</v>
      </c>
      <c r="W639" t="str">
        <f>IF(IF(IFERROR(VLOOKUP(H639,$O$6:$O$50,1,),1)=1,1,0),IFERROR(VLOOKUP($F$2&amp;"-"&amp;H639,RAW_b_TEI0185_REV03!C:G,4,0),"--"),"---")</f>
        <v>---</v>
      </c>
      <c r="X639" t="str">
        <f t="shared" si="69"/>
        <v>---</v>
      </c>
    </row>
    <row r="640" spans="1:24" x14ac:dyDescent="0.25">
      <c r="A640" t="s">
        <v>5758</v>
      </c>
      <c r="B640" t="s">
        <v>5223</v>
      </c>
      <c r="C640" t="s">
        <v>294</v>
      </c>
      <c r="D640" t="s">
        <v>271</v>
      </c>
      <c r="E640" t="s">
        <v>1686</v>
      </c>
      <c r="F640" t="str">
        <f t="shared" si="63"/>
        <v>J3-Z19</v>
      </c>
      <c r="G640" t="str">
        <f>VLOOKUP(F640,RAW_b_TEI0185_REV03!A:B,2,0)</f>
        <v>GND</v>
      </c>
      <c r="H640" t="str">
        <f t="shared" si="64"/>
        <v>GND</v>
      </c>
      <c r="I640" t="str">
        <f t="shared" si="65"/>
        <v>--</v>
      </c>
      <c r="J640" t="str">
        <f t="shared" si="66"/>
        <v>---</v>
      </c>
      <c r="K640" t="str">
        <f>IFERROR(IF(J640="--",IF(G640=H640,VLOOKUP(G640,RAW_b_TEI0185_REV03!L:N,3,0),SUM(VLOOKUP(H640,RAW_b_TEI0185_REV03!L:N,3,0),VLOOKUP(G640,RAW_b_TEI0185_REV03!L:N,3,0))),"---"),"---")</f>
        <v>---</v>
      </c>
      <c r="L640" t="str">
        <f t="shared" si="67"/>
        <v>J3-Z19</v>
      </c>
      <c r="M640" t="str">
        <f>IFERROR(IF(
COUNTIF(B2B!H:H,(IF(K640&lt;&gt;"---",IF(INDEX(RAW_b_TEI0185_REV03!B:D,MATCH(H640,RAW_b_TEI0185_REV03!B:B,0),3)=L640,INDEX(
RAW_b_TEI0185_REV03!B:D,MATCH(H640,INDEX(RAW_b_TEI0185_REV03!B:B,MATCH(H640,RAW_b_TEI0185_REV03!B:B,)+1):'RAW_b_TEI0185_REV03'!B11711,)+MATCH(H640,RAW_b_TEI0185_REV03!B:B,),3),INDEX(RAW_b_TEI0185_REV03!B:D,MATCH(H640,RAW_b_TEI0185_REV03!B:B,0),3)),"---")))=1,"---",IF(K640&lt;&gt;"---",IF(INDEX(RAW_b_TEI0185_REV03!B:D,MATCH(H640,RAW_b_TEI0185_REV03!B:B,0),3)=L640,INDEX(
RAW_b_TEI0185_REV03!B:D,MATCH(H640,INDEX(RAW_b_TEI0185_REV03!B:B,MATCH(H640,RAW_b_TEI0185_REV03!B:B,)+1):'RAW_b_TEI0185_REV03'!B11711,)+MATCH(H640,RAW_b_TEI0185_REV03!B:B,),3),INDEX(RAW_b_TEI0185_REV03!B:D,MATCH(H640,RAW_b_TEI0185_REV03!B:B,0),3)),"---")),"---")</f>
        <v>---</v>
      </c>
      <c r="N640" t="str">
        <f>IFERROR(IF(AND(B640="B2B",J640="--"),L640,IF(
COUNTIF(B2B!H:H,(IF(K640&lt;&gt;"---",IF(INDEX(RAW_b_TEI0185_REV03!B:D,MATCH(H640,RAW_b_TEI0185_REV03!B:B,0),3)=L640,INDEX(
RAW_b_TEI0185_REV03!B:D,MATCH(H640,INDEX(RAW_b_TEI0185_REV03!B:B,MATCH(H640,RAW_b_TEI0185_REV03!B:B,)+1):'RAW_b_TEI0185_REV03'!B11711,)+MATCH(H640,RAW_b_TEI0185_REV03!B:B,),3),INDEX(RAW_b_TEI0185_REV03!B:D,MATCH(H640,RAW_b_TEI0185_REV03!B:B,0),3)),"---")))=0,"---",IF(K640&lt;&gt;"---",IF(INDEX(RAW_b_TEI0185_REV03!B:D,MATCH(H640,RAW_b_TEI0185_REV03!B:B,0),3)=L640,INDEX(
RAW_b_TEI0185_REV03!B:D,MATCH(H640,INDEX(RAW_b_TEI0185_REV03!B:B,MATCH(H640,RAW_b_TEI0185_REV03!B:B,)+1):'RAW_b_TEI0185_REV03'!B11711,)+MATCH(H640,RAW_b_TEI0185_REV03!B:B,),3),INDEX(RAW_b_TEI0185_REV03!B:D,MATCH(H640,RAW_b_TEI0185_REV03!B:B,0),3)),"---"))),"---")</f>
        <v>---</v>
      </c>
      <c r="T640">
        <f>COUNTIF(RAW_b_TEI0185_REV03!B:B,G640)</f>
        <v>2019</v>
      </c>
      <c r="U640" t="str">
        <f t="shared" si="68"/>
        <v>FMC-GND</v>
      </c>
      <c r="W640" t="str">
        <f>IF(IF(IFERROR(VLOOKUP(H640,$O$6:$O$50,1,),1)=1,1,0),IFERROR(VLOOKUP($F$2&amp;"-"&amp;H640,RAW_b_TEI0185_REV03!C:G,4,0),"--"),"---")</f>
        <v>---</v>
      </c>
      <c r="X640" t="str">
        <f t="shared" si="69"/>
        <v>---</v>
      </c>
    </row>
    <row r="641" spans="1:24" x14ac:dyDescent="0.25">
      <c r="A641" t="s">
        <v>5759</v>
      </c>
      <c r="B641" t="s">
        <v>5223</v>
      </c>
      <c r="C641" t="s">
        <v>294</v>
      </c>
      <c r="D641" t="s">
        <v>271</v>
      </c>
      <c r="E641" t="s">
        <v>1688</v>
      </c>
      <c r="F641" t="str">
        <f t="shared" si="63"/>
        <v>J3-Z22</v>
      </c>
      <c r="G641" t="str">
        <f>VLOOKUP(F641,RAW_b_TEI0185_REV03!A:B,2,0)</f>
        <v>GND</v>
      </c>
      <c r="H641" t="str">
        <f t="shared" si="64"/>
        <v>GND</v>
      </c>
      <c r="I641" t="str">
        <f t="shared" si="65"/>
        <v>--</v>
      </c>
      <c r="J641" t="str">
        <f t="shared" si="66"/>
        <v>---</v>
      </c>
      <c r="K641" t="str">
        <f>IFERROR(IF(J641="--",IF(G641=H641,VLOOKUP(G641,RAW_b_TEI0185_REV03!L:N,3,0),SUM(VLOOKUP(H641,RAW_b_TEI0185_REV03!L:N,3,0),VLOOKUP(G641,RAW_b_TEI0185_REV03!L:N,3,0))),"---"),"---")</f>
        <v>---</v>
      </c>
      <c r="L641" t="str">
        <f t="shared" si="67"/>
        <v>J3-Z22</v>
      </c>
      <c r="M641" t="str">
        <f>IFERROR(IF(
COUNTIF(B2B!H:H,(IF(K641&lt;&gt;"---",IF(INDEX(RAW_b_TEI0185_REV03!B:D,MATCH(H641,RAW_b_TEI0185_REV03!B:B,0),3)=L641,INDEX(
RAW_b_TEI0185_REV03!B:D,MATCH(H641,INDEX(RAW_b_TEI0185_REV03!B:B,MATCH(H641,RAW_b_TEI0185_REV03!B:B,)+1):'RAW_b_TEI0185_REV03'!B11712,)+MATCH(H641,RAW_b_TEI0185_REV03!B:B,),3),INDEX(RAW_b_TEI0185_REV03!B:D,MATCH(H641,RAW_b_TEI0185_REV03!B:B,0),3)),"---")))=1,"---",IF(K641&lt;&gt;"---",IF(INDEX(RAW_b_TEI0185_REV03!B:D,MATCH(H641,RAW_b_TEI0185_REV03!B:B,0),3)=L641,INDEX(
RAW_b_TEI0185_REV03!B:D,MATCH(H641,INDEX(RAW_b_TEI0185_REV03!B:B,MATCH(H641,RAW_b_TEI0185_REV03!B:B,)+1):'RAW_b_TEI0185_REV03'!B11712,)+MATCH(H641,RAW_b_TEI0185_REV03!B:B,),3),INDEX(RAW_b_TEI0185_REV03!B:D,MATCH(H641,RAW_b_TEI0185_REV03!B:B,0),3)),"---")),"---")</f>
        <v>---</v>
      </c>
      <c r="N641" t="str">
        <f>IFERROR(IF(AND(B641="B2B",J641="--"),L641,IF(
COUNTIF(B2B!H:H,(IF(K641&lt;&gt;"---",IF(INDEX(RAW_b_TEI0185_REV03!B:D,MATCH(H641,RAW_b_TEI0185_REV03!B:B,0),3)=L641,INDEX(
RAW_b_TEI0185_REV03!B:D,MATCH(H641,INDEX(RAW_b_TEI0185_REV03!B:B,MATCH(H641,RAW_b_TEI0185_REV03!B:B,)+1):'RAW_b_TEI0185_REV03'!B11712,)+MATCH(H641,RAW_b_TEI0185_REV03!B:B,),3),INDEX(RAW_b_TEI0185_REV03!B:D,MATCH(H641,RAW_b_TEI0185_REV03!B:B,0),3)),"---")))=0,"---",IF(K641&lt;&gt;"---",IF(INDEX(RAW_b_TEI0185_REV03!B:D,MATCH(H641,RAW_b_TEI0185_REV03!B:B,0),3)=L641,INDEX(
RAW_b_TEI0185_REV03!B:D,MATCH(H641,INDEX(RAW_b_TEI0185_REV03!B:B,MATCH(H641,RAW_b_TEI0185_REV03!B:B,)+1):'RAW_b_TEI0185_REV03'!B11712,)+MATCH(H641,RAW_b_TEI0185_REV03!B:B,),3),INDEX(RAW_b_TEI0185_REV03!B:D,MATCH(H641,RAW_b_TEI0185_REV03!B:B,0),3)),"---"))),"---")</f>
        <v>---</v>
      </c>
      <c r="T641">
        <f>COUNTIF(RAW_b_TEI0185_REV03!B:B,G641)</f>
        <v>2019</v>
      </c>
      <c r="U641" t="str">
        <f t="shared" si="68"/>
        <v>FMC-GND</v>
      </c>
      <c r="W641" t="str">
        <f>IF(IF(IFERROR(VLOOKUP(H641,$O$6:$O$50,1,),1)=1,1,0),IFERROR(VLOOKUP($F$2&amp;"-"&amp;H641,RAW_b_TEI0185_REV03!C:G,4,0),"--"),"---")</f>
        <v>---</v>
      </c>
      <c r="X641" t="str">
        <f t="shared" si="69"/>
        <v>---</v>
      </c>
    </row>
    <row r="642" spans="1:24" x14ac:dyDescent="0.25">
      <c r="A642" t="s">
        <v>5760</v>
      </c>
      <c r="B642" t="s">
        <v>5223</v>
      </c>
      <c r="C642" t="s">
        <v>294</v>
      </c>
      <c r="D642" t="s">
        <v>271</v>
      </c>
      <c r="E642" t="s">
        <v>1690</v>
      </c>
      <c r="F642" t="str">
        <f t="shared" si="63"/>
        <v>J3-Z23</v>
      </c>
      <c r="G642" t="str">
        <f>VLOOKUP(F642,RAW_b_TEI0185_REV03!A:B,2,0)</f>
        <v>GND</v>
      </c>
      <c r="H642" t="str">
        <f t="shared" si="64"/>
        <v>GND</v>
      </c>
      <c r="I642" t="str">
        <f t="shared" si="65"/>
        <v>--</v>
      </c>
      <c r="J642" t="str">
        <f t="shared" si="66"/>
        <v>---</v>
      </c>
      <c r="K642" t="str">
        <f>IFERROR(IF(J642="--",IF(G642=H642,VLOOKUP(G642,RAW_b_TEI0185_REV03!L:N,3,0),SUM(VLOOKUP(H642,RAW_b_TEI0185_REV03!L:N,3,0),VLOOKUP(G642,RAW_b_TEI0185_REV03!L:N,3,0))),"---"),"---")</f>
        <v>---</v>
      </c>
      <c r="L642" t="str">
        <f t="shared" si="67"/>
        <v>J3-Z23</v>
      </c>
      <c r="M642" t="str">
        <f>IFERROR(IF(
COUNTIF(B2B!H:H,(IF(K642&lt;&gt;"---",IF(INDEX(RAW_b_TEI0185_REV03!B:D,MATCH(H642,RAW_b_TEI0185_REV03!B:B,0),3)=L642,INDEX(
RAW_b_TEI0185_REV03!B:D,MATCH(H642,INDEX(RAW_b_TEI0185_REV03!B:B,MATCH(H642,RAW_b_TEI0185_REV03!B:B,)+1):'RAW_b_TEI0185_REV03'!B11713,)+MATCH(H642,RAW_b_TEI0185_REV03!B:B,),3),INDEX(RAW_b_TEI0185_REV03!B:D,MATCH(H642,RAW_b_TEI0185_REV03!B:B,0),3)),"---")))=1,"---",IF(K642&lt;&gt;"---",IF(INDEX(RAW_b_TEI0185_REV03!B:D,MATCH(H642,RAW_b_TEI0185_REV03!B:B,0),3)=L642,INDEX(
RAW_b_TEI0185_REV03!B:D,MATCH(H642,INDEX(RAW_b_TEI0185_REV03!B:B,MATCH(H642,RAW_b_TEI0185_REV03!B:B,)+1):'RAW_b_TEI0185_REV03'!B11713,)+MATCH(H642,RAW_b_TEI0185_REV03!B:B,),3),INDEX(RAW_b_TEI0185_REV03!B:D,MATCH(H642,RAW_b_TEI0185_REV03!B:B,0),3)),"---")),"---")</f>
        <v>---</v>
      </c>
      <c r="N642" t="str">
        <f>IFERROR(IF(AND(B642="B2B",J642="--"),L642,IF(
COUNTIF(B2B!H:H,(IF(K642&lt;&gt;"---",IF(INDEX(RAW_b_TEI0185_REV03!B:D,MATCH(H642,RAW_b_TEI0185_REV03!B:B,0),3)=L642,INDEX(
RAW_b_TEI0185_REV03!B:D,MATCH(H642,INDEX(RAW_b_TEI0185_REV03!B:B,MATCH(H642,RAW_b_TEI0185_REV03!B:B,)+1):'RAW_b_TEI0185_REV03'!B11713,)+MATCH(H642,RAW_b_TEI0185_REV03!B:B,),3),INDEX(RAW_b_TEI0185_REV03!B:D,MATCH(H642,RAW_b_TEI0185_REV03!B:B,0),3)),"---")))=0,"---",IF(K642&lt;&gt;"---",IF(INDEX(RAW_b_TEI0185_REV03!B:D,MATCH(H642,RAW_b_TEI0185_REV03!B:B,0),3)=L642,INDEX(
RAW_b_TEI0185_REV03!B:D,MATCH(H642,INDEX(RAW_b_TEI0185_REV03!B:B,MATCH(H642,RAW_b_TEI0185_REV03!B:B,)+1):'RAW_b_TEI0185_REV03'!B11713,)+MATCH(H642,RAW_b_TEI0185_REV03!B:B,),3),INDEX(RAW_b_TEI0185_REV03!B:D,MATCH(H642,RAW_b_TEI0185_REV03!B:B,0),3)),"---"))),"---")</f>
        <v>---</v>
      </c>
      <c r="T642">
        <f>COUNTIF(RAW_b_TEI0185_REV03!B:B,G642)</f>
        <v>2019</v>
      </c>
      <c r="U642" t="str">
        <f t="shared" si="68"/>
        <v>FMC-GND</v>
      </c>
      <c r="W642" t="str">
        <f>IF(IF(IFERROR(VLOOKUP(H642,$O$6:$O$50,1,),1)=1,1,0),IFERROR(VLOOKUP($F$2&amp;"-"&amp;H642,RAW_b_TEI0185_REV03!C:G,4,0),"--"),"---")</f>
        <v>---</v>
      </c>
      <c r="X642" t="str">
        <f t="shared" si="69"/>
        <v>---</v>
      </c>
    </row>
    <row r="643" spans="1:24" x14ac:dyDescent="0.25">
      <c r="A643" t="s">
        <v>5761</v>
      </c>
      <c r="B643" t="s">
        <v>5223</v>
      </c>
      <c r="C643" t="s">
        <v>294</v>
      </c>
      <c r="D643" t="s">
        <v>271</v>
      </c>
      <c r="E643" t="s">
        <v>1692</v>
      </c>
      <c r="F643" t="str">
        <f t="shared" si="63"/>
        <v>J3-Z26</v>
      </c>
      <c r="G643" t="str">
        <f>VLOOKUP(F643,RAW_b_TEI0185_REV03!A:B,2,0)</f>
        <v>GND</v>
      </c>
      <c r="H643" t="str">
        <f t="shared" si="64"/>
        <v>GND</v>
      </c>
      <c r="I643" t="str">
        <f t="shared" si="65"/>
        <v>--</v>
      </c>
      <c r="J643" t="str">
        <f t="shared" si="66"/>
        <v>---</v>
      </c>
      <c r="K643" t="str">
        <f>IFERROR(IF(J643="--",IF(G643=H643,VLOOKUP(G643,RAW_b_TEI0185_REV03!L:N,3,0),SUM(VLOOKUP(H643,RAW_b_TEI0185_REV03!L:N,3,0),VLOOKUP(G643,RAW_b_TEI0185_REV03!L:N,3,0))),"---"),"---")</f>
        <v>---</v>
      </c>
      <c r="L643" t="str">
        <f t="shared" si="67"/>
        <v>J3-Z26</v>
      </c>
      <c r="M643" t="str">
        <f>IFERROR(IF(
COUNTIF(B2B!H:H,(IF(K643&lt;&gt;"---",IF(INDEX(RAW_b_TEI0185_REV03!B:D,MATCH(H643,RAW_b_TEI0185_REV03!B:B,0),3)=L643,INDEX(
RAW_b_TEI0185_REV03!B:D,MATCH(H643,INDEX(RAW_b_TEI0185_REV03!B:B,MATCH(H643,RAW_b_TEI0185_REV03!B:B,)+1):'RAW_b_TEI0185_REV03'!B11714,)+MATCH(H643,RAW_b_TEI0185_REV03!B:B,),3),INDEX(RAW_b_TEI0185_REV03!B:D,MATCH(H643,RAW_b_TEI0185_REV03!B:B,0),3)),"---")))=1,"---",IF(K643&lt;&gt;"---",IF(INDEX(RAW_b_TEI0185_REV03!B:D,MATCH(H643,RAW_b_TEI0185_REV03!B:B,0),3)=L643,INDEX(
RAW_b_TEI0185_REV03!B:D,MATCH(H643,INDEX(RAW_b_TEI0185_REV03!B:B,MATCH(H643,RAW_b_TEI0185_REV03!B:B,)+1):'RAW_b_TEI0185_REV03'!B11714,)+MATCH(H643,RAW_b_TEI0185_REV03!B:B,),3),INDEX(RAW_b_TEI0185_REV03!B:D,MATCH(H643,RAW_b_TEI0185_REV03!B:B,0),3)),"---")),"---")</f>
        <v>---</v>
      </c>
      <c r="N643" t="str">
        <f>IFERROR(IF(AND(B643="B2B",J643="--"),L643,IF(
COUNTIF(B2B!H:H,(IF(K643&lt;&gt;"---",IF(INDEX(RAW_b_TEI0185_REV03!B:D,MATCH(H643,RAW_b_TEI0185_REV03!B:B,0),3)=L643,INDEX(
RAW_b_TEI0185_REV03!B:D,MATCH(H643,INDEX(RAW_b_TEI0185_REV03!B:B,MATCH(H643,RAW_b_TEI0185_REV03!B:B,)+1):'RAW_b_TEI0185_REV03'!B11714,)+MATCH(H643,RAW_b_TEI0185_REV03!B:B,),3),INDEX(RAW_b_TEI0185_REV03!B:D,MATCH(H643,RAW_b_TEI0185_REV03!B:B,0),3)),"---")))=0,"---",IF(K643&lt;&gt;"---",IF(INDEX(RAW_b_TEI0185_REV03!B:D,MATCH(H643,RAW_b_TEI0185_REV03!B:B,0),3)=L643,INDEX(
RAW_b_TEI0185_REV03!B:D,MATCH(H643,INDEX(RAW_b_TEI0185_REV03!B:B,MATCH(H643,RAW_b_TEI0185_REV03!B:B,)+1):'RAW_b_TEI0185_REV03'!B11714,)+MATCH(H643,RAW_b_TEI0185_REV03!B:B,),3),INDEX(RAW_b_TEI0185_REV03!B:D,MATCH(H643,RAW_b_TEI0185_REV03!B:B,0),3)),"---"))),"---")</f>
        <v>---</v>
      </c>
      <c r="T643">
        <f>COUNTIF(RAW_b_TEI0185_REV03!B:B,G643)</f>
        <v>2019</v>
      </c>
      <c r="U643" t="str">
        <f t="shared" si="68"/>
        <v>FMC-GND</v>
      </c>
      <c r="W643" t="str">
        <f>IF(IF(IFERROR(VLOOKUP(H643,$O$6:$O$50,1,),1)=1,1,0),IFERROR(VLOOKUP($F$2&amp;"-"&amp;H643,RAW_b_TEI0185_REV03!C:G,4,0),"--"),"---")</f>
        <v>---</v>
      </c>
      <c r="X643" t="str">
        <f t="shared" si="69"/>
        <v>---</v>
      </c>
    </row>
    <row r="644" spans="1:24" x14ac:dyDescent="0.25">
      <c r="A644" t="s">
        <v>5762</v>
      </c>
      <c r="B644" t="s">
        <v>5223</v>
      </c>
      <c r="C644" t="s">
        <v>294</v>
      </c>
      <c r="D644" t="s">
        <v>271</v>
      </c>
      <c r="E644" t="s">
        <v>1694</v>
      </c>
      <c r="F644" t="str">
        <f t="shared" si="63"/>
        <v>J3-Z27</v>
      </c>
      <c r="G644" t="str">
        <f>VLOOKUP(F644,RAW_b_TEI0185_REV03!A:B,2,0)</f>
        <v>GND</v>
      </c>
      <c r="H644" t="str">
        <f t="shared" si="64"/>
        <v>GND</v>
      </c>
      <c r="I644" t="str">
        <f t="shared" si="65"/>
        <v>--</v>
      </c>
      <c r="J644" t="str">
        <f t="shared" si="66"/>
        <v>---</v>
      </c>
      <c r="K644" t="str">
        <f>IFERROR(IF(J644="--",IF(G644=H644,VLOOKUP(G644,RAW_b_TEI0185_REV03!L:N,3,0),SUM(VLOOKUP(H644,RAW_b_TEI0185_REV03!L:N,3,0),VLOOKUP(G644,RAW_b_TEI0185_REV03!L:N,3,0))),"---"),"---")</f>
        <v>---</v>
      </c>
      <c r="L644" t="str">
        <f t="shared" si="67"/>
        <v>J3-Z27</v>
      </c>
      <c r="M644" t="str">
        <f>IFERROR(IF(
COUNTIF(B2B!H:H,(IF(K644&lt;&gt;"---",IF(INDEX(RAW_b_TEI0185_REV03!B:D,MATCH(H644,RAW_b_TEI0185_REV03!B:B,0),3)=L644,INDEX(
RAW_b_TEI0185_REV03!B:D,MATCH(H644,INDEX(RAW_b_TEI0185_REV03!B:B,MATCH(H644,RAW_b_TEI0185_REV03!B:B,)+1):'RAW_b_TEI0185_REV03'!B11715,)+MATCH(H644,RAW_b_TEI0185_REV03!B:B,),3),INDEX(RAW_b_TEI0185_REV03!B:D,MATCH(H644,RAW_b_TEI0185_REV03!B:B,0),3)),"---")))=1,"---",IF(K644&lt;&gt;"---",IF(INDEX(RAW_b_TEI0185_REV03!B:D,MATCH(H644,RAW_b_TEI0185_REV03!B:B,0),3)=L644,INDEX(
RAW_b_TEI0185_REV03!B:D,MATCH(H644,INDEX(RAW_b_TEI0185_REV03!B:B,MATCH(H644,RAW_b_TEI0185_REV03!B:B,)+1):'RAW_b_TEI0185_REV03'!B11715,)+MATCH(H644,RAW_b_TEI0185_REV03!B:B,),3),INDEX(RAW_b_TEI0185_REV03!B:D,MATCH(H644,RAW_b_TEI0185_REV03!B:B,0),3)),"---")),"---")</f>
        <v>---</v>
      </c>
      <c r="N644" t="str">
        <f>IFERROR(IF(AND(B644="B2B",J644="--"),L644,IF(
COUNTIF(B2B!H:H,(IF(K644&lt;&gt;"---",IF(INDEX(RAW_b_TEI0185_REV03!B:D,MATCH(H644,RAW_b_TEI0185_REV03!B:B,0),3)=L644,INDEX(
RAW_b_TEI0185_REV03!B:D,MATCH(H644,INDEX(RAW_b_TEI0185_REV03!B:B,MATCH(H644,RAW_b_TEI0185_REV03!B:B,)+1):'RAW_b_TEI0185_REV03'!B11715,)+MATCH(H644,RAW_b_TEI0185_REV03!B:B,),3),INDEX(RAW_b_TEI0185_REV03!B:D,MATCH(H644,RAW_b_TEI0185_REV03!B:B,0),3)),"---")))=0,"---",IF(K644&lt;&gt;"---",IF(INDEX(RAW_b_TEI0185_REV03!B:D,MATCH(H644,RAW_b_TEI0185_REV03!B:B,0),3)=L644,INDEX(
RAW_b_TEI0185_REV03!B:D,MATCH(H644,INDEX(RAW_b_TEI0185_REV03!B:B,MATCH(H644,RAW_b_TEI0185_REV03!B:B,)+1):'RAW_b_TEI0185_REV03'!B11715,)+MATCH(H644,RAW_b_TEI0185_REV03!B:B,),3),INDEX(RAW_b_TEI0185_REV03!B:D,MATCH(H644,RAW_b_TEI0185_REV03!B:B,0),3)),"---"))),"---")</f>
        <v>---</v>
      </c>
      <c r="T644">
        <f>COUNTIF(RAW_b_TEI0185_REV03!B:B,G644)</f>
        <v>2019</v>
      </c>
      <c r="U644" t="str">
        <f t="shared" si="68"/>
        <v>FMC-GND</v>
      </c>
      <c r="W644" t="str">
        <f>IF(IF(IFERROR(VLOOKUP(H644,$O$6:$O$50,1,),1)=1,1,0),IFERROR(VLOOKUP($F$2&amp;"-"&amp;H644,RAW_b_TEI0185_REV03!C:G,4,0),"--"),"---")</f>
        <v>---</v>
      </c>
      <c r="X644" t="str">
        <f t="shared" si="69"/>
        <v>---</v>
      </c>
    </row>
    <row r="645" spans="1:24" x14ac:dyDescent="0.25">
      <c r="A645" t="s">
        <v>5763</v>
      </c>
      <c r="B645" t="s">
        <v>5223</v>
      </c>
      <c r="C645" t="s">
        <v>294</v>
      </c>
      <c r="D645" t="s">
        <v>271</v>
      </c>
      <c r="E645" t="s">
        <v>1696</v>
      </c>
      <c r="F645" t="str">
        <f t="shared" si="63"/>
        <v>J3-Z30</v>
      </c>
      <c r="G645" t="str">
        <f>VLOOKUP(F645,RAW_b_TEI0185_REV03!A:B,2,0)</f>
        <v>GND</v>
      </c>
      <c r="H645" t="str">
        <f t="shared" si="64"/>
        <v>GND</v>
      </c>
      <c r="I645" t="str">
        <f t="shared" si="65"/>
        <v>--</v>
      </c>
      <c r="J645" t="str">
        <f t="shared" si="66"/>
        <v>---</v>
      </c>
      <c r="K645" t="str">
        <f>IFERROR(IF(J645="--",IF(G645=H645,VLOOKUP(G645,RAW_b_TEI0185_REV03!L:N,3,0),SUM(VLOOKUP(H645,RAW_b_TEI0185_REV03!L:N,3,0),VLOOKUP(G645,RAW_b_TEI0185_REV03!L:N,3,0))),"---"),"---")</f>
        <v>---</v>
      </c>
      <c r="L645" t="str">
        <f t="shared" si="67"/>
        <v>J3-Z30</v>
      </c>
      <c r="M645" t="str">
        <f>IFERROR(IF(
COUNTIF(B2B!H:H,(IF(K645&lt;&gt;"---",IF(INDEX(RAW_b_TEI0185_REV03!B:D,MATCH(H645,RAW_b_TEI0185_REV03!B:B,0),3)=L645,INDEX(
RAW_b_TEI0185_REV03!B:D,MATCH(H645,INDEX(RAW_b_TEI0185_REV03!B:B,MATCH(H645,RAW_b_TEI0185_REV03!B:B,)+1):'RAW_b_TEI0185_REV03'!B11716,)+MATCH(H645,RAW_b_TEI0185_REV03!B:B,),3),INDEX(RAW_b_TEI0185_REV03!B:D,MATCH(H645,RAW_b_TEI0185_REV03!B:B,0),3)),"---")))=1,"---",IF(K645&lt;&gt;"---",IF(INDEX(RAW_b_TEI0185_REV03!B:D,MATCH(H645,RAW_b_TEI0185_REV03!B:B,0),3)=L645,INDEX(
RAW_b_TEI0185_REV03!B:D,MATCH(H645,INDEX(RAW_b_TEI0185_REV03!B:B,MATCH(H645,RAW_b_TEI0185_REV03!B:B,)+1):'RAW_b_TEI0185_REV03'!B11716,)+MATCH(H645,RAW_b_TEI0185_REV03!B:B,),3),INDEX(RAW_b_TEI0185_REV03!B:D,MATCH(H645,RAW_b_TEI0185_REV03!B:B,0),3)),"---")),"---")</f>
        <v>---</v>
      </c>
      <c r="N645" t="str">
        <f>IFERROR(IF(AND(B645="B2B",J645="--"),L645,IF(
COUNTIF(B2B!H:H,(IF(K645&lt;&gt;"---",IF(INDEX(RAW_b_TEI0185_REV03!B:D,MATCH(H645,RAW_b_TEI0185_REV03!B:B,0),3)=L645,INDEX(
RAW_b_TEI0185_REV03!B:D,MATCH(H645,INDEX(RAW_b_TEI0185_REV03!B:B,MATCH(H645,RAW_b_TEI0185_REV03!B:B,)+1):'RAW_b_TEI0185_REV03'!B11716,)+MATCH(H645,RAW_b_TEI0185_REV03!B:B,),3),INDEX(RAW_b_TEI0185_REV03!B:D,MATCH(H645,RAW_b_TEI0185_REV03!B:B,0),3)),"---")))=0,"---",IF(K645&lt;&gt;"---",IF(INDEX(RAW_b_TEI0185_REV03!B:D,MATCH(H645,RAW_b_TEI0185_REV03!B:B,0),3)=L645,INDEX(
RAW_b_TEI0185_REV03!B:D,MATCH(H645,INDEX(RAW_b_TEI0185_REV03!B:B,MATCH(H645,RAW_b_TEI0185_REV03!B:B,)+1):'RAW_b_TEI0185_REV03'!B11716,)+MATCH(H645,RAW_b_TEI0185_REV03!B:B,),3),INDEX(RAW_b_TEI0185_REV03!B:D,MATCH(H645,RAW_b_TEI0185_REV03!B:B,0),3)),"---"))),"---")</f>
        <v>---</v>
      </c>
      <c r="T645">
        <f>COUNTIF(RAW_b_TEI0185_REV03!B:B,G645)</f>
        <v>2019</v>
      </c>
      <c r="U645" t="str">
        <f t="shared" si="68"/>
        <v>FMC-GND</v>
      </c>
      <c r="W645" t="str">
        <f>IF(IF(IFERROR(VLOOKUP(H645,$O$6:$O$50,1,),1)=1,1,0),IFERROR(VLOOKUP($F$2&amp;"-"&amp;H645,RAW_b_TEI0185_REV03!C:G,4,0),"--"),"---")</f>
        <v>---</v>
      </c>
      <c r="X645" t="str">
        <f t="shared" si="69"/>
        <v>---</v>
      </c>
    </row>
    <row r="646" spans="1:24" x14ac:dyDescent="0.25">
      <c r="A646" t="s">
        <v>5764</v>
      </c>
      <c r="B646" t="s">
        <v>5223</v>
      </c>
      <c r="C646" t="s">
        <v>294</v>
      </c>
      <c r="D646" t="s">
        <v>271</v>
      </c>
      <c r="E646" t="s">
        <v>1698</v>
      </c>
      <c r="F646" t="str">
        <f t="shared" si="63"/>
        <v>J3-Z31</v>
      </c>
      <c r="G646" t="str">
        <f>VLOOKUP(F646,RAW_b_TEI0185_REV03!A:B,2,0)</f>
        <v>GND</v>
      </c>
      <c r="H646" t="str">
        <f t="shared" si="64"/>
        <v>GND</v>
      </c>
      <c r="I646" t="str">
        <f t="shared" si="65"/>
        <v>--</v>
      </c>
      <c r="J646" t="str">
        <f t="shared" si="66"/>
        <v>---</v>
      </c>
      <c r="K646" t="str">
        <f>IFERROR(IF(J646="--",IF(G646=H646,VLOOKUP(G646,RAW_b_TEI0185_REV03!L:N,3,0),SUM(VLOOKUP(H646,RAW_b_TEI0185_REV03!L:N,3,0),VLOOKUP(G646,RAW_b_TEI0185_REV03!L:N,3,0))),"---"),"---")</f>
        <v>---</v>
      </c>
      <c r="L646" t="str">
        <f t="shared" si="67"/>
        <v>J3-Z31</v>
      </c>
      <c r="M646" t="str">
        <f>IFERROR(IF(
COUNTIF(B2B!H:H,(IF(K646&lt;&gt;"---",IF(INDEX(RAW_b_TEI0185_REV03!B:D,MATCH(H646,RAW_b_TEI0185_REV03!B:B,0),3)=L646,INDEX(
RAW_b_TEI0185_REV03!B:D,MATCH(H646,INDEX(RAW_b_TEI0185_REV03!B:B,MATCH(H646,RAW_b_TEI0185_REV03!B:B,)+1):'RAW_b_TEI0185_REV03'!B11717,)+MATCH(H646,RAW_b_TEI0185_REV03!B:B,),3),INDEX(RAW_b_TEI0185_REV03!B:D,MATCH(H646,RAW_b_TEI0185_REV03!B:B,0),3)),"---")))=1,"---",IF(K646&lt;&gt;"---",IF(INDEX(RAW_b_TEI0185_REV03!B:D,MATCH(H646,RAW_b_TEI0185_REV03!B:B,0),3)=L646,INDEX(
RAW_b_TEI0185_REV03!B:D,MATCH(H646,INDEX(RAW_b_TEI0185_REV03!B:B,MATCH(H646,RAW_b_TEI0185_REV03!B:B,)+1):'RAW_b_TEI0185_REV03'!B11717,)+MATCH(H646,RAW_b_TEI0185_REV03!B:B,),3),INDEX(RAW_b_TEI0185_REV03!B:D,MATCH(H646,RAW_b_TEI0185_REV03!B:B,0),3)),"---")),"---")</f>
        <v>---</v>
      </c>
      <c r="N646" t="str">
        <f>IFERROR(IF(AND(B646="B2B",J646="--"),L646,IF(
COUNTIF(B2B!H:H,(IF(K646&lt;&gt;"---",IF(INDEX(RAW_b_TEI0185_REV03!B:D,MATCH(H646,RAW_b_TEI0185_REV03!B:B,0),3)=L646,INDEX(
RAW_b_TEI0185_REV03!B:D,MATCH(H646,INDEX(RAW_b_TEI0185_REV03!B:B,MATCH(H646,RAW_b_TEI0185_REV03!B:B,)+1):'RAW_b_TEI0185_REV03'!B11717,)+MATCH(H646,RAW_b_TEI0185_REV03!B:B,),3),INDEX(RAW_b_TEI0185_REV03!B:D,MATCH(H646,RAW_b_TEI0185_REV03!B:B,0),3)),"---")))=0,"---",IF(K646&lt;&gt;"---",IF(INDEX(RAW_b_TEI0185_REV03!B:D,MATCH(H646,RAW_b_TEI0185_REV03!B:B,0),3)=L646,INDEX(
RAW_b_TEI0185_REV03!B:D,MATCH(H646,INDEX(RAW_b_TEI0185_REV03!B:B,MATCH(H646,RAW_b_TEI0185_REV03!B:B,)+1):'RAW_b_TEI0185_REV03'!B11717,)+MATCH(H646,RAW_b_TEI0185_REV03!B:B,),3),INDEX(RAW_b_TEI0185_REV03!B:D,MATCH(H646,RAW_b_TEI0185_REV03!B:B,0),3)),"---"))),"---")</f>
        <v>---</v>
      </c>
      <c r="T646">
        <f>COUNTIF(RAW_b_TEI0185_REV03!B:B,G646)</f>
        <v>2019</v>
      </c>
      <c r="U646" t="str">
        <f t="shared" si="68"/>
        <v>FMC-GND</v>
      </c>
      <c r="W646" t="str">
        <f>IF(IF(IFERROR(VLOOKUP(H646,$O$6:$O$50,1,),1)=1,1,0),IFERROR(VLOOKUP($F$2&amp;"-"&amp;H646,RAW_b_TEI0185_REV03!C:G,4,0),"--"),"---")</f>
        <v>---</v>
      </c>
      <c r="X646" t="str">
        <f t="shared" si="69"/>
        <v>---</v>
      </c>
    </row>
    <row r="647" spans="1:24" x14ac:dyDescent="0.25">
      <c r="A647" t="s">
        <v>5765</v>
      </c>
      <c r="B647" t="s">
        <v>5223</v>
      </c>
      <c r="C647" t="s">
        <v>294</v>
      </c>
      <c r="D647" t="s">
        <v>271</v>
      </c>
      <c r="E647" t="s">
        <v>1700</v>
      </c>
      <c r="F647" t="str">
        <f t="shared" ref="F647:F710" si="70">$D647&amp;"-"&amp;$E647</f>
        <v>J3-Z34</v>
      </c>
      <c r="G647" t="str">
        <f>VLOOKUP(F647,RAW_b_TEI0185_REV03!A:B,2,0)</f>
        <v>GND</v>
      </c>
      <c r="H647" t="str">
        <f t="shared" ref="H647:H710" si="71">IF(IF(COUNTIF($Q$6:$S$150,G647)&gt;0,"---","--")="---",VLOOKUP(G647,$Q$6:$S$150,3,0),G647)</f>
        <v>GND</v>
      </c>
      <c r="I647" t="str">
        <f t="shared" ref="I647:I710" si="72">IF(IF(COUNTIF($Q$6:$S$150,G647)&gt;0,"---","--")="---",VLOOKUP(G647,$Q$6:$S$150,2,0),"--")</f>
        <v>--</v>
      </c>
      <c r="J647" t="str">
        <f t="shared" ref="J647:J710" si="73">IF(COUNTIF($O$6:$O$100,G647)&gt;0,"---","--")</f>
        <v>---</v>
      </c>
      <c r="K647" t="str">
        <f>IFERROR(IF(J647="--",IF(G647=H647,VLOOKUP(G647,RAW_b_TEI0185_REV03!L:N,3,0),SUM(VLOOKUP(H647,RAW_b_TEI0185_REV03!L:N,3,0),VLOOKUP(G647,RAW_b_TEI0185_REV03!L:N,3,0))),"---"),"---")</f>
        <v>---</v>
      </c>
      <c r="L647" t="str">
        <f t="shared" ref="L647:L710" si="74">$D647&amp;"-"&amp;$E647</f>
        <v>J3-Z34</v>
      </c>
      <c r="M647" t="str">
        <f>IFERROR(IF(
COUNTIF(B2B!H:H,(IF(K647&lt;&gt;"---",IF(INDEX(RAW_b_TEI0185_REV03!B:D,MATCH(H647,RAW_b_TEI0185_REV03!B:B,0),3)=L647,INDEX(
RAW_b_TEI0185_REV03!B:D,MATCH(H647,INDEX(RAW_b_TEI0185_REV03!B:B,MATCH(H647,RAW_b_TEI0185_REV03!B:B,)+1):'RAW_b_TEI0185_REV03'!B11718,)+MATCH(H647,RAW_b_TEI0185_REV03!B:B,),3),INDEX(RAW_b_TEI0185_REV03!B:D,MATCH(H647,RAW_b_TEI0185_REV03!B:B,0),3)),"---")))=1,"---",IF(K647&lt;&gt;"---",IF(INDEX(RAW_b_TEI0185_REV03!B:D,MATCH(H647,RAW_b_TEI0185_REV03!B:B,0),3)=L647,INDEX(
RAW_b_TEI0185_REV03!B:D,MATCH(H647,INDEX(RAW_b_TEI0185_REV03!B:B,MATCH(H647,RAW_b_TEI0185_REV03!B:B,)+1):'RAW_b_TEI0185_REV03'!B11718,)+MATCH(H647,RAW_b_TEI0185_REV03!B:B,),3),INDEX(RAW_b_TEI0185_REV03!B:D,MATCH(H647,RAW_b_TEI0185_REV03!B:B,0),3)),"---")),"---")</f>
        <v>---</v>
      </c>
      <c r="N647" t="str">
        <f>IFERROR(IF(AND(B647="B2B",J647="--"),L647,IF(
COUNTIF(B2B!H:H,(IF(K647&lt;&gt;"---",IF(INDEX(RAW_b_TEI0185_REV03!B:D,MATCH(H647,RAW_b_TEI0185_REV03!B:B,0),3)=L647,INDEX(
RAW_b_TEI0185_REV03!B:D,MATCH(H647,INDEX(RAW_b_TEI0185_REV03!B:B,MATCH(H647,RAW_b_TEI0185_REV03!B:B,)+1):'RAW_b_TEI0185_REV03'!B11718,)+MATCH(H647,RAW_b_TEI0185_REV03!B:B,),3),INDEX(RAW_b_TEI0185_REV03!B:D,MATCH(H647,RAW_b_TEI0185_REV03!B:B,0),3)),"---")))=0,"---",IF(K647&lt;&gt;"---",IF(INDEX(RAW_b_TEI0185_REV03!B:D,MATCH(H647,RAW_b_TEI0185_REV03!B:B,0),3)=L647,INDEX(
RAW_b_TEI0185_REV03!B:D,MATCH(H647,INDEX(RAW_b_TEI0185_REV03!B:B,MATCH(H647,RAW_b_TEI0185_REV03!B:B,)+1):'RAW_b_TEI0185_REV03'!B11718,)+MATCH(H647,RAW_b_TEI0185_REV03!B:B,),3),INDEX(RAW_b_TEI0185_REV03!B:D,MATCH(H647,RAW_b_TEI0185_REV03!B:B,0),3)),"---"))),"---")</f>
        <v>---</v>
      </c>
      <c r="T647">
        <f>COUNTIF(RAW_b_TEI0185_REV03!B:B,G647)</f>
        <v>2019</v>
      </c>
      <c r="U647" t="str">
        <f t="shared" ref="U647:U710" si="75">$B647&amp;"-"&amp;$C647</f>
        <v>FMC-GND</v>
      </c>
      <c r="W647" t="str">
        <f>IF(IF(IFERROR(VLOOKUP(H647,$O$6:$O$50,1,),1)=1,1,0),IFERROR(VLOOKUP($F$2&amp;"-"&amp;H647,RAW_b_TEI0185_REV03!C:G,4,0),"--"),"---")</f>
        <v>---</v>
      </c>
      <c r="X647" t="str">
        <f t="shared" ref="X647:X710" si="76">IF(AND(J647="--",W647="--"),M647,"---")</f>
        <v>---</v>
      </c>
    </row>
    <row r="648" spans="1:24" x14ac:dyDescent="0.25">
      <c r="A648" t="s">
        <v>5766</v>
      </c>
      <c r="B648" t="s">
        <v>5223</v>
      </c>
      <c r="C648" t="s">
        <v>294</v>
      </c>
      <c r="D648" t="s">
        <v>271</v>
      </c>
      <c r="E648" t="s">
        <v>1702</v>
      </c>
      <c r="F648" t="str">
        <f t="shared" si="70"/>
        <v>J3-Z35</v>
      </c>
      <c r="G648" t="str">
        <f>VLOOKUP(F648,RAW_b_TEI0185_REV03!A:B,2,0)</f>
        <v>GND</v>
      </c>
      <c r="H648" t="str">
        <f t="shared" si="71"/>
        <v>GND</v>
      </c>
      <c r="I648" t="str">
        <f t="shared" si="72"/>
        <v>--</v>
      </c>
      <c r="J648" t="str">
        <f t="shared" si="73"/>
        <v>---</v>
      </c>
      <c r="K648" t="str">
        <f>IFERROR(IF(J648="--",IF(G648=H648,VLOOKUP(G648,RAW_b_TEI0185_REV03!L:N,3,0),SUM(VLOOKUP(H648,RAW_b_TEI0185_REV03!L:N,3,0),VLOOKUP(G648,RAW_b_TEI0185_REV03!L:N,3,0))),"---"),"---")</f>
        <v>---</v>
      </c>
      <c r="L648" t="str">
        <f t="shared" si="74"/>
        <v>J3-Z35</v>
      </c>
      <c r="M648" t="str">
        <f>IFERROR(IF(
COUNTIF(B2B!H:H,(IF(K648&lt;&gt;"---",IF(INDEX(RAW_b_TEI0185_REV03!B:D,MATCH(H648,RAW_b_TEI0185_REV03!B:B,0),3)=L648,INDEX(
RAW_b_TEI0185_REV03!B:D,MATCH(H648,INDEX(RAW_b_TEI0185_REV03!B:B,MATCH(H648,RAW_b_TEI0185_REV03!B:B,)+1):'RAW_b_TEI0185_REV03'!B11719,)+MATCH(H648,RAW_b_TEI0185_REV03!B:B,),3),INDEX(RAW_b_TEI0185_REV03!B:D,MATCH(H648,RAW_b_TEI0185_REV03!B:B,0),3)),"---")))=1,"---",IF(K648&lt;&gt;"---",IF(INDEX(RAW_b_TEI0185_REV03!B:D,MATCH(H648,RAW_b_TEI0185_REV03!B:B,0),3)=L648,INDEX(
RAW_b_TEI0185_REV03!B:D,MATCH(H648,INDEX(RAW_b_TEI0185_REV03!B:B,MATCH(H648,RAW_b_TEI0185_REV03!B:B,)+1):'RAW_b_TEI0185_REV03'!B11719,)+MATCH(H648,RAW_b_TEI0185_REV03!B:B,),3),INDEX(RAW_b_TEI0185_REV03!B:D,MATCH(H648,RAW_b_TEI0185_REV03!B:B,0),3)),"---")),"---")</f>
        <v>---</v>
      </c>
      <c r="N648" t="str">
        <f>IFERROR(IF(AND(B648="B2B",J648="--"),L648,IF(
COUNTIF(B2B!H:H,(IF(K648&lt;&gt;"---",IF(INDEX(RAW_b_TEI0185_REV03!B:D,MATCH(H648,RAW_b_TEI0185_REV03!B:B,0),3)=L648,INDEX(
RAW_b_TEI0185_REV03!B:D,MATCH(H648,INDEX(RAW_b_TEI0185_REV03!B:B,MATCH(H648,RAW_b_TEI0185_REV03!B:B,)+1):'RAW_b_TEI0185_REV03'!B11719,)+MATCH(H648,RAW_b_TEI0185_REV03!B:B,),3),INDEX(RAW_b_TEI0185_REV03!B:D,MATCH(H648,RAW_b_TEI0185_REV03!B:B,0),3)),"---")))=0,"---",IF(K648&lt;&gt;"---",IF(INDEX(RAW_b_TEI0185_REV03!B:D,MATCH(H648,RAW_b_TEI0185_REV03!B:B,0),3)=L648,INDEX(
RAW_b_TEI0185_REV03!B:D,MATCH(H648,INDEX(RAW_b_TEI0185_REV03!B:B,MATCH(H648,RAW_b_TEI0185_REV03!B:B,)+1):'RAW_b_TEI0185_REV03'!B11719,)+MATCH(H648,RAW_b_TEI0185_REV03!B:B,),3),INDEX(RAW_b_TEI0185_REV03!B:D,MATCH(H648,RAW_b_TEI0185_REV03!B:B,0),3)),"---"))),"---")</f>
        <v>---</v>
      </c>
      <c r="T648">
        <f>COUNTIF(RAW_b_TEI0185_REV03!B:B,G648)</f>
        <v>2019</v>
      </c>
      <c r="U648" t="str">
        <f t="shared" si="75"/>
        <v>FMC-GND</v>
      </c>
      <c r="W648" t="str">
        <f>IF(IF(IFERROR(VLOOKUP(H648,$O$6:$O$50,1,),1)=1,1,0),IFERROR(VLOOKUP($F$2&amp;"-"&amp;H648,RAW_b_TEI0185_REV03!C:G,4,0),"--"),"---")</f>
        <v>---</v>
      </c>
      <c r="X648" t="str">
        <f t="shared" si="76"/>
        <v>---</v>
      </c>
    </row>
    <row r="649" spans="1:24" x14ac:dyDescent="0.25">
      <c r="A649" t="s">
        <v>5767</v>
      </c>
      <c r="B649" t="s">
        <v>5223</v>
      </c>
      <c r="C649" t="s">
        <v>294</v>
      </c>
      <c r="D649" t="s">
        <v>271</v>
      </c>
      <c r="E649" t="s">
        <v>1704</v>
      </c>
      <c r="F649" t="str">
        <f t="shared" si="70"/>
        <v>J3-Z38</v>
      </c>
      <c r="G649" t="str">
        <f>VLOOKUP(F649,RAW_b_TEI0185_REV03!A:B,2,0)</f>
        <v>GND</v>
      </c>
      <c r="H649" t="str">
        <f t="shared" si="71"/>
        <v>GND</v>
      </c>
      <c r="I649" t="str">
        <f t="shared" si="72"/>
        <v>--</v>
      </c>
      <c r="J649" t="str">
        <f t="shared" si="73"/>
        <v>---</v>
      </c>
      <c r="K649" t="str">
        <f>IFERROR(IF(J649="--",IF(G649=H649,VLOOKUP(G649,RAW_b_TEI0185_REV03!L:N,3,0),SUM(VLOOKUP(H649,RAW_b_TEI0185_REV03!L:N,3,0),VLOOKUP(G649,RAW_b_TEI0185_REV03!L:N,3,0))),"---"),"---")</f>
        <v>---</v>
      </c>
      <c r="L649" t="str">
        <f t="shared" si="74"/>
        <v>J3-Z38</v>
      </c>
      <c r="M649" t="str">
        <f>IFERROR(IF(
COUNTIF(B2B!H:H,(IF(K649&lt;&gt;"---",IF(INDEX(RAW_b_TEI0185_REV03!B:D,MATCH(H649,RAW_b_TEI0185_REV03!B:B,0),3)=L649,INDEX(
RAW_b_TEI0185_REV03!B:D,MATCH(H649,INDEX(RAW_b_TEI0185_REV03!B:B,MATCH(H649,RAW_b_TEI0185_REV03!B:B,)+1):'RAW_b_TEI0185_REV03'!B11720,)+MATCH(H649,RAW_b_TEI0185_REV03!B:B,),3),INDEX(RAW_b_TEI0185_REV03!B:D,MATCH(H649,RAW_b_TEI0185_REV03!B:B,0),3)),"---")))=1,"---",IF(K649&lt;&gt;"---",IF(INDEX(RAW_b_TEI0185_REV03!B:D,MATCH(H649,RAW_b_TEI0185_REV03!B:B,0),3)=L649,INDEX(
RAW_b_TEI0185_REV03!B:D,MATCH(H649,INDEX(RAW_b_TEI0185_REV03!B:B,MATCH(H649,RAW_b_TEI0185_REV03!B:B,)+1):'RAW_b_TEI0185_REV03'!B11720,)+MATCH(H649,RAW_b_TEI0185_REV03!B:B,),3),INDEX(RAW_b_TEI0185_REV03!B:D,MATCH(H649,RAW_b_TEI0185_REV03!B:B,0),3)),"---")),"---")</f>
        <v>---</v>
      </c>
      <c r="N649" t="str">
        <f>IFERROR(IF(AND(B649="B2B",J649="--"),L649,IF(
COUNTIF(B2B!H:H,(IF(K649&lt;&gt;"---",IF(INDEX(RAW_b_TEI0185_REV03!B:D,MATCH(H649,RAW_b_TEI0185_REV03!B:B,0),3)=L649,INDEX(
RAW_b_TEI0185_REV03!B:D,MATCH(H649,INDEX(RAW_b_TEI0185_REV03!B:B,MATCH(H649,RAW_b_TEI0185_REV03!B:B,)+1):'RAW_b_TEI0185_REV03'!B11720,)+MATCH(H649,RAW_b_TEI0185_REV03!B:B,),3),INDEX(RAW_b_TEI0185_REV03!B:D,MATCH(H649,RAW_b_TEI0185_REV03!B:B,0),3)),"---")))=0,"---",IF(K649&lt;&gt;"---",IF(INDEX(RAW_b_TEI0185_REV03!B:D,MATCH(H649,RAW_b_TEI0185_REV03!B:B,0),3)=L649,INDEX(
RAW_b_TEI0185_REV03!B:D,MATCH(H649,INDEX(RAW_b_TEI0185_REV03!B:B,MATCH(H649,RAW_b_TEI0185_REV03!B:B,)+1):'RAW_b_TEI0185_REV03'!B11720,)+MATCH(H649,RAW_b_TEI0185_REV03!B:B,),3),INDEX(RAW_b_TEI0185_REV03!B:D,MATCH(H649,RAW_b_TEI0185_REV03!B:B,0),3)),"---"))),"---")</f>
        <v>---</v>
      </c>
      <c r="T649">
        <f>COUNTIF(RAW_b_TEI0185_REV03!B:B,G649)</f>
        <v>2019</v>
      </c>
      <c r="U649" t="str">
        <f t="shared" si="75"/>
        <v>FMC-GND</v>
      </c>
      <c r="W649" t="str">
        <f>IF(IF(IFERROR(VLOOKUP(H649,$O$6:$O$50,1,),1)=1,1,0),IFERROR(VLOOKUP($F$2&amp;"-"&amp;H649,RAW_b_TEI0185_REV03!C:G,4,0),"--"),"---")</f>
        <v>---</v>
      </c>
      <c r="X649" t="str">
        <f t="shared" si="76"/>
        <v>---</v>
      </c>
    </row>
    <row r="650" spans="1:24" x14ac:dyDescent="0.25">
      <c r="A650" t="s">
        <v>5768</v>
      </c>
      <c r="B650" t="s">
        <v>5223</v>
      </c>
      <c r="C650" t="s">
        <v>294</v>
      </c>
      <c r="D650" t="s">
        <v>271</v>
      </c>
      <c r="E650" t="s">
        <v>1706</v>
      </c>
      <c r="F650" t="str">
        <f t="shared" si="70"/>
        <v>J3-Z39</v>
      </c>
      <c r="G650" t="str">
        <f>VLOOKUP(F650,RAW_b_TEI0185_REV03!A:B,2,0)</f>
        <v>GND</v>
      </c>
      <c r="H650" t="str">
        <f t="shared" si="71"/>
        <v>GND</v>
      </c>
      <c r="I650" t="str">
        <f t="shared" si="72"/>
        <v>--</v>
      </c>
      <c r="J650" t="str">
        <f t="shared" si="73"/>
        <v>---</v>
      </c>
      <c r="K650" t="str">
        <f>IFERROR(IF(J650="--",IF(G650=H650,VLOOKUP(G650,RAW_b_TEI0185_REV03!L:N,3,0),SUM(VLOOKUP(H650,RAW_b_TEI0185_REV03!L:N,3,0),VLOOKUP(G650,RAW_b_TEI0185_REV03!L:N,3,0))),"---"),"---")</f>
        <v>---</v>
      </c>
      <c r="L650" t="str">
        <f t="shared" si="74"/>
        <v>J3-Z39</v>
      </c>
      <c r="M650" t="str">
        <f>IFERROR(IF(
COUNTIF(B2B!H:H,(IF(K650&lt;&gt;"---",IF(INDEX(RAW_b_TEI0185_REV03!B:D,MATCH(H650,RAW_b_TEI0185_REV03!B:B,0),3)=L650,INDEX(
RAW_b_TEI0185_REV03!B:D,MATCH(H650,INDEX(RAW_b_TEI0185_REV03!B:B,MATCH(H650,RAW_b_TEI0185_REV03!B:B,)+1):'RAW_b_TEI0185_REV03'!B11721,)+MATCH(H650,RAW_b_TEI0185_REV03!B:B,),3),INDEX(RAW_b_TEI0185_REV03!B:D,MATCH(H650,RAW_b_TEI0185_REV03!B:B,0),3)),"---")))=1,"---",IF(K650&lt;&gt;"---",IF(INDEX(RAW_b_TEI0185_REV03!B:D,MATCH(H650,RAW_b_TEI0185_REV03!B:B,0),3)=L650,INDEX(
RAW_b_TEI0185_REV03!B:D,MATCH(H650,INDEX(RAW_b_TEI0185_REV03!B:B,MATCH(H650,RAW_b_TEI0185_REV03!B:B,)+1):'RAW_b_TEI0185_REV03'!B11721,)+MATCH(H650,RAW_b_TEI0185_REV03!B:B,),3),INDEX(RAW_b_TEI0185_REV03!B:D,MATCH(H650,RAW_b_TEI0185_REV03!B:B,0),3)),"---")),"---")</f>
        <v>---</v>
      </c>
      <c r="N650" t="str">
        <f>IFERROR(IF(AND(B650="B2B",J650="--"),L650,IF(
COUNTIF(B2B!H:H,(IF(K650&lt;&gt;"---",IF(INDEX(RAW_b_TEI0185_REV03!B:D,MATCH(H650,RAW_b_TEI0185_REV03!B:B,0),3)=L650,INDEX(
RAW_b_TEI0185_REV03!B:D,MATCH(H650,INDEX(RAW_b_TEI0185_REV03!B:B,MATCH(H650,RAW_b_TEI0185_REV03!B:B,)+1):'RAW_b_TEI0185_REV03'!B11721,)+MATCH(H650,RAW_b_TEI0185_REV03!B:B,),3),INDEX(RAW_b_TEI0185_REV03!B:D,MATCH(H650,RAW_b_TEI0185_REV03!B:B,0),3)),"---")))=0,"---",IF(K650&lt;&gt;"---",IF(INDEX(RAW_b_TEI0185_REV03!B:D,MATCH(H650,RAW_b_TEI0185_REV03!B:B,0),3)=L650,INDEX(
RAW_b_TEI0185_REV03!B:D,MATCH(H650,INDEX(RAW_b_TEI0185_REV03!B:B,MATCH(H650,RAW_b_TEI0185_REV03!B:B,)+1):'RAW_b_TEI0185_REV03'!B11721,)+MATCH(H650,RAW_b_TEI0185_REV03!B:B,),3),INDEX(RAW_b_TEI0185_REV03!B:D,MATCH(H650,RAW_b_TEI0185_REV03!B:B,0),3)),"---"))),"---")</f>
        <v>---</v>
      </c>
      <c r="T650">
        <f>COUNTIF(RAW_b_TEI0185_REV03!B:B,G650)</f>
        <v>2019</v>
      </c>
      <c r="U650" t="str">
        <f t="shared" si="75"/>
        <v>FMC-GND</v>
      </c>
      <c r="W650" t="str">
        <f>IF(IF(IFERROR(VLOOKUP(H650,$O$6:$O$50,1,),1)=1,1,0),IFERROR(VLOOKUP($F$2&amp;"-"&amp;H650,RAW_b_TEI0185_REV03!C:G,4,0),"--"),"---")</f>
        <v>---</v>
      </c>
      <c r="X650" t="str">
        <f t="shared" si="76"/>
        <v>---</v>
      </c>
    </row>
    <row r="651" spans="1:24" x14ac:dyDescent="0.25">
      <c r="A651" t="s">
        <v>5769</v>
      </c>
      <c r="B651" t="s">
        <v>5223</v>
      </c>
      <c r="C651" t="s">
        <v>358</v>
      </c>
      <c r="D651" t="s">
        <v>271</v>
      </c>
      <c r="E651" t="s">
        <v>1708</v>
      </c>
      <c r="F651" t="str">
        <f t="shared" si="70"/>
        <v>J3-Z40</v>
      </c>
      <c r="G651" t="str">
        <f>VLOOKUP(F651,RAW_b_TEI0185_REV03!A:B,2,0)</f>
        <v>3.3V</v>
      </c>
      <c r="H651" t="str">
        <f t="shared" si="71"/>
        <v>3.3V</v>
      </c>
      <c r="I651" t="str">
        <f t="shared" si="72"/>
        <v>--</v>
      </c>
      <c r="J651" t="str">
        <f t="shared" si="73"/>
        <v>---</v>
      </c>
      <c r="K651" t="str">
        <f>IFERROR(IF(J651="--",IF(G651=H651,VLOOKUP(G651,RAW_b_TEI0185_REV03!L:N,3,0),SUM(VLOOKUP(H651,RAW_b_TEI0185_REV03!L:N,3,0),VLOOKUP(G651,RAW_b_TEI0185_REV03!L:N,3,0))),"---"),"---")</f>
        <v>---</v>
      </c>
      <c r="L651" t="str">
        <f t="shared" si="74"/>
        <v>J3-Z40</v>
      </c>
      <c r="M651" t="str">
        <f>IFERROR(IF(
COUNTIF(B2B!H:H,(IF(K651&lt;&gt;"---",IF(INDEX(RAW_b_TEI0185_REV03!B:D,MATCH(H651,RAW_b_TEI0185_REV03!B:B,0),3)=L651,INDEX(
RAW_b_TEI0185_REV03!B:D,MATCH(H651,INDEX(RAW_b_TEI0185_REV03!B:B,MATCH(H651,RAW_b_TEI0185_REV03!B:B,)+1):'RAW_b_TEI0185_REV03'!B11722,)+MATCH(H651,RAW_b_TEI0185_REV03!B:B,),3),INDEX(RAW_b_TEI0185_REV03!B:D,MATCH(H651,RAW_b_TEI0185_REV03!B:B,0),3)),"---")))=1,"---",IF(K651&lt;&gt;"---",IF(INDEX(RAW_b_TEI0185_REV03!B:D,MATCH(H651,RAW_b_TEI0185_REV03!B:B,0),3)=L651,INDEX(
RAW_b_TEI0185_REV03!B:D,MATCH(H651,INDEX(RAW_b_TEI0185_REV03!B:B,MATCH(H651,RAW_b_TEI0185_REV03!B:B,)+1):'RAW_b_TEI0185_REV03'!B11722,)+MATCH(H651,RAW_b_TEI0185_REV03!B:B,),3),INDEX(RAW_b_TEI0185_REV03!B:D,MATCH(H651,RAW_b_TEI0185_REV03!B:B,0),3)),"---")),"---")</f>
        <v>---</v>
      </c>
      <c r="N651" t="str">
        <f>IFERROR(IF(AND(B651="B2B",J651="--"),L651,IF(
COUNTIF(B2B!H:H,(IF(K651&lt;&gt;"---",IF(INDEX(RAW_b_TEI0185_REV03!B:D,MATCH(H651,RAW_b_TEI0185_REV03!B:B,0),3)=L651,INDEX(
RAW_b_TEI0185_REV03!B:D,MATCH(H651,INDEX(RAW_b_TEI0185_REV03!B:B,MATCH(H651,RAW_b_TEI0185_REV03!B:B,)+1):'RAW_b_TEI0185_REV03'!B11722,)+MATCH(H651,RAW_b_TEI0185_REV03!B:B,),3),INDEX(RAW_b_TEI0185_REV03!B:D,MATCH(H651,RAW_b_TEI0185_REV03!B:B,0),3)),"---")))=0,"---",IF(K651&lt;&gt;"---",IF(INDEX(RAW_b_TEI0185_REV03!B:D,MATCH(H651,RAW_b_TEI0185_REV03!B:B,0),3)=L651,INDEX(
RAW_b_TEI0185_REV03!B:D,MATCH(H651,INDEX(RAW_b_TEI0185_REV03!B:B,MATCH(H651,RAW_b_TEI0185_REV03!B:B,)+1):'RAW_b_TEI0185_REV03'!B11722,)+MATCH(H651,RAW_b_TEI0185_REV03!B:B,),3),INDEX(RAW_b_TEI0185_REV03!B:D,MATCH(H651,RAW_b_TEI0185_REV03!B:B,0),3)),"---"))),"---")</f>
        <v>---</v>
      </c>
      <c r="T651">
        <f>COUNTIF(RAW_b_TEI0185_REV03!B:B,G651)</f>
        <v>177</v>
      </c>
      <c r="U651" t="str">
        <f t="shared" si="75"/>
        <v>FMC-3.3V</v>
      </c>
      <c r="W651" t="str">
        <f>IF(IF(IFERROR(VLOOKUP(H651,$O$6:$O$50,1,),1)=1,1,0),IFERROR(VLOOKUP($F$2&amp;"-"&amp;H651,RAW_b_TEI0185_REV03!C:G,4,0),"--"),"---")</f>
        <v>---</v>
      </c>
      <c r="X651" t="str">
        <f t="shared" si="76"/>
        <v>---</v>
      </c>
    </row>
    <row r="652" spans="1:24" x14ac:dyDescent="0.25">
      <c r="A652" t="s">
        <v>5770</v>
      </c>
      <c r="B652" t="s">
        <v>5771</v>
      </c>
      <c r="C652" t="s">
        <v>1647</v>
      </c>
      <c r="D652" t="s">
        <v>1468</v>
      </c>
      <c r="E652">
        <v>1</v>
      </c>
      <c r="F652" t="str">
        <f t="shared" si="70"/>
        <v>J4-1</v>
      </c>
      <c r="G652" t="str">
        <f>VLOOKUP(F652,RAW_b_TEI0185_REV03!A:B,2,0)</f>
        <v>NetC214_2</v>
      </c>
      <c r="H652" t="str">
        <f t="shared" si="71"/>
        <v>NetC214_2</v>
      </c>
      <c r="I652" t="str">
        <f t="shared" si="72"/>
        <v>--</v>
      </c>
      <c r="J652" t="str">
        <f t="shared" si="73"/>
        <v>--</v>
      </c>
      <c r="K652">
        <f>IFERROR(IF(J652="--",IF(G652=H652,VLOOKUP(G652,RAW_b_TEI0185_REV03!L:N,3,0),SUM(VLOOKUP(H652,RAW_b_TEI0185_REV03!L:N,3,0),VLOOKUP(G652,RAW_b_TEI0185_REV03!L:N,3,0))),"---"),"---")</f>
        <v>5.1463999999999999</v>
      </c>
      <c r="L652" t="str">
        <f t="shared" si="74"/>
        <v>J4-1</v>
      </c>
      <c r="M652" t="str">
        <f>IFERROR(IF(
COUNTIF(B2B!H:H,(IF(K652&lt;&gt;"---",IF(INDEX(RAW_b_TEI0185_REV03!B:D,MATCH(H652,RAW_b_TEI0185_REV03!B:B,0),3)=L652,INDEX(
RAW_b_TEI0185_REV03!B:D,MATCH(H652,INDEX(RAW_b_TEI0185_REV03!B:B,MATCH(H652,RAW_b_TEI0185_REV03!B:B,)+1):'RAW_b_TEI0185_REV03'!B11723,)+MATCH(H652,RAW_b_TEI0185_REV03!B:B,),3),INDEX(RAW_b_TEI0185_REV03!B:D,MATCH(H652,RAW_b_TEI0185_REV03!B:B,0),3)),"---")))=1,"---",IF(K652&lt;&gt;"---",IF(INDEX(RAW_b_TEI0185_REV03!B:D,MATCH(H652,RAW_b_TEI0185_REV03!B:B,0),3)=L652,INDEX(
RAW_b_TEI0185_REV03!B:D,MATCH(H652,INDEX(RAW_b_TEI0185_REV03!B:B,MATCH(H652,RAW_b_TEI0185_REV03!B:B,)+1):'RAW_b_TEI0185_REV03'!B11723,)+MATCH(H652,RAW_b_TEI0185_REV03!B:B,),3),INDEX(RAW_b_TEI0185_REV03!B:D,MATCH(H652,RAW_b_TEI0185_REV03!B:B,0),3)),"---")),"---")</f>
        <v>C214-2</v>
      </c>
      <c r="N652" t="str">
        <f>IFERROR(IF(AND(B652="B2B",J652="--"),L652,IF(
COUNTIF(B2B!H:H,(IF(K652&lt;&gt;"---",IF(INDEX(RAW_b_TEI0185_REV03!B:D,MATCH(H652,RAW_b_TEI0185_REV03!B:B,0),3)=L652,INDEX(
RAW_b_TEI0185_REV03!B:D,MATCH(H652,INDEX(RAW_b_TEI0185_REV03!B:B,MATCH(H652,RAW_b_TEI0185_REV03!B:B,)+1):'RAW_b_TEI0185_REV03'!B11723,)+MATCH(H652,RAW_b_TEI0185_REV03!B:B,),3),INDEX(RAW_b_TEI0185_REV03!B:D,MATCH(H652,RAW_b_TEI0185_REV03!B:B,0),3)),"---")))=0,"---",IF(K652&lt;&gt;"---",IF(INDEX(RAW_b_TEI0185_REV03!B:D,MATCH(H652,RAW_b_TEI0185_REV03!B:B,0),3)=L652,INDEX(
RAW_b_TEI0185_REV03!B:D,MATCH(H652,INDEX(RAW_b_TEI0185_REV03!B:B,MATCH(H652,RAW_b_TEI0185_REV03!B:B,)+1):'RAW_b_TEI0185_REV03'!B11723,)+MATCH(H652,RAW_b_TEI0185_REV03!B:B,),3),INDEX(RAW_b_TEI0185_REV03!B:D,MATCH(H652,RAW_b_TEI0185_REV03!B:B,0),3)),"---"))),"---")</f>
        <v>---</v>
      </c>
      <c r="T652">
        <f>COUNTIF(RAW_b_TEI0185_REV03!B:B,G652)</f>
        <v>2</v>
      </c>
      <c r="U652" t="str">
        <f t="shared" si="75"/>
        <v>MAGJAG-NetC214_2</v>
      </c>
      <c r="W652" t="str">
        <f>IF(IF(IFERROR(VLOOKUP(H652,$O$6:$O$50,1,),1)=1,1,0),IFERROR(VLOOKUP($F$2&amp;"-"&amp;H652,RAW_b_TEI0185_REV03!C:G,4,0),"--"),"---")</f>
        <v>--</v>
      </c>
      <c r="X652" t="str">
        <f t="shared" si="76"/>
        <v>C214-2</v>
      </c>
    </row>
    <row r="653" spans="1:24" x14ac:dyDescent="0.25">
      <c r="A653" t="s">
        <v>5772</v>
      </c>
      <c r="B653" t="s">
        <v>5771</v>
      </c>
      <c r="C653" t="s">
        <v>1711</v>
      </c>
      <c r="D653" t="s">
        <v>1468</v>
      </c>
      <c r="E653">
        <v>2</v>
      </c>
      <c r="F653" t="str">
        <f t="shared" si="70"/>
        <v>J4-2</v>
      </c>
      <c r="G653" t="str">
        <f>VLOOKUP(F653,RAW_b_TEI0185_REV03!A:B,2,0)</f>
        <v>PHY_MDI2_N</v>
      </c>
      <c r="H653" t="str">
        <f t="shared" si="71"/>
        <v>PHY_MDI2_N</v>
      </c>
      <c r="I653" t="str">
        <f t="shared" si="72"/>
        <v>--</v>
      </c>
      <c r="J653" t="str">
        <f t="shared" si="73"/>
        <v>--</v>
      </c>
      <c r="K653">
        <f>IFERROR(IF(J653="--",IF(G653=H653,VLOOKUP(G653,RAW_b_TEI0185_REV03!L:N,3,0),SUM(VLOOKUP(H653,RAW_b_TEI0185_REV03!L:N,3,0),VLOOKUP(G653,RAW_b_TEI0185_REV03!L:N,3,0))),"---"),"---")</f>
        <v>16.295999999999999</v>
      </c>
      <c r="L653" t="str">
        <f t="shared" si="74"/>
        <v>J4-2</v>
      </c>
      <c r="M653" t="str">
        <f>IFERROR(IF(
COUNTIF(B2B!H:H,(IF(K653&lt;&gt;"---",IF(INDEX(RAW_b_TEI0185_REV03!B:D,MATCH(H653,RAW_b_TEI0185_REV03!B:B,0),3)=L653,INDEX(
RAW_b_TEI0185_REV03!B:D,MATCH(H653,INDEX(RAW_b_TEI0185_REV03!B:B,MATCH(H653,RAW_b_TEI0185_REV03!B:B,)+1):'RAW_b_TEI0185_REV03'!B11724,)+MATCH(H653,RAW_b_TEI0185_REV03!B:B,),3),INDEX(RAW_b_TEI0185_REV03!B:D,MATCH(H653,RAW_b_TEI0185_REV03!B:B,0),3)),"---")))=1,"---",IF(K653&lt;&gt;"---",IF(INDEX(RAW_b_TEI0185_REV03!B:D,MATCH(H653,RAW_b_TEI0185_REV03!B:B,0),3)=L653,INDEX(
RAW_b_TEI0185_REV03!B:D,MATCH(H653,INDEX(RAW_b_TEI0185_REV03!B:B,MATCH(H653,RAW_b_TEI0185_REV03!B:B,)+1):'RAW_b_TEI0185_REV03'!B11724,)+MATCH(H653,RAW_b_TEI0185_REV03!B:B,),3),INDEX(RAW_b_TEI0185_REV03!B:D,MATCH(H653,RAW_b_TEI0185_REV03!B:B,0),3)),"---")),"---")</f>
        <v>U2-17</v>
      </c>
      <c r="N653" t="str">
        <f>IFERROR(IF(AND(B653="B2B",J653="--"),L653,IF(
COUNTIF(B2B!H:H,(IF(K653&lt;&gt;"---",IF(INDEX(RAW_b_TEI0185_REV03!B:D,MATCH(H653,RAW_b_TEI0185_REV03!B:B,0),3)=L653,INDEX(
RAW_b_TEI0185_REV03!B:D,MATCH(H653,INDEX(RAW_b_TEI0185_REV03!B:B,MATCH(H653,RAW_b_TEI0185_REV03!B:B,)+1):'RAW_b_TEI0185_REV03'!B11724,)+MATCH(H653,RAW_b_TEI0185_REV03!B:B,),3),INDEX(RAW_b_TEI0185_REV03!B:D,MATCH(H653,RAW_b_TEI0185_REV03!B:B,0),3)),"---")))=0,"---",IF(K653&lt;&gt;"---",IF(INDEX(RAW_b_TEI0185_REV03!B:D,MATCH(H653,RAW_b_TEI0185_REV03!B:B,0),3)=L653,INDEX(
RAW_b_TEI0185_REV03!B:D,MATCH(H653,INDEX(RAW_b_TEI0185_REV03!B:B,MATCH(H653,RAW_b_TEI0185_REV03!B:B,)+1):'RAW_b_TEI0185_REV03'!B11724,)+MATCH(H653,RAW_b_TEI0185_REV03!B:B,),3),INDEX(RAW_b_TEI0185_REV03!B:D,MATCH(H653,RAW_b_TEI0185_REV03!B:B,0),3)),"---"))),"---")</f>
        <v>---</v>
      </c>
      <c r="T653">
        <f>COUNTIF(RAW_b_TEI0185_REV03!B:B,G653)</f>
        <v>2</v>
      </c>
      <c r="U653" t="str">
        <f t="shared" si="75"/>
        <v>MAGJAG-PHY_MDI2_N</v>
      </c>
      <c r="W653" t="str">
        <f>IF(IF(IFERROR(VLOOKUP(H653,$O$6:$O$50,1,),1)=1,1,0),IFERROR(VLOOKUP($F$2&amp;"-"&amp;H653,RAW_b_TEI0185_REV03!C:G,4,0),"--"),"---")</f>
        <v>--</v>
      </c>
      <c r="X653" t="str">
        <f t="shared" si="76"/>
        <v>U2-17</v>
      </c>
    </row>
    <row r="654" spans="1:24" x14ac:dyDescent="0.25">
      <c r="A654" t="s">
        <v>5773</v>
      </c>
      <c r="B654" t="s">
        <v>5771</v>
      </c>
      <c r="C654" t="s">
        <v>1713</v>
      </c>
      <c r="D654" t="s">
        <v>1468</v>
      </c>
      <c r="E654">
        <v>3</v>
      </c>
      <c r="F654" t="str">
        <f t="shared" si="70"/>
        <v>J4-3</v>
      </c>
      <c r="G654" t="str">
        <f>VLOOKUP(F654,RAW_b_TEI0185_REV03!A:B,2,0)</f>
        <v>PHY_MDI2_P</v>
      </c>
      <c r="H654" t="str">
        <f t="shared" si="71"/>
        <v>PHY_MDI2_P</v>
      </c>
      <c r="I654" t="str">
        <f t="shared" si="72"/>
        <v>--</v>
      </c>
      <c r="J654" t="str">
        <f t="shared" si="73"/>
        <v>--</v>
      </c>
      <c r="K654">
        <f>IFERROR(IF(J654="--",IF(G654=H654,VLOOKUP(G654,RAW_b_TEI0185_REV03!L:N,3,0),SUM(VLOOKUP(H654,RAW_b_TEI0185_REV03!L:N,3,0),VLOOKUP(G654,RAW_b_TEI0185_REV03!L:N,3,0))),"---"),"---")</f>
        <v>16.295999999999999</v>
      </c>
      <c r="L654" t="str">
        <f t="shared" si="74"/>
        <v>J4-3</v>
      </c>
      <c r="M654" t="str">
        <f>IFERROR(IF(
COUNTIF(B2B!H:H,(IF(K654&lt;&gt;"---",IF(INDEX(RAW_b_TEI0185_REV03!B:D,MATCH(H654,RAW_b_TEI0185_REV03!B:B,0),3)=L654,INDEX(
RAW_b_TEI0185_REV03!B:D,MATCH(H654,INDEX(RAW_b_TEI0185_REV03!B:B,MATCH(H654,RAW_b_TEI0185_REV03!B:B,)+1):'RAW_b_TEI0185_REV03'!B11725,)+MATCH(H654,RAW_b_TEI0185_REV03!B:B,),3),INDEX(RAW_b_TEI0185_REV03!B:D,MATCH(H654,RAW_b_TEI0185_REV03!B:B,0),3)),"---")))=1,"---",IF(K654&lt;&gt;"---",IF(INDEX(RAW_b_TEI0185_REV03!B:D,MATCH(H654,RAW_b_TEI0185_REV03!B:B,0),3)=L654,INDEX(
RAW_b_TEI0185_REV03!B:D,MATCH(H654,INDEX(RAW_b_TEI0185_REV03!B:B,MATCH(H654,RAW_b_TEI0185_REV03!B:B,)+1):'RAW_b_TEI0185_REV03'!B11725,)+MATCH(H654,RAW_b_TEI0185_REV03!B:B,),3),INDEX(RAW_b_TEI0185_REV03!B:D,MATCH(H654,RAW_b_TEI0185_REV03!B:B,0),3)),"---")),"---")</f>
        <v>U2-16</v>
      </c>
      <c r="N654" t="str">
        <f>IFERROR(IF(AND(B654="B2B",J654="--"),L654,IF(
COUNTIF(B2B!H:H,(IF(K654&lt;&gt;"---",IF(INDEX(RAW_b_TEI0185_REV03!B:D,MATCH(H654,RAW_b_TEI0185_REV03!B:B,0),3)=L654,INDEX(
RAW_b_TEI0185_REV03!B:D,MATCH(H654,INDEX(RAW_b_TEI0185_REV03!B:B,MATCH(H654,RAW_b_TEI0185_REV03!B:B,)+1):'RAW_b_TEI0185_REV03'!B11725,)+MATCH(H654,RAW_b_TEI0185_REV03!B:B,),3),INDEX(RAW_b_TEI0185_REV03!B:D,MATCH(H654,RAW_b_TEI0185_REV03!B:B,0),3)),"---")))=0,"---",IF(K654&lt;&gt;"---",IF(INDEX(RAW_b_TEI0185_REV03!B:D,MATCH(H654,RAW_b_TEI0185_REV03!B:B,0),3)=L654,INDEX(
RAW_b_TEI0185_REV03!B:D,MATCH(H654,INDEX(RAW_b_TEI0185_REV03!B:B,MATCH(H654,RAW_b_TEI0185_REV03!B:B,)+1):'RAW_b_TEI0185_REV03'!B11725,)+MATCH(H654,RAW_b_TEI0185_REV03!B:B,),3),INDEX(RAW_b_TEI0185_REV03!B:D,MATCH(H654,RAW_b_TEI0185_REV03!B:B,0),3)),"---"))),"---")</f>
        <v>---</v>
      </c>
      <c r="T654">
        <f>COUNTIF(RAW_b_TEI0185_REV03!B:B,G654)</f>
        <v>2</v>
      </c>
      <c r="U654" t="str">
        <f t="shared" si="75"/>
        <v>MAGJAG-PHY_MDI2_P</v>
      </c>
      <c r="W654" t="str">
        <f>IF(IF(IFERROR(VLOOKUP(H654,$O$6:$O$50,1,),1)=1,1,0),IFERROR(VLOOKUP($F$2&amp;"-"&amp;H654,RAW_b_TEI0185_REV03!C:G,4,0),"--"),"---")</f>
        <v>--</v>
      </c>
      <c r="X654" t="str">
        <f t="shared" si="76"/>
        <v>U2-16</v>
      </c>
    </row>
    <row r="655" spans="1:24" x14ac:dyDescent="0.25">
      <c r="A655" t="s">
        <v>5774</v>
      </c>
      <c r="B655" t="s">
        <v>5771</v>
      </c>
      <c r="C655" t="s">
        <v>1715</v>
      </c>
      <c r="D655" t="s">
        <v>1468</v>
      </c>
      <c r="E655">
        <v>4</v>
      </c>
      <c r="F655" t="str">
        <f t="shared" si="70"/>
        <v>J4-4</v>
      </c>
      <c r="G655" t="str">
        <f>VLOOKUP(F655,RAW_b_TEI0185_REV03!A:B,2,0)</f>
        <v>PHY_MDI1_P</v>
      </c>
      <c r="H655" t="str">
        <f t="shared" si="71"/>
        <v>PHY_MDI1_P</v>
      </c>
      <c r="I655" t="str">
        <f t="shared" si="72"/>
        <v>--</v>
      </c>
      <c r="J655" t="str">
        <f t="shared" si="73"/>
        <v>--</v>
      </c>
      <c r="K655">
        <f>IFERROR(IF(J655="--",IF(G655=H655,VLOOKUP(G655,RAW_b_TEI0185_REV03!L:N,3,0),SUM(VLOOKUP(H655,RAW_b_TEI0185_REV03!L:N,3,0),VLOOKUP(G655,RAW_b_TEI0185_REV03!L:N,3,0))),"---"),"---")</f>
        <v>25.423999999999999</v>
      </c>
      <c r="L655" t="str">
        <f t="shared" si="74"/>
        <v>J4-4</v>
      </c>
      <c r="M655" t="str">
        <f>IFERROR(IF(
COUNTIF(B2B!H:H,(IF(K655&lt;&gt;"---",IF(INDEX(RAW_b_TEI0185_REV03!B:D,MATCH(H655,RAW_b_TEI0185_REV03!B:B,0),3)=L655,INDEX(
RAW_b_TEI0185_REV03!B:D,MATCH(H655,INDEX(RAW_b_TEI0185_REV03!B:B,MATCH(H655,RAW_b_TEI0185_REV03!B:B,)+1):'RAW_b_TEI0185_REV03'!B11726,)+MATCH(H655,RAW_b_TEI0185_REV03!B:B,),3),INDEX(RAW_b_TEI0185_REV03!B:D,MATCH(H655,RAW_b_TEI0185_REV03!B:B,0),3)),"---")))=1,"---",IF(K655&lt;&gt;"---",IF(INDEX(RAW_b_TEI0185_REV03!B:D,MATCH(H655,RAW_b_TEI0185_REV03!B:B,0),3)=L655,INDEX(
RAW_b_TEI0185_REV03!B:D,MATCH(H655,INDEX(RAW_b_TEI0185_REV03!B:B,MATCH(H655,RAW_b_TEI0185_REV03!B:B,)+1):'RAW_b_TEI0185_REV03'!B11726,)+MATCH(H655,RAW_b_TEI0185_REV03!B:B,),3),INDEX(RAW_b_TEI0185_REV03!B:D,MATCH(H655,RAW_b_TEI0185_REV03!B:B,0),3)),"---")),"---")</f>
        <v>U2-14</v>
      </c>
      <c r="N655" t="str">
        <f>IFERROR(IF(AND(B655="B2B",J655="--"),L655,IF(
COUNTIF(B2B!H:H,(IF(K655&lt;&gt;"---",IF(INDEX(RAW_b_TEI0185_REV03!B:D,MATCH(H655,RAW_b_TEI0185_REV03!B:B,0),3)=L655,INDEX(
RAW_b_TEI0185_REV03!B:D,MATCH(H655,INDEX(RAW_b_TEI0185_REV03!B:B,MATCH(H655,RAW_b_TEI0185_REV03!B:B,)+1):'RAW_b_TEI0185_REV03'!B11726,)+MATCH(H655,RAW_b_TEI0185_REV03!B:B,),3),INDEX(RAW_b_TEI0185_REV03!B:D,MATCH(H655,RAW_b_TEI0185_REV03!B:B,0),3)),"---")))=0,"---",IF(K655&lt;&gt;"---",IF(INDEX(RAW_b_TEI0185_REV03!B:D,MATCH(H655,RAW_b_TEI0185_REV03!B:B,0),3)=L655,INDEX(
RAW_b_TEI0185_REV03!B:D,MATCH(H655,INDEX(RAW_b_TEI0185_REV03!B:B,MATCH(H655,RAW_b_TEI0185_REV03!B:B,)+1):'RAW_b_TEI0185_REV03'!B11726,)+MATCH(H655,RAW_b_TEI0185_REV03!B:B,),3),INDEX(RAW_b_TEI0185_REV03!B:D,MATCH(H655,RAW_b_TEI0185_REV03!B:B,0),3)),"---"))),"---")</f>
        <v>---</v>
      </c>
      <c r="T655">
        <f>COUNTIF(RAW_b_TEI0185_REV03!B:B,G655)</f>
        <v>2</v>
      </c>
      <c r="U655" t="str">
        <f t="shared" si="75"/>
        <v>MAGJAG-PHY_MDI1_P</v>
      </c>
      <c r="W655" t="str">
        <f>IF(IF(IFERROR(VLOOKUP(H655,$O$6:$O$50,1,),1)=1,1,0),IFERROR(VLOOKUP($F$2&amp;"-"&amp;H655,RAW_b_TEI0185_REV03!C:G,4,0),"--"),"---")</f>
        <v>--</v>
      </c>
      <c r="X655" t="str">
        <f t="shared" si="76"/>
        <v>U2-14</v>
      </c>
    </row>
    <row r="656" spans="1:24" x14ac:dyDescent="0.25">
      <c r="A656" t="s">
        <v>5775</v>
      </c>
      <c r="B656" t="s">
        <v>5771</v>
      </c>
      <c r="C656" t="s">
        <v>1717</v>
      </c>
      <c r="D656" t="s">
        <v>1468</v>
      </c>
      <c r="E656">
        <v>5</v>
      </c>
      <c r="F656" t="str">
        <f t="shared" si="70"/>
        <v>J4-5</v>
      </c>
      <c r="G656" t="str">
        <f>VLOOKUP(F656,RAW_b_TEI0185_REV03!A:B,2,0)</f>
        <v>PHY_MDI1_N</v>
      </c>
      <c r="H656" t="str">
        <f t="shared" si="71"/>
        <v>PHY_MDI1_N</v>
      </c>
      <c r="I656" t="str">
        <f t="shared" si="72"/>
        <v>--</v>
      </c>
      <c r="J656" t="str">
        <f t="shared" si="73"/>
        <v>--</v>
      </c>
      <c r="K656">
        <f>IFERROR(IF(J656="--",IF(G656=H656,VLOOKUP(G656,RAW_b_TEI0185_REV03!L:N,3,0),SUM(VLOOKUP(H656,RAW_b_TEI0185_REV03!L:N,3,0),VLOOKUP(G656,RAW_b_TEI0185_REV03!L:N,3,0))),"---"),"---")</f>
        <v>25.1678</v>
      </c>
      <c r="L656" t="str">
        <f t="shared" si="74"/>
        <v>J4-5</v>
      </c>
      <c r="M656" t="str">
        <f>IFERROR(IF(
COUNTIF(B2B!H:H,(IF(K656&lt;&gt;"---",IF(INDEX(RAW_b_TEI0185_REV03!B:D,MATCH(H656,RAW_b_TEI0185_REV03!B:B,0),3)=L656,INDEX(
RAW_b_TEI0185_REV03!B:D,MATCH(H656,INDEX(RAW_b_TEI0185_REV03!B:B,MATCH(H656,RAW_b_TEI0185_REV03!B:B,)+1):'RAW_b_TEI0185_REV03'!B11727,)+MATCH(H656,RAW_b_TEI0185_REV03!B:B,),3),INDEX(RAW_b_TEI0185_REV03!B:D,MATCH(H656,RAW_b_TEI0185_REV03!B:B,0),3)),"---")))=1,"---",IF(K656&lt;&gt;"---",IF(INDEX(RAW_b_TEI0185_REV03!B:D,MATCH(H656,RAW_b_TEI0185_REV03!B:B,0),3)=L656,INDEX(
RAW_b_TEI0185_REV03!B:D,MATCH(H656,INDEX(RAW_b_TEI0185_REV03!B:B,MATCH(H656,RAW_b_TEI0185_REV03!B:B,)+1):'RAW_b_TEI0185_REV03'!B11727,)+MATCH(H656,RAW_b_TEI0185_REV03!B:B,),3),INDEX(RAW_b_TEI0185_REV03!B:D,MATCH(H656,RAW_b_TEI0185_REV03!B:B,0),3)),"---")),"---")</f>
        <v>U2-15</v>
      </c>
      <c r="N656" t="str">
        <f>IFERROR(IF(AND(B656="B2B",J656="--"),L656,IF(
COUNTIF(B2B!H:H,(IF(K656&lt;&gt;"---",IF(INDEX(RAW_b_TEI0185_REV03!B:D,MATCH(H656,RAW_b_TEI0185_REV03!B:B,0),3)=L656,INDEX(
RAW_b_TEI0185_REV03!B:D,MATCH(H656,INDEX(RAW_b_TEI0185_REV03!B:B,MATCH(H656,RAW_b_TEI0185_REV03!B:B,)+1):'RAW_b_TEI0185_REV03'!B11727,)+MATCH(H656,RAW_b_TEI0185_REV03!B:B,),3),INDEX(RAW_b_TEI0185_REV03!B:D,MATCH(H656,RAW_b_TEI0185_REV03!B:B,0),3)),"---")))=0,"---",IF(K656&lt;&gt;"---",IF(INDEX(RAW_b_TEI0185_REV03!B:D,MATCH(H656,RAW_b_TEI0185_REV03!B:B,0),3)=L656,INDEX(
RAW_b_TEI0185_REV03!B:D,MATCH(H656,INDEX(RAW_b_TEI0185_REV03!B:B,MATCH(H656,RAW_b_TEI0185_REV03!B:B,)+1):'RAW_b_TEI0185_REV03'!B11727,)+MATCH(H656,RAW_b_TEI0185_REV03!B:B,),3),INDEX(RAW_b_TEI0185_REV03!B:D,MATCH(H656,RAW_b_TEI0185_REV03!B:B,0),3)),"---"))),"---")</f>
        <v>---</v>
      </c>
      <c r="T656">
        <f>COUNTIF(RAW_b_TEI0185_REV03!B:B,G656)</f>
        <v>2</v>
      </c>
      <c r="U656" t="str">
        <f t="shared" si="75"/>
        <v>MAGJAG-PHY_MDI1_N</v>
      </c>
      <c r="W656" t="str">
        <f>IF(IF(IFERROR(VLOOKUP(H656,$O$6:$O$50,1,),1)=1,1,0),IFERROR(VLOOKUP($F$2&amp;"-"&amp;H656,RAW_b_TEI0185_REV03!C:G,4,0),"--"),"---")</f>
        <v>--</v>
      </c>
      <c r="X656" t="str">
        <f t="shared" si="76"/>
        <v>U2-15</v>
      </c>
    </row>
    <row r="657" spans="1:24" x14ac:dyDescent="0.25">
      <c r="A657" t="s">
        <v>5776</v>
      </c>
      <c r="B657" t="s">
        <v>5771</v>
      </c>
      <c r="C657" t="s">
        <v>1649</v>
      </c>
      <c r="D657" t="s">
        <v>1468</v>
      </c>
      <c r="E657">
        <v>6</v>
      </c>
      <c r="F657" t="str">
        <f t="shared" si="70"/>
        <v>J4-6</v>
      </c>
      <c r="G657" t="str">
        <f>VLOOKUP(F657,RAW_b_TEI0185_REV03!A:B,2,0)</f>
        <v>NetC215_2</v>
      </c>
      <c r="H657" t="str">
        <f t="shared" si="71"/>
        <v>NetC215_2</v>
      </c>
      <c r="I657" t="str">
        <f t="shared" si="72"/>
        <v>--</v>
      </c>
      <c r="J657" t="str">
        <f t="shared" si="73"/>
        <v>--</v>
      </c>
      <c r="K657">
        <f>IFERROR(IF(J657="--",IF(G657=H657,VLOOKUP(G657,RAW_b_TEI0185_REV03!L:N,3,0),SUM(VLOOKUP(H657,RAW_b_TEI0185_REV03!L:N,3,0),VLOOKUP(G657,RAW_b_TEI0185_REV03!L:N,3,0))),"---"),"---")</f>
        <v>5.2209000000000003</v>
      </c>
      <c r="L657" t="str">
        <f t="shared" si="74"/>
        <v>J4-6</v>
      </c>
      <c r="M657" t="str">
        <f>IFERROR(IF(
COUNTIF(B2B!H:H,(IF(K657&lt;&gt;"---",IF(INDEX(RAW_b_TEI0185_REV03!B:D,MATCH(H657,RAW_b_TEI0185_REV03!B:B,0),3)=L657,INDEX(
RAW_b_TEI0185_REV03!B:D,MATCH(H657,INDEX(RAW_b_TEI0185_REV03!B:B,MATCH(H657,RAW_b_TEI0185_REV03!B:B,)+1):'RAW_b_TEI0185_REV03'!B11728,)+MATCH(H657,RAW_b_TEI0185_REV03!B:B,),3),INDEX(RAW_b_TEI0185_REV03!B:D,MATCH(H657,RAW_b_TEI0185_REV03!B:B,0),3)),"---")))=1,"---",IF(K657&lt;&gt;"---",IF(INDEX(RAW_b_TEI0185_REV03!B:D,MATCH(H657,RAW_b_TEI0185_REV03!B:B,0),3)=L657,INDEX(
RAW_b_TEI0185_REV03!B:D,MATCH(H657,INDEX(RAW_b_TEI0185_REV03!B:B,MATCH(H657,RAW_b_TEI0185_REV03!B:B,)+1):'RAW_b_TEI0185_REV03'!B11728,)+MATCH(H657,RAW_b_TEI0185_REV03!B:B,),3),INDEX(RAW_b_TEI0185_REV03!B:D,MATCH(H657,RAW_b_TEI0185_REV03!B:B,0),3)),"---")),"---")</f>
        <v>C215-2</v>
      </c>
      <c r="N657" t="str">
        <f>IFERROR(IF(AND(B657="B2B",J657="--"),L657,IF(
COUNTIF(B2B!H:H,(IF(K657&lt;&gt;"---",IF(INDEX(RAW_b_TEI0185_REV03!B:D,MATCH(H657,RAW_b_TEI0185_REV03!B:B,0),3)=L657,INDEX(
RAW_b_TEI0185_REV03!B:D,MATCH(H657,INDEX(RAW_b_TEI0185_REV03!B:B,MATCH(H657,RAW_b_TEI0185_REV03!B:B,)+1):'RAW_b_TEI0185_REV03'!B11728,)+MATCH(H657,RAW_b_TEI0185_REV03!B:B,),3),INDEX(RAW_b_TEI0185_REV03!B:D,MATCH(H657,RAW_b_TEI0185_REV03!B:B,0),3)),"---")))=0,"---",IF(K657&lt;&gt;"---",IF(INDEX(RAW_b_TEI0185_REV03!B:D,MATCH(H657,RAW_b_TEI0185_REV03!B:B,0),3)=L657,INDEX(
RAW_b_TEI0185_REV03!B:D,MATCH(H657,INDEX(RAW_b_TEI0185_REV03!B:B,MATCH(H657,RAW_b_TEI0185_REV03!B:B,)+1):'RAW_b_TEI0185_REV03'!B11728,)+MATCH(H657,RAW_b_TEI0185_REV03!B:B,),3),INDEX(RAW_b_TEI0185_REV03!B:D,MATCH(H657,RAW_b_TEI0185_REV03!B:B,0),3)),"---"))),"---")</f>
        <v>---</v>
      </c>
      <c r="T657">
        <f>COUNTIF(RAW_b_TEI0185_REV03!B:B,G657)</f>
        <v>2</v>
      </c>
      <c r="U657" t="str">
        <f t="shared" si="75"/>
        <v>MAGJAG-NetC215_2</v>
      </c>
      <c r="W657" t="str">
        <f>IF(IF(IFERROR(VLOOKUP(H657,$O$6:$O$50,1,),1)=1,1,0),IFERROR(VLOOKUP($F$2&amp;"-"&amp;H657,RAW_b_TEI0185_REV03!C:G,4,0),"--"),"---")</f>
        <v>--</v>
      </c>
      <c r="X657" t="str">
        <f t="shared" si="76"/>
        <v>C215-2</v>
      </c>
    </row>
    <row r="658" spans="1:24" x14ac:dyDescent="0.25">
      <c r="A658" t="s">
        <v>5777</v>
      </c>
      <c r="B658" t="s">
        <v>5771</v>
      </c>
      <c r="C658" t="s">
        <v>1645</v>
      </c>
      <c r="D658" t="s">
        <v>1468</v>
      </c>
      <c r="E658">
        <v>7</v>
      </c>
      <c r="F658" t="str">
        <f t="shared" si="70"/>
        <v>J4-7</v>
      </c>
      <c r="G658" t="str">
        <f>VLOOKUP(F658,RAW_b_TEI0185_REV03!A:B,2,0)</f>
        <v>NetC213_2</v>
      </c>
      <c r="H658" t="str">
        <f t="shared" si="71"/>
        <v>NetC213_2</v>
      </c>
      <c r="I658" t="str">
        <f t="shared" si="72"/>
        <v>--</v>
      </c>
      <c r="J658" t="str">
        <f t="shared" si="73"/>
        <v>--</v>
      </c>
      <c r="K658">
        <f>IFERROR(IF(J658="--",IF(G658=H658,VLOOKUP(G658,RAW_b_TEI0185_REV03!L:N,3,0),SUM(VLOOKUP(H658,RAW_b_TEI0185_REV03!L:N,3,0),VLOOKUP(G658,RAW_b_TEI0185_REV03!L:N,3,0))),"---"),"---")</f>
        <v>4.1303999999999998</v>
      </c>
      <c r="L658" t="str">
        <f t="shared" si="74"/>
        <v>J4-7</v>
      </c>
      <c r="M658" t="str">
        <f>IFERROR(IF(
COUNTIF(B2B!H:H,(IF(K658&lt;&gt;"---",IF(INDEX(RAW_b_TEI0185_REV03!B:D,MATCH(H658,RAW_b_TEI0185_REV03!B:B,0),3)=L658,INDEX(
RAW_b_TEI0185_REV03!B:D,MATCH(H658,INDEX(RAW_b_TEI0185_REV03!B:B,MATCH(H658,RAW_b_TEI0185_REV03!B:B,)+1):'RAW_b_TEI0185_REV03'!B11729,)+MATCH(H658,RAW_b_TEI0185_REV03!B:B,),3),INDEX(RAW_b_TEI0185_REV03!B:D,MATCH(H658,RAW_b_TEI0185_REV03!B:B,0),3)),"---")))=1,"---",IF(K658&lt;&gt;"---",IF(INDEX(RAW_b_TEI0185_REV03!B:D,MATCH(H658,RAW_b_TEI0185_REV03!B:B,0),3)=L658,INDEX(
RAW_b_TEI0185_REV03!B:D,MATCH(H658,INDEX(RAW_b_TEI0185_REV03!B:B,MATCH(H658,RAW_b_TEI0185_REV03!B:B,)+1):'RAW_b_TEI0185_REV03'!B11729,)+MATCH(H658,RAW_b_TEI0185_REV03!B:B,),3),INDEX(RAW_b_TEI0185_REV03!B:D,MATCH(H658,RAW_b_TEI0185_REV03!B:B,0),3)),"---")),"---")</f>
        <v>C213-2</v>
      </c>
      <c r="N658" t="str">
        <f>IFERROR(IF(AND(B658="B2B",J658="--"),L658,IF(
COUNTIF(B2B!H:H,(IF(K658&lt;&gt;"---",IF(INDEX(RAW_b_TEI0185_REV03!B:D,MATCH(H658,RAW_b_TEI0185_REV03!B:B,0),3)=L658,INDEX(
RAW_b_TEI0185_REV03!B:D,MATCH(H658,INDEX(RAW_b_TEI0185_REV03!B:B,MATCH(H658,RAW_b_TEI0185_REV03!B:B,)+1):'RAW_b_TEI0185_REV03'!B11729,)+MATCH(H658,RAW_b_TEI0185_REV03!B:B,),3),INDEX(RAW_b_TEI0185_REV03!B:D,MATCH(H658,RAW_b_TEI0185_REV03!B:B,0),3)),"---")))=0,"---",IF(K658&lt;&gt;"---",IF(INDEX(RAW_b_TEI0185_REV03!B:D,MATCH(H658,RAW_b_TEI0185_REV03!B:B,0),3)=L658,INDEX(
RAW_b_TEI0185_REV03!B:D,MATCH(H658,INDEX(RAW_b_TEI0185_REV03!B:B,MATCH(H658,RAW_b_TEI0185_REV03!B:B,)+1):'RAW_b_TEI0185_REV03'!B11729,)+MATCH(H658,RAW_b_TEI0185_REV03!B:B,),3),INDEX(RAW_b_TEI0185_REV03!B:D,MATCH(H658,RAW_b_TEI0185_REV03!B:B,0),3)),"---"))),"---")</f>
        <v>---</v>
      </c>
      <c r="T658">
        <f>COUNTIF(RAW_b_TEI0185_REV03!B:B,G658)</f>
        <v>2</v>
      </c>
      <c r="U658" t="str">
        <f t="shared" si="75"/>
        <v>MAGJAG-NetC213_2</v>
      </c>
      <c r="W658" t="str">
        <f>IF(IF(IFERROR(VLOOKUP(H658,$O$6:$O$50,1,),1)=1,1,0),IFERROR(VLOOKUP($F$2&amp;"-"&amp;H658,RAW_b_TEI0185_REV03!C:G,4,0),"--"),"---")</f>
        <v>--</v>
      </c>
      <c r="X658" t="str">
        <f t="shared" si="76"/>
        <v>C213-2</v>
      </c>
    </row>
    <row r="659" spans="1:24" x14ac:dyDescent="0.25">
      <c r="A659" t="s">
        <v>5778</v>
      </c>
      <c r="B659" t="s">
        <v>5771</v>
      </c>
      <c r="C659" t="s">
        <v>1721</v>
      </c>
      <c r="D659" t="s">
        <v>1468</v>
      </c>
      <c r="E659">
        <v>8</v>
      </c>
      <c r="F659" t="str">
        <f t="shared" si="70"/>
        <v>J4-8</v>
      </c>
      <c r="G659" t="str">
        <f>VLOOKUP(F659,RAW_b_TEI0185_REV03!A:B,2,0)</f>
        <v>PHY_MDI3_P</v>
      </c>
      <c r="H659" t="str">
        <f t="shared" si="71"/>
        <v>PHY_MDI3_P</v>
      </c>
      <c r="I659" t="str">
        <f t="shared" si="72"/>
        <v>--</v>
      </c>
      <c r="J659" t="str">
        <f t="shared" si="73"/>
        <v>--</v>
      </c>
      <c r="K659">
        <f>IFERROR(IF(J659="--",IF(G659=H659,VLOOKUP(G659,RAW_b_TEI0185_REV03!L:N,3,0),SUM(VLOOKUP(H659,RAW_b_TEI0185_REV03!L:N,3,0),VLOOKUP(G659,RAW_b_TEI0185_REV03!L:N,3,0))),"---"),"---")</f>
        <v>20.895700000000001</v>
      </c>
      <c r="L659" t="str">
        <f t="shared" si="74"/>
        <v>J4-8</v>
      </c>
      <c r="M659" t="str">
        <f>IFERROR(IF(
COUNTIF(B2B!H:H,(IF(K659&lt;&gt;"---",IF(INDEX(RAW_b_TEI0185_REV03!B:D,MATCH(H659,RAW_b_TEI0185_REV03!B:B,0),3)=L659,INDEX(
RAW_b_TEI0185_REV03!B:D,MATCH(H659,INDEX(RAW_b_TEI0185_REV03!B:B,MATCH(H659,RAW_b_TEI0185_REV03!B:B,)+1):'RAW_b_TEI0185_REV03'!B11730,)+MATCH(H659,RAW_b_TEI0185_REV03!B:B,),3),INDEX(RAW_b_TEI0185_REV03!B:D,MATCH(H659,RAW_b_TEI0185_REV03!B:B,0),3)),"---")))=1,"---",IF(K659&lt;&gt;"---",IF(INDEX(RAW_b_TEI0185_REV03!B:D,MATCH(H659,RAW_b_TEI0185_REV03!B:B,0),3)=L659,INDEX(
RAW_b_TEI0185_REV03!B:D,MATCH(H659,INDEX(RAW_b_TEI0185_REV03!B:B,MATCH(H659,RAW_b_TEI0185_REV03!B:B,)+1):'RAW_b_TEI0185_REV03'!B11730,)+MATCH(H659,RAW_b_TEI0185_REV03!B:B,),3),INDEX(RAW_b_TEI0185_REV03!B:D,MATCH(H659,RAW_b_TEI0185_REV03!B:B,0),3)),"---")),"---")</f>
        <v>U2-18</v>
      </c>
      <c r="N659" t="str">
        <f>IFERROR(IF(AND(B659="B2B",J659="--"),L659,IF(
COUNTIF(B2B!H:H,(IF(K659&lt;&gt;"---",IF(INDEX(RAW_b_TEI0185_REV03!B:D,MATCH(H659,RAW_b_TEI0185_REV03!B:B,0),3)=L659,INDEX(
RAW_b_TEI0185_REV03!B:D,MATCH(H659,INDEX(RAW_b_TEI0185_REV03!B:B,MATCH(H659,RAW_b_TEI0185_REV03!B:B,)+1):'RAW_b_TEI0185_REV03'!B11730,)+MATCH(H659,RAW_b_TEI0185_REV03!B:B,),3),INDEX(RAW_b_TEI0185_REV03!B:D,MATCH(H659,RAW_b_TEI0185_REV03!B:B,0),3)),"---")))=0,"---",IF(K659&lt;&gt;"---",IF(INDEX(RAW_b_TEI0185_REV03!B:D,MATCH(H659,RAW_b_TEI0185_REV03!B:B,0),3)=L659,INDEX(
RAW_b_TEI0185_REV03!B:D,MATCH(H659,INDEX(RAW_b_TEI0185_REV03!B:B,MATCH(H659,RAW_b_TEI0185_REV03!B:B,)+1):'RAW_b_TEI0185_REV03'!B11730,)+MATCH(H659,RAW_b_TEI0185_REV03!B:B,),3),INDEX(RAW_b_TEI0185_REV03!B:D,MATCH(H659,RAW_b_TEI0185_REV03!B:B,0),3)),"---"))),"---")</f>
        <v>---</v>
      </c>
      <c r="T659">
        <f>COUNTIF(RAW_b_TEI0185_REV03!B:B,G659)</f>
        <v>2</v>
      </c>
      <c r="U659" t="str">
        <f t="shared" si="75"/>
        <v>MAGJAG-PHY_MDI3_P</v>
      </c>
      <c r="W659" t="str">
        <f>IF(IF(IFERROR(VLOOKUP(H659,$O$6:$O$50,1,),1)=1,1,0),IFERROR(VLOOKUP($F$2&amp;"-"&amp;H659,RAW_b_TEI0185_REV03!C:G,4,0),"--"),"---")</f>
        <v>--</v>
      </c>
      <c r="X659" t="str">
        <f t="shared" si="76"/>
        <v>U2-18</v>
      </c>
    </row>
    <row r="660" spans="1:24" x14ac:dyDescent="0.25">
      <c r="A660" t="s">
        <v>5779</v>
      </c>
      <c r="B660" t="s">
        <v>5771</v>
      </c>
      <c r="C660" t="s">
        <v>1723</v>
      </c>
      <c r="D660" t="s">
        <v>1468</v>
      </c>
      <c r="E660">
        <v>9</v>
      </c>
      <c r="F660" t="str">
        <f t="shared" si="70"/>
        <v>J4-9</v>
      </c>
      <c r="G660" t="str">
        <f>VLOOKUP(F660,RAW_b_TEI0185_REV03!A:B,2,0)</f>
        <v>PHY_MDI3_N</v>
      </c>
      <c r="H660" t="str">
        <f t="shared" si="71"/>
        <v>PHY_MDI3_N</v>
      </c>
      <c r="I660" t="str">
        <f t="shared" si="72"/>
        <v>--</v>
      </c>
      <c r="J660" t="str">
        <f t="shared" si="73"/>
        <v>--</v>
      </c>
      <c r="K660">
        <f>IFERROR(IF(J660="--",IF(G660=H660,VLOOKUP(G660,RAW_b_TEI0185_REV03!L:N,3,0),SUM(VLOOKUP(H660,RAW_b_TEI0185_REV03!L:N,3,0),VLOOKUP(G660,RAW_b_TEI0185_REV03!L:N,3,0))),"---"),"---")</f>
        <v>20.895700000000001</v>
      </c>
      <c r="L660" t="str">
        <f t="shared" si="74"/>
        <v>J4-9</v>
      </c>
      <c r="M660" t="str">
        <f>IFERROR(IF(
COUNTIF(B2B!H:H,(IF(K660&lt;&gt;"---",IF(INDEX(RAW_b_TEI0185_REV03!B:D,MATCH(H660,RAW_b_TEI0185_REV03!B:B,0),3)=L660,INDEX(
RAW_b_TEI0185_REV03!B:D,MATCH(H660,INDEX(RAW_b_TEI0185_REV03!B:B,MATCH(H660,RAW_b_TEI0185_REV03!B:B,)+1):'RAW_b_TEI0185_REV03'!B11731,)+MATCH(H660,RAW_b_TEI0185_REV03!B:B,),3),INDEX(RAW_b_TEI0185_REV03!B:D,MATCH(H660,RAW_b_TEI0185_REV03!B:B,0),3)),"---")))=1,"---",IF(K660&lt;&gt;"---",IF(INDEX(RAW_b_TEI0185_REV03!B:D,MATCH(H660,RAW_b_TEI0185_REV03!B:B,0),3)=L660,INDEX(
RAW_b_TEI0185_REV03!B:D,MATCH(H660,INDEX(RAW_b_TEI0185_REV03!B:B,MATCH(H660,RAW_b_TEI0185_REV03!B:B,)+1):'RAW_b_TEI0185_REV03'!B11731,)+MATCH(H660,RAW_b_TEI0185_REV03!B:B,),3),INDEX(RAW_b_TEI0185_REV03!B:D,MATCH(H660,RAW_b_TEI0185_REV03!B:B,0),3)),"---")),"---")</f>
        <v>U2-19</v>
      </c>
      <c r="N660" t="str">
        <f>IFERROR(IF(AND(B660="B2B",J660="--"),L660,IF(
COUNTIF(B2B!H:H,(IF(K660&lt;&gt;"---",IF(INDEX(RAW_b_TEI0185_REV03!B:D,MATCH(H660,RAW_b_TEI0185_REV03!B:B,0),3)=L660,INDEX(
RAW_b_TEI0185_REV03!B:D,MATCH(H660,INDEX(RAW_b_TEI0185_REV03!B:B,MATCH(H660,RAW_b_TEI0185_REV03!B:B,)+1):'RAW_b_TEI0185_REV03'!B11731,)+MATCH(H660,RAW_b_TEI0185_REV03!B:B,),3),INDEX(RAW_b_TEI0185_REV03!B:D,MATCH(H660,RAW_b_TEI0185_REV03!B:B,0),3)),"---")))=0,"---",IF(K660&lt;&gt;"---",IF(INDEX(RAW_b_TEI0185_REV03!B:D,MATCH(H660,RAW_b_TEI0185_REV03!B:B,0),3)=L660,INDEX(
RAW_b_TEI0185_REV03!B:D,MATCH(H660,INDEX(RAW_b_TEI0185_REV03!B:B,MATCH(H660,RAW_b_TEI0185_REV03!B:B,)+1):'RAW_b_TEI0185_REV03'!B11731,)+MATCH(H660,RAW_b_TEI0185_REV03!B:B,),3),INDEX(RAW_b_TEI0185_REV03!B:D,MATCH(H660,RAW_b_TEI0185_REV03!B:B,0),3)),"---"))),"---")</f>
        <v>---</v>
      </c>
      <c r="T660">
        <f>COUNTIF(RAW_b_TEI0185_REV03!B:B,G660)</f>
        <v>2</v>
      </c>
      <c r="U660" t="str">
        <f t="shared" si="75"/>
        <v>MAGJAG-PHY_MDI3_N</v>
      </c>
      <c r="W660" t="str">
        <f>IF(IF(IFERROR(VLOOKUP(H660,$O$6:$O$50,1,),1)=1,1,0),IFERROR(VLOOKUP($F$2&amp;"-"&amp;H660,RAW_b_TEI0185_REV03!C:G,4,0),"--"),"---")</f>
        <v>--</v>
      </c>
      <c r="X660" t="str">
        <f t="shared" si="76"/>
        <v>U2-19</v>
      </c>
    </row>
    <row r="661" spans="1:24" x14ac:dyDescent="0.25">
      <c r="A661" t="s">
        <v>5780</v>
      </c>
      <c r="B661" t="s">
        <v>5771</v>
      </c>
      <c r="C661" t="s">
        <v>1725</v>
      </c>
      <c r="D661" t="s">
        <v>1468</v>
      </c>
      <c r="E661">
        <v>10</v>
      </c>
      <c r="F661" t="str">
        <f t="shared" si="70"/>
        <v>J4-10</v>
      </c>
      <c r="G661" t="str">
        <f>VLOOKUP(F661,RAW_b_TEI0185_REV03!A:B,2,0)</f>
        <v>PHY_MDI0_N</v>
      </c>
      <c r="H661" t="str">
        <f t="shared" si="71"/>
        <v>PHY_MDI0_N</v>
      </c>
      <c r="I661" t="str">
        <f t="shared" si="72"/>
        <v>--</v>
      </c>
      <c r="J661" t="str">
        <f t="shared" si="73"/>
        <v>--</v>
      </c>
      <c r="K661">
        <f>IFERROR(IF(J661="--",IF(G661=H661,VLOOKUP(G661,RAW_b_TEI0185_REV03!L:N,3,0),SUM(VLOOKUP(H661,RAW_b_TEI0185_REV03!L:N,3,0),VLOOKUP(G661,RAW_b_TEI0185_REV03!L:N,3,0))),"---"),"---")</f>
        <v>14.771100000000001</v>
      </c>
      <c r="L661" t="str">
        <f t="shared" si="74"/>
        <v>J4-10</v>
      </c>
      <c r="M661" t="str">
        <f>IFERROR(IF(
COUNTIF(B2B!H:H,(IF(K661&lt;&gt;"---",IF(INDEX(RAW_b_TEI0185_REV03!B:D,MATCH(H661,RAW_b_TEI0185_REV03!B:B,0),3)=L661,INDEX(
RAW_b_TEI0185_REV03!B:D,MATCH(H661,INDEX(RAW_b_TEI0185_REV03!B:B,MATCH(H661,RAW_b_TEI0185_REV03!B:B,)+1):'RAW_b_TEI0185_REV03'!B11732,)+MATCH(H661,RAW_b_TEI0185_REV03!B:B,),3),INDEX(RAW_b_TEI0185_REV03!B:D,MATCH(H661,RAW_b_TEI0185_REV03!B:B,0),3)),"---")))=1,"---",IF(K661&lt;&gt;"---",IF(INDEX(RAW_b_TEI0185_REV03!B:D,MATCH(H661,RAW_b_TEI0185_REV03!B:B,0),3)=L661,INDEX(
RAW_b_TEI0185_REV03!B:D,MATCH(H661,INDEX(RAW_b_TEI0185_REV03!B:B,MATCH(H661,RAW_b_TEI0185_REV03!B:B,)+1):'RAW_b_TEI0185_REV03'!B11732,)+MATCH(H661,RAW_b_TEI0185_REV03!B:B,),3),INDEX(RAW_b_TEI0185_REV03!B:D,MATCH(H661,RAW_b_TEI0185_REV03!B:B,0),3)),"---")),"---")</f>
        <v>U2-13</v>
      </c>
      <c r="N661" t="str">
        <f>IFERROR(IF(AND(B661="B2B",J661="--"),L661,IF(
COUNTIF(B2B!H:H,(IF(K661&lt;&gt;"---",IF(INDEX(RAW_b_TEI0185_REV03!B:D,MATCH(H661,RAW_b_TEI0185_REV03!B:B,0),3)=L661,INDEX(
RAW_b_TEI0185_REV03!B:D,MATCH(H661,INDEX(RAW_b_TEI0185_REV03!B:B,MATCH(H661,RAW_b_TEI0185_REV03!B:B,)+1):'RAW_b_TEI0185_REV03'!B11732,)+MATCH(H661,RAW_b_TEI0185_REV03!B:B,),3),INDEX(RAW_b_TEI0185_REV03!B:D,MATCH(H661,RAW_b_TEI0185_REV03!B:B,0),3)),"---")))=0,"---",IF(K661&lt;&gt;"---",IF(INDEX(RAW_b_TEI0185_REV03!B:D,MATCH(H661,RAW_b_TEI0185_REV03!B:B,0),3)=L661,INDEX(
RAW_b_TEI0185_REV03!B:D,MATCH(H661,INDEX(RAW_b_TEI0185_REV03!B:B,MATCH(H661,RAW_b_TEI0185_REV03!B:B,)+1):'RAW_b_TEI0185_REV03'!B11732,)+MATCH(H661,RAW_b_TEI0185_REV03!B:B,),3),INDEX(RAW_b_TEI0185_REV03!B:D,MATCH(H661,RAW_b_TEI0185_REV03!B:B,0),3)),"---"))),"---")</f>
        <v>---</v>
      </c>
      <c r="T661">
        <f>COUNTIF(RAW_b_TEI0185_REV03!B:B,G661)</f>
        <v>2</v>
      </c>
      <c r="U661" t="str">
        <f t="shared" si="75"/>
        <v>MAGJAG-PHY_MDI0_N</v>
      </c>
      <c r="W661" t="str">
        <f>IF(IF(IFERROR(VLOOKUP(H661,$O$6:$O$50,1,),1)=1,1,0),IFERROR(VLOOKUP($F$2&amp;"-"&amp;H661,RAW_b_TEI0185_REV03!C:G,4,0),"--"),"---")</f>
        <v>--</v>
      </c>
      <c r="X661" t="str">
        <f t="shared" si="76"/>
        <v>U2-13</v>
      </c>
    </row>
    <row r="662" spans="1:24" x14ac:dyDescent="0.25">
      <c r="A662" t="s">
        <v>5781</v>
      </c>
      <c r="B662" t="s">
        <v>5771</v>
      </c>
      <c r="C662" t="s">
        <v>1727</v>
      </c>
      <c r="D662" t="s">
        <v>1468</v>
      </c>
      <c r="E662">
        <v>11</v>
      </c>
      <c r="F662" t="str">
        <f t="shared" si="70"/>
        <v>J4-11</v>
      </c>
      <c r="G662" t="str">
        <f>VLOOKUP(F662,RAW_b_TEI0185_REV03!A:B,2,0)</f>
        <v>PHY_MDI0_P</v>
      </c>
      <c r="H662" t="str">
        <f t="shared" si="71"/>
        <v>PHY_MDI0_P</v>
      </c>
      <c r="I662" t="str">
        <f t="shared" si="72"/>
        <v>--</v>
      </c>
      <c r="J662" t="str">
        <f t="shared" si="73"/>
        <v>--</v>
      </c>
      <c r="K662">
        <f>IFERROR(IF(J662="--",IF(G662=H662,VLOOKUP(G662,RAW_b_TEI0185_REV03!L:N,3,0),SUM(VLOOKUP(H662,RAW_b_TEI0185_REV03!L:N,3,0),VLOOKUP(G662,RAW_b_TEI0185_REV03!L:N,3,0))),"---"),"---")</f>
        <v>14.771100000000001</v>
      </c>
      <c r="L662" t="str">
        <f t="shared" si="74"/>
        <v>J4-11</v>
      </c>
      <c r="M662" t="str">
        <f>IFERROR(IF(
COUNTIF(B2B!H:H,(IF(K662&lt;&gt;"---",IF(INDEX(RAW_b_TEI0185_REV03!B:D,MATCH(H662,RAW_b_TEI0185_REV03!B:B,0),3)=L662,INDEX(
RAW_b_TEI0185_REV03!B:D,MATCH(H662,INDEX(RAW_b_TEI0185_REV03!B:B,MATCH(H662,RAW_b_TEI0185_REV03!B:B,)+1):'RAW_b_TEI0185_REV03'!B11733,)+MATCH(H662,RAW_b_TEI0185_REV03!B:B,),3),INDEX(RAW_b_TEI0185_REV03!B:D,MATCH(H662,RAW_b_TEI0185_REV03!B:B,0),3)),"---")))=1,"---",IF(K662&lt;&gt;"---",IF(INDEX(RAW_b_TEI0185_REV03!B:D,MATCH(H662,RAW_b_TEI0185_REV03!B:B,0),3)=L662,INDEX(
RAW_b_TEI0185_REV03!B:D,MATCH(H662,INDEX(RAW_b_TEI0185_REV03!B:B,MATCH(H662,RAW_b_TEI0185_REV03!B:B,)+1):'RAW_b_TEI0185_REV03'!B11733,)+MATCH(H662,RAW_b_TEI0185_REV03!B:B,),3),INDEX(RAW_b_TEI0185_REV03!B:D,MATCH(H662,RAW_b_TEI0185_REV03!B:B,0),3)),"---")),"---")</f>
        <v>U2-12</v>
      </c>
      <c r="N662" t="str">
        <f>IFERROR(IF(AND(B662="B2B",J662="--"),L662,IF(
COUNTIF(B2B!H:H,(IF(K662&lt;&gt;"---",IF(INDEX(RAW_b_TEI0185_REV03!B:D,MATCH(H662,RAW_b_TEI0185_REV03!B:B,0),3)=L662,INDEX(
RAW_b_TEI0185_REV03!B:D,MATCH(H662,INDEX(RAW_b_TEI0185_REV03!B:B,MATCH(H662,RAW_b_TEI0185_REV03!B:B,)+1):'RAW_b_TEI0185_REV03'!B11733,)+MATCH(H662,RAW_b_TEI0185_REV03!B:B,),3),INDEX(RAW_b_TEI0185_REV03!B:D,MATCH(H662,RAW_b_TEI0185_REV03!B:B,0),3)),"---")))=0,"---",IF(K662&lt;&gt;"---",IF(INDEX(RAW_b_TEI0185_REV03!B:D,MATCH(H662,RAW_b_TEI0185_REV03!B:B,0),3)=L662,INDEX(
RAW_b_TEI0185_REV03!B:D,MATCH(H662,INDEX(RAW_b_TEI0185_REV03!B:B,MATCH(H662,RAW_b_TEI0185_REV03!B:B,)+1):'RAW_b_TEI0185_REV03'!B11733,)+MATCH(H662,RAW_b_TEI0185_REV03!B:B,),3),INDEX(RAW_b_TEI0185_REV03!B:D,MATCH(H662,RAW_b_TEI0185_REV03!B:B,0),3)),"---"))),"---")</f>
        <v>---</v>
      </c>
      <c r="T662">
        <f>COUNTIF(RAW_b_TEI0185_REV03!B:B,G662)</f>
        <v>2</v>
      </c>
      <c r="U662" t="str">
        <f t="shared" si="75"/>
        <v>MAGJAG-PHY_MDI0_P</v>
      </c>
      <c r="W662" t="str">
        <f>IF(IF(IFERROR(VLOOKUP(H662,$O$6:$O$50,1,),1)=1,1,0),IFERROR(VLOOKUP($F$2&amp;"-"&amp;H662,RAW_b_TEI0185_REV03!C:G,4,0),"--"),"---")</f>
        <v>--</v>
      </c>
      <c r="X662" t="str">
        <f t="shared" si="76"/>
        <v>U2-12</v>
      </c>
    </row>
    <row r="663" spans="1:24" x14ac:dyDescent="0.25">
      <c r="A663" t="s">
        <v>5782</v>
      </c>
      <c r="B663" t="s">
        <v>5771</v>
      </c>
      <c r="C663" t="s">
        <v>1651</v>
      </c>
      <c r="D663" t="s">
        <v>1468</v>
      </c>
      <c r="E663">
        <v>12</v>
      </c>
      <c r="F663" t="str">
        <f t="shared" si="70"/>
        <v>J4-12</v>
      </c>
      <c r="G663" t="str">
        <f>VLOOKUP(F663,RAW_b_TEI0185_REV03!A:B,2,0)</f>
        <v>NetC216_2</v>
      </c>
      <c r="H663" t="str">
        <f t="shared" si="71"/>
        <v>NetC216_2</v>
      </c>
      <c r="I663" t="str">
        <f t="shared" si="72"/>
        <v>--</v>
      </c>
      <c r="J663" t="str">
        <f t="shared" si="73"/>
        <v>--</v>
      </c>
      <c r="K663">
        <f>IFERROR(IF(J663="--",IF(G663=H663,VLOOKUP(G663,RAW_b_TEI0185_REV03!L:N,3,0),SUM(VLOOKUP(H663,RAW_b_TEI0185_REV03!L:N,3,0),VLOOKUP(G663,RAW_b_TEI0185_REV03!L:N,3,0))),"---"),"---")</f>
        <v>3.464</v>
      </c>
      <c r="L663" t="str">
        <f t="shared" si="74"/>
        <v>J4-12</v>
      </c>
      <c r="M663" t="str">
        <f>IFERROR(IF(
COUNTIF(B2B!H:H,(IF(K663&lt;&gt;"---",IF(INDEX(RAW_b_TEI0185_REV03!B:D,MATCH(H663,RAW_b_TEI0185_REV03!B:B,0),3)=L663,INDEX(
RAW_b_TEI0185_REV03!B:D,MATCH(H663,INDEX(RAW_b_TEI0185_REV03!B:B,MATCH(H663,RAW_b_TEI0185_REV03!B:B,)+1):'RAW_b_TEI0185_REV03'!B11734,)+MATCH(H663,RAW_b_TEI0185_REV03!B:B,),3),INDEX(RAW_b_TEI0185_REV03!B:D,MATCH(H663,RAW_b_TEI0185_REV03!B:B,0),3)),"---")))=1,"---",IF(K663&lt;&gt;"---",IF(INDEX(RAW_b_TEI0185_REV03!B:D,MATCH(H663,RAW_b_TEI0185_REV03!B:B,0),3)=L663,INDEX(
RAW_b_TEI0185_REV03!B:D,MATCH(H663,INDEX(RAW_b_TEI0185_REV03!B:B,MATCH(H663,RAW_b_TEI0185_REV03!B:B,)+1):'RAW_b_TEI0185_REV03'!B11734,)+MATCH(H663,RAW_b_TEI0185_REV03!B:B,),3),INDEX(RAW_b_TEI0185_REV03!B:D,MATCH(H663,RAW_b_TEI0185_REV03!B:B,0),3)),"---")),"---")</f>
        <v>C216-2</v>
      </c>
      <c r="N663" t="str">
        <f>IFERROR(IF(AND(B663="B2B",J663="--"),L663,IF(
COUNTIF(B2B!H:H,(IF(K663&lt;&gt;"---",IF(INDEX(RAW_b_TEI0185_REV03!B:D,MATCH(H663,RAW_b_TEI0185_REV03!B:B,0),3)=L663,INDEX(
RAW_b_TEI0185_REV03!B:D,MATCH(H663,INDEX(RAW_b_TEI0185_REV03!B:B,MATCH(H663,RAW_b_TEI0185_REV03!B:B,)+1):'RAW_b_TEI0185_REV03'!B11734,)+MATCH(H663,RAW_b_TEI0185_REV03!B:B,),3),INDEX(RAW_b_TEI0185_REV03!B:D,MATCH(H663,RAW_b_TEI0185_REV03!B:B,0),3)),"---")))=0,"---",IF(K663&lt;&gt;"---",IF(INDEX(RAW_b_TEI0185_REV03!B:D,MATCH(H663,RAW_b_TEI0185_REV03!B:B,0),3)=L663,INDEX(
RAW_b_TEI0185_REV03!B:D,MATCH(H663,INDEX(RAW_b_TEI0185_REV03!B:B,MATCH(H663,RAW_b_TEI0185_REV03!B:B,)+1):'RAW_b_TEI0185_REV03'!B11734,)+MATCH(H663,RAW_b_TEI0185_REV03!B:B,),3),INDEX(RAW_b_TEI0185_REV03!B:D,MATCH(H663,RAW_b_TEI0185_REV03!B:B,0),3)),"---"))),"---")</f>
        <v>---</v>
      </c>
      <c r="T663">
        <f>COUNTIF(RAW_b_TEI0185_REV03!B:B,G663)</f>
        <v>2</v>
      </c>
      <c r="U663" t="str">
        <f t="shared" si="75"/>
        <v>MAGJAG-NetC216_2</v>
      </c>
      <c r="W663" t="str">
        <f>IF(IF(IFERROR(VLOOKUP(H663,$O$6:$O$50,1,),1)=1,1,0),IFERROR(VLOOKUP($F$2&amp;"-"&amp;H663,RAW_b_TEI0185_REV03!C:G,4,0),"--"),"---")</f>
        <v>--</v>
      </c>
      <c r="X663" t="str">
        <f t="shared" si="76"/>
        <v>C216-2</v>
      </c>
    </row>
    <row r="664" spans="1:24" x14ac:dyDescent="0.25">
      <c r="A664" t="s">
        <v>5783</v>
      </c>
      <c r="B664" t="s">
        <v>5771</v>
      </c>
      <c r="C664" t="s">
        <v>1730</v>
      </c>
      <c r="D664" t="s">
        <v>1468</v>
      </c>
      <c r="E664">
        <v>13</v>
      </c>
      <c r="F664" t="str">
        <f t="shared" si="70"/>
        <v>J4-13</v>
      </c>
      <c r="G664" t="str">
        <f>VLOOKUP(F664,RAW_b_TEI0185_REV03!A:B,2,0)</f>
        <v>PHY_LED1</v>
      </c>
      <c r="H664" t="str">
        <f t="shared" si="71"/>
        <v>PHY_LED1</v>
      </c>
      <c r="I664" t="str">
        <f t="shared" si="72"/>
        <v>--</v>
      </c>
      <c r="J664" t="str">
        <f t="shared" si="73"/>
        <v>--</v>
      </c>
      <c r="K664">
        <f>IFERROR(IF(J664="--",IF(G664=H664,VLOOKUP(G664,RAW_b_TEI0185_REV03!L:N,3,0),SUM(VLOOKUP(H664,RAW_b_TEI0185_REV03!L:N,3,0),VLOOKUP(G664,RAW_b_TEI0185_REV03!L:N,3,0))),"---"),"---")</f>
        <v>12.2281</v>
      </c>
      <c r="L664" t="str">
        <f t="shared" si="74"/>
        <v>J4-13</v>
      </c>
      <c r="M664" t="str">
        <f>IFERROR(IF(
COUNTIF(B2B!H:H,(IF(K664&lt;&gt;"---",IF(INDEX(RAW_b_TEI0185_REV03!B:D,MATCH(H664,RAW_b_TEI0185_REV03!B:B,0),3)=L664,INDEX(
RAW_b_TEI0185_REV03!B:D,MATCH(H664,INDEX(RAW_b_TEI0185_REV03!B:B,MATCH(H664,RAW_b_TEI0185_REV03!B:B,)+1):'RAW_b_TEI0185_REV03'!B11735,)+MATCH(H664,RAW_b_TEI0185_REV03!B:B,),3),INDEX(RAW_b_TEI0185_REV03!B:D,MATCH(H664,RAW_b_TEI0185_REV03!B:B,0),3)),"---")))=1,"---",IF(K664&lt;&gt;"---",IF(INDEX(RAW_b_TEI0185_REV03!B:D,MATCH(H664,RAW_b_TEI0185_REV03!B:B,0),3)=L664,INDEX(
RAW_b_TEI0185_REV03!B:D,MATCH(H664,INDEX(RAW_b_TEI0185_REV03!B:B,MATCH(H664,RAW_b_TEI0185_REV03!B:B,)+1):'RAW_b_TEI0185_REV03'!B11735,)+MATCH(H664,RAW_b_TEI0185_REV03!B:B,),3),INDEX(RAW_b_TEI0185_REV03!B:D,MATCH(H664,RAW_b_TEI0185_REV03!B:B,0),3)),"---")),"---")</f>
        <v>U2-21</v>
      </c>
      <c r="N664" t="str">
        <f>IFERROR(IF(AND(B664="B2B",J664="--"),L664,IF(
COUNTIF(B2B!H:H,(IF(K664&lt;&gt;"---",IF(INDEX(RAW_b_TEI0185_REV03!B:D,MATCH(H664,RAW_b_TEI0185_REV03!B:B,0),3)=L664,INDEX(
RAW_b_TEI0185_REV03!B:D,MATCH(H664,INDEX(RAW_b_TEI0185_REV03!B:B,MATCH(H664,RAW_b_TEI0185_REV03!B:B,)+1):'RAW_b_TEI0185_REV03'!B11735,)+MATCH(H664,RAW_b_TEI0185_REV03!B:B,),3),INDEX(RAW_b_TEI0185_REV03!B:D,MATCH(H664,RAW_b_TEI0185_REV03!B:B,0),3)),"---")))=0,"---",IF(K664&lt;&gt;"---",IF(INDEX(RAW_b_TEI0185_REV03!B:D,MATCH(H664,RAW_b_TEI0185_REV03!B:B,0),3)=L664,INDEX(
RAW_b_TEI0185_REV03!B:D,MATCH(H664,INDEX(RAW_b_TEI0185_REV03!B:B,MATCH(H664,RAW_b_TEI0185_REV03!B:B,)+1):'RAW_b_TEI0185_REV03'!B11735,)+MATCH(H664,RAW_b_TEI0185_REV03!B:B,),3),INDEX(RAW_b_TEI0185_REV03!B:D,MATCH(H664,RAW_b_TEI0185_REV03!B:B,0),3)),"---"))),"---")</f>
        <v>---</v>
      </c>
      <c r="T664">
        <f>COUNTIF(RAW_b_TEI0185_REV03!B:B,G664)</f>
        <v>4</v>
      </c>
      <c r="U664" t="str">
        <f t="shared" si="75"/>
        <v>MAGJAG-PHY_LED1</v>
      </c>
      <c r="W664" t="str">
        <f>IF(IF(IFERROR(VLOOKUP(H664,$O$6:$O$50,1,),1)=1,1,0),IFERROR(VLOOKUP($F$2&amp;"-"&amp;H664,RAW_b_TEI0185_REV03!C:G,4,0),"--"),"---")</f>
        <v>--</v>
      </c>
      <c r="X664" t="str">
        <f t="shared" si="76"/>
        <v>U2-21</v>
      </c>
    </row>
    <row r="665" spans="1:24" x14ac:dyDescent="0.25">
      <c r="A665" t="s">
        <v>5784</v>
      </c>
      <c r="B665" t="s">
        <v>5771</v>
      </c>
      <c r="C665" t="s">
        <v>1732</v>
      </c>
      <c r="D665" t="s">
        <v>1468</v>
      </c>
      <c r="E665">
        <v>14</v>
      </c>
      <c r="F665" t="str">
        <f t="shared" si="70"/>
        <v>J4-14</v>
      </c>
      <c r="G665" t="str">
        <f>VLOOKUP(F665,RAW_b_TEI0185_REV03!A:B,2,0)</f>
        <v>NetJ4_14</v>
      </c>
      <c r="H665" t="str">
        <f t="shared" si="71"/>
        <v>NetJ4_14</v>
      </c>
      <c r="I665" t="str">
        <f t="shared" si="72"/>
        <v>--</v>
      </c>
      <c r="J665" t="str">
        <f t="shared" si="73"/>
        <v>--</v>
      </c>
      <c r="K665">
        <f>IFERROR(IF(J665="--",IF(G665=H665,VLOOKUP(G665,RAW_b_TEI0185_REV03!L:N,3,0),SUM(VLOOKUP(H665,RAW_b_TEI0185_REV03!L:N,3,0),VLOOKUP(G665,RAW_b_TEI0185_REV03!L:N,3,0))),"---"),"---")</f>
        <v>3.8464999999999998</v>
      </c>
      <c r="L665" t="str">
        <f t="shared" si="74"/>
        <v>J4-14</v>
      </c>
      <c r="M665" t="str">
        <f>IFERROR(IF(
COUNTIF(B2B!H:H,(IF(K665&lt;&gt;"---",IF(INDEX(RAW_b_TEI0185_REV03!B:D,MATCH(H665,RAW_b_TEI0185_REV03!B:B,0),3)=L665,INDEX(
RAW_b_TEI0185_REV03!B:D,MATCH(H665,INDEX(RAW_b_TEI0185_REV03!B:B,MATCH(H665,RAW_b_TEI0185_REV03!B:B,)+1):'RAW_b_TEI0185_REV03'!B11736,)+MATCH(H665,RAW_b_TEI0185_REV03!B:B,),3),INDEX(RAW_b_TEI0185_REV03!B:D,MATCH(H665,RAW_b_TEI0185_REV03!B:B,0),3)),"---")))=1,"---",IF(K665&lt;&gt;"---",IF(INDEX(RAW_b_TEI0185_REV03!B:D,MATCH(H665,RAW_b_TEI0185_REV03!B:B,0),3)=L665,INDEX(
RAW_b_TEI0185_REV03!B:D,MATCH(H665,INDEX(RAW_b_TEI0185_REV03!B:B,MATCH(H665,RAW_b_TEI0185_REV03!B:B,)+1):'RAW_b_TEI0185_REV03'!B11736,)+MATCH(H665,RAW_b_TEI0185_REV03!B:B,),3),INDEX(RAW_b_TEI0185_REV03!B:D,MATCH(H665,RAW_b_TEI0185_REV03!B:B,0),3)),"---")),"---")</f>
        <v>R3-2</v>
      </c>
      <c r="N665" t="str">
        <f>IFERROR(IF(AND(B665="B2B",J665="--"),L665,IF(
COUNTIF(B2B!H:H,(IF(K665&lt;&gt;"---",IF(INDEX(RAW_b_TEI0185_REV03!B:D,MATCH(H665,RAW_b_TEI0185_REV03!B:B,0),3)=L665,INDEX(
RAW_b_TEI0185_REV03!B:D,MATCH(H665,INDEX(RAW_b_TEI0185_REV03!B:B,MATCH(H665,RAW_b_TEI0185_REV03!B:B,)+1):'RAW_b_TEI0185_REV03'!B11736,)+MATCH(H665,RAW_b_TEI0185_REV03!B:B,),3),INDEX(RAW_b_TEI0185_REV03!B:D,MATCH(H665,RAW_b_TEI0185_REV03!B:B,0),3)),"---")))=0,"---",IF(K665&lt;&gt;"---",IF(INDEX(RAW_b_TEI0185_REV03!B:D,MATCH(H665,RAW_b_TEI0185_REV03!B:B,0),3)=L665,INDEX(
RAW_b_TEI0185_REV03!B:D,MATCH(H665,INDEX(RAW_b_TEI0185_REV03!B:B,MATCH(H665,RAW_b_TEI0185_REV03!B:B,)+1):'RAW_b_TEI0185_REV03'!B11736,)+MATCH(H665,RAW_b_TEI0185_REV03!B:B,),3),INDEX(RAW_b_TEI0185_REV03!B:D,MATCH(H665,RAW_b_TEI0185_REV03!B:B,0),3)),"---"))),"---")</f>
        <v>---</v>
      </c>
      <c r="T665">
        <f>COUNTIF(RAW_b_TEI0185_REV03!B:B,G665)</f>
        <v>2</v>
      </c>
      <c r="U665" t="str">
        <f t="shared" si="75"/>
        <v>MAGJAG-NetJ4_14</v>
      </c>
      <c r="W665" t="str">
        <f>IF(IF(IFERROR(VLOOKUP(H665,$O$6:$O$50,1,),1)=1,1,0),IFERROR(VLOOKUP($F$2&amp;"-"&amp;H665,RAW_b_TEI0185_REV03!C:G,4,0),"--"),"---")</f>
        <v>--</v>
      </c>
      <c r="X665" t="str">
        <f t="shared" si="76"/>
        <v>R3-2</v>
      </c>
    </row>
    <row r="666" spans="1:24" x14ac:dyDescent="0.25">
      <c r="A666" t="s">
        <v>5785</v>
      </c>
      <c r="B666" t="s">
        <v>5771</v>
      </c>
      <c r="C666" t="s">
        <v>1734</v>
      </c>
      <c r="D666" t="s">
        <v>1468</v>
      </c>
      <c r="E666">
        <v>15</v>
      </c>
      <c r="F666" t="str">
        <f t="shared" si="70"/>
        <v>J4-15</v>
      </c>
      <c r="G666" t="str">
        <f>VLOOKUP(F666,RAW_b_TEI0185_REV03!A:B,2,0)</f>
        <v>NetJ4_15</v>
      </c>
      <c r="H666" t="str">
        <f t="shared" si="71"/>
        <v>NetJ4_15</v>
      </c>
      <c r="I666" t="str">
        <f t="shared" si="72"/>
        <v>--</v>
      </c>
      <c r="J666" t="str">
        <f t="shared" si="73"/>
        <v>--</v>
      </c>
      <c r="K666" t="str">
        <f>IFERROR(IF(J666="--",IF(G666=H666,VLOOKUP(G666,RAW_b_TEI0185_REV03!L:N,3,0),SUM(VLOOKUP(H666,RAW_b_TEI0185_REV03!L:N,3,0),VLOOKUP(G666,RAW_b_TEI0185_REV03!L:N,3,0))),"---"),"---")</f>
        <v>---</v>
      </c>
      <c r="L666" t="str">
        <f t="shared" si="74"/>
        <v>J4-15</v>
      </c>
      <c r="M666" t="str">
        <f>IFERROR(IF(
COUNTIF(B2B!H:H,(IF(K666&lt;&gt;"---",IF(INDEX(RAW_b_TEI0185_REV03!B:D,MATCH(H666,RAW_b_TEI0185_REV03!B:B,0),3)=L666,INDEX(
RAW_b_TEI0185_REV03!B:D,MATCH(H666,INDEX(RAW_b_TEI0185_REV03!B:B,MATCH(H666,RAW_b_TEI0185_REV03!B:B,)+1):'RAW_b_TEI0185_REV03'!B11737,)+MATCH(H666,RAW_b_TEI0185_REV03!B:B,),3),INDEX(RAW_b_TEI0185_REV03!B:D,MATCH(H666,RAW_b_TEI0185_REV03!B:B,0),3)),"---")))=1,"---",IF(K666&lt;&gt;"---",IF(INDEX(RAW_b_TEI0185_REV03!B:D,MATCH(H666,RAW_b_TEI0185_REV03!B:B,0),3)=L666,INDEX(
RAW_b_TEI0185_REV03!B:D,MATCH(H666,INDEX(RAW_b_TEI0185_REV03!B:B,MATCH(H666,RAW_b_TEI0185_REV03!B:B,)+1):'RAW_b_TEI0185_REV03'!B11737,)+MATCH(H666,RAW_b_TEI0185_REV03!B:B,),3),INDEX(RAW_b_TEI0185_REV03!B:D,MATCH(H666,RAW_b_TEI0185_REV03!B:B,0),3)),"---")),"---")</f>
        <v>---</v>
      </c>
      <c r="N666" t="str">
        <f>IFERROR(IF(AND(B666="B2B",J666="--"),L666,IF(
COUNTIF(B2B!H:H,(IF(K666&lt;&gt;"---",IF(INDEX(RAW_b_TEI0185_REV03!B:D,MATCH(H666,RAW_b_TEI0185_REV03!B:B,0),3)=L666,INDEX(
RAW_b_TEI0185_REV03!B:D,MATCH(H666,INDEX(RAW_b_TEI0185_REV03!B:B,MATCH(H666,RAW_b_TEI0185_REV03!B:B,)+1):'RAW_b_TEI0185_REV03'!B11737,)+MATCH(H666,RAW_b_TEI0185_REV03!B:B,),3),INDEX(RAW_b_TEI0185_REV03!B:D,MATCH(H666,RAW_b_TEI0185_REV03!B:B,0),3)),"---")))=0,"---",IF(K666&lt;&gt;"---",IF(INDEX(RAW_b_TEI0185_REV03!B:D,MATCH(H666,RAW_b_TEI0185_REV03!B:B,0),3)=L666,INDEX(
RAW_b_TEI0185_REV03!B:D,MATCH(H666,INDEX(RAW_b_TEI0185_REV03!B:B,MATCH(H666,RAW_b_TEI0185_REV03!B:B,)+1):'RAW_b_TEI0185_REV03'!B11737,)+MATCH(H666,RAW_b_TEI0185_REV03!B:B,),3),INDEX(RAW_b_TEI0185_REV03!B:D,MATCH(H666,RAW_b_TEI0185_REV03!B:B,0),3)),"---"))),"---")</f>
        <v>---</v>
      </c>
      <c r="T666">
        <f>COUNTIF(RAW_b_TEI0185_REV03!B:B,G666)</f>
        <v>1</v>
      </c>
      <c r="U666" t="str">
        <f t="shared" si="75"/>
        <v>MAGJAG-NetJ4_15</v>
      </c>
      <c r="W666" t="str">
        <f>IF(IF(IFERROR(VLOOKUP(H666,$O$6:$O$50,1,),1)=1,1,0),IFERROR(VLOOKUP($F$2&amp;"-"&amp;H666,RAW_b_TEI0185_REV03!C:G,4,0),"--"),"---")</f>
        <v>--</v>
      </c>
      <c r="X666" t="str">
        <f t="shared" si="76"/>
        <v>---</v>
      </c>
    </row>
    <row r="667" spans="1:24" x14ac:dyDescent="0.25">
      <c r="A667" t="s">
        <v>5786</v>
      </c>
      <c r="B667" t="s">
        <v>5771</v>
      </c>
      <c r="C667" t="s">
        <v>1736</v>
      </c>
      <c r="D667" t="s">
        <v>1468</v>
      </c>
      <c r="E667">
        <v>16</v>
      </c>
      <c r="F667" t="str">
        <f t="shared" si="70"/>
        <v>J4-16</v>
      </c>
      <c r="G667" t="str">
        <f>VLOOKUP(F667,RAW_b_TEI0185_REV03!A:B,2,0)</f>
        <v>NetJ4_16</v>
      </c>
      <c r="H667" t="str">
        <f t="shared" si="71"/>
        <v>NetJ4_16</v>
      </c>
      <c r="I667" t="str">
        <f t="shared" si="72"/>
        <v>--</v>
      </c>
      <c r="J667" t="str">
        <f t="shared" si="73"/>
        <v>--</v>
      </c>
      <c r="K667" t="str">
        <f>IFERROR(IF(J667="--",IF(G667=H667,VLOOKUP(G667,RAW_b_TEI0185_REV03!L:N,3,0),SUM(VLOOKUP(H667,RAW_b_TEI0185_REV03!L:N,3,0),VLOOKUP(G667,RAW_b_TEI0185_REV03!L:N,3,0))),"---"),"---")</f>
        <v>---</v>
      </c>
      <c r="L667" t="str">
        <f t="shared" si="74"/>
        <v>J4-16</v>
      </c>
      <c r="M667" t="str">
        <f>IFERROR(IF(
COUNTIF(B2B!H:H,(IF(K667&lt;&gt;"---",IF(INDEX(RAW_b_TEI0185_REV03!B:D,MATCH(H667,RAW_b_TEI0185_REV03!B:B,0),3)=L667,INDEX(
RAW_b_TEI0185_REV03!B:D,MATCH(H667,INDEX(RAW_b_TEI0185_REV03!B:B,MATCH(H667,RAW_b_TEI0185_REV03!B:B,)+1):'RAW_b_TEI0185_REV03'!B11738,)+MATCH(H667,RAW_b_TEI0185_REV03!B:B,),3),INDEX(RAW_b_TEI0185_REV03!B:D,MATCH(H667,RAW_b_TEI0185_REV03!B:B,0),3)),"---")))=1,"---",IF(K667&lt;&gt;"---",IF(INDEX(RAW_b_TEI0185_REV03!B:D,MATCH(H667,RAW_b_TEI0185_REV03!B:B,0),3)=L667,INDEX(
RAW_b_TEI0185_REV03!B:D,MATCH(H667,INDEX(RAW_b_TEI0185_REV03!B:B,MATCH(H667,RAW_b_TEI0185_REV03!B:B,)+1):'RAW_b_TEI0185_REV03'!B11738,)+MATCH(H667,RAW_b_TEI0185_REV03!B:B,),3),INDEX(RAW_b_TEI0185_REV03!B:D,MATCH(H667,RAW_b_TEI0185_REV03!B:B,0),3)),"---")),"---")</f>
        <v>---</v>
      </c>
      <c r="N667" t="str">
        <f>IFERROR(IF(AND(B667="B2B",J667="--"),L667,IF(
COUNTIF(B2B!H:H,(IF(K667&lt;&gt;"---",IF(INDEX(RAW_b_TEI0185_REV03!B:D,MATCH(H667,RAW_b_TEI0185_REV03!B:B,0),3)=L667,INDEX(
RAW_b_TEI0185_REV03!B:D,MATCH(H667,INDEX(RAW_b_TEI0185_REV03!B:B,MATCH(H667,RAW_b_TEI0185_REV03!B:B,)+1):'RAW_b_TEI0185_REV03'!B11738,)+MATCH(H667,RAW_b_TEI0185_REV03!B:B,),3),INDEX(RAW_b_TEI0185_REV03!B:D,MATCH(H667,RAW_b_TEI0185_REV03!B:B,0),3)),"---")))=0,"---",IF(K667&lt;&gt;"---",IF(INDEX(RAW_b_TEI0185_REV03!B:D,MATCH(H667,RAW_b_TEI0185_REV03!B:B,0),3)=L667,INDEX(
RAW_b_TEI0185_REV03!B:D,MATCH(H667,INDEX(RAW_b_TEI0185_REV03!B:B,MATCH(H667,RAW_b_TEI0185_REV03!B:B,)+1):'RAW_b_TEI0185_REV03'!B11738,)+MATCH(H667,RAW_b_TEI0185_REV03!B:B,),3),INDEX(RAW_b_TEI0185_REV03!B:D,MATCH(H667,RAW_b_TEI0185_REV03!B:B,0),3)),"---"))),"---")</f>
        <v>---</v>
      </c>
      <c r="T667">
        <f>COUNTIF(RAW_b_TEI0185_REV03!B:B,G667)</f>
        <v>1</v>
      </c>
      <c r="U667" t="str">
        <f t="shared" si="75"/>
        <v>MAGJAG-NetJ4_16</v>
      </c>
      <c r="W667" t="str">
        <f>IF(IF(IFERROR(VLOOKUP(H667,$O$6:$O$50,1,),1)=1,1,0),IFERROR(VLOOKUP($F$2&amp;"-"&amp;H667,RAW_b_TEI0185_REV03!C:G,4,0),"--"),"---")</f>
        <v>--</v>
      </c>
      <c r="X667" t="str">
        <f t="shared" si="76"/>
        <v>---</v>
      </c>
    </row>
    <row r="668" spans="1:24" x14ac:dyDescent="0.25">
      <c r="A668" t="s">
        <v>5787</v>
      </c>
      <c r="B668" t="s">
        <v>5771</v>
      </c>
      <c r="C668" t="s">
        <v>968</v>
      </c>
      <c r="D668" t="s">
        <v>1468</v>
      </c>
      <c r="E668">
        <v>17</v>
      </c>
      <c r="F668" t="str">
        <f t="shared" si="70"/>
        <v>J4-17</v>
      </c>
      <c r="G668" t="str">
        <f>VLOOKUP(F668,RAW_b_TEI0185_REV03!A:B,2,0)</f>
        <v>ETH_SHIELD</v>
      </c>
      <c r="H668" t="str">
        <f t="shared" si="71"/>
        <v>ETH_SHIELD</v>
      </c>
      <c r="I668" t="str">
        <f t="shared" si="72"/>
        <v>--</v>
      </c>
      <c r="J668" t="str">
        <f t="shared" si="73"/>
        <v>--</v>
      </c>
      <c r="K668">
        <f>IFERROR(IF(J668="--",IF(G668=H668,VLOOKUP(G668,RAW_b_TEI0185_REV03!L:N,3,0),SUM(VLOOKUP(H668,RAW_b_TEI0185_REV03!L:N,3,0),VLOOKUP(G668,RAW_b_TEI0185_REV03!L:N,3,0))),"---"),"---")</f>
        <v>46.442</v>
      </c>
      <c r="L668" t="str">
        <f t="shared" si="74"/>
        <v>J4-17</v>
      </c>
      <c r="M668" t="str">
        <f>IFERROR(IF(
COUNTIF(B2B!H:H,(IF(K668&lt;&gt;"---",IF(INDEX(RAW_b_TEI0185_REV03!B:D,MATCH(H668,RAW_b_TEI0185_REV03!B:B,0),3)=L668,INDEX(
RAW_b_TEI0185_REV03!B:D,MATCH(H668,INDEX(RAW_b_TEI0185_REV03!B:B,MATCH(H668,RAW_b_TEI0185_REV03!B:B,)+1):'RAW_b_TEI0185_REV03'!B11739,)+MATCH(H668,RAW_b_TEI0185_REV03!B:B,),3),INDEX(RAW_b_TEI0185_REV03!B:D,MATCH(H668,RAW_b_TEI0185_REV03!B:B,0),3)),"---")))=1,"---",IF(K668&lt;&gt;"---",IF(INDEX(RAW_b_TEI0185_REV03!B:D,MATCH(H668,RAW_b_TEI0185_REV03!B:B,0),3)=L668,INDEX(
RAW_b_TEI0185_REV03!B:D,MATCH(H668,INDEX(RAW_b_TEI0185_REV03!B:B,MATCH(H668,RAW_b_TEI0185_REV03!B:B,)+1):'RAW_b_TEI0185_REV03'!B11739,)+MATCH(H668,RAW_b_TEI0185_REV03!B:B,),3),INDEX(RAW_b_TEI0185_REV03!B:D,MATCH(H668,RAW_b_TEI0185_REV03!B:B,0),3)),"---")),"---")</f>
        <v>J4-18</v>
      </c>
      <c r="N668" t="str">
        <f>IFERROR(IF(AND(B668="B2B",J668="--"),L668,IF(
COUNTIF(B2B!H:H,(IF(K668&lt;&gt;"---",IF(INDEX(RAW_b_TEI0185_REV03!B:D,MATCH(H668,RAW_b_TEI0185_REV03!B:B,0),3)=L668,INDEX(
RAW_b_TEI0185_REV03!B:D,MATCH(H668,INDEX(RAW_b_TEI0185_REV03!B:B,MATCH(H668,RAW_b_TEI0185_REV03!B:B,)+1):'RAW_b_TEI0185_REV03'!B11739,)+MATCH(H668,RAW_b_TEI0185_REV03!B:B,),3),INDEX(RAW_b_TEI0185_REV03!B:D,MATCH(H668,RAW_b_TEI0185_REV03!B:B,0),3)),"---")))=0,"---",IF(K668&lt;&gt;"---",IF(INDEX(RAW_b_TEI0185_REV03!B:D,MATCH(H668,RAW_b_TEI0185_REV03!B:B,0),3)=L668,INDEX(
RAW_b_TEI0185_REV03!B:D,MATCH(H668,INDEX(RAW_b_TEI0185_REV03!B:B,MATCH(H668,RAW_b_TEI0185_REV03!B:B,)+1):'RAW_b_TEI0185_REV03'!B11739,)+MATCH(H668,RAW_b_TEI0185_REV03!B:B,),3),INDEX(RAW_b_TEI0185_REV03!B:D,MATCH(H668,RAW_b_TEI0185_REV03!B:B,0),3)),"---"))),"---")</f>
        <v>---</v>
      </c>
      <c r="T668">
        <f>COUNTIF(RAW_b_TEI0185_REV03!B:B,G668)</f>
        <v>6</v>
      </c>
      <c r="U668" t="str">
        <f t="shared" si="75"/>
        <v>MAGJAG-ETH_SHIELD</v>
      </c>
      <c r="W668" t="str">
        <f>IF(IF(IFERROR(VLOOKUP(H668,$O$6:$O$50,1,),1)=1,1,0),IFERROR(VLOOKUP($F$2&amp;"-"&amp;H668,RAW_b_TEI0185_REV03!C:G,4,0),"--"),"---")</f>
        <v>--</v>
      </c>
      <c r="X668" t="str">
        <f t="shared" si="76"/>
        <v>J4-18</v>
      </c>
    </row>
    <row r="669" spans="1:24" x14ac:dyDescent="0.25">
      <c r="A669" t="s">
        <v>5788</v>
      </c>
      <c r="B669" t="s">
        <v>5771</v>
      </c>
      <c r="C669" t="s">
        <v>968</v>
      </c>
      <c r="D669" t="s">
        <v>1468</v>
      </c>
      <c r="E669">
        <v>18</v>
      </c>
      <c r="F669" t="str">
        <f t="shared" si="70"/>
        <v>J4-18</v>
      </c>
      <c r="G669" t="str">
        <f>VLOOKUP(F669,RAW_b_TEI0185_REV03!A:B,2,0)</f>
        <v>ETH_SHIELD</v>
      </c>
      <c r="H669" t="str">
        <f t="shared" si="71"/>
        <v>ETH_SHIELD</v>
      </c>
      <c r="I669" t="str">
        <f t="shared" si="72"/>
        <v>--</v>
      </c>
      <c r="J669" t="str">
        <f t="shared" si="73"/>
        <v>--</v>
      </c>
      <c r="K669">
        <f>IFERROR(IF(J669="--",IF(G669=H669,VLOOKUP(G669,RAW_b_TEI0185_REV03!L:N,3,0),SUM(VLOOKUP(H669,RAW_b_TEI0185_REV03!L:N,3,0),VLOOKUP(G669,RAW_b_TEI0185_REV03!L:N,3,0))),"---"),"---")</f>
        <v>46.442</v>
      </c>
      <c r="L669" t="str">
        <f t="shared" si="74"/>
        <v>J4-18</v>
      </c>
      <c r="M669" t="str">
        <f>IFERROR(IF(
COUNTIF(B2B!H:H,(IF(K669&lt;&gt;"---",IF(INDEX(RAW_b_TEI0185_REV03!B:D,MATCH(H669,RAW_b_TEI0185_REV03!B:B,0),3)=L669,INDEX(
RAW_b_TEI0185_REV03!B:D,MATCH(H669,INDEX(RAW_b_TEI0185_REV03!B:B,MATCH(H669,RAW_b_TEI0185_REV03!B:B,)+1):'RAW_b_TEI0185_REV03'!B11740,)+MATCH(H669,RAW_b_TEI0185_REV03!B:B,),3),INDEX(RAW_b_TEI0185_REV03!B:D,MATCH(H669,RAW_b_TEI0185_REV03!B:B,0),3)),"---")))=1,"---",IF(K669&lt;&gt;"---",IF(INDEX(RAW_b_TEI0185_REV03!B:D,MATCH(H669,RAW_b_TEI0185_REV03!B:B,0),3)=L669,INDEX(
RAW_b_TEI0185_REV03!B:D,MATCH(H669,INDEX(RAW_b_TEI0185_REV03!B:B,MATCH(H669,RAW_b_TEI0185_REV03!B:B,)+1):'RAW_b_TEI0185_REV03'!B11740,)+MATCH(H669,RAW_b_TEI0185_REV03!B:B,),3),INDEX(RAW_b_TEI0185_REV03!B:D,MATCH(H669,RAW_b_TEI0185_REV03!B:B,0),3)),"---")),"---")</f>
        <v>J4-17</v>
      </c>
      <c r="N669" t="str">
        <f>IFERROR(IF(AND(B669="B2B",J669="--"),L669,IF(
COUNTIF(B2B!H:H,(IF(K669&lt;&gt;"---",IF(INDEX(RAW_b_TEI0185_REV03!B:D,MATCH(H669,RAW_b_TEI0185_REV03!B:B,0),3)=L669,INDEX(
RAW_b_TEI0185_REV03!B:D,MATCH(H669,INDEX(RAW_b_TEI0185_REV03!B:B,MATCH(H669,RAW_b_TEI0185_REV03!B:B,)+1):'RAW_b_TEI0185_REV03'!B11740,)+MATCH(H669,RAW_b_TEI0185_REV03!B:B,),3),INDEX(RAW_b_TEI0185_REV03!B:D,MATCH(H669,RAW_b_TEI0185_REV03!B:B,0),3)),"---")))=0,"---",IF(K669&lt;&gt;"---",IF(INDEX(RAW_b_TEI0185_REV03!B:D,MATCH(H669,RAW_b_TEI0185_REV03!B:B,0),3)=L669,INDEX(
RAW_b_TEI0185_REV03!B:D,MATCH(H669,INDEX(RAW_b_TEI0185_REV03!B:B,MATCH(H669,RAW_b_TEI0185_REV03!B:B,)+1):'RAW_b_TEI0185_REV03'!B11740,)+MATCH(H669,RAW_b_TEI0185_REV03!B:B,),3),INDEX(RAW_b_TEI0185_REV03!B:D,MATCH(H669,RAW_b_TEI0185_REV03!B:B,0),3)),"---"))),"---")</f>
        <v>---</v>
      </c>
      <c r="T669">
        <f>COUNTIF(RAW_b_TEI0185_REV03!B:B,G669)</f>
        <v>6</v>
      </c>
      <c r="U669" t="str">
        <f t="shared" si="75"/>
        <v>MAGJAG-ETH_SHIELD</v>
      </c>
      <c r="W669" t="str">
        <f>IF(IF(IFERROR(VLOOKUP(H669,$O$6:$O$50,1,),1)=1,1,0),IFERROR(VLOOKUP($F$2&amp;"-"&amp;H669,RAW_b_TEI0185_REV03!C:G,4,0),"--"),"---")</f>
        <v>--</v>
      </c>
      <c r="X669" t="str">
        <f t="shared" si="76"/>
        <v>J4-17</v>
      </c>
    </row>
    <row r="670" spans="1:24" x14ac:dyDescent="0.25">
      <c r="A670" t="s">
        <v>5789</v>
      </c>
      <c r="B670" t="s">
        <v>5790</v>
      </c>
      <c r="C670" t="s">
        <v>1740</v>
      </c>
      <c r="D670" t="s">
        <v>1470</v>
      </c>
      <c r="E670">
        <v>1</v>
      </c>
      <c r="F670" t="str">
        <f t="shared" si="70"/>
        <v>J5-1</v>
      </c>
      <c r="G670" t="str">
        <f>VLOOKUP(F670,RAW_b_TEI0185_REV03!A:B,2,0)</f>
        <v>Vbus_FTDI</v>
      </c>
      <c r="H670" t="str">
        <f t="shared" si="71"/>
        <v>Vbus_FTDI</v>
      </c>
      <c r="I670" t="str">
        <f t="shared" si="72"/>
        <v>--</v>
      </c>
      <c r="J670" t="str">
        <f t="shared" si="73"/>
        <v>--</v>
      </c>
      <c r="K670">
        <f>IFERROR(IF(J670="--",IF(G670=H670,VLOOKUP(G670,RAW_b_TEI0185_REV03!L:N,3,0),SUM(VLOOKUP(H670,RAW_b_TEI0185_REV03!L:N,3,0),VLOOKUP(G670,RAW_b_TEI0185_REV03!L:N,3,0))),"---"),"---")</f>
        <v>3.2059000000000002</v>
      </c>
      <c r="L670" t="str">
        <f t="shared" si="74"/>
        <v>J5-1</v>
      </c>
      <c r="M670" t="str">
        <f>IFERROR(IF(
COUNTIF(B2B!H:H,(IF(K670&lt;&gt;"---",IF(INDEX(RAW_b_TEI0185_REV03!B:D,MATCH(H670,RAW_b_TEI0185_REV03!B:B,0),3)=L670,INDEX(
RAW_b_TEI0185_REV03!B:D,MATCH(H670,INDEX(RAW_b_TEI0185_REV03!B:B,MATCH(H670,RAW_b_TEI0185_REV03!B:B,)+1):'RAW_b_TEI0185_REV03'!B11741,)+MATCH(H670,RAW_b_TEI0185_REV03!B:B,),3),INDEX(RAW_b_TEI0185_REV03!B:D,MATCH(H670,RAW_b_TEI0185_REV03!B:B,0),3)),"---")))=1,"---",IF(K670&lt;&gt;"---",IF(INDEX(RAW_b_TEI0185_REV03!B:D,MATCH(H670,RAW_b_TEI0185_REV03!B:B,0),3)=L670,INDEX(
RAW_b_TEI0185_REV03!B:D,MATCH(H670,INDEX(RAW_b_TEI0185_REV03!B:B,MATCH(H670,RAW_b_TEI0185_REV03!B:B,)+1):'RAW_b_TEI0185_REV03'!B11741,)+MATCH(H670,RAW_b_TEI0185_REV03!B:B,),3),INDEX(RAW_b_TEI0185_REV03!B:D,MATCH(H670,RAW_b_TEI0185_REV03!B:B,0),3)),"---")),"---")</f>
        <v>C123-2</v>
      </c>
      <c r="N670" t="str">
        <f>IFERROR(IF(AND(B670="B2B",J670="--"),L670,IF(
COUNTIF(B2B!H:H,(IF(K670&lt;&gt;"---",IF(INDEX(RAW_b_TEI0185_REV03!B:D,MATCH(H670,RAW_b_TEI0185_REV03!B:B,0),3)=L670,INDEX(
RAW_b_TEI0185_REV03!B:D,MATCH(H670,INDEX(RAW_b_TEI0185_REV03!B:B,MATCH(H670,RAW_b_TEI0185_REV03!B:B,)+1):'RAW_b_TEI0185_REV03'!B11741,)+MATCH(H670,RAW_b_TEI0185_REV03!B:B,),3),INDEX(RAW_b_TEI0185_REV03!B:D,MATCH(H670,RAW_b_TEI0185_REV03!B:B,0),3)),"---")))=0,"---",IF(K670&lt;&gt;"---",IF(INDEX(RAW_b_TEI0185_REV03!B:D,MATCH(H670,RAW_b_TEI0185_REV03!B:B,0),3)=L670,INDEX(
RAW_b_TEI0185_REV03!B:D,MATCH(H670,INDEX(RAW_b_TEI0185_REV03!B:B,MATCH(H670,RAW_b_TEI0185_REV03!B:B,)+1):'RAW_b_TEI0185_REV03'!B11741,)+MATCH(H670,RAW_b_TEI0185_REV03!B:B,),3),INDEX(RAW_b_TEI0185_REV03!B:D,MATCH(H670,RAW_b_TEI0185_REV03!B:B,0),3)),"---"))),"---")</f>
        <v>---</v>
      </c>
      <c r="T670">
        <f>COUNTIF(RAW_b_TEI0185_REV03!B:B,G670)</f>
        <v>2</v>
      </c>
      <c r="U670" t="str">
        <f t="shared" si="75"/>
        <v>Micro-USB B-Vbus_FTDI</v>
      </c>
      <c r="W670" t="str">
        <f>IF(IF(IFERROR(VLOOKUP(H670,$O$6:$O$50,1,),1)=1,1,0),IFERROR(VLOOKUP($F$2&amp;"-"&amp;H670,RAW_b_TEI0185_REV03!C:G,4,0),"--"),"---")</f>
        <v>--</v>
      </c>
      <c r="X670" t="str">
        <f t="shared" si="76"/>
        <v>C123-2</v>
      </c>
    </row>
    <row r="671" spans="1:24" x14ac:dyDescent="0.25">
      <c r="A671" t="s">
        <v>5791</v>
      </c>
      <c r="B671" t="s">
        <v>5790</v>
      </c>
      <c r="C671" t="s">
        <v>885</v>
      </c>
      <c r="D671" t="s">
        <v>1470</v>
      </c>
      <c r="E671">
        <v>2</v>
      </c>
      <c r="F671" t="str">
        <f t="shared" si="70"/>
        <v>J5-2</v>
      </c>
      <c r="G671" t="str">
        <f>VLOOKUP(F671,RAW_b_TEI0185_REV03!A:B,2,0)</f>
        <v>D_U_ART_N</v>
      </c>
      <c r="H671" t="str">
        <f t="shared" si="71"/>
        <v>D_UART_N</v>
      </c>
      <c r="I671" t="str">
        <f t="shared" si="72"/>
        <v>R131</v>
      </c>
      <c r="J671" t="str">
        <f t="shared" si="73"/>
        <v>--</v>
      </c>
      <c r="K671">
        <f>IFERROR(IF(J671="--",IF(G671=H671,VLOOKUP(G671,RAW_b_TEI0185_REV03!L:N,3,0),SUM(VLOOKUP(H671,RAW_b_TEI0185_REV03!L:N,3,0),VLOOKUP(G671,RAW_b_TEI0185_REV03!L:N,3,0))),"---"),"---")</f>
        <v>21.488900000000001</v>
      </c>
      <c r="L671" t="str">
        <f t="shared" si="74"/>
        <v>J5-2</v>
      </c>
      <c r="M671" t="str">
        <f>IFERROR(IF(
COUNTIF(B2B!H:H,(IF(K671&lt;&gt;"---",IF(INDEX(RAW_b_TEI0185_REV03!B:D,MATCH(H671,RAW_b_TEI0185_REV03!B:B,0),3)=L671,INDEX(
RAW_b_TEI0185_REV03!B:D,MATCH(H671,INDEX(RAW_b_TEI0185_REV03!B:B,MATCH(H671,RAW_b_TEI0185_REV03!B:B,)+1):'RAW_b_TEI0185_REV03'!B11742,)+MATCH(H671,RAW_b_TEI0185_REV03!B:B,),3),INDEX(RAW_b_TEI0185_REV03!B:D,MATCH(H671,RAW_b_TEI0185_REV03!B:B,0),3)),"---")))=1,"---",IF(K671&lt;&gt;"---",IF(INDEX(RAW_b_TEI0185_REV03!B:D,MATCH(H671,RAW_b_TEI0185_REV03!B:B,0),3)=L671,INDEX(
RAW_b_TEI0185_REV03!B:D,MATCH(H671,INDEX(RAW_b_TEI0185_REV03!B:B,MATCH(H671,RAW_b_TEI0185_REV03!B:B,)+1):'RAW_b_TEI0185_REV03'!B11742,)+MATCH(H671,RAW_b_TEI0185_REV03!B:B,),3),INDEX(RAW_b_TEI0185_REV03!B:D,MATCH(H671,RAW_b_TEI0185_REV03!B:B,0),3)),"---")),"---")</f>
        <v>U30-1</v>
      </c>
      <c r="N671" t="str">
        <f>IFERROR(IF(AND(B671="B2B",J671="--"),L671,IF(
COUNTIF(B2B!H:H,(IF(K671&lt;&gt;"---",IF(INDEX(RAW_b_TEI0185_REV03!B:D,MATCH(H671,RAW_b_TEI0185_REV03!B:B,0),3)=L671,INDEX(
RAW_b_TEI0185_REV03!B:D,MATCH(H671,INDEX(RAW_b_TEI0185_REV03!B:B,MATCH(H671,RAW_b_TEI0185_REV03!B:B,)+1):'RAW_b_TEI0185_REV03'!B11742,)+MATCH(H671,RAW_b_TEI0185_REV03!B:B,),3),INDEX(RAW_b_TEI0185_REV03!B:D,MATCH(H671,RAW_b_TEI0185_REV03!B:B,0),3)),"---")))=0,"---",IF(K671&lt;&gt;"---",IF(INDEX(RAW_b_TEI0185_REV03!B:D,MATCH(H671,RAW_b_TEI0185_REV03!B:B,0),3)=L671,INDEX(
RAW_b_TEI0185_REV03!B:D,MATCH(H671,INDEX(RAW_b_TEI0185_REV03!B:B,MATCH(H671,RAW_b_TEI0185_REV03!B:B,)+1):'RAW_b_TEI0185_REV03'!B11742,)+MATCH(H671,RAW_b_TEI0185_REV03!B:B,),3),INDEX(RAW_b_TEI0185_REV03!B:D,MATCH(H671,RAW_b_TEI0185_REV03!B:B,0),3)),"---"))),"---")</f>
        <v>---</v>
      </c>
      <c r="T671">
        <f>COUNTIF(RAW_b_TEI0185_REV03!B:B,G671)</f>
        <v>4</v>
      </c>
      <c r="U671" t="str">
        <f t="shared" si="75"/>
        <v>Micro-USB B-D_U_ART_N</v>
      </c>
      <c r="W671" t="str">
        <f>IF(IF(IFERROR(VLOOKUP(H671,$O$6:$O$50,1,),1)=1,1,0),IFERROR(VLOOKUP($F$2&amp;"-"&amp;H671,RAW_b_TEI0185_REV03!C:G,4,0),"--"),"---")</f>
        <v>--</v>
      </c>
      <c r="X671" t="str">
        <f t="shared" si="76"/>
        <v>U30-1</v>
      </c>
    </row>
    <row r="672" spans="1:24" x14ac:dyDescent="0.25">
      <c r="A672" t="s">
        <v>5792</v>
      </c>
      <c r="B672" t="s">
        <v>5790</v>
      </c>
      <c r="C672" t="s">
        <v>888</v>
      </c>
      <c r="D672" t="s">
        <v>1470</v>
      </c>
      <c r="E672">
        <v>3</v>
      </c>
      <c r="F672" t="str">
        <f t="shared" si="70"/>
        <v>J5-3</v>
      </c>
      <c r="G672" t="str">
        <f>VLOOKUP(F672,RAW_b_TEI0185_REV03!A:B,2,0)</f>
        <v>D_U_ART_P</v>
      </c>
      <c r="H672" t="str">
        <f t="shared" si="71"/>
        <v>D_UART_P</v>
      </c>
      <c r="I672" t="str">
        <f t="shared" si="72"/>
        <v>R132</v>
      </c>
      <c r="J672" t="str">
        <f t="shared" si="73"/>
        <v>--</v>
      </c>
      <c r="K672">
        <f>IFERROR(IF(J672="--",IF(G672=H672,VLOOKUP(G672,RAW_b_TEI0185_REV03!L:N,3,0),SUM(VLOOKUP(H672,RAW_b_TEI0185_REV03!L:N,3,0),VLOOKUP(G672,RAW_b_TEI0185_REV03!L:N,3,0))),"---"),"---")</f>
        <v>21.535</v>
      </c>
      <c r="L672" t="str">
        <f t="shared" si="74"/>
        <v>J5-3</v>
      </c>
      <c r="M672" t="str">
        <f>IFERROR(IF(
COUNTIF(B2B!H:H,(IF(K672&lt;&gt;"---",IF(INDEX(RAW_b_TEI0185_REV03!B:D,MATCH(H672,RAW_b_TEI0185_REV03!B:B,0),3)=L672,INDEX(
RAW_b_TEI0185_REV03!B:D,MATCH(H672,INDEX(RAW_b_TEI0185_REV03!B:B,MATCH(H672,RAW_b_TEI0185_REV03!B:B,)+1):'RAW_b_TEI0185_REV03'!B11743,)+MATCH(H672,RAW_b_TEI0185_REV03!B:B,),3),INDEX(RAW_b_TEI0185_REV03!B:D,MATCH(H672,RAW_b_TEI0185_REV03!B:B,0),3)),"---")))=1,"---",IF(K672&lt;&gt;"---",IF(INDEX(RAW_b_TEI0185_REV03!B:D,MATCH(H672,RAW_b_TEI0185_REV03!B:B,0),3)=L672,INDEX(
RAW_b_TEI0185_REV03!B:D,MATCH(H672,INDEX(RAW_b_TEI0185_REV03!B:B,MATCH(H672,RAW_b_TEI0185_REV03!B:B,)+1):'RAW_b_TEI0185_REV03'!B11743,)+MATCH(H672,RAW_b_TEI0185_REV03!B:B,),3),INDEX(RAW_b_TEI0185_REV03!B:D,MATCH(H672,RAW_b_TEI0185_REV03!B:B,0),3)),"---")),"---")</f>
        <v>U30-12</v>
      </c>
      <c r="N672" t="str">
        <f>IFERROR(IF(AND(B672="B2B",J672="--"),L672,IF(
COUNTIF(B2B!H:H,(IF(K672&lt;&gt;"---",IF(INDEX(RAW_b_TEI0185_REV03!B:D,MATCH(H672,RAW_b_TEI0185_REV03!B:B,0),3)=L672,INDEX(
RAW_b_TEI0185_REV03!B:D,MATCH(H672,INDEX(RAW_b_TEI0185_REV03!B:B,MATCH(H672,RAW_b_TEI0185_REV03!B:B,)+1):'RAW_b_TEI0185_REV03'!B11743,)+MATCH(H672,RAW_b_TEI0185_REV03!B:B,),3),INDEX(RAW_b_TEI0185_REV03!B:D,MATCH(H672,RAW_b_TEI0185_REV03!B:B,0),3)),"---")))=0,"---",IF(K672&lt;&gt;"---",IF(INDEX(RAW_b_TEI0185_REV03!B:D,MATCH(H672,RAW_b_TEI0185_REV03!B:B,0),3)=L672,INDEX(
RAW_b_TEI0185_REV03!B:D,MATCH(H672,INDEX(RAW_b_TEI0185_REV03!B:B,MATCH(H672,RAW_b_TEI0185_REV03!B:B,)+1):'RAW_b_TEI0185_REV03'!B11743,)+MATCH(H672,RAW_b_TEI0185_REV03!B:B,),3),INDEX(RAW_b_TEI0185_REV03!B:D,MATCH(H672,RAW_b_TEI0185_REV03!B:B,0),3)),"---"))),"---")</f>
        <v>---</v>
      </c>
      <c r="T672">
        <f>COUNTIF(RAW_b_TEI0185_REV03!B:B,G672)</f>
        <v>4</v>
      </c>
      <c r="U672" t="str">
        <f t="shared" si="75"/>
        <v>Micro-USB B-D_U_ART_P</v>
      </c>
      <c r="W672" t="str">
        <f>IF(IF(IFERROR(VLOOKUP(H672,$O$6:$O$50,1,),1)=1,1,0),IFERROR(VLOOKUP($F$2&amp;"-"&amp;H672,RAW_b_TEI0185_REV03!C:G,4,0),"--"),"---")</f>
        <v>--</v>
      </c>
      <c r="X672" t="str">
        <f t="shared" si="76"/>
        <v>U30-12</v>
      </c>
    </row>
    <row r="673" spans="1:24" x14ac:dyDescent="0.25">
      <c r="A673" t="s">
        <v>5793</v>
      </c>
      <c r="B673" t="s">
        <v>5790</v>
      </c>
      <c r="C673" t="s">
        <v>1744</v>
      </c>
      <c r="D673" t="s">
        <v>1470</v>
      </c>
      <c r="E673">
        <v>4</v>
      </c>
      <c r="F673" t="str">
        <f t="shared" si="70"/>
        <v>J5-4</v>
      </c>
      <c r="G673" t="str">
        <f>VLOOKUP(F673,RAW_b_TEI0185_REV03!A:B,2,0)</f>
        <v>NetJ5_4</v>
      </c>
      <c r="H673" t="str">
        <f t="shared" si="71"/>
        <v>NetJ5_4</v>
      </c>
      <c r="I673" t="str">
        <f t="shared" si="72"/>
        <v>--</v>
      </c>
      <c r="J673" t="str">
        <f t="shared" si="73"/>
        <v>--</v>
      </c>
      <c r="K673" t="str">
        <f>IFERROR(IF(J673="--",IF(G673=H673,VLOOKUP(G673,RAW_b_TEI0185_REV03!L:N,3,0),SUM(VLOOKUP(H673,RAW_b_TEI0185_REV03!L:N,3,0),VLOOKUP(G673,RAW_b_TEI0185_REV03!L:N,3,0))),"---"),"---")</f>
        <v>---</v>
      </c>
      <c r="L673" t="str">
        <f t="shared" si="74"/>
        <v>J5-4</v>
      </c>
      <c r="M673" t="str">
        <f>IFERROR(IF(
COUNTIF(B2B!H:H,(IF(K673&lt;&gt;"---",IF(INDEX(RAW_b_TEI0185_REV03!B:D,MATCH(H673,RAW_b_TEI0185_REV03!B:B,0),3)=L673,INDEX(
RAW_b_TEI0185_REV03!B:D,MATCH(H673,INDEX(RAW_b_TEI0185_REV03!B:B,MATCH(H673,RAW_b_TEI0185_REV03!B:B,)+1):'RAW_b_TEI0185_REV03'!B11744,)+MATCH(H673,RAW_b_TEI0185_REV03!B:B,),3),INDEX(RAW_b_TEI0185_REV03!B:D,MATCH(H673,RAW_b_TEI0185_REV03!B:B,0),3)),"---")))=1,"---",IF(K673&lt;&gt;"---",IF(INDEX(RAW_b_TEI0185_REV03!B:D,MATCH(H673,RAW_b_TEI0185_REV03!B:B,0),3)=L673,INDEX(
RAW_b_TEI0185_REV03!B:D,MATCH(H673,INDEX(RAW_b_TEI0185_REV03!B:B,MATCH(H673,RAW_b_TEI0185_REV03!B:B,)+1):'RAW_b_TEI0185_REV03'!B11744,)+MATCH(H673,RAW_b_TEI0185_REV03!B:B,),3),INDEX(RAW_b_TEI0185_REV03!B:D,MATCH(H673,RAW_b_TEI0185_REV03!B:B,0),3)),"---")),"---")</f>
        <v>---</v>
      </c>
      <c r="N673" t="str">
        <f>IFERROR(IF(AND(B673="B2B",J673="--"),L673,IF(
COUNTIF(B2B!H:H,(IF(K673&lt;&gt;"---",IF(INDEX(RAW_b_TEI0185_REV03!B:D,MATCH(H673,RAW_b_TEI0185_REV03!B:B,0),3)=L673,INDEX(
RAW_b_TEI0185_REV03!B:D,MATCH(H673,INDEX(RAW_b_TEI0185_REV03!B:B,MATCH(H673,RAW_b_TEI0185_REV03!B:B,)+1):'RAW_b_TEI0185_REV03'!B11744,)+MATCH(H673,RAW_b_TEI0185_REV03!B:B,),3),INDEX(RAW_b_TEI0185_REV03!B:D,MATCH(H673,RAW_b_TEI0185_REV03!B:B,0),3)),"---")))=0,"---",IF(K673&lt;&gt;"---",IF(INDEX(RAW_b_TEI0185_REV03!B:D,MATCH(H673,RAW_b_TEI0185_REV03!B:B,0),3)=L673,INDEX(
RAW_b_TEI0185_REV03!B:D,MATCH(H673,INDEX(RAW_b_TEI0185_REV03!B:B,MATCH(H673,RAW_b_TEI0185_REV03!B:B,)+1):'RAW_b_TEI0185_REV03'!B11744,)+MATCH(H673,RAW_b_TEI0185_REV03!B:B,),3),INDEX(RAW_b_TEI0185_REV03!B:D,MATCH(H673,RAW_b_TEI0185_REV03!B:B,0),3)),"---"))),"---")</f>
        <v>---</v>
      </c>
      <c r="T673">
        <f>COUNTIF(RAW_b_TEI0185_REV03!B:B,G673)</f>
        <v>1</v>
      </c>
      <c r="U673" t="str">
        <f t="shared" si="75"/>
        <v>Micro-USB B-NetJ5_4</v>
      </c>
      <c r="W673" t="str">
        <f>IF(IF(IFERROR(VLOOKUP(H673,$O$6:$O$50,1,),1)=1,1,0),IFERROR(VLOOKUP($F$2&amp;"-"&amp;H673,RAW_b_TEI0185_REV03!C:G,4,0),"--"),"---")</f>
        <v>--</v>
      </c>
      <c r="X673" t="str">
        <f t="shared" si="76"/>
        <v>---</v>
      </c>
    </row>
    <row r="674" spans="1:24" x14ac:dyDescent="0.25">
      <c r="A674" t="s">
        <v>5794</v>
      </c>
      <c r="B674" t="s">
        <v>5790</v>
      </c>
      <c r="C674" t="s">
        <v>294</v>
      </c>
      <c r="D674" t="s">
        <v>1470</v>
      </c>
      <c r="E674">
        <v>5</v>
      </c>
      <c r="F674" t="str">
        <f t="shared" si="70"/>
        <v>J5-5</v>
      </c>
      <c r="G674" t="str">
        <f>VLOOKUP(F674,RAW_b_TEI0185_REV03!A:B,2,0)</f>
        <v>GND</v>
      </c>
      <c r="H674" t="str">
        <f t="shared" si="71"/>
        <v>GND</v>
      </c>
      <c r="I674" t="str">
        <f t="shared" si="72"/>
        <v>--</v>
      </c>
      <c r="J674" t="str">
        <f t="shared" si="73"/>
        <v>---</v>
      </c>
      <c r="K674" t="str">
        <f>IFERROR(IF(J674="--",IF(G674=H674,VLOOKUP(G674,RAW_b_TEI0185_REV03!L:N,3,0),SUM(VLOOKUP(H674,RAW_b_TEI0185_REV03!L:N,3,0),VLOOKUP(G674,RAW_b_TEI0185_REV03!L:N,3,0))),"---"),"---")</f>
        <v>---</v>
      </c>
      <c r="L674" t="str">
        <f t="shared" si="74"/>
        <v>J5-5</v>
      </c>
      <c r="M674" t="str">
        <f>IFERROR(IF(
COUNTIF(B2B!H:H,(IF(K674&lt;&gt;"---",IF(INDEX(RAW_b_TEI0185_REV03!B:D,MATCH(H674,RAW_b_TEI0185_REV03!B:B,0),3)=L674,INDEX(
RAW_b_TEI0185_REV03!B:D,MATCH(H674,INDEX(RAW_b_TEI0185_REV03!B:B,MATCH(H674,RAW_b_TEI0185_REV03!B:B,)+1):'RAW_b_TEI0185_REV03'!B11745,)+MATCH(H674,RAW_b_TEI0185_REV03!B:B,),3),INDEX(RAW_b_TEI0185_REV03!B:D,MATCH(H674,RAW_b_TEI0185_REV03!B:B,0),3)),"---")))=1,"---",IF(K674&lt;&gt;"---",IF(INDEX(RAW_b_TEI0185_REV03!B:D,MATCH(H674,RAW_b_TEI0185_REV03!B:B,0),3)=L674,INDEX(
RAW_b_TEI0185_REV03!B:D,MATCH(H674,INDEX(RAW_b_TEI0185_REV03!B:B,MATCH(H674,RAW_b_TEI0185_REV03!B:B,)+1):'RAW_b_TEI0185_REV03'!B11745,)+MATCH(H674,RAW_b_TEI0185_REV03!B:B,),3),INDEX(RAW_b_TEI0185_REV03!B:D,MATCH(H674,RAW_b_TEI0185_REV03!B:B,0),3)),"---")),"---")</f>
        <v>---</v>
      </c>
      <c r="N674" t="str">
        <f>IFERROR(IF(AND(B674="B2B",J674="--"),L674,IF(
COUNTIF(B2B!H:H,(IF(K674&lt;&gt;"---",IF(INDEX(RAW_b_TEI0185_REV03!B:D,MATCH(H674,RAW_b_TEI0185_REV03!B:B,0),3)=L674,INDEX(
RAW_b_TEI0185_REV03!B:D,MATCH(H674,INDEX(RAW_b_TEI0185_REV03!B:B,MATCH(H674,RAW_b_TEI0185_REV03!B:B,)+1):'RAW_b_TEI0185_REV03'!B11745,)+MATCH(H674,RAW_b_TEI0185_REV03!B:B,),3),INDEX(RAW_b_TEI0185_REV03!B:D,MATCH(H674,RAW_b_TEI0185_REV03!B:B,0),3)),"---")))=0,"---",IF(K674&lt;&gt;"---",IF(INDEX(RAW_b_TEI0185_REV03!B:D,MATCH(H674,RAW_b_TEI0185_REV03!B:B,0),3)=L674,INDEX(
RAW_b_TEI0185_REV03!B:D,MATCH(H674,INDEX(RAW_b_TEI0185_REV03!B:B,MATCH(H674,RAW_b_TEI0185_REV03!B:B,)+1):'RAW_b_TEI0185_REV03'!B11745,)+MATCH(H674,RAW_b_TEI0185_REV03!B:B,),3),INDEX(RAW_b_TEI0185_REV03!B:D,MATCH(H674,RAW_b_TEI0185_REV03!B:B,0),3)),"---"))),"---")</f>
        <v>---</v>
      </c>
      <c r="T674">
        <f>COUNTIF(RAW_b_TEI0185_REV03!B:B,G674)</f>
        <v>2019</v>
      </c>
      <c r="U674" t="str">
        <f t="shared" si="75"/>
        <v>Micro-USB B-GND</v>
      </c>
      <c r="W674" t="str">
        <f>IF(IF(IFERROR(VLOOKUP(H674,$O$6:$O$50,1,),1)=1,1,0),IFERROR(VLOOKUP($F$2&amp;"-"&amp;H674,RAW_b_TEI0185_REV03!C:G,4,0),"--"),"---")</f>
        <v>---</v>
      </c>
      <c r="X674" t="str">
        <f t="shared" si="76"/>
        <v>---</v>
      </c>
    </row>
    <row r="675" spans="1:24" x14ac:dyDescent="0.25">
      <c r="A675" t="s">
        <v>5795</v>
      </c>
      <c r="B675" t="s">
        <v>5790</v>
      </c>
      <c r="C675" t="s">
        <v>1748</v>
      </c>
      <c r="D675" t="s">
        <v>1470</v>
      </c>
      <c r="E675" t="s">
        <v>1747</v>
      </c>
      <c r="F675" t="str">
        <f t="shared" si="70"/>
        <v>J5-S1</v>
      </c>
      <c r="G675" t="str">
        <f>VLOOKUP(F675,RAW_b_TEI0185_REV03!A:B,2,0)</f>
        <v>UART_FGND</v>
      </c>
      <c r="H675" t="str">
        <f t="shared" si="71"/>
        <v>UART_FGND</v>
      </c>
      <c r="I675" t="str">
        <f t="shared" si="72"/>
        <v>--</v>
      </c>
      <c r="J675" t="str">
        <f t="shared" si="73"/>
        <v>--</v>
      </c>
      <c r="K675">
        <f>IFERROR(IF(J675="--",IF(G675=H675,VLOOKUP(G675,RAW_b_TEI0185_REV03!L:N,3,0),SUM(VLOOKUP(H675,RAW_b_TEI0185_REV03!L:N,3,0),VLOOKUP(G675,RAW_b_TEI0185_REV03!L:N,3,0))),"---"),"---")</f>
        <v>13.892099999999999</v>
      </c>
      <c r="L675" t="str">
        <f t="shared" si="74"/>
        <v>J5-S1</v>
      </c>
      <c r="M675" t="str">
        <f>IFERROR(IF(
COUNTIF(B2B!H:H,(IF(K675&lt;&gt;"---",IF(INDEX(RAW_b_TEI0185_REV03!B:D,MATCH(H675,RAW_b_TEI0185_REV03!B:B,0),3)=L675,INDEX(
RAW_b_TEI0185_REV03!B:D,MATCH(H675,INDEX(RAW_b_TEI0185_REV03!B:B,MATCH(H675,RAW_b_TEI0185_REV03!B:B,)+1):'RAW_b_TEI0185_REV03'!B11746,)+MATCH(H675,RAW_b_TEI0185_REV03!B:B,),3),INDEX(RAW_b_TEI0185_REV03!B:D,MATCH(H675,RAW_b_TEI0185_REV03!B:B,0),3)),"---")))=1,"---",IF(K675&lt;&gt;"---",IF(INDEX(RAW_b_TEI0185_REV03!B:D,MATCH(H675,RAW_b_TEI0185_REV03!B:B,0),3)=L675,INDEX(
RAW_b_TEI0185_REV03!B:D,MATCH(H675,INDEX(RAW_b_TEI0185_REV03!B:B,MATCH(H675,RAW_b_TEI0185_REV03!B:B,)+1):'RAW_b_TEI0185_REV03'!B11746,)+MATCH(H675,RAW_b_TEI0185_REV03!B:B,),3),INDEX(RAW_b_TEI0185_REV03!B:D,MATCH(H675,RAW_b_TEI0185_REV03!B:B,0),3)),"---")),"---")</f>
        <v>J5-S2</v>
      </c>
      <c r="N675" t="str">
        <f>IFERROR(IF(AND(B675="B2B",J675="--"),L675,IF(
COUNTIF(B2B!H:H,(IF(K675&lt;&gt;"---",IF(INDEX(RAW_b_TEI0185_REV03!B:D,MATCH(H675,RAW_b_TEI0185_REV03!B:B,0),3)=L675,INDEX(
RAW_b_TEI0185_REV03!B:D,MATCH(H675,INDEX(RAW_b_TEI0185_REV03!B:B,MATCH(H675,RAW_b_TEI0185_REV03!B:B,)+1):'RAW_b_TEI0185_REV03'!B11746,)+MATCH(H675,RAW_b_TEI0185_REV03!B:B,),3),INDEX(RAW_b_TEI0185_REV03!B:D,MATCH(H675,RAW_b_TEI0185_REV03!B:B,0),3)),"---")))=0,"---",IF(K675&lt;&gt;"---",IF(INDEX(RAW_b_TEI0185_REV03!B:D,MATCH(H675,RAW_b_TEI0185_REV03!B:B,0),3)=L675,INDEX(
RAW_b_TEI0185_REV03!B:D,MATCH(H675,INDEX(RAW_b_TEI0185_REV03!B:B,MATCH(H675,RAW_b_TEI0185_REV03!B:B,)+1):'RAW_b_TEI0185_REV03'!B11746,)+MATCH(H675,RAW_b_TEI0185_REV03!B:B,),3),INDEX(RAW_b_TEI0185_REV03!B:D,MATCH(H675,RAW_b_TEI0185_REV03!B:B,0),3)),"---"))),"---")</f>
        <v>---</v>
      </c>
      <c r="T675">
        <f>COUNTIF(RAW_b_TEI0185_REV03!B:B,G675)</f>
        <v>9</v>
      </c>
      <c r="U675" t="str">
        <f t="shared" si="75"/>
        <v>Micro-USB B-UART_FGND</v>
      </c>
      <c r="W675" t="str">
        <f>IF(IF(IFERROR(VLOOKUP(H675,$O$6:$O$50,1,),1)=1,1,0),IFERROR(VLOOKUP($F$2&amp;"-"&amp;H675,RAW_b_TEI0185_REV03!C:G,4,0),"--"),"---")</f>
        <v>--</v>
      </c>
      <c r="X675" t="str">
        <f t="shared" si="76"/>
        <v>J5-S2</v>
      </c>
    </row>
    <row r="676" spans="1:24" x14ac:dyDescent="0.25">
      <c r="A676" t="s">
        <v>5796</v>
      </c>
      <c r="B676" t="s">
        <v>5790</v>
      </c>
      <c r="C676" t="s">
        <v>1748</v>
      </c>
      <c r="D676" t="s">
        <v>1470</v>
      </c>
      <c r="E676" t="s">
        <v>1750</v>
      </c>
      <c r="F676" t="str">
        <f t="shared" si="70"/>
        <v>J5-S2</v>
      </c>
      <c r="G676" t="str">
        <f>VLOOKUP(F676,RAW_b_TEI0185_REV03!A:B,2,0)</f>
        <v>UART_FGND</v>
      </c>
      <c r="H676" t="str">
        <f t="shared" si="71"/>
        <v>UART_FGND</v>
      </c>
      <c r="I676" t="str">
        <f t="shared" si="72"/>
        <v>--</v>
      </c>
      <c r="J676" t="str">
        <f t="shared" si="73"/>
        <v>--</v>
      </c>
      <c r="K676">
        <f>IFERROR(IF(J676="--",IF(G676=H676,VLOOKUP(G676,RAW_b_TEI0185_REV03!L:N,3,0),SUM(VLOOKUP(H676,RAW_b_TEI0185_REV03!L:N,3,0),VLOOKUP(G676,RAW_b_TEI0185_REV03!L:N,3,0))),"---"),"---")</f>
        <v>13.892099999999999</v>
      </c>
      <c r="L676" t="str">
        <f t="shared" si="74"/>
        <v>J5-S2</v>
      </c>
      <c r="M676" t="str">
        <f>IFERROR(IF(
COUNTIF(B2B!H:H,(IF(K676&lt;&gt;"---",IF(INDEX(RAW_b_TEI0185_REV03!B:D,MATCH(H676,RAW_b_TEI0185_REV03!B:B,0),3)=L676,INDEX(
RAW_b_TEI0185_REV03!B:D,MATCH(H676,INDEX(RAW_b_TEI0185_REV03!B:B,MATCH(H676,RAW_b_TEI0185_REV03!B:B,)+1):'RAW_b_TEI0185_REV03'!B11747,)+MATCH(H676,RAW_b_TEI0185_REV03!B:B,),3),INDEX(RAW_b_TEI0185_REV03!B:D,MATCH(H676,RAW_b_TEI0185_REV03!B:B,0),3)),"---")))=1,"---",IF(K676&lt;&gt;"---",IF(INDEX(RAW_b_TEI0185_REV03!B:D,MATCH(H676,RAW_b_TEI0185_REV03!B:B,0),3)=L676,INDEX(
RAW_b_TEI0185_REV03!B:D,MATCH(H676,INDEX(RAW_b_TEI0185_REV03!B:B,MATCH(H676,RAW_b_TEI0185_REV03!B:B,)+1):'RAW_b_TEI0185_REV03'!B11747,)+MATCH(H676,RAW_b_TEI0185_REV03!B:B,),3),INDEX(RAW_b_TEI0185_REV03!B:D,MATCH(H676,RAW_b_TEI0185_REV03!B:B,0),3)),"---")),"---")</f>
        <v>J5-S1</v>
      </c>
      <c r="N676" t="str">
        <f>IFERROR(IF(AND(B676="B2B",J676="--"),L676,IF(
COUNTIF(B2B!H:H,(IF(K676&lt;&gt;"---",IF(INDEX(RAW_b_TEI0185_REV03!B:D,MATCH(H676,RAW_b_TEI0185_REV03!B:B,0),3)=L676,INDEX(
RAW_b_TEI0185_REV03!B:D,MATCH(H676,INDEX(RAW_b_TEI0185_REV03!B:B,MATCH(H676,RAW_b_TEI0185_REV03!B:B,)+1):'RAW_b_TEI0185_REV03'!B11747,)+MATCH(H676,RAW_b_TEI0185_REV03!B:B,),3),INDEX(RAW_b_TEI0185_REV03!B:D,MATCH(H676,RAW_b_TEI0185_REV03!B:B,0),3)),"---")))=0,"---",IF(K676&lt;&gt;"---",IF(INDEX(RAW_b_TEI0185_REV03!B:D,MATCH(H676,RAW_b_TEI0185_REV03!B:B,0),3)=L676,INDEX(
RAW_b_TEI0185_REV03!B:D,MATCH(H676,INDEX(RAW_b_TEI0185_REV03!B:B,MATCH(H676,RAW_b_TEI0185_REV03!B:B,)+1):'RAW_b_TEI0185_REV03'!B11747,)+MATCH(H676,RAW_b_TEI0185_REV03!B:B,),3),INDEX(RAW_b_TEI0185_REV03!B:D,MATCH(H676,RAW_b_TEI0185_REV03!B:B,0),3)),"---"))),"---")</f>
        <v>---</v>
      </c>
      <c r="T676">
        <f>COUNTIF(RAW_b_TEI0185_REV03!B:B,G676)</f>
        <v>9</v>
      </c>
      <c r="U676" t="str">
        <f t="shared" si="75"/>
        <v>Micro-USB B-UART_FGND</v>
      </c>
      <c r="W676" t="str">
        <f>IF(IF(IFERROR(VLOOKUP(H676,$O$6:$O$50,1,),1)=1,1,0),IFERROR(VLOOKUP($F$2&amp;"-"&amp;H676,RAW_b_TEI0185_REV03!C:G,4,0),"--"),"---")</f>
        <v>--</v>
      </c>
      <c r="X676" t="str">
        <f t="shared" si="76"/>
        <v>J5-S1</v>
      </c>
    </row>
    <row r="677" spans="1:24" x14ac:dyDescent="0.25">
      <c r="A677" t="s">
        <v>5797</v>
      </c>
      <c r="B677" t="s">
        <v>5790</v>
      </c>
      <c r="C677" t="s">
        <v>1748</v>
      </c>
      <c r="D677" t="s">
        <v>1470</v>
      </c>
      <c r="E677" t="s">
        <v>1752</v>
      </c>
      <c r="F677" t="str">
        <f t="shared" si="70"/>
        <v>J5-S3</v>
      </c>
      <c r="G677" t="str">
        <f>VLOOKUP(F677,RAW_b_TEI0185_REV03!A:B,2,0)</f>
        <v>UART_FGND</v>
      </c>
      <c r="H677" t="str">
        <f t="shared" si="71"/>
        <v>UART_FGND</v>
      </c>
      <c r="I677" t="str">
        <f t="shared" si="72"/>
        <v>--</v>
      </c>
      <c r="J677" t="str">
        <f t="shared" si="73"/>
        <v>--</v>
      </c>
      <c r="K677">
        <f>IFERROR(IF(J677="--",IF(G677=H677,VLOOKUP(G677,RAW_b_TEI0185_REV03!L:N,3,0),SUM(VLOOKUP(H677,RAW_b_TEI0185_REV03!L:N,3,0),VLOOKUP(G677,RAW_b_TEI0185_REV03!L:N,3,0))),"---"),"---")</f>
        <v>13.892099999999999</v>
      </c>
      <c r="L677" t="str">
        <f t="shared" si="74"/>
        <v>J5-S3</v>
      </c>
      <c r="M677" t="str">
        <f>IFERROR(IF(
COUNTIF(B2B!H:H,(IF(K677&lt;&gt;"---",IF(INDEX(RAW_b_TEI0185_REV03!B:D,MATCH(H677,RAW_b_TEI0185_REV03!B:B,0),3)=L677,INDEX(
RAW_b_TEI0185_REV03!B:D,MATCH(H677,INDEX(RAW_b_TEI0185_REV03!B:B,MATCH(H677,RAW_b_TEI0185_REV03!B:B,)+1):'RAW_b_TEI0185_REV03'!B11748,)+MATCH(H677,RAW_b_TEI0185_REV03!B:B,),3),INDEX(RAW_b_TEI0185_REV03!B:D,MATCH(H677,RAW_b_TEI0185_REV03!B:B,0),3)),"---")))=1,"---",IF(K677&lt;&gt;"---",IF(INDEX(RAW_b_TEI0185_REV03!B:D,MATCH(H677,RAW_b_TEI0185_REV03!B:B,0),3)=L677,INDEX(
RAW_b_TEI0185_REV03!B:D,MATCH(H677,INDEX(RAW_b_TEI0185_REV03!B:B,MATCH(H677,RAW_b_TEI0185_REV03!B:B,)+1):'RAW_b_TEI0185_REV03'!B11748,)+MATCH(H677,RAW_b_TEI0185_REV03!B:B,),3),INDEX(RAW_b_TEI0185_REV03!B:D,MATCH(H677,RAW_b_TEI0185_REV03!B:B,0),3)),"---")),"---")</f>
        <v>J5-S1</v>
      </c>
      <c r="N677" t="str">
        <f>IFERROR(IF(AND(B677="B2B",J677="--"),L677,IF(
COUNTIF(B2B!H:H,(IF(K677&lt;&gt;"---",IF(INDEX(RAW_b_TEI0185_REV03!B:D,MATCH(H677,RAW_b_TEI0185_REV03!B:B,0),3)=L677,INDEX(
RAW_b_TEI0185_REV03!B:D,MATCH(H677,INDEX(RAW_b_TEI0185_REV03!B:B,MATCH(H677,RAW_b_TEI0185_REV03!B:B,)+1):'RAW_b_TEI0185_REV03'!B11748,)+MATCH(H677,RAW_b_TEI0185_REV03!B:B,),3),INDEX(RAW_b_TEI0185_REV03!B:D,MATCH(H677,RAW_b_TEI0185_REV03!B:B,0),3)),"---")))=0,"---",IF(K677&lt;&gt;"---",IF(INDEX(RAW_b_TEI0185_REV03!B:D,MATCH(H677,RAW_b_TEI0185_REV03!B:B,0),3)=L677,INDEX(
RAW_b_TEI0185_REV03!B:D,MATCH(H677,INDEX(RAW_b_TEI0185_REV03!B:B,MATCH(H677,RAW_b_TEI0185_REV03!B:B,)+1):'RAW_b_TEI0185_REV03'!B11748,)+MATCH(H677,RAW_b_TEI0185_REV03!B:B,),3),INDEX(RAW_b_TEI0185_REV03!B:D,MATCH(H677,RAW_b_TEI0185_REV03!B:B,0),3)),"---"))),"---")</f>
        <v>---</v>
      </c>
      <c r="T677">
        <f>COUNTIF(RAW_b_TEI0185_REV03!B:B,G677)</f>
        <v>9</v>
      </c>
      <c r="U677" t="str">
        <f t="shared" si="75"/>
        <v>Micro-USB B-UART_FGND</v>
      </c>
      <c r="W677" t="str">
        <f>IF(IF(IFERROR(VLOOKUP(H677,$O$6:$O$50,1,),1)=1,1,0),IFERROR(VLOOKUP($F$2&amp;"-"&amp;H677,RAW_b_TEI0185_REV03!C:G,4,0),"--"),"---")</f>
        <v>--</v>
      </c>
      <c r="X677" t="str">
        <f t="shared" si="76"/>
        <v>J5-S1</v>
      </c>
    </row>
    <row r="678" spans="1:24" x14ac:dyDescent="0.25">
      <c r="A678" t="s">
        <v>5798</v>
      </c>
      <c r="B678" t="s">
        <v>5790</v>
      </c>
      <c r="C678" t="s">
        <v>1748</v>
      </c>
      <c r="D678" t="s">
        <v>1470</v>
      </c>
      <c r="E678" t="s">
        <v>1754</v>
      </c>
      <c r="F678" t="str">
        <f t="shared" si="70"/>
        <v>J5-S4</v>
      </c>
      <c r="G678" t="str">
        <f>VLOOKUP(F678,RAW_b_TEI0185_REV03!A:B,2,0)</f>
        <v>UART_FGND</v>
      </c>
      <c r="H678" t="str">
        <f t="shared" si="71"/>
        <v>UART_FGND</v>
      </c>
      <c r="I678" t="str">
        <f t="shared" si="72"/>
        <v>--</v>
      </c>
      <c r="J678" t="str">
        <f t="shared" si="73"/>
        <v>--</v>
      </c>
      <c r="K678">
        <f>IFERROR(IF(J678="--",IF(G678=H678,VLOOKUP(G678,RAW_b_TEI0185_REV03!L:N,3,0),SUM(VLOOKUP(H678,RAW_b_TEI0185_REV03!L:N,3,0),VLOOKUP(G678,RAW_b_TEI0185_REV03!L:N,3,0))),"---"),"---")</f>
        <v>13.892099999999999</v>
      </c>
      <c r="L678" t="str">
        <f t="shared" si="74"/>
        <v>J5-S4</v>
      </c>
      <c r="M678" t="str">
        <f>IFERROR(IF(
COUNTIF(B2B!H:H,(IF(K678&lt;&gt;"---",IF(INDEX(RAW_b_TEI0185_REV03!B:D,MATCH(H678,RAW_b_TEI0185_REV03!B:B,0),3)=L678,INDEX(
RAW_b_TEI0185_REV03!B:D,MATCH(H678,INDEX(RAW_b_TEI0185_REV03!B:B,MATCH(H678,RAW_b_TEI0185_REV03!B:B,)+1):'RAW_b_TEI0185_REV03'!B11749,)+MATCH(H678,RAW_b_TEI0185_REV03!B:B,),3),INDEX(RAW_b_TEI0185_REV03!B:D,MATCH(H678,RAW_b_TEI0185_REV03!B:B,0),3)),"---")))=1,"---",IF(K678&lt;&gt;"---",IF(INDEX(RAW_b_TEI0185_REV03!B:D,MATCH(H678,RAW_b_TEI0185_REV03!B:B,0),3)=L678,INDEX(
RAW_b_TEI0185_REV03!B:D,MATCH(H678,INDEX(RAW_b_TEI0185_REV03!B:B,MATCH(H678,RAW_b_TEI0185_REV03!B:B,)+1):'RAW_b_TEI0185_REV03'!B11749,)+MATCH(H678,RAW_b_TEI0185_REV03!B:B,),3),INDEX(RAW_b_TEI0185_REV03!B:D,MATCH(H678,RAW_b_TEI0185_REV03!B:B,0),3)),"---")),"---")</f>
        <v>J5-S1</v>
      </c>
      <c r="N678" t="str">
        <f>IFERROR(IF(AND(B678="B2B",J678="--"),L678,IF(
COUNTIF(B2B!H:H,(IF(K678&lt;&gt;"---",IF(INDEX(RAW_b_TEI0185_REV03!B:D,MATCH(H678,RAW_b_TEI0185_REV03!B:B,0),3)=L678,INDEX(
RAW_b_TEI0185_REV03!B:D,MATCH(H678,INDEX(RAW_b_TEI0185_REV03!B:B,MATCH(H678,RAW_b_TEI0185_REV03!B:B,)+1):'RAW_b_TEI0185_REV03'!B11749,)+MATCH(H678,RAW_b_TEI0185_REV03!B:B,),3),INDEX(RAW_b_TEI0185_REV03!B:D,MATCH(H678,RAW_b_TEI0185_REV03!B:B,0),3)),"---")))=0,"---",IF(K678&lt;&gt;"---",IF(INDEX(RAW_b_TEI0185_REV03!B:D,MATCH(H678,RAW_b_TEI0185_REV03!B:B,0),3)=L678,INDEX(
RAW_b_TEI0185_REV03!B:D,MATCH(H678,INDEX(RAW_b_TEI0185_REV03!B:B,MATCH(H678,RAW_b_TEI0185_REV03!B:B,)+1):'RAW_b_TEI0185_REV03'!B11749,)+MATCH(H678,RAW_b_TEI0185_REV03!B:B,),3),INDEX(RAW_b_TEI0185_REV03!B:D,MATCH(H678,RAW_b_TEI0185_REV03!B:B,0),3)),"---"))),"---")</f>
        <v>---</v>
      </c>
      <c r="T678">
        <f>COUNTIF(RAW_b_TEI0185_REV03!B:B,G678)</f>
        <v>9</v>
      </c>
      <c r="U678" t="str">
        <f t="shared" si="75"/>
        <v>Micro-USB B-UART_FGND</v>
      </c>
      <c r="W678" t="str">
        <f>IF(IF(IFERROR(VLOOKUP(H678,$O$6:$O$50,1,),1)=1,1,0),IFERROR(VLOOKUP($F$2&amp;"-"&amp;H678,RAW_b_TEI0185_REV03!C:G,4,0),"--"),"---")</f>
        <v>--</v>
      </c>
      <c r="X678" t="str">
        <f t="shared" si="76"/>
        <v>J5-S1</v>
      </c>
    </row>
    <row r="679" spans="1:24" x14ac:dyDescent="0.25">
      <c r="A679" t="s">
        <v>5799</v>
      </c>
      <c r="B679" t="s">
        <v>5790</v>
      </c>
      <c r="C679" t="s">
        <v>1748</v>
      </c>
      <c r="D679" t="s">
        <v>1470</v>
      </c>
      <c r="E679" t="s">
        <v>1756</v>
      </c>
      <c r="F679" t="str">
        <f t="shared" si="70"/>
        <v>J5-S5</v>
      </c>
      <c r="G679" t="str">
        <f>VLOOKUP(F679,RAW_b_TEI0185_REV03!A:B,2,0)</f>
        <v>UART_FGND</v>
      </c>
      <c r="H679" t="str">
        <f t="shared" si="71"/>
        <v>UART_FGND</v>
      </c>
      <c r="I679" t="str">
        <f t="shared" si="72"/>
        <v>--</v>
      </c>
      <c r="J679" t="str">
        <f t="shared" si="73"/>
        <v>--</v>
      </c>
      <c r="K679">
        <f>IFERROR(IF(J679="--",IF(G679=H679,VLOOKUP(G679,RAW_b_TEI0185_REV03!L:N,3,0),SUM(VLOOKUP(H679,RAW_b_TEI0185_REV03!L:N,3,0),VLOOKUP(G679,RAW_b_TEI0185_REV03!L:N,3,0))),"---"),"---")</f>
        <v>13.892099999999999</v>
      </c>
      <c r="L679" t="str">
        <f t="shared" si="74"/>
        <v>J5-S5</v>
      </c>
      <c r="M679" t="str">
        <f>IFERROR(IF(
COUNTIF(B2B!H:H,(IF(K679&lt;&gt;"---",IF(INDEX(RAW_b_TEI0185_REV03!B:D,MATCH(H679,RAW_b_TEI0185_REV03!B:B,0),3)=L679,INDEX(
RAW_b_TEI0185_REV03!B:D,MATCH(H679,INDEX(RAW_b_TEI0185_REV03!B:B,MATCH(H679,RAW_b_TEI0185_REV03!B:B,)+1):'RAW_b_TEI0185_REV03'!B11750,)+MATCH(H679,RAW_b_TEI0185_REV03!B:B,),3),INDEX(RAW_b_TEI0185_REV03!B:D,MATCH(H679,RAW_b_TEI0185_REV03!B:B,0),3)),"---")))=1,"---",IF(K679&lt;&gt;"---",IF(INDEX(RAW_b_TEI0185_REV03!B:D,MATCH(H679,RAW_b_TEI0185_REV03!B:B,0),3)=L679,INDEX(
RAW_b_TEI0185_REV03!B:D,MATCH(H679,INDEX(RAW_b_TEI0185_REV03!B:B,MATCH(H679,RAW_b_TEI0185_REV03!B:B,)+1):'RAW_b_TEI0185_REV03'!B11750,)+MATCH(H679,RAW_b_TEI0185_REV03!B:B,),3),INDEX(RAW_b_TEI0185_REV03!B:D,MATCH(H679,RAW_b_TEI0185_REV03!B:B,0),3)),"---")),"---")</f>
        <v>J5-S1</v>
      </c>
      <c r="N679" t="str">
        <f>IFERROR(IF(AND(B679="B2B",J679="--"),L679,IF(
COUNTIF(B2B!H:H,(IF(K679&lt;&gt;"---",IF(INDEX(RAW_b_TEI0185_REV03!B:D,MATCH(H679,RAW_b_TEI0185_REV03!B:B,0),3)=L679,INDEX(
RAW_b_TEI0185_REV03!B:D,MATCH(H679,INDEX(RAW_b_TEI0185_REV03!B:B,MATCH(H679,RAW_b_TEI0185_REV03!B:B,)+1):'RAW_b_TEI0185_REV03'!B11750,)+MATCH(H679,RAW_b_TEI0185_REV03!B:B,),3),INDEX(RAW_b_TEI0185_REV03!B:D,MATCH(H679,RAW_b_TEI0185_REV03!B:B,0),3)),"---")))=0,"---",IF(K679&lt;&gt;"---",IF(INDEX(RAW_b_TEI0185_REV03!B:D,MATCH(H679,RAW_b_TEI0185_REV03!B:B,0),3)=L679,INDEX(
RAW_b_TEI0185_REV03!B:D,MATCH(H679,INDEX(RAW_b_TEI0185_REV03!B:B,MATCH(H679,RAW_b_TEI0185_REV03!B:B,)+1):'RAW_b_TEI0185_REV03'!B11750,)+MATCH(H679,RAW_b_TEI0185_REV03!B:B,),3),INDEX(RAW_b_TEI0185_REV03!B:D,MATCH(H679,RAW_b_TEI0185_REV03!B:B,0),3)),"---"))),"---")</f>
        <v>---</v>
      </c>
      <c r="T679">
        <f>COUNTIF(RAW_b_TEI0185_REV03!B:B,G679)</f>
        <v>9</v>
      </c>
      <c r="U679" t="str">
        <f t="shared" si="75"/>
        <v>Micro-USB B-UART_FGND</v>
      </c>
      <c r="W679" t="str">
        <f>IF(IF(IFERROR(VLOOKUP(H679,$O$6:$O$50,1,),1)=1,1,0),IFERROR(VLOOKUP($F$2&amp;"-"&amp;H679,RAW_b_TEI0185_REV03!C:G,4,0),"--"),"---")</f>
        <v>--</v>
      </c>
      <c r="X679" t="str">
        <f t="shared" si="76"/>
        <v>J5-S1</v>
      </c>
    </row>
    <row r="680" spans="1:24" x14ac:dyDescent="0.25">
      <c r="A680" t="s">
        <v>5800</v>
      </c>
      <c r="B680" t="s">
        <v>5790</v>
      </c>
      <c r="C680" t="s">
        <v>1748</v>
      </c>
      <c r="D680" t="s">
        <v>1470</v>
      </c>
      <c r="E680" t="s">
        <v>1758</v>
      </c>
      <c r="F680" t="str">
        <f t="shared" si="70"/>
        <v>J5-S6</v>
      </c>
      <c r="G680" t="str">
        <f>VLOOKUP(F680,RAW_b_TEI0185_REV03!A:B,2,0)</f>
        <v>UART_FGND</v>
      </c>
      <c r="H680" t="str">
        <f t="shared" si="71"/>
        <v>UART_FGND</v>
      </c>
      <c r="I680" t="str">
        <f t="shared" si="72"/>
        <v>--</v>
      </c>
      <c r="J680" t="str">
        <f t="shared" si="73"/>
        <v>--</v>
      </c>
      <c r="K680">
        <f>IFERROR(IF(J680="--",IF(G680=H680,VLOOKUP(G680,RAW_b_TEI0185_REV03!L:N,3,0),SUM(VLOOKUP(H680,RAW_b_TEI0185_REV03!L:N,3,0),VLOOKUP(G680,RAW_b_TEI0185_REV03!L:N,3,0))),"---"),"---")</f>
        <v>13.892099999999999</v>
      </c>
      <c r="L680" t="str">
        <f t="shared" si="74"/>
        <v>J5-S6</v>
      </c>
      <c r="M680" t="str">
        <f>IFERROR(IF(
COUNTIF(B2B!H:H,(IF(K680&lt;&gt;"---",IF(INDEX(RAW_b_TEI0185_REV03!B:D,MATCH(H680,RAW_b_TEI0185_REV03!B:B,0),3)=L680,INDEX(
RAW_b_TEI0185_REV03!B:D,MATCH(H680,INDEX(RAW_b_TEI0185_REV03!B:B,MATCH(H680,RAW_b_TEI0185_REV03!B:B,)+1):'RAW_b_TEI0185_REV03'!B11751,)+MATCH(H680,RAW_b_TEI0185_REV03!B:B,),3),INDEX(RAW_b_TEI0185_REV03!B:D,MATCH(H680,RAW_b_TEI0185_REV03!B:B,0),3)),"---")))=1,"---",IF(K680&lt;&gt;"---",IF(INDEX(RAW_b_TEI0185_REV03!B:D,MATCH(H680,RAW_b_TEI0185_REV03!B:B,0),3)=L680,INDEX(
RAW_b_TEI0185_REV03!B:D,MATCH(H680,INDEX(RAW_b_TEI0185_REV03!B:B,MATCH(H680,RAW_b_TEI0185_REV03!B:B,)+1):'RAW_b_TEI0185_REV03'!B11751,)+MATCH(H680,RAW_b_TEI0185_REV03!B:B,),3),INDEX(RAW_b_TEI0185_REV03!B:D,MATCH(H680,RAW_b_TEI0185_REV03!B:B,0),3)),"---")),"---")</f>
        <v>J5-S1</v>
      </c>
      <c r="N680" t="str">
        <f>IFERROR(IF(AND(B680="B2B",J680="--"),L680,IF(
COUNTIF(B2B!H:H,(IF(K680&lt;&gt;"---",IF(INDEX(RAW_b_TEI0185_REV03!B:D,MATCH(H680,RAW_b_TEI0185_REV03!B:B,0),3)=L680,INDEX(
RAW_b_TEI0185_REV03!B:D,MATCH(H680,INDEX(RAW_b_TEI0185_REV03!B:B,MATCH(H680,RAW_b_TEI0185_REV03!B:B,)+1):'RAW_b_TEI0185_REV03'!B11751,)+MATCH(H680,RAW_b_TEI0185_REV03!B:B,),3),INDEX(RAW_b_TEI0185_REV03!B:D,MATCH(H680,RAW_b_TEI0185_REV03!B:B,0),3)),"---")))=0,"---",IF(K680&lt;&gt;"---",IF(INDEX(RAW_b_TEI0185_REV03!B:D,MATCH(H680,RAW_b_TEI0185_REV03!B:B,0),3)=L680,INDEX(
RAW_b_TEI0185_REV03!B:D,MATCH(H680,INDEX(RAW_b_TEI0185_REV03!B:B,MATCH(H680,RAW_b_TEI0185_REV03!B:B,)+1):'RAW_b_TEI0185_REV03'!B11751,)+MATCH(H680,RAW_b_TEI0185_REV03!B:B,),3),INDEX(RAW_b_TEI0185_REV03!B:D,MATCH(H680,RAW_b_TEI0185_REV03!B:B,0),3)),"---"))),"---")</f>
        <v>---</v>
      </c>
      <c r="T680">
        <f>COUNTIF(RAW_b_TEI0185_REV03!B:B,G680)</f>
        <v>9</v>
      </c>
      <c r="U680" t="str">
        <f t="shared" si="75"/>
        <v>Micro-USB B-UART_FGND</v>
      </c>
      <c r="W680" t="str">
        <f>IF(IF(IFERROR(VLOOKUP(H680,$O$6:$O$50,1,),1)=1,1,0),IFERROR(VLOOKUP($F$2&amp;"-"&amp;H680,RAW_b_TEI0185_REV03!C:G,4,0),"--"),"---")</f>
        <v>--</v>
      </c>
      <c r="X680" t="str">
        <f t="shared" si="76"/>
        <v>J5-S1</v>
      </c>
    </row>
    <row r="681" spans="1:24" x14ac:dyDescent="0.25">
      <c r="A681" t="s">
        <v>5801</v>
      </c>
      <c r="B681" t="s">
        <v>5802</v>
      </c>
      <c r="C681" t="s">
        <v>1763</v>
      </c>
      <c r="D681" t="s">
        <v>835</v>
      </c>
      <c r="E681">
        <v>1</v>
      </c>
      <c r="F681" t="str">
        <f t="shared" si="70"/>
        <v>J7-1</v>
      </c>
      <c r="G681" t="str">
        <f>VLOOKUP(F681,RAW_b_TEI0185_REV03!A:B,2,0)</f>
        <v>NetD9_3</v>
      </c>
      <c r="H681" t="str">
        <f t="shared" si="71"/>
        <v>NetD9_3</v>
      </c>
      <c r="I681" t="str">
        <f t="shared" si="72"/>
        <v>--</v>
      </c>
      <c r="J681" t="str">
        <f t="shared" si="73"/>
        <v>--</v>
      </c>
      <c r="K681">
        <f>IFERROR(IF(J681="--",IF(G681=H681,VLOOKUP(G681,RAW_b_TEI0185_REV03!L:N,3,0),SUM(VLOOKUP(H681,RAW_b_TEI0185_REV03!L:N,3,0),VLOOKUP(G681,RAW_b_TEI0185_REV03!L:N,3,0))),"---"),"---")</f>
        <v>6.1165000000000003</v>
      </c>
      <c r="L681" t="str">
        <f t="shared" si="74"/>
        <v>J7-1</v>
      </c>
      <c r="M681" t="str">
        <f>IFERROR(IF(
COUNTIF(B2B!H:H,(IF(K681&lt;&gt;"---",IF(INDEX(RAW_b_TEI0185_REV03!B:D,MATCH(H681,RAW_b_TEI0185_REV03!B:B,0),3)=L681,INDEX(
RAW_b_TEI0185_REV03!B:D,MATCH(H681,INDEX(RAW_b_TEI0185_REV03!B:B,MATCH(H681,RAW_b_TEI0185_REV03!B:B,)+1):'RAW_b_TEI0185_REV03'!B11752,)+MATCH(H681,RAW_b_TEI0185_REV03!B:B,),3),INDEX(RAW_b_TEI0185_REV03!B:D,MATCH(H681,RAW_b_TEI0185_REV03!B:B,0),3)),"---")))=1,"---",IF(K681&lt;&gt;"---",IF(INDEX(RAW_b_TEI0185_REV03!B:D,MATCH(H681,RAW_b_TEI0185_REV03!B:B,0),3)=L681,INDEX(
RAW_b_TEI0185_REV03!B:D,MATCH(H681,INDEX(RAW_b_TEI0185_REV03!B:B,MATCH(H681,RAW_b_TEI0185_REV03!B:B,)+1):'RAW_b_TEI0185_REV03'!B11752,)+MATCH(H681,RAW_b_TEI0185_REV03!B:B,),3),INDEX(RAW_b_TEI0185_REV03!B:D,MATCH(H681,RAW_b_TEI0185_REV03!B:B,0),3)),"---")),"---")</f>
        <v>D9-3</v>
      </c>
      <c r="N681" t="str">
        <f>IFERROR(IF(AND(B681="B2B",J681="--"),L681,IF(
COUNTIF(B2B!H:H,(IF(K681&lt;&gt;"---",IF(INDEX(RAW_b_TEI0185_REV03!B:D,MATCH(H681,RAW_b_TEI0185_REV03!B:B,0),3)=L681,INDEX(
RAW_b_TEI0185_REV03!B:D,MATCH(H681,INDEX(RAW_b_TEI0185_REV03!B:B,MATCH(H681,RAW_b_TEI0185_REV03!B:B,)+1):'RAW_b_TEI0185_REV03'!B11752,)+MATCH(H681,RAW_b_TEI0185_REV03!B:B,),3),INDEX(RAW_b_TEI0185_REV03!B:D,MATCH(H681,RAW_b_TEI0185_REV03!B:B,0),3)),"---")))=0,"---",IF(K681&lt;&gt;"---",IF(INDEX(RAW_b_TEI0185_REV03!B:D,MATCH(H681,RAW_b_TEI0185_REV03!B:B,0),3)=L681,INDEX(
RAW_b_TEI0185_REV03!B:D,MATCH(H681,INDEX(RAW_b_TEI0185_REV03!B:B,MATCH(H681,RAW_b_TEI0185_REV03!B:B,)+1):'RAW_b_TEI0185_REV03'!B11752,)+MATCH(H681,RAW_b_TEI0185_REV03!B:B,),3),INDEX(RAW_b_TEI0185_REV03!B:D,MATCH(H681,RAW_b_TEI0185_REV03!B:B,0),3)),"---"))),"---")</f>
        <v>---</v>
      </c>
      <c r="T681">
        <f>COUNTIF(RAW_b_TEI0185_REV03!B:B,G681)</f>
        <v>3</v>
      </c>
      <c r="U681" t="str">
        <f t="shared" si="75"/>
        <v>SMA-NetD9_3</v>
      </c>
      <c r="W681" t="str">
        <f>IF(IF(IFERROR(VLOOKUP(H681,$O$6:$O$50,1,),1)=1,1,0),IFERROR(VLOOKUP($F$2&amp;"-"&amp;H681,RAW_b_TEI0185_REV03!C:G,4,0),"--"),"---")</f>
        <v>--</v>
      </c>
      <c r="X681" t="str">
        <f t="shared" si="76"/>
        <v>D9-3</v>
      </c>
    </row>
    <row r="682" spans="1:24" x14ac:dyDescent="0.25">
      <c r="A682" t="s">
        <v>5803</v>
      </c>
      <c r="B682" t="s">
        <v>5802</v>
      </c>
      <c r="C682" t="s">
        <v>294</v>
      </c>
      <c r="D682" t="s">
        <v>835</v>
      </c>
      <c r="E682">
        <v>2</v>
      </c>
      <c r="F682" t="str">
        <f t="shared" si="70"/>
        <v>J7-2</v>
      </c>
      <c r="G682" t="str">
        <f>VLOOKUP(F682,RAW_b_TEI0185_REV03!A:B,2,0)</f>
        <v>GND</v>
      </c>
      <c r="H682" t="str">
        <f t="shared" si="71"/>
        <v>GND</v>
      </c>
      <c r="I682" t="str">
        <f t="shared" si="72"/>
        <v>--</v>
      </c>
      <c r="J682" t="str">
        <f t="shared" si="73"/>
        <v>---</v>
      </c>
      <c r="K682" t="str">
        <f>IFERROR(IF(J682="--",IF(G682=H682,VLOOKUP(G682,RAW_b_TEI0185_REV03!L:N,3,0),SUM(VLOOKUP(H682,RAW_b_TEI0185_REV03!L:N,3,0),VLOOKUP(G682,RAW_b_TEI0185_REV03!L:N,3,0))),"---"),"---")</f>
        <v>---</v>
      </c>
      <c r="L682" t="str">
        <f t="shared" si="74"/>
        <v>J7-2</v>
      </c>
      <c r="M682" t="str">
        <f>IFERROR(IF(
COUNTIF(B2B!H:H,(IF(K682&lt;&gt;"---",IF(INDEX(RAW_b_TEI0185_REV03!B:D,MATCH(H682,RAW_b_TEI0185_REV03!B:B,0),3)=L682,INDEX(
RAW_b_TEI0185_REV03!B:D,MATCH(H682,INDEX(RAW_b_TEI0185_REV03!B:B,MATCH(H682,RAW_b_TEI0185_REV03!B:B,)+1):'RAW_b_TEI0185_REV03'!B11753,)+MATCH(H682,RAW_b_TEI0185_REV03!B:B,),3),INDEX(RAW_b_TEI0185_REV03!B:D,MATCH(H682,RAW_b_TEI0185_REV03!B:B,0),3)),"---")))=1,"---",IF(K682&lt;&gt;"---",IF(INDEX(RAW_b_TEI0185_REV03!B:D,MATCH(H682,RAW_b_TEI0185_REV03!B:B,0),3)=L682,INDEX(
RAW_b_TEI0185_REV03!B:D,MATCH(H682,INDEX(RAW_b_TEI0185_REV03!B:B,MATCH(H682,RAW_b_TEI0185_REV03!B:B,)+1):'RAW_b_TEI0185_REV03'!B11753,)+MATCH(H682,RAW_b_TEI0185_REV03!B:B,),3),INDEX(RAW_b_TEI0185_REV03!B:D,MATCH(H682,RAW_b_TEI0185_REV03!B:B,0),3)),"---")),"---")</f>
        <v>---</v>
      </c>
      <c r="N682" t="str">
        <f>IFERROR(IF(AND(B682="B2B",J682="--"),L682,IF(
COUNTIF(B2B!H:H,(IF(K682&lt;&gt;"---",IF(INDEX(RAW_b_TEI0185_REV03!B:D,MATCH(H682,RAW_b_TEI0185_REV03!B:B,0),3)=L682,INDEX(
RAW_b_TEI0185_REV03!B:D,MATCH(H682,INDEX(RAW_b_TEI0185_REV03!B:B,MATCH(H682,RAW_b_TEI0185_REV03!B:B,)+1):'RAW_b_TEI0185_REV03'!B11753,)+MATCH(H682,RAW_b_TEI0185_REV03!B:B,),3),INDEX(RAW_b_TEI0185_REV03!B:D,MATCH(H682,RAW_b_TEI0185_REV03!B:B,0),3)),"---")))=0,"---",IF(K682&lt;&gt;"---",IF(INDEX(RAW_b_TEI0185_REV03!B:D,MATCH(H682,RAW_b_TEI0185_REV03!B:B,0),3)=L682,INDEX(
RAW_b_TEI0185_REV03!B:D,MATCH(H682,INDEX(RAW_b_TEI0185_REV03!B:B,MATCH(H682,RAW_b_TEI0185_REV03!B:B,)+1):'RAW_b_TEI0185_REV03'!B11753,)+MATCH(H682,RAW_b_TEI0185_REV03!B:B,),3),INDEX(RAW_b_TEI0185_REV03!B:D,MATCH(H682,RAW_b_TEI0185_REV03!B:B,0),3)),"---"))),"---")</f>
        <v>---</v>
      </c>
      <c r="T682">
        <f>COUNTIF(RAW_b_TEI0185_REV03!B:B,G682)</f>
        <v>2019</v>
      </c>
      <c r="U682" t="str">
        <f t="shared" si="75"/>
        <v>SMA-GND</v>
      </c>
      <c r="W682" t="str">
        <f>IF(IF(IFERROR(VLOOKUP(H682,$O$6:$O$50,1,),1)=1,1,0),IFERROR(VLOOKUP($F$2&amp;"-"&amp;H682,RAW_b_TEI0185_REV03!C:G,4,0),"--"),"---")</f>
        <v>---</v>
      </c>
      <c r="X682" t="str">
        <f t="shared" si="76"/>
        <v>---</v>
      </c>
    </row>
    <row r="683" spans="1:24" x14ac:dyDescent="0.25">
      <c r="A683" t="s">
        <v>5804</v>
      </c>
      <c r="B683" t="s">
        <v>5802</v>
      </c>
      <c r="C683" t="s">
        <v>294</v>
      </c>
      <c r="D683" t="s">
        <v>835</v>
      </c>
      <c r="E683">
        <v>3</v>
      </c>
      <c r="F683" t="str">
        <f t="shared" si="70"/>
        <v>J7-3</v>
      </c>
      <c r="G683" t="str">
        <f>VLOOKUP(F683,RAW_b_TEI0185_REV03!A:B,2,0)</f>
        <v>GND</v>
      </c>
      <c r="H683" t="str">
        <f t="shared" si="71"/>
        <v>GND</v>
      </c>
      <c r="I683" t="str">
        <f t="shared" si="72"/>
        <v>--</v>
      </c>
      <c r="J683" t="str">
        <f t="shared" si="73"/>
        <v>---</v>
      </c>
      <c r="K683" t="str">
        <f>IFERROR(IF(J683="--",IF(G683=H683,VLOOKUP(G683,RAW_b_TEI0185_REV03!L:N,3,0),SUM(VLOOKUP(H683,RAW_b_TEI0185_REV03!L:N,3,0),VLOOKUP(G683,RAW_b_TEI0185_REV03!L:N,3,0))),"---"),"---")</f>
        <v>---</v>
      </c>
      <c r="L683" t="str">
        <f t="shared" si="74"/>
        <v>J7-3</v>
      </c>
      <c r="M683" t="str">
        <f>IFERROR(IF(
COUNTIF(B2B!H:H,(IF(K683&lt;&gt;"---",IF(INDEX(RAW_b_TEI0185_REV03!B:D,MATCH(H683,RAW_b_TEI0185_REV03!B:B,0),3)=L683,INDEX(
RAW_b_TEI0185_REV03!B:D,MATCH(H683,INDEX(RAW_b_TEI0185_REV03!B:B,MATCH(H683,RAW_b_TEI0185_REV03!B:B,)+1):'RAW_b_TEI0185_REV03'!B11754,)+MATCH(H683,RAW_b_TEI0185_REV03!B:B,),3),INDEX(RAW_b_TEI0185_REV03!B:D,MATCH(H683,RAW_b_TEI0185_REV03!B:B,0),3)),"---")))=1,"---",IF(K683&lt;&gt;"---",IF(INDEX(RAW_b_TEI0185_REV03!B:D,MATCH(H683,RAW_b_TEI0185_REV03!B:B,0),3)=L683,INDEX(
RAW_b_TEI0185_REV03!B:D,MATCH(H683,INDEX(RAW_b_TEI0185_REV03!B:B,MATCH(H683,RAW_b_TEI0185_REV03!B:B,)+1):'RAW_b_TEI0185_REV03'!B11754,)+MATCH(H683,RAW_b_TEI0185_REV03!B:B,),3),INDEX(RAW_b_TEI0185_REV03!B:D,MATCH(H683,RAW_b_TEI0185_REV03!B:B,0),3)),"---")),"---")</f>
        <v>---</v>
      </c>
      <c r="N683" t="str">
        <f>IFERROR(IF(AND(B683="B2B",J683="--"),L683,IF(
COUNTIF(B2B!H:H,(IF(K683&lt;&gt;"---",IF(INDEX(RAW_b_TEI0185_REV03!B:D,MATCH(H683,RAW_b_TEI0185_REV03!B:B,0),3)=L683,INDEX(
RAW_b_TEI0185_REV03!B:D,MATCH(H683,INDEX(RAW_b_TEI0185_REV03!B:B,MATCH(H683,RAW_b_TEI0185_REV03!B:B,)+1):'RAW_b_TEI0185_REV03'!B11754,)+MATCH(H683,RAW_b_TEI0185_REV03!B:B,),3),INDEX(RAW_b_TEI0185_REV03!B:D,MATCH(H683,RAW_b_TEI0185_REV03!B:B,0),3)),"---")))=0,"---",IF(K683&lt;&gt;"---",IF(INDEX(RAW_b_TEI0185_REV03!B:D,MATCH(H683,RAW_b_TEI0185_REV03!B:B,0),3)=L683,INDEX(
RAW_b_TEI0185_REV03!B:D,MATCH(H683,INDEX(RAW_b_TEI0185_REV03!B:B,MATCH(H683,RAW_b_TEI0185_REV03!B:B,)+1):'RAW_b_TEI0185_REV03'!B11754,)+MATCH(H683,RAW_b_TEI0185_REV03!B:B,),3),INDEX(RAW_b_TEI0185_REV03!B:D,MATCH(H683,RAW_b_TEI0185_REV03!B:B,0),3)),"---"))),"---")</f>
        <v>---</v>
      </c>
      <c r="T683">
        <f>COUNTIF(RAW_b_TEI0185_REV03!B:B,G683)</f>
        <v>2019</v>
      </c>
      <c r="U683" t="str">
        <f t="shared" si="75"/>
        <v>SMA-GND</v>
      </c>
      <c r="W683" t="str">
        <f>IF(IF(IFERROR(VLOOKUP(H683,$O$6:$O$50,1,),1)=1,1,0),IFERROR(VLOOKUP($F$2&amp;"-"&amp;H683,RAW_b_TEI0185_REV03!C:G,4,0),"--"),"---")</f>
        <v>---</v>
      </c>
      <c r="X683" t="str">
        <f t="shared" si="76"/>
        <v>---</v>
      </c>
    </row>
    <row r="684" spans="1:24" x14ac:dyDescent="0.25">
      <c r="A684" t="s">
        <v>5805</v>
      </c>
      <c r="B684" t="s">
        <v>5802</v>
      </c>
      <c r="C684" t="s">
        <v>294</v>
      </c>
      <c r="D684" t="s">
        <v>835</v>
      </c>
      <c r="E684">
        <v>4</v>
      </c>
      <c r="F684" t="str">
        <f t="shared" si="70"/>
        <v>J7-4</v>
      </c>
      <c r="G684" t="str">
        <f>VLOOKUP(F684,RAW_b_TEI0185_REV03!A:B,2,0)</f>
        <v>GND</v>
      </c>
      <c r="H684" t="str">
        <f t="shared" si="71"/>
        <v>GND</v>
      </c>
      <c r="I684" t="str">
        <f t="shared" si="72"/>
        <v>--</v>
      </c>
      <c r="J684" t="str">
        <f t="shared" si="73"/>
        <v>---</v>
      </c>
      <c r="K684" t="str">
        <f>IFERROR(IF(J684="--",IF(G684=H684,VLOOKUP(G684,RAW_b_TEI0185_REV03!L:N,3,0),SUM(VLOOKUP(H684,RAW_b_TEI0185_REV03!L:N,3,0),VLOOKUP(G684,RAW_b_TEI0185_REV03!L:N,3,0))),"---"),"---")</f>
        <v>---</v>
      </c>
      <c r="L684" t="str">
        <f t="shared" si="74"/>
        <v>J7-4</v>
      </c>
      <c r="M684" t="str">
        <f>IFERROR(IF(
COUNTIF(B2B!H:H,(IF(K684&lt;&gt;"---",IF(INDEX(RAW_b_TEI0185_REV03!B:D,MATCH(H684,RAW_b_TEI0185_REV03!B:B,0),3)=L684,INDEX(
RAW_b_TEI0185_REV03!B:D,MATCH(H684,INDEX(RAW_b_TEI0185_REV03!B:B,MATCH(H684,RAW_b_TEI0185_REV03!B:B,)+1):'RAW_b_TEI0185_REV03'!B11755,)+MATCH(H684,RAW_b_TEI0185_REV03!B:B,),3),INDEX(RAW_b_TEI0185_REV03!B:D,MATCH(H684,RAW_b_TEI0185_REV03!B:B,0),3)),"---")))=1,"---",IF(K684&lt;&gt;"---",IF(INDEX(RAW_b_TEI0185_REV03!B:D,MATCH(H684,RAW_b_TEI0185_REV03!B:B,0),3)=L684,INDEX(
RAW_b_TEI0185_REV03!B:D,MATCH(H684,INDEX(RAW_b_TEI0185_REV03!B:B,MATCH(H684,RAW_b_TEI0185_REV03!B:B,)+1):'RAW_b_TEI0185_REV03'!B11755,)+MATCH(H684,RAW_b_TEI0185_REV03!B:B,),3),INDEX(RAW_b_TEI0185_REV03!B:D,MATCH(H684,RAW_b_TEI0185_REV03!B:B,0),3)),"---")),"---")</f>
        <v>---</v>
      </c>
      <c r="N684" t="str">
        <f>IFERROR(IF(AND(B684="B2B",J684="--"),L684,IF(
COUNTIF(B2B!H:H,(IF(K684&lt;&gt;"---",IF(INDEX(RAW_b_TEI0185_REV03!B:D,MATCH(H684,RAW_b_TEI0185_REV03!B:B,0),3)=L684,INDEX(
RAW_b_TEI0185_REV03!B:D,MATCH(H684,INDEX(RAW_b_TEI0185_REV03!B:B,MATCH(H684,RAW_b_TEI0185_REV03!B:B,)+1):'RAW_b_TEI0185_REV03'!B11755,)+MATCH(H684,RAW_b_TEI0185_REV03!B:B,),3),INDEX(RAW_b_TEI0185_REV03!B:D,MATCH(H684,RAW_b_TEI0185_REV03!B:B,0),3)),"---")))=0,"---",IF(K684&lt;&gt;"---",IF(INDEX(RAW_b_TEI0185_REV03!B:D,MATCH(H684,RAW_b_TEI0185_REV03!B:B,0),3)=L684,INDEX(
RAW_b_TEI0185_REV03!B:D,MATCH(H684,INDEX(RAW_b_TEI0185_REV03!B:B,MATCH(H684,RAW_b_TEI0185_REV03!B:B,)+1):'RAW_b_TEI0185_REV03'!B11755,)+MATCH(H684,RAW_b_TEI0185_REV03!B:B,),3),INDEX(RAW_b_TEI0185_REV03!B:D,MATCH(H684,RAW_b_TEI0185_REV03!B:B,0),3)),"---"))),"---")</f>
        <v>---</v>
      </c>
      <c r="T684">
        <f>COUNTIF(RAW_b_TEI0185_REV03!B:B,G684)</f>
        <v>2019</v>
      </c>
      <c r="U684" t="str">
        <f t="shared" si="75"/>
        <v>SMA-GND</v>
      </c>
      <c r="W684" t="str">
        <f>IF(IF(IFERROR(VLOOKUP(H684,$O$6:$O$50,1,),1)=1,1,0),IFERROR(VLOOKUP($F$2&amp;"-"&amp;H684,RAW_b_TEI0185_REV03!C:G,4,0),"--"),"---")</f>
        <v>---</v>
      </c>
      <c r="X684" t="str">
        <f t="shared" si="76"/>
        <v>---</v>
      </c>
    </row>
    <row r="685" spans="1:24" x14ac:dyDescent="0.25">
      <c r="A685" t="s">
        <v>5806</v>
      </c>
      <c r="B685" t="s">
        <v>5802</v>
      </c>
      <c r="C685" t="s">
        <v>294</v>
      </c>
      <c r="D685" t="s">
        <v>835</v>
      </c>
      <c r="E685">
        <v>5</v>
      </c>
      <c r="F685" t="str">
        <f t="shared" si="70"/>
        <v>J7-5</v>
      </c>
      <c r="G685" t="str">
        <f>VLOOKUP(F685,RAW_b_TEI0185_REV03!A:B,2,0)</f>
        <v>GND</v>
      </c>
      <c r="H685" t="str">
        <f t="shared" si="71"/>
        <v>GND</v>
      </c>
      <c r="I685" t="str">
        <f t="shared" si="72"/>
        <v>--</v>
      </c>
      <c r="J685" t="str">
        <f t="shared" si="73"/>
        <v>---</v>
      </c>
      <c r="K685" t="str">
        <f>IFERROR(IF(J685="--",IF(G685=H685,VLOOKUP(G685,RAW_b_TEI0185_REV03!L:N,3,0),SUM(VLOOKUP(H685,RAW_b_TEI0185_REV03!L:N,3,0),VLOOKUP(G685,RAW_b_TEI0185_REV03!L:N,3,0))),"---"),"---")</f>
        <v>---</v>
      </c>
      <c r="L685" t="str">
        <f t="shared" si="74"/>
        <v>J7-5</v>
      </c>
      <c r="M685" t="str">
        <f>IFERROR(IF(
COUNTIF(B2B!H:H,(IF(K685&lt;&gt;"---",IF(INDEX(RAW_b_TEI0185_REV03!B:D,MATCH(H685,RAW_b_TEI0185_REV03!B:B,0),3)=L685,INDEX(
RAW_b_TEI0185_REV03!B:D,MATCH(H685,INDEX(RAW_b_TEI0185_REV03!B:B,MATCH(H685,RAW_b_TEI0185_REV03!B:B,)+1):'RAW_b_TEI0185_REV03'!B11756,)+MATCH(H685,RAW_b_TEI0185_REV03!B:B,),3),INDEX(RAW_b_TEI0185_REV03!B:D,MATCH(H685,RAW_b_TEI0185_REV03!B:B,0),3)),"---")))=1,"---",IF(K685&lt;&gt;"---",IF(INDEX(RAW_b_TEI0185_REV03!B:D,MATCH(H685,RAW_b_TEI0185_REV03!B:B,0),3)=L685,INDEX(
RAW_b_TEI0185_REV03!B:D,MATCH(H685,INDEX(RAW_b_TEI0185_REV03!B:B,MATCH(H685,RAW_b_TEI0185_REV03!B:B,)+1):'RAW_b_TEI0185_REV03'!B11756,)+MATCH(H685,RAW_b_TEI0185_REV03!B:B,),3),INDEX(RAW_b_TEI0185_REV03!B:D,MATCH(H685,RAW_b_TEI0185_REV03!B:B,0),3)),"---")),"---")</f>
        <v>---</v>
      </c>
      <c r="N685" t="str">
        <f>IFERROR(IF(AND(B685="B2B",J685="--"),L685,IF(
COUNTIF(B2B!H:H,(IF(K685&lt;&gt;"---",IF(INDEX(RAW_b_TEI0185_REV03!B:D,MATCH(H685,RAW_b_TEI0185_REV03!B:B,0),3)=L685,INDEX(
RAW_b_TEI0185_REV03!B:D,MATCH(H685,INDEX(RAW_b_TEI0185_REV03!B:B,MATCH(H685,RAW_b_TEI0185_REV03!B:B,)+1):'RAW_b_TEI0185_REV03'!B11756,)+MATCH(H685,RAW_b_TEI0185_REV03!B:B,),3),INDEX(RAW_b_TEI0185_REV03!B:D,MATCH(H685,RAW_b_TEI0185_REV03!B:B,0),3)),"---")))=0,"---",IF(K685&lt;&gt;"---",IF(INDEX(RAW_b_TEI0185_REV03!B:D,MATCH(H685,RAW_b_TEI0185_REV03!B:B,0),3)=L685,INDEX(
RAW_b_TEI0185_REV03!B:D,MATCH(H685,INDEX(RAW_b_TEI0185_REV03!B:B,MATCH(H685,RAW_b_TEI0185_REV03!B:B,)+1):'RAW_b_TEI0185_REV03'!B11756,)+MATCH(H685,RAW_b_TEI0185_REV03!B:B,),3),INDEX(RAW_b_TEI0185_REV03!B:D,MATCH(H685,RAW_b_TEI0185_REV03!B:B,0),3)),"---"))),"---")</f>
        <v>---</v>
      </c>
      <c r="T685">
        <f>COUNTIF(RAW_b_TEI0185_REV03!B:B,G685)</f>
        <v>2019</v>
      </c>
      <c r="U685" t="str">
        <f t="shared" si="75"/>
        <v>SMA-GND</v>
      </c>
      <c r="W685" t="str">
        <f>IF(IF(IFERROR(VLOOKUP(H685,$O$6:$O$50,1,),1)=1,1,0),IFERROR(VLOOKUP($F$2&amp;"-"&amp;H685,RAW_b_TEI0185_REV03!C:G,4,0),"--"),"---")</f>
        <v>---</v>
      </c>
      <c r="X685" t="str">
        <f t="shared" si="76"/>
        <v>---</v>
      </c>
    </row>
    <row r="686" spans="1:24" x14ac:dyDescent="0.25">
      <c r="A686" t="s">
        <v>5807</v>
      </c>
      <c r="B686" t="s">
        <v>5808</v>
      </c>
      <c r="C686" t="s">
        <v>1769</v>
      </c>
      <c r="D686" t="s">
        <v>1472</v>
      </c>
      <c r="E686">
        <v>1</v>
      </c>
      <c r="F686" t="str">
        <f t="shared" si="70"/>
        <v>J8-1</v>
      </c>
      <c r="G686" t="str">
        <f>VLOOKUP(F686,RAW_b_TEI0185_REV03!A:B,2,0)</f>
        <v>VID_SDA</v>
      </c>
      <c r="H686" t="str">
        <f t="shared" si="71"/>
        <v>PWRMGT_SDA</v>
      </c>
      <c r="I686" t="str">
        <f t="shared" si="72"/>
        <v>U31</v>
      </c>
      <c r="J686" t="str">
        <f t="shared" si="73"/>
        <v>--</v>
      </c>
      <c r="K686">
        <f>IFERROR(IF(J686="--",IF(G686=H686,VLOOKUP(G686,RAW_b_TEI0185_REV03!L:N,3,0),SUM(VLOOKUP(H686,RAW_b_TEI0185_REV03!L:N,3,0),VLOOKUP(G686,RAW_b_TEI0185_REV03!L:N,3,0))),"---"),"---")</f>
        <v>242.84719999999999</v>
      </c>
      <c r="L686" t="str">
        <f t="shared" si="74"/>
        <v>J8-1</v>
      </c>
      <c r="M686" t="str">
        <f>IFERROR(IF(
COUNTIF(B2B!H:H,(IF(K686&lt;&gt;"---",IF(INDEX(RAW_b_TEI0185_REV03!B:D,MATCH(H686,RAW_b_TEI0185_REV03!B:B,0),3)=L686,INDEX(
RAW_b_TEI0185_REV03!B:D,MATCH(H686,INDEX(RAW_b_TEI0185_REV03!B:B,MATCH(H686,RAW_b_TEI0185_REV03!B:B,)+1):'RAW_b_TEI0185_REV03'!B11757,)+MATCH(H686,RAW_b_TEI0185_REV03!B:B,),3),INDEX(RAW_b_TEI0185_REV03!B:D,MATCH(H686,RAW_b_TEI0185_REV03!B:B,0),3)),"---")))=1,"---",IF(K686&lt;&gt;"---",IF(INDEX(RAW_b_TEI0185_REV03!B:D,MATCH(H686,RAW_b_TEI0185_REV03!B:B,0),3)=L686,INDEX(
RAW_b_TEI0185_REV03!B:D,MATCH(H686,INDEX(RAW_b_TEI0185_REV03!B:B,MATCH(H686,RAW_b_TEI0185_REV03!B:B,)+1):'RAW_b_TEI0185_REV03'!B11757,)+MATCH(H686,RAW_b_TEI0185_REV03!B:B,),3),INDEX(RAW_b_TEI0185_REV03!B:D,MATCH(H686,RAW_b_TEI0185_REV03!B:B,0),3)),"---")),"---")</f>
        <v>U1-CF99</v>
      </c>
      <c r="N686" t="str">
        <f>IFERROR(IF(AND(B686="B2B",J686="--"),L686,IF(
COUNTIF(B2B!H:H,(IF(K686&lt;&gt;"---",IF(INDEX(RAW_b_TEI0185_REV03!B:D,MATCH(H686,RAW_b_TEI0185_REV03!B:B,0),3)=L686,INDEX(
RAW_b_TEI0185_REV03!B:D,MATCH(H686,INDEX(RAW_b_TEI0185_REV03!B:B,MATCH(H686,RAW_b_TEI0185_REV03!B:B,)+1):'RAW_b_TEI0185_REV03'!B11757,)+MATCH(H686,RAW_b_TEI0185_REV03!B:B,),3),INDEX(RAW_b_TEI0185_REV03!B:D,MATCH(H686,RAW_b_TEI0185_REV03!B:B,0),3)),"---")))=0,"---",IF(K686&lt;&gt;"---",IF(INDEX(RAW_b_TEI0185_REV03!B:D,MATCH(H686,RAW_b_TEI0185_REV03!B:B,0),3)=L686,INDEX(
RAW_b_TEI0185_REV03!B:D,MATCH(H686,INDEX(RAW_b_TEI0185_REV03!B:B,MATCH(H686,RAW_b_TEI0185_REV03!B:B,)+1):'RAW_b_TEI0185_REV03'!B11757,)+MATCH(H686,RAW_b_TEI0185_REV03!B:B,),3),INDEX(RAW_b_TEI0185_REV03!B:D,MATCH(H686,RAW_b_TEI0185_REV03!B:B,0),3)),"---"))),"---")</f>
        <v>---</v>
      </c>
      <c r="T686">
        <f>COUNTIF(RAW_b_TEI0185_REV03!B:B,G686)</f>
        <v>4</v>
      </c>
      <c r="U686" t="str">
        <f t="shared" si="75"/>
        <v>Pin Header-VID_SDA</v>
      </c>
      <c r="W686" t="str">
        <f>IF(IF(IFERROR(VLOOKUP(H686,$O$6:$O$50,1,),1)=1,1,0),IFERROR(VLOOKUP($F$2&amp;"-"&amp;H686,RAW_b_TEI0185_REV03!C:G,4,0),"--"),"---")</f>
        <v>CF99</v>
      </c>
      <c r="X686" t="str">
        <f t="shared" si="76"/>
        <v>---</v>
      </c>
    </row>
    <row r="687" spans="1:24" x14ac:dyDescent="0.25">
      <c r="A687" t="s">
        <v>5809</v>
      </c>
      <c r="B687" t="s">
        <v>5808</v>
      </c>
      <c r="C687" t="s">
        <v>294</v>
      </c>
      <c r="D687" t="s">
        <v>1472</v>
      </c>
      <c r="E687">
        <v>2</v>
      </c>
      <c r="F687" t="str">
        <f t="shared" si="70"/>
        <v>J8-2</v>
      </c>
      <c r="G687" t="str">
        <f>VLOOKUP(F687,RAW_b_TEI0185_REV03!A:B,2,0)</f>
        <v>GND</v>
      </c>
      <c r="H687" t="str">
        <f t="shared" si="71"/>
        <v>GND</v>
      </c>
      <c r="I687" t="str">
        <f t="shared" si="72"/>
        <v>--</v>
      </c>
      <c r="J687" t="str">
        <f t="shared" si="73"/>
        <v>---</v>
      </c>
      <c r="K687" t="str">
        <f>IFERROR(IF(J687="--",IF(G687=H687,VLOOKUP(G687,RAW_b_TEI0185_REV03!L:N,3,0),SUM(VLOOKUP(H687,RAW_b_TEI0185_REV03!L:N,3,0),VLOOKUP(G687,RAW_b_TEI0185_REV03!L:N,3,0))),"---"),"---")</f>
        <v>---</v>
      </c>
      <c r="L687" t="str">
        <f t="shared" si="74"/>
        <v>J8-2</v>
      </c>
      <c r="M687" t="str">
        <f>IFERROR(IF(
COUNTIF(B2B!H:H,(IF(K687&lt;&gt;"---",IF(INDEX(RAW_b_TEI0185_REV03!B:D,MATCH(H687,RAW_b_TEI0185_REV03!B:B,0),3)=L687,INDEX(
RAW_b_TEI0185_REV03!B:D,MATCH(H687,INDEX(RAW_b_TEI0185_REV03!B:B,MATCH(H687,RAW_b_TEI0185_REV03!B:B,)+1):'RAW_b_TEI0185_REV03'!B11758,)+MATCH(H687,RAW_b_TEI0185_REV03!B:B,),3),INDEX(RAW_b_TEI0185_REV03!B:D,MATCH(H687,RAW_b_TEI0185_REV03!B:B,0),3)),"---")))=1,"---",IF(K687&lt;&gt;"---",IF(INDEX(RAW_b_TEI0185_REV03!B:D,MATCH(H687,RAW_b_TEI0185_REV03!B:B,0),3)=L687,INDEX(
RAW_b_TEI0185_REV03!B:D,MATCH(H687,INDEX(RAW_b_TEI0185_REV03!B:B,MATCH(H687,RAW_b_TEI0185_REV03!B:B,)+1):'RAW_b_TEI0185_REV03'!B11758,)+MATCH(H687,RAW_b_TEI0185_REV03!B:B,),3),INDEX(RAW_b_TEI0185_REV03!B:D,MATCH(H687,RAW_b_TEI0185_REV03!B:B,0),3)),"---")),"---")</f>
        <v>---</v>
      </c>
      <c r="N687" t="str">
        <f>IFERROR(IF(AND(B687="B2B",J687="--"),L687,IF(
COUNTIF(B2B!H:H,(IF(K687&lt;&gt;"---",IF(INDEX(RAW_b_TEI0185_REV03!B:D,MATCH(H687,RAW_b_TEI0185_REV03!B:B,0),3)=L687,INDEX(
RAW_b_TEI0185_REV03!B:D,MATCH(H687,INDEX(RAW_b_TEI0185_REV03!B:B,MATCH(H687,RAW_b_TEI0185_REV03!B:B,)+1):'RAW_b_TEI0185_REV03'!B11758,)+MATCH(H687,RAW_b_TEI0185_REV03!B:B,),3),INDEX(RAW_b_TEI0185_REV03!B:D,MATCH(H687,RAW_b_TEI0185_REV03!B:B,0),3)),"---")))=0,"---",IF(K687&lt;&gt;"---",IF(INDEX(RAW_b_TEI0185_REV03!B:D,MATCH(H687,RAW_b_TEI0185_REV03!B:B,0),3)=L687,INDEX(
RAW_b_TEI0185_REV03!B:D,MATCH(H687,INDEX(RAW_b_TEI0185_REV03!B:B,MATCH(H687,RAW_b_TEI0185_REV03!B:B,)+1):'RAW_b_TEI0185_REV03'!B11758,)+MATCH(H687,RAW_b_TEI0185_REV03!B:B,),3),INDEX(RAW_b_TEI0185_REV03!B:D,MATCH(H687,RAW_b_TEI0185_REV03!B:B,0),3)),"---"))),"---")</f>
        <v>---</v>
      </c>
      <c r="T687">
        <f>COUNTIF(RAW_b_TEI0185_REV03!B:B,G687)</f>
        <v>2019</v>
      </c>
      <c r="U687" t="str">
        <f t="shared" si="75"/>
        <v>Pin Header-GND</v>
      </c>
      <c r="W687" t="str">
        <f>IF(IF(IFERROR(VLOOKUP(H687,$O$6:$O$50,1,),1)=1,1,0),IFERROR(VLOOKUP($F$2&amp;"-"&amp;H687,RAW_b_TEI0185_REV03!C:G,4,0),"--"),"---")</f>
        <v>---</v>
      </c>
      <c r="X687" t="str">
        <f t="shared" si="76"/>
        <v>---</v>
      </c>
    </row>
    <row r="688" spans="1:24" x14ac:dyDescent="0.25">
      <c r="A688" t="s">
        <v>5810</v>
      </c>
      <c r="B688" t="s">
        <v>5808</v>
      </c>
      <c r="C688" t="s">
        <v>1772</v>
      </c>
      <c r="D688" t="s">
        <v>1472</v>
      </c>
      <c r="E688">
        <v>3</v>
      </c>
      <c r="F688" t="str">
        <f t="shared" si="70"/>
        <v>J8-3</v>
      </c>
      <c r="G688" t="str">
        <f>VLOOKUP(F688,RAW_b_TEI0185_REV03!A:B,2,0)</f>
        <v>VID_SCL</v>
      </c>
      <c r="H688" t="str">
        <f t="shared" si="71"/>
        <v>PWRMGT_SCL</v>
      </c>
      <c r="I688" t="str">
        <f t="shared" si="72"/>
        <v>U31</v>
      </c>
      <c r="J688" t="str">
        <f t="shared" si="73"/>
        <v>--</v>
      </c>
      <c r="K688">
        <f>IFERROR(IF(J688="--",IF(G688=H688,VLOOKUP(G688,RAW_b_TEI0185_REV03!L:N,3,0),SUM(VLOOKUP(H688,RAW_b_TEI0185_REV03!L:N,3,0),VLOOKUP(G688,RAW_b_TEI0185_REV03!L:N,3,0))),"---"),"---")</f>
        <v>239.78930000000003</v>
      </c>
      <c r="L688" t="str">
        <f t="shared" si="74"/>
        <v>J8-3</v>
      </c>
      <c r="M688" t="str">
        <f>IFERROR(IF(
COUNTIF(B2B!H:H,(IF(K688&lt;&gt;"---",IF(INDEX(RAW_b_TEI0185_REV03!B:D,MATCH(H688,RAW_b_TEI0185_REV03!B:B,0),3)=L688,INDEX(
RAW_b_TEI0185_REV03!B:D,MATCH(H688,INDEX(RAW_b_TEI0185_REV03!B:B,MATCH(H688,RAW_b_TEI0185_REV03!B:B,)+1):'RAW_b_TEI0185_REV03'!B11759,)+MATCH(H688,RAW_b_TEI0185_REV03!B:B,),3),INDEX(RAW_b_TEI0185_REV03!B:D,MATCH(H688,RAW_b_TEI0185_REV03!B:B,0),3)),"---")))=1,"---",IF(K688&lt;&gt;"---",IF(INDEX(RAW_b_TEI0185_REV03!B:D,MATCH(H688,RAW_b_TEI0185_REV03!B:B,0),3)=L688,INDEX(
RAW_b_TEI0185_REV03!B:D,MATCH(H688,INDEX(RAW_b_TEI0185_REV03!B:B,MATCH(H688,RAW_b_TEI0185_REV03!B:B,)+1):'RAW_b_TEI0185_REV03'!B11759,)+MATCH(H688,RAW_b_TEI0185_REV03!B:B,),3),INDEX(RAW_b_TEI0185_REV03!B:D,MATCH(H688,RAW_b_TEI0185_REV03!B:B,0),3)),"---")),"---")</f>
        <v>U1-CF109</v>
      </c>
      <c r="N688" t="str">
        <f>IFERROR(IF(AND(B688="B2B",J688="--"),L688,IF(
COUNTIF(B2B!H:H,(IF(K688&lt;&gt;"---",IF(INDEX(RAW_b_TEI0185_REV03!B:D,MATCH(H688,RAW_b_TEI0185_REV03!B:B,0),3)=L688,INDEX(
RAW_b_TEI0185_REV03!B:D,MATCH(H688,INDEX(RAW_b_TEI0185_REV03!B:B,MATCH(H688,RAW_b_TEI0185_REV03!B:B,)+1):'RAW_b_TEI0185_REV03'!B11759,)+MATCH(H688,RAW_b_TEI0185_REV03!B:B,),3),INDEX(RAW_b_TEI0185_REV03!B:D,MATCH(H688,RAW_b_TEI0185_REV03!B:B,0),3)),"---")))=0,"---",IF(K688&lt;&gt;"---",IF(INDEX(RAW_b_TEI0185_REV03!B:D,MATCH(H688,RAW_b_TEI0185_REV03!B:B,0),3)=L688,INDEX(
RAW_b_TEI0185_REV03!B:D,MATCH(H688,INDEX(RAW_b_TEI0185_REV03!B:B,MATCH(H688,RAW_b_TEI0185_REV03!B:B,)+1):'RAW_b_TEI0185_REV03'!B11759,)+MATCH(H688,RAW_b_TEI0185_REV03!B:B,),3),INDEX(RAW_b_TEI0185_REV03!B:D,MATCH(H688,RAW_b_TEI0185_REV03!B:B,0),3)),"---"))),"---")</f>
        <v>---</v>
      </c>
      <c r="T688">
        <f>COUNTIF(RAW_b_TEI0185_REV03!B:B,G688)</f>
        <v>4</v>
      </c>
      <c r="U688" t="str">
        <f t="shared" si="75"/>
        <v>Pin Header-VID_SCL</v>
      </c>
      <c r="W688" t="str">
        <f>IF(IF(IFERROR(VLOOKUP(H688,$O$6:$O$50,1,),1)=1,1,0),IFERROR(VLOOKUP($F$2&amp;"-"&amp;H688,RAW_b_TEI0185_REV03!C:G,4,0),"--"),"---")</f>
        <v>CF109</v>
      </c>
      <c r="X688" t="str">
        <f t="shared" si="76"/>
        <v>---</v>
      </c>
    </row>
    <row r="689" spans="1:24" x14ac:dyDescent="0.25">
      <c r="A689" t="s">
        <v>5811</v>
      </c>
      <c r="B689" t="s">
        <v>5808</v>
      </c>
      <c r="C689" t="s">
        <v>1774</v>
      </c>
      <c r="D689" t="s">
        <v>1472</v>
      </c>
      <c r="E689">
        <v>4</v>
      </c>
      <c r="F689" t="str">
        <f t="shared" si="70"/>
        <v>J8-4</v>
      </c>
      <c r="G689" t="str">
        <f>VLOOKUP(F689,RAW_b_TEI0185_REV03!A:B,2,0)</f>
        <v>NetJ8_4</v>
      </c>
      <c r="H689" t="str">
        <f t="shared" si="71"/>
        <v>NetJ8_4</v>
      </c>
      <c r="I689" t="str">
        <f t="shared" si="72"/>
        <v>--</v>
      </c>
      <c r="J689" t="str">
        <f t="shared" si="73"/>
        <v>--</v>
      </c>
      <c r="K689">
        <f>IFERROR(IF(J689="--",IF(G689=H689,VLOOKUP(G689,RAW_b_TEI0185_REV03!L:N,3,0),SUM(VLOOKUP(H689,RAW_b_TEI0185_REV03!L:N,3,0),VLOOKUP(G689,RAW_b_TEI0185_REV03!L:N,3,0))),"---"),"---")</f>
        <v>3.5981999999999998</v>
      </c>
      <c r="L689" t="str">
        <f t="shared" si="74"/>
        <v>J8-4</v>
      </c>
      <c r="M689" t="str">
        <f>IFERROR(IF(
COUNTIF(B2B!H:H,(IF(K689&lt;&gt;"---",IF(INDEX(RAW_b_TEI0185_REV03!B:D,MATCH(H689,RAW_b_TEI0185_REV03!B:B,0),3)=L689,INDEX(
RAW_b_TEI0185_REV03!B:D,MATCH(H689,INDEX(RAW_b_TEI0185_REV03!B:B,MATCH(H689,RAW_b_TEI0185_REV03!B:B,)+1):'RAW_b_TEI0185_REV03'!B11760,)+MATCH(H689,RAW_b_TEI0185_REV03!B:B,),3),INDEX(RAW_b_TEI0185_REV03!B:D,MATCH(H689,RAW_b_TEI0185_REV03!B:B,0),3)),"---")))=1,"---",IF(K689&lt;&gt;"---",IF(INDEX(RAW_b_TEI0185_REV03!B:D,MATCH(H689,RAW_b_TEI0185_REV03!B:B,0),3)=L689,INDEX(
RAW_b_TEI0185_REV03!B:D,MATCH(H689,INDEX(RAW_b_TEI0185_REV03!B:B,MATCH(H689,RAW_b_TEI0185_REV03!B:B,)+1):'RAW_b_TEI0185_REV03'!B11760,)+MATCH(H689,RAW_b_TEI0185_REV03!B:B,),3),INDEX(RAW_b_TEI0185_REV03!B:D,MATCH(H689,RAW_b_TEI0185_REV03!B:B,0),3)),"---")),"---")</f>
        <v>R105-1</v>
      </c>
      <c r="N689" t="str">
        <f>IFERROR(IF(AND(B689="B2B",J689="--"),L689,IF(
COUNTIF(B2B!H:H,(IF(K689&lt;&gt;"---",IF(INDEX(RAW_b_TEI0185_REV03!B:D,MATCH(H689,RAW_b_TEI0185_REV03!B:B,0),3)=L689,INDEX(
RAW_b_TEI0185_REV03!B:D,MATCH(H689,INDEX(RAW_b_TEI0185_REV03!B:B,MATCH(H689,RAW_b_TEI0185_REV03!B:B,)+1):'RAW_b_TEI0185_REV03'!B11760,)+MATCH(H689,RAW_b_TEI0185_REV03!B:B,),3),INDEX(RAW_b_TEI0185_REV03!B:D,MATCH(H689,RAW_b_TEI0185_REV03!B:B,0),3)),"---")))=0,"---",IF(K689&lt;&gt;"---",IF(INDEX(RAW_b_TEI0185_REV03!B:D,MATCH(H689,RAW_b_TEI0185_REV03!B:B,0),3)=L689,INDEX(
RAW_b_TEI0185_REV03!B:D,MATCH(H689,INDEX(RAW_b_TEI0185_REV03!B:B,MATCH(H689,RAW_b_TEI0185_REV03!B:B,)+1):'RAW_b_TEI0185_REV03'!B11760,)+MATCH(H689,RAW_b_TEI0185_REV03!B:B,),3),INDEX(RAW_b_TEI0185_REV03!B:D,MATCH(H689,RAW_b_TEI0185_REV03!B:B,0),3)),"---"))),"---")</f>
        <v>---</v>
      </c>
      <c r="T689">
        <f>COUNTIF(RAW_b_TEI0185_REV03!B:B,G689)</f>
        <v>2</v>
      </c>
      <c r="U689" t="str">
        <f t="shared" si="75"/>
        <v>Pin Header-NetJ8_4</v>
      </c>
      <c r="W689" t="str">
        <f>IF(IF(IFERROR(VLOOKUP(H689,$O$6:$O$50,1,),1)=1,1,0),IFERROR(VLOOKUP($F$2&amp;"-"&amp;H689,RAW_b_TEI0185_REV03!C:G,4,0),"--"),"---")</f>
        <v>--</v>
      </c>
      <c r="X689" t="str">
        <f t="shared" si="76"/>
        <v>R105-1</v>
      </c>
    </row>
    <row r="690" spans="1:24" x14ac:dyDescent="0.25">
      <c r="A690" t="s">
        <v>5812</v>
      </c>
      <c r="B690" t="s">
        <v>5808</v>
      </c>
      <c r="C690" t="s">
        <v>1776</v>
      </c>
      <c r="D690" t="s">
        <v>838</v>
      </c>
      <c r="E690">
        <v>1</v>
      </c>
      <c r="F690" t="str">
        <f t="shared" si="70"/>
        <v>J9-1</v>
      </c>
      <c r="G690" t="str">
        <f>VLOOKUP(F690,RAW_b_TEI0185_REV03!A:B,2,0)</f>
        <v>SDA_DCDC</v>
      </c>
      <c r="H690" t="str">
        <f t="shared" si="71"/>
        <v>PWR_SDA</v>
      </c>
      <c r="I690" t="str">
        <f t="shared" si="72"/>
        <v>U42</v>
      </c>
      <c r="J690" t="str">
        <f t="shared" si="73"/>
        <v>--</v>
      </c>
      <c r="K690">
        <f>IFERROR(IF(J690="--",IF(G690=H690,VLOOKUP(G690,RAW_b_TEI0185_REV03!L:N,3,0),SUM(VLOOKUP(H690,RAW_b_TEI0185_REV03!L:N,3,0),VLOOKUP(G690,RAW_b_TEI0185_REV03!L:N,3,0))),"---"),"---")</f>
        <v>287.49639999999999</v>
      </c>
      <c r="L690" t="str">
        <f t="shared" si="74"/>
        <v>J9-1</v>
      </c>
      <c r="M690" t="str">
        <f>IFERROR(IF(
COUNTIF(B2B!H:H,(IF(K690&lt;&gt;"---",IF(INDEX(RAW_b_TEI0185_REV03!B:D,MATCH(H690,RAW_b_TEI0185_REV03!B:B,0),3)=L690,INDEX(
RAW_b_TEI0185_REV03!B:D,MATCH(H690,INDEX(RAW_b_TEI0185_REV03!B:B,MATCH(H690,RAW_b_TEI0185_REV03!B:B,)+1):'RAW_b_TEI0185_REV03'!B11761,)+MATCH(H690,RAW_b_TEI0185_REV03!B:B,),3),INDEX(RAW_b_TEI0185_REV03!B:D,MATCH(H690,RAW_b_TEI0185_REV03!B:B,0),3)),"---")))=1,"---",IF(K690&lt;&gt;"---",IF(INDEX(RAW_b_TEI0185_REV03!B:D,MATCH(H690,RAW_b_TEI0185_REV03!B:B,0),3)=L690,INDEX(
RAW_b_TEI0185_REV03!B:D,MATCH(H690,INDEX(RAW_b_TEI0185_REV03!B:B,MATCH(H690,RAW_b_TEI0185_REV03!B:B,)+1):'RAW_b_TEI0185_REV03'!B11761,)+MATCH(H690,RAW_b_TEI0185_REV03!B:B,),3),INDEX(RAW_b_TEI0185_REV03!B:D,MATCH(H690,RAW_b_TEI0185_REV03!B:B,0),3)),"---")),"---")</f>
        <v>U1-J2</v>
      </c>
      <c r="N690" t="str">
        <f>IFERROR(IF(AND(B690="B2B",J690="--"),L690,IF(
COUNTIF(B2B!H:H,(IF(K690&lt;&gt;"---",IF(INDEX(RAW_b_TEI0185_REV03!B:D,MATCH(H690,RAW_b_TEI0185_REV03!B:B,0),3)=L690,INDEX(
RAW_b_TEI0185_REV03!B:D,MATCH(H690,INDEX(RAW_b_TEI0185_REV03!B:B,MATCH(H690,RAW_b_TEI0185_REV03!B:B,)+1):'RAW_b_TEI0185_REV03'!B11761,)+MATCH(H690,RAW_b_TEI0185_REV03!B:B,),3),INDEX(RAW_b_TEI0185_REV03!B:D,MATCH(H690,RAW_b_TEI0185_REV03!B:B,0),3)),"---")))=0,"---",IF(K690&lt;&gt;"---",IF(INDEX(RAW_b_TEI0185_REV03!B:D,MATCH(H690,RAW_b_TEI0185_REV03!B:B,0),3)=L690,INDEX(
RAW_b_TEI0185_REV03!B:D,MATCH(H690,INDEX(RAW_b_TEI0185_REV03!B:B,MATCH(H690,RAW_b_TEI0185_REV03!B:B,)+1):'RAW_b_TEI0185_REV03'!B11761,)+MATCH(H690,RAW_b_TEI0185_REV03!B:B,),3),INDEX(RAW_b_TEI0185_REV03!B:D,MATCH(H690,RAW_b_TEI0185_REV03!B:B,0),3)),"---"))),"---")</f>
        <v>---</v>
      </c>
      <c r="T690">
        <f>COUNTIF(RAW_b_TEI0185_REV03!B:B,G690)</f>
        <v>7</v>
      </c>
      <c r="U690" t="str">
        <f t="shared" si="75"/>
        <v>Pin Header-SDA_DCDC</v>
      </c>
      <c r="W690" t="str">
        <f>IF(IF(IFERROR(VLOOKUP(H690,$O$6:$O$50,1,),1)=1,1,0),IFERROR(VLOOKUP($F$2&amp;"-"&amp;H690,RAW_b_TEI0185_REV03!C:G,4,0),"--"),"---")</f>
        <v>J2</v>
      </c>
      <c r="X690" t="str">
        <f t="shared" si="76"/>
        <v>---</v>
      </c>
    </row>
    <row r="691" spans="1:24" x14ac:dyDescent="0.25">
      <c r="A691" t="s">
        <v>5813</v>
      </c>
      <c r="B691" t="s">
        <v>5808</v>
      </c>
      <c r="C691" t="s">
        <v>294</v>
      </c>
      <c r="D691" t="s">
        <v>838</v>
      </c>
      <c r="E691">
        <v>2</v>
      </c>
      <c r="F691" t="str">
        <f t="shared" si="70"/>
        <v>J9-2</v>
      </c>
      <c r="G691" t="str">
        <f>VLOOKUP(F691,RAW_b_TEI0185_REV03!A:B,2,0)</f>
        <v>GND</v>
      </c>
      <c r="H691" t="str">
        <f t="shared" si="71"/>
        <v>GND</v>
      </c>
      <c r="I691" t="str">
        <f t="shared" si="72"/>
        <v>--</v>
      </c>
      <c r="J691" t="str">
        <f t="shared" si="73"/>
        <v>---</v>
      </c>
      <c r="K691" t="str">
        <f>IFERROR(IF(J691="--",IF(G691=H691,VLOOKUP(G691,RAW_b_TEI0185_REV03!L:N,3,0),SUM(VLOOKUP(H691,RAW_b_TEI0185_REV03!L:N,3,0),VLOOKUP(G691,RAW_b_TEI0185_REV03!L:N,3,0))),"---"),"---")</f>
        <v>---</v>
      </c>
      <c r="L691" t="str">
        <f t="shared" si="74"/>
        <v>J9-2</v>
      </c>
      <c r="M691" t="str">
        <f>IFERROR(IF(
COUNTIF(B2B!H:H,(IF(K691&lt;&gt;"---",IF(INDEX(RAW_b_TEI0185_REV03!B:D,MATCH(H691,RAW_b_TEI0185_REV03!B:B,0),3)=L691,INDEX(
RAW_b_TEI0185_REV03!B:D,MATCH(H691,INDEX(RAW_b_TEI0185_REV03!B:B,MATCH(H691,RAW_b_TEI0185_REV03!B:B,)+1):'RAW_b_TEI0185_REV03'!B11762,)+MATCH(H691,RAW_b_TEI0185_REV03!B:B,),3),INDEX(RAW_b_TEI0185_REV03!B:D,MATCH(H691,RAW_b_TEI0185_REV03!B:B,0),3)),"---")))=1,"---",IF(K691&lt;&gt;"---",IF(INDEX(RAW_b_TEI0185_REV03!B:D,MATCH(H691,RAW_b_TEI0185_REV03!B:B,0),3)=L691,INDEX(
RAW_b_TEI0185_REV03!B:D,MATCH(H691,INDEX(RAW_b_TEI0185_REV03!B:B,MATCH(H691,RAW_b_TEI0185_REV03!B:B,)+1):'RAW_b_TEI0185_REV03'!B11762,)+MATCH(H691,RAW_b_TEI0185_REV03!B:B,),3),INDEX(RAW_b_TEI0185_REV03!B:D,MATCH(H691,RAW_b_TEI0185_REV03!B:B,0),3)),"---")),"---")</f>
        <v>---</v>
      </c>
      <c r="N691" t="str">
        <f>IFERROR(IF(AND(B691="B2B",J691="--"),L691,IF(
COUNTIF(B2B!H:H,(IF(K691&lt;&gt;"---",IF(INDEX(RAW_b_TEI0185_REV03!B:D,MATCH(H691,RAW_b_TEI0185_REV03!B:B,0),3)=L691,INDEX(
RAW_b_TEI0185_REV03!B:D,MATCH(H691,INDEX(RAW_b_TEI0185_REV03!B:B,MATCH(H691,RAW_b_TEI0185_REV03!B:B,)+1):'RAW_b_TEI0185_REV03'!B11762,)+MATCH(H691,RAW_b_TEI0185_REV03!B:B,),3),INDEX(RAW_b_TEI0185_REV03!B:D,MATCH(H691,RAW_b_TEI0185_REV03!B:B,0),3)),"---")))=0,"---",IF(K691&lt;&gt;"---",IF(INDEX(RAW_b_TEI0185_REV03!B:D,MATCH(H691,RAW_b_TEI0185_REV03!B:B,0),3)=L691,INDEX(
RAW_b_TEI0185_REV03!B:D,MATCH(H691,INDEX(RAW_b_TEI0185_REV03!B:B,MATCH(H691,RAW_b_TEI0185_REV03!B:B,)+1):'RAW_b_TEI0185_REV03'!B11762,)+MATCH(H691,RAW_b_TEI0185_REV03!B:B,),3),INDEX(RAW_b_TEI0185_REV03!B:D,MATCH(H691,RAW_b_TEI0185_REV03!B:B,0),3)),"---"))),"---")</f>
        <v>---</v>
      </c>
      <c r="T691">
        <f>COUNTIF(RAW_b_TEI0185_REV03!B:B,G691)</f>
        <v>2019</v>
      </c>
      <c r="U691" t="str">
        <f t="shared" si="75"/>
        <v>Pin Header-GND</v>
      </c>
      <c r="W691" t="str">
        <f>IF(IF(IFERROR(VLOOKUP(H691,$O$6:$O$50,1,),1)=1,1,0),IFERROR(VLOOKUP($F$2&amp;"-"&amp;H691,RAW_b_TEI0185_REV03!C:G,4,0),"--"),"---")</f>
        <v>---</v>
      </c>
      <c r="X691" t="str">
        <f t="shared" si="76"/>
        <v>---</v>
      </c>
    </row>
    <row r="692" spans="1:24" x14ac:dyDescent="0.25">
      <c r="A692" t="s">
        <v>5814</v>
      </c>
      <c r="B692" t="s">
        <v>5808</v>
      </c>
      <c r="C692" t="s">
        <v>1779</v>
      </c>
      <c r="D692" t="s">
        <v>838</v>
      </c>
      <c r="E692">
        <v>3</v>
      </c>
      <c r="F692" t="str">
        <f t="shared" si="70"/>
        <v>J9-3</v>
      </c>
      <c r="G692" t="str">
        <f>VLOOKUP(F692,RAW_b_TEI0185_REV03!A:B,2,0)</f>
        <v>SCL_DCDC</v>
      </c>
      <c r="H692" t="str">
        <f t="shared" si="71"/>
        <v>PWR_SCL</v>
      </c>
      <c r="I692" t="str">
        <f t="shared" si="72"/>
        <v>U42</v>
      </c>
      <c r="J692" t="str">
        <f t="shared" si="73"/>
        <v>--</v>
      </c>
      <c r="K692">
        <f>IFERROR(IF(J692="--",IF(G692=H692,VLOOKUP(G692,RAW_b_TEI0185_REV03!L:N,3,0),SUM(VLOOKUP(H692,RAW_b_TEI0185_REV03!L:N,3,0),VLOOKUP(G692,RAW_b_TEI0185_REV03!L:N,3,0))),"---"),"---")</f>
        <v>289.54230000000001</v>
      </c>
      <c r="L692" t="str">
        <f t="shared" si="74"/>
        <v>J9-3</v>
      </c>
      <c r="M692" t="str">
        <f>IFERROR(IF(
COUNTIF(B2B!H:H,(IF(K692&lt;&gt;"---",IF(INDEX(RAW_b_TEI0185_REV03!B:D,MATCH(H692,RAW_b_TEI0185_REV03!B:B,0),3)=L692,INDEX(
RAW_b_TEI0185_REV03!B:D,MATCH(H692,INDEX(RAW_b_TEI0185_REV03!B:B,MATCH(H692,RAW_b_TEI0185_REV03!B:B,)+1):'RAW_b_TEI0185_REV03'!B11763,)+MATCH(H692,RAW_b_TEI0185_REV03!B:B,),3),INDEX(RAW_b_TEI0185_REV03!B:D,MATCH(H692,RAW_b_TEI0185_REV03!B:B,0),3)),"---")))=1,"---",IF(K692&lt;&gt;"---",IF(INDEX(RAW_b_TEI0185_REV03!B:D,MATCH(H692,RAW_b_TEI0185_REV03!B:B,0),3)=L692,INDEX(
RAW_b_TEI0185_REV03!B:D,MATCH(H692,INDEX(RAW_b_TEI0185_REV03!B:B,MATCH(H692,RAW_b_TEI0185_REV03!B:B,)+1):'RAW_b_TEI0185_REV03'!B11763,)+MATCH(H692,RAW_b_TEI0185_REV03!B:B,),3),INDEX(RAW_b_TEI0185_REV03!B:D,MATCH(H692,RAW_b_TEI0185_REV03!B:B,0),3)),"---")),"---")</f>
        <v>U1-G2</v>
      </c>
      <c r="N692" t="str">
        <f>IFERROR(IF(AND(B692="B2B",J692="--"),L692,IF(
COUNTIF(B2B!H:H,(IF(K692&lt;&gt;"---",IF(INDEX(RAW_b_TEI0185_REV03!B:D,MATCH(H692,RAW_b_TEI0185_REV03!B:B,0),3)=L692,INDEX(
RAW_b_TEI0185_REV03!B:D,MATCH(H692,INDEX(RAW_b_TEI0185_REV03!B:B,MATCH(H692,RAW_b_TEI0185_REV03!B:B,)+1):'RAW_b_TEI0185_REV03'!B11763,)+MATCH(H692,RAW_b_TEI0185_REV03!B:B,),3),INDEX(RAW_b_TEI0185_REV03!B:D,MATCH(H692,RAW_b_TEI0185_REV03!B:B,0),3)),"---")))=0,"---",IF(K692&lt;&gt;"---",IF(INDEX(RAW_b_TEI0185_REV03!B:D,MATCH(H692,RAW_b_TEI0185_REV03!B:B,0),3)=L692,INDEX(
RAW_b_TEI0185_REV03!B:D,MATCH(H692,INDEX(RAW_b_TEI0185_REV03!B:B,MATCH(H692,RAW_b_TEI0185_REV03!B:B,)+1):'RAW_b_TEI0185_REV03'!B11763,)+MATCH(H692,RAW_b_TEI0185_REV03!B:B,),3),INDEX(RAW_b_TEI0185_REV03!B:D,MATCH(H692,RAW_b_TEI0185_REV03!B:B,0),3)),"---"))),"---")</f>
        <v>---</v>
      </c>
      <c r="T692">
        <f>COUNTIF(RAW_b_TEI0185_REV03!B:B,G692)</f>
        <v>7</v>
      </c>
      <c r="U692" t="str">
        <f t="shared" si="75"/>
        <v>Pin Header-SCL_DCDC</v>
      </c>
      <c r="W692" t="str">
        <f>IF(IF(IFERROR(VLOOKUP(H692,$O$6:$O$50,1,),1)=1,1,0),IFERROR(VLOOKUP($F$2&amp;"-"&amp;H692,RAW_b_TEI0185_REV03!C:G,4,0),"--"),"---")</f>
        <v>G2</v>
      </c>
      <c r="X692" t="str">
        <f t="shared" si="76"/>
        <v>---</v>
      </c>
    </row>
    <row r="693" spans="1:24" x14ac:dyDescent="0.25">
      <c r="A693" t="s">
        <v>5815</v>
      </c>
      <c r="B693" t="s">
        <v>5808</v>
      </c>
      <c r="C693" t="s">
        <v>1781</v>
      </c>
      <c r="D693" t="s">
        <v>838</v>
      </c>
      <c r="E693">
        <v>4</v>
      </c>
      <c r="F693" t="str">
        <f t="shared" si="70"/>
        <v>J9-4</v>
      </c>
      <c r="G693" t="str">
        <f>VLOOKUP(F693,RAW_b_TEI0185_REV03!A:B,2,0)</f>
        <v>NetJ9_4</v>
      </c>
      <c r="H693" t="str">
        <f t="shared" si="71"/>
        <v>NetJ9_4</v>
      </c>
      <c r="I693" t="str">
        <f t="shared" si="72"/>
        <v>--</v>
      </c>
      <c r="J693" t="str">
        <f t="shared" si="73"/>
        <v>--</v>
      </c>
      <c r="K693">
        <f>IFERROR(IF(J693="--",IF(G693=H693,VLOOKUP(G693,RAW_b_TEI0185_REV03!L:N,3,0),SUM(VLOOKUP(H693,RAW_b_TEI0185_REV03!L:N,3,0),VLOOKUP(G693,RAW_b_TEI0185_REV03!L:N,3,0))),"---"),"---")</f>
        <v>3.5981999999999998</v>
      </c>
      <c r="L693" t="str">
        <f t="shared" si="74"/>
        <v>J9-4</v>
      </c>
      <c r="M693" t="str">
        <f>IFERROR(IF(
COUNTIF(B2B!H:H,(IF(K693&lt;&gt;"---",IF(INDEX(RAW_b_TEI0185_REV03!B:D,MATCH(H693,RAW_b_TEI0185_REV03!B:B,0),3)=L693,INDEX(
RAW_b_TEI0185_REV03!B:D,MATCH(H693,INDEX(RAW_b_TEI0185_REV03!B:B,MATCH(H693,RAW_b_TEI0185_REV03!B:B,)+1):'RAW_b_TEI0185_REV03'!B11764,)+MATCH(H693,RAW_b_TEI0185_REV03!B:B,),3),INDEX(RAW_b_TEI0185_REV03!B:D,MATCH(H693,RAW_b_TEI0185_REV03!B:B,0),3)),"---")))=1,"---",IF(K693&lt;&gt;"---",IF(INDEX(RAW_b_TEI0185_REV03!B:D,MATCH(H693,RAW_b_TEI0185_REV03!B:B,0),3)=L693,INDEX(
RAW_b_TEI0185_REV03!B:D,MATCH(H693,INDEX(RAW_b_TEI0185_REV03!B:B,MATCH(H693,RAW_b_TEI0185_REV03!B:B,)+1):'RAW_b_TEI0185_REV03'!B11764,)+MATCH(H693,RAW_b_TEI0185_REV03!B:B,),3),INDEX(RAW_b_TEI0185_REV03!B:D,MATCH(H693,RAW_b_TEI0185_REV03!B:B,0),3)),"---")),"---")</f>
        <v>R108-1</v>
      </c>
      <c r="N693" t="str">
        <f>IFERROR(IF(AND(B693="B2B",J693="--"),L693,IF(
COUNTIF(B2B!H:H,(IF(K693&lt;&gt;"---",IF(INDEX(RAW_b_TEI0185_REV03!B:D,MATCH(H693,RAW_b_TEI0185_REV03!B:B,0),3)=L693,INDEX(
RAW_b_TEI0185_REV03!B:D,MATCH(H693,INDEX(RAW_b_TEI0185_REV03!B:B,MATCH(H693,RAW_b_TEI0185_REV03!B:B,)+1):'RAW_b_TEI0185_REV03'!B11764,)+MATCH(H693,RAW_b_TEI0185_REV03!B:B,),3),INDEX(RAW_b_TEI0185_REV03!B:D,MATCH(H693,RAW_b_TEI0185_REV03!B:B,0),3)),"---")))=0,"---",IF(K693&lt;&gt;"---",IF(INDEX(RAW_b_TEI0185_REV03!B:D,MATCH(H693,RAW_b_TEI0185_REV03!B:B,0),3)=L693,INDEX(
RAW_b_TEI0185_REV03!B:D,MATCH(H693,INDEX(RAW_b_TEI0185_REV03!B:B,MATCH(H693,RAW_b_TEI0185_REV03!B:B,)+1):'RAW_b_TEI0185_REV03'!B11764,)+MATCH(H693,RAW_b_TEI0185_REV03!B:B,),3),INDEX(RAW_b_TEI0185_REV03!B:D,MATCH(H693,RAW_b_TEI0185_REV03!B:B,0),3)),"---"))),"---")</f>
        <v>---</v>
      </c>
      <c r="T693">
        <f>COUNTIF(RAW_b_TEI0185_REV03!B:B,G693)</f>
        <v>2</v>
      </c>
      <c r="U693" t="str">
        <f t="shared" si="75"/>
        <v>Pin Header-NetJ9_4</v>
      </c>
      <c r="W693" t="str">
        <f>IF(IF(IFERROR(VLOOKUP(H693,$O$6:$O$50,1,),1)=1,1,0),IFERROR(VLOOKUP($F$2&amp;"-"&amp;H693,RAW_b_TEI0185_REV03!C:G,4,0),"--"),"---")</f>
        <v>--</v>
      </c>
      <c r="X693" t="str">
        <f t="shared" si="76"/>
        <v>R108-1</v>
      </c>
    </row>
    <row r="694" spans="1:24" x14ac:dyDescent="0.25">
      <c r="A694" t="s">
        <v>5816</v>
      </c>
      <c r="B694" t="s">
        <v>5808</v>
      </c>
      <c r="C694" t="s">
        <v>1265</v>
      </c>
      <c r="D694" t="s">
        <v>841</v>
      </c>
      <c r="E694">
        <v>1</v>
      </c>
      <c r="F694" t="str">
        <f t="shared" si="70"/>
        <v>J10-1</v>
      </c>
      <c r="G694" t="str">
        <f>VLOOKUP(F694,RAW_b_TEI0185_REV03!A:B,2,0)</f>
        <v>I2C_SDA</v>
      </c>
      <c r="H694" t="str">
        <f t="shared" si="71"/>
        <v>I2C0_SDA</v>
      </c>
      <c r="I694" t="str">
        <f t="shared" si="72"/>
        <v>U45</v>
      </c>
      <c r="J694" t="str">
        <f t="shared" si="73"/>
        <v>--</v>
      </c>
      <c r="K694">
        <f>IFERROR(IF(J694="--",IF(G694=H694,VLOOKUP(G694,RAW_b_TEI0185_REV03!L:N,3,0),SUM(VLOOKUP(H694,RAW_b_TEI0185_REV03!L:N,3,0),VLOOKUP(G694,RAW_b_TEI0185_REV03!L:N,3,0))),"---"),"---")</f>
        <v>387.24189999999999</v>
      </c>
      <c r="L694" t="str">
        <f t="shared" si="74"/>
        <v>J10-1</v>
      </c>
      <c r="M694" t="str">
        <f>IFERROR(IF(
COUNTIF(B2B!H:H,(IF(K694&lt;&gt;"---",IF(INDEX(RAW_b_TEI0185_REV03!B:D,MATCH(H694,RAW_b_TEI0185_REV03!B:B,0),3)=L694,INDEX(
RAW_b_TEI0185_REV03!B:D,MATCH(H694,INDEX(RAW_b_TEI0185_REV03!B:B,MATCH(H694,RAW_b_TEI0185_REV03!B:B,)+1):'RAW_b_TEI0185_REV03'!B11765,)+MATCH(H694,RAW_b_TEI0185_REV03!B:B,),3),INDEX(RAW_b_TEI0185_REV03!B:D,MATCH(H694,RAW_b_TEI0185_REV03!B:B,0),3)),"---")))=1,"---",IF(K694&lt;&gt;"---",IF(INDEX(RAW_b_TEI0185_REV03!B:D,MATCH(H694,RAW_b_TEI0185_REV03!B:B,0),3)=L694,INDEX(
RAW_b_TEI0185_REV03!B:D,MATCH(H694,INDEX(RAW_b_TEI0185_REV03!B:B,MATCH(H694,RAW_b_TEI0185_REV03!B:B,)+1):'RAW_b_TEI0185_REV03'!B11765,)+MATCH(H694,RAW_b_TEI0185_REV03!B:B,),3),INDEX(RAW_b_TEI0185_REV03!B:D,MATCH(H694,RAW_b_TEI0185_REV03!B:B,0),3)),"---")),"---")</f>
        <v>U1-U134</v>
      </c>
      <c r="N694" t="str">
        <f>IFERROR(IF(AND(B694="B2B",J694="--"),L694,IF(
COUNTIF(B2B!H:H,(IF(K694&lt;&gt;"---",IF(INDEX(RAW_b_TEI0185_REV03!B:D,MATCH(H694,RAW_b_TEI0185_REV03!B:B,0),3)=L694,INDEX(
RAW_b_TEI0185_REV03!B:D,MATCH(H694,INDEX(RAW_b_TEI0185_REV03!B:B,MATCH(H694,RAW_b_TEI0185_REV03!B:B,)+1):'RAW_b_TEI0185_REV03'!B11765,)+MATCH(H694,RAW_b_TEI0185_REV03!B:B,),3),INDEX(RAW_b_TEI0185_REV03!B:D,MATCH(H694,RAW_b_TEI0185_REV03!B:B,0),3)),"---")))=0,"---",IF(K694&lt;&gt;"---",IF(INDEX(RAW_b_TEI0185_REV03!B:D,MATCH(H694,RAW_b_TEI0185_REV03!B:B,0),3)=L694,INDEX(
RAW_b_TEI0185_REV03!B:D,MATCH(H694,INDEX(RAW_b_TEI0185_REV03!B:B,MATCH(H694,RAW_b_TEI0185_REV03!B:B,)+1):'RAW_b_TEI0185_REV03'!B11765,)+MATCH(H694,RAW_b_TEI0185_REV03!B:B,),3),INDEX(RAW_b_TEI0185_REV03!B:D,MATCH(H694,RAW_b_TEI0185_REV03!B:B,0),3)),"---"))),"---")</f>
        <v>---</v>
      </c>
      <c r="T694">
        <f>COUNTIF(RAW_b_TEI0185_REV03!B:B,G694)</f>
        <v>10</v>
      </c>
      <c r="U694" t="str">
        <f t="shared" si="75"/>
        <v>Pin Header-I2C_SDA</v>
      </c>
      <c r="W694" t="str">
        <f>IF(IF(IFERROR(VLOOKUP(H694,$O$6:$O$50,1,),1)=1,1,0),IFERROR(VLOOKUP($F$2&amp;"-"&amp;H694,RAW_b_TEI0185_REV03!C:G,4,0),"--"),"---")</f>
        <v>U134</v>
      </c>
      <c r="X694" t="str">
        <f t="shared" si="76"/>
        <v>---</v>
      </c>
    </row>
    <row r="695" spans="1:24" x14ac:dyDescent="0.25">
      <c r="A695" t="s">
        <v>5817</v>
      </c>
      <c r="B695" t="s">
        <v>5808</v>
      </c>
      <c r="C695" t="s">
        <v>294</v>
      </c>
      <c r="D695" t="s">
        <v>841</v>
      </c>
      <c r="E695">
        <v>2</v>
      </c>
      <c r="F695" t="str">
        <f t="shared" si="70"/>
        <v>J10-2</v>
      </c>
      <c r="G695" t="str">
        <f>VLOOKUP(F695,RAW_b_TEI0185_REV03!A:B,2,0)</f>
        <v>GND</v>
      </c>
      <c r="H695" t="str">
        <f t="shared" si="71"/>
        <v>GND</v>
      </c>
      <c r="I695" t="str">
        <f t="shared" si="72"/>
        <v>--</v>
      </c>
      <c r="J695" t="str">
        <f t="shared" si="73"/>
        <v>---</v>
      </c>
      <c r="K695" t="str">
        <f>IFERROR(IF(J695="--",IF(G695=H695,VLOOKUP(G695,RAW_b_TEI0185_REV03!L:N,3,0),SUM(VLOOKUP(H695,RAW_b_TEI0185_REV03!L:N,3,0),VLOOKUP(G695,RAW_b_TEI0185_REV03!L:N,3,0))),"---"),"---")</f>
        <v>---</v>
      </c>
      <c r="L695" t="str">
        <f t="shared" si="74"/>
        <v>J10-2</v>
      </c>
      <c r="M695" t="str">
        <f>IFERROR(IF(
COUNTIF(B2B!H:H,(IF(K695&lt;&gt;"---",IF(INDEX(RAW_b_TEI0185_REV03!B:D,MATCH(H695,RAW_b_TEI0185_REV03!B:B,0),3)=L695,INDEX(
RAW_b_TEI0185_REV03!B:D,MATCH(H695,INDEX(RAW_b_TEI0185_REV03!B:B,MATCH(H695,RAW_b_TEI0185_REV03!B:B,)+1):'RAW_b_TEI0185_REV03'!B11766,)+MATCH(H695,RAW_b_TEI0185_REV03!B:B,),3),INDEX(RAW_b_TEI0185_REV03!B:D,MATCH(H695,RAW_b_TEI0185_REV03!B:B,0),3)),"---")))=1,"---",IF(K695&lt;&gt;"---",IF(INDEX(RAW_b_TEI0185_REV03!B:D,MATCH(H695,RAW_b_TEI0185_REV03!B:B,0),3)=L695,INDEX(
RAW_b_TEI0185_REV03!B:D,MATCH(H695,INDEX(RAW_b_TEI0185_REV03!B:B,MATCH(H695,RAW_b_TEI0185_REV03!B:B,)+1):'RAW_b_TEI0185_REV03'!B11766,)+MATCH(H695,RAW_b_TEI0185_REV03!B:B,),3),INDEX(RAW_b_TEI0185_REV03!B:D,MATCH(H695,RAW_b_TEI0185_REV03!B:B,0),3)),"---")),"---")</f>
        <v>---</v>
      </c>
      <c r="N695" t="str">
        <f>IFERROR(IF(AND(B695="B2B",J695="--"),L695,IF(
COUNTIF(B2B!H:H,(IF(K695&lt;&gt;"---",IF(INDEX(RAW_b_TEI0185_REV03!B:D,MATCH(H695,RAW_b_TEI0185_REV03!B:B,0),3)=L695,INDEX(
RAW_b_TEI0185_REV03!B:D,MATCH(H695,INDEX(RAW_b_TEI0185_REV03!B:B,MATCH(H695,RAW_b_TEI0185_REV03!B:B,)+1):'RAW_b_TEI0185_REV03'!B11766,)+MATCH(H695,RAW_b_TEI0185_REV03!B:B,),3),INDEX(RAW_b_TEI0185_REV03!B:D,MATCH(H695,RAW_b_TEI0185_REV03!B:B,0),3)),"---")))=0,"---",IF(K695&lt;&gt;"---",IF(INDEX(RAW_b_TEI0185_REV03!B:D,MATCH(H695,RAW_b_TEI0185_REV03!B:B,0),3)=L695,INDEX(
RAW_b_TEI0185_REV03!B:D,MATCH(H695,INDEX(RAW_b_TEI0185_REV03!B:B,MATCH(H695,RAW_b_TEI0185_REV03!B:B,)+1):'RAW_b_TEI0185_REV03'!B11766,)+MATCH(H695,RAW_b_TEI0185_REV03!B:B,),3),INDEX(RAW_b_TEI0185_REV03!B:D,MATCH(H695,RAW_b_TEI0185_REV03!B:B,0),3)),"---"))),"---")</f>
        <v>---</v>
      </c>
      <c r="T695">
        <f>COUNTIF(RAW_b_TEI0185_REV03!B:B,G695)</f>
        <v>2019</v>
      </c>
      <c r="U695" t="str">
        <f t="shared" si="75"/>
        <v>Pin Header-GND</v>
      </c>
      <c r="W695" t="str">
        <f>IF(IF(IFERROR(VLOOKUP(H695,$O$6:$O$50,1,),1)=1,1,0),IFERROR(VLOOKUP($F$2&amp;"-"&amp;H695,RAW_b_TEI0185_REV03!C:G,4,0),"--"),"---")</f>
        <v>---</v>
      </c>
      <c r="X695" t="str">
        <f t="shared" si="76"/>
        <v>---</v>
      </c>
    </row>
    <row r="696" spans="1:24" x14ac:dyDescent="0.25">
      <c r="A696" t="s">
        <v>5818</v>
      </c>
      <c r="B696" t="s">
        <v>5808</v>
      </c>
      <c r="C696" t="s">
        <v>1262</v>
      </c>
      <c r="D696" t="s">
        <v>841</v>
      </c>
      <c r="E696">
        <v>3</v>
      </c>
      <c r="F696" t="str">
        <f t="shared" si="70"/>
        <v>J10-3</v>
      </c>
      <c r="G696" t="str">
        <f>VLOOKUP(F696,RAW_b_TEI0185_REV03!A:B,2,0)</f>
        <v>I2C_SCL</v>
      </c>
      <c r="H696" t="str">
        <f t="shared" si="71"/>
        <v>I2C0_SCL</v>
      </c>
      <c r="I696" t="str">
        <f t="shared" si="72"/>
        <v>U45</v>
      </c>
      <c r="J696" t="str">
        <f t="shared" si="73"/>
        <v>--</v>
      </c>
      <c r="K696">
        <f>IFERROR(IF(J696="--",IF(G696=H696,VLOOKUP(G696,RAW_b_TEI0185_REV03!L:N,3,0),SUM(VLOOKUP(H696,RAW_b_TEI0185_REV03!L:N,3,0),VLOOKUP(G696,RAW_b_TEI0185_REV03!L:N,3,0))),"---"),"---")</f>
        <v>383.19650000000001</v>
      </c>
      <c r="L696" t="str">
        <f t="shared" si="74"/>
        <v>J10-3</v>
      </c>
      <c r="M696" t="str">
        <f>IFERROR(IF(
COUNTIF(B2B!H:H,(IF(K696&lt;&gt;"---",IF(INDEX(RAW_b_TEI0185_REV03!B:D,MATCH(H696,RAW_b_TEI0185_REV03!B:B,0),3)=L696,INDEX(
RAW_b_TEI0185_REV03!B:D,MATCH(H696,INDEX(RAW_b_TEI0185_REV03!B:B,MATCH(H696,RAW_b_TEI0185_REV03!B:B,)+1):'RAW_b_TEI0185_REV03'!B11767,)+MATCH(H696,RAW_b_TEI0185_REV03!B:B,),3),INDEX(RAW_b_TEI0185_REV03!B:D,MATCH(H696,RAW_b_TEI0185_REV03!B:B,0),3)),"---")))=1,"---",IF(K696&lt;&gt;"---",IF(INDEX(RAW_b_TEI0185_REV03!B:D,MATCH(H696,RAW_b_TEI0185_REV03!B:B,0),3)=L696,INDEX(
RAW_b_TEI0185_REV03!B:D,MATCH(H696,INDEX(RAW_b_TEI0185_REV03!B:B,MATCH(H696,RAW_b_TEI0185_REV03!B:B,)+1):'RAW_b_TEI0185_REV03'!B11767,)+MATCH(H696,RAW_b_TEI0185_REV03!B:B,),3),INDEX(RAW_b_TEI0185_REV03!B:D,MATCH(H696,RAW_b_TEI0185_REV03!B:B,0),3)),"---")),"---")</f>
        <v>U1-AL120</v>
      </c>
      <c r="N696" t="str">
        <f>IFERROR(IF(AND(B696="B2B",J696="--"),L696,IF(
COUNTIF(B2B!H:H,(IF(K696&lt;&gt;"---",IF(INDEX(RAW_b_TEI0185_REV03!B:D,MATCH(H696,RAW_b_TEI0185_REV03!B:B,0),3)=L696,INDEX(
RAW_b_TEI0185_REV03!B:D,MATCH(H696,INDEX(RAW_b_TEI0185_REV03!B:B,MATCH(H696,RAW_b_TEI0185_REV03!B:B,)+1):'RAW_b_TEI0185_REV03'!B11767,)+MATCH(H696,RAW_b_TEI0185_REV03!B:B,),3),INDEX(RAW_b_TEI0185_REV03!B:D,MATCH(H696,RAW_b_TEI0185_REV03!B:B,0),3)),"---")))=0,"---",IF(K696&lt;&gt;"---",IF(INDEX(RAW_b_TEI0185_REV03!B:D,MATCH(H696,RAW_b_TEI0185_REV03!B:B,0),3)=L696,INDEX(
RAW_b_TEI0185_REV03!B:D,MATCH(H696,INDEX(RAW_b_TEI0185_REV03!B:B,MATCH(H696,RAW_b_TEI0185_REV03!B:B,)+1):'RAW_b_TEI0185_REV03'!B11767,)+MATCH(H696,RAW_b_TEI0185_REV03!B:B,),3),INDEX(RAW_b_TEI0185_REV03!B:D,MATCH(H696,RAW_b_TEI0185_REV03!B:B,0),3)),"---"))),"---")</f>
        <v>---</v>
      </c>
      <c r="T696">
        <f>COUNTIF(RAW_b_TEI0185_REV03!B:B,G696)</f>
        <v>10</v>
      </c>
      <c r="U696" t="str">
        <f t="shared" si="75"/>
        <v>Pin Header-I2C_SCL</v>
      </c>
      <c r="W696" t="str">
        <f>IF(IF(IFERROR(VLOOKUP(H696,$O$6:$O$50,1,),1)=1,1,0),IFERROR(VLOOKUP($F$2&amp;"-"&amp;H696,RAW_b_TEI0185_REV03!C:G,4,0),"--"),"---")</f>
        <v>AL120</v>
      </c>
      <c r="X696" t="str">
        <f t="shared" si="76"/>
        <v>---</v>
      </c>
    </row>
    <row r="697" spans="1:24" x14ac:dyDescent="0.25">
      <c r="A697" t="s">
        <v>5819</v>
      </c>
      <c r="B697" t="s">
        <v>5808</v>
      </c>
      <c r="C697" t="s">
        <v>1786</v>
      </c>
      <c r="D697" t="s">
        <v>841</v>
      </c>
      <c r="E697">
        <v>4</v>
      </c>
      <c r="F697" t="str">
        <f t="shared" si="70"/>
        <v>J10-4</v>
      </c>
      <c r="G697" t="str">
        <f>VLOOKUP(F697,RAW_b_TEI0185_REV03!A:B,2,0)</f>
        <v>NetJ10_4</v>
      </c>
      <c r="H697" t="str">
        <f t="shared" si="71"/>
        <v>NetJ10_4</v>
      </c>
      <c r="I697" t="str">
        <f t="shared" si="72"/>
        <v>--</v>
      </c>
      <c r="J697" t="str">
        <f t="shared" si="73"/>
        <v>--</v>
      </c>
      <c r="K697">
        <f>IFERROR(IF(J697="--",IF(G697=H697,VLOOKUP(G697,RAW_b_TEI0185_REV03!L:N,3,0),SUM(VLOOKUP(H697,RAW_b_TEI0185_REV03!L:N,3,0),VLOOKUP(G697,RAW_b_TEI0185_REV03!L:N,3,0))),"---"),"---")</f>
        <v>3.5981999999999998</v>
      </c>
      <c r="L697" t="str">
        <f t="shared" si="74"/>
        <v>J10-4</v>
      </c>
      <c r="M697" t="str">
        <f>IFERROR(IF(
COUNTIF(B2B!H:H,(IF(K697&lt;&gt;"---",IF(INDEX(RAW_b_TEI0185_REV03!B:D,MATCH(H697,RAW_b_TEI0185_REV03!B:B,0),3)=L697,INDEX(
RAW_b_TEI0185_REV03!B:D,MATCH(H697,INDEX(RAW_b_TEI0185_REV03!B:B,MATCH(H697,RAW_b_TEI0185_REV03!B:B,)+1):'RAW_b_TEI0185_REV03'!B11768,)+MATCH(H697,RAW_b_TEI0185_REV03!B:B,),3),INDEX(RAW_b_TEI0185_REV03!B:D,MATCH(H697,RAW_b_TEI0185_REV03!B:B,0),3)),"---")))=1,"---",IF(K697&lt;&gt;"---",IF(INDEX(RAW_b_TEI0185_REV03!B:D,MATCH(H697,RAW_b_TEI0185_REV03!B:B,0),3)=L697,INDEX(
RAW_b_TEI0185_REV03!B:D,MATCH(H697,INDEX(RAW_b_TEI0185_REV03!B:B,MATCH(H697,RAW_b_TEI0185_REV03!B:B,)+1):'RAW_b_TEI0185_REV03'!B11768,)+MATCH(H697,RAW_b_TEI0185_REV03!B:B,),3),INDEX(RAW_b_TEI0185_REV03!B:D,MATCH(H697,RAW_b_TEI0185_REV03!B:B,0),3)),"---")),"---")</f>
        <v>R111-1</v>
      </c>
      <c r="N697" t="str">
        <f>IFERROR(IF(AND(B697="B2B",J697="--"),L697,IF(
COUNTIF(B2B!H:H,(IF(K697&lt;&gt;"---",IF(INDEX(RAW_b_TEI0185_REV03!B:D,MATCH(H697,RAW_b_TEI0185_REV03!B:B,0),3)=L697,INDEX(
RAW_b_TEI0185_REV03!B:D,MATCH(H697,INDEX(RAW_b_TEI0185_REV03!B:B,MATCH(H697,RAW_b_TEI0185_REV03!B:B,)+1):'RAW_b_TEI0185_REV03'!B11768,)+MATCH(H697,RAW_b_TEI0185_REV03!B:B,),3),INDEX(RAW_b_TEI0185_REV03!B:D,MATCH(H697,RAW_b_TEI0185_REV03!B:B,0),3)),"---")))=0,"---",IF(K697&lt;&gt;"---",IF(INDEX(RAW_b_TEI0185_REV03!B:D,MATCH(H697,RAW_b_TEI0185_REV03!B:B,0),3)=L697,INDEX(
RAW_b_TEI0185_REV03!B:D,MATCH(H697,INDEX(RAW_b_TEI0185_REV03!B:B,MATCH(H697,RAW_b_TEI0185_REV03!B:B,)+1):'RAW_b_TEI0185_REV03'!B11768,)+MATCH(H697,RAW_b_TEI0185_REV03!B:B,),3),INDEX(RAW_b_TEI0185_REV03!B:D,MATCH(H697,RAW_b_TEI0185_REV03!B:B,0),3)),"---"))),"---")</f>
        <v>---</v>
      </c>
      <c r="T697">
        <f>COUNTIF(RAW_b_TEI0185_REV03!B:B,G697)</f>
        <v>2</v>
      </c>
      <c r="U697" t="str">
        <f t="shared" si="75"/>
        <v>Pin Header-NetJ10_4</v>
      </c>
      <c r="W697" t="str">
        <f>IF(IF(IFERROR(VLOOKUP(H697,$O$6:$O$50,1,),1)=1,1,0),IFERROR(VLOOKUP($F$2&amp;"-"&amp;H697,RAW_b_TEI0185_REV03!C:G,4,0),"--"),"---")</f>
        <v>--</v>
      </c>
      <c r="X697" t="str">
        <f t="shared" si="76"/>
        <v>R111-1</v>
      </c>
    </row>
    <row r="698" spans="1:24" x14ac:dyDescent="0.25">
      <c r="A698" t="s">
        <v>5820</v>
      </c>
      <c r="B698" t="s">
        <v>5821</v>
      </c>
      <c r="C698" t="s">
        <v>1223</v>
      </c>
      <c r="D698" t="s">
        <v>1474</v>
      </c>
      <c r="E698">
        <v>1</v>
      </c>
      <c r="F698" t="str">
        <f t="shared" si="70"/>
        <v>J11-1</v>
      </c>
      <c r="G698" t="str">
        <f>VLOOKUP(F698,RAW_b_TEI0185_REV03!A:B,2,0)</f>
        <v>HDMI_TX2_P</v>
      </c>
      <c r="H698" t="str">
        <f t="shared" si="71"/>
        <v>HDMI_TX2_P</v>
      </c>
      <c r="I698" t="str">
        <f t="shared" si="72"/>
        <v>--</v>
      </c>
      <c r="J698" t="str">
        <f t="shared" si="73"/>
        <v>--</v>
      </c>
      <c r="K698">
        <f>IFERROR(IF(J698="--",IF(G698=H698,VLOOKUP(G698,RAW_b_TEI0185_REV03!L:N,3,0),SUM(VLOOKUP(H698,RAW_b_TEI0185_REV03!L:N,3,0),VLOOKUP(G698,RAW_b_TEI0185_REV03!L:N,3,0))),"---"),"---")</f>
        <v>19.597300000000001</v>
      </c>
      <c r="L698" t="str">
        <f t="shared" si="74"/>
        <v>J11-1</v>
      </c>
      <c r="M698" t="str">
        <f>IFERROR(IF(
COUNTIF(B2B!H:H,(IF(K698&lt;&gt;"---",IF(INDEX(RAW_b_TEI0185_REV03!B:D,MATCH(H698,RAW_b_TEI0185_REV03!B:B,0),3)=L698,INDEX(
RAW_b_TEI0185_REV03!B:D,MATCH(H698,INDEX(RAW_b_TEI0185_REV03!B:B,MATCH(H698,RAW_b_TEI0185_REV03!B:B,)+1):'RAW_b_TEI0185_REV03'!B11769,)+MATCH(H698,RAW_b_TEI0185_REV03!B:B,),3),INDEX(RAW_b_TEI0185_REV03!B:D,MATCH(H698,RAW_b_TEI0185_REV03!B:B,0),3)),"---")))=1,"---",IF(K698&lt;&gt;"---",IF(INDEX(RAW_b_TEI0185_REV03!B:D,MATCH(H698,RAW_b_TEI0185_REV03!B:B,0),3)=L698,INDEX(
RAW_b_TEI0185_REV03!B:D,MATCH(H698,INDEX(RAW_b_TEI0185_REV03!B:B,MATCH(H698,RAW_b_TEI0185_REV03!B:B,)+1):'RAW_b_TEI0185_REV03'!B11769,)+MATCH(H698,RAW_b_TEI0185_REV03!B:B,),3),INDEX(RAW_b_TEI0185_REV03!B:D,MATCH(H698,RAW_b_TEI0185_REV03!B:B,0),3)),"---")),"---")</f>
        <v>U23-43</v>
      </c>
      <c r="N698" t="str">
        <f>IFERROR(IF(AND(B698="B2B",J698="--"),L698,IF(
COUNTIF(B2B!H:H,(IF(K698&lt;&gt;"---",IF(INDEX(RAW_b_TEI0185_REV03!B:D,MATCH(H698,RAW_b_TEI0185_REV03!B:B,0),3)=L698,INDEX(
RAW_b_TEI0185_REV03!B:D,MATCH(H698,INDEX(RAW_b_TEI0185_REV03!B:B,MATCH(H698,RAW_b_TEI0185_REV03!B:B,)+1):'RAW_b_TEI0185_REV03'!B11769,)+MATCH(H698,RAW_b_TEI0185_REV03!B:B,),3),INDEX(RAW_b_TEI0185_REV03!B:D,MATCH(H698,RAW_b_TEI0185_REV03!B:B,0),3)),"---")))=0,"---",IF(K698&lt;&gt;"---",IF(INDEX(RAW_b_TEI0185_REV03!B:D,MATCH(H698,RAW_b_TEI0185_REV03!B:B,0),3)=L698,INDEX(
RAW_b_TEI0185_REV03!B:D,MATCH(H698,INDEX(RAW_b_TEI0185_REV03!B:B,MATCH(H698,RAW_b_TEI0185_REV03!B:B,)+1):'RAW_b_TEI0185_REV03'!B11769,)+MATCH(H698,RAW_b_TEI0185_REV03!B:B,),3),INDEX(RAW_b_TEI0185_REV03!B:D,MATCH(H698,RAW_b_TEI0185_REV03!B:B,0),3)),"---"))),"---")</f>
        <v>---</v>
      </c>
      <c r="T698">
        <f>COUNTIF(RAW_b_TEI0185_REV03!B:B,G698)</f>
        <v>3</v>
      </c>
      <c r="U698" t="str">
        <f t="shared" si="75"/>
        <v>HDMI-HDMI_TX2_P</v>
      </c>
      <c r="W698" t="str">
        <f>IF(IF(IFERROR(VLOOKUP(H698,$O$6:$O$50,1,),1)=1,1,0),IFERROR(VLOOKUP($F$2&amp;"-"&amp;H698,RAW_b_TEI0185_REV03!C:G,4,0),"--"),"---")</f>
        <v>--</v>
      </c>
      <c r="X698" t="str">
        <f t="shared" si="76"/>
        <v>U23-43</v>
      </c>
    </row>
    <row r="699" spans="1:24" x14ac:dyDescent="0.25">
      <c r="A699" t="s">
        <v>5822</v>
      </c>
      <c r="B699" t="s">
        <v>5821</v>
      </c>
      <c r="C699" t="s">
        <v>294</v>
      </c>
      <c r="D699" t="s">
        <v>1474</v>
      </c>
      <c r="E699">
        <v>2</v>
      </c>
      <c r="F699" t="str">
        <f t="shared" si="70"/>
        <v>J11-2</v>
      </c>
      <c r="G699" t="str">
        <f>VLOOKUP(F699,RAW_b_TEI0185_REV03!A:B,2,0)</f>
        <v>GND</v>
      </c>
      <c r="H699" t="str">
        <f t="shared" si="71"/>
        <v>GND</v>
      </c>
      <c r="I699" t="str">
        <f t="shared" si="72"/>
        <v>--</v>
      </c>
      <c r="J699" t="str">
        <f t="shared" si="73"/>
        <v>---</v>
      </c>
      <c r="K699" t="str">
        <f>IFERROR(IF(J699="--",IF(G699=H699,VLOOKUP(G699,RAW_b_TEI0185_REV03!L:N,3,0),SUM(VLOOKUP(H699,RAW_b_TEI0185_REV03!L:N,3,0),VLOOKUP(G699,RAW_b_TEI0185_REV03!L:N,3,0))),"---"),"---")</f>
        <v>---</v>
      </c>
      <c r="L699" t="str">
        <f t="shared" si="74"/>
        <v>J11-2</v>
      </c>
      <c r="M699" t="str">
        <f>IFERROR(IF(
COUNTIF(B2B!H:H,(IF(K699&lt;&gt;"---",IF(INDEX(RAW_b_TEI0185_REV03!B:D,MATCH(H699,RAW_b_TEI0185_REV03!B:B,0),3)=L699,INDEX(
RAW_b_TEI0185_REV03!B:D,MATCH(H699,INDEX(RAW_b_TEI0185_REV03!B:B,MATCH(H699,RAW_b_TEI0185_REV03!B:B,)+1):'RAW_b_TEI0185_REV03'!B11770,)+MATCH(H699,RAW_b_TEI0185_REV03!B:B,),3),INDEX(RAW_b_TEI0185_REV03!B:D,MATCH(H699,RAW_b_TEI0185_REV03!B:B,0),3)),"---")))=1,"---",IF(K699&lt;&gt;"---",IF(INDEX(RAW_b_TEI0185_REV03!B:D,MATCH(H699,RAW_b_TEI0185_REV03!B:B,0),3)=L699,INDEX(
RAW_b_TEI0185_REV03!B:D,MATCH(H699,INDEX(RAW_b_TEI0185_REV03!B:B,MATCH(H699,RAW_b_TEI0185_REV03!B:B,)+1):'RAW_b_TEI0185_REV03'!B11770,)+MATCH(H699,RAW_b_TEI0185_REV03!B:B,),3),INDEX(RAW_b_TEI0185_REV03!B:D,MATCH(H699,RAW_b_TEI0185_REV03!B:B,0),3)),"---")),"---")</f>
        <v>---</v>
      </c>
      <c r="N699" t="str">
        <f>IFERROR(IF(AND(B699="B2B",J699="--"),L699,IF(
COUNTIF(B2B!H:H,(IF(K699&lt;&gt;"---",IF(INDEX(RAW_b_TEI0185_REV03!B:D,MATCH(H699,RAW_b_TEI0185_REV03!B:B,0),3)=L699,INDEX(
RAW_b_TEI0185_REV03!B:D,MATCH(H699,INDEX(RAW_b_TEI0185_REV03!B:B,MATCH(H699,RAW_b_TEI0185_REV03!B:B,)+1):'RAW_b_TEI0185_REV03'!B11770,)+MATCH(H699,RAW_b_TEI0185_REV03!B:B,),3),INDEX(RAW_b_TEI0185_REV03!B:D,MATCH(H699,RAW_b_TEI0185_REV03!B:B,0),3)),"---")))=0,"---",IF(K699&lt;&gt;"---",IF(INDEX(RAW_b_TEI0185_REV03!B:D,MATCH(H699,RAW_b_TEI0185_REV03!B:B,0),3)=L699,INDEX(
RAW_b_TEI0185_REV03!B:D,MATCH(H699,INDEX(RAW_b_TEI0185_REV03!B:B,MATCH(H699,RAW_b_TEI0185_REV03!B:B,)+1):'RAW_b_TEI0185_REV03'!B11770,)+MATCH(H699,RAW_b_TEI0185_REV03!B:B,),3),INDEX(RAW_b_TEI0185_REV03!B:D,MATCH(H699,RAW_b_TEI0185_REV03!B:B,0),3)),"---"))),"---")</f>
        <v>---</v>
      </c>
      <c r="T699">
        <f>COUNTIF(RAW_b_TEI0185_REV03!B:B,G699)</f>
        <v>2019</v>
      </c>
      <c r="U699" t="str">
        <f t="shared" si="75"/>
        <v>HDMI-GND</v>
      </c>
      <c r="W699" t="str">
        <f>IF(IF(IFERROR(VLOOKUP(H699,$O$6:$O$50,1,),1)=1,1,0),IFERROR(VLOOKUP($F$2&amp;"-"&amp;H699,RAW_b_TEI0185_REV03!C:G,4,0),"--"),"---")</f>
        <v>---</v>
      </c>
      <c r="X699" t="str">
        <f t="shared" si="76"/>
        <v>---</v>
      </c>
    </row>
    <row r="700" spans="1:24" x14ac:dyDescent="0.25">
      <c r="A700" t="s">
        <v>5823</v>
      </c>
      <c r="B700" t="s">
        <v>5821</v>
      </c>
      <c r="C700" t="s">
        <v>1220</v>
      </c>
      <c r="D700" t="s">
        <v>1474</v>
      </c>
      <c r="E700">
        <v>3</v>
      </c>
      <c r="F700" t="str">
        <f t="shared" si="70"/>
        <v>J11-3</v>
      </c>
      <c r="G700" t="str">
        <f>VLOOKUP(F700,RAW_b_TEI0185_REV03!A:B,2,0)</f>
        <v>HDMI_TX2_N</v>
      </c>
      <c r="H700" t="str">
        <f t="shared" si="71"/>
        <v>HDMI_TX2_N</v>
      </c>
      <c r="I700" t="str">
        <f t="shared" si="72"/>
        <v>--</v>
      </c>
      <c r="J700" t="str">
        <f t="shared" si="73"/>
        <v>--</v>
      </c>
      <c r="K700">
        <f>IFERROR(IF(J700="--",IF(G700=H700,VLOOKUP(G700,RAW_b_TEI0185_REV03!L:N,3,0),SUM(VLOOKUP(H700,RAW_b_TEI0185_REV03!L:N,3,0),VLOOKUP(G700,RAW_b_TEI0185_REV03!L:N,3,0))),"---"),"---")</f>
        <v>19.597300000000001</v>
      </c>
      <c r="L700" t="str">
        <f t="shared" si="74"/>
        <v>J11-3</v>
      </c>
      <c r="M700" t="str">
        <f>IFERROR(IF(
COUNTIF(B2B!H:H,(IF(K700&lt;&gt;"---",IF(INDEX(RAW_b_TEI0185_REV03!B:D,MATCH(H700,RAW_b_TEI0185_REV03!B:B,0),3)=L700,INDEX(
RAW_b_TEI0185_REV03!B:D,MATCH(H700,INDEX(RAW_b_TEI0185_REV03!B:B,MATCH(H700,RAW_b_TEI0185_REV03!B:B,)+1):'RAW_b_TEI0185_REV03'!B11771,)+MATCH(H700,RAW_b_TEI0185_REV03!B:B,),3),INDEX(RAW_b_TEI0185_REV03!B:D,MATCH(H700,RAW_b_TEI0185_REV03!B:B,0),3)),"---")))=1,"---",IF(K700&lt;&gt;"---",IF(INDEX(RAW_b_TEI0185_REV03!B:D,MATCH(H700,RAW_b_TEI0185_REV03!B:B,0),3)=L700,INDEX(
RAW_b_TEI0185_REV03!B:D,MATCH(H700,INDEX(RAW_b_TEI0185_REV03!B:B,MATCH(H700,RAW_b_TEI0185_REV03!B:B,)+1):'RAW_b_TEI0185_REV03'!B11771,)+MATCH(H700,RAW_b_TEI0185_REV03!B:B,),3),INDEX(RAW_b_TEI0185_REV03!B:D,MATCH(H700,RAW_b_TEI0185_REV03!B:B,0),3)),"---")),"---")</f>
        <v>U23-42</v>
      </c>
      <c r="N700" t="str">
        <f>IFERROR(IF(AND(B700="B2B",J700="--"),L700,IF(
COUNTIF(B2B!H:H,(IF(K700&lt;&gt;"---",IF(INDEX(RAW_b_TEI0185_REV03!B:D,MATCH(H700,RAW_b_TEI0185_REV03!B:B,0),3)=L700,INDEX(
RAW_b_TEI0185_REV03!B:D,MATCH(H700,INDEX(RAW_b_TEI0185_REV03!B:B,MATCH(H700,RAW_b_TEI0185_REV03!B:B,)+1):'RAW_b_TEI0185_REV03'!B11771,)+MATCH(H700,RAW_b_TEI0185_REV03!B:B,),3),INDEX(RAW_b_TEI0185_REV03!B:D,MATCH(H700,RAW_b_TEI0185_REV03!B:B,0),3)),"---")))=0,"---",IF(K700&lt;&gt;"---",IF(INDEX(RAW_b_TEI0185_REV03!B:D,MATCH(H700,RAW_b_TEI0185_REV03!B:B,0),3)=L700,INDEX(
RAW_b_TEI0185_REV03!B:D,MATCH(H700,INDEX(RAW_b_TEI0185_REV03!B:B,MATCH(H700,RAW_b_TEI0185_REV03!B:B,)+1):'RAW_b_TEI0185_REV03'!B11771,)+MATCH(H700,RAW_b_TEI0185_REV03!B:B,),3),INDEX(RAW_b_TEI0185_REV03!B:D,MATCH(H700,RAW_b_TEI0185_REV03!B:B,0),3)),"---"))),"---")</f>
        <v>---</v>
      </c>
      <c r="T700">
        <f>COUNTIF(RAW_b_TEI0185_REV03!B:B,G700)</f>
        <v>3</v>
      </c>
      <c r="U700" t="str">
        <f t="shared" si="75"/>
        <v>HDMI-HDMI_TX2_N</v>
      </c>
      <c r="W700" t="str">
        <f>IF(IF(IFERROR(VLOOKUP(H700,$O$6:$O$50,1,),1)=1,1,0),IFERROR(VLOOKUP($F$2&amp;"-"&amp;H700,RAW_b_TEI0185_REV03!C:G,4,0),"--"),"---")</f>
        <v>--</v>
      </c>
      <c r="X700" t="str">
        <f t="shared" si="76"/>
        <v>U23-42</v>
      </c>
    </row>
    <row r="701" spans="1:24" x14ac:dyDescent="0.25">
      <c r="A701" t="s">
        <v>5824</v>
      </c>
      <c r="B701" t="s">
        <v>5821</v>
      </c>
      <c r="C701" t="s">
        <v>1217</v>
      </c>
      <c r="D701" t="s">
        <v>1474</v>
      </c>
      <c r="E701">
        <v>4</v>
      </c>
      <c r="F701" t="str">
        <f t="shared" si="70"/>
        <v>J11-4</v>
      </c>
      <c r="G701" t="str">
        <f>VLOOKUP(F701,RAW_b_TEI0185_REV03!A:B,2,0)</f>
        <v>HDMI_TX1_P</v>
      </c>
      <c r="H701" t="str">
        <f t="shared" si="71"/>
        <v>HDMI_TX1_P</v>
      </c>
      <c r="I701" t="str">
        <f t="shared" si="72"/>
        <v>--</v>
      </c>
      <c r="J701" t="str">
        <f t="shared" si="73"/>
        <v>--</v>
      </c>
      <c r="K701">
        <f>IFERROR(IF(J701="--",IF(G701=H701,VLOOKUP(G701,RAW_b_TEI0185_REV03!L:N,3,0),SUM(VLOOKUP(H701,RAW_b_TEI0185_REV03!L:N,3,0),VLOOKUP(G701,RAW_b_TEI0185_REV03!L:N,3,0))),"---"),"---")</f>
        <v>19.652200000000001</v>
      </c>
      <c r="L701" t="str">
        <f t="shared" si="74"/>
        <v>J11-4</v>
      </c>
      <c r="M701" t="str">
        <f>IFERROR(IF(
COUNTIF(B2B!H:H,(IF(K701&lt;&gt;"---",IF(INDEX(RAW_b_TEI0185_REV03!B:D,MATCH(H701,RAW_b_TEI0185_REV03!B:B,0),3)=L701,INDEX(
RAW_b_TEI0185_REV03!B:D,MATCH(H701,INDEX(RAW_b_TEI0185_REV03!B:B,MATCH(H701,RAW_b_TEI0185_REV03!B:B,)+1):'RAW_b_TEI0185_REV03'!B11772,)+MATCH(H701,RAW_b_TEI0185_REV03!B:B,),3),INDEX(RAW_b_TEI0185_REV03!B:D,MATCH(H701,RAW_b_TEI0185_REV03!B:B,0),3)),"---")))=1,"---",IF(K701&lt;&gt;"---",IF(INDEX(RAW_b_TEI0185_REV03!B:D,MATCH(H701,RAW_b_TEI0185_REV03!B:B,0),3)=L701,INDEX(
RAW_b_TEI0185_REV03!B:D,MATCH(H701,INDEX(RAW_b_TEI0185_REV03!B:B,MATCH(H701,RAW_b_TEI0185_REV03!B:B,)+1):'RAW_b_TEI0185_REV03'!B11772,)+MATCH(H701,RAW_b_TEI0185_REV03!B:B,),3),INDEX(RAW_b_TEI0185_REV03!B:D,MATCH(H701,RAW_b_TEI0185_REV03!B:B,0),3)),"---")),"---")</f>
        <v>U23-40</v>
      </c>
      <c r="N701" t="str">
        <f>IFERROR(IF(AND(B701="B2B",J701="--"),L701,IF(
COUNTIF(B2B!H:H,(IF(K701&lt;&gt;"---",IF(INDEX(RAW_b_TEI0185_REV03!B:D,MATCH(H701,RAW_b_TEI0185_REV03!B:B,0),3)=L701,INDEX(
RAW_b_TEI0185_REV03!B:D,MATCH(H701,INDEX(RAW_b_TEI0185_REV03!B:B,MATCH(H701,RAW_b_TEI0185_REV03!B:B,)+1):'RAW_b_TEI0185_REV03'!B11772,)+MATCH(H701,RAW_b_TEI0185_REV03!B:B,),3),INDEX(RAW_b_TEI0185_REV03!B:D,MATCH(H701,RAW_b_TEI0185_REV03!B:B,0),3)),"---")))=0,"---",IF(K701&lt;&gt;"---",IF(INDEX(RAW_b_TEI0185_REV03!B:D,MATCH(H701,RAW_b_TEI0185_REV03!B:B,0),3)=L701,INDEX(
RAW_b_TEI0185_REV03!B:D,MATCH(H701,INDEX(RAW_b_TEI0185_REV03!B:B,MATCH(H701,RAW_b_TEI0185_REV03!B:B,)+1):'RAW_b_TEI0185_REV03'!B11772,)+MATCH(H701,RAW_b_TEI0185_REV03!B:B,),3),INDEX(RAW_b_TEI0185_REV03!B:D,MATCH(H701,RAW_b_TEI0185_REV03!B:B,0),3)),"---"))),"---")</f>
        <v>---</v>
      </c>
      <c r="T701">
        <f>COUNTIF(RAW_b_TEI0185_REV03!B:B,G701)</f>
        <v>3</v>
      </c>
      <c r="U701" t="str">
        <f t="shared" si="75"/>
        <v>HDMI-HDMI_TX1_P</v>
      </c>
      <c r="W701" t="str">
        <f>IF(IF(IFERROR(VLOOKUP(H701,$O$6:$O$50,1,),1)=1,1,0),IFERROR(VLOOKUP($F$2&amp;"-"&amp;H701,RAW_b_TEI0185_REV03!C:G,4,0),"--"),"---")</f>
        <v>--</v>
      </c>
      <c r="X701" t="str">
        <f t="shared" si="76"/>
        <v>U23-40</v>
      </c>
    </row>
    <row r="702" spans="1:24" x14ac:dyDescent="0.25">
      <c r="A702" t="s">
        <v>5825</v>
      </c>
      <c r="B702" t="s">
        <v>5821</v>
      </c>
      <c r="C702" t="s">
        <v>294</v>
      </c>
      <c r="D702" t="s">
        <v>1474</v>
      </c>
      <c r="E702">
        <v>5</v>
      </c>
      <c r="F702" t="str">
        <f t="shared" si="70"/>
        <v>J11-5</v>
      </c>
      <c r="G702" t="str">
        <f>VLOOKUP(F702,RAW_b_TEI0185_REV03!A:B,2,0)</f>
        <v>GND</v>
      </c>
      <c r="H702" t="str">
        <f t="shared" si="71"/>
        <v>GND</v>
      </c>
      <c r="I702" t="str">
        <f t="shared" si="72"/>
        <v>--</v>
      </c>
      <c r="J702" t="str">
        <f t="shared" si="73"/>
        <v>---</v>
      </c>
      <c r="K702" t="str">
        <f>IFERROR(IF(J702="--",IF(G702=H702,VLOOKUP(G702,RAW_b_TEI0185_REV03!L:N,3,0),SUM(VLOOKUP(H702,RAW_b_TEI0185_REV03!L:N,3,0),VLOOKUP(G702,RAW_b_TEI0185_REV03!L:N,3,0))),"---"),"---")</f>
        <v>---</v>
      </c>
      <c r="L702" t="str">
        <f t="shared" si="74"/>
        <v>J11-5</v>
      </c>
      <c r="M702" t="str">
        <f>IFERROR(IF(
COUNTIF(B2B!H:H,(IF(K702&lt;&gt;"---",IF(INDEX(RAW_b_TEI0185_REV03!B:D,MATCH(H702,RAW_b_TEI0185_REV03!B:B,0),3)=L702,INDEX(
RAW_b_TEI0185_REV03!B:D,MATCH(H702,INDEX(RAW_b_TEI0185_REV03!B:B,MATCH(H702,RAW_b_TEI0185_REV03!B:B,)+1):'RAW_b_TEI0185_REV03'!B11773,)+MATCH(H702,RAW_b_TEI0185_REV03!B:B,),3),INDEX(RAW_b_TEI0185_REV03!B:D,MATCH(H702,RAW_b_TEI0185_REV03!B:B,0),3)),"---")))=1,"---",IF(K702&lt;&gt;"---",IF(INDEX(RAW_b_TEI0185_REV03!B:D,MATCH(H702,RAW_b_TEI0185_REV03!B:B,0),3)=L702,INDEX(
RAW_b_TEI0185_REV03!B:D,MATCH(H702,INDEX(RAW_b_TEI0185_REV03!B:B,MATCH(H702,RAW_b_TEI0185_REV03!B:B,)+1):'RAW_b_TEI0185_REV03'!B11773,)+MATCH(H702,RAW_b_TEI0185_REV03!B:B,),3),INDEX(RAW_b_TEI0185_REV03!B:D,MATCH(H702,RAW_b_TEI0185_REV03!B:B,0),3)),"---")),"---")</f>
        <v>---</v>
      </c>
      <c r="N702" t="str">
        <f>IFERROR(IF(AND(B702="B2B",J702="--"),L702,IF(
COUNTIF(B2B!H:H,(IF(K702&lt;&gt;"---",IF(INDEX(RAW_b_TEI0185_REV03!B:D,MATCH(H702,RAW_b_TEI0185_REV03!B:B,0),3)=L702,INDEX(
RAW_b_TEI0185_REV03!B:D,MATCH(H702,INDEX(RAW_b_TEI0185_REV03!B:B,MATCH(H702,RAW_b_TEI0185_REV03!B:B,)+1):'RAW_b_TEI0185_REV03'!B11773,)+MATCH(H702,RAW_b_TEI0185_REV03!B:B,),3),INDEX(RAW_b_TEI0185_REV03!B:D,MATCH(H702,RAW_b_TEI0185_REV03!B:B,0),3)),"---")))=0,"---",IF(K702&lt;&gt;"---",IF(INDEX(RAW_b_TEI0185_REV03!B:D,MATCH(H702,RAW_b_TEI0185_REV03!B:B,0),3)=L702,INDEX(
RAW_b_TEI0185_REV03!B:D,MATCH(H702,INDEX(RAW_b_TEI0185_REV03!B:B,MATCH(H702,RAW_b_TEI0185_REV03!B:B,)+1):'RAW_b_TEI0185_REV03'!B11773,)+MATCH(H702,RAW_b_TEI0185_REV03!B:B,),3),INDEX(RAW_b_TEI0185_REV03!B:D,MATCH(H702,RAW_b_TEI0185_REV03!B:B,0),3)),"---"))),"---")</f>
        <v>---</v>
      </c>
      <c r="T702">
        <f>COUNTIF(RAW_b_TEI0185_REV03!B:B,G702)</f>
        <v>2019</v>
      </c>
      <c r="U702" t="str">
        <f t="shared" si="75"/>
        <v>HDMI-GND</v>
      </c>
      <c r="W702" t="str">
        <f>IF(IF(IFERROR(VLOOKUP(H702,$O$6:$O$50,1,),1)=1,1,0),IFERROR(VLOOKUP($F$2&amp;"-"&amp;H702,RAW_b_TEI0185_REV03!C:G,4,0),"--"),"---")</f>
        <v>---</v>
      </c>
      <c r="X702" t="str">
        <f t="shared" si="76"/>
        <v>---</v>
      </c>
    </row>
    <row r="703" spans="1:24" x14ac:dyDescent="0.25">
      <c r="A703" t="s">
        <v>5826</v>
      </c>
      <c r="B703" t="s">
        <v>5821</v>
      </c>
      <c r="C703" t="s">
        <v>1214</v>
      </c>
      <c r="D703" t="s">
        <v>1474</v>
      </c>
      <c r="E703">
        <v>6</v>
      </c>
      <c r="F703" t="str">
        <f t="shared" si="70"/>
        <v>J11-6</v>
      </c>
      <c r="G703" t="str">
        <f>VLOOKUP(F703,RAW_b_TEI0185_REV03!A:B,2,0)</f>
        <v>HDMI_TX1_N</v>
      </c>
      <c r="H703" t="str">
        <f t="shared" si="71"/>
        <v>HDMI_TX1_N</v>
      </c>
      <c r="I703" t="str">
        <f t="shared" si="72"/>
        <v>--</v>
      </c>
      <c r="J703" t="str">
        <f t="shared" si="73"/>
        <v>--</v>
      </c>
      <c r="K703">
        <f>IFERROR(IF(J703="--",IF(G703=H703,VLOOKUP(G703,RAW_b_TEI0185_REV03!L:N,3,0),SUM(VLOOKUP(H703,RAW_b_TEI0185_REV03!L:N,3,0),VLOOKUP(G703,RAW_b_TEI0185_REV03!L:N,3,0))),"---"),"---")</f>
        <v>19.652200000000001</v>
      </c>
      <c r="L703" t="str">
        <f t="shared" si="74"/>
        <v>J11-6</v>
      </c>
      <c r="M703" t="str">
        <f>IFERROR(IF(
COUNTIF(B2B!H:H,(IF(K703&lt;&gt;"---",IF(INDEX(RAW_b_TEI0185_REV03!B:D,MATCH(H703,RAW_b_TEI0185_REV03!B:B,0),3)=L703,INDEX(
RAW_b_TEI0185_REV03!B:D,MATCH(H703,INDEX(RAW_b_TEI0185_REV03!B:B,MATCH(H703,RAW_b_TEI0185_REV03!B:B,)+1):'RAW_b_TEI0185_REV03'!B11774,)+MATCH(H703,RAW_b_TEI0185_REV03!B:B,),3),INDEX(RAW_b_TEI0185_REV03!B:D,MATCH(H703,RAW_b_TEI0185_REV03!B:B,0),3)),"---")))=1,"---",IF(K703&lt;&gt;"---",IF(INDEX(RAW_b_TEI0185_REV03!B:D,MATCH(H703,RAW_b_TEI0185_REV03!B:B,0),3)=L703,INDEX(
RAW_b_TEI0185_REV03!B:D,MATCH(H703,INDEX(RAW_b_TEI0185_REV03!B:B,MATCH(H703,RAW_b_TEI0185_REV03!B:B,)+1):'RAW_b_TEI0185_REV03'!B11774,)+MATCH(H703,RAW_b_TEI0185_REV03!B:B,),3),INDEX(RAW_b_TEI0185_REV03!B:D,MATCH(H703,RAW_b_TEI0185_REV03!B:B,0),3)),"---")),"---")</f>
        <v>U23-39</v>
      </c>
      <c r="N703" t="str">
        <f>IFERROR(IF(AND(B703="B2B",J703="--"),L703,IF(
COUNTIF(B2B!H:H,(IF(K703&lt;&gt;"---",IF(INDEX(RAW_b_TEI0185_REV03!B:D,MATCH(H703,RAW_b_TEI0185_REV03!B:B,0),3)=L703,INDEX(
RAW_b_TEI0185_REV03!B:D,MATCH(H703,INDEX(RAW_b_TEI0185_REV03!B:B,MATCH(H703,RAW_b_TEI0185_REV03!B:B,)+1):'RAW_b_TEI0185_REV03'!B11774,)+MATCH(H703,RAW_b_TEI0185_REV03!B:B,),3),INDEX(RAW_b_TEI0185_REV03!B:D,MATCH(H703,RAW_b_TEI0185_REV03!B:B,0),3)),"---")))=0,"---",IF(K703&lt;&gt;"---",IF(INDEX(RAW_b_TEI0185_REV03!B:D,MATCH(H703,RAW_b_TEI0185_REV03!B:B,0),3)=L703,INDEX(
RAW_b_TEI0185_REV03!B:D,MATCH(H703,INDEX(RAW_b_TEI0185_REV03!B:B,MATCH(H703,RAW_b_TEI0185_REV03!B:B,)+1):'RAW_b_TEI0185_REV03'!B11774,)+MATCH(H703,RAW_b_TEI0185_REV03!B:B,),3),INDEX(RAW_b_TEI0185_REV03!B:D,MATCH(H703,RAW_b_TEI0185_REV03!B:B,0),3)),"---"))),"---")</f>
        <v>---</v>
      </c>
      <c r="T703">
        <f>COUNTIF(RAW_b_TEI0185_REV03!B:B,G703)</f>
        <v>3</v>
      </c>
      <c r="U703" t="str">
        <f t="shared" si="75"/>
        <v>HDMI-HDMI_TX1_N</v>
      </c>
      <c r="W703" t="str">
        <f>IF(IF(IFERROR(VLOOKUP(H703,$O$6:$O$50,1,),1)=1,1,0),IFERROR(VLOOKUP($F$2&amp;"-"&amp;H703,RAW_b_TEI0185_REV03!C:G,4,0),"--"),"---")</f>
        <v>--</v>
      </c>
      <c r="X703" t="str">
        <f t="shared" si="76"/>
        <v>U23-39</v>
      </c>
    </row>
    <row r="704" spans="1:24" x14ac:dyDescent="0.25">
      <c r="A704" t="s">
        <v>5827</v>
      </c>
      <c r="B704" t="s">
        <v>5821</v>
      </c>
      <c r="C704" t="s">
        <v>1211</v>
      </c>
      <c r="D704" t="s">
        <v>1474</v>
      </c>
      <c r="E704">
        <v>7</v>
      </c>
      <c r="F704" t="str">
        <f t="shared" si="70"/>
        <v>J11-7</v>
      </c>
      <c r="G704" t="str">
        <f>VLOOKUP(F704,RAW_b_TEI0185_REV03!A:B,2,0)</f>
        <v>HDMI_TX0_P</v>
      </c>
      <c r="H704" t="str">
        <f t="shared" si="71"/>
        <v>HDMI_TX0_P</v>
      </c>
      <c r="I704" t="str">
        <f t="shared" si="72"/>
        <v>--</v>
      </c>
      <c r="J704" t="str">
        <f t="shared" si="73"/>
        <v>--</v>
      </c>
      <c r="K704">
        <f>IFERROR(IF(J704="--",IF(G704=H704,VLOOKUP(G704,RAW_b_TEI0185_REV03!L:N,3,0),SUM(VLOOKUP(H704,RAW_b_TEI0185_REV03!L:N,3,0),VLOOKUP(G704,RAW_b_TEI0185_REV03!L:N,3,0))),"---"),"---")</f>
        <v>19.704599999999999</v>
      </c>
      <c r="L704" t="str">
        <f t="shared" si="74"/>
        <v>J11-7</v>
      </c>
      <c r="M704" t="str">
        <f>IFERROR(IF(
COUNTIF(B2B!H:H,(IF(K704&lt;&gt;"---",IF(INDEX(RAW_b_TEI0185_REV03!B:D,MATCH(H704,RAW_b_TEI0185_REV03!B:B,0),3)=L704,INDEX(
RAW_b_TEI0185_REV03!B:D,MATCH(H704,INDEX(RAW_b_TEI0185_REV03!B:B,MATCH(H704,RAW_b_TEI0185_REV03!B:B,)+1):'RAW_b_TEI0185_REV03'!B11775,)+MATCH(H704,RAW_b_TEI0185_REV03!B:B,),3),INDEX(RAW_b_TEI0185_REV03!B:D,MATCH(H704,RAW_b_TEI0185_REV03!B:B,0),3)),"---")))=1,"---",IF(K704&lt;&gt;"---",IF(INDEX(RAW_b_TEI0185_REV03!B:D,MATCH(H704,RAW_b_TEI0185_REV03!B:B,0),3)=L704,INDEX(
RAW_b_TEI0185_REV03!B:D,MATCH(H704,INDEX(RAW_b_TEI0185_REV03!B:B,MATCH(H704,RAW_b_TEI0185_REV03!B:B,)+1):'RAW_b_TEI0185_REV03'!B11775,)+MATCH(H704,RAW_b_TEI0185_REV03!B:B,),3),INDEX(RAW_b_TEI0185_REV03!B:D,MATCH(H704,RAW_b_TEI0185_REV03!B:B,0),3)),"---")),"---")</f>
        <v>U23-36</v>
      </c>
      <c r="N704" t="str">
        <f>IFERROR(IF(AND(B704="B2B",J704="--"),L704,IF(
COUNTIF(B2B!H:H,(IF(K704&lt;&gt;"---",IF(INDEX(RAW_b_TEI0185_REV03!B:D,MATCH(H704,RAW_b_TEI0185_REV03!B:B,0),3)=L704,INDEX(
RAW_b_TEI0185_REV03!B:D,MATCH(H704,INDEX(RAW_b_TEI0185_REV03!B:B,MATCH(H704,RAW_b_TEI0185_REV03!B:B,)+1):'RAW_b_TEI0185_REV03'!B11775,)+MATCH(H704,RAW_b_TEI0185_REV03!B:B,),3),INDEX(RAW_b_TEI0185_REV03!B:D,MATCH(H704,RAW_b_TEI0185_REV03!B:B,0),3)),"---")))=0,"---",IF(K704&lt;&gt;"---",IF(INDEX(RAW_b_TEI0185_REV03!B:D,MATCH(H704,RAW_b_TEI0185_REV03!B:B,0),3)=L704,INDEX(
RAW_b_TEI0185_REV03!B:D,MATCH(H704,INDEX(RAW_b_TEI0185_REV03!B:B,MATCH(H704,RAW_b_TEI0185_REV03!B:B,)+1):'RAW_b_TEI0185_REV03'!B11775,)+MATCH(H704,RAW_b_TEI0185_REV03!B:B,),3),INDEX(RAW_b_TEI0185_REV03!B:D,MATCH(H704,RAW_b_TEI0185_REV03!B:B,0),3)),"---"))),"---")</f>
        <v>---</v>
      </c>
      <c r="T704">
        <f>COUNTIF(RAW_b_TEI0185_REV03!B:B,G704)</f>
        <v>3</v>
      </c>
      <c r="U704" t="str">
        <f t="shared" si="75"/>
        <v>HDMI-HDMI_TX0_P</v>
      </c>
      <c r="W704" t="str">
        <f>IF(IF(IFERROR(VLOOKUP(H704,$O$6:$O$50,1,),1)=1,1,0),IFERROR(VLOOKUP($F$2&amp;"-"&amp;H704,RAW_b_TEI0185_REV03!C:G,4,0),"--"),"---")</f>
        <v>--</v>
      </c>
      <c r="X704" t="str">
        <f t="shared" si="76"/>
        <v>U23-36</v>
      </c>
    </row>
    <row r="705" spans="1:24" x14ac:dyDescent="0.25">
      <c r="A705" t="s">
        <v>5828</v>
      </c>
      <c r="B705" t="s">
        <v>5821</v>
      </c>
      <c r="C705" t="s">
        <v>294</v>
      </c>
      <c r="D705" t="s">
        <v>1474</v>
      </c>
      <c r="E705">
        <v>8</v>
      </c>
      <c r="F705" t="str">
        <f t="shared" si="70"/>
        <v>J11-8</v>
      </c>
      <c r="G705" t="str">
        <f>VLOOKUP(F705,RAW_b_TEI0185_REV03!A:B,2,0)</f>
        <v>GND</v>
      </c>
      <c r="H705" t="str">
        <f t="shared" si="71"/>
        <v>GND</v>
      </c>
      <c r="I705" t="str">
        <f t="shared" si="72"/>
        <v>--</v>
      </c>
      <c r="J705" t="str">
        <f t="shared" si="73"/>
        <v>---</v>
      </c>
      <c r="K705" t="str">
        <f>IFERROR(IF(J705="--",IF(G705=H705,VLOOKUP(G705,RAW_b_TEI0185_REV03!L:N,3,0),SUM(VLOOKUP(H705,RAW_b_TEI0185_REV03!L:N,3,0),VLOOKUP(G705,RAW_b_TEI0185_REV03!L:N,3,0))),"---"),"---")</f>
        <v>---</v>
      </c>
      <c r="L705" t="str">
        <f t="shared" si="74"/>
        <v>J11-8</v>
      </c>
      <c r="M705" t="str">
        <f>IFERROR(IF(
COUNTIF(B2B!H:H,(IF(K705&lt;&gt;"---",IF(INDEX(RAW_b_TEI0185_REV03!B:D,MATCH(H705,RAW_b_TEI0185_REV03!B:B,0),3)=L705,INDEX(
RAW_b_TEI0185_REV03!B:D,MATCH(H705,INDEX(RAW_b_TEI0185_REV03!B:B,MATCH(H705,RAW_b_TEI0185_REV03!B:B,)+1):'RAW_b_TEI0185_REV03'!B11776,)+MATCH(H705,RAW_b_TEI0185_REV03!B:B,),3),INDEX(RAW_b_TEI0185_REV03!B:D,MATCH(H705,RAW_b_TEI0185_REV03!B:B,0),3)),"---")))=1,"---",IF(K705&lt;&gt;"---",IF(INDEX(RAW_b_TEI0185_REV03!B:D,MATCH(H705,RAW_b_TEI0185_REV03!B:B,0),3)=L705,INDEX(
RAW_b_TEI0185_REV03!B:D,MATCH(H705,INDEX(RAW_b_TEI0185_REV03!B:B,MATCH(H705,RAW_b_TEI0185_REV03!B:B,)+1):'RAW_b_TEI0185_REV03'!B11776,)+MATCH(H705,RAW_b_TEI0185_REV03!B:B,),3),INDEX(RAW_b_TEI0185_REV03!B:D,MATCH(H705,RAW_b_TEI0185_REV03!B:B,0),3)),"---")),"---")</f>
        <v>---</v>
      </c>
      <c r="N705" t="str">
        <f>IFERROR(IF(AND(B705="B2B",J705="--"),L705,IF(
COUNTIF(B2B!H:H,(IF(K705&lt;&gt;"---",IF(INDEX(RAW_b_TEI0185_REV03!B:D,MATCH(H705,RAW_b_TEI0185_REV03!B:B,0),3)=L705,INDEX(
RAW_b_TEI0185_REV03!B:D,MATCH(H705,INDEX(RAW_b_TEI0185_REV03!B:B,MATCH(H705,RAW_b_TEI0185_REV03!B:B,)+1):'RAW_b_TEI0185_REV03'!B11776,)+MATCH(H705,RAW_b_TEI0185_REV03!B:B,),3),INDEX(RAW_b_TEI0185_REV03!B:D,MATCH(H705,RAW_b_TEI0185_REV03!B:B,0),3)),"---")))=0,"---",IF(K705&lt;&gt;"---",IF(INDEX(RAW_b_TEI0185_REV03!B:D,MATCH(H705,RAW_b_TEI0185_REV03!B:B,0),3)=L705,INDEX(
RAW_b_TEI0185_REV03!B:D,MATCH(H705,INDEX(RAW_b_TEI0185_REV03!B:B,MATCH(H705,RAW_b_TEI0185_REV03!B:B,)+1):'RAW_b_TEI0185_REV03'!B11776,)+MATCH(H705,RAW_b_TEI0185_REV03!B:B,),3),INDEX(RAW_b_TEI0185_REV03!B:D,MATCH(H705,RAW_b_TEI0185_REV03!B:B,0),3)),"---"))),"---")</f>
        <v>---</v>
      </c>
      <c r="T705">
        <f>COUNTIF(RAW_b_TEI0185_REV03!B:B,G705)</f>
        <v>2019</v>
      </c>
      <c r="U705" t="str">
        <f t="shared" si="75"/>
        <v>HDMI-GND</v>
      </c>
      <c r="W705" t="str">
        <f>IF(IF(IFERROR(VLOOKUP(H705,$O$6:$O$50,1,),1)=1,1,0),IFERROR(VLOOKUP($F$2&amp;"-"&amp;H705,RAW_b_TEI0185_REV03!C:G,4,0),"--"),"---")</f>
        <v>---</v>
      </c>
      <c r="X705" t="str">
        <f t="shared" si="76"/>
        <v>---</v>
      </c>
    </row>
    <row r="706" spans="1:24" x14ac:dyDescent="0.25">
      <c r="A706" t="s">
        <v>5829</v>
      </c>
      <c r="B706" t="s">
        <v>5821</v>
      </c>
      <c r="C706" t="s">
        <v>1208</v>
      </c>
      <c r="D706" t="s">
        <v>1474</v>
      </c>
      <c r="E706">
        <v>9</v>
      </c>
      <c r="F706" t="str">
        <f t="shared" si="70"/>
        <v>J11-9</v>
      </c>
      <c r="G706" t="str">
        <f>VLOOKUP(F706,RAW_b_TEI0185_REV03!A:B,2,0)</f>
        <v>HDMI_TX0_N</v>
      </c>
      <c r="H706" t="str">
        <f t="shared" si="71"/>
        <v>HDMI_TX0_N</v>
      </c>
      <c r="I706" t="str">
        <f t="shared" si="72"/>
        <v>--</v>
      </c>
      <c r="J706" t="str">
        <f t="shared" si="73"/>
        <v>--</v>
      </c>
      <c r="K706">
        <f>IFERROR(IF(J706="--",IF(G706=H706,VLOOKUP(G706,RAW_b_TEI0185_REV03!L:N,3,0),SUM(VLOOKUP(H706,RAW_b_TEI0185_REV03!L:N,3,0),VLOOKUP(G706,RAW_b_TEI0185_REV03!L:N,3,0))),"---"),"---")</f>
        <v>19.790900000000001</v>
      </c>
      <c r="L706" t="str">
        <f t="shared" si="74"/>
        <v>J11-9</v>
      </c>
      <c r="M706" t="str">
        <f>IFERROR(IF(
COUNTIF(B2B!H:H,(IF(K706&lt;&gt;"---",IF(INDEX(RAW_b_TEI0185_REV03!B:D,MATCH(H706,RAW_b_TEI0185_REV03!B:B,0),3)=L706,INDEX(
RAW_b_TEI0185_REV03!B:D,MATCH(H706,INDEX(RAW_b_TEI0185_REV03!B:B,MATCH(H706,RAW_b_TEI0185_REV03!B:B,)+1):'RAW_b_TEI0185_REV03'!B11777,)+MATCH(H706,RAW_b_TEI0185_REV03!B:B,),3),INDEX(RAW_b_TEI0185_REV03!B:D,MATCH(H706,RAW_b_TEI0185_REV03!B:B,0),3)),"---")))=1,"---",IF(K706&lt;&gt;"---",IF(INDEX(RAW_b_TEI0185_REV03!B:D,MATCH(H706,RAW_b_TEI0185_REV03!B:B,0),3)=L706,INDEX(
RAW_b_TEI0185_REV03!B:D,MATCH(H706,INDEX(RAW_b_TEI0185_REV03!B:B,MATCH(H706,RAW_b_TEI0185_REV03!B:B,)+1):'RAW_b_TEI0185_REV03'!B11777,)+MATCH(H706,RAW_b_TEI0185_REV03!B:B,),3),INDEX(RAW_b_TEI0185_REV03!B:D,MATCH(H706,RAW_b_TEI0185_REV03!B:B,0),3)),"---")),"---")</f>
        <v>U23-35</v>
      </c>
      <c r="N706" t="str">
        <f>IFERROR(IF(AND(B706="B2B",J706="--"),L706,IF(
COUNTIF(B2B!H:H,(IF(K706&lt;&gt;"---",IF(INDEX(RAW_b_TEI0185_REV03!B:D,MATCH(H706,RAW_b_TEI0185_REV03!B:B,0),3)=L706,INDEX(
RAW_b_TEI0185_REV03!B:D,MATCH(H706,INDEX(RAW_b_TEI0185_REV03!B:B,MATCH(H706,RAW_b_TEI0185_REV03!B:B,)+1):'RAW_b_TEI0185_REV03'!B11777,)+MATCH(H706,RAW_b_TEI0185_REV03!B:B,),3),INDEX(RAW_b_TEI0185_REV03!B:D,MATCH(H706,RAW_b_TEI0185_REV03!B:B,0),3)),"---")))=0,"---",IF(K706&lt;&gt;"---",IF(INDEX(RAW_b_TEI0185_REV03!B:D,MATCH(H706,RAW_b_TEI0185_REV03!B:B,0),3)=L706,INDEX(
RAW_b_TEI0185_REV03!B:D,MATCH(H706,INDEX(RAW_b_TEI0185_REV03!B:B,MATCH(H706,RAW_b_TEI0185_REV03!B:B,)+1):'RAW_b_TEI0185_REV03'!B11777,)+MATCH(H706,RAW_b_TEI0185_REV03!B:B,),3),INDEX(RAW_b_TEI0185_REV03!B:D,MATCH(H706,RAW_b_TEI0185_REV03!B:B,0),3)),"---"))),"---")</f>
        <v>---</v>
      </c>
      <c r="T706">
        <f>COUNTIF(RAW_b_TEI0185_REV03!B:B,G706)</f>
        <v>3</v>
      </c>
      <c r="U706" t="str">
        <f t="shared" si="75"/>
        <v>HDMI-HDMI_TX0_N</v>
      </c>
      <c r="W706" t="str">
        <f>IF(IF(IFERROR(VLOOKUP(H706,$O$6:$O$50,1,),1)=1,1,0),IFERROR(VLOOKUP($F$2&amp;"-"&amp;H706,RAW_b_TEI0185_REV03!C:G,4,0),"--"),"---")</f>
        <v>--</v>
      </c>
      <c r="X706" t="str">
        <f t="shared" si="76"/>
        <v>U23-35</v>
      </c>
    </row>
    <row r="707" spans="1:24" x14ac:dyDescent="0.25">
      <c r="A707" t="s">
        <v>5830</v>
      </c>
      <c r="B707" t="s">
        <v>5821</v>
      </c>
      <c r="C707" t="s">
        <v>1229</v>
      </c>
      <c r="D707" t="s">
        <v>1474</v>
      </c>
      <c r="E707">
        <v>10</v>
      </c>
      <c r="F707" t="str">
        <f t="shared" si="70"/>
        <v>J11-10</v>
      </c>
      <c r="G707" t="str">
        <f>VLOOKUP(F707,RAW_b_TEI0185_REV03!A:B,2,0)</f>
        <v>HDMI_TXC_P</v>
      </c>
      <c r="H707" t="str">
        <f t="shared" si="71"/>
        <v>HDMI_TXC_P</v>
      </c>
      <c r="I707" t="str">
        <f t="shared" si="72"/>
        <v>--</v>
      </c>
      <c r="J707" t="str">
        <f t="shared" si="73"/>
        <v>--</v>
      </c>
      <c r="K707">
        <f>IFERROR(IF(J707="--",IF(G707=H707,VLOOKUP(G707,RAW_b_TEI0185_REV03!L:N,3,0),SUM(VLOOKUP(H707,RAW_b_TEI0185_REV03!L:N,3,0),VLOOKUP(G707,RAW_b_TEI0185_REV03!L:N,3,0))),"---"),"---")</f>
        <v>19.790800000000001</v>
      </c>
      <c r="L707" t="str">
        <f t="shared" si="74"/>
        <v>J11-10</v>
      </c>
      <c r="M707" t="str">
        <f>IFERROR(IF(
COUNTIF(B2B!H:H,(IF(K707&lt;&gt;"---",IF(INDEX(RAW_b_TEI0185_REV03!B:D,MATCH(H707,RAW_b_TEI0185_REV03!B:B,0),3)=L707,INDEX(
RAW_b_TEI0185_REV03!B:D,MATCH(H707,INDEX(RAW_b_TEI0185_REV03!B:B,MATCH(H707,RAW_b_TEI0185_REV03!B:B,)+1):'RAW_b_TEI0185_REV03'!B11778,)+MATCH(H707,RAW_b_TEI0185_REV03!B:B,),3),INDEX(RAW_b_TEI0185_REV03!B:D,MATCH(H707,RAW_b_TEI0185_REV03!B:B,0),3)),"---")))=1,"---",IF(K707&lt;&gt;"---",IF(INDEX(RAW_b_TEI0185_REV03!B:D,MATCH(H707,RAW_b_TEI0185_REV03!B:B,0),3)=L707,INDEX(
RAW_b_TEI0185_REV03!B:D,MATCH(H707,INDEX(RAW_b_TEI0185_REV03!B:B,MATCH(H707,RAW_b_TEI0185_REV03!B:B,)+1):'RAW_b_TEI0185_REV03'!B11778,)+MATCH(H707,RAW_b_TEI0185_REV03!B:B,),3),INDEX(RAW_b_TEI0185_REV03!B:D,MATCH(H707,RAW_b_TEI0185_REV03!B:B,0),3)),"---")),"---")</f>
        <v>U23-33</v>
      </c>
      <c r="N707" t="str">
        <f>IFERROR(IF(AND(B707="B2B",J707="--"),L707,IF(
COUNTIF(B2B!H:H,(IF(K707&lt;&gt;"---",IF(INDEX(RAW_b_TEI0185_REV03!B:D,MATCH(H707,RAW_b_TEI0185_REV03!B:B,0),3)=L707,INDEX(
RAW_b_TEI0185_REV03!B:D,MATCH(H707,INDEX(RAW_b_TEI0185_REV03!B:B,MATCH(H707,RAW_b_TEI0185_REV03!B:B,)+1):'RAW_b_TEI0185_REV03'!B11778,)+MATCH(H707,RAW_b_TEI0185_REV03!B:B,),3),INDEX(RAW_b_TEI0185_REV03!B:D,MATCH(H707,RAW_b_TEI0185_REV03!B:B,0),3)),"---")))=0,"---",IF(K707&lt;&gt;"---",IF(INDEX(RAW_b_TEI0185_REV03!B:D,MATCH(H707,RAW_b_TEI0185_REV03!B:B,0),3)=L707,INDEX(
RAW_b_TEI0185_REV03!B:D,MATCH(H707,INDEX(RAW_b_TEI0185_REV03!B:B,MATCH(H707,RAW_b_TEI0185_REV03!B:B,)+1):'RAW_b_TEI0185_REV03'!B11778,)+MATCH(H707,RAW_b_TEI0185_REV03!B:B,),3),INDEX(RAW_b_TEI0185_REV03!B:D,MATCH(H707,RAW_b_TEI0185_REV03!B:B,0),3)),"---"))),"---")</f>
        <v>---</v>
      </c>
      <c r="T707">
        <f>COUNTIF(RAW_b_TEI0185_REV03!B:B,G707)</f>
        <v>3</v>
      </c>
      <c r="U707" t="str">
        <f t="shared" si="75"/>
        <v>HDMI-HDMI_TXC_P</v>
      </c>
      <c r="W707" t="str">
        <f>IF(IF(IFERROR(VLOOKUP(H707,$O$6:$O$50,1,),1)=1,1,0),IFERROR(VLOOKUP($F$2&amp;"-"&amp;H707,RAW_b_TEI0185_REV03!C:G,4,0),"--"),"---")</f>
        <v>--</v>
      </c>
      <c r="X707" t="str">
        <f t="shared" si="76"/>
        <v>U23-33</v>
      </c>
    </row>
    <row r="708" spans="1:24" x14ac:dyDescent="0.25">
      <c r="A708" t="s">
        <v>5831</v>
      </c>
      <c r="B708" t="s">
        <v>5821</v>
      </c>
      <c r="C708" t="s">
        <v>294</v>
      </c>
      <c r="D708" t="s">
        <v>1474</v>
      </c>
      <c r="E708">
        <v>11</v>
      </c>
      <c r="F708" t="str">
        <f t="shared" si="70"/>
        <v>J11-11</v>
      </c>
      <c r="G708" t="str">
        <f>VLOOKUP(F708,RAW_b_TEI0185_REV03!A:B,2,0)</f>
        <v>GND</v>
      </c>
      <c r="H708" t="str">
        <f t="shared" si="71"/>
        <v>GND</v>
      </c>
      <c r="I708" t="str">
        <f t="shared" si="72"/>
        <v>--</v>
      </c>
      <c r="J708" t="str">
        <f t="shared" si="73"/>
        <v>---</v>
      </c>
      <c r="K708" t="str">
        <f>IFERROR(IF(J708="--",IF(G708=H708,VLOOKUP(G708,RAW_b_TEI0185_REV03!L:N,3,0),SUM(VLOOKUP(H708,RAW_b_TEI0185_REV03!L:N,3,0),VLOOKUP(G708,RAW_b_TEI0185_REV03!L:N,3,0))),"---"),"---")</f>
        <v>---</v>
      </c>
      <c r="L708" t="str">
        <f t="shared" si="74"/>
        <v>J11-11</v>
      </c>
      <c r="M708" t="str">
        <f>IFERROR(IF(
COUNTIF(B2B!H:H,(IF(K708&lt;&gt;"---",IF(INDEX(RAW_b_TEI0185_REV03!B:D,MATCH(H708,RAW_b_TEI0185_REV03!B:B,0),3)=L708,INDEX(
RAW_b_TEI0185_REV03!B:D,MATCH(H708,INDEX(RAW_b_TEI0185_REV03!B:B,MATCH(H708,RAW_b_TEI0185_REV03!B:B,)+1):'RAW_b_TEI0185_REV03'!B11779,)+MATCH(H708,RAW_b_TEI0185_REV03!B:B,),3),INDEX(RAW_b_TEI0185_REV03!B:D,MATCH(H708,RAW_b_TEI0185_REV03!B:B,0),3)),"---")))=1,"---",IF(K708&lt;&gt;"---",IF(INDEX(RAW_b_TEI0185_REV03!B:D,MATCH(H708,RAW_b_TEI0185_REV03!B:B,0),3)=L708,INDEX(
RAW_b_TEI0185_REV03!B:D,MATCH(H708,INDEX(RAW_b_TEI0185_REV03!B:B,MATCH(H708,RAW_b_TEI0185_REV03!B:B,)+1):'RAW_b_TEI0185_REV03'!B11779,)+MATCH(H708,RAW_b_TEI0185_REV03!B:B,),3),INDEX(RAW_b_TEI0185_REV03!B:D,MATCH(H708,RAW_b_TEI0185_REV03!B:B,0),3)),"---")),"---")</f>
        <v>---</v>
      </c>
      <c r="N708" t="str">
        <f>IFERROR(IF(AND(B708="B2B",J708="--"),L708,IF(
COUNTIF(B2B!H:H,(IF(K708&lt;&gt;"---",IF(INDEX(RAW_b_TEI0185_REV03!B:D,MATCH(H708,RAW_b_TEI0185_REV03!B:B,0),3)=L708,INDEX(
RAW_b_TEI0185_REV03!B:D,MATCH(H708,INDEX(RAW_b_TEI0185_REV03!B:B,MATCH(H708,RAW_b_TEI0185_REV03!B:B,)+1):'RAW_b_TEI0185_REV03'!B11779,)+MATCH(H708,RAW_b_TEI0185_REV03!B:B,),3),INDEX(RAW_b_TEI0185_REV03!B:D,MATCH(H708,RAW_b_TEI0185_REV03!B:B,0),3)),"---")))=0,"---",IF(K708&lt;&gt;"---",IF(INDEX(RAW_b_TEI0185_REV03!B:D,MATCH(H708,RAW_b_TEI0185_REV03!B:B,0),3)=L708,INDEX(
RAW_b_TEI0185_REV03!B:D,MATCH(H708,INDEX(RAW_b_TEI0185_REV03!B:B,MATCH(H708,RAW_b_TEI0185_REV03!B:B,)+1):'RAW_b_TEI0185_REV03'!B11779,)+MATCH(H708,RAW_b_TEI0185_REV03!B:B,),3),INDEX(RAW_b_TEI0185_REV03!B:D,MATCH(H708,RAW_b_TEI0185_REV03!B:B,0),3)),"---"))),"---")</f>
        <v>---</v>
      </c>
      <c r="T708">
        <f>COUNTIF(RAW_b_TEI0185_REV03!B:B,G708)</f>
        <v>2019</v>
      </c>
      <c r="U708" t="str">
        <f t="shared" si="75"/>
        <v>HDMI-GND</v>
      </c>
      <c r="W708" t="str">
        <f>IF(IF(IFERROR(VLOOKUP(H708,$O$6:$O$50,1,),1)=1,1,0),IFERROR(VLOOKUP($F$2&amp;"-"&amp;H708,RAW_b_TEI0185_REV03!C:G,4,0),"--"),"---")</f>
        <v>---</v>
      </c>
      <c r="X708" t="str">
        <f t="shared" si="76"/>
        <v>---</v>
      </c>
    </row>
    <row r="709" spans="1:24" x14ac:dyDescent="0.25">
      <c r="A709" t="s">
        <v>5832</v>
      </c>
      <c r="B709" t="s">
        <v>5821</v>
      </c>
      <c r="C709" t="s">
        <v>1226</v>
      </c>
      <c r="D709" t="s">
        <v>1474</v>
      </c>
      <c r="E709">
        <v>12</v>
      </c>
      <c r="F709" t="str">
        <f t="shared" si="70"/>
        <v>J11-12</v>
      </c>
      <c r="G709" t="str">
        <f>VLOOKUP(F709,RAW_b_TEI0185_REV03!A:B,2,0)</f>
        <v>HDMI_TXC_N</v>
      </c>
      <c r="H709" t="str">
        <f t="shared" si="71"/>
        <v>HDMI_TXC_N</v>
      </c>
      <c r="I709" t="str">
        <f t="shared" si="72"/>
        <v>--</v>
      </c>
      <c r="J709" t="str">
        <f t="shared" si="73"/>
        <v>--</v>
      </c>
      <c r="K709">
        <f>IFERROR(IF(J709="--",IF(G709=H709,VLOOKUP(G709,RAW_b_TEI0185_REV03!L:N,3,0),SUM(VLOOKUP(H709,RAW_b_TEI0185_REV03!L:N,3,0),VLOOKUP(G709,RAW_b_TEI0185_REV03!L:N,3,0))),"---"),"---")</f>
        <v>19.790800000000001</v>
      </c>
      <c r="L709" t="str">
        <f t="shared" si="74"/>
        <v>J11-12</v>
      </c>
      <c r="M709" t="str">
        <f>IFERROR(IF(
COUNTIF(B2B!H:H,(IF(K709&lt;&gt;"---",IF(INDEX(RAW_b_TEI0185_REV03!B:D,MATCH(H709,RAW_b_TEI0185_REV03!B:B,0),3)=L709,INDEX(
RAW_b_TEI0185_REV03!B:D,MATCH(H709,INDEX(RAW_b_TEI0185_REV03!B:B,MATCH(H709,RAW_b_TEI0185_REV03!B:B,)+1):'RAW_b_TEI0185_REV03'!B11780,)+MATCH(H709,RAW_b_TEI0185_REV03!B:B,),3),INDEX(RAW_b_TEI0185_REV03!B:D,MATCH(H709,RAW_b_TEI0185_REV03!B:B,0),3)),"---")))=1,"---",IF(K709&lt;&gt;"---",IF(INDEX(RAW_b_TEI0185_REV03!B:D,MATCH(H709,RAW_b_TEI0185_REV03!B:B,0),3)=L709,INDEX(
RAW_b_TEI0185_REV03!B:D,MATCH(H709,INDEX(RAW_b_TEI0185_REV03!B:B,MATCH(H709,RAW_b_TEI0185_REV03!B:B,)+1):'RAW_b_TEI0185_REV03'!B11780,)+MATCH(H709,RAW_b_TEI0185_REV03!B:B,),3),INDEX(RAW_b_TEI0185_REV03!B:D,MATCH(H709,RAW_b_TEI0185_REV03!B:B,0),3)),"---")),"---")</f>
        <v>U23-32</v>
      </c>
      <c r="N709" t="str">
        <f>IFERROR(IF(AND(B709="B2B",J709="--"),L709,IF(
COUNTIF(B2B!H:H,(IF(K709&lt;&gt;"---",IF(INDEX(RAW_b_TEI0185_REV03!B:D,MATCH(H709,RAW_b_TEI0185_REV03!B:B,0),3)=L709,INDEX(
RAW_b_TEI0185_REV03!B:D,MATCH(H709,INDEX(RAW_b_TEI0185_REV03!B:B,MATCH(H709,RAW_b_TEI0185_REV03!B:B,)+1):'RAW_b_TEI0185_REV03'!B11780,)+MATCH(H709,RAW_b_TEI0185_REV03!B:B,),3),INDEX(RAW_b_TEI0185_REV03!B:D,MATCH(H709,RAW_b_TEI0185_REV03!B:B,0),3)),"---")))=0,"---",IF(K709&lt;&gt;"---",IF(INDEX(RAW_b_TEI0185_REV03!B:D,MATCH(H709,RAW_b_TEI0185_REV03!B:B,0),3)=L709,INDEX(
RAW_b_TEI0185_REV03!B:D,MATCH(H709,INDEX(RAW_b_TEI0185_REV03!B:B,MATCH(H709,RAW_b_TEI0185_REV03!B:B,)+1):'RAW_b_TEI0185_REV03'!B11780,)+MATCH(H709,RAW_b_TEI0185_REV03!B:B,),3),INDEX(RAW_b_TEI0185_REV03!B:D,MATCH(H709,RAW_b_TEI0185_REV03!B:B,0),3)),"---"))),"---")</f>
        <v>---</v>
      </c>
      <c r="T709">
        <f>COUNTIF(RAW_b_TEI0185_REV03!B:B,G709)</f>
        <v>3</v>
      </c>
      <c r="U709" t="str">
        <f t="shared" si="75"/>
        <v>HDMI-HDMI_TXC_N</v>
      </c>
      <c r="W709" t="str">
        <f>IF(IF(IFERROR(VLOOKUP(H709,$O$6:$O$50,1,),1)=1,1,0),IFERROR(VLOOKUP($F$2&amp;"-"&amp;H709,RAW_b_TEI0185_REV03!C:G,4,0),"--"),"---")</f>
        <v>--</v>
      </c>
      <c r="X709" t="str">
        <f t="shared" si="76"/>
        <v>U23-32</v>
      </c>
    </row>
    <row r="710" spans="1:24" x14ac:dyDescent="0.25">
      <c r="A710" t="s">
        <v>5833</v>
      </c>
      <c r="B710" t="s">
        <v>5821</v>
      </c>
      <c r="C710" t="s">
        <v>473</v>
      </c>
      <c r="D710" t="s">
        <v>1474</v>
      </c>
      <c r="E710">
        <v>13</v>
      </c>
      <c r="F710" t="str">
        <f t="shared" si="70"/>
        <v>J11-13</v>
      </c>
      <c r="G710" t="str">
        <f>VLOOKUP(F710,RAW_b_TEI0185_REV03!A:B,2,0)</f>
        <v>CEC_B</v>
      </c>
      <c r="H710" t="str">
        <f t="shared" si="71"/>
        <v>CEC_B</v>
      </c>
      <c r="I710" t="str">
        <f t="shared" si="72"/>
        <v>--</v>
      </c>
      <c r="J710" t="str">
        <f t="shared" si="73"/>
        <v>--</v>
      </c>
      <c r="K710">
        <f>IFERROR(IF(J710="--",IF(G710=H710,VLOOKUP(G710,RAW_b_TEI0185_REV03!L:N,3,0),SUM(VLOOKUP(H710,RAW_b_TEI0185_REV03!L:N,3,0),VLOOKUP(G710,RAW_b_TEI0185_REV03!L:N,3,0))),"---"),"---")</f>
        <v>11.9236</v>
      </c>
      <c r="L710" t="str">
        <f t="shared" si="74"/>
        <v>J11-13</v>
      </c>
      <c r="M710" t="str">
        <f>IFERROR(IF(
COUNTIF(B2B!H:H,(IF(K710&lt;&gt;"---",IF(INDEX(RAW_b_TEI0185_REV03!B:D,MATCH(H710,RAW_b_TEI0185_REV03!B:B,0),3)=L710,INDEX(
RAW_b_TEI0185_REV03!B:D,MATCH(H710,INDEX(RAW_b_TEI0185_REV03!B:B,MATCH(H710,RAW_b_TEI0185_REV03!B:B,)+1):'RAW_b_TEI0185_REV03'!B11781,)+MATCH(H710,RAW_b_TEI0185_REV03!B:B,),3),INDEX(RAW_b_TEI0185_REV03!B:D,MATCH(H710,RAW_b_TEI0185_REV03!B:B,0),3)),"---")))=1,"---",IF(K710&lt;&gt;"---",IF(INDEX(RAW_b_TEI0185_REV03!B:D,MATCH(H710,RAW_b_TEI0185_REV03!B:B,0),3)=L710,INDEX(
RAW_b_TEI0185_REV03!B:D,MATCH(H710,INDEX(RAW_b_TEI0185_REV03!B:B,MATCH(H710,RAW_b_TEI0185_REV03!B:B,)+1):'RAW_b_TEI0185_REV03'!B11781,)+MATCH(H710,RAW_b_TEI0185_REV03!B:B,),3),INDEX(RAW_b_TEI0185_REV03!B:D,MATCH(H710,RAW_b_TEI0185_REV03!B:B,0),3)),"---")),"---")</f>
        <v>U24-7</v>
      </c>
      <c r="N710" t="str">
        <f>IFERROR(IF(AND(B710="B2B",J710="--"),L710,IF(
COUNTIF(B2B!H:H,(IF(K710&lt;&gt;"---",IF(INDEX(RAW_b_TEI0185_REV03!B:D,MATCH(H710,RAW_b_TEI0185_REV03!B:B,0),3)=L710,INDEX(
RAW_b_TEI0185_REV03!B:D,MATCH(H710,INDEX(RAW_b_TEI0185_REV03!B:B,MATCH(H710,RAW_b_TEI0185_REV03!B:B,)+1):'RAW_b_TEI0185_REV03'!B11781,)+MATCH(H710,RAW_b_TEI0185_REV03!B:B,),3),INDEX(RAW_b_TEI0185_REV03!B:D,MATCH(H710,RAW_b_TEI0185_REV03!B:B,0),3)),"---")))=0,"---",IF(K710&lt;&gt;"---",IF(INDEX(RAW_b_TEI0185_REV03!B:D,MATCH(H710,RAW_b_TEI0185_REV03!B:B,0),3)=L710,INDEX(
RAW_b_TEI0185_REV03!B:D,MATCH(H710,INDEX(RAW_b_TEI0185_REV03!B:B,MATCH(H710,RAW_b_TEI0185_REV03!B:B,)+1):'RAW_b_TEI0185_REV03'!B11781,)+MATCH(H710,RAW_b_TEI0185_REV03!B:B,),3),INDEX(RAW_b_TEI0185_REV03!B:D,MATCH(H710,RAW_b_TEI0185_REV03!B:B,0),3)),"---"))),"---")</f>
        <v>---</v>
      </c>
      <c r="T710">
        <f>COUNTIF(RAW_b_TEI0185_REV03!B:B,G710)</f>
        <v>2</v>
      </c>
      <c r="U710" t="str">
        <f t="shared" si="75"/>
        <v>HDMI-CEC_B</v>
      </c>
      <c r="W710" t="str">
        <f>IF(IF(IFERROR(VLOOKUP(H710,$O$6:$O$50,1,),1)=1,1,0),IFERROR(VLOOKUP($F$2&amp;"-"&amp;H710,RAW_b_TEI0185_REV03!C:G,4,0),"--"),"---")</f>
        <v>--</v>
      </c>
      <c r="X710" t="str">
        <f t="shared" si="76"/>
        <v>U24-7</v>
      </c>
    </row>
    <row r="711" spans="1:24" x14ac:dyDescent="0.25">
      <c r="A711" t="s">
        <v>5834</v>
      </c>
      <c r="B711" t="s">
        <v>5821</v>
      </c>
      <c r="C711" t="s">
        <v>1797</v>
      </c>
      <c r="D711" t="s">
        <v>1474</v>
      </c>
      <c r="E711">
        <v>14</v>
      </c>
      <c r="F711" t="str">
        <f t="shared" ref="F711:F774" si="77">$D711&amp;"-"&amp;$E711</f>
        <v>J11-14</v>
      </c>
      <c r="G711" t="str">
        <f>VLOOKUP(F711,RAW_b_TEI0185_REV03!A:B,2,0)</f>
        <v>NetJ11_14</v>
      </c>
      <c r="H711" t="str">
        <f t="shared" ref="H711:H774" si="78">IF(IF(COUNTIF($Q$6:$S$150,G711)&gt;0,"---","--")="---",VLOOKUP(G711,$Q$6:$S$150,3,0),G711)</f>
        <v>NetJ11_14</v>
      </c>
      <c r="I711" t="str">
        <f t="shared" ref="I711:I774" si="79">IF(IF(COUNTIF($Q$6:$S$150,G711)&gt;0,"---","--")="---",VLOOKUP(G711,$Q$6:$S$150,2,0),"--")</f>
        <v>--</v>
      </c>
      <c r="J711" t="str">
        <f t="shared" ref="J711:J774" si="80">IF(COUNTIF($O$6:$O$100,G711)&gt;0,"---","--")</f>
        <v>--</v>
      </c>
      <c r="K711" t="str">
        <f>IFERROR(IF(J711="--",IF(G711=H711,VLOOKUP(G711,RAW_b_TEI0185_REV03!L:N,3,0),SUM(VLOOKUP(H711,RAW_b_TEI0185_REV03!L:N,3,0),VLOOKUP(G711,RAW_b_TEI0185_REV03!L:N,3,0))),"---"),"---")</f>
        <v>---</v>
      </c>
      <c r="L711" t="str">
        <f t="shared" ref="L711:L774" si="81">$D711&amp;"-"&amp;$E711</f>
        <v>J11-14</v>
      </c>
      <c r="M711" t="str">
        <f>IFERROR(IF(
COUNTIF(B2B!H:H,(IF(K711&lt;&gt;"---",IF(INDEX(RAW_b_TEI0185_REV03!B:D,MATCH(H711,RAW_b_TEI0185_REV03!B:B,0),3)=L711,INDEX(
RAW_b_TEI0185_REV03!B:D,MATCH(H711,INDEX(RAW_b_TEI0185_REV03!B:B,MATCH(H711,RAW_b_TEI0185_REV03!B:B,)+1):'RAW_b_TEI0185_REV03'!B11782,)+MATCH(H711,RAW_b_TEI0185_REV03!B:B,),3),INDEX(RAW_b_TEI0185_REV03!B:D,MATCH(H711,RAW_b_TEI0185_REV03!B:B,0),3)),"---")))=1,"---",IF(K711&lt;&gt;"---",IF(INDEX(RAW_b_TEI0185_REV03!B:D,MATCH(H711,RAW_b_TEI0185_REV03!B:B,0),3)=L711,INDEX(
RAW_b_TEI0185_REV03!B:D,MATCH(H711,INDEX(RAW_b_TEI0185_REV03!B:B,MATCH(H711,RAW_b_TEI0185_REV03!B:B,)+1):'RAW_b_TEI0185_REV03'!B11782,)+MATCH(H711,RAW_b_TEI0185_REV03!B:B,),3),INDEX(RAW_b_TEI0185_REV03!B:D,MATCH(H711,RAW_b_TEI0185_REV03!B:B,0),3)),"---")),"---")</f>
        <v>---</v>
      </c>
      <c r="N711" t="str">
        <f>IFERROR(IF(AND(B711="B2B",J711="--"),L711,IF(
COUNTIF(B2B!H:H,(IF(K711&lt;&gt;"---",IF(INDEX(RAW_b_TEI0185_REV03!B:D,MATCH(H711,RAW_b_TEI0185_REV03!B:B,0),3)=L711,INDEX(
RAW_b_TEI0185_REV03!B:D,MATCH(H711,INDEX(RAW_b_TEI0185_REV03!B:B,MATCH(H711,RAW_b_TEI0185_REV03!B:B,)+1):'RAW_b_TEI0185_REV03'!B11782,)+MATCH(H711,RAW_b_TEI0185_REV03!B:B,),3),INDEX(RAW_b_TEI0185_REV03!B:D,MATCH(H711,RAW_b_TEI0185_REV03!B:B,0),3)),"---")))=0,"---",IF(K711&lt;&gt;"---",IF(INDEX(RAW_b_TEI0185_REV03!B:D,MATCH(H711,RAW_b_TEI0185_REV03!B:B,0),3)=L711,INDEX(
RAW_b_TEI0185_REV03!B:D,MATCH(H711,INDEX(RAW_b_TEI0185_REV03!B:B,MATCH(H711,RAW_b_TEI0185_REV03!B:B,)+1):'RAW_b_TEI0185_REV03'!B11782,)+MATCH(H711,RAW_b_TEI0185_REV03!B:B,),3),INDEX(RAW_b_TEI0185_REV03!B:D,MATCH(H711,RAW_b_TEI0185_REV03!B:B,0),3)),"---"))),"---")</f>
        <v>---</v>
      </c>
      <c r="T711">
        <f>COUNTIF(RAW_b_TEI0185_REV03!B:B,G711)</f>
        <v>1</v>
      </c>
      <c r="U711" t="str">
        <f t="shared" ref="U711:U774" si="82">$B711&amp;"-"&amp;$C711</f>
        <v>HDMI-NetJ11_14</v>
      </c>
      <c r="W711" t="str">
        <f>IF(IF(IFERROR(VLOOKUP(H711,$O$6:$O$50,1,),1)=1,1,0),IFERROR(VLOOKUP($F$2&amp;"-"&amp;H711,RAW_b_TEI0185_REV03!C:G,4,0),"--"),"---")</f>
        <v>--</v>
      </c>
      <c r="X711" t="str">
        <f t="shared" ref="X711:X774" si="83">IF(AND(J711="--",W711="--"),M711,"---")</f>
        <v>---</v>
      </c>
    </row>
    <row r="712" spans="1:24" x14ac:dyDescent="0.25">
      <c r="A712" t="s">
        <v>5835</v>
      </c>
      <c r="B712" t="s">
        <v>5821</v>
      </c>
      <c r="C712" t="s">
        <v>1799</v>
      </c>
      <c r="D712" t="s">
        <v>1474</v>
      </c>
      <c r="E712">
        <v>15</v>
      </c>
      <c r="F712" t="str">
        <f t="shared" si="77"/>
        <v>J11-15</v>
      </c>
      <c r="G712" t="str">
        <f>VLOOKUP(F712,RAW_b_TEI0185_REV03!A:B,2,0)</f>
        <v>SCL_B</v>
      </c>
      <c r="H712" t="str">
        <f t="shared" si="78"/>
        <v>SCL_B</v>
      </c>
      <c r="I712" t="str">
        <f t="shared" si="79"/>
        <v>--</v>
      </c>
      <c r="J712" t="str">
        <f t="shared" si="80"/>
        <v>--</v>
      </c>
      <c r="K712">
        <f>IFERROR(IF(J712="--",IF(G712=H712,VLOOKUP(G712,RAW_b_TEI0185_REV03!L:N,3,0),SUM(VLOOKUP(H712,RAW_b_TEI0185_REV03!L:N,3,0),VLOOKUP(G712,RAW_b_TEI0185_REV03!L:N,3,0))),"---"),"---")</f>
        <v>11.270300000000001</v>
      </c>
      <c r="L712" t="str">
        <f t="shared" si="81"/>
        <v>J11-15</v>
      </c>
      <c r="M712" t="str">
        <f>IFERROR(IF(
COUNTIF(B2B!H:H,(IF(K712&lt;&gt;"---",IF(INDEX(RAW_b_TEI0185_REV03!B:D,MATCH(H712,RAW_b_TEI0185_REV03!B:B,0),3)=L712,INDEX(
RAW_b_TEI0185_REV03!B:D,MATCH(H712,INDEX(RAW_b_TEI0185_REV03!B:B,MATCH(H712,RAW_b_TEI0185_REV03!B:B,)+1):'RAW_b_TEI0185_REV03'!B11783,)+MATCH(H712,RAW_b_TEI0185_REV03!B:B,),3),INDEX(RAW_b_TEI0185_REV03!B:D,MATCH(H712,RAW_b_TEI0185_REV03!B:B,0),3)),"---")))=1,"---",IF(K712&lt;&gt;"---",IF(INDEX(RAW_b_TEI0185_REV03!B:D,MATCH(H712,RAW_b_TEI0185_REV03!B:B,0),3)=L712,INDEX(
RAW_b_TEI0185_REV03!B:D,MATCH(H712,INDEX(RAW_b_TEI0185_REV03!B:B,MATCH(H712,RAW_b_TEI0185_REV03!B:B,)+1):'RAW_b_TEI0185_REV03'!B11783,)+MATCH(H712,RAW_b_TEI0185_REV03!B:B,),3),INDEX(RAW_b_TEI0185_REV03!B:D,MATCH(H712,RAW_b_TEI0185_REV03!B:B,0),3)),"---")),"---")</f>
        <v>U24-8</v>
      </c>
      <c r="N712" t="str">
        <f>IFERROR(IF(AND(B712="B2B",J712="--"),L712,IF(
COUNTIF(B2B!H:H,(IF(K712&lt;&gt;"---",IF(INDEX(RAW_b_TEI0185_REV03!B:D,MATCH(H712,RAW_b_TEI0185_REV03!B:B,0),3)=L712,INDEX(
RAW_b_TEI0185_REV03!B:D,MATCH(H712,INDEX(RAW_b_TEI0185_REV03!B:B,MATCH(H712,RAW_b_TEI0185_REV03!B:B,)+1):'RAW_b_TEI0185_REV03'!B11783,)+MATCH(H712,RAW_b_TEI0185_REV03!B:B,),3),INDEX(RAW_b_TEI0185_REV03!B:D,MATCH(H712,RAW_b_TEI0185_REV03!B:B,0),3)),"---")))=0,"---",IF(K712&lt;&gt;"---",IF(INDEX(RAW_b_TEI0185_REV03!B:D,MATCH(H712,RAW_b_TEI0185_REV03!B:B,0),3)=L712,INDEX(
RAW_b_TEI0185_REV03!B:D,MATCH(H712,INDEX(RAW_b_TEI0185_REV03!B:B,MATCH(H712,RAW_b_TEI0185_REV03!B:B,)+1):'RAW_b_TEI0185_REV03'!B11783,)+MATCH(H712,RAW_b_TEI0185_REV03!B:B,),3),INDEX(RAW_b_TEI0185_REV03!B:D,MATCH(H712,RAW_b_TEI0185_REV03!B:B,0),3)),"---"))),"---")</f>
        <v>---</v>
      </c>
      <c r="T712">
        <f>COUNTIF(RAW_b_TEI0185_REV03!B:B,G712)</f>
        <v>2</v>
      </c>
      <c r="U712" t="str">
        <f t="shared" si="82"/>
        <v>HDMI-SCL_B</v>
      </c>
      <c r="W712" t="str">
        <f>IF(IF(IFERROR(VLOOKUP(H712,$O$6:$O$50,1,),1)=1,1,0),IFERROR(VLOOKUP($F$2&amp;"-"&amp;H712,RAW_b_TEI0185_REV03!C:G,4,0),"--"),"---")</f>
        <v>--</v>
      </c>
      <c r="X712" t="str">
        <f t="shared" si="83"/>
        <v>U24-8</v>
      </c>
    </row>
    <row r="713" spans="1:24" x14ac:dyDescent="0.25">
      <c r="A713" t="s">
        <v>5836</v>
      </c>
      <c r="B713" t="s">
        <v>5821</v>
      </c>
      <c r="C713" t="s">
        <v>1800</v>
      </c>
      <c r="D713" t="s">
        <v>1474</v>
      </c>
      <c r="E713">
        <v>16</v>
      </c>
      <c r="F713" t="str">
        <f t="shared" si="77"/>
        <v>J11-16</v>
      </c>
      <c r="G713" t="str">
        <f>VLOOKUP(F713,RAW_b_TEI0185_REV03!A:B,2,0)</f>
        <v>SDA_B</v>
      </c>
      <c r="H713" t="str">
        <f t="shared" si="78"/>
        <v>SDA_B</v>
      </c>
      <c r="I713" t="str">
        <f t="shared" si="79"/>
        <v>--</v>
      </c>
      <c r="J713" t="str">
        <f t="shared" si="80"/>
        <v>--</v>
      </c>
      <c r="K713">
        <f>IFERROR(IF(J713="--",IF(G713=H713,VLOOKUP(G713,RAW_b_TEI0185_REV03!L:N,3,0),SUM(VLOOKUP(H713,RAW_b_TEI0185_REV03!L:N,3,0),VLOOKUP(G713,RAW_b_TEI0185_REV03!L:N,3,0))),"---"),"---")</f>
        <v>11.073</v>
      </c>
      <c r="L713" t="str">
        <f t="shared" si="81"/>
        <v>J11-16</v>
      </c>
      <c r="M713" t="str">
        <f>IFERROR(IF(
COUNTIF(B2B!H:H,(IF(K713&lt;&gt;"---",IF(INDEX(RAW_b_TEI0185_REV03!B:D,MATCH(H713,RAW_b_TEI0185_REV03!B:B,0),3)=L713,INDEX(
RAW_b_TEI0185_REV03!B:D,MATCH(H713,INDEX(RAW_b_TEI0185_REV03!B:B,MATCH(H713,RAW_b_TEI0185_REV03!B:B,)+1):'RAW_b_TEI0185_REV03'!B11784,)+MATCH(H713,RAW_b_TEI0185_REV03!B:B,),3),INDEX(RAW_b_TEI0185_REV03!B:D,MATCH(H713,RAW_b_TEI0185_REV03!B:B,0),3)),"---")))=1,"---",IF(K713&lt;&gt;"---",IF(INDEX(RAW_b_TEI0185_REV03!B:D,MATCH(H713,RAW_b_TEI0185_REV03!B:B,0),3)=L713,INDEX(
RAW_b_TEI0185_REV03!B:D,MATCH(H713,INDEX(RAW_b_TEI0185_REV03!B:B,MATCH(H713,RAW_b_TEI0185_REV03!B:B,)+1):'RAW_b_TEI0185_REV03'!B11784,)+MATCH(H713,RAW_b_TEI0185_REV03!B:B,),3),INDEX(RAW_b_TEI0185_REV03!B:D,MATCH(H713,RAW_b_TEI0185_REV03!B:B,0),3)),"---")),"---")</f>
        <v>U24-9</v>
      </c>
      <c r="N713" t="str">
        <f>IFERROR(IF(AND(B713="B2B",J713="--"),L713,IF(
COUNTIF(B2B!H:H,(IF(K713&lt;&gt;"---",IF(INDEX(RAW_b_TEI0185_REV03!B:D,MATCH(H713,RAW_b_TEI0185_REV03!B:B,0),3)=L713,INDEX(
RAW_b_TEI0185_REV03!B:D,MATCH(H713,INDEX(RAW_b_TEI0185_REV03!B:B,MATCH(H713,RAW_b_TEI0185_REV03!B:B,)+1):'RAW_b_TEI0185_REV03'!B11784,)+MATCH(H713,RAW_b_TEI0185_REV03!B:B,),3),INDEX(RAW_b_TEI0185_REV03!B:D,MATCH(H713,RAW_b_TEI0185_REV03!B:B,0),3)),"---")))=0,"---",IF(K713&lt;&gt;"---",IF(INDEX(RAW_b_TEI0185_REV03!B:D,MATCH(H713,RAW_b_TEI0185_REV03!B:B,0),3)=L713,INDEX(
RAW_b_TEI0185_REV03!B:D,MATCH(H713,INDEX(RAW_b_TEI0185_REV03!B:B,MATCH(H713,RAW_b_TEI0185_REV03!B:B,)+1):'RAW_b_TEI0185_REV03'!B11784,)+MATCH(H713,RAW_b_TEI0185_REV03!B:B,),3),INDEX(RAW_b_TEI0185_REV03!B:D,MATCH(H713,RAW_b_TEI0185_REV03!B:B,0),3)),"---"))),"---")</f>
        <v>---</v>
      </c>
      <c r="T713">
        <f>COUNTIF(RAW_b_TEI0185_REV03!B:B,G713)</f>
        <v>2</v>
      </c>
      <c r="U713" t="str">
        <f t="shared" si="82"/>
        <v>HDMI-SDA_B</v>
      </c>
      <c r="W713" t="str">
        <f>IF(IF(IFERROR(VLOOKUP(H713,$O$6:$O$50,1,),1)=1,1,0),IFERROR(VLOOKUP($F$2&amp;"-"&amp;H713,RAW_b_TEI0185_REV03!C:G,4,0),"--"),"---")</f>
        <v>--</v>
      </c>
      <c r="X713" t="str">
        <f t="shared" si="83"/>
        <v>U24-9</v>
      </c>
    </row>
    <row r="714" spans="1:24" x14ac:dyDescent="0.25">
      <c r="A714" t="s">
        <v>5837</v>
      </c>
      <c r="B714" t="s">
        <v>5821</v>
      </c>
      <c r="C714" t="s">
        <v>294</v>
      </c>
      <c r="D714" t="s">
        <v>1474</v>
      </c>
      <c r="E714">
        <v>17</v>
      </c>
      <c r="F714" t="str">
        <f t="shared" si="77"/>
        <v>J11-17</v>
      </c>
      <c r="G714" t="str">
        <f>VLOOKUP(F714,RAW_b_TEI0185_REV03!A:B,2,0)</f>
        <v>GND</v>
      </c>
      <c r="H714" t="str">
        <f t="shared" si="78"/>
        <v>GND</v>
      </c>
      <c r="I714" t="str">
        <f t="shared" si="79"/>
        <v>--</v>
      </c>
      <c r="J714" t="str">
        <f t="shared" si="80"/>
        <v>---</v>
      </c>
      <c r="K714" t="str">
        <f>IFERROR(IF(J714="--",IF(G714=H714,VLOOKUP(G714,RAW_b_TEI0185_REV03!L:N,3,0),SUM(VLOOKUP(H714,RAW_b_TEI0185_REV03!L:N,3,0),VLOOKUP(G714,RAW_b_TEI0185_REV03!L:N,3,0))),"---"),"---")</f>
        <v>---</v>
      </c>
      <c r="L714" t="str">
        <f t="shared" si="81"/>
        <v>J11-17</v>
      </c>
      <c r="M714" t="str">
        <f>IFERROR(IF(
COUNTIF(B2B!H:H,(IF(K714&lt;&gt;"---",IF(INDEX(RAW_b_TEI0185_REV03!B:D,MATCH(H714,RAW_b_TEI0185_REV03!B:B,0),3)=L714,INDEX(
RAW_b_TEI0185_REV03!B:D,MATCH(H714,INDEX(RAW_b_TEI0185_REV03!B:B,MATCH(H714,RAW_b_TEI0185_REV03!B:B,)+1):'RAW_b_TEI0185_REV03'!B11785,)+MATCH(H714,RAW_b_TEI0185_REV03!B:B,),3),INDEX(RAW_b_TEI0185_REV03!B:D,MATCH(H714,RAW_b_TEI0185_REV03!B:B,0),3)),"---")))=1,"---",IF(K714&lt;&gt;"---",IF(INDEX(RAW_b_TEI0185_REV03!B:D,MATCH(H714,RAW_b_TEI0185_REV03!B:B,0),3)=L714,INDEX(
RAW_b_TEI0185_REV03!B:D,MATCH(H714,INDEX(RAW_b_TEI0185_REV03!B:B,MATCH(H714,RAW_b_TEI0185_REV03!B:B,)+1):'RAW_b_TEI0185_REV03'!B11785,)+MATCH(H714,RAW_b_TEI0185_REV03!B:B,),3),INDEX(RAW_b_TEI0185_REV03!B:D,MATCH(H714,RAW_b_TEI0185_REV03!B:B,0),3)),"---")),"---")</f>
        <v>---</v>
      </c>
      <c r="N714" t="str">
        <f>IFERROR(IF(AND(B714="B2B",J714="--"),L714,IF(
COUNTIF(B2B!H:H,(IF(K714&lt;&gt;"---",IF(INDEX(RAW_b_TEI0185_REV03!B:D,MATCH(H714,RAW_b_TEI0185_REV03!B:B,0),3)=L714,INDEX(
RAW_b_TEI0185_REV03!B:D,MATCH(H714,INDEX(RAW_b_TEI0185_REV03!B:B,MATCH(H714,RAW_b_TEI0185_REV03!B:B,)+1):'RAW_b_TEI0185_REV03'!B11785,)+MATCH(H714,RAW_b_TEI0185_REV03!B:B,),3),INDEX(RAW_b_TEI0185_REV03!B:D,MATCH(H714,RAW_b_TEI0185_REV03!B:B,0),3)),"---")))=0,"---",IF(K714&lt;&gt;"---",IF(INDEX(RAW_b_TEI0185_REV03!B:D,MATCH(H714,RAW_b_TEI0185_REV03!B:B,0),3)=L714,INDEX(
RAW_b_TEI0185_REV03!B:D,MATCH(H714,INDEX(RAW_b_TEI0185_REV03!B:B,MATCH(H714,RAW_b_TEI0185_REV03!B:B,)+1):'RAW_b_TEI0185_REV03'!B11785,)+MATCH(H714,RAW_b_TEI0185_REV03!B:B,),3),INDEX(RAW_b_TEI0185_REV03!B:D,MATCH(H714,RAW_b_TEI0185_REV03!B:B,0),3)),"---"))),"---")</f>
        <v>---</v>
      </c>
      <c r="T714">
        <f>COUNTIF(RAW_b_TEI0185_REV03!B:B,G714)</f>
        <v>2019</v>
      </c>
      <c r="U714" t="str">
        <f t="shared" si="82"/>
        <v>HDMI-GND</v>
      </c>
      <c r="W714" t="str">
        <f>IF(IF(IFERROR(VLOOKUP(H714,$O$6:$O$50,1,),1)=1,1,0),IFERROR(VLOOKUP($F$2&amp;"-"&amp;H714,RAW_b_TEI0185_REV03!C:G,4,0),"--"),"---")</f>
        <v>---</v>
      </c>
      <c r="X714" t="str">
        <f t="shared" si="83"/>
        <v>---</v>
      </c>
    </row>
    <row r="715" spans="1:24" x14ac:dyDescent="0.25">
      <c r="A715" t="s">
        <v>5838</v>
      </c>
      <c r="B715" t="s">
        <v>5821</v>
      </c>
      <c r="C715" t="s">
        <v>385</v>
      </c>
      <c r="D715" t="s">
        <v>1474</v>
      </c>
      <c r="E715">
        <v>18</v>
      </c>
      <c r="F715" t="str">
        <f t="shared" si="77"/>
        <v>J11-18</v>
      </c>
      <c r="G715" t="str">
        <f>VLOOKUP(F715,RAW_b_TEI0185_REV03!A:B,2,0)</f>
        <v>5V_HDMI</v>
      </c>
      <c r="H715" t="str">
        <f t="shared" si="78"/>
        <v>5V_HDMI</v>
      </c>
      <c r="I715" t="str">
        <f t="shared" si="79"/>
        <v>--</v>
      </c>
      <c r="J715" t="str">
        <f t="shared" si="80"/>
        <v>--</v>
      </c>
      <c r="K715">
        <f>IFERROR(IF(J715="--",IF(G715=H715,VLOOKUP(G715,RAW_b_TEI0185_REV03!L:N,3,0),SUM(VLOOKUP(H715,RAW_b_TEI0185_REV03!L:N,3,0),VLOOKUP(G715,RAW_b_TEI0185_REV03!L:N,3,0))),"---"),"---")</f>
        <v>8.8516999999999992</v>
      </c>
      <c r="L715" t="str">
        <f t="shared" si="81"/>
        <v>J11-18</v>
      </c>
      <c r="M715" t="str">
        <f>IFERROR(IF(
COUNTIF(B2B!H:H,(IF(K715&lt;&gt;"---",IF(INDEX(RAW_b_TEI0185_REV03!B:D,MATCH(H715,RAW_b_TEI0185_REV03!B:B,0),3)=L715,INDEX(
RAW_b_TEI0185_REV03!B:D,MATCH(H715,INDEX(RAW_b_TEI0185_REV03!B:B,MATCH(H715,RAW_b_TEI0185_REV03!B:B,)+1):'RAW_b_TEI0185_REV03'!B11786,)+MATCH(H715,RAW_b_TEI0185_REV03!B:B,),3),INDEX(RAW_b_TEI0185_REV03!B:D,MATCH(H715,RAW_b_TEI0185_REV03!B:B,0),3)),"---")))=1,"---",IF(K715&lt;&gt;"---",IF(INDEX(RAW_b_TEI0185_REV03!B:D,MATCH(H715,RAW_b_TEI0185_REV03!B:B,0),3)=L715,INDEX(
RAW_b_TEI0185_REV03!B:D,MATCH(H715,INDEX(RAW_b_TEI0185_REV03!B:B,MATCH(H715,RAW_b_TEI0185_REV03!B:B,)+1):'RAW_b_TEI0185_REV03'!B11786,)+MATCH(H715,RAW_b_TEI0185_REV03!B:B,),3),INDEX(RAW_b_TEI0185_REV03!B:D,MATCH(H715,RAW_b_TEI0185_REV03!B:B,0),3)),"---")),"---")</f>
        <v>U24-13</v>
      </c>
      <c r="N715" t="str">
        <f>IFERROR(IF(AND(B715="B2B",J715="--"),L715,IF(
COUNTIF(B2B!H:H,(IF(K715&lt;&gt;"---",IF(INDEX(RAW_b_TEI0185_REV03!B:D,MATCH(H715,RAW_b_TEI0185_REV03!B:B,0),3)=L715,INDEX(
RAW_b_TEI0185_REV03!B:D,MATCH(H715,INDEX(RAW_b_TEI0185_REV03!B:B,MATCH(H715,RAW_b_TEI0185_REV03!B:B,)+1):'RAW_b_TEI0185_REV03'!B11786,)+MATCH(H715,RAW_b_TEI0185_REV03!B:B,),3),INDEX(RAW_b_TEI0185_REV03!B:D,MATCH(H715,RAW_b_TEI0185_REV03!B:B,0),3)),"---")))=0,"---",IF(K715&lt;&gt;"---",IF(INDEX(RAW_b_TEI0185_REV03!B:D,MATCH(H715,RAW_b_TEI0185_REV03!B:B,0),3)=L715,INDEX(
RAW_b_TEI0185_REV03!B:D,MATCH(H715,INDEX(RAW_b_TEI0185_REV03!B:B,MATCH(H715,RAW_b_TEI0185_REV03!B:B,)+1):'RAW_b_TEI0185_REV03'!B11786,)+MATCH(H715,RAW_b_TEI0185_REV03!B:B,),3),INDEX(RAW_b_TEI0185_REV03!B:D,MATCH(H715,RAW_b_TEI0185_REV03!B:B,0),3)),"---"))),"---")</f>
        <v>---</v>
      </c>
      <c r="T715">
        <f>COUNTIF(RAW_b_TEI0185_REV03!B:B,G715)</f>
        <v>3</v>
      </c>
      <c r="U715" t="str">
        <f t="shared" si="82"/>
        <v>HDMI-5V_HDMI</v>
      </c>
      <c r="W715" t="str">
        <f>IF(IF(IFERROR(VLOOKUP(H715,$O$6:$O$50,1,),1)=1,1,0),IFERROR(VLOOKUP($F$2&amp;"-"&amp;H715,RAW_b_TEI0185_REV03!C:G,4,0),"--"),"---")</f>
        <v>--</v>
      </c>
      <c r="X715" t="str">
        <f t="shared" si="83"/>
        <v>U24-13</v>
      </c>
    </row>
    <row r="716" spans="1:24" x14ac:dyDescent="0.25">
      <c r="A716" t="s">
        <v>5839</v>
      </c>
      <c r="B716" t="s">
        <v>5821</v>
      </c>
      <c r="C716" t="s">
        <v>1238</v>
      </c>
      <c r="D716" t="s">
        <v>1474</v>
      </c>
      <c r="E716">
        <v>19</v>
      </c>
      <c r="F716" t="str">
        <f t="shared" si="77"/>
        <v>J11-19</v>
      </c>
      <c r="G716" t="str">
        <f>VLOOKUP(F716,RAW_b_TEI0185_REV03!A:B,2,0)</f>
        <v>HPD_B</v>
      </c>
      <c r="H716" t="str">
        <f t="shared" si="78"/>
        <v>HPD_B</v>
      </c>
      <c r="I716" t="str">
        <f t="shared" si="79"/>
        <v>--</v>
      </c>
      <c r="J716" t="str">
        <f t="shared" si="80"/>
        <v>--</v>
      </c>
      <c r="K716">
        <f>IFERROR(IF(J716="--",IF(G716=H716,VLOOKUP(G716,RAW_b_TEI0185_REV03!L:N,3,0),SUM(VLOOKUP(H716,RAW_b_TEI0185_REV03!L:N,3,0),VLOOKUP(G716,RAW_b_TEI0185_REV03!L:N,3,0))),"---"),"---")</f>
        <v>11.4251</v>
      </c>
      <c r="L716" t="str">
        <f t="shared" si="81"/>
        <v>J11-19</v>
      </c>
      <c r="M716" t="str">
        <f>IFERROR(IF(
COUNTIF(B2B!H:H,(IF(K716&lt;&gt;"---",IF(INDEX(RAW_b_TEI0185_REV03!B:D,MATCH(H716,RAW_b_TEI0185_REV03!B:B,0),3)=L716,INDEX(
RAW_b_TEI0185_REV03!B:D,MATCH(H716,INDEX(RAW_b_TEI0185_REV03!B:B,MATCH(H716,RAW_b_TEI0185_REV03!B:B,)+1):'RAW_b_TEI0185_REV03'!B11787,)+MATCH(H716,RAW_b_TEI0185_REV03!B:B,),3),INDEX(RAW_b_TEI0185_REV03!B:D,MATCH(H716,RAW_b_TEI0185_REV03!B:B,0),3)),"---")))=1,"---",IF(K716&lt;&gt;"---",IF(INDEX(RAW_b_TEI0185_REV03!B:D,MATCH(H716,RAW_b_TEI0185_REV03!B:B,0),3)=L716,INDEX(
RAW_b_TEI0185_REV03!B:D,MATCH(H716,INDEX(RAW_b_TEI0185_REV03!B:B,MATCH(H716,RAW_b_TEI0185_REV03!B:B,)+1):'RAW_b_TEI0185_REV03'!B11787,)+MATCH(H716,RAW_b_TEI0185_REV03!B:B,),3),INDEX(RAW_b_TEI0185_REV03!B:D,MATCH(H716,RAW_b_TEI0185_REV03!B:B,0),3)),"---")),"---")</f>
        <v>U24-10</v>
      </c>
      <c r="N716" t="str">
        <f>IFERROR(IF(AND(B716="B2B",J716="--"),L716,IF(
COUNTIF(B2B!H:H,(IF(K716&lt;&gt;"---",IF(INDEX(RAW_b_TEI0185_REV03!B:D,MATCH(H716,RAW_b_TEI0185_REV03!B:B,0),3)=L716,INDEX(
RAW_b_TEI0185_REV03!B:D,MATCH(H716,INDEX(RAW_b_TEI0185_REV03!B:B,MATCH(H716,RAW_b_TEI0185_REV03!B:B,)+1):'RAW_b_TEI0185_REV03'!B11787,)+MATCH(H716,RAW_b_TEI0185_REV03!B:B,),3),INDEX(RAW_b_TEI0185_REV03!B:D,MATCH(H716,RAW_b_TEI0185_REV03!B:B,0),3)),"---")))=0,"---",IF(K716&lt;&gt;"---",IF(INDEX(RAW_b_TEI0185_REV03!B:D,MATCH(H716,RAW_b_TEI0185_REV03!B:B,0),3)=L716,INDEX(
RAW_b_TEI0185_REV03!B:D,MATCH(H716,INDEX(RAW_b_TEI0185_REV03!B:B,MATCH(H716,RAW_b_TEI0185_REV03!B:B,)+1):'RAW_b_TEI0185_REV03'!B11787,)+MATCH(H716,RAW_b_TEI0185_REV03!B:B,),3),INDEX(RAW_b_TEI0185_REV03!B:D,MATCH(H716,RAW_b_TEI0185_REV03!B:B,0),3)),"---"))),"---")</f>
        <v>---</v>
      </c>
      <c r="T716">
        <f>COUNTIF(RAW_b_TEI0185_REV03!B:B,G716)</f>
        <v>2</v>
      </c>
      <c r="U716" t="str">
        <f t="shared" si="82"/>
        <v>HDMI-HPD_B</v>
      </c>
      <c r="W716" t="str">
        <f>IF(IF(IFERROR(VLOOKUP(H716,$O$6:$O$50,1,),1)=1,1,0),IFERROR(VLOOKUP($F$2&amp;"-"&amp;H716,RAW_b_TEI0185_REV03!C:G,4,0),"--"),"---")</f>
        <v>--</v>
      </c>
      <c r="X716" t="str">
        <f t="shared" si="83"/>
        <v>U24-10</v>
      </c>
    </row>
    <row r="717" spans="1:24" x14ac:dyDescent="0.25">
      <c r="A717" t="s">
        <v>5840</v>
      </c>
      <c r="B717" t="s">
        <v>5821</v>
      </c>
      <c r="C717" t="s">
        <v>294</v>
      </c>
      <c r="D717" t="s">
        <v>1474</v>
      </c>
      <c r="E717" t="s">
        <v>1436</v>
      </c>
      <c r="F717" t="str">
        <f t="shared" si="77"/>
        <v>J11-H1</v>
      </c>
      <c r="G717" t="str">
        <f>VLOOKUP(F717,RAW_b_TEI0185_REV03!A:B,2,0)</f>
        <v>GND</v>
      </c>
      <c r="H717" t="str">
        <f t="shared" si="78"/>
        <v>GND</v>
      </c>
      <c r="I717" t="str">
        <f t="shared" si="79"/>
        <v>--</v>
      </c>
      <c r="J717" t="str">
        <f t="shared" si="80"/>
        <v>---</v>
      </c>
      <c r="K717" t="str">
        <f>IFERROR(IF(J717="--",IF(G717=H717,VLOOKUP(G717,RAW_b_TEI0185_REV03!L:N,3,0),SUM(VLOOKUP(H717,RAW_b_TEI0185_REV03!L:N,3,0),VLOOKUP(G717,RAW_b_TEI0185_REV03!L:N,3,0))),"---"),"---")</f>
        <v>---</v>
      </c>
      <c r="L717" t="str">
        <f t="shared" si="81"/>
        <v>J11-H1</v>
      </c>
      <c r="M717" t="str">
        <f>IFERROR(IF(
COUNTIF(B2B!H:H,(IF(K717&lt;&gt;"---",IF(INDEX(RAW_b_TEI0185_REV03!B:D,MATCH(H717,RAW_b_TEI0185_REV03!B:B,0),3)=L717,INDEX(
RAW_b_TEI0185_REV03!B:D,MATCH(H717,INDEX(RAW_b_TEI0185_REV03!B:B,MATCH(H717,RAW_b_TEI0185_REV03!B:B,)+1):'RAW_b_TEI0185_REV03'!B11788,)+MATCH(H717,RAW_b_TEI0185_REV03!B:B,),3),INDEX(RAW_b_TEI0185_REV03!B:D,MATCH(H717,RAW_b_TEI0185_REV03!B:B,0),3)),"---")))=1,"---",IF(K717&lt;&gt;"---",IF(INDEX(RAW_b_TEI0185_REV03!B:D,MATCH(H717,RAW_b_TEI0185_REV03!B:B,0),3)=L717,INDEX(
RAW_b_TEI0185_REV03!B:D,MATCH(H717,INDEX(RAW_b_TEI0185_REV03!B:B,MATCH(H717,RAW_b_TEI0185_REV03!B:B,)+1):'RAW_b_TEI0185_REV03'!B11788,)+MATCH(H717,RAW_b_TEI0185_REV03!B:B,),3),INDEX(RAW_b_TEI0185_REV03!B:D,MATCH(H717,RAW_b_TEI0185_REV03!B:B,0),3)),"---")),"---")</f>
        <v>---</v>
      </c>
      <c r="N717" t="str">
        <f>IFERROR(IF(AND(B717="B2B",J717="--"),L717,IF(
COUNTIF(B2B!H:H,(IF(K717&lt;&gt;"---",IF(INDEX(RAW_b_TEI0185_REV03!B:D,MATCH(H717,RAW_b_TEI0185_REV03!B:B,0),3)=L717,INDEX(
RAW_b_TEI0185_REV03!B:D,MATCH(H717,INDEX(RAW_b_TEI0185_REV03!B:B,MATCH(H717,RAW_b_TEI0185_REV03!B:B,)+1):'RAW_b_TEI0185_REV03'!B11788,)+MATCH(H717,RAW_b_TEI0185_REV03!B:B,),3),INDEX(RAW_b_TEI0185_REV03!B:D,MATCH(H717,RAW_b_TEI0185_REV03!B:B,0),3)),"---")))=0,"---",IF(K717&lt;&gt;"---",IF(INDEX(RAW_b_TEI0185_REV03!B:D,MATCH(H717,RAW_b_TEI0185_REV03!B:B,0),3)=L717,INDEX(
RAW_b_TEI0185_REV03!B:D,MATCH(H717,INDEX(RAW_b_TEI0185_REV03!B:B,MATCH(H717,RAW_b_TEI0185_REV03!B:B,)+1):'RAW_b_TEI0185_REV03'!B11788,)+MATCH(H717,RAW_b_TEI0185_REV03!B:B,),3),INDEX(RAW_b_TEI0185_REV03!B:D,MATCH(H717,RAW_b_TEI0185_REV03!B:B,0),3)),"---"))),"---")</f>
        <v>---</v>
      </c>
      <c r="T717">
        <f>COUNTIF(RAW_b_TEI0185_REV03!B:B,G717)</f>
        <v>2019</v>
      </c>
      <c r="U717" t="str">
        <f t="shared" si="82"/>
        <v>HDMI-GND</v>
      </c>
      <c r="W717" t="str">
        <f>IF(IF(IFERROR(VLOOKUP(H717,$O$6:$O$50,1,),1)=1,1,0),IFERROR(VLOOKUP($F$2&amp;"-"&amp;H717,RAW_b_TEI0185_REV03!C:G,4,0),"--"),"---")</f>
        <v>---</v>
      </c>
      <c r="X717" t="str">
        <f t="shared" si="83"/>
        <v>---</v>
      </c>
    </row>
    <row r="718" spans="1:24" x14ac:dyDescent="0.25">
      <c r="A718" t="s">
        <v>5841</v>
      </c>
      <c r="B718" t="s">
        <v>5821</v>
      </c>
      <c r="C718" t="s">
        <v>294</v>
      </c>
      <c r="D718" t="s">
        <v>1474</v>
      </c>
      <c r="E718" t="s">
        <v>1058</v>
      </c>
      <c r="F718" t="str">
        <f t="shared" si="77"/>
        <v>J11-H2</v>
      </c>
      <c r="G718" t="str">
        <f>VLOOKUP(F718,RAW_b_TEI0185_REV03!A:B,2,0)</f>
        <v>GND</v>
      </c>
      <c r="H718" t="str">
        <f t="shared" si="78"/>
        <v>GND</v>
      </c>
      <c r="I718" t="str">
        <f t="shared" si="79"/>
        <v>--</v>
      </c>
      <c r="J718" t="str">
        <f t="shared" si="80"/>
        <v>---</v>
      </c>
      <c r="K718" t="str">
        <f>IFERROR(IF(J718="--",IF(G718=H718,VLOOKUP(G718,RAW_b_TEI0185_REV03!L:N,3,0),SUM(VLOOKUP(H718,RAW_b_TEI0185_REV03!L:N,3,0),VLOOKUP(G718,RAW_b_TEI0185_REV03!L:N,3,0))),"---"),"---")</f>
        <v>---</v>
      </c>
      <c r="L718" t="str">
        <f t="shared" si="81"/>
        <v>J11-H2</v>
      </c>
      <c r="M718" t="str">
        <f>IFERROR(IF(
COUNTIF(B2B!H:H,(IF(K718&lt;&gt;"---",IF(INDEX(RAW_b_TEI0185_REV03!B:D,MATCH(H718,RAW_b_TEI0185_REV03!B:B,0),3)=L718,INDEX(
RAW_b_TEI0185_REV03!B:D,MATCH(H718,INDEX(RAW_b_TEI0185_REV03!B:B,MATCH(H718,RAW_b_TEI0185_REV03!B:B,)+1):'RAW_b_TEI0185_REV03'!B11789,)+MATCH(H718,RAW_b_TEI0185_REV03!B:B,),3),INDEX(RAW_b_TEI0185_REV03!B:D,MATCH(H718,RAW_b_TEI0185_REV03!B:B,0),3)),"---")))=1,"---",IF(K718&lt;&gt;"---",IF(INDEX(RAW_b_TEI0185_REV03!B:D,MATCH(H718,RAW_b_TEI0185_REV03!B:B,0),3)=L718,INDEX(
RAW_b_TEI0185_REV03!B:D,MATCH(H718,INDEX(RAW_b_TEI0185_REV03!B:B,MATCH(H718,RAW_b_TEI0185_REV03!B:B,)+1):'RAW_b_TEI0185_REV03'!B11789,)+MATCH(H718,RAW_b_TEI0185_REV03!B:B,),3),INDEX(RAW_b_TEI0185_REV03!B:D,MATCH(H718,RAW_b_TEI0185_REV03!B:B,0),3)),"---")),"---")</f>
        <v>---</v>
      </c>
      <c r="N718" t="str">
        <f>IFERROR(IF(AND(B718="B2B",J718="--"),L718,IF(
COUNTIF(B2B!H:H,(IF(K718&lt;&gt;"---",IF(INDEX(RAW_b_TEI0185_REV03!B:D,MATCH(H718,RAW_b_TEI0185_REV03!B:B,0),3)=L718,INDEX(
RAW_b_TEI0185_REV03!B:D,MATCH(H718,INDEX(RAW_b_TEI0185_REV03!B:B,MATCH(H718,RAW_b_TEI0185_REV03!B:B,)+1):'RAW_b_TEI0185_REV03'!B11789,)+MATCH(H718,RAW_b_TEI0185_REV03!B:B,),3),INDEX(RAW_b_TEI0185_REV03!B:D,MATCH(H718,RAW_b_TEI0185_REV03!B:B,0),3)),"---")))=0,"---",IF(K718&lt;&gt;"---",IF(INDEX(RAW_b_TEI0185_REV03!B:D,MATCH(H718,RAW_b_TEI0185_REV03!B:B,0),3)=L718,INDEX(
RAW_b_TEI0185_REV03!B:D,MATCH(H718,INDEX(RAW_b_TEI0185_REV03!B:B,MATCH(H718,RAW_b_TEI0185_REV03!B:B,)+1):'RAW_b_TEI0185_REV03'!B11789,)+MATCH(H718,RAW_b_TEI0185_REV03!B:B,),3),INDEX(RAW_b_TEI0185_REV03!B:D,MATCH(H718,RAW_b_TEI0185_REV03!B:B,0),3)),"---"))),"---")</f>
        <v>---</v>
      </c>
      <c r="T718">
        <f>COUNTIF(RAW_b_TEI0185_REV03!B:B,G718)</f>
        <v>2019</v>
      </c>
      <c r="U718" t="str">
        <f t="shared" si="82"/>
        <v>HDMI-GND</v>
      </c>
      <c r="W718" t="str">
        <f>IF(IF(IFERROR(VLOOKUP(H718,$O$6:$O$50,1,),1)=1,1,0),IFERROR(VLOOKUP($F$2&amp;"-"&amp;H718,RAW_b_TEI0185_REV03!C:G,4,0),"--"),"---")</f>
        <v>---</v>
      </c>
      <c r="X718" t="str">
        <f t="shared" si="83"/>
        <v>---</v>
      </c>
    </row>
    <row r="719" spans="1:24" x14ac:dyDescent="0.25">
      <c r="A719" t="s">
        <v>5842</v>
      </c>
      <c r="B719" t="s">
        <v>5821</v>
      </c>
      <c r="C719" t="s">
        <v>294</v>
      </c>
      <c r="D719" t="s">
        <v>1474</v>
      </c>
      <c r="E719" t="s">
        <v>1439</v>
      </c>
      <c r="F719" t="str">
        <f t="shared" si="77"/>
        <v>J11-H3</v>
      </c>
      <c r="G719" t="str">
        <f>VLOOKUP(F719,RAW_b_TEI0185_REV03!A:B,2,0)</f>
        <v>GND</v>
      </c>
      <c r="H719" t="str">
        <f t="shared" si="78"/>
        <v>GND</v>
      </c>
      <c r="I719" t="str">
        <f t="shared" si="79"/>
        <v>--</v>
      </c>
      <c r="J719" t="str">
        <f t="shared" si="80"/>
        <v>---</v>
      </c>
      <c r="K719" t="str">
        <f>IFERROR(IF(J719="--",IF(G719=H719,VLOOKUP(G719,RAW_b_TEI0185_REV03!L:N,3,0),SUM(VLOOKUP(H719,RAW_b_TEI0185_REV03!L:N,3,0),VLOOKUP(G719,RAW_b_TEI0185_REV03!L:N,3,0))),"---"),"---")</f>
        <v>---</v>
      </c>
      <c r="L719" t="str">
        <f t="shared" si="81"/>
        <v>J11-H3</v>
      </c>
      <c r="M719" t="str">
        <f>IFERROR(IF(
COUNTIF(B2B!H:H,(IF(K719&lt;&gt;"---",IF(INDEX(RAW_b_TEI0185_REV03!B:D,MATCH(H719,RAW_b_TEI0185_REV03!B:B,0),3)=L719,INDEX(
RAW_b_TEI0185_REV03!B:D,MATCH(H719,INDEX(RAW_b_TEI0185_REV03!B:B,MATCH(H719,RAW_b_TEI0185_REV03!B:B,)+1):'RAW_b_TEI0185_REV03'!B11790,)+MATCH(H719,RAW_b_TEI0185_REV03!B:B,),3),INDEX(RAW_b_TEI0185_REV03!B:D,MATCH(H719,RAW_b_TEI0185_REV03!B:B,0),3)),"---")))=1,"---",IF(K719&lt;&gt;"---",IF(INDEX(RAW_b_TEI0185_REV03!B:D,MATCH(H719,RAW_b_TEI0185_REV03!B:B,0),3)=L719,INDEX(
RAW_b_TEI0185_REV03!B:D,MATCH(H719,INDEX(RAW_b_TEI0185_REV03!B:B,MATCH(H719,RAW_b_TEI0185_REV03!B:B,)+1):'RAW_b_TEI0185_REV03'!B11790,)+MATCH(H719,RAW_b_TEI0185_REV03!B:B,),3),INDEX(RAW_b_TEI0185_REV03!B:D,MATCH(H719,RAW_b_TEI0185_REV03!B:B,0),3)),"---")),"---")</f>
        <v>---</v>
      </c>
      <c r="N719" t="str">
        <f>IFERROR(IF(AND(B719="B2B",J719="--"),L719,IF(
COUNTIF(B2B!H:H,(IF(K719&lt;&gt;"---",IF(INDEX(RAW_b_TEI0185_REV03!B:D,MATCH(H719,RAW_b_TEI0185_REV03!B:B,0),3)=L719,INDEX(
RAW_b_TEI0185_REV03!B:D,MATCH(H719,INDEX(RAW_b_TEI0185_REV03!B:B,MATCH(H719,RAW_b_TEI0185_REV03!B:B,)+1):'RAW_b_TEI0185_REV03'!B11790,)+MATCH(H719,RAW_b_TEI0185_REV03!B:B,),3),INDEX(RAW_b_TEI0185_REV03!B:D,MATCH(H719,RAW_b_TEI0185_REV03!B:B,0),3)),"---")))=0,"---",IF(K719&lt;&gt;"---",IF(INDEX(RAW_b_TEI0185_REV03!B:D,MATCH(H719,RAW_b_TEI0185_REV03!B:B,0),3)=L719,INDEX(
RAW_b_TEI0185_REV03!B:D,MATCH(H719,INDEX(RAW_b_TEI0185_REV03!B:B,MATCH(H719,RAW_b_TEI0185_REV03!B:B,)+1):'RAW_b_TEI0185_REV03'!B11790,)+MATCH(H719,RAW_b_TEI0185_REV03!B:B,),3),INDEX(RAW_b_TEI0185_REV03!B:D,MATCH(H719,RAW_b_TEI0185_REV03!B:B,0),3)),"---"))),"---")</f>
        <v>---</v>
      </c>
      <c r="T719">
        <f>COUNTIF(RAW_b_TEI0185_REV03!B:B,G719)</f>
        <v>2019</v>
      </c>
      <c r="U719" t="str">
        <f t="shared" si="82"/>
        <v>HDMI-GND</v>
      </c>
      <c r="W719" t="str">
        <f>IF(IF(IFERROR(VLOOKUP(H719,$O$6:$O$50,1,),1)=1,1,0),IFERROR(VLOOKUP($F$2&amp;"-"&amp;H719,RAW_b_TEI0185_REV03!C:G,4,0),"--"),"---")</f>
        <v>---</v>
      </c>
      <c r="X719" t="str">
        <f t="shared" si="83"/>
        <v>---</v>
      </c>
    </row>
    <row r="720" spans="1:24" x14ac:dyDescent="0.25">
      <c r="A720" t="s">
        <v>5843</v>
      </c>
      <c r="B720" t="s">
        <v>5821</v>
      </c>
      <c r="C720" t="s">
        <v>294</v>
      </c>
      <c r="D720" t="s">
        <v>1474</v>
      </c>
      <c r="E720" t="s">
        <v>1060</v>
      </c>
      <c r="F720" t="str">
        <f t="shared" si="77"/>
        <v>J11-H4</v>
      </c>
      <c r="G720" t="str">
        <f>VLOOKUP(F720,RAW_b_TEI0185_REV03!A:B,2,0)</f>
        <v>GND</v>
      </c>
      <c r="H720" t="str">
        <f t="shared" si="78"/>
        <v>GND</v>
      </c>
      <c r="I720" t="str">
        <f t="shared" si="79"/>
        <v>--</v>
      </c>
      <c r="J720" t="str">
        <f t="shared" si="80"/>
        <v>---</v>
      </c>
      <c r="K720" t="str">
        <f>IFERROR(IF(J720="--",IF(G720=H720,VLOOKUP(G720,RAW_b_TEI0185_REV03!L:N,3,0),SUM(VLOOKUP(H720,RAW_b_TEI0185_REV03!L:N,3,0),VLOOKUP(G720,RAW_b_TEI0185_REV03!L:N,3,0))),"---"),"---")</f>
        <v>---</v>
      </c>
      <c r="L720" t="str">
        <f t="shared" si="81"/>
        <v>J11-H4</v>
      </c>
      <c r="M720" t="str">
        <f>IFERROR(IF(
COUNTIF(B2B!H:H,(IF(K720&lt;&gt;"---",IF(INDEX(RAW_b_TEI0185_REV03!B:D,MATCH(H720,RAW_b_TEI0185_REV03!B:B,0),3)=L720,INDEX(
RAW_b_TEI0185_REV03!B:D,MATCH(H720,INDEX(RAW_b_TEI0185_REV03!B:B,MATCH(H720,RAW_b_TEI0185_REV03!B:B,)+1):'RAW_b_TEI0185_REV03'!B11791,)+MATCH(H720,RAW_b_TEI0185_REV03!B:B,),3),INDEX(RAW_b_TEI0185_REV03!B:D,MATCH(H720,RAW_b_TEI0185_REV03!B:B,0),3)),"---")))=1,"---",IF(K720&lt;&gt;"---",IF(INDEX(RAW_b_TEI0185_REV03!B:D,MATCH(H720,RAW_b_TEI0185_REV03!B:B,0),3)=L720,INDEX(
RAW_b_TEI0185_REV03!B:D,MATCH(H720,INDEX(RAW_b_TEI0185_REV03!B:B,MATCH(H720,RAW_b_TEI0185_REV03!B:B,)+1):'RAW_b_TEI0185_REV03'!B11791,)+MATCH(H720,RAW_b_TEI0185_REV03!B:B,),3),INDEX(RAW_b_TEI0185_REV03!B:D,MATCH(H720,RAW_b_TEI0185_REV03!B:B,0),3)),"---")),"---")</f>
        <v>---</v>
      </c>
      <c r="N720" t="str">
        <f>IFERROR(IF(AND(B720="B2B",J720="--"),L720,IF(
COUNTIF(B2B!H:H,(IF(K720&lt;&gt;"---",IF(INDEX(RAW_b_TEI0185_REV03!B:D,MATCH(H720,RAW_b_TEI0185_REV03!B:B,0),3)=L720,INDEX(
RAW_b_TEI0185_REV03!B:D,MATCH(H720,INDEX(RAW_b_TEI0185_REV03!B:B,MATCH(H720,RAW_b_TEI0185_REV03!B:B,)+1):'RAW_b_TEI0185_REV03'!B11791,)+MATCH(H720,RAW_b_TEI0185_REV03!B:B,),3),INDEX(RAW_b_TEI0185_REV03!B:D,MATCH(H720,RAW_b_TEI0185_REV03!B:B,0),3)),"---")))=0,"---",IF(K720&lt;&gt;"---",IF(INDEX(RAW_b_TEI0185_REV03!B:D,MATCH(H720,RAW_b_TEI0185_REV03!B:B,0),3)=L720,INDEX(
RAW_b_TEI0185_REV03!B:D,MATCH(H720,INDEX(RAW_b_TEI0185_REV03!B:B,MATCH(H720,RAW_b_TEI0185_REV03!B:B,)+1):'RAW_b_TEI0185_REV03'!B11791,)+MATCH(H720,RAW_b_TEI0185_REV03!B:B,),3),INDEX(RAW_b_TEI0185_REV03!B:D,MATCH(H720,RAW_b_TEI0185_REV03!B:B,0),3)),"---"))),"---")</f>
        <v>---</v>
      </c>
      <c r="T720">
        <f>COUNTIF(RAW_b_TEI0185_REV03!B:B,G720)</f>
        <v>2019</v>
      </c>
      <c r="U720" t="str">
        <f t="shared" si="82"/>
        <v>HDMI-GND</v>
      </c>
      <c r="W720" t="str">
        <f>IF(IF(IFERROR(VLOOKUP(H720,$O$6:$O$50,1,),1)=1,1,0),IFERROR(VLOOKUP($F$2&amp;"-"&amp;H720,RAW_b_TEI0185_REV03!C:G,4,0),"--"),"---")</f>
        <v>---</v>
      </c>
      <c r="X720" t="str">
        <f t="shared" si="83"/>
        <v>---</v>
      </c>
    </row>
    <row r="721" spans="1:24" x14ac:dyDescent="0.25">
      <c r="A721" t="s">
        <v>5844</v>
      </c>
      <c r="B721" t="s">
        <v>5845</v>
      </c>
      <c r="C721" t="s">
        <v>1801</v>
      </c>
      <c r="D721" t="s">
        <v>844</v>
      </c>
      <c r="E721">
        <v>1</v>
      </c>
      <c r="F721" t="str">
        <f t="shared" si="77"/>
        <v>J12-1</v>
      </c>
      <c r="G721" t="str">
        <f>VLOOKUP(F721,RAW_b_TEI0185_REV03!A:B,2,0)</f>
        <v>VBUS3</v>
      </c>
      <c r="H721" t="str">
        <f t="shared" si="78"/>
        <v>VBUS3</v>
      </c>
      <c r="I721" t="str">
        <f t="shared" si="79"/>
        <v>--</v>
      </c>
      <c r="J721" t="str">
        <f t="shared" si="80"/>
        <v>--</v>
      </c>
      <c r="K721">
        <f>IFERROR(IF(J721="--",IF(G721=H721,VLOOKUP(G721,RAW_b_TEI0185_REV03!L:N,3,0),SUM(VLOOKUP(H721,RAW_b_TEI0185_REV03!L:N,3,0),VLOOKUP(G721,RAW_b_TEI0185_REV03!L:N,3,0))),"---"),"---")</f>
        <v>2.2347000000000001</v>
      </c>
      <c r="L721" t="str">
        <f t="shared" si="81"/>
        <v>J12-1</v>
      </c>
      <c r="M721" t="str">
        <f>IFERROR(IF(
COUNTIF(B2B!H:H,(IF(K721&lt;&gt;"---",IF(INDEX(RAW_b_TEI0185_REV03!B:D,MATCH(H721,RAW_b_TEI0185_REV03!B:B,0),3)=L721,INDEX(
RAW_b_TEI0185_REV03!B:D,MATCH(H721,INDEX(RAW_b_TEI0185_REV03!B:B,MATCH(H721,RAW_b_TEI0185_REV03!B:B,)+1):'RAW_b_TEI0185_REV03'!B11792,)+MATCH(H721,RAW_b_TEI0185_REV03!B:B,),3),INDEX(RAW_b_TEI0185_REV03!B:D,MATCH(H721,RAW_b_TEI0185_REV03!B:B,0),3)),"---")))=1,"---",IF(K721&lt;&gt;"---",IF(INDEX(RAW_b_TEI0185_REV03!B:D,MATCH(H721,RAW_b_TEI0185_REV03!B:B,0),3)=L721,INDEX(
RAW_b_TEI0185_REV03!B:D,MATCH(H721,INDEX(RAW_b_TEI0185_REV03!B:B,MATCH(H721,RAW_b_TEI0185_REV03!B:B,)+1):'RAW_b_TEI0185_REV03'!B11792,)+MATCH(H721,RAW_b_TEI0185_REV03!B:B,),3),INDEX(RAW_b_TEI0185_REV03!B:D,MATCH(H721,RAW_b_TEI0185_REV03!B:B,0),3)),"---")),"---")</f>
        <v>U5-5</v>
      </c>
      <c r="N721" t="str">
        <f>IFERROR(IF(AND(B721="B2B",J721="--"),L721,IF(
COUNTIF(B2B!H:H,(IF(K721&lt;&gt;"---",IF(INDEX(RAW_b_TEI0185_REV03!B:D,MATCH(H721,RAW_b_TEI0185_REV03!B:B,0),3)=L721,INDEX(
RAW_b_TEI0185_REV03!B:D,MATCH(H721,INDEX(RAW_b_TEI0185_REV03!B:B,MATCH(H721,RAW_b_TEI0185_REV03!B:B,)+1):'RAW_b_TEI0185_REV03'!B11792,)+MATCH(H721,RAW_b_TEI0185_REV03!B:B,),3),INDEX(RAW_b_TEI0185_REV03!B:D,MATCH(H721,RAW_b_TEI0185_REV03!B:B,0),3)),"---")))=0,"---",IF(K721&lt;&gt;"---",IF(INDEX(RAW_b_TEI0185_REV03!B:D,MATCH(H721,RAW_b_TEI0185_REV03!B:B,0),3)=L721,INDEX(
RAW_b_TEI0185_REV03!B:D,MATCH(H721,INDEX(RAW_b_TEI0185_REV03!B:B,MATCH(H721,RAW_b_TEI0185_REV03!B:B,)+1):'RAW_b_TEI0185_REV03'!B11792,)+MATCH(H721,RAW_b_TEI0185_REV03!B:B,),3),INDEX(RAW_b_TEI0185_REV03!B:D,MATCH(H721,RAW_b_TEI0185_REV03!B:B,0),3)),"---"))),"---")</f>
        <v>---</v>
      </c>
      <c r="T721">
        <f>COUNTIF(RAW_b_TEI0185_REV03!B:B,G721)</f>
        <v>6</v>
      </c>
      <c r="U721" t="str">
        <f t="shared" si="82"/>
        <v>USB 3.0 Type A Stacked-VBUS3</v>
      </c>
      <c r="W721" t="str">
        <f>IF(IF(IFERROR(VLOOKUP(H721,$O$6:$O$50,1,),1)=1,1,0),IFERROR(VLOOKUP($F$2&amp;"-"&amp;H721,RAW_b_TEI0185_REV03!C:G,4,0),"--"),"---")</f>
        <v>--</v>
      </c>
      <c r="X721" t="str">
        <f t="shared" si="83"/>
        <v>U5-5</v>
      </c>
    </row>
    <row r="722" spans="1:24" x14ac:dyDescent="0.25">
      <c r="A722" t="s">
        <v>5846</v>
      </c>
      <c r="B722" t="s">
        <v>5845</v>
      </c>
      <c r="C722" t="s">
        <v>1803</v>
      </c>
      <c r="D722" t="s">
        <v>844</v>
      </c>
      <c r="E722">
        <v>2</v>
      </c>
      <c r="F722" t="str">
        <f t="shared" si="77"/>
        <v>J12-2</v>
      </c>
      <c r="G722" t="str">
        <f>VLOOKUP(F722,RAW_b_TEI0185_REV03!A:B,2,0)</f>
        <v>USB_D3_N</v>
      </c>
      <c r="H722" t="str">
        <f t="shared" si="78"/>
        <v>USB_D3_N</v>
      </c>
      <c r="I722" t="str">
        <f t="shared" si="79"/>
        <v>--</v>
      </c>
      <c r="J722" t="str">
        <f t="shared" si="80"/>
        <v>--</v>
      </c>
      <c r="K722">
        <f>IFERROR(IF(J722="--",IF(G722=H722,VLOOKUP(G722,RAW_b_TEI0185_REV03!L:N,3,0),SUM(VLOOKUP(H722,RAW_b_TEI0185_REV03!L:N,3,0),VLOOKUP(G722,RAW_b_TEI0185_REV03!L:N,3,0))),"---"),"---")</f>
        <v>35.732100000000003</v>
      </c>
      <c r="L722" t="str">
        <f t="shared" si="81"/>
        <v>J12-2</v>
      </c>
      <c r="M722" t="str">
        <f>IFERROR(IF(
COUNTIF(B2B!H:H,(IF(K722&lt;&gt;"---",IF(INDEX(RAW_b_TEI0185_REV03!B:D,MATCH(H722,RAW_b_TEI0185_REV03!B:B,0),3)=L722,INDEX(
RAW_b_TEI0185_REV03!B:D,MATCH(H722,INDEX(RAW_b_TEI0185_REV03!B:B,MATCH(H722,RAW_b_TEI0185_REV03!B:B,)+1):'RAW_b_TEI0185_REV03'!B11793,)+MATCH(H722,RAW_b_TEI0185_REV03!B:B,),3),INDEX(RAW_b_TEI0185_REV03!B:D,MATCH(H722,RAW_b_TEI0185_REV03!B:B,0),3)),"---")))=1,"---",IF(K722&lt;&gt;"---",IF(INDEX(RAW_b_TEI0185_REV03!B:D,MATCH(H722,RAW_b_TEI0185_REV03!B:B,0),3)=L722,INDEX(
RAW_b_TEI0185_REV03!B:D,MATCH(H722,INDEX(RAW_b_TEI0185_REV03!B:B,MATCH(H722,RAW_b_TEI0185_REV03!B:B,)+1):'RAW_b_TEI0185_REV03'!B11793,)+MATCH(H722,RAW_b_TEI0185_REV03!B:B,),3),INDEX(RAW_b_TEI0185_REV03!B:D,MATCH(H722,RAW_b_TEI0185_REV03!B:B,0),3)),"---")),"---")</f>
        <v>U9-3</v>
      </c>
      <c r="N722" t="str">
        <f>IFERROR(IF(AND(B722="B2B",J722="--"),L722,IF(
COUNTIF(B2B!H:H,(IF(K722&lt;&gt;"---",IF(INDEX(RAW_b_TEI0185_REV03!B:D,MATCH(H722,RAW_b_TEI0185_REV03!B:B,0),3)=L722,INDEX(
RAW_b_TEI0185_REV03!B:D,MATCH(H722,INDEX(RAW_b_TEI0185_REV03!B:B,MATCH(H722,RAW_b_TEI0185_REV03!B:B,)+1):'RAW_b_TEI0185_REV03'!B11793,)+MATCH(H722,RAW_b_TEI0185_REV03!B:B,),3),INDEX(RAW_b_TEI0185_REV03!B:D,MATCH(H722,RAW_b_TEI0185_REV03!B:B,0),3)),"---")))=0,"---",IF(K722&lt;&gt;"---",IF(INDEX(RAW_b_TEI0185_REV03!B:D,MATCH(H722,RAW_b_TEI0185_REV03!B:B,0),3)=L722,INDEX(
RAW_b_TEI0185_REV03!B:D,MATCH(H722,INDEX(RAW_b_TEI0185_REV03!B:B,MATCH(H722,RAW_b_TEI0185_REV03!B:B,)+1):'RAW_b_TEI0185_REV03'!B11793,)+MATCH(H722,RAW_b_TEI0185_REV03!B:B,),3),INDEX(RAW_b_TEI0185_REV03!B:D,MATCH(H722,RAW_b_TEI0185_REV03!B:B,0),3)),"---"))),"---")</f>
        <v>---</v>
      </c>
      <c r="T722">
        <f>COUNTIF(RAW_b_TEI0185_REV03!B:B,G722)</f>
        <v>3</v>
      </c>
      <c r="U722" t="str">
        <f t="shared" si="82"/>
        <v>USB 3.0 Type A Stacked-USB_D3_N</v>
      </c>
      <c r="W722" t="str">
        <f>IF(IF(IFERROR(VLOOKUP(H722,$O$6:$O$50,1,),1)=1,1,0),IFERROR(VLOOKUP($F$2&amp;"-"&amp;H722,RAW_b_TEI0185_REV03!C:G,4,0),"--"),"---")</f>
        <v>--</v>
      </c>
      <c r="X722" t="str">
        <f t="shared" si="83"/>
        <v>U9-3</v>
      </c>
    </row>
    <row r="723" spans="1:24" x14ac:dyDescent="0.25">
      <c r="A723" t="s">
        <v>5847</v>
      </c>
      <c r="B723" t="s">
        <v>5845</v>
      </c>
      <c r="C723" t="s">
        <v>1805</v>
      </c>
      <c r="D723" t="s">
        <v>844</v>
      </c>
      <c r="E723">
        <v>3</v>
      </c>
      <c r="F723" t="str">
        <f t="shared" si="77"/>
        <v>J12-3</v>
      </c>
      <c r="G723" t="str">
        <f>VLOOKUP(F723,RAW_b_TEI0185_REV03!A:B,2,0)</f>
        <v>USB_D3_P</v>
      </c>
      <c r="H723" t="str">
        <f t="shared" si="78"/>
        <v>USB_D3_P</v>
      </c>
      <c r="I723" t="str">
        <f t="shared" si="79"/>
        <v>--</v>
      </c>
      <c r="J723" t="str">
        <f t="shared" si="80"/>
        <v>--</v>
      </c>
      <c r="K723">
        <f>IFERROR(IF(J723="--",IF(G723=H723,VLOOKUP(G723,RAW_b_TEI0185_REV03!L:N,3,0),SUM(VLOOKUP(H723,RAW_b_TEI0185_REV03!L:N,3,0),VLOOKUP(G723,RAW_b_TEI0185_REV03!L:N,3,0))),"---"),"---")</f>
        <v>35.807299999999998</v>
      </c>
      <c r="L723" t="str">
        <f t="shared" si="81"/>
        <v>J12-3</v>
      </c>
      <c r="M723" t="str">
        <f>IFERROR(IF(
COUNTIF(B2B!H:H,(IF(K723&lt;&gt;"---",IF(INDEX(RAW_b_TEI0185_REV03!B:D,MATCH(H723,RAW_b_TEI0185_REV03!B:B,0),3)=L723,INDEX(
RAW_b_TEI0185_REV03!B:D,MATCH(H723,INDEX(RAW_b_TEI0185_REV03!B:B,MATCH(H723,RAW_b_TEI0185_REV03!B:B,)+1):'RAW_b_TEI0185_REV03'!B11794,)+MATCH(H723,RAW_b_TEI0185_REV03!B:B,),3),INDEX(RAW_b_TEI0185_REV03!B:D,MATCH(H723,RAW_b_TEI0185_REV03!B:B,0),3)),"---")))=1,"---",IF(K723&lt;&gt;"---",IF(INDEX(RAW_b_TEI0185_REV03!B:D,MATCH(H723,RAW_b_TEI0185_REV03!B:B,0),3)=L723,INDEX(
RAW_b_TEI0185_REV03!B:D,MATCH(H723,INDEX(RAW_b_TEI0185_REV03!B:B,MATCH(H723,RAW_b_TEI0185_REV03!B:B,)+1):'RAW_b_TEI0185_REV03'!B11794,)+MATCH(H723,RAW_b_TEI0185_REV03!B:B,),3),INDEX(RAW_b_TEI0185_REV03!B:D,MATCH(H723,RAW_b_TEI0185_REV03!B:B,0),3)),"---")),"---")</f>
        <v>U9-2</v>
      </c>
      <c r="N723" t="str">
        <f>IFERROR(IF(AND(B723="B2B",J723="--"),L723,IF(
COUNTIF(B2B!H:H,(IF(K723&lt;&gt;"---",IF(INDEX(RAW_b_TEI0185_REV03!B:D,MATCH(H723,RAW_b_TEI0185_REV03!B:B,0),3)=L723,INDEX(
RAW_b_TEI0185_REV03!B:D,MATCH(H723,INDEX(RAW_b_TEI0185_REV03!B:B,MATCH(H723,RAW_b_TEI0185_REV03!B:B,)+1):'RAW_b_TEI0185_REV03'!B11794,)+MATCH(H723,RAW_b_TEI0185_REV03!B:B,),3),INDEX(RAW_b_TEI0185_REV03!B:D,MATCH(H723,RAW_b_TEI0185_REV03!B:B,0),3)),"---")))=0,"---",IF(K723&lt;&gt;"---",IF(INDEX(RAW_b_TEI0185_REV03!B:D,MATCH(H723,RAW_b_TEI0185_REV03!B:B,0),3)=L723,INDEX(
RAW_b_TEI0185_REV03!B:D,MATCH(H723,INDEX(RAW_b_TEI0185_REV03!B:B,MATCH(H723,RAW_b_TEI0185_REV03!B:B,)+1):'RAW_b_TEI0185_REV03'!B11794,)+MATCH(H723,RAW_b_TEI0185_REV03!B:B,),3),INDEX(RAW_b_TEI0185_REV03!B:D,MATCH(H723,RAW_b_TEI0185_REV03!B:B,0),3)),"---"))),"---")</f>
        <v>---</v>
      </c>
      <c r="T723">
        <f>COUNTIF(RAW_b_TEI0185_REV03!B:B,G723)</f>
        <v>3</v>
      </c>
      <c r="U723" t="str">
        <f t="shared" si="82"/>
        <v>USB 3.0 Type A Stacked-USB_D3_P</v>
      </c>
      <c r="W723" t="str">
        <f>IF(IF(IFERROR(VLOOKUP(H723,$O$6:$O$50,1,),1)=1,1,0),IFERROR(VLOOKUP($F$2&amp;"-"&amp;H723,RAW_b_TEI0185_REV03!C:G,4,0),"--"),"---")</f>
        <v>--</v>
      </c>
      <c r="X723" t="str">
        <f t="shared" si="83"/>
        <v>U9-2</v>
      </c>
    </row>
    <row r="724" spans="1:24" x14ac:dyDescent="0.25">
      <c r="A724" t="s">
        <v>5848</v>
      </c>
      <c r="B724" t="s">
        <v>5845</v>
      </c>
      <c r="C724" t="s">
        <v>294</v>
      </c>
      <c r="D724" t="s">
        <v>844</v>
      </c>
      <c r="E724">
        <v>4</v>
      </c>
      <c r="F724" t="str">
        <f t="shared" si="77"/>
        <v>J12-4</v>
      </c>
      <c r="G724" t="str">
        <f>VLOOKUP(F724,RAW_b_TEI0185_REV03!A:B,2,0)</f>
        <v>GND</v>
      </c>
      <c r="H724" t="str">
        <f t="shared" si="78"/>
        <v>GND</v>
      </c>
      <c r="I724" t="str">
        <f t="shared" si="79"/>
        <v>--</v>
      </c>
      <c r="J724" t="str">
        <f t="shared" si="80"/>
        <v>---</v>
      </c>
      <c r="K724" t="str">
        <f>IFERROR(IF(J724="--",IF(G724=H724,VLOOKUP(G724,RAW_b_TEI0185_REV03!L:N,3,0),SUM(VLOOKUP(H724,RAW_b_TEI0185_REV03!L:N,3,0),VLOOKUP(G724,RAW_b_TEI0185_REV03!L:N,3,0))),"---"),"---")</f>
        <v>---</v>
      </c>
      <c r="L724" t="str">
        <f t="shared" si="81"/>
        <v>J12-4</v>
      </c>
      <c r="M724" t="str">
        <f>IFERROR(IF(
COUNTIF(B2B!H:H,(IF(K724&lt;&gt;"---",IF(INDEX(RAW_b_TEI0185_REV03!B:D,MATCH(H724,RAW_b_TEI0185_REV03!B:B,0),3)=L724,INDEX(
RAW_b_TEI0185_REV03!B:D,MATCH(H724,INDEX(RAW_b_TEI0185_REV03!B:B,MATCH(H724,RAW_b_TEI0185_REV03!B:B,)+1):'RAW_b_TEI0185_REV03'!B11795,)+MATCH(H724,RAW_b_TEI0185_REV03!B:B,),3),INDEX(RAW_b_TEI0185_REV03!B:D,MATCH(H724,RAW_b_TEI0185_REV03!B:B,0),3)),"---")))=1,"---",IF(K724&lt;&gt;"---",IF(INDEX(RAW_b_TEI0185_REV03!B:D,MATCH(H724,RAW_b_TEI0185_REV03!B:B,0),3)=L724,INDEX(
RAW_b_TEI0185_REV03!B:D,MATCH(H724,INDEX(RAW_b_TEI0185_REV03!B:B,MATCH(H724,RAW_b_TEI0185_REV03!B:B,)+1):'RAW_b_TEI0185_REV03'!B11795,)+MATCH(H724,RAW_b_TEI0185_REV03!B:B,),3),INDEX(RAW_b_TEI0185_REV03!B:D,MATCH(H724,RAW_b_TEI0185_REV03!B:B,0),3)),"---")),"---")</f>
        <v>---</v>
      </c>
      <c r="N724" t="str">
        <f>IFERROR(IF(AND(B724="B2B",J724="--"),L724,IF(
COUNTIF(B2B!H:H,(IF(K724&lt;&gt;"---",IF(INDEX(RAW_b_TEI0185_REV03!B:D,MATCH(H724,RAW_b_TEI0185_REV03!B:B,0),3)=L724,INDEX(
RAW_b_TEI0185_REV03!B:D,MATCH(H724,INDEX(RAW_b_TEI0185_REV03!B:B,MATCH(H724,RAW_b_TEI0185_REV03!B:B,)+1):'RAW_b_TEI0185_REV03'!B11795,)+MATCH(H724,RAW_b_TEI0185_REV03!B:B,),3),INDEX(RAW_b_TEI0185_REV03!B:D,MATCH(H724,RAW_b_TEI0185_REV03!B:B,0),3)),"---")))=0,"---",IF(K724&lt;&gt;"---",IF(INDEX(RAW_b_TEI0185_REV03!B:D,MATCH(H724,RAW_b_TEI0185_REV03!B:B,0),3)=L724,INDEX(
RAW_b_TEI0185_REV03!B:D,MATCH(H724,INDEX(RAW_b_TEI0185_REV03!B:B,MATCH(H724,RAW_b_TEI0185_REV03!B:B,)+1):'RAW_b_TEI0185_REV03'!B11795,)+MATCH(H724,RAW_b_TEI0185_REV03!B:B,),3),INDEX(RAW_b_TEI0185_REV03!B:D,MATCH(H724,RAW_b_TEI0185_REV03!B:B,0),3)),"---"))),"---")</f>
        <v>---</v>
      </c>
      <c r="T724">
        <f>COUNTIF(RAW_b_TEI0185_REV03!B:B,G724)</f>
        <v>2019</v>
      </c>
      <c r="U724" t="str">
        <f t="shared" si="82"/>
        <v>USB 3.0 Type A Stacked-GND</v>
      </c>
      <c r="W724" t="str">
        <f>IF(IF(IFERROR(VLOOKUP(H724,$O$6:$O$50,1,),1)=1,1,0),IFERROR(VLOOKUP($F$2&amp;"-"&amp;H724,RAW_b_TEI0185_REV03!C:G,4,0),"--"),"---")</f>
        <v>---</v>
      </c>
      <c r="X724" t="str">
        <f t="shared" si="83"/>
        <v>---</v>
      </c>
    </row>
    <row r="725" spans="1:24" x14ac:dyDescent="0.25">
      <c r="A725" t="s">
        <v>5849</v>
      </c>
      <c r="B725" t="s">
        <v>5845</v>
      </c>
      <c r="C725" t="s">
        <v>1808</v>
      </c>
      <c r="D725" t="s">
        <v>844</v>
      </c>
      <c r="E725">
        <v>5</v>
      </c>
      <c r="F725" t="str">
        <f t="shared" si="77"/>
        <v>J12-5</v>
      </c>
      <c r="G725" t="str">
        <f>VLOOKUP(F725,RAW_b_TEI0185_REV03!A:B,2,0)</f>
        <v>USB_SSRX_D3_N</v>
      </c>
      <c r="H725" t="str">
        <f t="shared" si="78"/>
        <v>USB_SSRX_D3_N</v>
      </c>
      <c r="I725" t="str">
        <f t="shared" si="79"/>
        <v>--</v>
      </c>
      <c r="J725" t="str">
        <f t="shared" si="80"/>
        <v>--</v>
      </c>
      <c r="K725">
        <f>IFERROR(IF(J725="--",IF(G725=H725,VLOOKUP(G725,RAW_b_TEI0185_REV03!L:N,3,0),SUM(VLOOKUP(H725,RAW_b_TEI0185_REV03!L:N,3,0),VLOOKUP(G725,RAW_b_TEI0185_REV03!L:N,3,0))),"---"),"---")</f>
        <v>27.421099999999999</v>
      </c>
      <c r="L725" t="str">
        <f t="shared" si="81"/>
        <v>J12-5</v>
      </c>
      <c r="M725" t="str">
        <f>IFERROR(IF(
COUNTIF(B2B!H:H,(IF(K725&lt;&gt;"---",IF(INDEX(RAW_b_TEI0185_REV03!B:D,MATCH(H725,RAW_b_TEI0185_REV03!B:B,0),3)=L725,INDEX(
RAW_b_TEI0185_REV03!B:D,MATCH(H725,INDEX(RAW_b_TEI0185_REV03!B:B,MATCH(H725,RAW_b_TEI0185_REV03!B:B,)+1):'RAW_b_TEI0185_REV03'!B11796,)+MATCH(H725,RAW_b_TEI0185_REV03!B:B,),3),INDEX(RAW_b_TEI0185_REV03!B:D,MATCH(H725,RAW_b_TEI0185_REV03!B:B,0),3)),"---")))=1,"---",IF(K725&lt;&gt;"---",IF(INDEX(RAW_b_TEI0185_REV03!B:D,MATCH(H725,RAW_b_TEI0185_REV03!B:B,0),3)=L725,INDEX(
RAW_b_TEI0185_REV03!B:D,MATCH(H725,INDEX(RAW_b_TEI0185_REV03!B:B,MATCH(H725,RAW_b_TEI0185_REV03!B:B,)+1):'RAW_b_TEI0185_REV03'!B11796,)+MATCH(H725,RAW_b_TEI0185_REV03!B:B,),3),INDEX(RAW_b_TEI0185_REV03!B:D,MATCH(H725,RAW_b_TEI0185_REV03!B:B,0),3)),"---")),"---")</f>
        <v>U38-25</v>
      </c>
      <c r="N725" t="str">
        <f>IFERROR(IF(AND(B725="B2B",J725="--"),L725,IF(
COUNTIF(B2B!H:H,(IF(K725&lt;&gt;"---",IF(INDEX(RAW_b_TEI0185_REV03!B:D,MATCH(H725,RAW_b_TEI0185_REV03!B:B,0),3)=L725,INDEX(
RAW_b_TEI0185_REV03!B:D,MATCH(H725,INDEX(RAW_b_TEI0185_REV03!B:B,MATCH(H725,RAW_b_TEI0185_REV03!B:B,)+1):'RAW_b_TEI0185_REV03'!B11796,)+MATCH(H725,RAW_b_TEI0185_REV03!B:B,),3),INDEX(RAW_b_TEI0185_REV03!B:D,MATCH(H725,RAW_b_TEI0185_REV03!B:B,0),3)),"---")))=0,"---",IF(K725&lt;&gt;"---",IF(INDEX(RAW_b_TEI0185_REV03!B:D,MATCH(H725,RAW_b_TEI0185_REV03!B:B,0),3)=L725,INDEX(
RAW_b_TEI0185_REV03!B:D,MATCH(H725,INDEX(RAW_b_TEI0185_REV03!B:B,MATCH(H725,RAW_b_TEI0185_REV03!B:B,)+1):'RAW_b_TEI0185_REV03'!B11796,)+MATCH(H725,RAW_b_TEI0185_REV03!B:B,),3),INDEX(RAW_b_TEI0185_REV03!B:D,MATCH(H725,RAW_b_TEI0185_REV03!B:B,0),3)),"---"))),"---")</f>
        <v>---</v>
      </c>
      <c r="T725">
        <f>COUNTIF(RAW_b_TEI0185_REV03!B:B,G725)</f>
        <v>4</v>
      </c>
      <c r="U725" t="str">
        <f t="shared" si="82"/>
        <v>USB 3.0 Type A Stacked-USB_SSRX_D3_N</v>
      </c>
      <c r="W725" t="str">
        <f>IF(IF(IFERROR(VLOOKUP(H725,$O$6:$O$50,1,),1)=1,1,0),IFERROR(VLOOKUP($F$2&amp;"-"&amp;H725,RAW_b_TEI0185_REV03!C:G,4,0),"--"),"---")</f>
        <v>--</v>
      </c>
      <c r="X725" t="str">
        <f t="shared" si="83"/>
        <v>U38-25</v>
      </c>
    </row>
    <row r="726" spans="1:24" x14ac:dyDescent="0.25">
      <c r="A726" t="s">
        <v>5850</v>
      </c>
      <c r="B726" t="s">
        <v>5845</v>
      </c>
      <c r="C726" t="s">
        <v>1810</v>
      </c>
      <c r="D726" t="s">
        <v>844</v>
      </c>
      <c r="E726">
        <v>6</v>
      </c>
      <c r="F726" t="str">
        <f t="shared" si="77"/>
        <v>J12-6</v>
      </c>
      <c r="G726" t="str">
        <f>VLOOKUP(F726,RAW_b_TEI0185_REV03!A:B,2,0)</f>
        <v>USB_SSRX_D3_P</v>
      </c>
      <c r="H726" t="str">
        <f t="shared" si="78"/>
        <v>USB_SSRX_D3_P</v>
      </c>
      <c r="I726" t="str">
        <f t="shared" si="79"/>
        <v>--</v>
      </c>
      <c r="J726" t="str">
        <f t="shared" si="80"/>
        <v>--</v>
      </c>
      <c r="K726">
        <f>IFERROR(IF(J726="--",IF(G726=H726,VLOOKUP(G726,RAW_b_TEI0185_REV03!L:N,3,0),SUM(VLOOKUP(H726,RAW_b_TEI0185_REV03!L:N,3,0),VLOOKUP(G726,RAW_b_TEI0185_REV03!L:N,3,0))),"---"),"---")</f>
        <v>27.381</v>
      </c>
      <c r="L726" t="str">
        <f t="shared" si="81"/>
        <v>J12-6</v>
      </c>
      <c r="M726" t="str">
        <f>IFERROR(IF(
COUNTIF(B2B!H:H,(IF(K726&lt;&gt;"---",IF(INDEX(RAW_b_TEI0185_REV03!B:D,MATCH(H726,RAW_b_TEI0185_REV03!B:B,0),3)=L726,INDEX(
RAW_b_TEI0185_REV03!B:D,MATCH(H726,INDEX(RAW_b_TEI0185_REV03!B:B,MATCH(H726,RAW_b_TEI0185_REV03!B:B,)+1):'RAW_b_TEI0185_REV03'!B11797,)+MATCH(H726,RAW_b_TEI0185_REV03!B:B,),3),INDEX(RAW_b_TEI0185_REV03!B:D,MATCH(H726,RAW_b_TEI0185_REV03!B:B,0),3)),"---")))=1,"---",IF(K726&lt;&gt;"---",IF(INDEX(RAW_b_TEI0185_REV03!B:D,MATCH(H726,RAW_b_TEI0185_REV03!B:B,0),3)=L726,INDEX(
RAW_b_TEI0185_REV03!B:D,MATCH(H726,INDEX(RAW_b_TEI0185_REV03!B:B,MATCH(H726,RAW_b_TEI0185_REV03!B:B,)+1):'RAW_b_TEI0185_REV03'!B11797,)+MATCH(H726,RAW_b_TEI0185_REV03!B:B,),3),INDEX(RAW_b_TEI0185_REV03!B:D,MATCH(H726,RAW_b_TEI0185_REV03!B:B,0),3)),"---")),"---")</f>
        <v>U38-24</v>
      </c>
      <c r="N726" t="str">
        <f>IFERROR(IF(AND(B726="B2B",J726="--"),L726,IF(
COUNTIF(B2B!H:H,(IF(K726&lt;&gt;"---",IF(INDEX(RAW_b_TEI0185_REV03!B:D,MATCH(H726,RAW_b_TEI0185_REV03!B:B,0),3)=L726,INDEX(
RAW_b_TEI0185_REV03!B:D,MATCH(H726,INDEX(RAW_b_TEI0185_REV03!B:B,MATCH(H726,RAW_b_TEI0185_REV03!B:B,)+1):'RAW_b_TEI0185_REV03'!B11797,)+MATCH(H726,RAW_b_TEI0185_REV03!B:B,),3),INDEX(RAW_b_TEI0185_REV03!B:D,MATCH(H726,RAW_b_TEI0185_REV03!B:B,0),3)),"---")))=0,"---",IF(K726&lt;&gt;"---",IF(INDEX(RAW_b_TEI0185_REV03!B:D,MATCH(H726,RAW_b_TEI0185_REV03!B:B,0),3)=L726,INDEX(
RAW_b_TEI0185_REV03!B:D,MATCH(H726,INDEX(RAW_b_TEI0185_REV03!B:B,MATCH(H726,RAW_b_TEI0185_REV03!B:B,)+1):'RAW_b_TEI0185_REV03'!B11797,)+MATCH(H726,RAW_b_TEI0185_REV03!B:B,),3),INDEX(RAW_b_TEI0185_REV03!B:D,MATCH(H726,RAW_b_TEI0185_REV03!B:B,0),3)),"---"))),"---")</f>
        <v>---</v>
      </c>
      <c r="T726">
        <f>COUNTIF(RAW_b_TEI0185_REV03!B:B,G726)</f>
        <v>4</v>
      </c>
      <c r="U726" t="str">
        <f t="shared" si="82"/>
        <v>USB 3.0 Type A Stacked-USB_SSRX_D3_P</v>
      </c>
      <c r="W726" t="str">
        <f>IF(IF(IFERROR(VLOOKUP(H726,$O$6:$O$50,1,),1)=1,1,0),IFERROR(VLOOKUP($F$2&amp;"-"&amp;H726,RAW_b_TEI0185_REV03!C:G,4,0),"--"),"---")</f>
        <v>--</v>
      </c>
      <c r="X726" t="str">
        <f t="shared" si="83"/>
        <v>U38-24</v>
      </c>
    </row>
    <row r="727" spans="1:24" x14ac:dyDescent="0.25">
      <c r="A727" t="s">
        <v>5851</v>
      </c>
      <c r="B727" t="s">
        <v>5845</v>
      </c>
      <c r="C727" t="s">
        <v>294</v>
      </c>
      <c r="D727" t="s">
        <v>844</v>
      </c>
      <c r="E727">
        <v>7</v>
      </c>
      <c r="F727" t="str">
        <f t="shared" si="77"/>
        <v>J12-7</v>
      </c>
      <c r="G727" t="str">
        <f>VLOOKUP(F727,RAW_b_TEI0185_REV03!A:B,2,0)</f>
        <v>GND</v>
      </c>
      <c r="H727" t="str">
        <f t="shared" si="78"/>
        <v>GND</v>
      </c>
      <c r="I727" t="str">
        <f t="shared" si="79"/>
        <v>--</v>
      </c>
      <c r="J727" t="str">
        <f t="shared" si="80"/>
        <v>---</v>
      </c>
      <c r="K727" t="str">
        <f>IFERROR(IF(J727="--",IF(G727=H727,VLOOKUP(G727,RAW_b_TEI0185_REV03!L:N,3,0),SUM(VLOOKUP(H727,RAW_b_TEI0185_REV03!L:N,3,0),VLOOKUP(G727,RAW_b_TEI0185_REV03!L:N,3,0))),"---"),"---")</f>
        <v>---</v>
      </c>
      <c r="L727" t="str">
        <f t="shared" si="81"/>
        <v>J12-7</v>
      </c>
      <c r="M727" t="str">
        <f>IFERROR(IF(
COUNTIF(B2B!H:H,(IF(K727&lt;&gt;"---",IF(INDEX(RAW_b_TEI0185_REV03!B:D,MATCH(H727,RAW_b_TEI0185_REV03!B:B,0),3)=L727,INDEX(
RAW_b_TEI0185_REV03!B:D,MATCH(H727,INDEX(RAW_b_TEI0185_REV03!B:B,MATCH(H727,RAW_b_TEI0185_REV03!B:B,)+1):'RAW_b_TEI0185_REV03'!B11798,)+MATCH(H727,RAW_b_TEI0185_REV03!B:B,),3),INDEX(RAW_b_TEI0185_REV03!B:D,MATCH(H727,RAW_b_TEI0185_REV03!B:B,0),3)),"---")))=1,"---",IF(K727&lt;&gt;"---",IF(INDEX(RAW_b_TEI0185_REV03!B:D,MATCH(H727,RAW_b_TEI0185_REV03!B:B,0),3)=L727,INDEX(
RAW_b_TEI0185_REV03!B:D,MATCH(H727,INDEX(RAW_b_TEI0185_REV03!B:B,MATCH(H727,RAW_b_TEI0185_REV03!B:B,)+1):'RAW_b_TEI0185_REV03'!B11798,)+MATCH(H727,RAW_b_TEI0185_REV03!B:B,),3),INDEX(RAW_b_TEI0185_REV03!B:D,MATCH(H727,RAW_b_TEI0185_REV03!B:B,0),3)),"---")),"---")</f>
        <v>---</v>
      </c>
      <c r="N727" t="str">
        <f>IFERROR(IF(AND(B727="B2B",J727="--"),L727,IF(
COUNTIF(B2B!H:H,(IF(K727&lt;&gt;"---",IF(INDEX(RAW_b_TEI0185_REV03!B:D,MATCH(H727,RAW_b_TEI0185_REV03!B:B,0),3)=L727,INDEX(
RAW_b_TEI0185_REV03!B:D,MATCH(H727,INDEX(RAW_b_TEI0185_REV03!B:B,MATCH(H727,RAW_b_TEI0185_REV03!B:B,)+1):'RAW_b_TEI0185_REV03'!B11798,)+MATCH(H727,RAW_b_TEI0185_REV03!B:B,),3),INDEX(RAW_b_TEI0185_REV03!B:D,MATCH(H727,RAW_b_TEI0185_REV03!B:B,0),3)),"---")))=0,"---",IF(K727&lt;&gt;"---",IF(INDEX(RAW_b_TEI0185_REV03!B:D,MATCH(H727,RAW_b_TEI0185_REV03!B:B,0),3)=L727,INDEX(
RAW_b_TEI0185_REV03!B:D,MATCH(H727,INDEX(RAW_b_TEI0185_REV03!B:B,MATCH(H727,RAW_b_TEI0185_REV03!B:B,)+1):'RAW_b_TEI0185_REV03'!B11798,)+MATCH(H727,RAW_b_TEI0185_REV03!B:B,),3),INDEX(RAW_b_TEI0185_REV03!B:D,MATCH(H727,RAW_b_TEI0185_REV03!B:B,0),3)),"---"))),"---")</f>
        <v>---</v>
      </c>
      <c r="T727">
        <f>COUNTIF(RAW_b_TEI0185_REV03!B:B,G727)</f>
        <v>2019</v>
      </c>
      <c r="U727" t="str">
        <f t="shared" si="82"/>
        <v>USB 3.0 Type A Stacked-GND</v>
      </c>
      <c r="W727" t="str">
        <f>IF(IF(IFERROR(VLOOKUP(H727,$O$6:$O$50,1,),1)=1,1,0),IFERROR(VLOOKUP($F$2&amp;"-"&amp;H727,RAW_b_TEI0185_REV03!C:G,4,0),"--"),"---")</f>
        <v>---</v>
      </c>
      <c r="X727" t="str">
        <f t="shared" si="83"/>
        <v>---</v>
      </c>
    </row>
    <row r="728" spans="1:24" x14ac:dyDescent="0.25">
      <c r="A728" t="s">
        <v>5852</v>
      </c>
      <c r="B728" t="s">
        <v>5845</v>
      </c>
      <c r="C728" t="s">
        <v>1813</v>
      </c>
      <c r="D728" t="s">
        <v>844</v>
      </c>
      <c r="E728">
        <v>8</v>
      </c>
      <c r="F728" t="str">
        <f t="shared" si="77"/>
        <v>J12-8</v>
      </c>
      <c r="G728" t="str">
        <f>VLOOKUP(F728,RAW_b_TEI0185_REV03!A:B,2,0)</f>
        <v>USB_SSTX_D3_N</v>
      </c>
      <c r="H728" t="str">
        <f t="shared" si="78"/>
        <v>USB_SSTX_C3_N</v>
      </c>
      <c r="I728" t="str">
        <f t="shared" si="79"/>
        <v>C325</v>
      </c>
      <c r="J728" t="str">
        <f t="shared" si="80"/>
        <v>--</v>
      </c>
      <c r="K728">
        <f>IFERROR(IF(J728="--",IF(G728=H728,VLOOKUP(G728,RAW_b_TEI0185_REV03!L:N,3,0),SUM(VLOOKUP(H728,RAW_b_TEI0185_REV03!L:N,3,0),VLOOKUP(G728,RAW_b_TEI0185_REV03!L:N,3,0))),"---"),"---")</f>
        <v>26.8</v>
      </c>
      <c r="L728" t="str">
        <f t="shared" si="81"/>
        <v>J12-8</v>
      </c>
      <c r="M728" t="str">
        <f>IFERROR(IF(
COUNTIF(B2B!H:H,(IF(K728&lt;&gt;"---",IF(INDEX(RAW_b_TEI0185_REV03!B:D,MATCH(H728,RAW_b_TEI0185_REV03!B:B,0),3)=L728,INDEX(
RAW_b_TEI0185_REV03!B:D,MATCH(H728,INDEX(RAW_b_TEI0185_REV03!B:B,MATCH(H728,RAW_b_TEI0185_REV03!B:B,)+1):'RAW_b_TEI0185_REV03'!B11799,)+MATCH(H728,RAW_b_TEI0185_REV03!B:B,),3),INDEX(RAW_b_TEI0185_REV03!B:D,MATCH(H728,RAW_b_TEI0185_REV03!B:B,0),3)),"---")))=1,"---",IF(K728&lt;&gt;"---",IF(INDEX(RAW_b_TEI0185_REV03!B:D,MATCH(H728,RAW_b_TEI0185_REV03!B:B,0),3)=L728,INDEX(
RAW_b_TEI0185_REV03!B:D,MATCH(H728,INDEX(RAW_b_TEI0185_REV03!B:B,MATCH(H728,RAW_b_TEI0185_REV03!B:B,)+1):'RAW_b_TEI0185_REV03'!B11799,)+MATCH(H728,RAW_b_TEI0185_REV03!B:B,),3),INDEX(RAW_b_TEI0185_REV03!B:D,MATCH(H728,RAW_b_TEI0185_REV03!B:B,0),3)),"---")),"---")</f>
        <v>U38-22</v>
      </c>
      <c r="N728" t="str">
        <f>IFERROR(IF(AND(B728="B2B",J728="--"),L728,IF(
COUNTIF(B2B!H:H,(IF(K728&lt;&gt;"---",IF(INDEX(RAW_b_TEI0185_REV03!B:D,MATCH(H728,RAW_b_TEI0185_REV03!B:B,0),3)=L728,INDEX(
RAW_b_TEI0185_REV03!B:D,MATCH(H728,INDEX(RAW_b_TEI0185_REV03!B:B,MATCH(H728,RAW_b_TEI0185_REV03!B:B,)+1):'RAW_b_TEI0185_REV03'!B11799,)+MATCH(H728,RAW_b_TEI0185_REV03!B:B,),3),INDEX(RAW_b_TEI0185_REV03!B:D,MATCH(H728,RAW_b_TEI0185_REV03!B:B,0),3)),"---")))=0,"---",IF(K728&lt;&gt;"---",IF(INDEX(RAW_b_TEI0185_REV03!B:D,MATCH(H728,RAW_b_TEI0185_REV03!B:B,0),3)=L728,INDEX(
RAW_b_TEI0185_REV03!B:D,MATCH(H728,INDEX(RAW_b_TEI0185_REV03!B:B,MATCH(H728,RAW_b_TEI0185_REV03!B:B,)+1):'RAW_b_TEI0185_REV03'!B11799,)+MATCH(H728,RAW_b_TEI0185_REV03!B:B,),3),INDEX(RAW_b_TEI0185_REV03!B:D,MATCH(H728,RAW_b_TEI0185_REV03!B:B,0),3)),"---"))),"---")</f>
        <v>---</v>
      </c>
      <c r="T728">
        <f>COUNTIF(RAW_b_TEI0185_REV03!B:B,G728)</f>
        <v>4</v>
      </c>
      <c r="U728" t="str">
        <f t="shared" si="82"/>
        <v>USB 3.0 Type A Stacked-USB_SSTX_D3_N</v>
      </c>
      <c r="W728" t="str">
        <f>IF(IF(IFERROR(VLOOKUP(H728,$O$6:$O$50,1,),1)=1,1,0),IFERROR(VLOOKUP($F$2&amp;"-"&amp;H728,RAW_b_TEI0185_REV03!C:G,4,0),"--"),"---")</f>
        <v>--</v>
      </c>
      <c r="X728" t="str">
        <f t="shared" si="83"/>
        <v>U38-22</v>
      </c>
    </row>
    <row r="729" spans="1:24" x14ac:dyDescent="0.25">
      <c r="A729" t="s">
        <v>5853</v>
      </c>
      <c r="B729" t="s">
        <v>5845</v>
      </c>
      <c r="C729" t="s">
        <v>1815</v>
      </c>
      <c r="D729" t="s">
        <v>844</v>
      </c>
      <c r="E729">
        <v>9</v>
      </c>
      <c r="F729" t="str">
        <f t="shared" si="77"/>
        <v>J12-9</v>
      </c>
      <c r="G729" t="str">
        <f>VLOOKUP(F729,RAW_b_TEI0185_REV03!A:B,2,0)</f>
        <v>USB_SSTX_D3_P</v>
      </c>
      <c r="H729" t="str">
        <f t="shared" si="78"/>
        <v>USB_SSTX_C3_P</v>
      </c>
      <c r="I729" t="str">
        <f t="shared" si="79"/>
        <v>C324</v>
      </c>
      <c r="J729" t="str">
        <f t="shared" si="80"/>
        <v>--</v>
      </c>
      <c r="K729">
        <f>IFERROR(IF(J729="--",IF(G729=H729,VLOOKUP(G729,RAW_b_TEI0185_REV03!L:N,3,0),SUM(VLOOKUP(H729,RAW_b_TEI0185_REV03!L:N,3,0),VLOOKUP(G729,RAW_b_TEI0185_REV03!L:N,3,0))),"---"),"---")</f>
        <v>26.796099999999999</v>
      </c>
      <c r="L729" t="str">
        <f t="shared" si="81"/>
        <v>J12-9</v>
      </c>
      <c r="M729" t="str">
        <f>IFERROR(IF(
COUNTIF(B2B!H:H,(IF(K729&lt;&gt;"---",IF(INDEX(RAW_b_TEI0185_REV03!B:D,MATCH(H729,RAW_b_TEI0185_REV03!B:B,0),3)=L729,INDEX(
RAW_b_TEI0185_REV03!B:D,MATCH(H729,INDEX(RAW_b_TEI0185_REV03!B:B,MATCH(H729,RAW_b_TEI0185_REV03!B:B,)+1):'RAW_b_TEI0185_REV03'!B11800,)+MATCH(H729,RAW_b_TEI0185_REV03!B:B,),3),INDEX(RAW_b_TEI0185_REV03!B:D,MATCH(H729,RAW_b_TEI0185_REV03!B:B,0),3)),"---")))=1,"---",IF(K729&lt;&gt;"---",IF(INDEX(RAW_b_TEI0185_REV03!B:D,MATCH(H729,RAW_b_TEI0185_REV03!B:B,0),3)=L729,INDEX(
RAW_b_TEI0185_REV03!B:D,MATCH(H729,INDEX(RAW_b_TEI0185_REV03!B:B,MATCH(H729,RAW_b_TEI0185_REV03!B:B,)+1):'RAW_b_TEI0185_REV03'!B11800,)+MATCH(H729,RAW_b_TEI0185_REV03!B:B,),3),INDEX(RAW_b_TEI0185_REV03!B:D,MATCH(H729,RAW_b_TEI0185_REV03!B:B,0),3)),"---")),"---")</f>
        <v>U38-21</v>
      </c>
      <c r="N729" t="str">
        <f>IFERROR(IF(AND(B729="B2B",J729="--"),L729,IF(
COUNTIF(B2B!H:H,(IF(K729&lt;&gt;"---",IF(INDEX(RAW_b_TEI0185_REV03!B:D,MATCH(H729,RAW_b_TEI0185_REV03!B:B,0),3)=L729,INDEX(
RAW_b_TEI0185_REV03!B:D,MATCH(H729,INDEX(RAW_b_TEI0185_REV03!B:B,MATCH(H729,RAW_b_TEI0185_REV03!B:B,)+1):'RAW_b_TEI0185_REV03'!B11800,)+MATCH(H729,RAW_b_TEI0185_REV03!B:B,),3),INDEX(RAW_b_TEI0185_REV03!B:D,MATCH(H729,RAW_b_TEI0185_REV03!B:B,0),3)),"---")))=0,"---",IF(K729&lt;&gt;"---",IF(INDEX(RAW_b_TEI0185_REV03!B:D,MATCH(H729,RAW_b_TEI0185_REV03!B:B,0),3)=L729,INDEX(
RAW_b_TEI0185_REV03!B:D,MATCH(H729,INDEX(RAW_b_TEI0185_REV03!B:B,MATCH(H729,RAW_b_TEI0185_REV03!B:B,)+1):'RAW_b_TEI0185_REV03'!B11800,)+MATCH(H729,RAW_b_TEI0185_REV03!B:B,),3),INDEX(RAW_b_TEI0185_REV03!B:D,MATCH(H729,RAW_b_TEI0185_REV03!B:B,0),3)),"---"))),"---")</f>
        <v>---</v>
      </c>
      <c r="T729">
        <f>COUNTIF(RAW_b_TEI0185_REV03!B:B,G729)</f>
        <v>4</v>
      </c>
      <c r="U729" t="str">
        <f t="shared" si="82"/>
        <v>USB 3.0 Type A Stacked-USB_SSTX_D3_P</v>
      </c>
      <c r="W729" t="str">
        <f>IF(IF(IFERROR(VLOOKUP(H729,$O$6:$O$50,1,),1)=1,1,0),IFERROR(VLOOKUP($F$2&amp;"-"&amp;H729,RAW_b_TEI0185_REV03!C:G,4,0),"--"),"---")</f>
        <v>--</v>
      </c>
      <c r="X729" t="str">
        <f t="shared" si="83"/>
        <v>U38-21</v>
      </c>
    </row>
    <row r="730" spans="1:24" x14ac:dyDescent="0.25">
      <c r="A730" t="s">
        <v>5854</v>
      </c>
      <c r="B730" t="s">
        <v>5845</v>
      </c>
      <c r="C730" t="s">
        <v>1817</v>
      </c>
      <c r="D730" t="s">
        <v>844</v>
      </c>
      <c r="E730">
        <v>10</v>
      </c>
      <c r="F730" t="str">
        <f t="shared" si="77"/>
        <v>J12-10</v>
      </c>
      <c r="G730" t="str">
        <f>VLOOKUP(F730,RAW_b_TEI0185_REV03!A:B,2,0)</f>
        <v>VBUS4</v>
      </c>
      <c r="H730" t="str">
        <f t="shared" si="78"/>
        <v>VBUS4</v>
      </c>
      <c r="I730" t="str">
        <f t="shared" si="79"/>
        <v>--</v>
      </c>
      <c r="J730" t="str">
        <f t="shared" si="80"/>
        <v>--</v>
      </c>
      <c r="K730">
        <f>IFERROR(IF(J730="--",IF(G730=H730,VLOOKUP(G730,RAW_b_TEI0185_REV03!L:N,3,0),SUM(VLOOKUP(H730,RAW_b_TEI0185_REV03!L:N,3,0),VLOOKUP(G730,RAW_b_TEI0185_REV03!L:N,3,0))),"---"),"---")</f>
        <v>2.2347000000000001</v>
      </c>
      <c r="L730" t="str">
        <f t="shared" si="81"/>
        <v>J12-10</v>
      </c>
      <c r="M730" t="str">
        <f>IFERROR(IF(
COUNTIF(B2B!H:H,(IF(K730&lt;&gt;"---",IF(INDEX(RAW_b_TEI0185_REV03!B:D,MATCH(H730,RAW_b_TEI0185_REV03!B:B,0),3)=L730,INDEX(
RAW_b_TEI0185_REV03!B:D,MATCH(H730,INDEX(RAW_b_TEI0185_REV03!B:B,MATCH(H730,RAW_b_TEI0185_REV03!B:B,)+1):'RAW_b_TEI0185_REV03'!B11801,)+MATCH(H730,RAW_b_TEI0185_REV03!B:B,),3),INDEX(RAW_b_TEI0185_REV03!B:D,MATCH(H730,RAW_b_TEI0185_REV03!B:B,0),3)),"---")))=1,"---",IF(K730&lt;&gt;"---",IF(INDEX(RAW_b_TEI0185_REV03!B:D,MATCH(H730,RAW_b_TEI0185_REV03!B:B,0),3)=L730,INDEX(
RAW_b_TEI0185_REV03!B:D,MATCH(H730,INDEX(RAW_b_TEI0185_REV03!B:B,MATCH(H730,RAW_b_TEI0185_REV03!B:B,)+1):'RAW_b_TEI0185_REV03'!B11801,)+MATCH(H730,RAW_b_TEI0185_REV03!B:B,),3),INDEX(RAW_b_TEI0185_REV03!B:D,MATCH(H730,RAW_b_TEI0185_REV03!B:B,0),3)),"---")),"---")</f>
        <v>U5-8</v>
      </c>
      <c r="N730" t="str">
        <f>IFERROR(IF(AND(B730="B2B",J730="--"),L730,IF(
COUNTIF(B2B!H:H,(IF(K730&lt;&gt;"---",IF(INDEX(RAW_b_TEI0185_REV03!B:D,MATCH(H730,RAW_b_TEI0185_REV03!B:B,0),3)=L730,INDEX(
RAW_b_TEI0185_REV03!B:D,MATCH(H730,INDEX(RAW_b_TEI0185_REV03!B:B,MATCH(H730,RAW_b_TEI0185_REV03!B:B,)+1):'RAW_b_TEI0185_REV03'!B11801,)+MATCH(H730,RAW_b_TEI0185_REV03!B:B,),3),INDEX(RAW_b_TEI0185_REV03!B:D,MATCH(H730,RAW_b_TEI0185_REV03!B:B,0),3)),"---")))=0,"---",IF(K730&lt;&gt;"---",IF(INDEX(RAW_b_TEI0185_REV03!B:D,MATCH(H730,RAW_b_TEI0185_REV03!B:B,0),3)=L730,INDEX(
RAW_b_TEI0185_REV03!B:D,MATCH(H730,INDEX(RAW_b_TEI0185_REV03!B:B,MATCH(H730,RAW_b_TEI0185_REV03!B:B,)+1):'RAW_b_TEI0185_REV03'!B11801,)+MATCH(H730,RAW_b_TEI0185_REV03!B:B,),3),INDEX(RAW_b_TEI0185_REV03!B:D,MATCH(H730,RAW_b_TEI0185_REV03!B:B,0),3)),"---"))),"---")</f>
        <v>---</v>
      </c>
      <c r="T730">
        <f>COUNTIF(RAW_b_TEI0185_REV03!B:B,G730)</f>
        <v>6</v>
      </c>
      <c r="U730" t="str">
        <f t="shared" si="82"/>
        <v>USB 3.0 Type A Stacked-VBUS4</v>
      </c>
      <c r="W730" t="str">
        <f>IF(IF(IFERROR(VLOOKUP(H730,$O$6:$O$50,1,),1)=1,1,0),IFERROR(VLOOKUP($F$2&amp;"-"&amp;H730,RAW_b_TEI0185_REV03!C:G,4,0),"--"),"---")</f>
        <v>--</v>
      </c>
      <c r="X730" t="str">
        <f t="shared" si="83"/>
        <v>U5-8</v>
      </c>
    </row>
    <row r="731" spans="1:24" x14ac:dyDescent="0.25">
      <c r="A731" t="s">
        <v>5855</v>
      </c>
      <c r="B731" t="s">
        <v>5845</v>
      </c>
      <c r="C731" t="s">
        <v>1819</v>
      </c>
      <c r="D731" t="s">
        <v>844</v>
      </c>
      <c r="E731">
        <v>11</v>
      </c>
      <c r="F731" t="str">
        <f t="shared" si="77"/>
        <v>J12-11</v>
      </c>
      <c r="G731" t="str">
        <f>VLOOKUP(F731,RAW_b_TEI0185_REV03!A:B,2,0)</f>
        <v>USB_D4_N</v>
      </c>
      <c r="H731" t="str">
        <f t="shared" si="78"/>
        <v>USB_D4_N</v>
      </c>
      <c r="I731" t="str">
        <f t="shared" si="79"/>
        <v>--</v>
      </c>
      <c r="J731" t="str">
        <f t="shared" si="80"/>
        <v>--</v>
      </c>
      <c r="K731">
        <f>IFERROR(IF(J731="--",IF(G731=H731,VLOOKUP(G731,RAW_b_TEI0185_REV03!L:N,3,0),SUM(VLOOKUP(H731,RAW_b_TEI0185_REV03!L:N,3,0),VLOOKUP(G731,RAW_b_TEI0185_REV03!L:N,3,0))),"---"),"---")</f>
        <v>46.786900000000003</v>
      </c>
      <c r="L731" t="str">
        <f t="shared" si="81"/>
        <v>J12-11</v>
      </c>
      <c r="M731" t="str">
        <f>IFERROR(IF(
COUNTIF(B2B!H:H,(IF(K731&lt;&gt;"---",IF(INDEX(RAW_b_TEI0185_REV03!B:D,MATCH(H731,RAW_b_TEI0185_REV03!B:B,0),3)=L731,INDEX(
RAW_b_TEI0185_REV03!B:D,MATCH(H731,INDEX(RAW_b_TEI0185_REV03!B:B,MATCH(H731,RAW_b_TEI0185_REV03!B:B,)+1):'RAW_b_TEI0185_REV03'!B11802,)+MATCH(H731,RAW_b_TEI0185_REV03!B:B,),3),INDEX(RAW_b_TEI0185_REV03!B:D,MATCH(H731,RAW_b_TEI0185_REV03!B:B,0),3)),"---")))=1,"---",IF(K731&lt;&gt;"---",IF(INDEX(RAW_b_TEI0185_REV03!B:D,MATCH(H731,RAW_b_TEI0185_REV03!B:B,0),3)=L731,INDEX(
RAW_b_TEI0185_REV03!B:D,MATCH(H731,INDEX(RAW_b_TEI0185_REV03!B:B,MATCH(H731,RAW_b_TEI0185_REV03!B:B,)+1):'RAW_b_TEI0185_REV03'!B11802,)+MATCH(H731,RAW_b_TEI0185_REV03!B:B,),3),INDEX(RAW_b_TEI0185_REV03!B:D,MATCH(H731,RAW_b_TEI0185_REV03!B:B,0),3)),"---")),"---")</f>
        <v>U25-3</v>
      </c>
      <c r="N731" t="str">
        <f>IFERROR(IF(AND(B731="B2B",J731="--"),L731,IF(
COUNTIF(B2B!H:H,(IF(K731&lt;&gt;"---",IF(INDEX(RAW_b_TEI0185_REV03!B:D,MATCH(H731,RAW_b_TEI0185_REV03!B:B,0),3)=L731,INDEX(
RAW_b_TEI0185_REV03!B:D,MATCH(H731,INDEX(RAW_b_TEI0185_REV03!B:B,MATCH(H731,RAW_b_TEI0185_REV03!B:B,)+1):'RAW_b_TEI0185_REV03'!B11802,)+MATCH(H731,RAW_b_TEI0185_REV03!B:B,),3),INDEX(RAW_b_TEI0185_REV03!B:D,MATCH(H731,RAW_b_TEI0185_REV03!B:B,0),3)),"---")))=0,"---",IF(K731&lt;&gt;"---",IF(INDEX(RAW_b_TEI0185_REV03!B:D,MATCH(H731,RAW_b_TEI0185_REV03!B:B,0),3)=L731,INDEX(
RAW_b_TEI0185_REV03!B:D,MATCH(H731,INDEX(RAW_b_TEI0185_REV03!B:B,MATCH(H731,RAW_b_TEI0185_REV03!B:B,)+1):'RAW_b_TEI0185_REV03'!B11802,)+MATCH(H731,RAW_b_TEI0185_REV03!B:B,),3),INDEX(RAW_b_TEI0185_REV03!B:D,MATCH(H731,RAW_b_TEI0185_REV03!B:B,0),3)),"---"))),"---")</f>
        <v>---</v>
      </c>
      <c r="T731">
        <f>COUNTIF(RAW_b_TEI0185_REV03!B:B,G731)</f>
        <v>3</v>
      </c>
      <c r="U731" t="str">
        <f t="shared" si="82"/>
        <v>USB 3.0 Type A Stacked-USB_D4_N</v>
      </c>
      <c r="W731" t="str">
        <f>IF(IF(IFERROR(VLOOKUP(H731,$O$6:$O$50,1,),1)=1,1,0),IFERROR(VLOOKUP($F$2&amp;"-"&amp;H731,RAW_b_TEI0185_REV03!C:G,4,0),"--"),"---")</f>
        <v>--</v>
      </c>
      <c r="X731" t="str">
        <f t="shared" si="83"/>
        <v>U25-3</v>
      </c>
    </row>
    <row r="732" spans="1:24" x14ac:dyDescent="0.25">
      <c r="A732" t="s">
        <v>5856</v>
      </c>
      <c r="B732" t="s">
        <v>5845</v>
      </c>
      <c r="C732" t="s">
        <v>1821</v>
      </c>
      <c r="D732" t="s">
        <v>844</v>
      </c>
      <c r="E732">
        <v>12</v>
      </c>
      <c r="F732" t="str">
        <f t="shared" si="77"/>
        <v>J12-12</v>
      </c>
      <c r="G732" t="str">
        <f>VLOOKUP(F732,RAW_b_TEI0185_REV03!A:B,2,0)</f>
        <v>USB_D4_P</v>
      </c>
      <c r="H732" t="str">
        <f t="shared" si="78"/>
        <v>USB_D4_P</v>
      </c>
      <c r="I732" t="str">
        <f t="shared" si="79"/>
        <v>--</v>
      </c>
      <c r="J732" t="str">
        <f t="shared" si="80"/>
        <v>--</v>
      </c>
      <c r="K732">
        <f>IFERROR(IF(J732="--",IF(G732=H732,VLOOKUP(G732,RAW_b_TEI0185_REV03!L:N,3,0),SUM(VLOOKUP(H732,RAW_b_TEI0185_REV03!L:N,3,0),VLOOKUP(G732,RAW_b_TEI0185_REV03!L:N,3,0))),"---"),"---")</f>
        <v>46.797800000000002</v>
      </c>
      <c r="L732" t="str">
        <f t="shared" si="81"/>
        <v>J12-12</v>
      </c>
      <c r="M732" t="str">
        <f>IFERROR(IF(
COUNTIF(B2B!H:H,(IF(K732&lt;&gt;"---",IF(INDEX(RAW_b_TEI0185_REV03!B:D,MATCH(H732,RAW_b_TEI0185_REV03!B:B,0),3)=L732,INDEX(
RAW_b_TEI0185_REV03!B:D,MATCH(H732,INDEX(RAW_b_TEI0185_REV03!B:B,MATCH(H732,RAW_b_TEI0185_REV03!B:B,)+1):'RAW_b_TEI0185_REV03'!B11803,)+MATCH(H732,RAW_b_TEI0185_REV03!B:B,),3),INDEX(RAW_b_TEI0185_REV03!B:D,MATCH(H732,RAW_b_TEI0185_REV03!B:B,0),3)),"---")))=1,"---",IF(K732&lt;&gt;"---",IF(INDEX(RAW_b_TEI0185_REV03!B:D,MATCH(H732,RAW_b_TEI0185_REV03!B:B,0),3)=L732,INDEX(
RAW_b_TEI0185_REV03!B:D,MATCH(H732,INDEX(RAW_b_TEI0185_REV03!B:B,MATCH(H732,RAW_b_TEI0185_REV03!B:B,)+1):'RAW_b_TEI0185_REV03'!B11803,)+MATCH(H732,RAW_b_TEI0185_REV03!B:B,),3),INDEX(RAW_b_TEI0185_REV03!B:D,MATCH(H732,RAW_b_TEI0185_REV03!B:B,0),3)),"---")),"---")</f>
        <v>U25-2</v>
      </c>
      <c r="N732" t="str">
        <f>IFERROR(IF(AND(B732="B2B",J732="--"),L732,IF(
COUNTIF(B2B!H:H,(IF(K732&lt;&gt;"---",IF(INDEX(RAW_b_TEI0185_REV03!B:D,MATCH(H732,RAW_b_TEI0185_REV03!B:B,0),3)=L732,INDEX(
RAW_b_TEI0185_REV03!B:D,MATCH(H732,INDEX(RAW_b_TEI0185_REV03!B:B,MATCH(H732,RAW_b_TEI0185_REV03!B:B,)+1):'RAW_b_TEI0185_REV03'!B11803,)+MATCH(H732,RAW_b_TEI0185_REV03!B:B,),3),INDEX(RAW_b_TEI0185_REV03!B:D,MATCH(H732,RAW_b_TEI0185_REV03!B:B,0),3)),"---")))=0,"---",IF(K732&lt;&gt;"---",IF(INDEX(RAW_b_TEI0185_REV03!B:D,MATCH(H732,RAW_b_TEI0185_REV03!B:B,0),3)=L732,INDEX(
RAW_b_TEI0185_REV03!B:D,MATCH(H732,INDEX(RAW_b_TEI0185_REV03!B:B,MATCH(H732,RAW_b_TEI0185_REV03!B:B,)+1):'RAW_b_TEI0185_REV03'!B11803,)+MATCH(H732,RAW_b_TEI0185_REV03!B:B,),3),INDEX(RAW_b_TEI0185_REV03!B:D,MATCH(H732,RAW_b_TEI0185_REV03!B:B,0),3)),"---"))),"---")</f>
        <v>---</v>
      </c>
      <c r="T732">
        <f>COUNTIF(RAW_b_TEI0185_REV03!B:B,G732)</f>
        <v>3</v>
      </c>
      <c r="U732" t="str">
        <f t="shared" si="82"/>
        <v>USB 3.0 Type A Stacked-USB_D4_P</v>
      </c>
      <c r="W732" t="str">
        <f>IF(IF(IFERROR(VLOOKUP(H732,$O$6:$O$50,1,),1)=1,1,0),IFERROR(VLOOKUP($F$2&amp;"-"&amp;H732,RAW_b_TEI0185_REV03!C:G,4,0),"--"),"---")</f>
        <v>--</v>
      </c>
      <c r="X732" t="str">
        <f t="shared" si="83"/>
        <v>U25-2</v>
      </c>
    </row>
    <row r="733" spans="1:24" x14ac:dyDescent="0.25">
      <c r="A733" t="s">
        <v>5857</v>
      </c>
      <c r="B733" t="s">
        <v>5845</v>
      </c>
      <c r="C733" t="s">
        <v>294</v>
      </c>
      <c r="D733" t="s">
        <v>844</v>
      </c>
      <c r="E733">
        <v>13</v>
      </c>
      <c r="F733" t="str">
        <f t="shared" si="77"/>
        <v>J12-13</v>
      </c>
      <c r="G733" t="str">
        <f>VLOOKUP(F733,RAW_b_TEI0185_REV03!A:B,2,0)</f>
        <v>GND</v>
      </c>
      <c r="H733" t="str">
        <f t="shared" si="78"/>
        <v>GND</v>
      </c>
      <c r="I733" t="str">
        <f t="shared" si="79"/>
        <v>--</v>
      </c>
      <c r="J733" t="str">
        <f t="shared" si="80"/>
        <v>---</v>
      </c>
      <c r="K733" t="str">
        <f>IFERROR(IF(J733="--",IF(G733=H733,VLOOKUP(G733,RAW_b_TEI0185_REV03!L:N,3,0),SUM(VLOOKUP(H733,RAW_b_TEI0185_REV03!L:N,3,0),VLOOKUP(G733,RAW_b_TEI0185_REV03!L:N,3,0))),"---"),"---")</f>
        <v>---</v>
      </c>
      <c r="L733" t="str">
        <f t="shared" si="81"/>
        <v>J12-13</v>
      </c>
      <c r="M733" t="str">
        <f>IFERROR(IF(
COUNTIF(B2B!H:H,(IF(K733&lt;&gt;"---",IF(INDEX(RAW_b_TEI0185_REV03!B:D,MATCH(H733,RAW_b_TEI0185_REV03!B:B,0),3)=L733,INDEX(
RAW_b_TEI0185_REV03!B:D,MATCH(H733,INDEX(RAW_b_TEI0185_REV03!B:B,MATCH(H733,RAW_b_TEI0185_REV03!B:B,)+1):'RAW_b_TEI0185_REV03'!B11804,)+MATCH(H733,RAW_b_TEI0185_REV03!B:B,),3),INDEX(RAW_b_TEI0185_REV03!B:D,MATCH(H733,RAW_b_TEI0185_REV03!B:B,0),3)),"---")))=1,"---",IF(K733&lt;&gt;"---",IF(INDEX(RAW_b_TEI0185_REV03!B:D,MATCH(H733,RAW_b_TEI0185_REV03!B:B,0),3)=L733,INDEX(
RAW_b_TEI0185_REV03!B:D,MATCH(H733,INDEX(RAW_b_TEI0185_REV03!B:B,MATCH(H733,RAW_b_TEI0185_REV03!B:B,)+1):'RAW_b_TEI0185_REV03'!B11804,)+MATCH(H733,RAW_b_TEI0185_REV03!B:B,),3),INDEX(RAW_b_TEI0185_REV03!B:D,MATCH(H733,RAW_b_TEI0185_REV03!B:B,0),3)),"---")),"---")</f>
        <v>---</v>
      </c>
      <c r="N733" t="str">
        <f>IFERROR(IF(AND(B733="B2B",J733="--"),L733,IF(
COUNTIF(B2B!H:H,(IF(K733&lt;&gt;"---",IF(INDEX(RAW_b_TEI0185_REV03!B:D,MATCH(H733,RAW_b_TEI0185_REV03!B:B,0),3)=L733,INDEX(
RAW_b_TEI0185_REV03!B:D,MATCH(H733,INDEX(RAW_b_TEI0185_REV03!B:B,MATCH(H733,RAW_b_TEI0185_REV03!B:B,)+1):'RAW_b_TEI0185_REV03'!B11804,)+MATCH(H733,RAW_b_TEI0185_REV03!B:B,),3),INDEX(RAW_b_TEI0185_REV03!B:D,MATCH(H733,RAW_b_TEI0185_REV03!B:B,0),3)),"---")))=0,"---",IF(K733&lt;&gt;"---",IF(INDEX(RAW_b_TEI0185_REV03!B:D,MATCH(H733,RAW_b_TEI0185_REV03!B:B,0),3)=L733,INDEX(
RAW_b_TEI0185_REV03!B:D,MATCH(H733,INDEX(RAW_b_TEI0185_REV03!B:B,MATCH(H733,RAW_b_TEI0185_REV03!B:B,)+1):'RAW_b_TEI0185_REV03'!B11804,)+MATCH(H733,RAW_b_TEI0185_REV03!B:B,),3),INDEX(RAW_b_TEI0185_REV03!B:D,MATCH(H733,RAW_b_TEI0185_REV03!B:B,0),3)),"---"))),"---")</f>
        <v>---</v>
      </c>
      <c r="T733">
        <f>COUNTIF(RAW_b_TEI0185_REV03!B:B,G733)</f>
        <v>2019</v>
      </c>
      <c r="U733" t="str">
        <f t="shared" si="82"/>
        <v>USB 3.0 Type A Stacked-GND</v>
      </c>
      <c r="W733" t="str">
        <f>IF(IF(IFERROR(VLOOKUP(H733,$O$6:$O$50,1,),1)=1,1,0),IFERROR(VLOOKUP($F$2&amp;"-"&amp;H733,RAW_b_TEI0185_REV03!C:G,4,0),"--"),"---")</f>
        <v>---</v>
      </c>
      <c r="X733" t="str">
        <f t="shared" si="83"/>
        <v>---</v>
      </c>
    </row>
    <row r="734" spans="1:24" x14ac:dyDescent="0.25">
      <c r="A734" t="s">
        <v>5858</v>
      </c>
      <c r="B734" t="s">
        <v>5845</v>
      </c>
      <c r="C734" t="s">
        <v>1824</v>
      </c>
      <c r="D734" t="s">
        <v>844</v>
      </c>
      <c r="E734">
        <v>14</v>
      </c>
      <c r="F734" t="str">
        <f t="shared" si="77"/>
        <v>J12-14</v>
      </c>
      <c r="G734" t="str">
        <f>VLOOKUP(F734,RAW_b_TEI0185_REV03!A:B,2,0)</f>
        <v>USB_SSRX_D4_N</v>
      </c>
      <c r="H734" t="str">
        <f t="shared" si="78"/>
        <v>USB_SSRX_D4_N</v>
      </c>
      <c r="I734" t="str">
        <f t="shared" si="79"/>
        <v>--</v>
      </c>
      <c r="J734" t="str">
        <f t="shared" si="80"/>
        <v>--</v>
      </c>
      <c r="K734">
        <f>IFERROR(IF(J734="--",IF(G734=H734,VLOOKUP(G734,RAW_b_TEI0185_REV03!L:N,3,0),SUM(VLOOKUP(H734,RAW_b_TEI0185_REV03!L:N,3,0),VLOOKUP(G734,RAW_b_TEI0185_REV03!L:N,3,0))),"---"),"---")</f>
        <v>22.9513</v>
      </c>
      <c r="L734" t="str">
        <f t="shared" si="81"/>
        <v>J12-14</v>
      </c>
      <c r="M734" t="str">
        <f>IFERROR(IF(
COUNTIF(B2B!H:H,(IF(K734&lt;&gt;"---",IF(INDEX(RAW_b_TEI0185_REV03!B:D,MATCH(H734,RAW_b_TEI0185_REV03!B:B,0),3)=L734,INDEX(
RAW_b_TEI0185_REV03!B:D,MATCH(H734,INDEX(RAW_b_TEI0185_REV03!B:B,MATCH(H734,RAW_b_TEI0185_REV03!B:B,)+1):'RAW_b_TEI0185_REV03'!B11805,)+MATCH(H734,RAW_b_TEI0185_REV03!B:B,),3),INDEX(RAW_b_TEI0185_REV03!B:D,MATCH(H734,RAW_b_TEI0185_REV03!B:B,0),3)),"---")))=1,"---",IF(K734&lt;&gt;"---",IF(INDEX(RAW_b_TEI0185_REV03!B:D,MATCH(H734,RAW_b_TEI0185_REV03!B:B,0),3)=L734,INDEX(
RAW_b_TEI0185_REV03!B:D,MATCH(H734,INDEX(RAW_b_TEI0185_REV03!B:B,MATCH(H734,RAW_b_TEI0185_REV03!B:B,)+1):'RAW_b_TEI0185_REV03'!B11805,)+MATCH(H734,RAW_b_TEI0185_REV03!B:B,),3),INDEX(RAW_b_TEI0185_REV03!B:D,MATCH(H734,RAW_b_TEI0185_REV03!B:B,0),3)),"---")),"---")</f>
        <v>U38-32</v>
      </c>
      <c r="N734" t="str">
        <f>IFERROR(IF(AND(B734="B2B",J734="--"),L734,IF(
COUNTIF(B2B!H:H,(IF(K734&lt;&gt;"---",IF(INDEX(RAW_b_TEI0185_REV03!B:D,MATCH(H734,RAW_b_TEI0185_REV03!B:B,0),3)=L734,INDEX(
RAW_b_TEI0185_REV03!B:D,MATCH(H734,INDEX(RAW_b_TEI0185_REV03!B:B,MATCH(H734,RAW_b_TEI0185_REV03!B:B,)+1):'RAW_b_TEI0185_REV03'!B11805,)+MATCH(H734,RAW_b_TEI0185_REV03!B:B,),3),INDEX(RAW_b_TEI0185_REV03!B:D,MATCH(H734,RAW_b_TEI0185_REV03!B:B,0),3)),"---")))=0,"---",IF(K734&lt;&gt;"---",IF(INDEX(RAW_b_TEI0185_REV03!B:D,MATCH(H734,RAW_b_TEI0185_REV03!B:B,0),3)=L734,INDEX(
RAW_b_TEI0185_REV03!B:D,MATCH(H734,INDEX(RAW_b_TEI0185_REV03!B:B,MATCH(H734,RAW_b_TEI0185_REV03!B:B,)+1):'RAW_b_TEI0185_REV03'!B11805,)+MATCH(H734,RAW_b_TEI0185_REV03!B:B,),3),INDEX(RAW_b_TEI0185_REV03!B:D,MATCH(H734,RAW_b_TEI0185_REV03!B:B,0),3)),"---"))),"---")</f>
        <v>---</v>
      </c>
      <c r="T734">
        <f>COUNTIF(RAW_b_TEI0185_REV03!B:B,G734)</f>
        <v>4</v>
      </c>
      <c r="U734" t="str">
        <f t="shared" si="82"/>
        <v>USB 3.0 Type A Stacked-USB_SSRX_D4_N</v>
      </c>
      <c r="W734" t="str">
        <f>IF(IF(IFERROR(VLOOKUP(H734,$O$6:$O$50,1,),1)=1,1,0),IFERROR(VLOOKUP($F$2&amp;"-"&amp;H734,RAW_b_TEI0185_REV03!C:G,4,0),"--"),"---")</f>
        <v>--</v>
      </c>
      <c r="X734" t="str">
        <f t="shared" si="83"/>
        <v>U38-32</v>
      </c>
    </row>
    <row r="735" spans="1:24" x14ac:dyDescent="0.25">
      <c r="A735" t="s">
        <v>5859</v>
      </c>
      <c r="B735" t="s">
        <v>5845</v>
      </c>
      <c r="C735" t="s">
        <v>1826</v>
      </c>
      <c r="D735" t="s">
        <v>844</v>
      </c>
      <c r="E735">
        <v>15</v>
      </c>
      <c r="F735" t="str">
        <f t="shared" si="77"/>
        <v>J12-15</v>
      </c>
      <c r="G735" t="str">
        <f>VLOOKUP(F735,RAW_b_TEI0185_REV03!A:B,2,0)</f>
        <v>USB_SSRX_D4_P</v>
      </c>
      <c r="H735" t="str">
        <f t="shared" si="78"/>
        <v>USB_SSRX_D4_P</v>
      </c>
      <c r="I735" t="str">
        <f t="shared" si="79"/>
        <v>--</v>
      </c>
      <c r="J735" t="str">
        <f t="shared" si="80"/>
        <v>--</v>
      </c>
      <c r="K735">
        <f>IFERROR(IF(J735="--",IF(G735=H735,VLOOKUP(G735,RAW_b_TEI0185_REV03!L:N,3,0),SUM(VLOOKUP(H735,RAW_b_TEI0185_REV03!L:N,3,0),VLOOKUP(G735,RAW_b_TEI0185_REV03!L:N,3,0))),"---"),"---")</f>
        <v>22.9513</v>
      </c>
      <c r="L735" t="str">
        <f t="shared" si="81"/>
        <v>J12-15</v>
      </c>
      <c r="M735" t="str">
        <f>IFERROR(IF(
COUNTIF(B2B!H:H,(IF(K735&lt;&gt;"---",IF(INDEX(RAW_b_TEI0185_REV03!B:D,MATCH(H735,RAW_b_TEI0185_REV03!B:B,0),3)=L735,INDEX(
RAW_b_TEI0185_REV03!B:D,MATCH(H735,INDEX(RAW_b_TEI0185_REV03!B:B,MATCH(H735,RAW_b_TEI0185_REV03!B:B,)+1):'RAW_b_TEI0185_REV03'!B11806,)+MATCH(H735,RAW_b_TEI0185_REV03!B:B,),3),INDEX(RAW_b_TEI0185_REV03!B:D,MATCH(H735,RAW_b_TEI0185_REV03!B:B,0),3)),"---")))=1,"---",IF(K735&lt;&gt;"---",IF(INDEX(RAW_b_TEI0185_REV03!B:D,MATCH(H735,RAW_b_TEI0185_REV03!B:B,0),3)=L735,INDEX(
RAW_b_TEI0185_REV03!B:D,MATCH(H735,INDEX(RAW_b_TEI0185_REV03!B:B,MATCH(H735,RAW_b_TEI0185_REV03!B:B,)+1):'RAW_b_TEI0185_REV03'!B11806,)+MATCH(H735,RAW_b_TEI0185_REV03!B:B,),3),INDEX(RAW_b_TEI0185_REV03!B:D,MATCH(H735,RAW_b_TEI0185_REV03!B:B,0),3)),"---")),"---")</f>
        <v>U38-31</v>
      </c>
      <c r="N735" t="str">
        <f>IFERROR(IF(AND(B735="B2B",J735="--"),L735,IF(
COUNTIF(B2B!H:H,(IF(K735&lt;&gt;"---",IF(INDEX(RAW_b_TEI0185_REV03!B:D,MATCH(H735,RAW_b_TEI0185_REV03!B:B,0),3)=L735,INDEX(
RAW_b_TEI0185_REV03!B:D,MATCH(H735,INDEX(RAW_b_TEI0185_REV03!B:B,MATCH(H735,RAW_b_TEI0185_REV03!B:B,)+1):'RAW_b_TEI0185_REV03'!B11806,)+MATCH(H735,RAW_b_TEI0185_REV03!B:B,),3),INDEX(RAW_b_TEI0185_REV03!B:D,MATCH(H735,RAW_b_TEI0185_REV03!B:B,0),3)),"---")))=0,"---",IF(K735&lt;&gt;"---",IF(INDEX(RAW_b_TEI0185_REV03!B:D,MATCH(H735,RAW_b_TEI0185_REV03!B:B,0),3)=L735,INDEX(
RAW_b_TEI0185_REV03!B:D,MATCH(H735,INDEX(RAW_b_TEI0185_REV03!B:B,MATCH(H735,RAW_b_TEI0185_REV03!B:B,)+1):'RAW_b_TEI0185_REV03'!B11806,)+MATCH(H735,RAW_b_TEI0185_REV03!B:B,),3),INDEX(RAW_b_TEI0185_REV03!B:D,MATCH(H735,RAW_b_TEI0185_REV03!B:B,0),3)),"---"))),"---")</f>
        <v>---</v>
      </c>
      <c r="T735">
        <f>COUNTIF(RAW_b_TEI0185_REV03!B:B,G735)</f>
        <v>4</v>
      </c>
      <c r="U735" t="str">
        <f t="shared" si="82"/>
        <v>USB 3.0 Type A Stacked-USB_SSRX_D4_P</v>
      </c>
      <c r="W735" t="str">
        <f>IF(IF(IFERROR(VLOOKUP(H735,$O$6:$O$50,1,),1)=1,1,0),IFERROR(VLOOKUP($F$2&amp;"-"&amp;H735,RAW_b_TEI0185_REV03!C:G,4,0),"--"),"---")</f>
        <v>--</v>
      </c>
      <c r="X735" t="str">
        <f t="shared" si="83"/>
        <v>U38-31</v>
      </c>
    </row>
    <row r="736" spans="1:24" x14ac:dyDescent="0.25">
      <c r="A736" t="s">
        <v>5860</v>
      </c>
      <c r="B736" t="s">
        <v>5845</v>
      </c>
      <c r="C736" t="s">
        <v>294</v>
      </c>
      <c r="D736" t="s">
        <v>844</v>
      </c>
      <c r="E736">
        <v>16</v>
      </c>
      <c r="F736" t="str">
        <f t="shared" si="77"/>
        <v>J12-16</v>
      </c>
      <c r="G736" t="str">
        <f>VLOOKUP(F736,RAW_b_TEI0185_REV03!A:B,2,0)</f>
        <v>GND</v>
      </c>
      <c r="H736" t="str">
        <f t="shared" si="78"/>
        <v>GND</v>
      </c>
      <c r="I736" t="str">
        <f t="shared" si="79"/>
        <v>--</v>
      </c>
      <c r="J736" t="str">
        <f t="shared" si="80"/>
        <v>---</v>
      </c>
      <c r="K736" t="str">
        <f>IFERROR(IF(J736="--",IF(G736=H736,VLOOKUP(G736,RAW_b_TEI0185_REV03!L:N,3,0),SUM(VLOOKUP(H736,RAW_b_TEI0185_REV03!L:N,3,0),VLOOKUP(G736,RAW_b_TEI0185_REV03!L:N,3,0))),"---"),"---")</f>
        <v>---</v>
      </c>
      <c r="L736" t="str">
        <f t="shared" si="81"/>
        <v>J12-16</v>
      </c>
      <c r="M736" t="str">
        <f>IFERROR(IF(
COUNTIF(B2B!H:H,(IF(K736&lt;&gt;"---",IF(INDEX(RAW_b_TEI0185_REV03!B:D,MATCH(H736,RAW_b_TEI0185_REV03!B:B,0),3)=L736,INDEX(
RAW_b_TEI0185_REV03!B:D,MATCH(H736,INDEX(RAW_b_TEI0185_REV03!B:B,MATCH(H736,RAW_b_TEI0185_REV03!B:B,)+1):'RAW_b_TEI0185_REV03'!B11807,)+MATCH(H736,RAW_b_TEI0185_REV03!B:B,),3),INDEX(RAW_b_TEI0185_REV03!B:D,MATCH(H736,RAW_b_TEI0185_REV03!B:B,0),3)),"---")))=1,"---",IF(K736&lt;&gt;"---",IF(INDEX(RAW_b_TEI0185_REV03!B:D,MATCH(H736,RAW_b_TEI0185_REV03!B:B,0),3)=L736,INDEX(
RAW_b_TEI0185_REV03!B:D,MATCH(H736,INDEX(RAW_b_TEI0185_REV03!B:B,MATCH(H736,RAW_b_TEI0185_REV03!B:B,)+1):'RAW_b_TEI0185_REV03'!B11807,)+MATCH(H736,RAW_b_TEI0185_REV03!B:B,),3),INDEX(RAW_b_TEI0185_REV03!B:D,MATCH(H736,RAW_b_TEI0185_REV03!B:B,0),3)),"---")),"---")</f>
        <v>---</v>
      </c>
      <c r="N736" t="str">
        <f>IFERROR(IF(AND(B736="B2B",J736="--"),L736,IF(
COUNTIF(B2B!H:H,(IF(K736&lt;&gt;"---",IF(INDEX(RAW_b_TEI0185_REV03!B:D,MATCH(H736,RAW_b_TEI0185_REV03!B:B,0),3)=L736,INDEX(
RAW_b_TEI0185_REV03!B:D,MATCH(H736,INDEX(RAW_b_TEI0185_REV03!B:B,MATCH(H736,RAW_b_TEI0185_REV03!B:B,)+1):'RAW_b_TEI0185_REV03'!B11807,)+MATCH(H736,RAW_b_TEI0185_REV03!B:B,),3),INDEX(RAW_b_TEI0185_REV03!B:D,MATCH(H736,RAW_b_TEI0185_REV03!B:B,0),3)),"---")))=0,"---",IF(K736&lt;&gt;"---",IF(INDEX(RAW_b_TEI0185_REV03!B:D,MATCH(H736,RAW_b_TEI0185_REV03!B:B,0),3)=L736,INDEX(
RAW_b_TEI0185_REV03!B:D,MATCH(H736,INDEX(RAW_b_TEI0185_REV03!B:B,MATCH(H736,RAW_b_TEI0185_REV03!B:B,)+1):'RAW_b_TEI0185_REV03'!B11807,)+MATCH(H736,RAW_b_TEI0185_REV03!B:B,),3),INDEX(RAW_b_TEI0185_REV03!B:D,MATCH(H736,RAW_b_TEI0185_REV03!B:B,0),3)),"---"))),"---")</f>
        <v>---</v>
      </c>
      <c r="T736">
        <f>COUNTIF(RAW_b_TEI0185_REV03!B:B,G736)</f>
        <v>2019</v>
      </c>
      <c r="U736" t="str">
        <f t="shared" si="82"/>
        <v>USB 3.0 Type A Stacked-GND</v>
      </c>
      <c r="W736" t="str">
        <f>IF(IF(IFERROR(VLOOKUP(H736,$O$6:$O$50,1,),1)=1,1,0),IFERROR(VLOOKUP($F$2&amp;"-"&amp;H736,RAW_b_TEI0185_REV03!C:G,4,0),"--"),"---")</f>
        <v>---</v>
      </c>
      <c r="X736" t="str">
        <f t="shared" si="83"/>
        <v>---</v>
      </c>
    </row>
    <row r="737" spans="1:24" x14ac:dyDescent="0.25">
      <c r="A737" t="s">
        <v>5861</v>
      </c>
      <c r="B737" t="s">
        <v>5845</v>
      </c>
      <c r="C737" t="s">
        <v>1829</v>
      </c>
      <c r="D737" t="s">
        <v>844</v>
      </c>
      <c r="E737">
        <v>17</v>
      </c>
      <c r="F737" t="str">
        <f t="shared" si="77"/>
        <v>J12-17</v>
      </c>
      <c r="G737" t="str">
        <f>VLOOKUP(F737,RAW_b_TEI0185_REV03!A:B,2,0)</f>
        <v>USB_SSTX_D4_N</v>
      </c>
      <c r="H737" t="str">
        <f t="shared" si="78"/>
        <v>USB_SSTX_C4_N</v>
      </c>
      <c r="I737" t="str">
        <f t="shared" si="79"/>
        <v>C327</v>
      </c>
      <c r="J737" t="str">
        <f t="shared" si="80"/>
        <v>--</v>
      </c>
      <c r="K737">
        <f>IFERROR(IF(J737="--",IF(G737=H737,VLOOKUP(G737,RAW_b_TEI0185_REV03!L:N,3,0),SUM(VLOOKUP(H737,RAW_b_TEI0185_REV03!L:N,3,0),VLOOKUP(G737,RAW_b_TEI0185_REV03!L:N,3,0))),"---"),"---")</f>
        <v>24.834699999999998</v>
      </c>
      <c r="L737" t="str">
        <f t="shared" si="81"/>
        <v>J12-17</v>
      </c>
      <c r="M737" t="str">
        <f>IFERROR(IF(
COUNTIF(B2B!H:H,(IF(K737&lt;&gt;"---",IF(INDEX(RAW_b_TEI0185_REV03!B:D,MATCH(H737,RAW_b_TEI0185_REV03!B:B,0),3)=L737,INDEX(
RAW_b_TEI0185_REV03!B:D,MATCH(H737,INDEX(RAW_b_TEI0185_REV03!B:B,MATCH(H737,RAW_b_TEI0185_REV03!B:B,)+1):'RAW_b_TEI0185_REV03'!B11808,)+MATCH(H737,RAW_b_TEI0185_REV03!B:B,),3),INDEX(RAW_b_TEI0185_REV03!B:D,MATCH(H737,RAW_b_TEI0185_REV03!B:B,0),3)),"---")))=1,"---",IF(K737&lt;&gt;"---",IF(INDEX(RAW_b_TEI0185_REV03!B:D,MATCH(H737,RAW_b_TEI0185_REV03!B:B,0),3)=L737,INDEX(
RAW_b_TEI0185_REV03!B:D,MATCH(H737,INDEX(RAW_b_TEI0185_REV03!B:B,MATCH(H737,RAW_b_TEI0185_REV03!B:B,)+1):'RAW_b_TEI0185_REV03'!B11808,)+MATCH(H737,RAW_b_TEI0185_REV03!B:B,),3),INDEX(RAW_b_TEI0185_REV03!B:D,MATCH(H737,RAW_b_TEI0185_REV03!B:B,0),3)),"---")),"---")</f>
        <v>U38-29</v>
      </c>
      <c r="N737" t="str">
        <f>IFERROR(IF(AND(B737="B2B",J737="--"),L737,IF(
COUNTIF(B2B!H:H,(IF(K737&lt;&gt;"---",IF(INDEX(RAW_b_TEI0185_REV03!B:D,MATCH(H737,RAW_b_TEI0185_REV03!B:B,0),3)=L737,INDEX(
RAW_b_TEI0185_REV03!B:D,MATCH(H737,INDEX(RAW_b_TEI0185_REV03!B:B,MATCH(H737,RAW_b_TEI0185_REV03!B:B,)+1):'RAW_b_TEI0185_REV03'!B11808,)+MATCH(H737,RAW_b_TEI0185_REV03!B:B,),3),INDEX(RAW_b_TEI0185_REV03!B:D,MATCH(H737,RAW_b_TEI0185_REV03!B:B,0),3)),"---")))=0,"---",IF(K737&lt;&gt;"---",IF(INDEX(RAW_b_TEI0185_REV03!B:D,MATCH(H737,RAW_b_TEI0185_REV03!B:B,0),3)=L737,INDEX(
RAW_b_TEI0185_REV03!B:D,MATCH(H737,INDEX(RAW_b_TEI0185_REV03!B:B,MATCH(H737,RAW_b_TEI0185_REV03!B:B,)+1):'RAW_b_TEI0185_REV03'!B11808,)+MATCH(H737,RAW_b_TEI0185_REV03!B:B,),3),INDEX(RAW_b_TEI0185_REV03!B:D,MATCH(H737,RAW_b_TEI0185_REV03!B:B,0),3)),"---"))),"---")</f>
        <v>---</v>
      </c>
      <c r="T737">
        <f>COUNTIF(RAW_b_TEI0185_REV03!B:B,G737)</f>
        <v>4</v>
      </c>
      <c r="U737" t="str">
        <f t="shared" si="82"/>
        <v>USB 3.0 Type A Stacked-USB_SSTX_D4_N</v>
      </c>
      <c r="W737" t="str">
        <f>IF(IF(IFERROR(VLOOKUP(H737,$O$6:$O$50,1,),1)=1,1,0),IFERROR(VLOOKUP($F$2&amp;"-"&amp;H737,RAW_b_TEI0185_REV03!C:G,4,0),"--"),"---")</f>
        <v>--</v>
      </c>
      <c r="X737" t="str">
        <f t="shared" si="83"/>
        <v>U38-29</v>
      </c>
    </row>
    <row r="738" spans="1:24" x14ac:dyDescent="0.25">
      <c r="A738" t="s">
        <v>5862</v>
      </c>
      <c r="B738" t="s">
        <v>5845</v>
      </c>
      <c r="C738" t="s">
        <v>1831</v>
      </c>
      <c r="D738" t="s">
        <v>844</v>
      </c>
      <c r="E738">
        <v>18</v>
      </c>
      <c r="F738" t="str">
        <f t="shared" si="77"/>
        <v>J12-18</v>
      </c>
      <c r="G738" t="str">
        <f>VLOOKUP(F738,RAW_b_TEI0185_REV03!A:B,2,0)</f>
        <v>USB_SSTX_D4_P</v>
      </c>
      <c r="H738" t="str">
        <f t="shared" si="78"/>
        <v>USB_SSTX_C4_P</v>
      </c>
      <c r="I738" t="str">
        <f t="shared" si="79"/>
        <v>C326</v>
      </c>
      <c r="J738" t="str">
        <f t="shared" si="80"/>
        <v>--</v>
      </c>
      <c r="K738">
        <f>IFERROR(IF(J738="--",IF(G738=H738,VLOOKUP(G738,RAW_b_TEI0185_REV03!L:N,3,0),SUM(VLOOKUP(H738,RAW_b_TEI0185_REV03!L:N,3,0),VLOOKUP(G738,RAW_b_TEI0185_REV03!L:N,3,0))),"---"),"---")</f>
        <v>24.833300000000001</v>
      </c>
      <c r="L738" t="str">
        <f t="shared" si="81"/>
        <v>J12-18</v>
      </c>
      <c r="M738" t="str">
        <f>IFERROR(IF(
COUNTIF(B2B!H:H,(IF(K738&lt;&gt;"---",IF(INDEX(RAW_b_TEI0185_REV03!B:D,MATCH(H738,RAW_b_TEI0185_REV03!B:B,0),3)=L738,INDEX(
RAW_b_TEI0185_REV03!B:D,MATCH(H738,INDEX(RAW_b_TEI0185_REV03!B:B,MATCH(H738,RAW_b_TEI0185_REV03!B:B,)+1):'RAW_b_TEI0185_REV03'!B11809,)+MATCH(H738,RAW_b_TEI0185_REV03!B:B,),3),INDEX(RAW_b_TEI0185_REV03!B:D,MATCH(H738,RAW_b_TEI0185_REV03!B:B,0),3)),"---")))=1,"---",IF(K738&lt;&gt;"---",IF(INDEX(RAW_b_TEI0185_REV03!B:D,MATCH(H738,RAW_b_TEI0185_REV03!B:B,0),3)=L738,INDEX(
RAW_b_TEI0185_REV03!B:D,MATCH(H738,INDEX(RAW_b_TEI0185_REV03!B:B,MATCH(H738,RAW_b_TEI0185_REV03!B:B,)+1):'RAW_b_TEI0185_REV03'!B11809,)+MATCH(H738,RAW_b_TEI0185_REV03!B:B,),3),INDEX(RAW_b_TEI0185_REV03!B:D,MATCH(H738,RAW_b_TEI0185_REV03!B:B,0),3)),"---")),"---")</f>
        <v>U38-28</v>
      </c>
      <c r="N738" t="str">
        <f>IFERROR(IF(AND(B738="B2B",J738="--"),L738,IF(
COUNTIF(B2B!H:H,(IF(K738&lt;&gt;"---",IF(INDEX(RAW_b_TEI0185_REV03!B:D,MATCH(H738,RAW_b_TEI0185_REV03!B:B,0),3)=L738,INDEX(
RAW_b_TEI0185_REV03!B:D,MATCH(H738,INDEX(RAW_b_TEI0185_REV03!B:B,MATCH(H738,RAW_b_TEI0185_REV03!B:B,)+1):'RAW_b_TEI0185_REV03'!B11809,)+MATCH(H738,RAW_b_TEI0185_REV03!B:B,),3),INDEX(RAW_b_TEI0185_REV03!B:D,MATCH(H738,RAW_b_TEI0185_REV03!B:B,0),3)),"---")))=0,"---",IF(K738&lt;&gt;"---",IF(INDEX(RAW_b_TEI0185_REV03!B:D,MATCH(H738,RAW_b_TEI0185_REV03!B:B,0),3)=L738,INDEX(
RAW_b_TEI0185_REV03!B:D,MATCH(H738,INDEX(RAW_b_TEI0185_REV03!B:B,MATCH(H738,RAW_b_TEI0185_REV03!B:B,)+1):'RAW_b_TEI0185_REV03'!B11809,)+MATCH(H738,RAW_b_TEI0185_REV03!B:B,),3),INDEX(RAW_b_TEI0185_REV03!B:D,MATCH(H738,RAW_b_TEI0185_REV03!B:B,0),3)),"---"))),"---")</f>
        <v>---</v>
      </c>
      <c r="T738">
        <f>COUNTIF(RAW_b_TEI0185_REV03!B:B,G738)</f>
        <v>4</v>
      </c>
      <c r="U738" t="str">
        <f t="shared" si="82"/>
        <v>USB 3.0 Type A Stacked-USB_SSTX_D4_P</v>
      </c>
      <c r="W738" t="str">
        <f>IF(IF(IFERROR(VLOOKUP(H738,$O$6:$O$50,1,),1)=1,1,0),IFERROR(VLOOKUP($F$2&amp;"-"&amp;H738,RAW_b_TEI0185_REV03!C:G,4,0),"--"),"---")</f>
        <v>--</v>
      </c>
      <c r="X738" t="str">
        <f t="shared" si="83"/>
        <v>U38-28</v>
      </c>
    </row>
    <row r="739" spans="1:24" x14ac:dyDescent="0.25">
      <c r="A739" t="s">
        <v>5863</v>
      </c>
      <c r="B739" t="s">
        <v>5845</v>
      </c>
      <c r="C739" t="s">
        <v>477</v>
      </c>
      <c r="D739" t="s">
        <v>844</v>
      </c>
      <c r="E739" t="s">
        <v>476</v>
      </c>
      <c r="F739" t="str">
        <f t="shared" si="77"/>
        <v>J12-F1</v>
      </c>
      <c r="G739" t="str">
        <f>VLOOKUP(F739,RAW_b_TEI0185_REV03!A:B,2,0)</f>
        <v>USB_FGND</v>
      </c>
      <c r="H739" t="str">
        <f t="shared" si="78"/>
        <v>USB_FGND</v>
      </c>
      <c r="I739" t="str">
        <f t="shared" si="79"/>
        <v>--</v>
      </c>
      <c r="J739" t="str">
        <f t="shared" si="80"/>
        <v>--</v>
      </c>
      <c r="K739">
        <f>IFERROR(IF(J739="--",IF(G739=H739,VLOOKUP(G739,RAW_b_TEI0185_REV03!L:N,3,0),SUM(VLOOKUP(H739,RAW_b_TEI0185_REV03!L:N,3,0),VLOOKUP(G739,RAW_b_TEI0185_REV03!L:N,3,0))),"---"),"---")</f>
        <v>68.801100000000005</v>
      </c>
      <c r="L739" t="str">
        <f t="shared" si="81"/>
        <v>J12-F1</v>
      </c>
      <c r="M739" t="str">
        <f>IFERROR(IF(
COUNTIF(B2B!H:H,(IF(K739&lt;&gt;"---",IF(INDEX(RAW_b_TEI0185_REV03!B:D,MATCH(H739,RAW_b_TEI0185_REV03!B:B,0),3)=L739,INDEX(
RAW_b_TEI0185_REV03!B:D,MATCH(H739,INDEX(RAW_b_TEI0185_REV03!B:B,MATCH(H739,RAW_b_TEI0185_REV03!B:B,)+1):'RAW_b_TEI0185_REV03'!B11810,)+MATCH(H739,RAW_b_TEI0185_REV03!B:B,),3),INDEX(RAW_b_TEI0185_REV03!B:D,MATCH(H739,RAW_b_TEI0185_REV03!B:B,0),3)),"---")))=1,"---",IF(K739&lt;&gt;"---",IF(INDEX(RAW_b_TEI0185_REV03!B:D,MATCH(H739,RAW_b_TEI0185_REV03!B:B,0),3)=L739,INDEX(
RAW_b_TEI0185_REV03!B:D,MATCH(H739,INDEX(RAW_b_TEI0185_REV03!B:B,MATCH(H739,RAW_b_TEI0185_REV03!B:B,)+1):'RAW_b_TEI0185_REV03'!B11810,)+MATCH(H739,RAW_b_TEI0185_REV03!B:B,),3),INDEX(RAW_b_TEI0185_REV03!B:D,MATCH(H739,RAW_b_TEI0185_REV03!B:B,0),3)),"---")),"---")</f>
        <v>J2-F1</v>
      </c>
      <c r="N739" t="str">
        <f>IFERROR(IF(AND(B739="B2B",J739="--"),L739,IF(
COUNTIF(B2B!H:H,(IF(K739&lt;&gt;"---",IF(INDEX(RAW_b_TEI0185_REV03!B:D,MATCH(H739,RAW_b_TEI0185_REV03!B:B,0),3)=L739,INDEX(
RAW_b_TEI0185_REV03!B:D,MATCH(H739,INDEX(RAW_b_TEI0185_REV03!B:B,MATCH(H739,RAW_b_TEI0185_REV03!B:B,)+1):'RAW_b_TEI0185_REV03'!B11810,)+MATCH(H739,RAW_b_TEI0185_REV03!B:B,),3),INDEX(RAW_b_TEI0185_REV03!B:D,MATCH(H739,RAW_b_TEI0185_REV03!B:B,0),3)),"---")))=0,"---",IF(K739&lt;&gt;"---",IF(INDEX(RAW_b_TEI0185_REV03!B:D,MATCH(H739,RAW_b_TEI0185_REV03!B:B,0),3)=L739,INDEX(
RAW_b_TEI0185_REV03!B:D,MATCH(H739,INDEX(RAW_b_TEI0185_REV03!B:B,MATCH(H739,RAW_b_TEI0185_REV03!B:B,)+1):'RAW_b_TEI0185_REV03'!B11810,)+MATCH(H739,RAW_b_TEI0185_REV03!B:B,),3),INDEX(RAW_b_TEI0185_REV03!B:D,MATCH(H739,RAW_b_TEI0185_REV03!B:B,0),3)),"---"))),"---")</f>
        <v>---</v>
      </c>
      <c r="T739">
        <f>COUNTIF(RAW_b_TEI0185_REV03!B:B,G739)</f>
        <v>10</v>
      </c>
      <c r="U739" t="str">
        <f t="shared" si="82"/>
        <v>USB 3.0 Type A Stacked-USB_FGND</v>
      </c>
      <c r="W739" t="str">
        <f>IF(IF(IFERROR(VLOOKUP(H739,$O$6:$O$50,1,),1)=1,1,0),IFERROR(VLOOKUP($F$2&amp;"-"&amp;H739,RAW_b_TEI0185_REV03!C:G,4,0),"--"),"---")</f>
        <v>--</v>
      </c>
      <c r="X739" t="str">
        <f t="shared" si="83"/>
        <v>J2-F1</v>
      </c>
    </row>
    <row r="740" spans="1:24" x14ac:dyDescent="0.25">
      <c r="A740" t="s">
        <v>5864</v>
      </c>
      <c r="B740" t="s">
        <v>5845</v>
      </c>
      <c r="C740" t="s">
        <v>477</v>
      </c>
      <c r="D740" t="s">
        <v>844</v>
      </c>
      <c r="E740" t="s">
        <v>479</v>
      </c>
      <c r="F740" t="str">
        <f t="shared" si="77"/>
        <v>J12-F2</v>
      </c>
      <c r="G740" t="str">
        <f>VLOOKUP(F740,RAW_b_TEI0185_REV03!A:B,2,0)</f>
        <v>USB_FGND</v>
      </c>
      <c r="H740" t="str">
        <f t="shared" si="78"/>
        <v>USB_FGND</v>
      </c>
      <c r="I740" t="str">
        <f t="shared" si="79"/>
        <v>--</v>
      </c>
      <c r="J740" t="str">
        <f t="shared" si="80"/>
        <v>--</v>
      </c>
      <c r="K740">
        <f>IFERROR(IF(J740="--",IF(G740=H740,VLOOKUP(G740,RAW_b_TEI0185_REV03!L:N,3,0),SUM(VLOOKUP(H740,RAW_b_TEI0185_REV03!L:N,3,0),VLOOKUP(G740,RAW_b_TEI0185_REV03!L:N,3,0))),"---"),"---")</f>
        <v>68.801100000000005</v>
      </c>
      <c r="L740" t="str">
        <f t="shared" si="81"/>
        <v>J12-F2</v>
      </c>
      <c r="M740" t="str">
        <f>IFERROR(IF(
COUNTIF(B2B!H:H,(IF(K740&lt;&gt;"---",IF(INDEX(RAW_b_TEI0185_REV03!B:D,MATCH(H740,RAW_b_TEI0185_REV03!B:B,0),3)=L740,INDEX(
RAW_b_TEI0185_REV03!B:D,MATCH(H740,INDEX(RAW_b_TEI0185_REV03!B:B,MATCH(H740,RAW_b_TEI0185_REV03!B:B,)+1):'RAW_b_TEI0185_REV03'!B11811,)+MATCH(H740,RAW_b_TEI0185_REV03!B:B,),3),INDEX(RAW_b_TEI0185_REV03!B:D,MATCH(H740,RAW_b_TEI0185_REV03!B:B,0),3)),"---")))=1,"---",IF(K740&lt;&gt;"---",IF(INDEX(RAW_b_TEI0185_REV03!B:D,MATCH(H740,RAW_b_TEI0185_REV03!B:B,0),3)=L740,INDEX(
RAW_b_TEI0185_REV03!B:D,MATCH(H740,INDEX(RAW_b_TEI0185_REV03!B:B,MATCH(H740,RAW_b_TEI0185_REV03!B:B,)+1):'RAW_b_TEI0185_REV03'!B11811,)+MATCH(H740,RAW_b_TEI0185_REV03!B:B,),3),INDEX(RAW_b_TEI0185_REV03!B:D,MATCH(H740,RAW_b_TEI0185_REV03!B:B,0),3)),"---")),"---")</f>
        <v>J2-F1</v>
      </c>
      <c r="N740" t="str">
        <f>IFERROR(IF(AND(B740="B2B",J740="--"),L740,IF(
COUNTIF(B2B!H:H,(IF(K740&lt;&gt;"---",IF(INDEX(RAW_b_TEI0185_REV03!B:D,MATCH(H740,RAW_b_TEI0185_REV03!B:B,0),3)=L740,INDEX(
RAW_b_TEI0185_REV03!B:D,MATCH(H740,INDEX(RAW_b_TEI0185_REV03!B:B,MATCH(H740,RAW_b_TEI0185_REV03!B:B,)+1):'RAW_b_TEI0185_REV03'!B11811,)+MATCH(H740,RAW_b_TEI0185_REV03!B:B,),3),INDEX(RAW_b_TEI0185_REV03!B:D,MATCH(H740,RAW_b_TEI0185_REV03!B:B,0),3)),"---")))=0,"---",IF(K740&lt;&gt;"---",IF(INDEX(RAW_b_TEI0185_REV03!B:D,MATCH(H740,RAW_b_TEI0185_REV03!B:B,0),3)=L740,INDEX(
RAW_b_TEI0185_REV03!B:D,MATCH(H740,INDEX(RAW_b_TEI0185_REV03!B:B,MATCH(H740,RAW_b_TEI0185_REV03!B:B,)+1):'RAW_b_TEI0185_REV03'!B11811,)+MATCH(H740,RAW_b_TEI0185_REV03!B:B,),3),INDEX(RAW_b_TEI0185_REV03!B:D,MATCH(H740,RAW_b_TEI0185_REV03!B:B,0),3)),"---"))),"---")</f>
        <v>---</v>
      </c>
      <c r="T740">
        <f>COUNTIF(RAW_b_TEI0185_REV03!B:B,G740)</f>
        <v>10</v>
      </c>
      <c r="U740" t="str">
        <f t="shared" si="82"/>
        <v>USB 3.0 Type A Stacked-USB_FGND</v>
      </c>
      <c r="W740" t="str">
        <f>IF(IF(IFERROR(VLOOKUP(H740,$O$6:$O$50,1,),1)=1,1,0),IFERROR(VLOOKUP($F$2&amp;"-"&amp;H740,RAW_b_TEI0185_REV03!C:G,4,0),"--"),"---")</f>
        <v>--</v>
      </c>
      <c r="X740" t="str">
        <f t="shared" si="83"/>
        <v>J2-F1</v>
      </c>
    </row>
    <row r="741" spans="1:24" x14ac:dyDescent="0.25">
      <c r="A741" t="s">
        <v>5865</v>
      </c>
      <c r="B741" t="s">
        <v>5845</v>
      </c>
      <c r="C741" t="s">
        <v>477</v>
      </c>
      <c r="D741" t="s">
        <v>844</v>
      </c>
      <c r="E741" t="s">
        <v>481</v>
      </c>
      <c r="F741" t="str">
        <f t="shared" si="77"/>
        <v>J12-F3</v>
      </c>
      <c r="G741" t="str">
        <f>VLOOKUP(F741,RAW_b_TEI0185_REV03!A:B,2,0)</f>
        <v>USB_FGND</v>
      </c>
      <c r="H741" t="str">
        <f t="shared" si="78"/>
        <v>USB_FGND</v>
      </c>
      <c r="I741" t="str">
        <f t="shared" si="79"/>
        <v>--</v>
      </c>
      <c r="J741" t="str">
        <f t="shared" si="80"/>
        <v>--</v>
      </c>
      <c r="K741">
        <f>IFERROR(IF(J741="--",IF(G741=H741,VLOOKUP(G741,RAW_b_TEI0185_REV03!L:N,3,0),SUM(VLOOKUP(H741,RAW_b_TEI0185_REV03!L:N,3,0),VLOOKUP(G741,RAW_b_TEI0185_REV03!L:N,3,0))),"---"),"---")</f>
        <v>68.801100000000005</v>
      </c>
      <c r="L741" t="str">
        <f t="shared" si="81"/>
        <v>J12-F3</v>
      </c>
      <c r="M741" t="str">
        <f>IFERROR(IF(
COUNTIF(B2B!H:H,(IF(K741&lt;&gt;"---",IF(INDEX(RAW_b_TEI0185_REV03!B:D,MATCH(H741,RAW_b_TEI0185_REV03!B:B,0),3)=L741,INDEX(
RAW_b_TEI0185_REV03!B:D,MATCH(H741,INDEX(RAW_b_TEI0185_REV03!B:B,MATCH(H741,RAW_b_TEI0185_REV03!B:B,)+1):'RAW_b_TEI0185_REV03'!B11812,)+MATCH(H741,RAW_b_TEI0185_REV03!B:B,),3),INDEX(RAW_b_TEI0185_REV03!B:D,MATCH(H741,RAW_b_TEI0185_REV03!B:B,0),3)),"---")))=1,"---",IF(K741&lt;&gt;"---",IF(INDEX(RAW_b_TEI0185_REV03!B:D,MATCH(H741,RAW_b_TEI0185_REV03!B:B,0),3)=L741,INDEX(
RAW_b_TEI0185_REV03!B:D,MATCH(H741,INDEX(RAW_b_TEI0185_REV03!B:B,MATCH(H741,RAW_b_TEI0185_REV03!B:B,)+1):'RAW_b_TEI0185_REV03'!B11812,)+MATCH(H741,RAW_b_TEI0185_REV03!B:B,),3),INDEX(RAW_b_TEI0185_REV03!B:D,MATCH(H741,RAW_b_TEI0185_REV03!B:B,0),3)),"---")),"---")</f>
        <v>J2-F1</v>
      </c>
      <c r="N741" t="str">
        <f>IFERROR(IF(AND(B741="B2B",J741="--"),L741,IF(
COUNTIF(B2B!H:H,(IF(K741&lt;&gt;"---",IF(INDEX(RAW_b_TEI0185_REV03!B:D,MATCH(H741,RAW_b_TEI0185_REV03!B:B,0),3)=L741,INDEX(
RAW_b_TEI0185_REV03!B:D,MATCH(H741,INDEX(RAW_b_TEI0185_REV03!B:B,MATCH(H741,RAW_b_TEI0185_REV03!B:B,)+1):'RAW_b_TEI0185_REV03'!B11812,)+MATCH(H741,RAW_b_TEI0185_REV03!B:B,),3),INDEX(RAW_b_TEI0185_REV03!B:D,MATCH(H741,RAW_b_TEI0185_REV03!B:B,0),3)),"---")))=0,"---",IF(K741&lt;&gt;"---",IF(INDEX(RAW_b_TEI0185_REV03!B:D,MATCH(H741,RAW_b_TEI0185_REV03!B:B,0),3)=L741,INDEX(
RAW_b_TEI0185_REV03!B:D,MATCH(H741,INDEX(RAW_b_TEI0185_REV03!B:B,MATCH(H741,RAW_b_TEI0185_REV03!B:B,)+1):'RAW_b_TEI0185_REV03'!B11812,)+MATCH(H741,RAW_b_TEI0185_REV03!B:B,),3),INDEX(RAW_b_TEI0185_REV03!B:D,MATCH(H741,RAW_b_TEI0185_REV03!B:B,0),3)),"---"))),"---")</f>
        <v>---</v>
      </c>
      <c r="T741">
        <f>COUNTIF(RAW_b_TEI0185_REV03!B:B,G741)</f>
        <v>10</v>
      </c>
      <c r="U741" t="str">
        <f t="shared" si="82"/>
        <v>USB 3.0 Type A Stacked-USB_FGND</v>
      </c>
      <c r="W741" t="str">
        <f>IF(IF(IFERROR(VLOOKUP(H741,$O$6:$O$50,1,),1)=1,1,0),IFERROR(VLOOKUP($F$2&amp;"-"&amp;H741,RAW_b_TEI0185_REV03!C:G,4,0),"--"),"---")</f>
        <v>--</v>
      </c>
      <c r="X741" t="str">
        <f t="shared" si="83"/>
        <v>J2-F1</v>
      </c>
    </row>
    <row r="742" spans="1:24" x14ac:dyDescent="0.25">
      <c r="A742" t="s">
        <v>5866</v>
      </c>
      <c r="B742" t="s">
        <v>5845</v>
      </c>
      <c r="C742" t="s">
        <v>477</v>
      </c>
      <c r="D742" t="s">
        <v>844</v>
      </c>
      <c r="E742" t="s">
        <v>483</v>
      </c>
      <c r="F742" t="str">
        <f t="shared" si="77"/>
        <v>J12-F4</v>
      </c>
      <c r="G742" t="str">
        <f>VLOOKUP(F742,RAW_b_TEI0185_REV03!A:B,2,0)</f>
        <v>USB_FGND</v>
      </c>
      <c r="H742" t="str">
        <f t="shared" si="78"/>
        <v>USB_FGND</v>
      </c>
      <c r="I742" t="str">
        <f t="shared" si="79"/>
        <v>--</v>
      </c>
      <c r="J742" t="str">
        <f t="shared" si="80"/>
        <v>--</v>
      </c>
      <c r="K742">
        <f>IFERROR(IF(J742="--",IF(G742=H742,VLOOKUP(G742,RAW_b_TEI0185_REV03!L:N,3,0),SUM(VLOOKUP(H742,RAW_b_TEI0185_REV03!L:N,3,0),VLOOKUP(G742,RAW_b_TEI0185_REV03!L:N,3,0))),"---"),"---")</f>
        <v>68.801100000000005</v>
      </c>
      <c r="L742" t="str">
        <f t="shared" si="81"/>
        <v>J12-F4</v>
      </c>
      <c r="M742" t="str">
        <f>IFERROR(IF(
COUNTIF(B2B!H:H,(IF(K742&lt;&gt;"---",IF(INDEX(RAW_b_TEI0185_REV03!B:D,MATCH(H742,RAW_b_TEI0185_REV03!B:B,0),3)=L742,INDEX(
RAW_b_TEI0185_REV03!B:D,MATCH(H742,INDEX(RAW_b_TEI0185_REV03!B:B,MATCH(H742,RAW_b_TEI0185_REV03!B:B,)+1):'RAW_b_TEI0185_REV03'!B11813,)+MATCH(H742,RAW_b_TEI0185_REV03!B:B,),3),INDEX(RAW_b_TEI0185_REV03!B:D,MATCH(H742,RAW_b_TEI0185_REV03!B:B,0),3)),"---")))=1,"---",IF(K742&lt;&gt;"---",IF(INDEX(RAW_b_TEI0185_REV03!B:D,MATCH(H742,RAW_b_TEI0185_REV03!B:B,0),3)=L742,INDEX(
RAW_b_TEI0185_REV03!B:D,MATCH(H742,INDEX(RAW_b_TEI0185_REV03!B:B,MATCH(H742,RAW_b_TEI0185_REV03!B:B,)+1):'RAW_b_TEI0185_REV03'!B11813,)+MATCH(H742,RAW_b_TEI0185_REV03!B:B,),3),INDEX(RAW_b_TEI0185_REV03!B:D,MATCH(H742,RAW_b_TEI0185_REV03!B:B,0),3)),"---")),"---")</f>
        <v>J2-F1</v>
      </c>
      <c r="N742" t="str">
        <f>IFERROR(IF(AND(B742="B2B",J742="--"),L742,IF(
COUNTIF(B2B!H:H,(IF(K742&lt;&gt;"---",IF(INDEX(RAW_b_TEI0185_REV03!B:D,MATCH(H742,RAW_b_TEI0185_REV03!B:B,0),3)=L742,INDEX(
RAW_b_TEI0185_REV03!B:D,MATCH(H742,INDEX(RAW_b_TEI0185_REV03!B:B,MATCH(H742,RAW_b_TEI0185_REV03!B:B,)+1):'RAW_b_TEI0185_REV03'!B11813,)+MATCH(H742,RAW_b_TEI0185_REV03!B:B,),3),INDEX(RAW_b_TEI0185_REV03!B:D,MATCH(H742,RAW_b_TEI0185_REV03!B:B,0),3)),"---")))=0,"---",IF(K742&lt;&gt;"---",IF(INDEX(RAW_b_TEI0185_REV03!B:D,MATCH(H742,RAW_b_TEI0185_REV03!B:B,0),3)=L742,INDEX(
RAW_b_TEI0185_REV03!B:D,MATCH(H742,INDEX(RAW_b_TEI0185_REV03!B:B,MATCH(H742,RAW_b_TEI0185_REV03!B:B,)+1):'RAW_b_TEI0185_REV03'!B11813,)+MATCH(H742,RAW_b_TEI0185_REV03!B:B,),3),INDEX(RAW_b_TEI0185_REV03!B:D,MATCH(H742,RAW_b_TEI0185_REV03!B:B,0),3)),"---"))),"---")</f>
        <v>---</v>
      </c>
      <c r="T742">
        <f>COUNTIF(RAW_b_TEI0185_REV03!B:B,G742)</f>
        <v>10</v>
      </c>
      <c r="U742" t="str">
        <f t="shared" si="82"/>
        <v>USB 3.0 Type A Stacked-USB_FGND</v>
      </c>
      <c r="W742" t="str">
        <f>IF(IF(IFERROR(VLOOKUP(H742,$O$6:$O$50,1,),1)=1,1,0),IFERROR(VLOOKUP($F$2&amp;"-"&amp;H742,RAW_b_TEI0185_REV03!C:G,4,0),"--"),"---")</f>
        <v>--</v>
      </c>
      <c r="X742" t="str">
        <f t="shared" si="83"/>
        <v>J2-F1</v>
      </c>
    </row>
    <row r="743" spans="1:24" x14ac:dyDescent="0.25">
      <c r="A743" t="s">
        <v>5867</v>
      </c>
      <c r="B743" t="s">
        <v>5808</v>
      </c>
      <c r="C743" t="s">
        <v>294</v>
      </c>
      <c r="D743" t="s">
        <v>847</v>
      </c>
      <c r="E743">
        <v>1</v>
      </c>
      <c r="F743" t="str">
        <f t="shared" si="77"/>
        <v>J13-1</v>
      </c>
      <c r="G743" t="str">
        <f>VLOOKUP(F743,RAW_b_TEI0185_REV03!A:B,2,0)</f>
        <v>GND</v>
      </c>
      <c r="H743" t="str">
        <f t="shared" si="78"/>
        <v>GND</v>
      </c>
      <c r="I743" t="str">
        <f t="shared" si="79"/>
        <v>--</v>
      </c>
      <c r="J743" t="str">
        <f t="shared" si="80"/>
        <v>---</v>
      </c>
      <c r="K743" t="str">
        <f>IFERROR(IF(J743="--",IF(G743=H743,VLOOKUP(G743,RAW_b_TEI0185_REV03!L:N,3,0),SUM(VLOOKUP(H743,RAW_b_TEI0185_REV03!L:N,3,0),VLOOKUP(G743,RAW_b_TEI0185_REV03!L:N,3,0))),"---"),"---")</f>
        <v>---</v>
      </c>
      <c r="L743" t="str">
        <f t="shared" si="81"/>
        <v>J13-1</v>
      </c>
      <c r="M743" t="str">
        <f>IFERROR(IF(
COUNTIF(B2B!H:H,(IF(K743&lt;&gt;"---",IF(INDEX(RAW_b_TEI0185_REV03!B:D,MATCH(H743,RAW_b_TEI0185_REV03!B:B,0),3)=L743,INDEX(
RAW_b_TEI0185_REV03!B:D,MATCH(H743,INDEX(RAW_b_TEI0185_REV03!B:B,MATCH(H743,RAW_b_TEI0185_REV03!B:B,)+1):'RAW_b_TEI0185_REV03'!B11814,)+MATCH(H743,RAW_b_TEI0185_REV03!B:B,),3),INDEX(RAW_b_TEI0185_REV03!B:D,MATCH(H743,RAW_b_TEI0185_REV03!B:B,0),3)),"---")))=1,"---",IF(K743&lt;&gt;"---",IF(INDEX(RAW_b_TEI0185_REV03!B:D,MATCH(H743,RAW_b_TEI0185_REV03!B:B,0),3)=L743,INDEX(
RAW_b_TEI0185_REV03!B:D,MATCH(H743,INDEX(RAW_b_TEI0185_REV03!B:B,MATCH(H743,RAW_b_TEI0185_REV03!B:B,)+1):'RAW_b_TEI0185_REV03'!B11814,)+MATCH(H743,RAW_b_TEI0185_REV03!B:B,),3),INDEX(RAW_b_TEI0185_REV03!B:D,MATCH(H743,RAW_b_TEI0185_REV03!B:B,0),3)),"---")),"---")</f>
        <v>---</v>
      </c>
      <c r="N743" t="str">
        <f>IFERROR(IF(AND(B743="B2B",J743="--"),L743,IF(
COUNTIF(B2B!H:H,(IF(K743&lt;&gt;"---",IF(INDEX(RAW_b_TEI0185_REV03!B:D,MATCH(H743,RAW_b_TEI0185_REV03!B:B,0),3)=L743,INDEX(
RAW_b_TEI0185_REV03!B:D,MATCH(H743,INDEX(RAW_b_TEI0185_REV03!B:B,MATCH(H743,RAW_b_TEI0185_REV03!B:B,)+1):'RAW_b_TEI0185_REV03'!B11814,)+MATCH(H743,RAW_b_TEI0185_REV03!B:B,),3),INDEX(RAW_b_TEI0185_REV03!B:D,MATCH(H743,RAW_b_TEI0185_REV03!B:B,0),3)),"---")))=0,"---",IF(K743&lt;&gt;"---",IF(INDEX(RAW_b_TEI0185_REV03!B:D,MATCH(H743,RAW_b_TEI0185_REV03!B:B,0),3)=L743,INDEX(
RAW_b_TEI0185_REV03!B:D,MATCH(H743,INDEX(RAW_b_TEI0185_REV03!B:B,MATCH(H743,RAW_b_TEI0185_REV03!B:B,)+1):'RAW_b_TEI0185_REV03'!B11814,)+MATCH(H743,RAW_b_TEI0185_REV03!B:B,),3),INDEX(RAW_b_TEI0185_REV03!B:D,MATCH(H743,RAW_b_TEI0185_REV03!B:B,0),3)),"---"))),"---")</f>
        <v>---</v>
      </c>
      <c r="T743">
        <f>COUNTIF(RAW_b_TEI0185_REV03!B:B,G743)</f>
        <v>2019</v>
      </c>
      <c r="U743" t="str">
        <f t="shared" si="82"/>
        <v>Pin Header-GND</v>
      </c>
      <c r="W743" t="str">
        <f>IF(IF(IFERROR(VLOOKUP(H743,$O$6:$O$50,1,),1)=1,1,0),IFERROR(VLOOKUP($F$2&amp;"-"&amp;H743,RAW_b_TEI0185_REV03!C:G,4,0),"--"),"---")</f>
        <v>---</v>
      </c>
      <c r="X743" t="str">
        <f t="shared" si="83"/>
        <v>---</v>
      </c>
    </row>
    <row r="744" spans="1:24" x14ac:dyDescent="0.25">
      <c r="A744" t="s">
        <v>5868</v>
      </c>
      <c r="B744" t="s">
        <v>5808</v>
      </c>
      <c r="C744" t="s">
        <v>1796</v>
      </c>
      <c r="D744" t="s">
        <v>847</v>
      </c>
      <c r="E744">
        <v>2</v>
      </c>
      <c r="F744" t="str">
        <f t="shared" si="77"/>
        <v>J13-2</v>
      </c>
      <c r="G744" t="str">
        <f>VLOOKUP(F744,RAW_b_TEI0185_REV03!A:B,2,0)</f>
        <v>NetJ13_2</v>
      </c>
      <c r="H744" t="str">
        <f t="shared" si="78"/>
        <v>NetJ13_2</v>
      </c>
      <c r="I744" t="str">
        <f t="shared" si="79"/>
        <v>--</v>
      </c>
      <c r="J744" t="str">
        <f t="shared" si="80"/>
        <v>--</v>
      </c>
      <c r="K744">
        <f>IFERROR(IF(J744="--",IF(G744=H744,VLOOKUP(G744,RAW_b_TEI0185_REV03!L:N,3,0),SUM(VLOOKUP(H744,RAW_b_TEI0185_REV03!L:N,3,0),VLOOKUP(G744,RAW_b_TEI0185_REV03!L:N,3,0))),"---"),"---")</f>
        <v>5.0585000000000004</v>
      </c>
      <c r="L744" t="str">
        <f t="shared" si="81"/>
        <v>J13-2</v>
      </c>
      <c r="M744" t="str">
        <f>IFERROR(IF(
COUNTIF(B2B!H:H,(IF(K744&lt;&gt;"---",IF(INDEX(RAW_b_TEI0185_REV03!B:D,MATCH(H744,RAW_b_TEI0185_REV03!B:B,0),3)=L744,INDEX(
RAW_b_TEI0185_REV03!B:D,MATCH(H744,INDEX(RAW_b_TEI0185_REV03!B:B,MATCH(H744,RAW_b_TEI0185_REV03!B:B,)+1):'RAW_b_TEI0185_REV03'!B11815,)+MATCH(H744,RAW_b_TEI0185_REV03!B:B,),3),INDEX(RAW_b_TEI0185_REV03!B:D,MATCH(H744,RAW_b_TEI0185_REV03!B:B,0),3)),"---")))=1,"---",IF(K744&lt;&gt;"---",IF(INDEX(RAW_b_TEI0185_REV03!B:D,MATCH(H744,RAW_b_TEI0185_REV03!B:B,0),3)=L744,INDEX(
RAW_b_TEI0185_REV03!B:D,MATCH(H744,INDEX(RAW_b_TEI0185_REV03!B:B,MATCH(H744,RAW_b_TEI0185_REV03!B:B,)+1):'RAW_b_TEI0185_REV03'!B11815,)+MATCH(H744,RAW_b_TEI0185_REV03!B:B,),3),INDEX(RAW_b_TEI0185_REV03!B:D,MATCH(H744,RAW_b_TEI0185_REV03!B:B,0),3)),"---")),"---")</f>
        <v>L58-2</v>
      </c>
      <c r="N744" t="str">
        <f>IFERROR(IF(AND(B744="B2B",J744="--"),L744,IF(
COUNTIF(B2B!H:H,(IF(K744&lt;&gt;"---",IF(INDEX(RAW_b_TEI0185_REV03!B:D,MATCH(H744,RAW_b_TEI0185_REV03!B:B,0),3)=L744,INDEX(
RAW_b_TEI0185_REV03!B:D,MATCH(H744,INDEX(RAW_b_TEI0185_REV03!B:B,MATCH(H744,RAW_b_TEI0185_REV03!B:B,)+1):'RAW_b_TEI0185_REV03'!B11815,)+MATCH(H744,RAW_b_TEI0185_REV03!B:B,),3),INDEX(RAW_b_TEI0185_REV03!B:D,MATCH(H744,RAW_b_TEI0185_REV03!B:B,0),3)),"---")))=0,"---",IF(K744&lt;&gt;"---",IF(INDEX(RAW_b_TEI0185_REV03!B:D,MATCH(H744,RAW_b_TEI0185_REV03!B:B,0),3)=L744,INDEX(
RAW_b_TEI0185_REV03!B:D,MATCH(H744,INDEX(RAW_b_TEI0185_REV03!B:B,MATCH(H744,RAW_b_TEI0185_REV03!B:B,)+1):'RAW_b_TEI0185_REV03'!B11815,)+MATCH(H744,RAW_b_TEI0185_REV03!B:B,),3),INDEX(RAW_b_TEI0185_REV03!B:D,MATCH(H744,RAW_b_TEI0185_REV03!B:B,0),3)),"---"))),"---")</f>
        <v>---</v>
      </c>
      <c r="T744">
        <f>COUNTIF(RAW_b_TEI0185_REV03!B:B,G744)</f>
        <v>3</v>
      </c>
      <c r="U744" t="str">
        <f t="shared" si="82"/>
        <v>Pin Header-NetJ13_2</v>
      </c>
      <c r="W744" t="str">
        <f>IF(IF(IFERROR(VLOOKUP(H744,$O$6:$O$50,1,),1)=1,1,0),IFERROR(VLOOKUP($F$2&amp;"-"&amp;H744,RAW_b_TEI0185_REV03!C:G,4,0),"--"),"---")</f>
        <v>--</v>
      </c>
      <c r="X744" t="str">
        <f t="shared" si="83"/>
        <v>L58-2</v>
      </c>
    </row>
    <row r="745" spans="1:24" x14ac:dyDescent="0.25">
      <c r="A745" t="s">
        <v>5869</v>
      </c>
      <c r="B745" t="s">
        <v>5808</v>
      </c>
      <c r="C745" t="s">
        <v>979</v>
      </c>
      <c r="D745" t="s">
        <v>847</v>
      </c>
      <c r="E745">
        <v>3</v>
      </c>
      <c r="F745" t="str">
        <f t="shared" si="77"/>
        <v>J13-3</v>
      </c>
      <c r="G745" t="str">
        <f>VLOOKUP(F745,RAW_b_TEI0185_REV03!A:B,2,0)</f>
        <v>FAN_TACH</v>
      </c>
      <c r="H745" t="str">
        <f t="shared" si="78"/>
        <v>FAN_TACH</v>
      </c>
      <c r="I745" t="str">
        <f t="shared" si="79"/>
        <v>--</v>
      </c>
      <c r="J745" t="str">
        <f t="shared" si="80"/>
        <v>--</v>
      </c>
      <c r="K745">
        <f>IFERROR(IF(J745="--",IF(G745=H745,VLOOKUP(G745,RAW_b_TEI0185_REV03!L:N,3,0),SUM(VLOOKUP(H745,RAW_b_TEI0185_REV03!L:N,3,0),VLOOKUP(G745,RAW_b_TEI0185_REV03!L:N,3,0))),"---"),"---")</f>
        <v>6.3182999999999998</v>
      </c>
      <c r="L745" t="str">
        <f t="shared" si="81"/>
        <v>J13-3</v>
      </c>
      <c r="M745" t="str">
        <f>IFERROR(IF(
COUNTIF(B2B!H:H,(IF(K745&lt;&gt;"---",IF(INDEX(RAW_b_TEI0185_REV03!B:D,MATCH(H745,RAW_b_TEI0185_REV03!B:B,0),3)=L745,INDEX(
RAW_b_TEI0185_REV03!B:D,MATCH(H745,INDEX(RAW_b_TEI0185_REV03!B:B,MATCH(H745,RAW_b_TEI0185_REV03!B:B,)+1):'RAW_b_TEI0185_REV03'!B11816,)+MATCH(H745,RAW_b_TEI0185_REV03!B:B,),3),INDEX(RAW_b_TEI0185_REV03!B:D,MATCH(H745,RAW_b_TEI0185_REV03!B:B,0),3)),"---")))=1,"---",IF(K745&lt;&gt;"---",IF(INDEX(RAW_b_TEI0185_REV03!B:D,MATCH(H745,RAW_b_TEI0185_REV03!B:B,0),3)=L745,INDEX(
RAW_b_TEI0185_REV03!B:D,MATCH(H745,INDEX(RAW_b_TEI0185_REV03!B:B,MATCH(H745,RAW_b_TEI0185_REV03!B:B,)+1):'RAW_b_TEI0185_REV03'!B11816,)+MATCH(H745,RAW_b_TEI0185_REV03!B:B,),3),INDEX(RAW_b_TEI0185_REV03!B:D,MATCH(H745,RAW_b_TEI0185_REV03!B:B,0),3)),"---")),"---")</f>
        <v>U19-7</v>
      </c>
      <c r="N745" t="str">
        <f>IFERROR(IF(AND(B745="B2B",J745="--"),L745,IF(
COUNTIF(B2B!H:H,(IF(K745&lt;&gt;"---",IF(INDEX(RAW_b_TEI0185_REV03!B:D,MATCH(H745,RAW_b_TEI0185_REV03!B:B,0),3)=L745,INDEX(
RAW_b_TEI0185_REV03!B:D,MATCH(H745,INDEX(RAW_b_TEI0185_REV03!B:B,MATCH(H745,RAW_b_TEI0185_REV03!B:B,)+1):'RAW_b_TEI0185_REV03'!B11816,)+MATCH(H745,RAW_b_TEI0185_REV03!B:B,),3),INDEX(RAW_b_TEI0185_REV03!B:D,MATCH(H745,RAW_b_TEI0185_REV03!B:B,0),3)),"---")))=0,"---",IF(K745&lt;&gt;"---",IF(INDEX(RAW_b_TEI0185_REV03!B:D,MATCH(H745,RAW_b_TEI0185_REV03!B:B,0),3)=L745,INDEX(
RAW_b_TEI0185_REV03!B:D,MATCH(H745,INDEX(RAW_b_TEI0185_REV03!B:B,MATCH(H745,RAW_b_TEI0185_REV03!B:B,)+1):'RAW_b_TEI0185_REV03'!B11816,)+MATCH(H745,RAW_b_TEI0185_REV03!B:B,),3),INDEX(RAW_b_TEI0185_REV03!B:D,MATCH(H745,RAW_b_TEI0185_REV03!B:B,0),3)),"---"))),"---")</f>
        <v>---</v>
      </c>
      <c r="T745">
        <f>COUNTIF(RAW_b_TEI0185_REV03!B:B,G745)</f>
        <v>3</v>
      </c>
      <c r="U745" t="str">
        <f t="shared" si="82"/>
        <v>Pin Header-FAN_TACH</v>
      </c>
      <c r="W745" t="str">
        <f>IF(IF(IFERROR(VLOOKUP(H745,$O$6:$O$50,1,),1)=1,1,0),IFERROR(VLOOKUP($F$2&amp;"-"&amp;H745,RAW_b_TEI0185_REV03!C:G,4,0),"--"),"---")</f>
        <v>--</v>
      </c>
      <c r="X745" t="str">
        <f t="shared" si="83"/>
        <v>U19-7</v>
      </c>
    </row>
    <row r="746" spans="1:24" x14ac:dyDescent="0.25">
      <c r="A746" t="s">
        <v>5870</v>
      </c>
      <c r="B746" t="s">
        <v>5808</v>
      </c>
      <c r="C746" t="s">
        <v>977</v>
      </c>
      <c r="D746" t="s">
        <v>847</v>
      </c>
      <c r="E746">
        <v>4</v>
      </c>
      <c r="F746" t="str">
        <f t="shared" si="77"/>
        <v>J13-4</v>
      </c>
      <c r="G746" t="str">
        <f>VLOOKUP(F746,RAW_b_TEI0185_REV03!A:B,2,0)</f>
        <v>FAN_PWM</v>
      </c>
      <c r="H746" t="str">
        <f t="shared" si="78"/>
        <v>FAN_PWM</v>
      </c>
      <c r="I746" t="str">
        <f t="shared" si="79"/>
        <v>--</v>
      </c>
      <c r="J746" t="str">
        <f t="shared" si="80"/>
        <v>--</v>
      </c>
      <c r="K746">
        <f>IFERROR(IF(J746="--",IF(G746=H746,VLOOKUP(G746,RAW_b_TEI0185_REV03!L:N,3,0),SUM(VLOOKUP(H746,RAW_b_TEI0185_REV03!L:N,3,0),VLOOKUP(G746,RAW_b_TEI0185_REV03!L:N,3,0))),"---"),"---")</f>
        <v>6.9618000000000002</v>
      </c>
      <c r="L746" t="str">
        <f t="shared" si="81"/>
        <v>J13-4</v>
      </c>
      <c r="M746" t="str">
        <f>IFERROR(IF(
COUNTIF(B2B!H:H,(IF(K746&lt;&gt;"---",IF(INDEX(RAW_b_TEI0185_REV03!B:D,MATCH(H746,RAW_b_TEI0185_REV03!B:B,0),3)=L746,INDEX(
RAW_b_TEI0185_REV03!B:D,MATCH(H746,INDEX(RAW_b_TEI0185_REV03!B:B,MATCH(H746,RAW_b_TEI0185_REV03!B:B,)+1):'RAW_b_TEI0185_REV03'!B11817,)+MATCH(H746,RAW_b_TEI0185_REV03!B:B,),3),INDEX(RAW_b_TEI0185_REV03!B:D,MATCH(H746,RAW_b_TEI0185_REV03!B:B,0),3)),"---")))=1,"---",IF(K746&lt;&gt;"---",IF(INDEX(RAW_b_TEI0185_REV03!B:D,MATCH(H746,RAW_b_TEI0185_REV03!B:B,0),3)=L746,INDEX(
RAW_b_TEI0185_REV03!B:D,MATCH(H746,INDEX(RAW_b_TEI0185_REV03!B:B,MATCH(H746,RAW_b_TEI0185_REV03!B:B,)+1):'RAW_b_TEI0185_REV03'!B11817,)+MATCH(H746,RAW_b_TEI0185_REV03!B:B,),3),INDEX(RAW_b_TEI0185_REV03!B:D,MATCH(H746,RAW_b_TEI0185_REV03!B:B,0),3)),"---")),"---")</f>
        <v>U19-6</v>
      </c>
      <c r="N746" t="str">
        <f>IFERROR(IF(AND(B746="B2B",J746="--"),L746,IF(
COUNTIF(B2B!H:H,(IF(K746&lt;&gt;"---",IF(INDEX(RAW_b_TEI0185_REV03!B:D,MATCH(H746,RAW_b_TEI0185_REV03!B:B,0),3)=L746,INDEX(
RAW_b_TEI0185_REV03!B:D,MATCH(H746,INDEX(RAW_b_TEI0185_REV03!B:B,MATCH(H746,RAW_b_TEI0185_REV03!B:B,)+1):'RAW_b_TEI0185_REV03'!B11817,)+MATCH(H746,RAW_b_TEI0185_REV03!B:B,),3),INDEX(RAW_b_TEI0185_REV03!B:D,MATCH(H746,RAW_b_TEI0185_REV03!B:B,0),3)),"---")))=0,"---",IF(K746&lt;&gt;"---",IF(INDEX(RAW_b_TEI0185_REV03!B:D,MATCH(H746,RAW_b_TEI0185_REV03!B:B,0),3)=L746,INDEX(
RAW_b_TEI0185_REV03!B:D,MATCH(H746,INDEX(RAW_b_TEI0185_REV03!B:B,MATCH(H746,RAW_b_TEI0185_REV03!B:B,)+1):'RAW_b_TEI0185_REV03'!B11817,)+MATCH(H746,RAW_b_TEI0185_REV03!B:B,),3),INDEX(RAW_b_TEI0185_REV03!B:D,MATCH(H746,RAW_b_TEI0185_REV03!B:B,0),3)),"---"))),"---")</f>
        <v>---</v>
      </c>
      <c r="T746">
        <f>COUNTIF(RAW_b_TEI0185_REV03!B:B,G746)</f>
        <v>3</v>
      </c>
      <c r="U746" t="str">
        <f t="shared" si="82"/>
        <v>Pin Header-FAN_PWM</v>
      </c>
      <c r="W746" t="str">
        <f>IF(IF(IFERROR(VLOOKUP(H746,$O$6:$O$50,1,),1)=1,1,0),IFERROR(VLOOKUP($F$2&amp;"-"&amp;H746,RAW_b_TEI0185_REV03!C:G,4,0),"--"),"---")</f>
        <v>--</v>
      </c>
      <c r="X746" t="str">
        <f t="shared" si="83"/>
        <v>U19-6</v>
      </c>
    </row>
    <row r="747" spans="1:24" x14ac:dyDescent="0.25">
      <c r="A747" t="s">
        <v>5871</v>
      </c>
      <c r="B747" t="s">
        <v>5872</v>
      </c>
      <c r="C747" t="s">
        <v>1841</v>
      </c>
      <c r="D747" t="s">
        <v>859</v>
      </c>
      <c r="E747">
        <v>1</v>
      </c>
      <c r="F747" t="str">
        <f t="shared" si="77"/>
        <v>J19-1</v>
      </c>
      <c r="G747" t="str">
        <f>VLOOKUP(F747,RAW_b_TEI0185_REV03!A:B,2,0)</f>
        <v>NetJ19_1</v>
      </c>
      <c r="H747" t="str">
        <f t="shared" si="78"/>
        <v>NetJ19_1</v>
      </c>
      <c r="I747" t="str">
        <f t="shared" si="79"/>
        <v>--</v>
      </c>
      <c r="J747" t="str">
        <f t="shared" si="80"/>
        <v>--</v>
      </c>
      <c r="K747" t="str">
        <f>IFERROR(IF(J747="--",IF(G747=H747,VLOOKUP(G747,RAW_b_TEI0185_REV03!L:N,3,0),SUM(VLOOKUP(H747,RAW_b_TEI0185_REV03!L:N,3,0),VLOOKUP(G747,RAW_b_TEI0185_REV03!L:N,3,0))),"---"),"---")</f>
        <v>---</v>
      </c>
      <c r="L747" t="str">
        <f t="shared" si="81"/>
        <v>J19-1</v>
      </c>
      <c r="M747" t="str">
        <f>IFERROR(IF(
COUNTIF(B2B!H:H,(IF(K747&lt;&gt;"---",IF(INDEX(RAW_b_TEI0185_REV03!B:D,MATCH(H747,RAW_b_TEI0185_REV03!B:B,0),3)=L747,INDEX(
RAW_b_TEI0185_REV03!B:D,MATCH(H747,INDEX(RAW_b_TEI0185_REV03!B:B,MATCH(H747,RAW_b_TEI0185_REV03!B:B,)+1):'RAW_b_TEI0185_REV03'!B11818,)+MATCH(H747,RAW_b_TEI0185_REV03!B:B,),3),INDEX(RAW_b_TEI0185_REV03!B:D,MATCH(H747,RAW_b_TEI0185_REV03!B:B,0),3)),"---")))=1,"---",IF(K747&lt;&gt;"---",IF(INDEX(RAW_b_TEI0185_REV03!B:D,MATCH(H747,RAW_b_TEI0185_REV03!B:B,0),3)=L747,INDEX(
RAW_b_TEI0185_REV03!B:D,MATCH(H747,INDEX(RAW_b_TEI0185_REV03!B:B,MATCH(H747,RAW_b_TEI0185_REV03!B:B,)+1):'RAW_b_TEI0185_REV03'!B11818,)+MATCH(H747,RAW_b_TEI0185_REV03!B:B,),3),INDEX(RAW_b_TEI0185_REV03!B:D,MATCH(H747,RAW_b_TEI0185_REV03!B:B,0),3)),"---")),"---")</f>
        <v>---</v>
      </c>
      <c r="N747" t="str">
        <f>IFERROR(IF(AND(B747="B2B",J747="--"),L747,IF(
COUNTIF(B2B!H:H,(IF(K747&lt;&gt;"---",IF(INDEX(RAW_b_TEI0185_REV03!B:D,MATCH(H747,RAW_b_TEI0185_REV03!B:B,0),3)=L747,INDEX(
RAW_b_TEI0185_REV03!B:D,MATCH(H747,INDEX(RAW_b_TEI0185_REV03!B:B,MATCH(H747,RAW_b_TEI0185_REV03!B:B,)+1):'RAW_b_TEI0185_REV03'!B11818,)+MATCH(H747,RAW_b_TEI0185_REV03!B:B,),3),INDEX(RAW_b_TEI0185_REV03!B:D,MATCH(H747,RAW_b_TEI0185_REV03!B:B,0),3)),"---")))=0,"---",IF(K747&lt;&gt;"---",IF(INDEX(RAW_b_TEI0185_REV03!B:D,MATCH(H747,RAW_b_TEI0185_REV03!B:B,0),3)=L747,INDEX(
RAW_b_TEI0185_REV03!B:D,MATCH(H747,INDEX(RAW_b_TEI0185_REV03!B:B,MATCH(H747,RAW_b_TEI0185_REV03!B:B,)+1):'RAW_b_TEI0185_REV03'!B11818,)+MATCH(H747,RAW_b_TEI0185_REV03!B:B,),3),INDEX(RAW_b_TEI0185_REV03!B:D,MATCH(H747,RAW_b_TEI0185_REV03!B:B,0),3)),"---"))),"---")</f>
        <v>---</v>
      </c>
      <c r="T747">
        <f>COUNTIF(RAW_b_TEI0185_REV03!B:B,G747)</f>
        <v>1</v>
      </c>
      <c r="U747" t="str">
        <f t="shared" si="82"/>
        <v>CRUVI_HS_CY-NetJ19_1</v>
      </c>
      <c r="W747" t="str">
        <f>IF(IF(IFERROR(VLOOKUP(H747,$O$6:$O$50,1,),1)=1,1,0),IFERROR(VLOOKUP($F$2&amp;"-"&amp;H747,RAW_b_TEI0185_REV03!C:G,4,0),"--"),"---")</f>
        <v>--</v>
      </c>
      <c r="X747" t="str">
        <f t="shared" si="83"/>
        <v>---</v>
      </c>
    </row>
    <row r="748" spans="1:24" x14ac:dyDescent="0.25">
      <c r="A748" t="s">
        <v>5873</v>
      </c>
      <c r="B748" t="s">
        <v>5872</v>
      </c>
      <c r="C748" t="s">
        <v>720</v>
      </c>
      <c r="D748" t="s">
        <v>859</v>
      </c>
      <c r="E748">
        <v>2</v>
      </c>
      <c r="F748" t="str">
        <f t="shared" si="77"/>
        <v>J19-2</v>
      </c>
      <c r="G748" t="str">
        <f>VLOOKUP(F748,RAW_b_TEI0185_REV03!A:B,2,0)</f>
        <v>CY_HSIO</v>
      </c>
      <c r="H748" t="str">
        <f t="shared" si="78"/>
        <v>CY_HSIO</v>
      </c>
      <c r="I748" t="str">
        <f t="shared" si="79"/>
        <v>--</v>
      </c>
      <c r="J748" t="str">
        <f t="shared" si="80"/>
        <v>--</v>
      </c>
      <c r="K748">
        <f>IFERROR(IF(J748="--",IF(G748=H748,VLOOKUP(G748,RAW_b_TEI0185_REV03!L:N,3,0),SUM(VLOOKUP(H748,RAW_b_TEI0185_REV03!L:N,3,0),VLOOKUP(G748,RAW_b_TEI0185_REV03!L:N,3,0))),"---"),"---")</f>
        <v>108.30589999999999</v>
      </c>
      <c r="L748" t="str">
        <f t="shared" si="81"/>
        <v>J19-2</v>
      </c>
      <c r="M748" t="str">
        <f>IFERROR(IF(
COUNTIF(B2B!H:H,(IF(K748&lt;&gt;"---",IF(INDEX(RAW_b_TEI0185_REV03!B:D,MATCH(H748,RAW_b_TEI0185_REV03!B:B,0),3)=L748,INDEX(
RAW_b_TEI0185_REV03!B:D,MATCH(H748,INDEX(RAW_b_TEI0185_REV03!B:B,MATCH(H748,RAW_b_TEI0185_REV03!B:B,)+1):'RAW_b_TEI0185_REV03'!B11819,)+MATCH(H748,RAW_b_TEI0185_REV03!B:B,),3),INDEX(RAW_b_TEI0185_REV03!B:D,MATCH(H748,RAW_b_TEI0185_REV03!B:B,0),3)),"---")))=1,"---",IF(K748&lt;&gt;"---",IF(INDEX(RAW_b_TEI0185_REV03!B:D,MATCH(H748,RAW_b_TEI0185_REV03!B:B,0),3)=L748,INDEX(
RAW_b_TEI0185_REV03!B:D,MATCH(H748,INDEX(RAW_b_TEI0185_REV03!B:B,MATCH(H748,RAW_b_TEI0185_REV03!B:B,)+1):'RAW_b_TEI0185_REV03'!B11819,)+MATCH(H748,RAW_b_TEI0185_REV03!B:B,),3),INDEX(RAW_b_TEI0185_REV03!B:D,MATCH(H748,RAW_b_TEI0185_REV03!B:B,0),3)),"---")),"---")</f>
        <v>U1-A70</v>
      </c>
      <c r="N748" t="str">
        <f>IFERROR(IF(AND(B748="B2B",J748="--"),L748,IF(
COUNTIF(B2B!H:H,(IF(K748&lt;&gt;"---",IF(INDEX(RAW_b_TEI0185_REV03!B:D,MATCH(H748,RAW_b_TEI0185_REV03!B:B,0),3)=L748,INDEX(
RAW_b_TEI0185_REV03!B:D,MATCH(H748,INDEX(RAW_b_TEI0185_REV03!B:B,MATCH(H748,RAW_b_TEI0185_REV03!B:B,)+1):'RAW_b_TEI0185_REV03'!B11819,)+MATCH(H748,RAW_b_TEI0185_REV03!B:B,),3),INDEX(RAW_b_TEI0185_REV03!B:D,MATCH(H748,RAW_b_TEI0185_REV03!B:B,0),3)),"---")))=0,"---",IF(K748&lt;&gt;"---",IF(INDEX(RAW_b_TEI0185_REV03!B:D,MATCH(H748,RAW_b_TEI0185_REV03!B:B,0),3)=L748,INDEX(
RAW_b_TEI0185_REV03!B:D,MATCH(H748,INDEX(RAW_b_TEI0185_REV03!B:B,MATCH(H748,RAW_b_TEI0185_REV03!B:B,)+1):'RAW_b_TEI0185_REV03'!B11819,)+MATCH(H748,RAW_b_TEI0185_REV03!B:B,),3),INDEX(RAW_b_TEI0185_REV03!B:D,MATCH(H748,RAW_b_TEI0185_REV03!B:B,0),3)),"---"))),"---")</f>
        <v>---</v>
      </c>
      <c r="T748">
        <f>COUNTIF(RAW_b_TEI0185_REV03!B:B,G748)</f>
        <v>2</v>
      </c>
      <c r="U748" t="str">
        <f t="shared" si="82"/>
        <v>CRUVI_HS_CY-CY_HSIO</v>
      </c>
      <c r="W748" t="str">
        <f>IF(IF(IFERROR(VLOOKUP(H748,$O$6:$O$50,1,),1)=1,1,0),IFERROR(VLOOKUP($F$2&amp;"-"&amp;H748,RAW_b_TEI0185_REV03!C:G,4,0),"--"),"---")</f>
        <v>A70</v>
      </c>
      <c r="X748" t="str">
        <f t="shared" si="83"/>
        <v>---</v>
      </c>
    </row>
    <row r="749" spans="1:24" x14ac:dyDescent="0.25">
      <c r="A749" t="s">
        <v>5874</v>
      </c>
      <c r="B749" t="s">
        <v>5872</v>
      </c>
      <c r="C749" t="s">
        <v>732</v>
      </c>
      <c r="D749" t="s">
        <v>859</v>
      </c>
      <c r="E749">
        <v>3</v>
      </c>
      <c r="F749" t="str">
        <f t="shared" si="77"/>
        <v>J19-3</v>
      </c>
      <c r="G749" t="str">
        <f>VLOOKUP(F749,RAW_b_TEI0185_REV03!A:B,2,0)</f>
        <v>CY_SMB_ALERT</v>
      </c>
      <c r="H749" t="str">
        <f t="shared" si="78"/>
        <v>CY_SMB_ALERT</v>
      </c>
      <c r="I749" t="str">
        <f t="shared" si="79"/>
        <v>--</v>
      </c>
      <c r="J749" t="str">
        <f t="shared" si="80"/>
        <v>--</v>
      </c>
      <c r="K749">
        <f>IFERROR(IF(J749="--",IF(G749=H749,VLOOKUP(G749,RAW_b_TEI0185_REV03!L:N,3,0),SUM(VLOOKUP(H749,RAW_b_TEI0185_REV03!L:N,3,0),VLOOKUP(G749,RAW_b_TEI0185_REV03!L:N,3,0))),"---"),"---")</f>
        <v>176.96369999999999</v>
      </c>
      <c r="L749" t="str">
        <f t="shared" si="81"/>
        <v>J19-3</v>
      </c>
      <c r="M749" t="str">
        <f>IFERROR(IF(
COUNTIF(B2B!H:H,(IF(K749&lt;&gt;"---",IF(INDEX(RAW_b_TEI0185_REV03!B:D,MATCH(H749,RAW_b_TEI0185_REV03!B:B,0),3)=L749,INDEX(
RAW_b_TEI0185_REV03!B:D,MATCH(H749,INDEX(RAW_b_TEI0185_REV03!B:B,MATCH(H749,RAW_b_TEI0185_REV03!B:B,)+1):'RAW_b_TEI0185_REV03'!B11820,)+MATCH(H749,RAW_b_TEI0185_REV03!B:B,),3),INDEX(RAW_b_TEI0185_REV03!B:D,MATCH(H749,RAW_b_TEI0185_REV03!B:B,0),3)),"---")))=1,"---",IF(K749&lt;&gt;"---",IF(INDEX(RAW_b_TEI0185_REV03!B:D,MATCH(H749,RAW_b_TEI0185_REV03!B:B,0),3)=L749,INDEX(
RAW_b_TEI0185_REV03!B:D,MATCH(H749,INDEX(RAW_b_TEI0185_REV03!B:B,MATCH(H749,RAW_b_TEI0185_REV03!B:B,)+1):'RAW_b_TEI0185_REV03'!B11820,)+MATCH(H749,RAW_b_TEI0185_REV03!B:B,),3),INDEX(RAW_b_TEI0185_REV03!B:D,MATCH(H749,RAW_b_TEI0185_REV03!B:B,0),3)),"---")),"---")</f>
        <v>U1-CG134</v>
      </c>
      <c r="N749" t="str">
        <f>IFERROR(IF(AND(B749="B2B",J749="--"),L749,IF(
COUNTIF(B2B!H:H,(IF(K749&lt;&gt;"---",IF(INDEX(RAW_b_TEI0185_REV03!B:D,MATCH(H749,RAW_b_TEI0185_REV03!B:B,0),3)=L749,INDEX(
RAW_b_TEI0185_REV03!B:D,MATCH(H749,INDEX(RAW_b_TEI0185_REV03!B:B,MATCH(H749,RAW_b_TEI0185_REV03!B:B,)+1):'RAW_b_TEI0185_REV03'!B11820,)+MATCH(H749,RAW_b_TEI0185_REV03!B:B,),3),INDEX(RAW_b_TEI0185_REV03!B:D,MATCH(H749,RAW_b_TEI0185_REV03!B:B,0),3)),"---")))=0,"---",IF(K749&lt;&gt;"---",IF(INDEX(RAW_b_TEI0185_REV03!B:D,MATCH(H749,RAW_b_TEI0185_REV03!B:B,0),3)=L749,INDEX(
RAW_b_TEI0185_REV03!B:D,MATCH(H749,INDEX(RAW_b_TEI0185_REV03!B:B,MATCH(H749,RAW_b_TEI0185_REV03!B:B,)+1):'RAW_b_TEI0185_REV03'!B11820,)+MATCH(H749,RAW_b_TEI0185_REV03!B:B,),3),INDEX(RAW_b_TEI0185_REV03!B:D,MATCH(H749,RAW_b_TEI0185_REV03!B:B,0),3)),"---"))),"---")</f>
        <v>---</v>
      </c>
      <c r="T749">
        <f>COUNTIF(RAW_b_TEI0185_REV03!B:B,G749)</f>
        <v>2</v>
      </c>
      <c r="U749" t="str">
        <f t="shared" si="82"/>
        <v>CRUVI_HS_CY-CY_SMB_ALERT</v>
      </c>
      <c r="W749" t="str">
        <f>IF(IF(IFERROR(VLOOKUP(H749,$O$6:$O$50,1,),1)=1,1,0),IFERROR(VLOOKUP($F$2&amp;"-"&amp;H749,RAW_b_TEI0185_REV03!C:G,4,0),"--"),"---")</f>
        <v>CG134</v>
      </c>
      <c r="X749" t="str">
        <f t="shared" si="83"/>
        <v>---</v>
      </c>
    </row>
    <row r="750" spans="1:24" x14ac:dyDescent="0.25">
      <c r="A750" t="s">
        <v>5875</v>
      </c>
      <c r="B750" t="s">
        <v>5872</v>
      </c>
      <c r="C750" t="s">
        <v>358</v>
      </c>
      <c r="D750" t="s">
        <v>859</v>
      </c>
      <c r="E750">
        <v>4</v>
      </c>
      <c r="F750" t="str">
        <f t="shared" si="77"/>
        <v>J19-4</v>
      </c>
      <c r="G750" t="str">
        <f>VLOOKUP(F750,RAW_b_TEI0185_REV03!A:B,2,0)</f>
        <v>3.3V</v>
      </c>
      <c r="H750" t="str">
        <f t="shared" si="78"/>
        <v>3.3V</v>
      </c>
      <c r="I750" t="str">
        <f t="shared" si="79"/>
        <v>--</v>
      </c>
      <c r="J750" t="str">
        <f t="shared" si="80"/>
        <v>---</v>
      </c>
      <c r="K750" t="str">
        <f>IFERROR(IF(J750="--",IF(G750=H750,VLOOKUP(G750,RAW_b_TEI0185_REV03!L:N,3,0),SUM(VLOOKUP(H750,RAW_b_TEI0185_REV03!L:N,3,0),VLOOKUP(G750,RAW_b_TEI0185_REV03!L:N,3,0))),"---"),"---")</f>
        <v>---</v>
      </c>
      <c r="L750" t="str">
        <f t="shared" si="81"/>
        <v>J19-4</v>
      </c>
      <c r="M750" t="str">
        <f>IFERROR(IF(
COUNTIF(B2B!H:H,(IF(K750&lt;&gt;"---",IF(INDEX(RAW_b_TEI0185_REV03!B:D,MATCH(H750,RAW_b_TEI0185_REV03!B:B,0),3)=L750,INDEX(
RAW_b_TEI0185_REV03!B:D,MATCH(H750,INDEX(RAW_b_TEI0185_REV03!B:B,MATCH(H750,RAW_b_TEI0185_REV03!B:B,)+1):'RAW_b_TEI0185_REV03'!B11821,)+MATCH(H750,RAW_b_TEI0185_REV03!B:B,),3),INDEX(RAW_b_TEI0185_REV03!B:D,MATCH(H750,RAW_b_TEI0185_REV03!B:B,0),3)),"---")))=1,"---",IF(K750&lt;&gt;"---",IF(INDEX(RAW_b_TEI0185_REV03!B:D,MATCH(H750,RAW_b_TEI0185_REV03!B:B,0),3)=L750,INDEX(
RAW_b_TEI0185_REV03!B:D,MATCH(H750,INDEX(RAW_b_TEI0185_REV03!B:B,MATCH(H750,RAW_b_TEI0185_REV03!B:B,)+1):'RAW_b_TEI0185_REV03'!B11821,)+MATCH(H750,RAW_b_TEI0185_REV03!B:B,),3),INDEX(RAW_b_TEI0185_REV03!B:D,MATCH(H750,RAW_b_TEI0185_REV03!B:B,0),3)),"---")),"---")</f>
        <v>---</v>
      </c>
      <c r="N750" t="str">
        <f>IFERROR(IF(AND(B750="B2B",J750="--"),L750,IF(
COUNTIF(B2B!H:H,(IF(K750&lt;&gt;"---",IF(INDEX(RAW_b_TEI0185_REV03!B:D,MATCH(H750,RAW_b_TEI0185_REV03!B:B,0),3)=L750,INDEX(
RAW_b_TEI0185_REV03!B:D,MATCH(H750,INDEX(RAW_b_TEI0185_REV03!B:B,MATCH(H750,RAW_b_TEI0185_REV03!B:B,)+1):'RAW_b_TEI0185_REV03'!B11821,)+MATCH(H750,RAW_b_TEI0185_REV03!B:B,),3),INDEX(RAW_b_TEI0185_REV03!B:D,MATCH(H750,RAW_b_TEI0185_REV03!B:B,0),3)),"---")))=0,"---",IF(K750&lt;&gt;"---",IF(INDEX(RAW_b_TEI0185_REV03!B:D,MATCH(H750,RAW_b_TEI0185_REV03!B:B,0),3)=L750,INDEX(
RAW_b_TEI0185_REV03!B:D,MATCH(H750,INDEX(RAW_b_TEI0185_REV03!B:B,MATCH(H750,RAW_b_TEI0185_REV03!B:B,)+1):'RAW_b_TEI0185_REV03'!B11821,)+MATCH(H750,RAW_b_TEI0185_REV03!B:B,),3),INDEX(RAW_b_TEI0185_REV03!B:D,MATCH(H750,RAW_b_TEI0185_REV03!B:B,0),3)),"---"))),"---")</f>
        <v>---</v>
      </c>
      <c r="T750">
        <f>COUNTIF(RAW_b_TEI0185_REV03!B:B,G750)</f>
        <v>177</v>
      </c>
      <c r="U750" t="str">
        <f t="shared" si="82"/>
        <v>CRUVI_HS_CY-3.3V</v>
      </c>
      <c r="W750" t="str">
        <f>IF(IF(IFERROR(VLOOKUP(H750,$O$6:$O$50,1,),1)=1,1,0),IFERROR(VLOOKUP($F$2&amp;"-"&amp;H750,RAW_b_TEI0185_REV03!C:G,4,0),"--"),"---")</f>
        <v>---</v>
      </c>
      <c r="X750" t="str">
        <f t="shared" si="83"/>
        <v>---</v>
      </c>
    </row>
    <row r="751" spans="1:24" x14ac:dyDescent="0.25">
      <c r="A751" t="s">
        <v>5876</v>
      </c>
      <c r="B751" t="s">
        <v>5872</v>
      </c>
      <c r="C751" t="s">
        <v>738</v>
      </c>
      <c r="D751" t="s">
        <v>859</v>
      </c>
      <c r="E751">
        <v>5</v>
      </c>
      <c r="F751" t="str">
        <f t="shared" si="77"/>
        <v>J19-5</v>
      </c>
      <c r="G751" t="str">
        <f>VLOOKUP(F751,RAW_b_TEI0185_REV03!A:B,2,0)</f>
        <v>CY_SMB_SDA</v>
      </c>
      <c r="H751" t="str">
        <f t="shared" si="78"/>
        <v>CY_SMB_SDA</v>
      </c>
      <c r="I751" t="str">
        <f t="shared" si="79"/>
        <v>--</v>
      </c>
      <c r="J751" t="str">
        <f t="shared" si="80"/>
        <v>--</v>
      </c>
      <c r="K751">
        <f>IFERROR(IF(J751="--",IF(G751=H751,VLOOKUP(G751,RAW_b_TEI0185_REV03!L:N,3,0),SUM(VLOOKUP(H751,RAW_b_TEI0185_REV03!L:N,3,0),VLOOKUP(G751,RAW_b_TEI0185_REV03!L:N,3,0))),"---"),"---")</f>
        <v>174.10679999999999</v>
      </c>
      <c r="L751" t="str">
        <f t="shared" si="81"/>
        <v>J19-5</v>
      </c>
      <c r="M751" t="str">
        <f>IFERROR(IF(
COUNTIF(B2B!H:H,(IF(K751&lt;&gt;"---",IF(INDEX(RAW_b_TEI0185_REV03!B:D,MATCH(H751,RAW_b_TEI0185_REV03!B:B,0),3)=L751,INDEX(
RAW_b_TEI0185_REV03!B:D,MATCH(H751,INDEX(RAW_b_TEI0185_REV03!B:B,MATCH(H751,RAW_b_TEI0185_REV03!B:B,)+1):'RAW_b_TEI0185_REV03'!B11822,)+MATCH(H751,RAW_b_TEI0185_REV03!B:B,),3),INDEX(RAW_b_TEI0185_REV03!B:D,MATCH(H751,RAW_b_TEI0185_REV03!B:B,0),3)),"---")))=1,"---",IF(K751&lt;&gt;"---",IF(INDEX(RAW_b_TEI0185_REV03!B:D,MATCH(H751,RAW_b_TEI0185_REV03!B:B,0),3)=L751,INDEX(
RAW_b_TEI0185_REV03!B:D,MATCH(H751,INDEX(RAW_b_TEI0185_REV03!B:B,MATCH(H751,RAW_b_TEI0185_REV03!B:B,)+1):'RAW_b_TEI0185_REV03'!B11822,)+MATCH(H751,RAW_b_TEI0185_REV03!B:B,),3),INDEX(RAW_b_TEI0185_REV03!B:D,MATCH(H751,RAW_b_TEI0185_REV03!B:B,0),3)),"---")),"---")</f>
        <v>U1-CD135</v>
      </c>
      <c r="N751" t="str">
        <f>IFERROR(IF(AND(B751="B2B",J751="--"),L751,IF(
COUNTIF(B2B!H:H,(IF(K751&lt;&gt;"---",IF(INDEX(RAW_b_TEI0185_REV03!B:D,MATCH(H751,RAW_b_TEI0185_REV03!B:B,0),3)=L751,INDEX(
RAW_b_TEI0185_REV03!B:D,MATCH(H751,INDEX(RAW_b_TEI0185_REV03!B:B,MATCH(H751,RAW_b_TEI0185_REV03!B:B,)+1):'RAW_b_TEI0185_REV03'!B11822,)+MATCH(H751,RAW_b_TEI0185_REV03!B:B,),3),INDEX(RAW_b_TEI0185_REV03!B:D,MATCH(H751,RAW_b_TEI0185_REV03!B:B,0),3)),"---")))=0,"---",IF(K751&lt;&gt;"---",IF(INDEX(RAW_b_TEI0185_REV03!B:D,MATCH(H751,RAW_b_TEI0185_REV03!B:B,0),3)=L751,INDEX(
RAW_b_TEI0185_REV03!B:D,MATCH(H751,INDEX(RAW_b_TEI0185_REV03!B:B,MATCH(H751,RAW_b_TEI0185_REV03!B:B,)+1):'RAW_b_TEI0185_REV03'!B11822,)+MATCH(H751,RAW_b_TEI0185_REV03!B:B,),3),INDEX(RAW_b_TEI0185_REV03!B:D,MATCH(H751,RAW_b_TEI0185_REV03!B:B,0),3)),"---"))),"---")</f>
        <v>---</v>
      </c>
      <c r="T751">
        <f>COUNTIF(RAW_b_TEI0185_REV03!B:B,G751)</f>
        <v>2</v>
      </c>
      <c r="U751" t="str">
        <f t="shared" si="82"/>
        <v>CRUVI_HS_CY-CY_SMB_SDA</v>
      </c>
      <c r="W751" t="str">
        <f>IF(IF(IFERROR(VLOOKUP(H751,$O$6:$O$50,1,),1)=1,1,0),IFERROR(VLOOKUP($F$2&amp;"-"&amp;H751,RAW_b_TEI0185_REV03!C:G,4,0),"--"),"---")</f>
        <v>CD135</v>
      </c>
      <c r="X751" t="str">
        <f t="shared" si="83"/>
        <v>---</v>
      </c>
    </row>
    <row r="752" spans="1:24" x14ac:dyDescent="0.25">
      <c r="A752" t="s">
        <v>5877</v>
      </c>
      <c r="B752" t="s">
        <v>5872</v>
      </c>
      <c r="C752" t="s">
        <v>723</v>
      </c>
      <c r="D752" t="s">
        <v>859</v>
      </c>
      <c r="E752">
        <v>6</v>
      </c>
      <c r="F752" t="str">
        <f t="shared" si="77"/>
        <v>J19-6</v>
      </c>
      <c r="G752" t="str">
        <f>VLOOKUP(F752,RAW_b_TEI0185_REV03!A:B,2,0)</f>
        <v>CY_HSO</v>
      </c>
      <c r="H752" t="str">
        <f t="shared" si="78"/>
        <v>CY_HSO</v>
      </c>
      <c r="I752" t="str">
        <f t="shared" si="79"/>
        <v>--</v>
      </c>
      <c r="J752" t="str">
        <f t="shared" si="80"/>
        <v>--</v>
      </c>
      <c r="K752">
        <f>IFERROR(IF(J752="--",IF(G752=H752,VLOOKUP(G752,RAW_b_TEI0185_REV03!L:N,3,0),SUM(VLOOKUP(H752,RAW_b_TEI0185_REV03!L:N,3,0),VLOOKUP(G752,RAW_b_TEI0185_REV03!L:N,3,0))),"---"),"---")</f>
        <v>108.88209999999999</v>
      </c>
      <c r="L752" t="str">
        <f t="shared" si="81"/>
        <v>J19-6</v>
      </c>
      <c r="M752" t="str">
        <f>IFERROR(IF(
COUNTIF(B2B!H:H,(IF(K752&lt;&gt;"---",IF(INDEX(RAW_b_TEI0185_REV03!B:D,MATCH(H752,RAW_b_TEI0185_REV03!B:B,0),3)=L752,INDEX(
RAW_b_TEI0185_REV03!B:D,MATCH(H752,INDEX(RAW_b_TEI0185_REV03!B:B,MATCH(H752,RAW_b_TEI0185_REV03!B:B,)+1):'RAW_b_TEI0185_REV03'!B11823,)+MATCH(H752,RAW_b_TEI0185_REV03!B:B,),3),INDEX(RAW_b_TEI0185_REV03!B:D,MATCH(H752,RAW_b_TEI0185_REV03!B:B,0),3)),"---")))=1,"---",IF(K752&lt;&gt;"---",IF(INDEX(RAW_b_TEI0185_REV03!B:D,MATCH(H752,RAW_b_TEI0185_REV03!B:B,0),3)=L752,INDEX(
RAW_b_TEI0185_REV03!B:D,MATCH(H752,INDEX(RAW_b_TEI0185_REV03!B:B,MATCH(H752,RAW_b_TEI0185_REV03!B:B,)+1):'RAW_b_TEI0185_REV03'!B11823,)+MATCH(H752,RAW_b_TEI0185_REV03!B:B,),3),INDEX(RAW_b_TEI0185_REV03!B:D,MATCH(H752,RAW_b_TEI0185_REV03!B:B,0),3)),"---")),"---")</f>
        <v>U1-B70</v>
      </c>
      <c r="N752" t="str">
        <f>IFERROR(IF(AND(B752="B2B",J752="--"),L752,IF(
COUNTIF(B2B!H:H,(IF(K752&lt;&gt;"---",IF(INDEX(RAW_b_TEI0185_REV03!B:D,MATCH(H752,RAW_b_TEI0185_REV03!B:B,0),3)=L752,INDEX(
RAW_b_TEI0185_REV03!B:D,MATCH(H752,INDEX(RAW_b_TEI0185_REV03!B:B,MATCH(H752,RAW_b_TEI0185_REV03!B:B,)+1):'RAW_b_TEI0185_REV03'!B11823,)+MATCH(H752,RAW_b_TEI0185_REV03!B:B,),3),INDEX(RAW_b_TEI0185_REV03!B:D,MATCH(H752,RAW_b_TEI0185_REV03!B:B,0),3)),"---")))=0,"---",IF(K752&lt;&gt;"---",IF(INDEX(RAW_b_TEI0185_REV03!B:D,MATCH(H752,RAW_b_TEI0185_REV03!B:B,0),3)=L752,INDEX(
RAW_b_TEI0185_REV03!B:D,MATCH(H752,INDEX(RAW_b_TEI0185_REV03!B:B,MATCH(H752,RAW_b_TEI0185_REV03!B:B,)+1):'RAW_b_TEI0185_REV03'!B11823,)+MATCH(H752,RAW_b_TEI0185_REV03!B:B,),3),INDEX(RAW_b_TEI0185_REV03!B:D,MATCH(H752,RAW_b_TEI0185_REV03!B:B,0),3)),"---"))),"---")</f>
        <v>---</v>
      </c>
      <c r="T752">
        <f>COUNTIF(RAW_b_TEI0185_REV03!B:B,G752)</f>
        <v>2</v>
      </c>
      <c r="U752" t="str">
        <f t="shared" si="82"/>
        <v>CRUVI_HS_CY-CY_HSO</v>
      </c>
      <c r="W752" t="str">
        <f>IF(IF(IFERROR(VLOOKUP(H752,$O$6:$O$50,1,),1)=1,1,0),IFERROR(VLOOKUP($F$2&amp;"-"&amp;H752,RAW_b_TEI0185_REV03!C:G,4,0),"--"),"---")</f>
        <v>B70</v>
      </c>
      <c r="X752" t="str">
        <f t="shared" si="83"/>
        <v>---</v>
      </c>
    </row>
    <row r="753" spans="1:24" x14ac:dyDescent="0.25">
      <c r="A753" t="s">
        <v>5878</v>
      </c>
      <c r="B753" t="s">
        <v>5872</v>
      </c>
      <c r="C753" t="s">
        <v>735</v>
      </c>
      <c r="D753" t="s">
        <v>859</v>
      </c>
      <c r="E753">
        <v>7</v>
      </c>
      <c r="F753" t="str">
        <f t="shared" si="77"/>
        <v>J19-7</v>
      </c>
      <c r="G753" t="str">
        <f>VLOOKUP(F753,RAW_b_TEI0185_REV03!A:B,2,0)</f>
        <v>CY_SMB_SCL</v>
      </c>
      <c r="H753" t="str">
        <f t="shared" si="78"/>
        <v>CY_SMB_SCL</v>
      </c>
      <c r="I753" t="str">
        <f t="shared" si="79"/>
        <v>--</v>
      </c>
      <c r="J753" t="str">
        <f t="shared" si="80"/>
        <v>--</v>
      </c>
      <c r="K753">
        <f>IFERROR(IF(J753="--",IF(G753=H753,VLOOKUP(G753,RAW_b_TEI0185_REV03!L:N,3,0),SUM(VLOOKUP(H753,RAW_b_TEI0185_REV03!L:N,3,0),VLOOKUP(G753,RAW_b_TEI0185_REV03!L:N,3,0))),"---"),"---")</f>
        <v>175.66300000000001</v>
      </c>
      <c r="L753" t="str">
        <f t="shared" si="81"/>
        <v>J19-7</v>
      </c>
      <c r="M753" t="str">
        <f>IFERROR(IF(
COUNTIF(B2B!H:H,(IF(K753&lt;&gt;"---",IF(INDEX(RAW_b_TEI0185_REV03!B:D,MATCH(H753,RAW_b_TEI0185_REV03!B:B,0),3)=L753,INDEX(
RAW_b_TEI0185_REV03!B:D,MATCH(H753,INDEX(RAW_b_TEI0185_REV03!B:B,MATCH(H753,RAW_b_TEI0185_REV03!B:B,)+1):'RAW_b_TEI0185_REV03'!B11824,)+MATCH(H753,RAW_b_TEI0185_REV03!B:B,),3),INDEX(RAW_b_TEI0185_REV03!B:D,MATCH(H753,RAW_b_TEI0185_REV03!B:B,0),3)),"---")))=1,"---",IF(K753&lt;&gt;"---",IF(INDEX(RAW_b_TEI0185_REV03!B:D,MATCH(H753,RAW_b_TEI0185_REV03!B:B,0),3)=L753,INDEX(
RAW_b_TEI0185_REV03!B:D,MATCH(H753,INDEX(RAW_b_TEI0185_REV03!B:B,MATCH(H753,RAW_b_TEI0185_REV03!B:B,)+1):'RAW_b_TEI0185_REV03'!B11824,)+MATCH(H753,RAW_b_TEI0185_REV03!B:B,),3),INDEX(RAW_b_TEI0185_REV03!B:D,MATCH(H753,RAW_b_TEI0185_REV03!B:B,0),3)),"---")),"---")</f>
        <v>U1-CD134</v>
      </c>
      <c r="N753" t="str">
        <f>IFERROR(IF(AND(B753="B2B",J753="--"),L753,IF(
COUNTIF(B2B!H:H,(IF(K753&lt;&gt;"---",IF(INDEX(RAW_b_TEI0185_REV03!B:D,MATCH(H753,RAW_b_TEI0185_REV03!B:B,0),3)=L753,INDEX(
RAW_b_TEI0185_REV03!B:D,MATCH(H753,INDEX(RAW_b_TEI0185_REV03!B:B,MATCH(H753,RAW_b_TEI0185_REV03!B:B,)+1):'RAW_b_TEI0185_REV03'!B11824,)+MATCH(H753,RAW_b_TEI0185_REV03!B:B,),3),INDEX(RAW_b_TEI0185_REV03!B:D,MATCH(H753,RAW_b_TEI0185_REV03!B:B,0),3)),"---")))=0,"---",IF(K753&lt;&gt;"---",IF(INDEX(RAW_b_TEI0185_REV03!B:D,MATCH(H753,RAW_b_TEI0185_REV03!B:B,0),3)=L753,INDEX(
RAW_b_TEI0185_REV03!B:D,MATCH(H753,INDEX(RAW_b_TEI0185_REV03!B:B,MATCH(H753,RAW_b_TEI0185_REV03!B:B,)+1):'RAW_b_TEI0185_REV03'!B11824,)+MATCH(H753,RAW_b_TEI0185_REV03!B:B,),3),INDEX(RAW_b_TEI0185_REV03!B:D,MATCH(H753,RAW_b_TEI0185_REV03!B:B,0),3)),"---"))),"---")</f>
        <v>---</v>
      </c>
      <c r="T753">
        <f>COUNTIF(RAW_b_TEI0185_REV03!B:B,G753)</f>
        <v>2</v>
      </c>
      <c r="U753" t="str">
        <f t="shared" si="82"/>
        <v>CRUVI_HS_CY-CY_SMB_SCL</v>
      </c>
      <c r="W753" t="str">
        <f>IF(IF(IFERROR(VLOOKUP(H753,$O$6:$O$50,1,),1)=1,1,0),IFERROR(VLOOKUP($F$2&amp;"-"&amp;H753,RAW_b_TEI0185_REV03!C:G,4,0),"--"),"---")</f>
        <v>CD134</v>
      </c>
      <c r="X753" t="str">
        <f t="shared" si="83"/>
        <v>---</v>
      </c>
    </row>
    <row r="754" spans="1:24" x14ac:dyDescent="0.25">
      <c r="A754" t="s">
        <v>5879</v>
      </c>
      <c r="B754" t="s">
        <v>5872</v>
      </c>
      <c r="C754" t="s">
        <v>729</v>
      </c>
      <c r="D754" t="s">
        <v>859</v>
      </c>
      <c r="E754">
        <v>8</v>
      </c>
      <c r="F754" t="str">
        <f t="shared" si="77"/>
        <v>J19-8</v>
      </c>
      <c r="G754" t="str">
        <f>VLOOKUP(F754,RAW_b_TEI0185_REV03!A:B,2,0)</f>
        <v>CY_RESET</v>
      </c>
      <c r="H754" t="str">
        <f t="shared" si="78"/>
        <v>CY_RESET</v>
      </c>
      <c r="I754" t="str">
        <f t="shared" si="79"/>
        <v>--</v>
      </c>
      <c r="J754" t="str">
        <f t="shared" si="80"/>
        <v>--</v>
      </c>
      <c r="K754">
        <f>IFERROR(IF(J754="--",IF(G754=H754,VLOOKUP(G754,RAW_b_TEI0185_REV03!L:N,3,0),SUM(VLOOKUP(H754,RAW_b_TEI0185_REV03!L:N,3,0),VLOOKUP(G754,RAW_b_TEI0185_REV03!L:N,3,0))),"---"),"---")</f>
        <v>110.1267</v>
      </c>
      <c r="L754" t="str">
        <f t="shared" si="81"/>
        <v>J19-8</v>
      </c>
      <c r="M754" t="str">
        <f>IFERROR(IF(
COUNTIF(B2B!H:H,(IF(K754&lt;&gt;"---",IF(INDEX(RAW_b_TEI0185_REV03!B:D,MATCH(H754,RAW_b_TEI0185_REV03!B:B,0),3)=L754,INDEX(
RAW_b_TEI0185_REV03!B:D,MATCH(H754,INDEX(RAW_b_TEI0185_REV03!B:B,MATCH(H754,RAW_b_TEI0185_REV03!B:B,)+1):'RAW_b_TEI0185_REV03'!B11825,)+MATCH(H754,RAW_b_TEI0185_REV03!B:B,),3),INDEX(RAW_b_TEI0185_REV03!B:D,MATCH(H754,RAW_b_TEI0185_REV03!B:B,0),3)),"---")))=1,"---",IF(K754&lt;&gt;"---",IF(INDEX(RAW_b_TEI0185_REV03!B:D,MATCH(H754,RAW_b_TEI0185_REV03!B:B,0),3)=L754,INDEX(
RAW_b_TEI0185_REV03!B:D,MATCH(H754,INDEX(RAW_b_TEI0185_REV03!B:B,MATCH(H754,RAW_b_TEI0185_REV03!B:B,)+1):'RAW_b_TEI0185_REV03'!B11825,)+MATCH(H754,RAW_b_TEI0185_REV03!B:B,),3),INDEX(RAW_b_TEI0185_REV03!B:D,MATCH(H754,RAW_b_TEI0185_REV03!B:B,0),3)),"---")),"---")</f>
        <v>U1-A60</v>
      </c>
      <c r="N754" t="str">
        <f>IFERROR(IF(AND(B754="B2B",J754="--"),L754,IF(
COUNTIF(B2B!H:H,(IF(K754&lt;&gt;"---",IF(INDEX(RAW_b_TEI0185_REV03!B:D,MATCH(H754,RAW_b_TEI0185_REV03!B:B,0),3)=L754,INDEX(
RAW_b_TEI0185_REV03!B:D,MATCH(H754,INDEX(RAW_b_TEI0185_REV03!B:B,MATCH(H754,RAW_b_TEI0185_REV03!B:B,)+1):'RAW_b_TEI0185_REV03'!B11825,)+MATCH(H754,RAW_b_TEI0185_REV03!B:B,),3),INDEX(RAW_b_TEI0185_REV03!B:D,MATCH(H754,RAW_b_TEI0185_REV03!B:B,0),3)),"---")))=0,"---",IF(K754&lt;&gt;"---",IF(INDEX(RAW_b_TEI0185_REV03!B:D,MATCH(H754,RAW_b_TEI0185_REV03!B:B,0),3)=L754,INDEX(
RAW_b_TEI0185_REV03!B:D,MATCH(H754,INDEX(RAW_b_TEI0185_REV03!B:B,MATCH(H754,RAW_b_TEI0185_REV03!B:B,)+1):'RAW_b_TEI0185_REV03'!B11825,)+MATCH(H754,RAW_b_TEI0185_REV03!B:B,),3),INDEX(RAW_b_TEI0185_REV03!B:D,MATCH(H754,RAW_b_TEI0185_REV03!B:B,0),3)),"---"))),"---")</f>
        <v>---</v>
      </c>
      <c r="T754">
        <f>COUNTIF(RAW_b_TEI0185_REV03!B:B,G754)</f>
        <v>2</v>
      </c>
      <c r="U754" t="str">
        <f t="shared" si="82"/>
        <v>CRUVI_HS_CY-CY_RESET</v>
      </c>
      <c r="W754" t="str">
        <f>IF(IF(IFERROR(VLOOKUP(H754,$O$6:$O$50,1,),1)=1,1,0),IFERROR(VLOOKUP($F$2&amp;"-"&amp;H754,RAW_b_TEI0185_REV03!C:G,4,0),"--"),"---")</f>
        <v>A60</v>
      </c>
      <c r="X754" t="str">
        <f t="shared" si="83"/>
        <v>---</v>
      </c>
    </row>
    <row r="755" spans="1:24" x14ac:dyDescent="0.25">
      <c r="A755" t="s">
        <v>5880</v>
      </c>
      <c r="B755" t="s">
        <v>5872</v>
      </c>
      <c r="C755" t="s">
        <v>358</v>
      </c>
      <c r="D755" t="s">
        <v>859</v>
      </c>
      <c r="E755">
        <v>9</v>
      </c>
      <c r="F755" t="str">
        <f t="shared" si="77"/>
        <v>J19-9</v>
      </c>
      <c r="G755" t="str">
        <f>VLOOKUP(F755,RAW_b_TEI0185_REV03!A:B,2,0)</f>
        <v>3.3V</v>
      </c>
      <c r="H755" t="str">
        <f t="shared" si="78"/>
        <v>3.3V</v>
      </c>
      <c r="I755" t="str">
        <f t="shared" si="79"/>
        <v>--</v>
      </c>
      <c r="J755" t="str">
        <f t="shared" si="80"/>
        <v>---</v>
      </c>
      <c r="K755" t="str">
        <f>IFERROR(IF(J755="--",IF(G755=H755,VLOOKUP(G755,RAW_b_TEI0185_REV03!L:N,3,0),SUM(VLOOKUP(H755,RAW_b_TEI0185_REV03!L:N,3,0),VLOOKUP(G755,RAW_b_TEI0185_REV03!L:N,3,0))),"---"),"---")</f>
        <v>---</v>
      </c>
      <c r="L755" t="str">
        <f t="shared" si="81"/>
        <v>J19-9</v>
      </c>
      <c r="M755" t="str">
        <f>IFERROR(IF(
COUNTIF(B2B!H:H,(IF(K755&lt;&gt;"---",IF(INDEX(RAW_b_TEI0185_REV03!B:D,MATCH(H755,RAW_b_TEI0185_REV03!B:B,0),3)=L755,INDEX(
RAW_b_TEI0185_REV03!B:D,MATCH(H755,INDEX(RAW_b_TEI0185_REV03!B:B,MATCH(H755,RAW_b_TEI0185_REV03!B:B,)+1):'RAW_b_TEI0185_REV03'!B11826,)+MATCH(H755,RAW_b_TEI0185_REV03!B:B,),3),INDEX(RAW_b_TEI0185_REV03!B:D,MATCH(H755,RAW_b_TEI0185_REV03!B:B,0),3)),"---")))=1,"---",IF(K755&lt;&gt;"---",IF(INDEX(RAW_b_TEI0185_REV03!B:D,MATCH(H755,RAW_b_TEI0185_REV03!B:B,0),3)=L755,INDEX(
RAW_b_TEI0185_REV03!B:D,MATCH(H755,INDEX(RAW_b_TEI0185_REV03!B:B,MATCH(H755,RAW_b_TEI0185_REV03!B:B,)+1):'RAW_b_TEI0185_REV03'!B11826,)+MATCH(H755,RAW_b_TEI0185_REV03!B:B,),3),INDEX(RAW_b_TEI0185_REV03!B:D,MATCH(H755,RAW_b_TEI0185_REV03!B:B,0),3)),"---")),"---")</f>
        <v>---</v>
      </c>
      <c r="N755" t="str">
        <f>IFERROR(IF(AND(B755="B2B",J755="--"),L755,IF(
COUNTIF(B2B!H:H,(IF(K755&lt;&gt;"---",IF(INDEX(RAW_b_TEI0185_REV03!B:D,MATCH(H755,RAW_b_TEI0185_REV03!B:B,0),3)=L755,INDEX(
RAW_b_TEI0185_REV03!B:D,MATCH(H755,INDEX(RAW_b_TEI0185_REV03!B:B,MATCH(H755,RAW_b_TEI0185_REV03!B:B,)+1):'RAW_b_TEI0185_REV03'!B11826,)+MATCH(H755,RAW_b_TEI0185_REV03!B:B,),3),INDEX(RAW_b_TEI0185_REV03!B:D,MATCH(H755,RAW_b_TEI0185_REV03!B:B,0),3)),"---")))=0,"---",IF(K755&lt;&gt;"---",IF(INDEX(RAW_b_TEI0185_REV03!B:D,MATCH(H755,RAW_b_TEI0185_REV03!B:B,0),3)=L755,INDEX(
RAW_b_TEI0185_REV03!B:D,MATCH(H755,INDEX(RAW_b_TEI0185_REV03!B:B,MATCH(H755,RAW_b_TEI0185_REV03!B:B,)+1):'RAW_b_TEI0185_REV03'!B11826,)+MATCH(H755,RAW_b_TEI0185_REV03!B:B,),3),INDEX(RAW_b_TEI0185_REV03!B:D,MATCH(H755,RAW_b_TEI0185_REV03!B:B,0),3)),"---"))),"---")</f>
        <v>---</v>
      </c>
      <c r="T755">
        <f>COUNTIF(RAW_b_TEI0185_REV03!B:B,G755)</f>
        <v>177</v>
      </c>
      <c r="U755" t="str">
        <f t="shared" si="82"/>
        <v>CRUVI_HS_CY-3.3V</v>
      </c>
      <c r="W755" t="str">
        <f>IF(IF(IFERROR(VLOOKUP(H755,$O$6:$O$50,1,),1)=1,1,0),IFERROR(VLOOKUP($F$2&amp;"-"&amp;H755,RAW_b_TEI0185_REV03!C:G,4,0),"--"),"---")</f>
        <v>---</v>
      </c>
      <c r="X755" t="str">
        <f t="shared" si="83"/>
        <v>---</v>
      </c>
    </row>
    <row r="756" spans="1:24" x14ac:dyDescent="0.25">
      <c r="A756" t="s">
        <v>5881</v>
      </c>
      <c r="B756" t="s">
        <v>5872</v>
      </c>
      <c r="C756" t="s">
        <v>717</v>
      </c>
      <c r="D756" t="s">
        <v>859</v>
      </c>
      <c r="E756">
        <v>10</v>
      </c>
      <c r="F756" t="str">
        <f t="shared" si="77"/>
        <v>J19-10</v>
      </c>
      <c r="G756" t="str">
        <f>VLOOKUP(F756,RAW_b_TEI0185_REV03!A:B,2,0)</f>
        <v>CY_HSI</v>
      </c>
      <c r="H756" t="str">
        <f t="shared" si="78"/>
        <v>CY_HSI</v>
      </c>
      <c r="I756" t="str">
        <f t="shared" si="79"/>
        <v>--</v>
      </c>
      <c r="J756" t="str">
        <f t="shared" si="80"/>
        <v>--</v>
      </c>
      <c r="K756">
        <f>IFERROR(IF(J756="--",IF(G756=H756,VLOOKUP(G756,RAW_b_TEI0185_REV03!L:N,3,0),SUM(VLOOKUP(H756,RAW_b_TEI0185_REV03!L:N,3,0),VLOOKUP(G756,RAW_b_TEI0185_REV03!L:N,3,0))),"---"),"---")</f>
        <v>110.949</v>
      </c>
      <c r="L756" t="str">
        <f t="shared" si="81"/>
        <v>J19-10</v>
      </c>
      <c r="M756" t="str">
        <f>IFERROR(IF(
COUNTIF(B2B!H:H,(IF(K756&lt;&gt;"---",IF(INDEX(RAW_b_TEI0185_REV03!B:D,MATCH(H756,RAW_b_TEI0185_REV03!B:B,0),3)=L756,INDEX(
RAW_b_TEI0185_REV03!B:D,MATCH(H756,INDEX(RAW_b_TEI0185_REV03!B:B,MATCH(H756,RAW_b_TEI0185_REV03!B:B,)+1):'RAW_b_TEI0185_REV03'!B11827,)+MATCH(H756,RAW_b_TEI0185_REV03!B:B,),3),INDEX(RAW_b_TEI0185_REV03!B:D,MATCH(H756,RAW_b_TEI0185_REV03!B:B,0),3)),"---")))=1,"---",IF(K756&lt;&gt;"---",IF(INDEX(RAW_b_TEI0185_REV03!B:D,MATCH(H756,RAW_b_TEI0185_REV03!B:B,0),3)=L756,INDEX(
RAW_b_TEI0185_REV03!B:D,MATCH(H756,INDEX(RAW_b_TEI0185_REV03!B:B,MATCH(H756,RAW_b_TEI0185_REV03!B:B,)+1):'RAW_b_TEI0185_REV03'!B11827,)+MATCH(H756,RAW_b_TEI0185_REV03!B:B,),3),INDEX(RAW_b_TEI0185_REV03!B:D,MATCH(H756,RAW_b_TEI0185_REV03!B:B,0),3)),"---")),"---")</f>
        <v>U1-B56</v>
      </c>
      <c r="N756" t="str">
        <f>IFERROR(IF(AND(B756="B2B",J756="--"),L756,IF(
COUNTIF(B2B!H:H,(IF(K756&lt;&gt;"---",IF(INDEX(RAW_b_TEI0185_REV03!B:D,MATCH(H756,RAW_b_TEI0185_REV03!B:B,0),3)=L756,INDEX(
RAW_b_TEI0185_REV03!B:D,MATCH(H756,INDEX(RAW_b_TEI0185_REV03!B:B,MATCH(H756,RAW_b_TEI0185_REV03!B:B,)+1):'RAW_b_TEI0185_REV03'!B11827,)+MATCH(H756,RAW_b_TEI0185_REV03!B:B,),3),INDEX(RAW_b_TEI0185_REV03!B:D,MATCH(H756,RAW_b_TEI0185_REV03!B:B,0),3)),"---")))=0,"---",IF(K756&lt;&gt;"---",IF(INDEX(RAW_b_TEI0185_REV03!B:D,MATCH(H756,RAW_b_TEI0185_REV03!B:B,0),3)=L756,INDEX(
RAW_b_TEI0185_REV03!B:D,MATCH(H756,INDEX(RAW_b_TEI0185_REV03!B:B,MATCH(H756,RAW_b_TEI0185_REV03!B:B,)+1):'RAW_b_TEI0185_REV03'!B11827,)+MATCH(H756,RAW_b_TEI0185_REV03!B:B,),3),INDEX(RAW_b_TEI0185_REV03!B:D,MATCH(H756,RAW_b_TEI0185_REV03!B:B,0),3)),"---"))),"---")</f>
        <v>---</v>
      </c>
      <c r="T756">
        <f>COUNTIF(RAW_b_TEI0185_REV03!B:B,G756)</f>
        <v>2</v>
      </c>
      <c r="U756" t="str">
        <f t="shared" si="82"/>
        <v>CRUVI_HS_CY-CY_HSI</v>
      </c>
      <c r="W756" t="str">
        <f>IF(IF(IFERROR(VLOOKUP(H756,$O$6:$O$50,1,),1)=1,1,0),IFERROR(VLOOKUP($F$2&amp;"-"&amp;H756,RAW_b_TEI0185_REV03!C:G,4,0),"--"),"---")</f>
        <v>B56</v>
      </c>
      <c r="X756" t="str">
        <f t="shared" si="83"/>
        <v>---</v>
      </c>
    </row>
    <row r="757" spans="1:24" x14ac:dyDescent="0.25">
      <c r="A757" t="s">
        <v>5882</v>
      </c>
      <c r="B757" t="s">
        <v>5872</v>
      </c>
      <c r="C757" t="s">
        <v>726</v>
      </c>
      <c r="D757" t="s">
        <v>859</v>
      </c>
      <c r="E757">
        <v>11</v>
      </c>
      <c r="F757" t="str">
        <f t="shared" si="77"/>
        <v>J19-11</v>
      </c>
      <c r="G757" t="str">
        <f>VLOOKUP(F757,RAW_b_TEI0185_REV03!A:B,2,0)</f>
        <v>CY_REFCLK</v>
      </c>
      <c r="H757" t="str">
        <f t="shared" si="78"/>
        <v>CY_REFCLK</v>
      </c>
      <c r="I757" t="str">
        <f t="shared" si="79"/>
        <v>--</v>
      </c>
      <c r="J757" t="str">
        <f t="shared" si="80"/>
        <v>--</v>
      </c>
      <c r="K757">
        <f>IFERROR(IF(J757="--",IF(G757=H757,VLOOKUP(G757,RAW_b_TEI0185_REV03!L:N,3,0),SUM(VLOOKUP(H757,RAW_b_TEI0185_REV03!L:N,3,0),VLOOKUP(G757,RAW_b_TEI0185_REV03!L:N,3,0))),"---"),"---")</f>
        <v>183.7432</v>
      </c>
      <c r="L757" t="str">
        <f t="shared" si="81"/>
        <v>J19-11</v>
      </c>
      <c r="M757" t="str">
        <f>IFERROR(IF(
COUNTIF(B2B!H:H,(IF(K757&lt;&gt;"---",IF(INDEX(RAW_b_TEI0185_REV03!B:D,MATCH(H757,RAW_b_TEI0185_REV03!B:B,0),3)=L757,INDEX(
RAW_b_TEI0185_REV03!B:D,MATCH(H757,INDEX(RAW_b_TEI0185_REV03!B:B,MATCH(H757,RAW_b_TEI0185_REV03!B:B,)+1):'RAW_b_TEI0185_REV03'!B11828,)+MATCH(H757,RAW_b_TEI0185_REV03!B:B,),3),INDEX(RAW_b_TEI0185_REV03!B:D,MATCH(H757,RAW_b_TEI0185_REV03!B:B,0),3)),"---")))=1,"---",IF(K757&lt;&gt;"---",IF(INDEX(RAW_b_TEI0185_REV03!B:D,MATCH(H757,RAW_b_TEI0185_REV03!B:B,0),3)=L757,INDEX(
RAW_b_TEI0185_REV03!B:D,MATCH(H757,INDEX(RAW_b_TEI0185_REV03!B:B,MATCH(H757,RAW_b_TEI0185_REV03!B:B,)+1):'RAW_b_TEI0185_REV03'!B11828,)+MATCH(H757,RAW_b_TEI0185_REV03!B:B,),3),INDEX(RAW_b_TEI0185_REV03!B:D,MATCH(H757,RAW_b_TEI0185_REV03!B:B,0),3)),"---")),"---")</f>
        <v>U1-CH128</v>
      </c>
      <c r="N757" t="str">
        <f>IFERROR(IF(AND(B757="B2B",J757="--"),L757,IF(
COUNTIF(B2B!H:H,(IF(K757&lt;&gt;"---",IF(INDEX(RAW_b_TEI0185_REV03!B:D,MATCH(H757,RAW_b_TEI0185_REV03!B:B,0),3)=L757,INDEX(
RAW_b_TEI0185_REV03!B:D,MATCH(H757,INDEX(RAW_b_TEI0185_REV03!B:B,MATCH(H757,RAW_b_TEI0185_REV03!B:B,)+1):'RAW_b_TEI0185_REV03'!B11828,)+MATCH(H757,RAW_b_TEI0185_REV03!B:B,),3),INDEX(RAW_b_TEI0185_REV03!B:D,MATCH(H757,RAW_b_TEI0185_REV03!B:B,0),3)),"---")))=0,"---",IF(K757&lt;&gt;"---",IF(INDEX(RAW_b_TEI0185_REV03!B:D,MATCH(H757,RAW_b_TEI0185_REV03!B:B,0),3)=L757,INDEX(
RAW_b_TEI0185_REV03!B:D,MATCH(H757,INDEX(RAW_b_TEI0185_REV03!B:B,MATCH(H757,RAW_b_TEI0185_REV03!B:B,)+1):'RAW_b_TEI0185_REV03'!B11828,)+MATCH(H757,RAW_b_TEI0185_REV03!B:B,),3),INDEX(RAW_b_TEI0185_REV03!B:D,MATCH(H757,RAW_b_TEI0185_REV03!B:B,0),3)),"---"))),"---")</f>
        <v>---</v>
      </c>
      <c r="T757">
        <f>COUNTIF(RAW_b_TEI0185_REV03!B:B,G757)</f>
        <v>2</v>
      </c>
      <c r="U757" t="str">
        <f t="shared" si="82"/>
        <v>CRUVI_HS_CY-CY_REFCLK</v>
      </c>
      <c r="W757" t="str">
        <f>IF(IF(IFERROR(VLOOKUP(H757,$O$6:$O$50,1,),1)=1,1,0),IFERROR(VLOOKUP($F$2&amp;"-"&amp;H757,RAW_b_TEI0185_REV03!C:G,4,0),"--"),"---")</f>
        <v>CH128</v>
      </c>
      <c r="X757" t="str">
        <f t="shared" si="83"/>
        <v>---</v>
      </c>
    </row>
    <row r="758" spans="1:24" x14ac:dyDescent="0.25">
      <c r="A758" t="s">
        <v>5883</v>
      </c>
      <c r="B758" t="s">
        <v>5872</v>
      </c>
      <c r="C758" t="s">
        <v>294</v>
      </c>
      <c r="D758" t="s">
        <v>859</v>
      </c>
      <c r="E758">
        <v>12</v>
      </c>
      <c r="F758" t="str">
        <f t="shared" si="77"/>
        <v>J19-12</v>
      </c>
      <c r="G758" t="str">
        <f>VLOOKUP(F758,RAW_b_TEI0185_REV03!A:B,2,0)</f>
        <v>GND</v>
      </c>
      <c r="H758" t="str">
        <f t="shared" si="78"/>
        <v>GND</v>
      </c>
      <c r="I758" t="str">
        <f t="shared" si="79"/>
        <v>--</v>
      </c>
      <c r="J758" t="str">
        <f t="shared" si="80"/>
        <v>---</v>
      </c>
      <c r="K758" t="str">
        <f>IFERROR(IF(J758="--",IF(G758=H758,VLOOKUP(G758,RAW_b_TEI0185_REV03!L:N,3,0),SUM(VLOOKUP(H758,RAW_b_TEI0185_REV03!L:N,3,0),VLOOKUP(G758,RAW_b_TEI0185_REV03!L:N,3,0))),"---"),"---")</f>
        <v>---</v>
      </c>
      <c r="L758" t="str">
        <f t="shared" si="81"/>
        <v>J19-12</v>
      </c>
      <c r="M758" t="str">
        <f>IFERROR(IF(
COUNTIF(B2B!H:H,(IF(K758&lt;&gt;"---",IF(INDEX(RAW_b_TEI0185_REV03!B:D,MATCH(H758,RAW_b_TEI0185_REV03!B:B,0),3)=L758,INDEX(
RAW_b_TEI0185_REV03!B:D,MATCH(H758,INDEX(RAW_b_TEI0185_REV03!B:B,MATCH(H758,RAW_b_TEI0185_REV03!B:B,)+1):'RAW_b_TEI0185_REV03'!B11829,)+MATCH(H758,RAW_b_TEI0185_REV03!B:B,),3),INDEX(RAW_b_TEI0185_REV03!B:D,MATCH(H758,RAW_b_TEI0185_REV03!B:B,0),3)),"---")))=1,"---",IF(K758&lt;&gt;"---",IF(INDEX(RAW_b_TEI0185_REV03!B:D,MATCH(H758,RAW_b_TEI0185_REV03!B:B,0),3)=L758,INDEX(
RAW_b_TEI0185_REV03!B:D,MATCH(H758,INDEX(RAW_b_TEI0185_REV03!B:B,MATCH(H758,RAW_b_TEI0185_REV03!B:B,)+1):'RAW_b_TEI0185_REV03'!B11829,)+MATCH(H758,RAW_b_TEI0185_REV03!B:B,),3),INDEX(RAW_b_TEI0185_REV03!B:D,MATCH(H758,RAW_b_TEI0185_REV03!B:B,0),3)),"---")),"---")</f>
        <v>---</v>
      </c>
      <c r="N758" t="str">
        <f>IFERROR(IF(AND(B758="B2B",J758="--"),L758,IF(
COUNTIF(B2B!H:H,(IF(K758&lt;&gt;"---",IF(INDEX(RAW_b_TEI0185_REV03!B:D,MATCH(H758,RAW_b_TEI0185_REV03!B:B,0),3)=L758,INDEX(
RAW_b_TEI0185_REV03!B:D,MATCH(H758,INDEX(RAW_b_TEI0185_REV03!B:B,MATCH(H758,RAW_b_TEI0185_REV03!B:B,)+1):'RAW_b_TEI0185_REV03'!B11829,)+MATCH(H758,RAW_b_TEI0185_REV03!B:B,),3),INDEX(RAW_b_TEI0185_REV03!B:D,MATCH(H758,RAW_b_TEI0185_REV03!B:B,0),3)),"---")))=0,"---",IF(K758&lt;&gt;"---",IF(INDEX(RAW_b_TEI0185_REV03!B:D,MATCH(H758,RAW_b_TEI0185_REV03!B:B,0),3)=L758,INDEX(
RAW_b_TEI0185_REV03!B:D,MATCH(H758,INDEX(RAW_b_TEI0185_REV03!B:B,MATCH(H758,RAW_b_TEI0185_REV03!B:B,)+1):'RAW_b_TEI0185_REV03'!B11829,)+MATCH(H758,RAW_b_TEI0185_REV03!B:B,),3),INDEX(RAW_b_TEI0185_REV03!B:D,MATCH(H758,RAW_b_TEI0185_REV03!B:B,0),3)),"---"))),"---")</f>
        <v>---</v>
      </c>
      <c r="T758">
        <f>COUNTIF(RAW_b_TEI0185_REV03!B:B,G758)</f>
        <v>2019</v>
      </c>
      <c r="U758" t="str">
        <f t="shared" si="82"/>
        <v>CRUVI_HS_CY-GND</v>
      </c>
      <c r="W758" t="str">
        <f>IF(IF(IFERROR(VLOOKUP(H758,$O$6:$O$50,1,),1)=1,1,0),IFERROR(VLOOKUP($F$2&amp;"-"&amp;H758,RAW_b_TEI0185_REV03!C:G,4,0),"--"),"---")</f>
        <v>---</v>
      </c>
      <c r="X758" t="str">
        <f t="shared" si="83"/>
        <v>---</v>
      </c>
    </row>
    <row r="759" spans="1:24" x14ac:dyDescent="0.25">
      <c r="A759" t="s">
        <v>5884</v>
      </c>
      <c r="B759" t="s">
        <v>5872</v>
      </c>
      <c r="C759" t="s">
        <v>294</v>
      </c>
      <c r="D759" t="s">
        <v>859</v>
      </c>
      <c r="E759">
        <v>13</v>
      </c>
      <c r="F759" t="str">
        <f t="shared" si="77"/>
        <v>J19-13</v>
      </c>
      <c r="G759" t="str">
        <f>VLOOKUP(F759,RAW_b_TEI0185_REV03!A:B,2,0)</f>
        <v>GND</v>
      </c>
      <c r="H759" t="str">
        <f t="shared" si="78"/>
        <v>GND</v>
      </c>
      <c r="I759" t="str">
        <f t="shared" si="79"/>
        <v>--</v>
      </c>
      <c r="J759" t="str">
        <f t="shared" si="80"/>
        <v>---</v>
      </c>
      <c r="K759" t="str">
        <f>IFERROR(IF(J759="--",IF(G759=H759,VLOOKUP(G759,RAW_b_TEI0185_REV03!L:N,3,0),SUM(VLOOKUP(H759,RAW_b_TEI0185_REV03!L:N,3,0),VLOOKUP(G759,RAW_b_TEI0185_REV03!L:N,3,0))),"---"),"---")</f>
        <v>---</v>
      </c>
      <c r="L759" t="str">
        <f t="shared" si="81"/>
        <v>J19-13</v>
      </c>
      <c r="M759" t="str">
        <f>IFERROR(IF(
COUNTIF(B2B!H:H,(IF(K759&lt;&gt;"---",IF(INDEX(RAW_b_TEI0185_REV03!B:D,MATCH(H759,RAW_b_TEI0185_REV03!B:B,0),3)=L759,INDEX(
RAW_b_TEI0185_REV03!B:D,MATCH(H759,INDEX(RAW_b_TEI0185_REV03!B:B,MATCH(H759,RAW_b_TEI0185_REV03!B:B,)+1):'RAW_b_TEI0185_REV03'!B11830,)+MATCH(H759,RAW_b_TEI0185_REV03!B:B,),3),INDEX(RAW_b_TEI0185_REV03!B:D,MATCH(H759,RAW_b_TEI0185_REV03!B:B,0),3)),"---")))=1,"---",IF(K759&lt;&gt;"---",IF(INDEX(RAW_b_TEI0185_REV03!B:D,MATCH(H759,RAW_b_TEI0185_REV03!B:B,0),3)=L759,INDEX(
RAW_b_TEI0185_REV03!B:D,MATCH(H759,INDEX(RAW_b_TEI0185_REV03!B:B,MATCH(H759,RAW_b_TEI0185_REV03!B:B,)+1):'RAW_b_TEI0185_REV03'!B11830,)+MATCH(H759,RAW_b_TEI0185_REV03!B:B,),3),INDEX(RAW_b_TEI0185_REV03!B:D,MATCH(H759,RAW_b_TEI0185_REV03!B:B,0),3)),"---")),"---")</f>
        <v>---</v>
      </c>
      <c r="N759" t="str">
        <f>IFERROR(IF(AND(B759="B2B",J759="--"),L759,IF(
COUNTIF(B2B!H:H,(IF(K759&lt;&gt;"---",IF(INDEX(RAW_b_TEI0185_REV03!B:D,MATCH(H759,RAW_b_TEI0185_REV03!B:B,0),3)=L759,INDEX(
RAW_b_TEI0185_REV03!B:D,MATCH(H759,INDEX(RAW_b_TEI0185_REV03!B:B,MATCH(H759,RAW_b_TEI0185_REV03!B:B,)+1):'RAW_b_TEI0185_REV03'!B11830,)+MATCH(H759,RAW_b_TEI0185_REV03!B:B,),3),INDEX(RAW_b_TEI0185_REV03!B:D,MATCH(H759,RAW_b_TEI0185_REV03!B:B,0),3)),"---")))=0,"---",IF(K759&lt;&gt;"---",IF(INDEX(RAW_b_TEI0185_REV03!B:D,MATCH(H759,RAW_b_TEI0185_REV03!B:B,0),3)=L759,INDEX(
RAW_b_TEI0185_REV03!B:D,MATCH(H759,INDEX(RAW_b_TEI0185_REV03!B:B,MATCH(H759,RAW_b_TEI0185_REV03!B:B,)+1):'RAW_b_TEI0185_REV03'!B11830,)+MATCH(H759,RAW_b_TEI0185_REV03!B:B,),3),INDEX(RAW_b_TEI0185_REV03!B:D,MATCH(H759,RAW_b_TEI0185_REV03!B:B,0),3)),"---"))),"---")</f>
        <v>---</v>
      </c>
      <c r="T759">
        <f>COUNTIF(RAW_b_TEI0185_REV03!B:B,G759)</f>
        <v>2019</v>
      </c>
      <c r="U759" t="str">
        <f t="shared" si="82"/>
        <v>CRUVI_HS_CY-GND</v>
      </c>
      <c r="W759" t="str">
        <f>IF(IF(IFERROR(VLOOKUP(H759,$O$6:$O$50,1,),1)=1,1,0),IFERROR(VLOOKUP($F$2&amp;"-"&amp;H759,RAW_b_TEI0185_REV03!C:G,4,0),"--"),"---")</f>
        <v>---</v>
      </c>
      <c r="X759" t="str">
        <f t="shared" si="83"/>
        <v>---</v>
      </c>
    </row>
    <row r="760" spans="1:24" x14ac:dyDescent="0.25">
      <c r="A760" t="s">
        <v>5885</v>
      </c>
      <c r="B760" t="s">
        <v>5872</v>
      </c>
      <c r="C760" t="s">
        <v>648</v>
      </c>
      <c r="D760" t="s">
        <v>859</v>
      </c>
      <c r="E760">
        <v>14</v>
      </c>
      <c r="F760" t="str">
        <f t="shared" si="77"/>
        <v>J19-14</v>
      </c>
      <c r="G760" t="str">
        <f>VLOOKUP(F760,RAW_b_TEI0185_REV03!A:B,2,0)</f>
        <v>CY_A0_P</v>
      </c>
      <c r="H760" t="str">
        <f t="shared" si="78"/>
        <v>CY_A0_P</v>
      </c>
      <c r="I760" t="str">
        <f t="shared" si="79"/>
        <v>--</v>
      </c>
      <c r="J760" t="str">
        <f t="shared" si="80"/>
        <v>--</v>
      </c>
      <c r="K760">
        <f>IFERROR(IF(J760="--",IF(G760=H760,VLOOKUP(G760,RAW_b_TEI0185_REV03!L:N,3,0),SUM(VLOOKUP(H760,RAW_b_TEI0185_REV03!L:N,3,0),VLOOKUP(G760,RAW_b_TEI0185_REV03!L:N,3,0))),"---"),"---")</f>
        <v>147.6378</v>
      </c>
      <c r="L760" t="str">
        <f t="shared" si="81"/>
        <v>J19-14</v>
      </c>
      <c r="M760" t="str">
        <f>IFERROR(IF(
COUNTIF(B2B!H:H,(IF(K760&lt;&gt;"---",IF(INDEX(RAW_b_TEI0185_REV03!B:D,MATCH(H760,RAW_b_TEI0185_REV03!B:B,0),3)=L760,INDEX(
RAW_b_TEI0185_REV03!B:D,MATCH(H760,INDEX(RAW_b_TEI0185_REV03!B:B,MATCH(H760,RAW_b_TEI0185_REV03!B:B,)+1):'RAW_b_TEI0185_REV03'!B11831,)+MATCH(H760,RAW_b_TEI0185_REV03!B:B,),3),INDEX(RAW_b_TEI0185_REV03!B:D,MATCH(H760,RAW_b_TEI0185_REV03!B:B,0),3)),"---")))=1,"---",IF(K760&lt;&gt;"---",IF(INDEX(RAW_b_TEI0185_REV03!B:D,MATCH(H760,RAW_b_TEI0185_REV03!B:B,0),3)=L760,INDEX(
RAW_b_TEI0185_REV03!B:D,MATCH(H760,INDEX(RAW_b_TEI0185_REV03!B:B,MATCH(H760,RAW_b_TEI0185_REV03!B:B,)+1):'RAW_b_TEI0185_REV03'!B11831,)+MATCH(H760,RAW_b_TEI0185_REV03!B:B,),3),INDEX(RAW_b_TEI0185_REV03!B:D,MATCH(H760,RAW_b_TEI0185_REV03!B:B,0),3)),"---")),"---")</f>
        <v>U1-T65</v>
      </c>
      <c r="N760" t="str">
        <f>IFERROR(IF(AND(B760="B2B",J760="--"),L760,IF(
COUNTIF(B2B!H:H,(IF(K760&lt;&gt;"---",IF(INDEX(RAW_b_TEI0185_REV03!B:D,MATCH(H760,RAW_b_TEI0185_REV03!B:B,0),3)=L760,INDEX(
RAW_b_TEI0185_REV03!B:D,MATCH(H760,INDEX(RAW_b_TEI0185_REV03!B:B,MATCH(H760,RAW_b_TEI0185_REV03!B:B,)+1):'RAW_b_TEI0185_REV03'!B11831,)+MATCH(H760,RAW_b_TEI0185_REV03!B:B,),3),INDEX(RAW_b_TEI0185_REV03!B:D,MATCH(H760,RAW_b_TEI0185_REV03!B:B,0),3)),"---")))=0,"---",IF(K760&lt;&gt;"---",IF(INDEX(RAW_b_TEI0185_REV03!B:D,MATCH(H760,RAW_b_TEI0185_REV03!B:B,0),3)=L760,INDEX(
RAW_b_TEI0185_REV03!B:D,MATCH(H760,INDEX(RAW_b_TEI0185_REV03!B:B,MATCH(H760,RAW_b_TEI0185_REV03!B:B,)+1):'RAW_b_TEI0185_REV03'!B11831,)+MATCH(H760,RAW_b_TEI0185_REV03!B:B,),3),INDEX(RAW_b_TEI0185_REV03!B:D,MATCH(H760,RAW_b_TEI0185_REV03!B:B,0),3)),"---"))),"---")</f>
        <v>---</v>
      </c>
      <c r="T760">
        <f>COUNTIF(RAW_b_TEI0185_REV03!B:B,G760)</f>
        <v>2</v>
      </c>
      <c r="U760" t="str">
        <f t="shared" si="82"/>
        <v>CRUVI_HS_CY-CY_A0_P</v>
      </c>
      <c r="W760" t="str">
        <f>IF(IF(IFERROR(VLOOKUP(H760,$O$6:$O$50,1,),1)=1,1,0),IFERROR(VLOOKUP($F$2&amp;"-"&amp;H760,RAW_b_TEI0185_REV03!C:G,4,0),"--"),"---")</f>
        <v>T65</v>
      </c>
      <c r="X760" t="str">
        <f t="shared" si="83"/>
        <v>---</v>
      </c>
    </row>
    <row r="761" spans="1:24" x14ac:dyDescent="0.25">
      <c r="A761" t="s">
        <v>5886</v>
      </c>
      <c r="B761" t="s">
        <v>5872</v>
      </c>
      <c r="C761" t="s">
        <v>684</v>
      </c>
      <c r="D761" t="s">
        <v>859</v>
      </c>
      <c r="E761">
        <v>15</v>
      </c>
      <c r="F761" t="str">
        <f t="shared" si="77"/>
        <v>J19-15</v>
      </c>
      <c r="G761" t="str">
        <f>VLOOKUP(F761,RAW_b_TEI0185_REV03!A:B,2,0)</f>
        <v>CY_B0_P</v>
      </c>
      <c r="H761" t="str">
        <f t="shared" si="78"/>
        <v>CY_B0_P</v>
      </c>
      <c r="I761" t="str">
        <f t="shared" si="79"/>
        <v>--</v>
      </c>
      <c r="J761" t="str">
        <f t="shared" si="80"/>
        <v>--</v>
      </c>
      <c r="K761">
        <f>IFERROR(IF(J761="--",IF(G761=H761,VLOOKUP(G761,RAW_b_TEI0185_REV03!L:N,3,0),SUM(VLOOKUP(H761,RAW_b_TEI0185_REV03!L:N,3,0),VLOOKUP(G761,RAW_b_TEI0185_REV03!L:N,3,0))),"---"),"---")</f>
        <v>133.4879</v>
      </c>
      <c r="L761" t="str">
        <f t="shared" si="81"/>
        <v>J19-15</v>
      </c>
      <c r="M761" t="str">
        <f>IFERROR(IF(
COUNTIF(B2B!H:H,(IF(K761&lt;&gt;"---",IF(INDEX(RAW_b_TEI0185_REV03!B:D,MATCH(H761,RAW_b_TEI0185_REV03!B:B,0),3)=L761,INDEX(
RAW_b_TEI0185_REV03!B:D,MATCH(H761,INDEX(RAW_b_TEI0185_REV03!B:B,MATCH(H761,RAW_b_TEI0185_REV03!B:B,)+1):'RAW_b_TEI0185_REV03'!B11832,)+MATCH(H761,RAW_b_TEI0185_REV03!B:B,),3),INDEX(RAW_b_TEI0185_REV03!B:D,MATCH(H761,RAW_b_TEI0185_REV03!B:B,0),3)),"---")))=1,"---",IF(K761&lt;&gt;"---",IF(INDEX(RAW_b_TEI0185_REV03!B:D,MATCH(H761,RAW_b_TEI0185_REV03!B:B,0),3)=L761,INDEX(
RAW_b_TEI0185_REV03!B:D,MATCH(H761,INDEX(RAW_b_TEI0185_REV03!B:B,MATCH(H761,RAW_b_TEI0185_REV03!B:B,)+1):'RAW_b_TEI0185_REV03'!B11832,)+MATCH(H761,RAW_b_TEI0185_REV03!B:B,),3),INDEX(RAW_b_TEI0185_REV03!B:D,MATCH(H761,RAW_b_TEI0185_REV03!B:B,0),3)),"---")),"---")</f>
        <v>U1-M74</v>
      </c>
      <c r="N761" t="str">
        <f>IFERROR(IF(AND(B761="B2B",J761="--"),L761,IF(
COUNTIF(B2B!H:H,(IF(K761&lt;&gt;"---",IF(INDEX(RAW_b_TEI0185_REV03!B:D,MATCH(H761,RAW_b_TEI0185_REV03!B:B,0),3)=L761,INDEX(
RAW_b_TEI0185_REV03!B:D,MATCH(H761,INDEX(RAW_b_TEI0185_REV03!B:B,MATCH(H761,RAW_b_TEI0185_REV03!B:B,)+1):'RAW_b_TEI0185_REV03'!B11832,)+MATCH(H761,RAW_b_TEI0185_REV03!B:B,),3),INDEX(RAW_b_TEI0185_REV03!B:D,MATCH(H761,RAW_b_TEI0185_REV03!B:B,0),3)),"---")))=0,"---",IF(K761&lt;&gt;"---",IF(INDEX(RAW_b_TEI0185_REV03!B:D,MATCH(H761,RAW_b_TEI0185_REV03!B:B,0),3)=L761,INDEX(
RAW_b_TEI0185_REV03!B:D,MATCH(H761,INDEX(RAW_b_TEI0185_REV03!B:B,MATCH(H761,RAW_b_TEI0185_REV03!B:B,)+1):'RAW_b_TEI0185_REV03'!B11832,)+MATCH(H761,RAW_b_TEI0185_REV03!B:B,),3),INDEX(RAW_b_TEI0185_REV03!B:D,MATCH(H761,RAW_b_TEI0185_REV03!B:B,0),3)),"---"))),"---")</f>
        <v>---</v>
      </c>
      <c r="T761">
        <f>COUNTIF(RAW_b_TEI0185_REV03!B:B,G761)</f>
        <v>2</v>
      </c>
      <c r="U761" t="str">
        <f t="shared" si="82"/>
        <v>CRUVI_HS_CY-CY_B0_P</v>
      </c>
      <c r="W761" t="str">
        <f>IF(IF(IFERROR(VLOOKUP(H761,$O$6:$O$50,1,),1)=1,1,0),IFERROR(VLOOKUP($F$2&amp;"-"&amp;H761,RAW_b_TEI0185_REV03!C:G,4,0),"--"),"---")</f>
        <v>M74</v>
      </c>
      <c r="X761" t="str">
        <f t="shared" si="83"/>
        <v>---</v>
      </c>
    </row>
    <row r="762" spans="1:24" x14ac:dyDescent="0.25">
      <c r="A762" t="s">
        <v>5887</v>
      </c>
      <c r="B762" t="s">
        <v>5872</v>
      </c>
      <c r="C762" t="s">
        <v>645</v>
      </c>
      <c r="D762" t="s">
        <v>859</v>
      </c>
      <c r="E762">
        <v>16</v>
      </c>
      <c r="F762" t="str">
        <f t="shared" si="77"/>
        <v>J19-16</v>
      </c>
      <c r="G762" t="str">
        <f>VLOOKUP(F762,RAW_b_TEI0185_REV03!A:B,2,0)</f>
        <v>CY_A0_N</v>
      </c>
      <c r="H762" t="str">
        <f t="shared" si="78"/>
        <v>CY_A0_N</v>
      </c>
      <c r="I762" t="str">
        <f t="shared" si="79"/>
        <v>--</v>
      </c>
      <c r="J762" t="str">
        <f t="shared" si="80"/>
        <v>--</v>
      </c>
      <c r="K762">
        <f>IFERROR(IF(J762="--",IF(G762=H762,VLOOKUP(G762,RAW_b_TEI0185_REV03!L:N,3,0),SUM(VLOOKUP(H762,RAW_b_TEI0185_REV03!L:N,3,0),VLOOKUP(G762,RAW_b_TEI0185_REV03!L:N,3,0))),"---"),"---")</f>
        <v>147.7388</v>
      </c>
      <c r="L762" t="str">
        <f t="shared" si="81"/>
        <v>J19-16</v>
      </c>
      <c r="M762" t="str">
        <f>IFERROR(IF(
COUNTIF(B2B!H:H,(IF(K762&lt;&gt;"---",IF(INDEX(RAW_b_TEI0185_REV03!B:D,MATCH(H762,RAW_b_TEI0185_REV03!B:B,0),3)=L762,INDEX(
RAW_b_TEI0185_REV03!B:D,MATCH(H762,INDEX(RAW_b_TEI0185_REV03!B:B,MATCH(H762,RAW_b_TEI0185_REV03!B:B,)+1):'RAW_b_TEI0185_REV03'!B11833,)+MATCH(H762,RAW_b_TEI0185_REV03!B:B,),3),INDEX(RAW_b_TEI0185_REV03!B:D,MATCH(H762,RAW_b_TEI0185_REV03!B:B,0),3)),"---")))=1,"---",IF(K762&lt;&gt;"---",IF(INDEX(RAW_b_TEI0185_REV03!B:D,MATCH(H762,RAW_b_TEI0185_REV03!B:B,0),3)=L762,INDEX(
RAW_b_TEI0185_REV03!B:D,MATCH(H762,INDEX(RAW_b_TEI0185_REV03!B:B,MATCH(H762,RAW_b_TEI0185_REV03!B:B,)+1):'RAW_b_TEI0185_REV03'!B11833,)+MATCH(H762,RAW_b_TEI0185_REV03!B:B,),3),INDEX(RAW_b_TEI0185_REV03!B:D,MATCH(H762,RAW_b_TEI0185_REV03!B:B,0),3)),"---")),"---")</f>
        <v>U1-P65</v>
      </c>
      <c r="N762" t="str">
        <f>IFERROR(IF(AND(B762="B2B",J762="--"),L762,IF(
COUNTIF(B2B!H:H,(IF(K762&lt;&gt;"---",IF(INDEX(RAW_b_TEI0185_REV03!B:D,MATCH(H762,RAW_b_TEI0185_REV03!B:B,0),3)=L762,INDEX(
RAW_b_TEI0185_REV03!B:D,MATCH(H762,INDEX(RAW_b_TEI0185_REV03!B:B,MATCH(H762,RAW_b_TEI0185_REV03!B:B,)+1):'RAW_b_TEI0185_REV03'!B11833,)+MATCH(H762,RAW_b_TEI0185_REV03!B:B,),3),INDEX(RAW_b_TEI0185_REV03!B:D,MATCH(H762,RAW_b_TEI0185_REV03!B:B,0),3)),"---")))=0,"---",IF(K762&lt;&gt;"---",IF(INDEX(RAW_b_TEI0185_REV03!B:D,MATCH(H762,RAW_b_TEI0185_REV03!B:B,0),3)=L762,INDEX(
RAW_b_TEI0185_REV03!B:D,MATCH(H762,INDEX(RAW_b_TEI0185_REV03!B:B,MATCH(H762,RAW_b_TEI0185_REV03!B:B,)+1):'RAW_b_TEI0185_REV03'!B11833,)+MATCH(H762,RAW_b_TEI0185_REV03!B:B,),3),INDEX(RAW_b_TEI0185_REV03!B:D,MATCH(H762,RAW_b_TEI0185_REV03!B:B,0),3)),"---"))),"---")</f>
        <v>---</v>
      </c>
      <c r="T762">
        <f>COUNTIF(RAW_b_TEI0185_REV03!B:B,G762)</f>
        <v>2</v>
      </c>
      <c r="U762" t="str">
        <f t="shared" si="82"/>
        <v>CRUVI_HS_CY-CY_A0_N</v>
      </c>
      <c r="W762" t="str">
        <f>IF(IF(IFERROR(VLOOKUP(H762,$O$6:$O$50,1,),1)=1,1,0),IFERROR(VLOOKUP($F$2&amp;"-"&amp;H762,RAW_b_TEI0185_REV03!C:G,4,0),"--"),"---")</f>
        <v>P65</v>
      </c>
      <c r="X762" t="str">
        <f t="shared" si="83"/>
        <v>---</v>
      </c>
    </row>
    <row r="763" spans="1:24" x14ac:dyDescent="0.25">
      <c r="A763" t="s">
        <v>5888</v>
      </c>
      <c r="B763" t="s">
        <v>5872</v>
      </c>
      <c r="C763" t="s">
        <v>681</v>
      </c>
      <c r="D763" t="s">
        <v>859</v>
      </c>
      <c r="E763">
        <v>17</v>
      </c>
      <c r="F763" t="str">
        <f t="shared" si="77"/>
        <v>J19-17</v>
      </c>
      <c r="G763" t="str">
        <f>VLOOKUP(F763,RAW_b_TEI0185_REV03!A:B,2,0)</f>
        <v>CY_B0_N</v>
      </c>
      <c r="H763" t="str">
        <f t="shared" si="78"/>
        <v>CY_B0_N</v>
      </c>
      <c r="I763" t="str">
        <f t="shared" si="79"/>
        <v>--</v>
      </c>
      <c r="J763" t="str">
        <f t="shared" si="80"/>
        <v>--</v>
      </c>
      <c r="K763">
        <f>IFERROR(IF(J763="--",IF(G763=H763,VLOOKUP(G763,RAW_b_TEI0185_REV03!L:N,3,0),SUM(VLOOKUP(H763,RAW_b_TEI0185_REV03!L:N,3,0),VLOOKUP(G763,RAW_b_TEI0185_REV03!L:N,3,0))),"---"),"---")</f>
        <v>133.5386</v>
      </c>
      <c r="L763" t="str">
        <f t="shared" si="81"/>
        <v>J19-17</v>
      </c>
      <c r="M763" t="str">
        <f>IFERROR(IF(
COUNTIF(B2B!H:H,(IF(K763&lt;&gt;"---",IF(INDEX(RAW_b_TEI0185_REV03!B:D,MATCH(H763,RAW_b_TEI0185_REV03!B:B,0),3)=L763,INDEX(
RAW_b_TEI0185_REV03!B:D,MATCH(H763,INDEX(RAW_b_TEI0185_REV03!B:B,MATCH(H763,RAW_b_TEI0185_REV03!B:B,)+1):'RAW_b_TEI0185_REV03'!B11834,)+MATCH(H763,RAW_b_TEI0185_REV03!B:B,),3),INDEX(RAW_b_TEI0185_REV03!B:D,MATCH(H763,RAW_b_TEI0185_REV03!B:B,0),3)),"---")))=1,"---",IF(K763&lt;&gt;"---",IF(INDEX(RAW_b_TEI0185_REV03!B:D,MATCH(H763,RAW_b_TEI0185_REV03!B:B,0),3)=L763,INDEX(
RAW_b_TEI0185_REV03!B:D,MATCH(H763,INDEX(RAW_b_TEI0185_REV03!B:B,MATCH(H763,RAW_b_TEI0185_REV03!B:B,)+1):'RAW_b_TEI0185_REV03'!B11834,)+MATCH(H763,RAW_b_TEI0185_REV03!B:B,),3),INDEX(RAW_b_TEI0185_REV03!B:D,MATCH(H763,RAW_b_TEI0185_REV03!B:B,0),3)),"---")),"---")</f>
        <v>U1-K74</v>
      </c>
      <c r="N763" t="str">
        <f>IFERROR(IF(AND(B763="B2B",J763="--"),L763,IF(
COUNTIF(B2B!H:H,(IF(K763&lt;&gt;"---",IF(INDEX(RAW_b_TEI0185_REV03!B:D,MATCH(H763,RAW_b_TEI0185_REV03!B:B,0),3)=L763,INDEX(
RAW_b_TEI0185_REV03!B:D,MATCH(H763,INDEX(RAW_b_TEI0185_REV03!B:B,MATCH(H763,RAW_b_TEI0185_REV03!B:B,)+1):'RAW_b_TEI0185_REV03'!B11834,)+MATCH(H763,RAW_b_TEI0185_REV03!B:B,),3),INDEX(RAW_b_TEI0185_REV03!B:D,MATCH(H763,RAW_b_TEI0185_REV03!B:B,0),3)),"---")))=0,"---",IF(K763&lt;&gt;"---",IF(INDEX(RAW_b_TEI0185_REV03!B:D,MATCH(H763,RAW_b_TEI0185_REV03!B:B,0),3)=L763,INDEX(
RAW_b_TEI0185_REV03!B:D,MATCH(H763,INDEX(RAW_b_TEI0185_REV03!B:B,MATCH(H763,RAW_b_TEI0185_REV03!B:B,)+1):'RAW_b_TEI0185_REV03'!B11834,)+MATCH(H763,RAW_b_TEI0185_REV03!B:B,),3),INDEX(RAW_b_TEI0185_REV03!B:D,MATCH(H763,RAW_b_TEI0185_REV03!B:B,0),3)),"---"))),"---")</f>
        <v>---</v>
      </c>
      <c r="T763">
        <f>COUNTIF(RAW_b_TEI0185_REV03!B:B,G763)</f>
        <v>2</v>
      </c>
      <c r="U763" t="str">
        <f t="shared" si="82"/>
        <v>CRUVI_HS_CY-CY_B0_N</v>
      </c>
      <c r="W763" t="str">
        <f>IF(IF(IFERROR(VLOOKUP(H763,$O$6:$O$50,1,),1)=1,1,0),IFERROR(VLOOKUP($F$2&amp;"-"&amp;H763,RAW_b_TEI0185_REV03!C:G,4,0),"--"),"---")</f>
        <v>K74</v>
      </c>
      <c r="X763" t="str">
        <f t="shared" si="83"/>
        <v>---</v>
      </c>
    </row>
    <row r="764" spans="1:24" x14ac:dyDescent="0.25">
      <c r="A764" t="s">
        <v>5889</v>
      </c>
      <c r="B764" t="s">
        <v>5872</v>
      </c>
      <c r="C764" t="s">
        <v>294</v>
      </c>
      <c r="D764" t="s">
        <v>859</v>
      </c>
      <c r="E764">
        <v>18</v>
      </c>
      <c r="F764" t="str">
        <f t="shared" si="77"/>
        <v>J19-18</v>
      </c>
      <c r="G764" t="str">
        <f>VLOOKUP(F764,RAW_b_TEI0185_REV03!A:B,2,0)</f>
        <v>GND</v>
      </c>
      <c r="H764" t="str">
        <f t="shared" si="78"/>
        <v>GND</v>
      </c>
      <c r="I764" t="str">
        <f t="shared" si="79"/>
        <v>--</v>
      </c>
      <c r="J764" t="str">
        <f t="shared" si="80"/>
        <v>---</v>
      </c>
      <c r="K764" t="str">
        <f>IFERROR(IF(J764="--",IF(G764=H764,VLOOKUP(G764,RAW_b_TEI0185_REV03!L:N,3,0),SUM(VLOOKUP(H764,RAW_b_TEI0185_REV03!L:N,3,0),VLOOKUP(G764,RAW_b_TEI0185_REV03!L:N,3,0))),"---"),"---")</f>
        <v>---</v>
      </c>
      <c r="L764" t="str">
        <f t="shared" si="81"/>
        <v>J19-18</v>
      </c>
      <c r="M764" t="str">
        <f>IFERROR(IF(
COUNTIF(B2B!H:H,(IF(K764&lt;&gt;"---",IF(INDEX(RAW_b_TEI0185_REV03!B:D,MATCH(H764,RAW_b_TEI0185_REV03!B:B,0),3)=L764,INDEX(
RAW_b_TEI0185_REV03!B:D,MATCH(H764,INDEX(RAW_b_TEI0185_REV03!B:B,MATCH(H764,RAW_b_TEI0185_REV03!B:B,)+1):'RAW_b_TEI0185_REV03'!B11835,)+MATCH(H764,RAW_b_TEI0185_REV03!B:B,),3),INDEX(RAW_b_TEI0185_REV03!B:D,MATCH(H764,RAW_b_TEI0185_REV03!B:B,0),3)),"---")))=1,"---",IF(K764&lt;&gt;"---",IF(INDEX(RAW_b_TEI0185_REV03!B:D,MATCH(H764,RAW_b_TEI0185_REV03!B:B,0),3)=L764,INDEX(
RAW_b_TEI0185_REV03!B:D,MATCH(H764,INDEX(RAW_b_TEI0185_REV03!B:B,MATCH(H764,RAW_b_TEI0185_REV03!B:B,)+1):'RAW_b_TEI0185_REV03'!B11835,)+MATCH(H764,RAW_b_TEI0185_REV03!B:B,),3),INDEX(RAW_b_TEI0185_REV03!B:D,MATCH(H764,RAW_b_TEI0185_REV03!B:B,0),3)),"---")),"---")</f>
        <v>---</v>
      </c>
      <c r="N764" t="str">
        <f>IFERROR(IF(AND(B764="B2B",J764="--"),L764,IF(
COUNTIF(B2B!H:H,(IF(K764&lt;&gt;"---",IF(INDEX(RAW_b_TEI0185_REV03!B:D,MATCH(H764,RAW_b_TEI0185_REV03!B:B,0),3)=L764,INDEX(
RAW_b_TEI0185_REV03!B:D,MATCH(H764,INDEX(RAW_b_TEI0185_REV03!B:B,MATCH(H764,RAW_b_TEI0185_REV03!B:B,)+1):'RAW_b_TEI0185_REV03'!B11835,)+MATCH(H764,RAW_b_TEI0185_REV03!B:B,),3),INDEX(RAW_b_TEI0185_REV03!B:D,MATCH(H764,RAW_b_TEI0185_REV03!B:B,0),3)),"---")))=0,"---",IF(K764&lt;&gt;"---",IF(INDEX(RAW_b_TEI0185_REV03!B:D,MATCH(H764,RAW_b_TEI0185_REV03!B:B,0),3)=L764,INDEX(
RAW_b_TEI0185_REV03!B:D,MATCH(H764,INDEX(RAW_b_TEI0185_REV03!B:B,MATCH(H764,RAW_b_TEI0185_REV03!B:B,)+1):'RAW_b_TEI0185_REV03'!B11835,)+MATCH(H764,RAW_b_TEI0185_REV03!B:B,),3),INDEX(RAW_b_TEI0185_REV03!B:D,MATCH(H764,RAW_b_TEI0185_REV03!B:B,0),3)),"---"))),"---")</f>
        <v>---</v>
      </c>
      <c r="T764">
        <f>COUNTIF(RAW_b_TEI0185_REV03!B:B,G764)</f>
        <v>2019</v>
      </c>
      <c r="U764" t="str">
        <f t="shared" si="82"/>
        <v>CRUVI_HS_CY-GND</v>
      </c>
      <c r="W764" t="str">
        <f>IF(IF(IFERROR(VLOOKUP(H764,$O$6:$O$50,1,),1)=1,1,0),IFERROR(VLOOKUP($F$2&amp;"-"&amp;H764,RAW_b_TEI0185_REV03!C:G,4,0),"--"),"---")</f>
        <v>---</v>
      </c>
      <c r="X764" t="str">
        <f t="shared" si="83"/>
        <v>---</v>
      </c>
    </row>
    <row r="765" spans="1:24" x14ac:dyDescent="0.25">
      <c r="A765" t="s">
        <v>5890</v>
      </c>
      <c r="B765" t="s">
        <v>5872</v>
      </c>
      <c r="C765" t="s">
        <v>294</v>
      </c>
      <c r="D765" t="s">
        <v>859</v>
      </c>
      <c r="E765">
        <v>19</v>
      </c>
      <c r="F765" t="str">
        <f t="shared" si="77"/>
        <v>J19-19</v>
      </c>
      <c r="G765" t="str">
        <f>VLOOKUP(F765,RAW_b_TEI0185_REV03!A:B,2,0)</f>
        <v>GND</v>
      </c>
      <c r="H765" t="str">
        <f t="shared" si="78"/>
        <v>GND</v>
      </c>
      <c r="I765" t="str">
        <f t="shared" si="79"/>
        <v>--</v>
      </c>
      <c r="J765" t="str">
        <f t="shared" si="80"/>
        <v>---</v>
      </c>
      <c r="K765" t="str">
        <f>IFERROR(IF(J765="--",IF(G765=H765,VLOOKUP(G765,RAW_b_TEI0185_REV03!L:N,3,0),SUM(VLOOKUP(H765,RAW_b_TEI0185_REV03!L:N,3,0),VLOOKUP(G765,RAW_b_TEI0185_REV03!L:N,3,0))),"---"),"---")</f>
        <v>---</v>
      </c>
      <c r="L765" t="str">
        <f t="shared" si="81"/>
        <v>J19-19</v>
      </c>
      <c r="M765" t="str">
        <f>IFERROR(IF(
COUNTIF(B2B!H:H,(IF(K765&lt;&gt;"---",IF(INDEX(RAW_b_TEI0185_REV03!B:D,MATCH(H765,RAW_b_TEI0185_REV03!B:B,0),3)=L765,INDEX(
RAW_b_TEI0185_REV03!B:D,MATCH(H765,INDEX(RAW_b_TEI0185_REV03!B:B,MATCH(H765,RAW_b_TEI0185_REV03!B:B,)+1):'RAW_b_TEI0185_REV03'!B11836,)+MATCH(H765,RAW_b_TEI0185_REV03!B:B,),3),INDEX(RAW_b_TEI0185_REV03!B:D,MATCH(H765,RAW_b_TEI0185_REV03!B:B,0),3)),"---")))=1,"---",IF(K765&lt;&gt;"---",IF(INDEX(RAW_b_TEI0185_REV03!B:D,MATCH(H765,RAW_b_TEI0185_REV03!B:B,0),3)=L765,INDEX(
RAW_b_TEI0185_REV03!B:D,MATCH(H765,INDEX(RAW_b_TEI0185_REV03!B:B,MATCH(H765,RAW_b_TEI0185_REV03!B:B,)+1):'RAW_b_TEI0185_REV03'!B11836,)+MATCH(H765,RAW_b_TEI0185_REV03!B:B,),3),INDEX(RAW_b_TEI0185_REV03!B:D,MATCH(H765,RAW_b_TEI0185_REV03!B:B,0),3)),"---")),"---")</f>
        <v>---</v>
      </c>
      <c r="N765" t="str">
        <f>IFERROR(IF(AND(B765="B2B",J765="--"),L765,IF(
COUNTIF(B2B!H:H,(IF(K765&lt;&gt;"---",IF(INDEX(RAW_b_TEI0185_REV03!B:D,MATCH(H765,RAW_b_TEI0185_REV03!B:B,0),3)=L765,INDEX(
RAW_b_TEI0185_REV03!B:D,MATCH(H765,INDEX(RAW_b_TEI0185_REV03!B:B,MATCH(H765,RAW_b_TEI0185_REV03!B:B,)+1):'RAW_b_TEI0185_REV03'!B11836,)+MATCH(H765,RAW_b_TEI0185_REV03!B:B,),3),INDEX(RAW_b_TEI0185_REV03!B:D,MATCH(H765,RAW_b_TEI0185_REV03!B:B,0),3)),"---")))=0,"---",IF(K765&lt;&gt;"---",IF(INDEX(RAW_b_TEI0185_REV03!B:D,MATCH(H765,RAW_b_TEI0185_REV03!B:B,0),3)=L765,INDEX(
RAW_b_TEI0185_REV03!B:D,MATCH(H765,INDEX(RAW_b_TEI0185_REV03!B:B,MATCH(H765,RAW_b_TEI0185_REV03!B:B,)+1):'RAW_b_TEI0185_REV03'!B11836,)+MATCH(H765,RAW_b_TEI0185_REV03!B:B,),3),INDEX(RAW_b_TEI0185_REV03!B:D,MATCH(H765,RAW_b_TEI0185_REV03!B:B,0),3)),"---"))),"---")</f>
        <v>---</v>
      </c>
      <c r="T765">
        <f>COUNTIF(RAW_b_TEI0185_REV03!B:B,G765)</f>
        <v>2019</v>
      </c>
      <c r="U765" t="str">
        <f t="shared" si="82"/>
        <v>CRUVI_HS_CY-GND</v>
      </c>
      <c r="W765" t="str">
        <f>IF(IF(IFERROR(VLOOKUP(H765,$O$6:$O$50,1,),1)=1,1,0),IFERROR(VLOOKUP($F$2&amp;"-"&amp;H765,RAW_b_TEI0185_REV03!C:G,4,0),"--"),"---")</f>
        <v>---</v>
      </c>
      <c r="X765" t="str">
        <f t="shared" si="83"/>
        <v>---</v>
      </c>
    </row>
    <row r="766" spans="1:24" x14ac:dyDescent="0.25">
      <c r="A766" t="s">
        <v>5891</v>
      </c>
      <c r="B766" t="s">
        <v>5872</v>
      </c>
      <c r="C766" t="s">
        <v>654</v>
      </c>
      <c r="D766" t="s">
        <v>859</v>
      </c>
      <c r="E766">
        <v>20</v>
      </c>
      <c r="F766" t="str">
        <f t="shared" si="77"/>
        <v>J19-20</v>
      </c>
      <c r="G766" t="str">
        <f>VLOOKUP(F766,RAW_b_TEI0185_REV03!A:B,2,0)</f>
        <v>CY_A1_P</v>
      </c>
      <c r="H766" t="str">
        <f t="shared" si="78"/>
        <v>CY_A1_P</v>
      </c>
      <c r="I766" t="str">
        <f t="shared" si="79"/>
        <v>--</v>
      </c>
      <c r="J766" t="str">
        <f t="shared" si="80"/>
        <v>--</v>
      </c>
      <c r="K766">
        <f>IFERROR(IF(J766="--",IF(G766=H766,VLOOKUP(G766,RAW_b_TEI0185_REV03!L:N,3,0),SUM(VLOOKUP(H766,RAW_b_TEI0185_REV03!L:N,3,0),VLOOKUP(G766,RAW_b_TEI0185_REV03!L:N,3,0))),"---"),"---")</f>
        <v>142.78800000000001</v>
      </c>
      <c r="L766" t="str">
        <f t="shared" si="81"/>
        <v>J19-20</v>
      </c>
      <c r="M766" t="str">
        <f>IFERROR(IF(
COUNTIF(B2B!H:H,(IF(K766&lt;&gt;"---",IF(INDEX(RAW_b_TEI0185_REV03!B:D,MATCH(H766,RAW_b_TEI0185_REV03!B:B,0),3)=L766,INDEX(
RAW_b_TEI0185_REV03!B:D,MATCH(H766,INDEX(RAW_b_TEI0185_REV03!B:B,MATCH(H766,RAW_b_TEI0185_REV03!B:B,)+1):'RAW_b_TEI0185_REV03'!B11837,)+MATCH(H766,RAW_b_TEI0185_REV03!B:B,),3),INDEX(RAW_b_TEI0185_REV03!B:D,MATCH(H766,RAW_b_TEI0185_REV03!B:B,0),3)),"---")))=1,"---",IF(K766&lt;&gt;"---",IF(INDEX(RAW_b_TEI0185_REV03!B:D,MATCH(H766,RAW_b_TEI0185_REV03!B:B,0),3)=L766,INDEX(
RAW_b_TEI0185_REV03!B:D,MATCH(H766,INDEX(RAW_b_TEI0185_REV03!B:B,MATCH(H766,RAW_b_TEI0185_REV03!B:B,)+1):'RAW_b_TEI0185_REV03'!B11837,)+MATCH(H766,RAW_b_TEI0185_REV03!B:B,),3),INDEX(RAW_b_TEI0185_REV03!B:D,MATCH(H766,RAW_b_TEI0185_REV03!B:B,0),3)),"---")),"---")</f>
        <v>U1-P74</v>
      </c>
      <c r="N766" t="str">
        <f>IFERROR(IF(AND(B766="B2B",J766="--"),L766,IF(
COUNTIF(B2B!H:H,(IF(K766&lt;&gt;"---",IF(INDEX(RAW_b_TEI0185_REV03!B:D,MATCH(H766,RAW_b_TEI0185_REV03!B:B,0),3)=L766,INDEX(
RAW_b_TEI0185_REV03!B:D,MATCH(H766,INDEX(RAW_b_TEI0185_REV03!B:B,MATCH(H766,RAW_b_TEI0185_REV03!B:B,)+1):'RAW_b_TEI0185_REV03'!B11837,)+MATCH(H766,RAW_b_TEI0185_REV03!B:B,),3),INDEX(RAW_b_TEI0185_REV03!B:D,MATCH(H766,RAW_b_TEI0185_REV03!B:B,0),3)),"---")))=0,"---",IF(K766&lt;&gt;"---",IF(INDEX(RAW_b_TEI0185_REV03!B:D,MATCH(H766,RAW_b_TEI0185_REV03!B:B,0),3)=L766,INDEX(
RAW_b_TEI0185_REV03!B:D,MATCH(H766,INDEX(RAW_b_TEI0185_REV03!B:B,MATCH(H766,RAW_b_TEI0185_REV03!B:B,)+1):'RAW_b_TEI0185_REV03'!B11837,)+MATCH(H766,RAW_b_TEI0185_REV03!B:B,),3),INDEX(RAW_b_TEI0185_REV03!B:D,MATCH(H766,RAW_b_TEI0185_REV03!B:B,0),3)),"---"))),"---")</f>
        <v>---</v>
      </c>
      <c r="T766">
        <f>COUNTIF(RAW_b_TEI0185_REV03!B:B,G766)</f>
        <v>2</v>
      </c>
      <c r="U766" t="str">
        <f t="shared" si="82"/>
        <v>CRUVI_HS_CY-CY_A1_P</v>
      </c>
      <c r="W766" t="str">
        <f>IF(IF(IFERROR(VLOOKUP(H766,$O$6:$O$50,1,),1)=1,1,0),IFERROR(VLOOKUP($F$2&amp;"-"&amp;H766,RAW_b_TEI0185_REV03!C:G,4,0),"--"),"---")</f>
        <v>P74</v>
      </c>
      <c r="X766" t="str">
        <f t="shared" si="83"/>
        <v>---</v>
      </c>
    </row>
    <row r="767" spans="1:24" x14ac:dyDescent="0.25">
      <c r="A767" t="s">
        <v>5892</v>
      </c>
      <c r="B767" t="s">
        <v>5872</v>
      </c>
      <c r="C767" t="s">
        <v>690</v>
      </c>
      <c r="D767" t="s">
        <v>859</v>
      </c>
      <c r="E767">
        <v>21</v>
      </c>
      <c r="F767" t="str">
        <f t="shared" si="77"/>
        <v>J19-21</v>
      </c>
      <c r="G767" t="str">
        <f>VLOOKUP(F767,RAW_b_TEI0185_REV03!A:B,2,0)</f>
        <v>CY_B1_P</v>
      </c>
      <c r="H767" t="str">
        <f t="shared" si="78"/>
        <v>CY_B1_P</v>
      </c>
      <c r="I767" t="str">
        <f t="shared" si="79"/>
        <v>--</v>
      </c>
      <c r="J767" t="str">
        <f t="shared" si="80"/>
        <v>--</v>
      </c>
      <c r="K767">
        <f>IFERROR(IF(J767="--",IF(G767=H767,VLOOKUP(G767,RAW_b_TEI0185_REV03!L:N,3,0),SUM(VLOOKUP(H767,RAW_b_TEI0185_REV03!L:N,3,0),VLOOKUP(G767,RAW_b_TEI0185_REV03!L:N,3,0))),"---"),"---")</f>
        <v>130.42869999999999</v>
      </c>
      <c r="L767" t="str">
        <f t="shared" si="81"/>
        <v>J19-21</v>
      </c>
      <c r="M767" t="str">
        <f>IFERROR(IF(
COUNTIF(B2B!H:H,(IF(K767&lt;&gt;"---",IF(INDEX(RAW_b_TEI0185_REV03!B:D,MATCH(H767,RAW_b_TEI0185_REV03!B:B,0),3)=L767,INDEX(
RAW_b_TEI0185_REV03!B:D,MATCH(H767,INDEX(RAW_b_TEI0185_REV03!B:B,MATCH(H767,RAW_b_TEI0185_REV03!B:B,)+1):'RAW_b_TEI0185_REV03'!B11838,)+MATCH(H767,RAW_b_TEI0185_REV03!B:B,),3),INDEX(RAW_b_TEI0185_REV03!B:D,MATCH(H767,RAW_b_TEI0185_REV03!B:B,0),3)),"---")))=1,"---",IF(K767&lt;&gt;"---",IF(INDEX(RAW_b_TEI0185_REV03!B:D,MATCH(H767,RAW_b_TEI0185_REV03!B:B,0),3)=L767,INDEX(
RAW_b_TEI0185_REV03!B:D,MATCH(H767,INDEX(RAW_b_TEI0185_REV03!B:B,MATCH(H767,RAW_b_TEI0185_REV03!B:B,)+1):'RAW_b_TEI0185_REV03'!B11838,)+MATCH(H767,RAW_b_TEI0185_REV03!B:B,),3),INDEX(RAW_b_TEI0185_REV03!B:D,MATCH(H767,RAW_b_TEI0185_REV03!B:B,0),3)),"---")),"---")</f>
        <v>U1-V77</v>
      </c>
      <c r="N767" t="str">
        <f>IFERROR(IF(AND(B767="B2B",J767="--"),L767,IF(
COUNTIF(B2B!H:H,(IF(K767&lt;&gt;"---",IF(INDEX(RAW_b_TEI0185_REV03!B:D,MATCH(H767,RAW_b_TEI0185_REV03!B:B,0),3)=L767,INDEX(
RAW_b_TEI0185_REV03!B:D,MATCH(H767,INDEX(RAW_b_TEI0185_REV03!B:B,MATCH(H767,RAW_b_TEI0185_REV03!B:B,)+1):'RAW_b_TEI0185_REV03'!B11838,)+MATCH(H767,RAW_b_TEI0185_REV03!B:B,),3),INDEX(RAW_b_TEI0185_REV03!B:D,MATCH(H767,RAW_b_TEI0185_REV03!B:B,0),3)),"---")))=0,"---",IF(K767&lt;&gt;"---",IF(INDEX(RAW_b_TEI0185_REV03!B:D,MATCH(H767,RAW_b_TEI0185_REV03!B:B,0),3)=L767,INDEX(
RAW_b_TEI0185_REV03!B:D,MATCH(H767,INDEX(RAW_b_TEI0185_REV03!B:B,MATCH(H767,RAW_b_TEI0185_REV03!B:B,)+1):'RAW_b_TEI0185_REV03'!B11838,)+MATCH(H767,RAW_b_TEI0185_REV03!B:B,),3),INDEX(RAW_b_TEI0185_REV03!B:D,MATCH(H767,RAW_b_TEI0185_REV03!B:B,0),3)),"---"))),"---")</f>
        <v>---</v>
      </c>
      <c r="T767">
        <f>COUNTIF(RAW_b_TEI0185_REV03!B:B,G767)</f>
        <v>2</v>
      </c>
      <c r="U767" t="str">
        <f t="shared" si="82"/>
        <v>CRUVI_HS_CY-CY_B1_P</v>
      </c>
      <c r="W767" t="str">
        <f>IF(IF(IFERROR(VLOOKUP(H767,$O$6:$O$50,1,),1)=1,1,0),IFERROR(VLOOKUP($F$2&amp;"-"&amp;H767,RAW_b_TEI0185_REV03!C:G,4,0),"--"),"---")</f>
        <v>V77</v>
      </c>
      <c r="X767" t="str">
        <f t="shared" si="83"/>
        <v>---</v>
      </c>
    </row>
    <row r="768" spans="1:24" x14ac:dyDescent="0.25">
      <c r="A768" t="s">
        <v>5893</v>
      </c>
      <c r="B768" t="s">
        <v>5872</v>
      </c>
      <c r="C768" t="s">
        <v>651</v>
      </c>
      <c r="D768" t="s">
        <v>859</v>
      </c>
      <c r="E768">
        <v>22</v>
      </c>
      <c r="F768" t="str">
        <f t="shared" si="77"/>
        <v>J19-22</v>
      </c>
      <c r="G768" t="str">
        <f>VLOOKUP(F768,RAW_b_TEI0185_REV03!A:B,2,0)</f>
        <v>CY_A1_N</v>
      </c>
      <c r="H768" t="str">
        <f t="shared" si="78"/>
        <v>CY_A1_N</v>
      </c>
      <c r="I768" t="str">
        <f t="shared" si="79"/>
        <v>--</v>
      </c>
      <c r="J768" t="str">
        <f t="shared" si="80"/>
        <v>--</v>
      </c>
      <c r="K768">
        <f>IFERROR(IF(J768="--",IF(G768=H768,VLOOKUP(G768,RAW_b_TEI0185_REV03!L:N,3,0),SUM(VLOOKUP(H768,RAW_b_TEI0185_REV03!L:N,3,0),VLOOKUP(G768,RAW_b_TEI0185_REV03!L:N,3,0))),"---"),"---")</f>
        <v>142.71719999999999</v>
      </c>
      <c r="L768" t="str">
        <f t="shared" si="81"/>
        <v>J19-22</v>
      </c>
      <c r="M768" t="str">
        <f>IFERROR(IF(
COUNTIF(B2B!H:H,(IF(K768&lt;&gt;"---",IF(INDEX(RAW_b_TEI0185_REV03!B:D,MATCH(H768,RAW_b_TEI0185_REV03!B:B,0),3)=L768,INDEX(
RAW_b_TEI0185_REV03!B:D,MATCH(H768,INDEX(RAW_b_TEI0185_REV03!B:B,MATCH(H768,RAW_b_TEI0185_REV03!B:B,)+1):'RAW_b_TEI0185_REV03'!B11839,)+MATCH(H768,RAW_b_TEI0185_REV03!B:B,),3),INDEX(RAW_b_TEI0185_REV03!B:D,MATCH(H768,RAW_b_TEI0185_REV03!B:B,0),3)),"---")))=1,"---",IF(K768&lt;&gt;"---",IF(INDEX(RAW_b_TEI0185_REV03!B:D,MATCH(H768,RAW_b_TEI0185_REV03!B:B,0),3)=L768,INDEX(
RAW_b_TEI0185_REV03!B:D,MATCH(H768,INDEX(RAW_b_TEI0185_REV03!B:B,MATCH(H768,RAW_b_TEI0185_REV03!B:B,)+1):'RAW_b_TEI0185_REV03'!B11839,)+MATCH(H768,RAW_b_TEI0185_REV03!B:B,),3),INDEX(RAW_b_TEI0185_REV03!B:D,MATCH(H768,RAW_b_TEI0185_REV03!B:B,0),3)),"---")),"---")</f>
        <v>U1-T74</v>
      </c>
      <c r="N768" t="str">
        <f>IFERROR(IF(AND(B768="B2B",J768="--"),L768,IF(
COUNTIF(B2B!H:H,(IF(K768&lt;&gt;"---",IF(INDEX(RAW_b_TEI0185_REV03!B:D,MATCH(H768,RAW_b_TEI0185_REV03!B:B,0),3)=L768,INDEX(
RAW_b_TEI0185_REV03!B:D,MATCH(H768,INDEX(RAW_b_TEI0185_REV03!B:B,MATCH(H768,RAW_b_TEI0185_REV03!B:B,)+1):'RAW_b_TEI0185_REV03'!B11839,)+MATCH(H768,RAW_b_TEI0185_REV03!B:B,),3),INDEX(RAW_b_TEI0185_REV03!B:D,MATCH(H768,RAW_b_TEI0185_REV03!B:B,0),3)),"---")))=0,"---",IF(K768&lt;&gt;"---",IF(INDEX(RAW_b_TEI0185_REV03!B:D,MATCH(H768,RAW_b_TEI0185_REV03!B:B,0),3)=L768,INDEX(
RAW_b_TEI0185_REV03!B:D,MATCH(H768,INDEX(RAW_b_TEI0185_REV03!B:B,MATCH(H768,RAW_b_TEI0185_REV03!B:B,)+1):'RAW_b_TEI0185_REV03'!B11839,)+MATCH(H768,RAW_b_TEI0185_REV03!B:B,),3),INDEX(RAW_b_TEI0185_REV03!B:D,MATCH(H768,RAW_b_TEI0185_REV03!B:B,0),3)),"---"))),"---")</f>
        <v>---</v>
      </c>
      <c r="T768">
        <f>COUNTIF(RAW_b_TEI0185_REV03!B:B,G768)</f>
        <v>2</v>
      </c>
      <c r="U768" t="str">
        <f t="shared" si="82"/>
        <v>CRUVI_HS_CY-CY_A1_N</v>
      </c>
      <c r="W768" t="str">
        <f>IF(IF(IFERROR(VLOOKUP(H768,$O$6:$O$50,1,),1)=1,1,0),IFERROR(VLOOKUP($F$2&amp;"-"&amp;H768,RAW_b_TEI0185_REV03!C:G,4,0),"--"),"---")</f>
        <v>T74</v>
      </c>
      <c r="X768" t="str">
        <f t="shared" si="83"/>
        <v>---</v>
      </c>
    </row>
    <row r="769" spans="1:24" x14ac:dyDescent="0.25">
      <c r="A769" t="s">
        <v>5894</v>
      </c>
      <c r="B769" t="s">
        <v>5872</v>
      </c>
      <c r="C769" t="s">
        <v>687</v>
      </c>
      <c r="D769" t="s">
        <v>859</v>
      </c>
      <c r="E769">
        <v>23</v>
      </c>
      <c r="F769" t="str">
        <f t="shared" si="77"/>
        <v>J19-23</v>
      </c>
      <c r="G769" t="str">
        <f>VLOOKUP(F769,RAW_b_TEI0185_REV03!A:B,2,0)</f>
        <v>CY_B1_N</v>
      </c>
      <c r="H769" t="str">
        <f t="shared" si="78"/>
        <v>CY_B1_N</v>
      </c>
      <c r="I769" t="str">
        <f t="shared" si="79"/>
        <v>--</v>
      </c>
      <c r="J769" t="str">
        <f t="shared" si="80"/>
        <v>--</v>
      </c>
      <c r="K769">
        <f>IFERROR(IF(J769="--",IF(G769=H769,VLOOKUP(G769,RAW_b_TEI0185_REV03!L:N,3,0),SUM(VLOOKUP(H769,RAW_b_TEI0185_REV03!L:N,3,0),VLOOKUP(G769,RAW_b_TEI0185_REV03!L:N,3,0))),"---"),"---")</f>
        <v>130.50370000000001</v>
      </c>
      <c r="L769" t="str">
        <f t="shared" si="81"/>
        <v>J19-23</v>
      </c>
      <c r="M769" t="str">
        <f>IFERROR(IF(
COUNTIF(B2B!H:H,(IF(K769&lt;&gt;"---",IF(INDEX(RAW_b_TEI0185_REV03!B:D,MATCH(H769,RAW_b_TEI0185_REV03!B:B,0),3)=L769,INDEX(
RAW_b_TEI0185_REV03!B:D,MATCH(H769,INDEX(RAW_b_TEI0185_REV03!B:B,MATCH(H769,RAW_b_TEI0185_REV03!B:B,)+1):'RAW_b_TEI0185_REV03'!B11840,)+MATCH(H769,RAW_b_TEI0185_REV03!B:B,),3),INDEX(RAW_b_TEI0185_REV03!B:D,MATCH(H769,RAW_b_TEI0185_REV03!B:B,0),3)),"---")))=1,"---",IF(K769&lt;&gt;"---",IF(INDEX(RAW_b_TEI0185_REV03!B:D,MATCH(H769,RAW_b_TEI0185_REV03!B:B,0),3)=L769,INDEX(
RAW_b_TEI0185_REV03!B:D,MATCH(H769,INDEX(RAW_b_TEI0185_REV03!B:B,MATCH(H769,RAW_b_TEI0185_REV03!B:B,)+1):'RAW_b_TEI0185_REV03'!B11840,)+MATCH(H769,RAW_b_TEI0185_REV03!B:B,),3),INDEX(RAW_b_TEI0185_REV03!B:D,MATCH(H769,RAW_b_TEI0185_REV03!B:B,0),3)),"---")),"---")</f>
        <v>U1-T77</v>
      </c>
      <c r="N769" t="str">
        <f>IFERROR(IF(AND(B769="B2B",J769="--"),L769,IF(
COUNTIF(B2B!H:H,(IF(K769&lt;&gt;"---",IF(INDEX(RAW_b_TEI0185_REV03!B:D,MATCH(H769,RAW_b_TEI0185_REV03!B:B,0),3)=L769,INDEX(
RAW_b_TEI0185_REV03!B:D,MATCH(H769,INDEX(RAW_b_TEI0185_REV03!B:B,MATCH(H769,RAW_b_TEI0185_REV03!B:B,)+1):'RAW_b_TEI0185_REV03'!B11840,)+MATCH(H769,RAW_b_TEI0185_REV03!B:B,),3),INDEX(RAW_b_TEI0185_REV03!B:D,MATCH(H769,RAW_b_TEI0185_REV03!B:B,0),3)),"---")))=0,"---",IF(K769&lt;&gt;"---",IF(INDEX(RAW_b_TEI0185_REV03!B:D,MATCH(H769,RAW_b_TEI0185_REV03!B:B,0),3)=L769,INDEX(
RAW_b_TEI0185_REV03!B:D,MATCH(H769,INDEX(RAW_b_TEI0185_REV03!B:B,MATCH(H769,RAW_b_TEI0185_REV03!B:B,)+1):'RAW_b_TEI0185_REV03'!B11840,)+MATCH(H769,RAW_b_TEI0185_REV03!B:B,),3),INDEX(RAW_b_TEI0185_REV03!B:D,MATCH(H769,RAW_b_TEI0185_REV03!B:B,0),3)),"---"))),"---")</f>
        <v>---</v>
      </c>
      <c r="T769">
        <f>COUNTIF(RAW_b_TEI0185_REV03!B:B,G769)</f>
        <v>2</v>
      </c>
      <c r="U769" t="str">
        <f t="shared" si="82"/>
        <v>CRUVI_HS_CY-CY_B1_N</v>
      </c>
      <c r="W769" t="str">
        <f>IF(IF(IFERROR(VLOOKUP(H769,$O$6:$O$50,1,),1)=1,1,0),IFERROR(VLOOKUP($F$2&amp;"-"&amp;H769,RAW_b_TEI0185_REV03!C:G,4,0),"--"),"---")</f>
        <v>T77</v>
      </c>
      <c r="X769" t="str">
        <f t="shared" si="83"/>
        <v>---</v>
      </c>
    </row>
    <row r="770" spans="1:24" x14ac:dyDescent="0.25">
      <c r="A770" t="s">
        <v>5895</v>
      </c>
      <c r="B770" t="s">
        <v>5872</v>
      </c>
      <c r="C770" t="s">
        <v>294</v>
      </c>
      <c r="D770" t="s">
        <v>859</v>
      </c>
      <c r="E770">
        <v>24</v>
      </c>
      <c r="F770" t="str">
        <f t="shared" si="77"/>
        <v>J19-24</v>
      </c>
      <c r="G770" t="str">
        <f>VLOOKUP(F770,RAW_b_TEI0185_REV03!A:B,2,0)</f>
        <v>GND</v>
      </c>
      <c r="H770" t="str">
        <f t="shared" si="78"/>
        <v>GND</v>
      </c>
      <c r="I770" t="str">
        <f t="shared" si="79"/>
        <v>--</v>
      </c>
      <c r="J770" t="str">
        <f t="shared" si="80"/>
        <v>---</v>
      </c>
      <c r="K770" t="str">
        <f>IFERROR(IF(J770="--",IF(G770=H770,VLOOKUP(G770,RAW_b_TEI0185_REV03!L:N,3,0),SUM(VLOOKUP(H770,RAW_b_TEI0185_REV03!L:N,3,0),VLOOKUP(G770,RAW_b_TEI0185_REV03!L:N,3,0))),"---"),"---")</f>
        <v>---</v>
      </c>
      <c r="L770" t="str">
        <f t="shared" si="81"/>
        <v>J19-24</v>
      </c>
      <c r="M770" t="str">
        <f>IFERROR(IF(
COUNTIF(B2B!H:H,(IF(K770&lt;&gt;"---",IF(INDEX(RAW_b_TEI0185_REV03!B:D,MATCH(H770,RAW_b_TEI0185_REV03!B:B,0),3)=L770,INDEX(
RAW_b_TEI0185_REV03!B:D,MATCH(H770,INDEX(RAW_b_TEI0185_REV03!B:B,MATCH(H770,RAW_b_TEI0185_REV03!B:B,)+1):'RAW_b_TEI0185_REV03'!B11841,)+MATCH(H770,RAW_b_TEI0185_REV03!B:B,),3),INDEX(RAW_b_TEI0185_REV03!B:D,MATCH(H770,RAW_b_TEI0185_REV03!B:B,0),3)),"---")))=1,"---",IF(K770&lt;&gt;"---",IF(INDEX(RAW_b_TEI0185_REV03!B:D,MATCH(H770,RAW_b_TEI0185_REV03!B:B,0),3)=L770,INDEX(
RAW_b_TEI0185_REV03!B:D,MATCH(H770,INDEX(RAW_b_TEI0185_REV03!B:B,MATCH(H770,RAW_b_TEI0185_REV03!B:B,)+1):'RAW_b_TEI0185_REV03'!B11841,)+MATCH(H770,RAW_b_TEI0185_REV03!B:B,),3),INDEX(RAW_b_TEI0185_REV03!B:D,MATCH(H770,RAW_b_TEI0185_REV03!B:B,0),3)),"---")),"---")</f>
        <v>---</v>
      </c>
      <c r="N770" t="str">
        <f>IFERROR(IF(AND(B770="B2B",J770="--"),L770,IF(
COUNTIF(B2B!H:H,(IF(K770&lt;&gt;"---",IF(INDEX(RAW_b_TEI0185_REV03!B:D,MATCH(H770,RAW_b_TEI0185_REV03!B:B,0),3)=L770,INDEX(
RAW_b_TEI0185_REV03!B:D,MATCH(H770,INDEX(RAW_b_TEI0185_REV03!B:B,MATCH(H770,RAW_b_TEI0185_REV03!B:B,)+1):'RAW_b_TEI0185_REV03'!B11841,)+MATCH(H770,RAW_b_TEI0185_REV03!B:B,),3),INDEX(RAW_b_TEI0185_REV03!B:D,MATCH(H770,RAW_b_TEI0185_REV03!B:B,0),3)),"---")))=0,"---",IF(K770&lt;&gt;"---",IF(INDEX(RAW_b_TEI0185_REV03!B:D,MATCH(H770,RAW_b_TEI0185_REV03!B:B,0),3)=L770,INDEX(
RAW_b_TEI0185_REV03!B:D,MATCH(H770,INDEX(RAW_b_TEI0185_REV03!B:B,MATCH(H770,RAW_b_TEI0185_REV03!B:B,)+1):'RAW_b_TEI0185_REV03'!B11841,)+MATCH(H770,RAW_b_TEI0185_REV03!B:B,),3),INDEX(RAW_b_TEI0185_REV03!B:D,MATCH(H770,RAW_b_TEI0185_REV03!B:B,0),3)),"---"))),"---")</f>
        <v>---</v>
      </c>
      <c r="T770">
        <f>COUNTIF(RAW_b_TEI0185_REV03!B:B,G770)</f>
        <v>2019</v>
      </c>
      <c r="U770" t="str">
        <f t="shared" si="82"/>
        <v>CRUVI_HS_CY-GND</v>
      </c>
      <c r="W770" t="str">
        <f>IF(IF(IFERROR(VLOOKUP(H770,$O$6:$O$50,1,),1)=1,1,0),IFERROR(VLOOKUP($F$2&amp;"-"&amp;H770,RAW_b_TEI0185_REV03!C:G,4,0),"--"),"---")</f>
        <v>---</v>
      </c>
      <c r="X770" t="str">
        <f t="shared" si="83"/>
        <v>---</v>
      </c>
    </row>
    <row r="771" spans="1:24" x14ac:dyDescent="0.25">
      <c r="A771" t="s">
        <v>5896</v>
      </c>
      <c r="B771" t="s">
        <v>5872</v>
      </c>
      <c r="C771" t="s">
        <v>294</v>
      </c>
      <c r="D771" t="s">
        <v>859</v>
      </c>
      <c r="E771">
        <v>25</v>
      </c>
      <c r="F771" t="str">
        <f t="shared" si="77"/>
        <v>J19-25</v>
      </c>
      <c r="G771" t="str">
        <f>VLOOKUP(F771,RAW_b_TEI0185_REV03!A:B,2,0)</f>
        <v>GND</v>
      </c>
      <c r="H771" t="str">
        <f t="shared" si="78"/>
        <v>GND</v>
      </c>
      <c r="I771" t="str">
        <f t="shared" si="79"/>
        <v>--</v>
      </c>
      <c r="J771" t="str">
        <f t="shared" si="80"/>
        <v>---</v>
      </c>
      <c r="K771" t="str">
        <f>IFERROR(IF(J771="--",IF(G771=H771,VLOOKUP(G771,RAW_b_TEI0185_REV03!L:N,3,0),SUM(VLOOKUP(H771,RAW_b_TEI0185_REV03!L:N,3,0),VLOOKUP(G771,RAW_b_TEI0185_REV03!L:N,3,0))),"---"),"---")</f>
        <v>---</v>
      </c>
      <c r="L771" t="str">
        <f t="shared" si="81"/>
        <v>J19-25</v>
      </c>
      <c r="M771" t="str">
        <f>IFERROR(IF(
COUNTIF(B2B!H:H,(IF(K771&lt;&gt;"---",IF(INDEX(RAW_b_TEI0185_REV03!B:D,MATCH(H771,RAW_b_TEI0185_REV03!B:B,0),3)=L771,INDEX(
RAW_b_TEI0185_REV03!B:D,MATCH(H771,INDEX(RAW_b_TEI0185_REV03!B:B,MATCH(H771,RAW_b_TEI0185_REV03!B:B,)+1):'RAW_b_TEI0185_REV03'!B11842,)+MATCH(H771,RAW_b_TEI0185_REV03!B:B,),3),INDEX(RAW_b_TEI0185_REV03!B:D,MATCH(H771,RAW_b_TEI0185_REV03!B:B,0),3)),"---")))=1,"---",IF(K771&lt;&gt;"---",IF(INDEX(RAW_b_TEI0185_REV03!B:D,MATCH(H771,RAW_b_TEI0185_REV03!B:B,0),3)=L771,INDEX(
RAW_b_TEI0185_REV03!B:D,MATCH(H771,INDEX(RAW_b_TEI0185_REV03!B:B,MATCH(H771,RAW_b_TEI0185_REV03!B:B,)+1):'RAW_b_TEI0185_REV03'!B11842,)+MATCH(H771,RAW_b_TEI0185_REV03!B:B,),3),INDEX(RAW_b_TEI0185_REV03!B:D,MATCH(H771,RAW_b_TEI0185_REV03!B:B,0),3)),"---")),"---")</f>
        <v>---</v>
      </c>
      <c r="N771" t="str">
        <f>IFERROR(IF(AND(B771="B2B",J771="--"),L771,IF(
COUNTIF(B2B!H:H,(IF(K771&lt;&gt;"---",IF(INDEX(RAW_b_TEI0185_REV03!B:D,MATCH(H771,RAW_b_TEI0185_REV03!B:B,0),3)=L771,INDEX(
RAW_b_TEI0185_REV03!B:D,MATCH(H771,INDEX(RAW_b_TEI0185_REV03!B:B,MATCH(H771,RAW_b_TEI0185_REV03!B:B,)+1):'RAW_b_TEI0185_REV03'!B11842,)+MATCH(H771,RAW_b_TEI0185_REV03!B:B,),3),INDEX(RAW_b_TEI0185_REV03!B:D,MATCH(H771,RAW_b_TEI0185_REV03!B:B,0),3)),"---")))=0,"---",IF(K771&lt;&gt;"---",IF(INDEX(RAW_b_TEI0185_REV03!B:D,MATCH(H771,RAW_b_TEI0185_REV03!B:B,0),3)=L771,INDEX(
RAW_b_TEI0185_REV03!B:D,MATCH(H771,INDEX(RAW_b_TEI0185_REV03!B:B,MATCH(H771,RAW_b_TEI0185_REV03!B:B,)+1):'RAW_b_TEI0185_REV03'!B11842,)+MATCH(H771,RAW_b_TEI0185_REV03!B:B,),3),INDEX(RAW_b_TEI0185_REV03!B:D,MATCH(H771,RAW_b_TEI0185_REV03!B:B,0),3)),"---"))),"---")</f>
        <v>---</v>
      </c>
      <c r="T771">
        <f>COUNTIF(RAW_b_TEI0185_REV03!B:B,G771)</f>
        <v>2019</v>
      </c>
      <c r="U771" t="str">
        <f t="shared" si="82"/>
        <v>CRUVI_HS_CY-GND</v>
      </c>
      <c r="W771" t="str">
        <f>IF(IF(IFERROR(VLOOKUP(H771,$O$6:$O$50,1,),1)=1,1,0),IFERROR(VLOOKUP($F$2&amp;"-"&amp;H771,RAW_b_TEI0185_REV03!C:G,4,0),"--"),"---")</f>
        <v>---</v>
      </c>
      <c r="X771" t="str">
        <f t="shared" si="83"/>
        <v>---</v>
      </c>
    </row>
    <row r="772" spans="1:24" x14ac:dyDescent="0.25">
      <c r="A772" t="s">
        <v>5897</v>
      </c>
      <c r="B772" t="s">
        <v>5872</v>
      </c>
      <c r="C772" t="s">
        <v>660</v>
      </c>
      <c r="D772" t="s">
        <v>859</v>
      </c>
      <c r="E772">
        <v>26</v>
      </c>
      <c r="F772" t="str">
        <f t="shared" si="77"/>
        <v>J19-26</v>
      </c>
      <c r="G772" t="str">
        <f>VLOOKUP(F772,RAW_b_TEI0185_REV03!A:B,2,0)</f>
        <v>CY_A2_P</v>
      </c>
      <c r="H772" t="str">
        <f t="shared" si="78"/>
        <v>CY_A2_P</v>
      </c>
      <c r="I772" t="str">
        <f t="shared" si="79"/>
        <v>--</v>
      </c>
      <c r="J772" t="str">
        <f t="shared" si="80"/>
        <v>--</v>
      </c>
      <c r="K772">
        <f>IFERROR(IF(J772="--",IF(G772=H772,VLOOKUP(G772,RAW_b_TEI0185_REV03!L:N,3,0),SUM(VLOOKUP(H772,RAW_b_TEI0185_REV03!L:N,3,0),VLOOKUP(G772,RAW_b_TEI0185_REV03!L:N,3,0))),"---"),"---")</f>
        <v>144.39779999999999</v>
      </c>
      <c r="L772" t="str">
        <f t="shared" si="81"/>
        <v>J19-26</v>
      </c>
      <c r="M772" t="str">
        <f>IFERROR(IF(
COUNTIF(B2B!H:H,(IF(K772&lt;&gt;"---",IF(INDEX(RAW_b_TEI0185_REV03!B:D,MATCH(H772,RAW_b_TEI0185_REV03!B:B,0),3)=L772,INDEX(
RAW_b_TEI0185_REV03!B:D,MATCH(H772,INDEX(RAW_b_TEI0185_REV03!B:B,MATCH(H772,RAW_b_TEI0185_REV03!B:B,)+1):'RAW_b_TEI0185_REV03'!B11843,)+MATCH(H772,RAW_b_TEI0185_REV03!B:B,),3),INDEX(RAW_b_TEI0185_REV03!B:D,MATCH(H772,RAW_b_TEI0185_REV03!B:B,0),3)),"---")))=1,"---",IF(K772&lt;&gt;"---",IF(INDEX(RAW_b_TEI0185_REV03!B:D,MATCH(H772,RAW_b_TEI0185_REV03!B:B,0),3)=L772,INDEX(
RAW_b_TEI0185_REV03!B:D,MATCH(H772,INDEX(RAW_b_TEI0185_REV03!B:B,MATCH(H772,RAW_b_TEI0185_REV03!B:B,)+1):'RAW_b_TEI0185_REV03'!B11843,)+MATCH(H772,RAW_b_TEI0185_REV03!B:B,),3),INDEX(RAW_b_TEI0185_REV03!B:D,MATCH(H772,RAW_b_TEI0185_REV03!B:B,0),3)),"---")),"---")</f>
        <v>U1-M65</v>
      </c>
      <c r="N772" t="str">
        <f>IFERROR(IF(AND(B772="B2B",J772="--"),L772,IF(
COUNTIF(B2B!H:H,(IF(K772&lt;&gt;"---",IF(INDEX(RAW_b_TEI0185_REV03!B:D,MATCH(H772,RAW_b_TEI0185_REV03!B:B,0),3)=L772,INDEX(
RAW_b_TEI0185_REV03!B:D,MATCH(H772,INDEX(RAW_b_TEI0185_REV03!B:B,MATCH(H772,RAW_b_TEI0185_REV03!B:B,)+1):'RAW_b_TEI0185_REV03'!B11843,)+MATCH(H772,RAW_b_TEI0185_REV03!B:B,),3),INDEX(RAW_b_TEI0185_REV03!B:D,MATCH(H772,RAW_b_TEI0185_REV03!B:B,0),3)),"---")))=0,"---",IF(K772&lt;&gt;"---",IF(INDEX(RAW_b_TEI0185_REV03!B:D,MATCH(H772,RAW_b_TEI0185_REV03!B:B,0),3)=L772,INDEX(
RAW_b_TEI0185_REV03!B:D,MATCH(H772,INDEX(RAW_b_TEI0185_REV03!B:B,MATCH(H772,RAW_b_TEI0185_REV03!B:B,)+1):'RAW_b_TEI0185_REV03'!B11843,)+MATCH(H772,RAW_b_TEI0185_REV03!B:B,),3),INDEX(RAW_b_TEI0185_REV03!B:D,MATCH(H772,RAW_b_TEI0185_REV03!B:B,0),3)),"---"))),"---")</f>
        <v>---</v>
      </c>
      <c r="T772">
        <f>COUNTIF(RAW_b_TEI0185_REV03!B:B,G772)</f>
        <v>2</v>
      </c>
      <c r="U772" t="str">
        <f t="shared" si="82"/>
        <v>CRUVI_HS_CY-CY_A2_P</v>
      </c>
      <c r="W772" t="str">
        <f>IF(IF(IFERROR(VLOOKUP(H772,$O$6:$O$50,1,),1)=1,1,0),IFERROR(VLOOKUP($F$2&amp;"-"&amp;H772,RAW_b_TEI0185_REV03!C:G,4,0),"--"),"---")</f>
        <v>M65</v>
      </c>
      <c r="X772" t="str">
        <f t="shared" si="83"/>
        <v>---</v>
      </c>
    </row>
    <row r="773" spans="1:24" x14ac:dyDescent="0.25">
      <c r="A773" t="s">
        <v>5898</v>
      </c>
      <c r="B773" t="s">
        <v>5872</v>
      </c>
      <c r="C773" t="s">
        <v>696</v>
      </c>
      <c r="D773" t="s">
        <v>859</v>
      </c>
      <c r="E773">
        <v>27</v>
      </c>
      <c r="F773" t="str">
        <f t="shared" si="77"/>
        <v>J19-27</v>
      </c>
      <c r="G773" t="str">
        <f>VLOOKUP(F773,RAW_b_TEI0185_REV03!A:B,2,0)</f>
        <v>CY_B2_P</v>
      </c>
      <c r="H773" t="str">
        <f t="shared" si="78"/>
        <v>CY_B2_P</v>
      </c>
      <c r="I773" t="str">
        <f t="shared" si="79"/>
        <v>--</v>
      </c>
      <c r="J773" t="str">
        <f t="shared" si="80"/>
        <v>--</v>
      </c>
      <c r="K773">
        <f>IFERROR(IF(J773="--",IF(G773=H773,VLOOKUP(G773,RAW_b_TEI0185_REV03!L:N,3,0),SUM(VLOOKUP(H773,RAW_b_TEI0185_REV03!L:N,3,0),VLOOKUP(G773,RAW_b_TEI0185_REV03!L:N,3,0))),"---"),"---")</f>
        <v>137.14429999999999</v>
      </c>
      <c r="L773" t="str">
        <f t="shared" si="81"/>
        <v>J19-27</v>
      </c>
      <c r="M773" t="str">
        <f>IFERROR(IF(
COUNTIF(B2B!H:H,(IF(K773&lt;&gt;"---",IF(INDEX(RAW_b_TEI0185_REV03!B:D,MATCH(H773,RAW_b_TEI0185_REV03!B:B,0),3)=L773,INDEX(
RAW_b_TEI0185_REV03!B:D,MATCH(H773,INDEX(RAW_b_TEI0185_REV03!B:B,MATCH(H773,RAW_b_TEI0185_REV03!B:B,)+1):'RAW_b_TEI0185_REV03'!B11844,)+MATCH(H773,RAW_b_TEI0185_REV03!B:B,),3),INDEX(RAW_b_TEI0185_REV03!B:D,MATCH(H773,RAW_b_TEI0185_REV03!B:B,0),3)),"---")))=1,"---",IF(K773&lt;&gt;"---",IF(INDEX(RAW_b_TEI0185_REV03!B:D,MATCH(H773,RAW_b_TEI0185_REV03!B:B,0),3)=L773,INDEX(
RAW_b_TEI0185_REV03!B:D,MATCH(H773,INDEX(RAW_b_TEI0185_REV03!B:B,MATCH(H773,RAW_b_TEI0185_REV03!B:B,)+1):'RAW_b_TEI0185_REV03'!B11844,)+MATCH(H773,RAW_b_TEI0185_REV03!B:B,),3),INDEX(RAW_b_TEI0185_REV03!B:D,MATCH(H773,RAW_b_TEI0185_REV03!B:B,0),3)),"---")),"---")</f>
        <v>U1-D74</v>
      </c>
      <c r="N773" t="str">
        <f>IFERROR(IF(AND(B773="B2B",J773="--"),L773,IF(
COUNTIF(B2B!H:H,(IF(K773&lt;&gt;"---",IF(INDEX(RAW_b_TEI0185_REV03!B:D,MATCH(H773,RAW_b_TEI0185_REV03!B:B,0),3)=L773,INDEX(
RAW_b_TEI0185_REV03!B:D,MATCH(H773,INDEX(RAW_b_TEI0185_REV03!B:B,MATCH(H773,RAW_b_TEI0185_REV03!B:B,)+1):'RAW_b_TEI0185_REV03'!B11844,)+MATCH(H773,RAW_b_TEI0185_REV03!B:B,),3),INDEX(RAW_b_TEI0185_REV03!B:D,MATCH(H773,RAW_b_TEI0185_REV03!B:B,0),3)),"---")))=0,"---",IF(K773&lt;&gt;"---",IF(INDEX(RAW_b_TEI0185_REV03!B:D,MATCH(H773,RAW_b_TEI0185_REV03!B:B,0),3)=L773,INDEX(
RAW_b_TEI0185_REV03!B:D,MATCH(H773,INDEX(RAW_b_TEI0185_REV03!B:B,MATCH(H773,RAW_b_TEI0185_REV03!B:B,)+1):'RAW_b_TEI0185_REV03'!B11844,)+MATCH(H773,RAW_b_TEI0185_REV03!B:B,),3),INDEX(RAW_b_TEI0185_REV03!B:D,MATCH(H773,RAW_b_TEI0185_REV03!B:B,0),3)),"---"))),"---")</f>
        <v>---</v>
      </c>
      <c r="T773">
        <f>COUNTIF(RAW_b_TEI0185_REV03!B:B,G773)</f>
        <v>2</v>
      </c>
      <c r="U773" t="str">
        <f t="shared" si="82"/>
        <v>CRUVI_HS_CY-CY_B2_P</v>
      </c>
      <c r="W773" t="str">
        <f>IF(IF(IFERROR(VLOOKUP(H773,$O$6:$O$50,1,),1)=1,1,0),IFERROR(VLOOKUP($F$2&amp;"-"&amp;H773,RAW_b_TEI0185_REV03!C:G,4,0),"--"),"---")</f>
        <v>D74</v>
      </c>
      <c r="X773" t="str">
        <f t="shared" si="83"/>
        <v>---</v>
      </c>
    </row>
    <row r="774" spans="1:24" x14ac:dyDescent="0.25">
      <c r="A774" t="s">
        <v>5899</v>
      </c>
      <c r="B774" t="s">
        <v>5872</v>
      </c>
      <c r="C774" t="s">
        <v>657</v>
      </c>
      <c r="D774" t="s">
        <v>859</v>
      </c>
      <c r="E774">
        <v>28</v>
      </c>
      <c r="F774" t="str">
        <f t="shared" si="77"/>
        <v>J19-28</v>
      </c>
      <c r="G774" t="str">
        <f>VLOOKUP(F774,RAW_b_TEI0185_REV03!A:B,2,0)</f>
        <v>CY_A2_N</v>
      </c>
      <c r="H774" t="str">
        <f t="shared" si="78"/>
        <v>CY_A2_N</v>
      </c>
      <c r="I774" t="str">
        <f t="shared" si="79"/>
        <v>--</v>
      </c>
      <c r="J774" t="str">
        <f t="shared" si="80"/>
        <v>--</v>
      </c>
      <c r="K774">
        <f>IFERROR(IF(J774="--",IF(G774=H774,VLOOKUP(G774,RAW_b_TEI0185_REV03!L:N,3,0),SUM(VLOOKUP(H774,RAW_b_TEI0185_REV03!L:N,3,0),VLOOKUP(G774,RAW_b_TEI0185_REV03!L:N,3,0))),"---"),"---")</f>
        <v>144.24809999999999</v>
      </c>
      <c r="L774" t="str">
        <f t="shared" si="81"/>
        <v>J19-28</v>
      </c>
      <c r="M774" t="str">
        <f>IFERROR(IF(
COUNTIF(B2B!H:H,(IF(K774&lt;&gt;"---",IF(INDEX(RAW_b_TEI0185_REV03!B:D,MATCH(H774,RAW_b_TEI0185_REV03!B:B,0),3)=L774,INDEX(
RAW_b_TEI0185_REV03!B:D,MATCH(H774,INDEX(RAW_b_TEI0185_REV03!B:B,MATCH(H774,RAW_b_TEI0185_REV03!B:B,)+1):'RAW_b_TEI0185_REV03'!B11845,)+MATCH(H774,RAW_b_TEI0185_REV03!B:B,),3),INDEX(RAW_b_TEI0185_REV03!B:D,MATCH(H774,RAW_b_TEI0185_REV03!B:B,0),3)),"---")))=1,"---",IF(K774&lt;&gt;"---",IF(INDEX(RAW_b_TEI0185_REV03!B:D,MATCH(H774,RAW_b_TEI0185_REV03!B:B,0),3)=L774,INDEX(
RAW_b_TEI0185_REV03!B:D,MATCH(H774,INDEX(RAW_b_TEI0185_REV03!B:B,MATCH(H774,RAW_b_TEI0185_REV03!B:B,)+1):'RAW_b_TEI0185_REV03'!B11845,)+MATCH(H774,RAW_b_TEI0185_REV03!B:B,),3),INDEX(RAW_b_TEI0185_REV03!B:D,MATCH(H774,RAW_b_TEI0185_REV03!B:B,0),3)),"---")),"---")</f>
        <v>U1-K65</v>
      </c>
      <c r="N774" t="str">
        <f>IFERROR(IF(AND(B774="B2B",J774="--"),L774,IF(
COUNTIF(B2B!H:H,(IF(K774&lt;&gt;"---",IF(INDEX(RAW_b_TEI0185_REV03!B:D,MATCH(H774,RAW_b_TEI0185_REV03!B:B,0),3)=L774,INDEX(
RAW_b_TEI0185_REV03!B:D,MATCH(H774,INDEX(RAW_b_TEI0185_REV03!B:B,MATCH(H774,RAW_b_TEI0185_REV03!B:B,)+1):'RAW_b_TEI0185_REV03'!B11845,)+MATCH(H774,RAW_b_TEI0185_REV03!B:B,),3),INDEX(RAW_b_TEI0185_REV03!B:D,MATCH(H774,RAW_b_TEI0185_REV03!B:B,0),3)),"---")))=0,"---",IF(K774&lt;&gt;"---",IF(INDEX(RAW_b_TEI0185_REV03!B:D,MATCH(H774,RAW_b_TEI0185_REV03!B:B,0),3)=L774,INDEX(
RAW_b_TEI0185_REV03!B:D,MATCH(H774,INDEX(RAW_b_TEI0185_REV03!B:B,MATCH(H774,RAW_b_TEI0185_REV03!B:B,)+1):'RAW_b_TEI0185_REV03'!B11845,)+MATCH(H774,RAW_b_TEI0185_REV03!B:B,),3),INDEX(RAW_b_TEI0185_REV03!B:D,MATCH(H774,RAW_b_TEI0185_REV03!B:B,0),3)),"---"))),"---")</f>
        <v>---</v>
      </c>
      <c r="T774">
        <f>COUNTIF(RAW_b_TEI0185_REV03!B:B,G774)</f>
        <v>2</v>
      </c>
      <c r="U774" t="str">
        <f t="shared" si="82"/>
        <v>CRUVI_HS_CY-CY_A2_N</v>
      </c>
      <c r="W774" t="str">
        <f>IF(IF(IFERROR(VLOOKUP(H774,$O$6:$O$50,1,),1)=1,1,0),IFERROR(VLOOKUP($F$2&amp;"-"&amp;H774,RAW_b_TEI0185_REV03!C:G,4,0),"--"),"---")</f>
        <v>K65</v>
      </c>
      <c r="X774" t="str">
        <f t="shared" si="83"/>
        <v>---</v>
      </c>
    </row>
    <row r="775" spans="1:24" x14ac:dyDescent="0.25">
      <c r="A775" t="s">
        <v>5900</v>
      </c>
      <c r="B775" t="s">
        <v>5872</v>
      </c>
      <c r="C775" t="s">
        <v>693</v>
      </c>
      <c r="D775" t="s">
        <v>859</v>
      </c>
      <c r="E775">
        <v>29</v>
      </c>
      <c r="F775" t="str">
        <f t="shared" ref="F775:F838" si="84">$D775&amp;"-"&amp;$E775</f>
        <v>J19-29</v>
      </c>
      <c r="G775" t="str">
        <f>VLOOKUP(F775,RAW_b_TEI0185_REV03!A:B,2,0)</f>
        <v>CY_B2_N</v>
      </c>
      <c r="H775" t="str">
        <f t="shared" ref="H775:H838" si="85">IF(IF(COUNTIF($Q$6:$S$150,G775)&gt;0,"---","--")="---",VLOOKUP(G775,$Q$6:$S$150,3,0),G775)</f>
        <v>CY_B2_N</v>
      </c>
      <c r="I775" t="str">
        <f t="shared" ref="I775:I838" si="86">IF(IF(COUNTIF($Q$6:$S$150,G775)&gt;0,"---","--")="---",VLOOKUP(G775,$Q$6:$S$150,2,0),"--")</f>
        <v>--</v>
      </c>
      <c r="J775" t="str">
        <f t="shared" ref="J775:J838" si="87">IF(COUNTIF($O$6:$O$100,G775)&gt;0,"---","--")</f>
        <v>--</v>
      </c>
      <c r="K775">
        <f>IFERROR(IF(J775="--",IF(G775=H775,VLOOKUP(G775,RAW_b_TEI0185_REV03!L:N,3,0),SUM(VLOOKUP(H775,RAW_b_TEI0185_REV03!L:N,3,0),VLOOKUP(G775,RAW_b_TEI0185_REV03!L:N,3,0))),"---"),"---")</f>
        <v>137.2698</v>
      </c>
      <c r="L775" t="str">
        <f t="shared" ref="L775:L838" si="88">$D775&amp;"-"&amp;$E775</f>
        <v>J19-29</v>
      </c>
      <c r="M775" t="str">
        <f>IFERROR(IF(
COUNTIF(B2B!H:H,(IF(K775&lt;&gt;"---",IF(INDEX(RAW_b_TEI0185_REV03!B:D,MATCH(H775,RAW_b_TEI0185_REV03!B:B,0),3)=L775,INDEX(
RAW_b_TEI0185_REV03!B:D,MATCH(H775,INDEX(RAW_b_TEI0185_REV03!B:B,MATCH(H775,RAW_b_TEI0185_REV03!B:B,)+1):'RAW_b_TEI0185_REV03'!B11846,)+MATCH(H775,RAW_b_TEI0185_REV03!B:B,),3),INDEX(RAW_b_TEI0185_REV03!B:D,MATCH(H775,RAW_b_TEI0185_REV03!B:B,0),3)),"---")))=1,"---",IF(K775&lt;&gt;"---",IF(INDEX(RAW_b_TEI0185_REV03!B:D,MATCH(H775,RAW_b_TEI0185_REV03!B:B,0),3)=L775,INDEX(
RAW_b_TEI0185_REV03!B:D,MATCH(H775,INDEX(RAW_b_TEI0185_REV03!B:B,MATCH(H775,RAW_b_TEI0185_REV03!B:B,)+1):'RAW_b_TEI0185_REV03'!B11846,)+MATCH(H775,RAW_b_TEI0185_REV03!B:B,),3),INDEX(RAW_b_TEI0185_REV03!B:D,MATCH(H775,RAW_b_TEI0185_REV03!B:B,0),3)),"---")),"---")</f>
        <v>U1-F74</v>
      </c>
      <c r="N775" t="str">
        <f>IFERROR(IF(AND(B775="B2B",J775="--"),L775,IF(
COUNTIF(B2B!H:H,(IF(K775&lt;&gt;"---",IF(INDEX(RAW_b_TEI0185_REV03!B:D,MATCH(H775,RAW_b_TEI0185_REV03!B:B,0),3)=L775,INDEX(
RAW_b_TEI0185_REV03!B:D,MATCH(H775,INDEX(RAW_b_TEI0185_REV03!B:B,MATCH(H775,RAW_b_TEI0185_REV03!B:B,)+1):'RAW_b_TEI0185_REV03'!B11846,)+MATCH(H775,RAW_b_TEI0185_REV03!B:B,),3),INDEX(RAW_b_TEI0185_REV03!B:D,MATCH(H775,RAW_b_TEI0185_REV03!B:B,0),3)),"---")))=0,"---",IF(K775&lt;&gt;"---",IF(INDEX(RAW_b_TEI0185_REV03!B:D,MATCH(H775,RAW_b_TEI0185_REV03!B:B,0),3)=L775,INDEX(
RAW_b_TEI0185_REV03!B:D,MATCH(H775,INDEX(RAW_b_TEI0185_REV03!B:B,MATCH(H775,RAW_b_TEI0185_REV03!B:B,)+1):'RAW_b_TEI0185_REV03'!B11846,)+MATCH(H775,RAW_b_TEI0185_REV03!B:B,),3),INDEX(RAW_b_TEI0185_REV03!B:D,MATCH(H775,RAW_b_TEI0185_REV03!B:B,0),3)),"---"))),"---")</f>
        <v>---</v>
      </c>
      <c r="T775">
        <f>COUNTIF(RAW_b_TEI0185_REV03!B:B,G775)</f>
        <v>2</v>
      </c>
      <c r="U775" t="str">
        <f t="shared" ref="U775:U838" si="89">$B775&amp;"-"&amp;$C775</f>
        <v>CRUVI_HS_CY-CY_B2_N</v>
      </c>
      <c r="W775" t="str">
        <f>IF(IF(IFERROR(VLOOKUP(H775,$O$6:$O$50,1,),1)=1,1,0),IFERROR(VLOOKUP($F$2&amp;"-"&amp;H775,RAW_b_TEI0185_REV03!C:G,4,0),"--"),"---")</f>
        <v>F74</v>
      </c>
      <c r="X775" t="str">
        <f t="shared" ref="X775:X838" si="90">IF(AND(J775="--",W775="--"),M775,"---")</f>
        <v>---</v>
      </c>
    </row>
    <row r="776" spans="1:24" x14ac:dyDescent="0.25">
      <c r="A776" t="s">
        <v>5901</v>
      </c>
      <c r="B776" t="s">
        <v>5872</v>
      </c>
      <c r="C776" t="s">
        <v>294</v>
      </c>
      <c r="D776" t="s">
        <v>859</v>
      </c>
      <c r="E776">
        <v>30</v>
      </c>
      <c r="F776" t="str">
        <f t="shared" si="84"/>
        <v>J19-30</v>
      </c>
      <c r="G776" t="str">
        <f>VLOOKUP(F776,RAW_b_TEI0185_REV03!A:B,2,0)</f>
        <v>GND</v>
      </c>
      <c r="H776" t="str">
        <f t="shared" si="85"/>
        <v>GND</v>
      </c>
      <c r="I776" t="str">
        <f t="shared" si="86"/>
        <v>--</v>
      </c>
      <c r="J776" t="str">
        <f t="shared" si="87"/>
        <v>---</v>
      </c>
      <c r="K776" t="str">
        <f>IFERROR(IF(J776="--",IF(G776=H776,VLOOKUP(G776,RAW_b_TEI0185_REV03!L:N,3,0),SUM(VLOOKUP(H776,RAW_b_TEI0185_REV03!L:N,3,0),VLOOKUP(G776,RAW_b_TEI0185_REV03!L:N,3,0))),"---"),"---")</f>
        <v>---</v>
      </c>
      <c r="L776" t="str">
        <f t="shared" si="88"/>
        <v>J19-30</v>
      </c>
      <c r="M776" t="str">
        <f>IFERROR(IF(
COUNTIF(B2B!H:H,(IF(K776&lt;&gt;"---",IF(INDEX(RAW_b_TEI0185_REV03!B:D,MATCH(H776,RAW_b_TEI0185_REV03!B:B,0),3)=L776,INDEX(
RAW_b_TEI0185_REV03!B:D,MATCH(H776,INDEX(RAW_b_TEI0185_REV03!B:B,MATCH(H776,RAW_b_TEI0185_REV03!B:B,)+1):'RAW_b_TEI0185_REV03'!B11847,)+MATCH(H776,RAW_b_TEI0185_REV03!B:B,),3),INDEX(RAW_b_TEI0185_REV03!B:D,MATCH(H776,RAW_b_TEI0185_REV03!B:B,0),3)),"---")))=1,"---",IF(K776&lt;&gt;"---",IF(INDEX(RAW_b_TEI0185_REV03!B:D,MATCH(H776,RAW_b_TEI0185_REV03!B:B,0),3)=L776,INDEX(
RAW_b_TEI0185_REV03!B:D,MATCH(H776,INDEX(RAW_b_TEI0185_REV03!B:B,MATCH(H776,RAW_b_TEI0185_REV03!B:B,)+1):'RAW_b_TEI0185_REV03'!B11847,)+MATCH(H776,RAW_b_TEI0185_REV03!B:B,),3),INDEX(RAW_b_TEI0185_REV03!B:D,MATCH(H776,RAW_b_TEI0185_REV03!B:B,0),3)),"---")),"---")</f>
        <v>---</v>
      </c>
      <c r="N776" t="str">
        <f>IFERROR(IF(AND(B776="B2B",J776="--"),L776,IF(
COUNTIF(B2B!H:H,(IF(K776&lt;&gt;"---",IF(INDEX(RAW_b_TEI0185_REV03!B:D,MATCH(H776,RAW_b_TEI0185_REV03!B:B,0),3)=L776,INDEX(
RAW_b_TEI0185_REV03!B:D,MATCH(H776,INDEX(RAW_b_TEI0185_REV03!B:B,MATCH(H776,RAW_b_TEI0185_REV03!B:B,)+1):'RAW_b_TEI0185_REV03'!B11847,)+MATCH(H776,RAW_b_TEI0185_REV03!B:B,),3),INDEX(RAW_b_TEI0185_REV03!B:D,MATCH(H776,RAW_b_TEI0185_REV03!B:B,0),3)),"---")))=0,"---",IF(K776&lt;&gt;"---",IF(INDEX(RAW_b_TEI0185_REV03!B:D,MATCH(H776,RAW_b_TEI0185_REV03!B:B,0),3)=L776,INDEX(
RAW_b_TEI0185_REV03!B:D,MATCH(H776,INDEX(RAW_b_TEI0185_REV03!B:B,MATCH(H776,RAW_b_TEI0185_REV03!B:B,)+1):'RAW_b_TEI0185_REV03'!B11847,)+MATCH(H776,RAW_b_TEI0185_REV03!B:B,),3),INDEX(RAW_b_TEI0185_REV03!B:D,MATCH(H776,RAW_b_TEI0185_REV03!B:B,0),3)),"---"))),"---")</f>
        <v>---</v>
      </c>
      <c r="T776">
        <f>COUNTIF(RAW_b_TEI0185_REV03!B:B,G776)</f>
        <v>2019</v>
      </c>
      <c r="U776" t="str">
        <f t="shared" si="89"/>
        <v>CRUVI_HS_CY-GND</v>
      </c>
      <c r="W776" t="str">
        <f>IF(IF(IFERROR(VLOOKUP(H776,$O$6:$O$50,1,),1)=1,1,0),IFERROR(VLOOKUP($F$2&amp;"-"&amp;H776,RAW_b_TEI0185_REV03!C:G,4,0),"--"),"---")</f>
        <v>---</v>
      </c>
      <c r="X776" t="str">
        <f t="shared" si="90"/>
        <v>---</v>
      </c>
    </row>
    <row r="777" spans="1:24" x14ac:dyDescent="0.25">
      <c r="A777" t="s">
        <v>5902</v>
      </c>
      <c r="B777" t="s">
        <v>5872</v>
      </c>
      <c r="C777" t="s">
        <v>294</v>
      </c>
      <c r="D777" t="s">
        <v>859</v>
      </c>
      <c r="E777">
        <v>31</v>
      </c>
      <c r="F777" t="str">
        <f t="shared" si="84"/>
        <v>J19-31</v>
      </c>
      <c r="G777" t="str">
        <f>VLOOKUP(F777,RAW_b_TEI0185_REV03!A:B,2,0)</f>
        <v>GND</v>
      </c>
      <c r="H777" t="str">
        <f t="shared" si="85"/>
        <v>GND</v>
      </c>
      <c r="I777" t="str">
        <f t="shared" si="86"/>
        <v>--</v>
      </c>
      <c r="J777" t="str">
        <f t="shared" si="87"/>
        <v>---</v>
      </c>
      <c r="K777" t="str">
        <f>IFERROR(IF(J777="--",IF(G777=H777,VLOOKUP(G777,RAW_b_TEI0185_REV03!L:N,3,0),SUM(VLOOKUP(H777,RAW_b_TEI0185_REV03!L:N,3,0),VLOOKUP(G777,RAW_b_TEI0185_REV03!L:N,3,0))),"---"),"---")</f>
        <v>---</v>
      </c>
      <c r="L777" t="str">
        <f t="shared" si="88"/>
        <v>J19-31</v>
      </c>
      <c r="M777" t="str">
        <f>IFERROR(IF(
COUNTIF(B2B!H:H,(IF(K777&lt;&gt;"---",IF(INDEX(RAW_b_TEI0185_REV03!B:D,MATCH(H777,RAW_b_TEI0185_REV03!B:B,0),3)=L777,INDEX(
RAW_b_TEI0185_REV03!B:D,MATCH(H777,INDEX(RAW_b_TEI0185_REV03!B:B,MATCH(H777,RAW_b_TEI0185_REV03!B:B,)+1):'RAW_b_TEI0185_REV03'!B11848,)+MATCH(H777,RAW_b_TEI0185_REV03!B:B,),3),INDEX(RAW_b_TEI0185_REV03!B:D,MATCH(H777,RAW_b_TEI0185_REV03!B:B,0),3)),"---")))=1,"---",IF(K777&lt;&gt;"---",IF(INDEX(RAW_b_TEI0185_REV03!B:D,MATCH(H777,RAW_b_TEI0185_REV03!B:B,0),3)=L777,INDEX(
RAW_b_TEI0185_REV03!B:D,MATCH(H777,INDEX(RAW_b_TEI0185_REV03!B:B,MATCH(H777,RAW_b_TEI0185_REV03!B:B,)+1):'RAW_b_TEI0185_REV03'!B11848,)+MATCH(H777,RAW_b_TEI0185_REV03!B:B,),3),INDEX(RAW_b_TEI0185_REV03!B:D,MATCH(H777,RAW_b_TEI0185_REV03!B:B,0),3)),"---")),"---")</f>
        <v>---</v>
      </c>
      <c r="N777" t="str">
        <f>IFERROR(IF(AND(B777="B2B",J777="--"),L777,IF(
COUNTIF(B2B!H:H,(IF(K777&lt;&gt;"---",IF(INDEX(RAW_b_TEI0185_REV03!B:D,MATCH(H777,RAW_b_TEI0185_REV03!B:B,0),3)=L777,INDEX(
RAW_b_TEI0185_REV03!B:D,MATCH(H777,INDEX(RAW_b_TEI0185_REV03!B:B,MATCH(H777,RAW_b_TEI0185_REV03!B:B,)+1):'RAW_b_TEI0185_REV03'!B11848,)+MATCH(H777,RAW_b_TEI0185_REV03!B:B,),3),INDEX(RAW_b_TEI0185_REV03!B:D,MATCH(H777,RAW_b_TEI0185_REV03!B:B,0),3)),"---")))=0,"---",IF(K777&lt;&gt;"---",IF(INDEX(RAW_b_TEI0185_REV03!B:D,MATCH(H777,RAW_b_TEI0185_REV03!B:B,0),3)=L777,INDEX(
RAW_b_TEI0185_REV03!B:D,MATCH(H777,INDEX(RAW_b_TEI0185_REV03!B:B,MATCH(H777,RAW_b_TEI0185_REV03!B:B,)+1):'RAW_b_TEI0185_REV03'!B11848,)+MATCH(H777,RAW_b_TEI0185_REV03!B:B,),3),INDEX(RAW_b_TEI0185_REV03!B:D,MATCH(H777,RAW_b_TEI0185_REV03!B:B,0),3)),"---"))),"---")</f>
        <v>---</v>
      </c>
      <c r="T777">
        <f>COUNTIF(RAW_b_TEI0185_REV03!B:B,G777)</f>
        <v>2019</v>
      </c>
      <c r="U777" t="str">
        <f t="shared" si="89"/>
        <v>CRUVI_HS_CY-GND</v>
      </c>
      <c r="W777" t="str">
        <f>IF(IF(IFERROR(VLOOKUP(H777,$O$6:$O$50,1,),1)=1,1,0),IFERROR(VLOOKUP($F$2&amp;"-"&amp;H777,RAW_b_TEI0185_REV03!C:G,4,0),"--"),"---")</f>
        <v>---</v>
      </c>
      <c r="X777" t="str">
        <f t="shared" si="90"/>
        <v>---</v>
      </c>
    </row>
    <row r="778" spans="1:24" x14ac:dyDescent="0.25">
      <c r="A778" t="s">
        <v>5903</v>
      </c>
      <c r="B778" t="s">
        <v>5872</v>
      </c>
      <c r="C778" t="s">
        <v>666</v>
      </c>
      <c r="D778" t="s">
        <v>859</v>
      </c>
      <c r="E778">
        <v>32</v>
      </c>
      <c r="F778" t="str">
        <f t="shared" si="84"/>
        <v>J19-32</v>
      </c>
      <c r="G778" t="str">
        <f>VLOOKUP(F778,RAW_b_TEI0185_REV03!A:B,2,0)</f>
        <v>CY_A3_P</v>
      </c>
      <c r="H778" t="str">
        <f t="shared" si="85"/>
        <v>CY_A3_P</v>
      </c>
      <c r="I778" t="str">
        <f t="shared" si="86"/>
        <v>--</v>
      </c>
      <c r="J778" t="str">
        <f t="shared" si="87"/>
        <v>--</v>
      </c>
      <c r="K778">
        <f>IFERROR(IF(J778="--",IF(G778=H778,VLOOKUP(G778,RAW_b_TEI0185_REV03!L:N,3,0),SUM(VLOOKUP(H778,RAW_b_TEI0185_REV03!L:N,3,0),VLOOKUP(G778,RAW_b_TEI0185_REV03!L:N,3,0))),"---"),"---")</f>
        <v>146.5052</v>
      </c>
      <c r="L778" t="str">
        <f t="shared" si="88"/>
        <v>J19-32</v>
      </c>
      <c r="M778" t="str">
        <f>IFERROR(IF(
COUNTIF(B2B!H:H,(IF(K778&lt;&gt;"---",IF(INDEX(RAW_b_TEI0185_REV03!B:D,MATCH(H778,RAW_b_TEI0185_REV03!B:B,0),3)=L778,INDEX(
RAW_b_TEI0185_REV03!B:D,MATCH(H778,INDEX(RAW_b_TEI0185_REV03!B:B,MATCH(H778,RAW_b_TEI0185_REV03!B:B,)+1):'RAW_b_TEI0185_REV03'!B11849,)+MATCH(H778,RAW_b_TEI0185_REV03!B:B,),3),INDEX(RAW_b_TEI0185_REV03!B:D,MATCH(H778,RAW_b_TEI0185_REV03!B:B,0),3)),"---")))=1,"---",IF(K778&lt;&gt;"---",IF(INDEX(RAW_b_TEI0185_REV03!B:D,MATCH(H778,RAW_b_TEI0185_REV03!B:B,0),3)=L778,INDEX(
RAW_b_TEI0185_REV03!B:D,MATCH(H778,INDEX(RAW_b_TEI0185_REV03!B:B,MATCH(H778,RAW_b_TEI0185_REV03!B:B,)+1):'RAW_b_TEI0185_REV03'!B11849,)+MATCH(H778,RAW_b_TEI0185_REV03!B:B,),3),INDEX(RAW_b_TEI0185_REV03!B:D,MATCH(H778,RAW_b_TEI0185_REV03!B:B,0),3)),"---")),"---")</f>
        <v>U1-V67</v>
      </c>
      <c r="N778" t="str">
        <f>IFERROR(IF(AND(B778="B2B",J778="--"),L778,IF(
COUNTIF(B2B!H:H,(IF(K778&lt;&gt;"---",IF(INDEX(RAW_b_TEI0185_REV03!B:D,MATCH(H778,RAW_b_TEI0185_REV03!B:B,0),3)=L778,INDEX(
RAW_b_TEI0185_REV03!B:D,MATCH(H778,INDEX(RAW_b_TEI0185_REV03!B:B,MATCH(H778,RAW_b_TEI0185_REV03!B:B,)+1):'RAW_b_TEI0185_REV03'!B11849,)+MATCH(H778,RAW_b_TEI0185_REV03!B:B,),3),INDEX(RAW_b_TEI0185_REV03!B:D,MATCH(H778,RAW_b_TEI0185_REV03!B:B,0),3)),"---")))=0,"---",IF(K778&lt;&gt;"---",IF(INDEX(RAW_b_TEI0185_REV03!B:D,MATCH(H778,RAW_b_TEI0185_REV03!B:B,0),3)=L778,INDEX(
RAW_b_TEI0185_REV03!B:D,MATCH(H778,INDEX(RAW_b_TEI0185_REV03!B:B,MATCH(H778,RAW_b_TEI0185_REV03!B:B,)+1):'RAW_b_TEI0185_REV03'!B11849,)+MATCH(H778,RAW_b_TEI0185_REV03!B:B,),3),INDEX(RAW_b_TEI0185_REV03!B:D,MATCH(H778,RAW_b_TEI0185_REV03!B:B,0),3)),"---"))),"---")</f>
        <v>---</v>
      </c>
      <c r="T778">
        <f>COUNTIF(RAW_b_TEI0185_REV03!B:B,G778)</f>
        <v>2</v>
      </c>
      <c r="U778" t="str">
        <f t="shared" si="89"/>
        <v>CRUVI_HS_CY-CY_A3_P</v>
      </c>
      <c r="W778" t="str">
        <f>IF(IF(IFERROR(VLOOKUP(H778,$O$6:$O$50,1,),1)=1,1,0),IFERROR(VLOOKUP($F$2&amp;"-"&amp;H778,RAW_b_TEI0185_REV03!C:G,4,0),"--"),"---")</f>
        <v>V67</v>
      </c>
      <c r="X778" t="str">
        <f t="shared" si="90"/>
        <v>---</v>
      </c>
    </row>
    <row r="779" spans="1:24" x14ac:dyDescent="0.25">
      <c r="A779" t="s">
        <v>5904</v>
      </c>
      <c r="B779" t="s">
        <v>5872</v>
      </c>
      <c r="C779" t="s">
        <v>702</v>
      </c>
      <c r="D779" t="s">
        <v>859</v>
      </c>
      <c r="E779">
        <v>33</v>
      </c>
      <c r="F779" t="str">
        <f t="shared" si="84"/>
        <v>J19-33</v>
      </c>
      <c r="G779" t="str">
        <f>VLOOKUP(F779,RAW_b_TEI0185_REV03!A:B,2,0)</f>
        <v>CY_B3_P</v>
      </c>
      <c r="H779" t="str">
        <f t="shared" si="85"/>
        <v>CY_B3_P</v>
      </c>
      <c r="I779" t="str">
        <f t="shared" si="86"/>
        <v>--</v>
      </c>
      <c r="J779" t="str">
        <f t="shared" si="87"/>
        <v>--</v>
      </c>
      <c r="K779">
        <f>IFERROR(IF(J779="--",IF(G779=H779,VLOOKUP(G779,RAW_b_TEI0185_REV03!L:N,3,0),SUM(VLOOKUP(H779,RAW_b_TEI0185_REV03!L:N,3,0),VLOOKUP(G779,RAW_b_TEI0185_REV03!L:N,3,0))),"---"),"---")</f>
        <v>133.77590000000001</v>
      </c>
      <c r="L779" t="str">
        <f t="shared" si="88"/>
        <v>J19-33</v>
      </c>
      <c r="M779" t="str">
        <f>IFERROR(IF(
COUNTIF(B2B!H:H,(IF(K779&lt;&gt;"---",IF(INDEX(RAW_b_TEI0185_REV03!B:D,MATCH(H779,RAW_b_TEI0185_REV03!B:B,0),3)=L779,INDEX(
RAW_b_TEI0185_REV03!B:D,MATCH(H779,INDEX(RAW_b_TEI0185_REV03!B:B,MATCH(H779,RAW_b_TEI0185_REV03!B:B,)+1):'RAW_b_TEI0185_REV03'!B11850,)+MATCH(H779,RAW_b_TEI0185_REV03!B:B,),3),INDEX(RAW_b_TEI0185_REV03!B:D,MATCH(H779,RAW_b_TEI0185_REV03!B:B,0),3)),"---")))=1,"---",IF(K779&lt;&gt;"---",IF(INDEX(RAW_b_TEI0185_REV03!B:D,MATCH(H779,RAW_b_TEI0185_REV03!B:B,0),3)=L779,INDEX(
RAW_b_TEI0185_REV03!B:D,MATCH(H779,INDEX(RAW_b_TEI0185_REV03!B:B,MATCH(H779,RAW_b_TEI0185_REV03!B:B,)+1):'RAW_b_TEI0185_REV03'!B11850,)+MATCH(H779,RAW_b_TEI0185_REV03!B:B,),3),INDEX(RAW_b_TEI0185_REV03!B:D,MATCH(H779,RAW_b_TEI0185_REV03!B:B,0),3)),"---")),"---")</f>
        <v>U1-K77</v>
      </c>
      <c r="N779" t="str">
        <f>IFERROR(IF(AND(B779="B2B",J779="--"),L779,IF(
COUNTIF(B2B!H:H,(IF(K779&lt;&gt;"---",IF(INDEX(RAW_b_TEI0185_REV03!B:D,MATCH(H779,RAW_b_TEI0185_REV03!B:B,0),3)=L779,INDEX(
RAW_b_TEI0185_REV03!B:D,MATCH(H779,INDEX(RAW_b_TEI0185_REV03!B:B,MATCH(H779,RAW_b_TEI0185_REV03!B:B,)+1):'RAW_b_TEI0185_REV03'!B11850,)+MATCH(H779,RAW_b_TEI0185_REV03!B:B,),3),INDEX(RAW_b_TEI0185_REV03!B:D,MATCH(H779,RAW_b_TEI0185_REV03!B:B,0),3)),"---")))=0,"---",IF(K779&lt;&gt;"---",IF(INDEX(RAW_b_TEI0185_REV03!B:D,MATCH(H779,RAW_b_TEI0185_REV03!B:B,0),3)=L779,INDEX(
RAW_b_TEI0185_REV03!B:D,MATCH(H779,INDEX(RAW_b_TEI0185_REV03!B:B,MATCH(H779,RAW_b_TEI0185_REV03!B:B,)+1):'RAW_b_TEI0185_REV03'!B11850,)+MATCH(H779,RAW_b_TEI0185_REV03!B:B,),3),INDEX(RAW_b_TEI0185_REV03!B:D,MATCH(H779,RAW_b_TEI0185_REV03!B:B,0),3)),"---"))),"---")</f>
        <v>---</v>
      </c>
      <c r="T779">
        <f>COUNTIF(RAW_b_TEI0185_REV03!B:B,G779)</f>
        <v>2</v>
      </c>
      <c r="U779" t="str">
        <f t="shared" si="89"/>
        <v>CRUVI_HS_CY-CY_B3_P</v>
      </c>
      <c r="W779" t="str">
        <f>IF(IF(IFERROR(VLOOKUP(H779,$O$6:$O$50,1,),1)=1,1,0),IFERROR(VLOOKUP($F$2&amp;"-"&amp;H779,RAW_b_TEI0185_REV03!C:G,4,0),"--"),"---")</f>
        <v>K77</v>
      </c>
      <c r="X779" t="str">
        <f t="shared" si="90"/>
        <v>---</v>
      </c>
    </row>
    <row r="780" spans="1:24" x14ac:dyDescent="0.25">
      <c r="A780" t="s">
        <v>5905</v>
      </c>
      <c r="B780" t="s">
        <v>5872</v>
      </c>
      <c r="C780" t="s">
        <v>663</v>
      </c>
      <c r="D780" t="s">
        <v>859</v>
      </c>
      <c r="E780">
        <v>34</v>
      </c>
      <c r="F780" t="str">
        <f t="shared" si="84"/>
        <v>J19-34</v>
      </c>
      <c r="G780" t="str">
        <f>VLOOKUP(F780,RAW_b_TEI0185_REV03!A:B,2,0)</f>
        <v>CY_A3_N</v>
      </c>
      <c r="H780" t="str">
        <f t="shared" si="85"/>
        <v>CY_A3_N</v>
      </c>
      <c r="I780" t="str">
        <f t="shared" si="86"/>
        <v>--</v>
      </c>
      <c r="J780" t="str">
        <f t="shared" si="87"/>
        <v>--</v>
      </c>
      <c r="K780">
        <f>IFERROR(IF(J780="--",IF(G780=H780,VLOOKUP(G780,RAW_b_TEI0185_REV03!L:N,3,0),SUM(VLOOKUP(H780,RAW_b_TEI0185_REV03!L:N,3,0),VLOOKUP(G780,RAW_b_TEI0185_REV03!L:N,3,0))),"---"),"---")</f>
        <v>146.5814</v>
      </c>
      <c r="L780" t="str">
        <f t="shared" si="88"/>
        <v>J19-34</v>
      </c>
      <c r="M780" t="str">
        <f>IFERROR(IF(
COUNTIF(B2B!H:H,(IF(K780&lt;&gt;"---",IF(INDEX(RAW_b_TEI0185_REV03!B:D,MATCH(H780,RAW_b_TEI0185_REV03!B:B,0),3)=L780,INDEX(
RAW_b_TEI0185_REV03!B:D,MATCH(H780,INDEX(RAW_b_TEI0185_REV03!B:B,MATCH(H780,RAW_b_TEI0185_REV03!B:B,)+1):'RAW_b_TEI0185_REV03'!B11851,)+MATCH(H780,RAW_b_TEI0185_REV03!B:B,),3),INDEX(RAW_b_TEI0185_REV03!B:D,MATCH(H780,RAW_b_TEI0185_REV03!B:B,0),3)),"---")))=1,"---",IF(K780&lt;&gt;"---",IF(INDEX(RAW_b_TEI0185_REV03!B:D,MATCH(H780,RAW_b_TEI0185_REV03!B:B,0),3)=L780,INDEX(
RAW_b_TEI0185_REV03!B:D,MATCH(H780,INDEX(RAW_b_TEI0185_REV03!B:B,MATCH(H780,RAW_b_TEI0185_REV03!B:B,)+1):'RAW_b_TEI0185_REV03'!B11851,)+MATCH(H780,RAW_b_TEI0185_REV03!B:B,),3),INDEX(RAW_b_TEI0185_REV03!B:D,MATCH(H780,RAW_b_TEI0185_REV03!B:B,0),3)),"---")),"---")</f>
        <v>U1-T67</v>
      </c>
      <c r="N780" t="str">
        <f>IFERROR(IF(AND(B780="B2B",J780="--"),L780,IF(
COUNTIF(B2B!H:H,(IF(K780&lt;&gt;"---",IF(INDEX(RAW_b_TEI0185_REV03!B:D,MATCH(H780,RAW_b_TEI0185_REV03!B:B,0),3)=L780,INDEX(
RAW_b_TEI0185_REV03!B:D,MATCH(H780,INDEX(RAW_b_TEI0185_REV03!B:B,MATCH(H780,RAW_b_TEI0185_REV03!B:B,)+1):'RAW_b_TEI0185_REV03'!B11851,)+MATCH(H780,RAW_b_TEI0185_REV03!B:B,),3),INDEX(RAW_b_TEI0185_REV03!B:D,MATCH(H780,RAW_b_TEI0185_REV03!B:B,0),3)),"---")))=0,"---",IF(K780&lt;&gt;"---",IF(INDEX(RAW_b_TEI0185_REV03!B:D,MATCH(H780,RAW_b_TEI0185_REV03!B:B,0),3)=L780,INDEX(
RAW_b_TEI0185_REV03!B:D,MATCH(H780,INDEX(RAW_b_TEI0185_REV03!B:B,MATCH(H780,RAW_b_TEI0185_REV03!B:B,)+1):'RAW_b_TEI0185_REV03'!B11851,)+MATCH(H780,RAW_b_TEI0185_REV03!B:B,),3),INDEX(RAW_b_TEI0185_REV03!B:D,MATCH(H780,RAW_b_TEI0185_REV03!B:B,0),3)),"---"))),"---")</f>
        <v>---</v>
      </c>
      <c r="T780">
        <f>COUNTIF(RAW_b_TEI0185_REV03!B:B,G780)</f>
        <v>2</v>
      </c>
      <c r="U780" t="str">
        <f t="shared" si="89"/>
        <v>CRUVI_HS_CY-CY_A3_N</v>
      </c>
      <c r="W780" t="str">
        <f>IF(IF(IFERROR(VLOOKUP(H780,$O$6:$O$50,1,),1)=1,1,0),IFERROR(VLOOKUP($F$2&amp;"-"&amp;H780,RAW_b_TEI0185_REV03!C:G,4,0),"--"),"---")</f>
        <v>T67</v>
      </c>
      <c r="X780" t="str">
        <f t="shared" si="90"/>
        <v>---</v>
      </c>
    </row>
    <row r="781" spans="1:24" x14ac:dyDescent="0.25">
      <c r="A781" t="s">
        <v>5906</v>
      </c>
      <c r="B781" t="s">
        <v>5872</v>
      </c>
      <c r="C781" t="s">
        <v>699</v>
      </c>
      <c r="D781" t="s">
        <v>859</v>
      </c>
      <c r="E781">
        <v>35</v>
      </c>
      <c r="F781" t="str">
        <f t="shared" si="84"/>
        <v>J19-35</v>
      </c>
      <c r="G781" t="str">
        <f>VLOOKUP(F781,RAW_b_TEI0185_REV03!A:B,2,0)</f>
        <v>CY_B3_N</v>
      </c>
      <c r="H781" t="str">
        <f t="shared" si="85"/>
        <v>CY_B3_N</v>
      </c>
      <c r="I781" t="str">
        <f t="shared" si="86"/>
        <v>--</v>
      </c>
      <c r="J781" t="str">
        <f t="shared" si="87"/>
        <v>--</v>
      </c>
      <c r="K781">
        <f>IFERROR(IF(J781="--",IF(G781=H781,VLOOKUP(G781,RAW_b_TEI0185_REV03!L:N,3,0),SUM(VLOOKUP(H781,RAW_b_TEI0185_REV03!L:N,3,0),VLOOKUP(G781,RAW_b_TEI0185_REV03!L:N,3,0))),"---"),"---")</f>
        <v>133.75299999999999</v>
      </c>
      <c r="L781" t="str">
        <f t="shared" si="88"/>
        <v>J19-35</v>
      </c>
      <c r="M781" t="str">
        <f>IFERROR(IF(
COUNTIF(B2B!H:H,(IF(K781&lt;&gt;"---",IF(INDEX(RAW_b_TEI0185_REV03!B:D,MATCH(H781,RAW_b_TEI0185_REV03!B:B,0),3)=L781,INDEX(
RAW_b_TEI0185_REV03!B:D,MATCH(H781,INDEX(RAW_b_TEI0185_REV03!B:B,MATCH(H781,RAW_b_TEI0185_REV03!B:B,)+1):'RAW_b_TEI0185_REV03'!B11852,)+MATCH(H781,RAW_b_TEI0185_REV03!B:B,),3),INDEX(RAW_b_TEI0185_REV03!B:D,MATCH(H781,RAW_b_TEI0185_REV03!B:B,0),3)),"---")))=1,"---",IF(K781&lt;&gt;"---",IF(INDEX(RAW_b_TEI0185_REV03!B:D,MATCH(H781,RAW_b_TEI0185_REV03!B:B,0),3)=L781,INDEX(
RAW_b_TEI0185_REV03!B:D,MATCH(H781,INDEX(RAW_b_TEI0185_REV03!B:B,MATCH(H781,RAW_b_TEI0185_REV03!B:B,)+1):'RAW_b_TEI0185_REV03'!B11852,)+MATCH(H781,RAW_b_TEI0185_REV03!B:B,),3),INDEX(RAW_b_TEI0185_REV03!B:D,MATCH(H781,RAW_b_TEI0185_REV03!B:B,0),3)),"---")),"---")</f>
        <v>U1-M77</v>
      </c>
      <c r="N781" t="str">
        <f>IFERROR(IF(AND(B781="B2B",J781="--"),L781,IF(
COUNTIF(B2B!H:H,(IF(K781&lt;&gt;"---",IF(INDEX(RAW_b_TEI0185_REV03!B:D,MATCH(H781,RAW_b_TEI0185_REV03!B:B,0),3)=L781,INDEX(
RAW_b_TEI0185_REV03!B:D,MATCH(H781,INDEX(RAW_b_TEI0185_REV03!B:B,MATCH(H781,RAW_b_TEI0185_REV03!B:B,)+1):'RAW_b_TEI0185_REV03'!B11852,)+MATCH(H781,RAW_b_TEI0185_REV03!B:B,),3),INDEX(RAW_b_TEI0185_REV03!B:D,MATCH(H781,RAW_b_TEI0185_REV03!B:B,0),3)),"---")))=0,"---",IF(K781&lt;&gt;"---",IF(INDEX(RAW_b_TEI0185_REV03!B:D,MATCH(H781,RAW_b_TEI0185_REV03!B:B,0),3)=L781,INDEX(
RAW_b_TEI0185_REV03!B:D,MATCH(H781,INDEX(RAW_b_TEI0185_REV03!B:B,MATCH(H781,RAW_b_TEI0185_REV03!B:B,)+1):'RAW_b_TEI0185_REV03'!B11852,)+MATCH(H781,RAW_b_TEI0185_REV03!B:B,),3),INDEX(RAW_b_TEI0185_REV03!B:D,MATCH(H781,RAW_b_TEI0185_REV03!B:B,0),3)),"---"))),"---")</f>
        <v>---</v>
      </c>
      <c r="T781">
        <f>COUNTIF(RAW_b_TEI0185_REV03!B:B,G781)</f>
        <v>2</v>
      </c>
      <c r="U781" t="str">
        <f t="shared" si="89"/>
        <v>CRUVI_HS_CY-CY_B3_N</v>
      </c>
      <c r="W781" t="str">
        <f>IF(IF(IFERROR(VLOOKUP(H781,$O$6:$O$50,1,),1)=1,1,0),IFERROR(VLOOKUP($F$2&amp;"-"&amp;H781,RAW_b_TEI0185_REV03!C:G,4,0),"--"),"---")</f>
        <v>M77</v>
      </c>
      <c r="X781" t="str">
        <f t="shared" si="90"/>
        <v>---</v>
      </c>
    </row>
    <row r="782" spans="1:24" x14ac:dyDescent="0.25">
      <c r="A782" t="s">
        <v>5907</v>
      </c>
      <c r="B782" t="s">
        <v>5872</v>
      </c>
      <c r="C782" t="s">
        <v>1877</v>
      </c>
      <c r="D782" t="s">
        <v>859</v>
      </c>
      <c r="E782">
        <v>36</v>
      </c>
      <c r="F782" t="str">
        <f t="shared" si="84"/>
        <v>J19-36</v>
      </c>
      <c r="G782" t="str">
        <f>VLOOKUP(F782,RAW_b_TEI0185_REV03!A:B,2,0)</f>
        <v>VIO_CRUVI</v>
      </c>
      <c r="H782" t="str">
        <f t="shared" si="85"/>
        <v>VIO_CRUVI</v>
      </c>
      <c r="I782" t="str">
        <f t="shared" si="86"/>
        <v>--</v>
      </c>
      <c r="J782" t="str">
        <f t="shared" si="87"/>
        <v>---</v>
      </c>
      <c r="K782" t="str">
        <f>IFERROR(IF(J782="--",IF(G782=H782,VLOOKUP(G782,RAW_b_TEI0185_REV03!L:N,3,0),SUM(VLOOKUP(H782,RAW_b_TEI0185_REV03!L:N,3,0),VLOOKUP(G782,RAW_b_TEI0185_REV03!L:N,3,0))),"---"),"---")</f>
        <v>---</v>
      </c>
      <c r="L782" t="str">
        <f t="shared" si="88"/>
        <v>J19-36</v>
      </c>
      <c r="M782" t="str">
        <f>IFERROR(IF(
COUNTIF(B2B!H:H,(IF(K782&lt;&gt;"---",IF(INDEX(RAW_b_TEI0185_REV03!B:D,MATCH(H782,RAW_b_TEI0185_REV03!B:B,0),3)=L782,INDEX(
RAW_b_TEI0185_REV03!B:D,MATCH(H782,INDEX(RAW_b_TEI0185_REV03!B:B,MATCH(H782,RAW_b_TEI0185_REV03!B:B,)+1):'RAW_b_TEI0185_REV03'!B11853,)+MATCH(H782,RAW_b_TEI0185_REV03!B:B,),3),INDEX(RAW_b_TEI0185_REV03!B:D,MATCH(H782,RAW_b_TEI0185_REV03!B:B,0),3)),"---")))=1,"---",IF(K782&lt;&gt;"---",IF(INDEX(RAW_b_TEI0185_REV03!B:D,MATCH(H782,RAW_b_TEI0185_REV03!B:B,0),3)=L782,INDEX(
RAW_b_TEI0185_REV03!B:D,MATCH(H782,INDEX(RAW_b_TEI0185_REV03!B:B,MATCH(H782,RAW_b_TEI0185_REV03!B:B,)+1):'RAW_b_TEI0185_REV03'!B11853,)+MATCH(H782,RAW_b_TEI0185_REV03!B:B,),3),INDEX(RAW_b_TEI0185_REV03!B:D,MATCH(H782,RAW_b_TEI0185_REV03!B:B,0),3)),"---")),"---")</f>
        <v>---</v>
      </c>
      <c r="N782" t="str">
        <f>IFERROR(IF(AND(B782="B2B",J782="--"),L782,IF(
COUNTIF(B2B!H:H,(IF(K782&lt;&gt;"---",IF(INDEX(RAW_b_TEI0185_REV03!B:D,MATCH(H782,RAW_b_TEI0185_REV03!B:B,0),3)=L782,INDEX(
RAW_b_TEI0185_REV03!B:D,MATCH(H782,INDEX(RAW_b_TEI0185_REV03!B:B,MATCH(H782,RAW_b_TEI0185_REV03!B:B,)+1):'RAW_b_TEI0185_REV03'!B11853,)+MATCH(H782,RAW_b_TEI0185_REV03!B:B,),3),INDEX(RAW_b_TEI0185_REV03!B:D,MATCH(H782,RAW_b_TEI0185_REV03!B:B,0),3)),"---")))=0,"---",IF(K782&lt;&gt;"---",IF(INDEX(RAW_b_TEI0185_REV03!B:D,MATCH(H782,RAW_b_TEI0185_REV03!B:B,0),3)=L782,INDEX(
RAW_b_TEI0185_REV03!B:D,MATCH(H782,INDEX(RAW_b_TEI0185_REV03!B:B,MATCH(H782,RAW_b_TEI0185_REV03!B:B,)+1):'RAW_b_TEI0185_REV03'!B11853,)+MATCH(H782,RAW_b_TEI0185_REV03!B:B,),3),INDEX(RAW_b_TEI0185_REV03!B:D,MATCH(H782,RAW_b_TEI0185_REV03!B:B,0),3)),"---"))),"---")</f>
        <v>---</v>
      </c>
      <c r="T782">
        <f>COUNTIF(RAW_b_TEI0185_REV03!B:B,G782)</f>
        <v>30</v>
      </c>
      <c r="U782" t="str">
        <f t="shared" si="89"/>
        <v>CRUVI_HS_CY-VIO_CRUVI</v>
      </c>
      <c r="W782" t="str">
        <f>IF(IF(IFERROR(VLOOKUP(H782,$O$6:$O$50,1,),1)=1,1,0),IFERROR(VLOOKUP($F$2&amp;"-"&amp;H782,RAW_b_TEI0185_REV03!C:G,4,0),"--"),"---")</f>
        <v>---</v>
      </c>
      <c r="X782" t="str">
        <f t="shared" si="90"/>
        <v>---</v>
      </c>
    </row>
    <row r="783" spans="1:24" x14ac:dyDescent="0.25">
      <c r="A783" t="s">
        <v>5908</v>
      </c>
      <c r="B783" t="s">
        <v>5872</v>
      </c>
      <c r="C783" t="s">
        <v>294</v>
      </c>
      <c r="D783" t="s">
        <v>859</v>
      </c>
      <c r="E783">
        <v>37</v>
      </c>
      <c r="F783" t="str">
        <f t="shared" si="84"/>
        <v>J19-37</v>
      </c>
      <c r="G783" t="str">
        <f>VLOOKUP(F783,RAW_b_TEI0185_REV03!A:B,2,0)</f>
        <v>GND</v>
      </c>
      <c r="H783" t="str">
        <f t="shared" si="85"/>
        <v>GND</v>
      </c>
      <c r="I783" t="str">
        <f t="shared" si="86"/>
        <v>--</v>
      </c>
      <c r="J783" t="str">
        <f t="shared" si="87"/>
        <v>---</v>
      </c>
      <c r="K783" t="str">
        <f>IFERROR(IF(J783="--",IF(G783=H783,VLOOKUP(G783,RAW_b_TEI0185_REV03!L:N,3,0),SUM(VLOOKUP(H783,RAW_b_TEI0185_REV03!L:N,3,0),VLOOKUP(G783,RAW_b_TEI0185_REV03!L:N,3,0))),"---"),"---")</f>
        <v>---</v>
      </c>
      <c r="L783" t="str">
        <f t="shared" si="88"/>
        <v>J19-37</v>
      </c>
      <c r="M783" t="str">
        <f>IFERROR(IF(
COUNTIF(B2B!H:H,(IF(K783&lt;&gt;"---",IF(INDEX(RAW_b_TEI0185_REV03!B:D,MATCH(H783,RAW_b_TEI0185_REV03!B:B,0),3)=L783,INDEX(
RAW_b_TEI0185_REV03!B:D,MATCH(H783,INDEX(RAW_b_TEI0185_REV03!B:B,MATCH(H783,RAW_b_TEI0185_REV03!B:B,)+1):'RAW_b_TEI0185_REV03'!B11854,)+MATCH(H783,RAW_b_TEI0185_REV03!B:B,),3),INDEX(RAW_b_TEI0185_REV03!B:D,MATCH(H783,RAW_b_TEI0185_REV03!B:B,0),3)),"---")))=1,"---",IF(K783&lt;&gt;"---",IF(INDEX(RAW_b_TEI0185_REV03!B:D,MATCH(H783,RAW_b_TEI0185_REV03!B:B,0),3)=L783,INDEX(
RAW_b_TEI0185_REV03!B:D,MATCH(H783,INDEX(RAW_b_TEI0185_REV03!B:B,MATCH(H783,RAW_b_TEI0185_REV03!B:B,)+1):'RAW_b_TEI0185_REV03'!B11854,)+MATCH(H783,RAW_b_TEI0185_REV03!B:B,),3),INDEX(RAW_b_TEI0185_REV03!B:D,MATCH(H783,RAW_b_TEI0185_REV03!B:B,0),3)),"---")),"---")</f>
        <v>---</v>
      </c>
      <c r="N783" t="str">
        <f>IFERROR(IF(AND(B783="B2B",J783="--"),L783,IF(
COUNTIF(B2B!H:H,(IF(K783&lt;&gt;"---",IF(INDEX(RAW_b_TEI0185_REV03!B:D,MATCH(H783,RAW_b_TEI0185_REV03!B:B,0),3)=L783,INDEX(
RAW_b_TEI0185_REV03!B:D,MATCH(H783,INDEX(RAW_b_TEI0185_REV03!B:B,MATCH(H783,RAW_b_TEI0185_REV03!B:B,)+1):'RAW_b_TEI0185_REV03'!B11854,)+MATCH(H783,RAW_b_TEI0185_REV03!B:B,),3),INDEX(RAW_b_TEI0185_REV03!B:D,MATCH(H783,RAW_b_TEI0185_REV03!B:B,0),3)),"---")))=0,"---",IF(K783&lt;&gt;"---",IF(INDEX(RAW_b_TEI0185_REV03!B:D,MATCH(H783,RAW_b_TEI0185_REV03!B:B,0),3)=L783,INDEX(
RAW_b_TEI0185_REV03!B:D,MATCH(H783,INDEX(RAW_b_TEI0185_REV03!B:B,MATCH(H783,RAW_b_TEI0185_REV03!B:B,)+1):'RAW_b_TEI0185_REV03'!B11854,)+MATCH(H783,RAW_b_TEI0185_REV03!B:B,),3),INDEX(RAW_b_TEI0185_REV03!B:D,MATCH(H783,RAW_b_TEI0185_REV03!B:B,0),3)),"---"))),"---")</f>
        <v>---</v>
      </c>
      <c r="T783">
        <f>COUNTIF(RAW_b_TEI0185_REV03!B:B,G783)</f>
        <v>2019</v>
      </c>
      <c r="U783" t="str">
        <f t="shared" si="89"/>
        <v>CRUVI_HS_CY-GND</v>
      </c>
      <c r="W783" t="str">
        <f>IF(IF(IFERROR(VLOOKUP(H783,$O$6:$O$50,1,),1)=1,1,0),IFERROR(VLOOKUP($F$2&amp;"-"&amp;H783,RAW_b_TEI0185_REV03!C:G,4,0),"--"),"---")</f>
        <v>---</v>
      </c>
      <c r="X783" t="str">
        <f t="shared" si="90"/>
        <v>---</v>
      </c>
    </row>
    <row r="784" spans="1:24" x14ac:dyDescent="0.25">
      <c r="A784" t="s">
        <v>5909</v>
      </c>
      <c r="B784" t="s">
        <v>5872</v>
      </c>
      <c r="C784" t="s">
        <v>672</v>
      </c>
      <c r="D784" t="s">
        <v>859</v>
      </c>
      <c r="E784">
        <v>38</v>
      </c>
      <c r="F784" t="str">
        <f t="shared" si="84"/>
        <v>J19-38</v>
      </c>
      <c r="G784" t="str">
        <f>VLOOKUP(F784,RAW_b_TEI0185_REV03!A:B,2,0)</f>
        <v>CY_A4_P</v>
      </c>
      <c r="H784" t="str">
        <f t="shared" si="85"/>
        <v>CY_A4_P</v>
      </c>
      <c r="I784" t="str">
        <f t="shared" si="86"/>
        <v>--</v>
      </c>
      <c r="J784" t="str">
        <f t="shared" si="87"/>
        <v>--</v>
      </c>
      <c r="K784">
        <f>IFERROR(IF(J784="--",IF(G784=H784,VLOOKUP(G784,RAW_b_TEI0185_REV03!L:N,3,0),SUM(VLOOKUP(H784,RAW_b_TEI0185_REV03!L:N,3,0),VLOOKUP(G784,RAW_b_TEI0185_REV03!L:N,3,0))),"---"),"---")</f>
        <v>147.22219999999999</v>
      </c>
      <c r="L784" t="str">
        <f t="shared" si="88"/>
        <v>J19-38</v>
      </c>
      <c r="M784" t="str">
        <f>IFERROR(IF(
COUNTIF(B2B!H:H,(IF(K784&lt;&gt;"---",IF(INDEX(RAW_b_TEI0185_REV03!B:D,MATCH(H784,RAW_b_TEI0185_REV03!B:B,0),3)=L784,INDEX(
RAW_b_TEI0185_REV03!B:D,MATCH(H784,INDEX(RAW_b_TEI0185_REV03!B:B,MATCH(H784,RAW_b_TEI0185_REV03!B:B,)+1):'RAW_b_TEI0185_REV03'!B11855,)+MATCH(H784,RAW_b_TEI0185_REV03!B:B,),3),INDEX(RAW_b_TEI0185_REV03!B:D,MATCH(H784,RAW_b_TEI0185_REV03!B:B,0),3)),"---")))=1,"---",IF(K784&lt;&gt;"---",IF(INDEX(RAW_b_TEI0185_REV03!B:D,MATCH(H784,RAW_b_TEI0185_REV03!B:B,0),3)=L784,INDEX(
RAW_b_TEI0185_REV03!B:D,MATCH(H784,INDEX(RAW_b_TEI0185_REV03!B:B,MATCH(H784,RAW_b_TEI0185_REV03!B:B,)+1):'RAW_b_TEI0185_REV03'!B11855,)+MATCH(H784,RAW_b_TEI0185_REV03!B:B,),3),INDEX(RAW_b_TEI0185_REV03!B:D,MATCH(H784,RAW_b_TEI0185_REV03!B:B,0),3)),"---")),"---")</f>
        <v>U1-M67</v>
      </c>
      <c r="N784" t="str">
        <f>IFERROR(IF(AND(B784="B2B",J784="--"),L784,IF(
COUNTIF(B2B!H:H,(IF(K784&lt;&gt;"---",IF(INDEX(RAW_b_TEI0185_REV03!B:D,MATCH(H784,RAW_b_TEI0185_REV03!B:B,0),3)=L784,INDEX(
RAW_b_TEI0185_REV03!B:D,MATCH(H784,INDEX(RAW_b_TEI0185_REV03!B:B,MATCH(H784,RAW_b_TEI0185_REV03!B:B,)+1):'RAW_b_TEI0185_REV03'!B11855,)+MATCH(H784,RAW_b_TEI0185_REV03!B:B,),3),INDEX(RAW_b_TEI0185_REV03!B:D,MATCH(H784,RAW_b_TEI0185_REV03!B:B,0),3)),"---")))=0,"---",IF(K784&lt;&gt;"---",IF(INDEX(RAW_b_TEI0185_REV03!B:D,MATCH(H784,RAW_b_TEI0185_REV03!B:B,0),3)=L784,INDEX(
RAW_b_TEI0185_REV03!B:D,MATCH(H784,INDEX(RAW_b_TEI0185_REV03!B:B,MATCH(H784,RAW_b_TEI0185_REV03!B:B,)+1):'RAW_b_TEI0185_REV03'!B11855,)+MATCH(H784,RAW_b_TEI0185_REV03!B:B,),3),INDEX(RAW_b_TEI0185_REV03!B:D,MATCH(H784,RAW_b_TEI0185_REV03!B:B,0),3)),"---"))),"---")</f>
        <v>---</v>
      </c>
      <c r="T784">
        <f>COUNTIF(RAW_b_TEI0185_REV03!B:B,G784)</f>
        <v>2</v>
      </c>
      <c r="U784" t="str">
        <f t="shared" si="89"/>
        <v>CRUVI_HS_CY-CY_A4_P</v>
      </c>
      <c r="W784" t="str">
        <f>IF(IF(IFERROR(VLOOKUP(H784,$O$6:$O$50,1,),1)=1,1,0),IFERROR(VLOOKUP($F$2&amp;"-"&amp;H784,RAW_b_TEI0185_REV03!C:G,4,0),"--"),"---")</f>
        <v>M67</v>
      </c>
      <c r="X784" t="str">
        <f t="shared" si="90"/>
        <v>---</v>
      </c>
    </row>
    <row r="785" spans="1:24" x14ac:dyDescent="0.25">
      <c r="A785" t="s">
        <v>5910</v>
      </c>
      <c r="B785" t="s">
        <v>5872</v>
      </c>
      <c r="C785" t="s">
        <v>708</v>
      </c>
      <c r="D785" t="s">
        <v>859</v>
      </c>
      <c r="E785">
        <v>39</v>
      </c>
      <c r="F785" t="str">
        <f t="shared" si="84"/>
        <v>J19-39</v>
      </c>
      <c r="G785" t="str">
        <f>VLOOKUP(F785,RAW_b_TEI0185_REV03!A:B,2,0)</f>
        <v>CY_B4_P</v>
      </c>
      <c r="H785" t="str">
        <f t="shared" si="85"/>
        <v>CY_B4_P</v>
      </c>
      <c r="I785" t="str">
        <f t="shared" si="86"/>
        <v>--</v>
      </c>
      <c r="J785" t="str">
        <f t="shared" si="87"/>
        <v>--</v>
      </c>
      <c r="K785">
        <f>IFERROR(IF(J785="--",IF(G785=H785,VLOOKUP(G785,RAW_b_TEI0185_REV03!L:N,3,0),SUM(VLOOKUP(H785,RAW_b_TEI0185_REV03!L:N,3,0),VLOOKUP(G785,RAW_b_TEI0185_REV03!L:N,3,0))),"---"),"---")</f>
        <v>137.91079999999999</v>
      </c>
      <c r="L785" t="str">
        <f t="shared" si="88"/>
        <v>J19-39</v>
      </c>
      <c r="M785" t="str">
        <f>IFERROR(IF(
COUNTIF(B2B!H:H,(IF(K785&lt;&gt;"---",IF(INDEX(RAW_b_TEI0185_REV03!B:D,MATCH(H785,RAW_b_TEI0185_REV03!B:B,0),3)=L785,INDEX(
RAW_b_TEI0185_REV03!B:D,MATCH(H785,INDEX(RAW_b_TEI0185_REV03!B:B,MATCH(H785,RAW_b_TEI0185_REV03!B:B,)+1):'RAW_b_TEI0185_REV03'!B11856,)+MATCH(H785,RAW_b_TEI0185_REV03!B:B,),3),INDEX(RAW_b_TEI0185_REV03!B:D,MATCH(H785,RAW_b_TEI0185_REV03!B:B,0),3)),"---")))=1,"---",IF(K785&lt;&gt;"---",IF(INDEX(RAW_b_TEI0185_REV03!B:D,MATCH(H785,RAW_b_TEI0185_REV03!B:B,0),3)=L785,INDEX(
RAW_b_TEI0185_REV03!B:D,MATCH(H785,INDEX(RAW_b_TEI0185_REV03!B:B,MATCH(H785,RAW_b_TEI0185_REV03!B:B,)+1):'RAW_b_TEI0185_REV03'!B11856,)+MATCH(H785,RAW_b_TEI0185_REV03!B:B,),3),INDEX(RAW_b_TEI0185_REV03!B:D,MATCH(H785,RAW_b_TEI0185_REV03!B:B,0),3)),"---")),"---")</f>
        <v>U1-F77</v>
      </c>
      <c r="N785" t="str">
        <f>IFERROR(IF(AND(B785="B2B",J785="--"),L785,IF(
COUNTIF(B2B!H:H,(IF(K785&lt;&gt;"---",IF(INDEX(RAW_b_TEI0185_REV03!B:D,MATCH(H785,RAW_b_TEI0185_REV03!B:B,0),3)=L785,INDEX(
RAW_b_TEI0185_REV03!B:D,MATCH(H785,INDEX(RAW_b_TEI0185_REV03!B:B,MATCH(H785,RAW_b_TEI0185_REV03!B:B,)+1):'RAW_b_TEI0185_REV03'!B11856,)+MATCH(H785,RAW_b_TEI0185_REV03!B:B,),3),INDEX(RAW_b_TEI0185_REV03!B:D,MATCH(H785,RAW_b_TEI0185_REV03!B:B,0),3)),"---")))=0,"---",IF(K785&lt;&gt;"---",IF(INDEX(RAW_b_TEI0185_REV03!B:D,MATCH(H785,RAW_b_TEI0185_REV03!B:B,0),3)=L785,INDEX(
RAW_b_TEI0185_REV03!B:D,MATCH(H785,INDEX(RAW_b_TEI0185_REV03!B:B,MATCH(H785,RAW_b_TEI0185_REV03!B:B,)+1):'RAW_b_TEI0185_REV03'!B11856,)+MATCH(H785,RAW_b_TEI0185_REV03!B:B,),3),INDEX(RAW_b_TEI0185_REV03!B:D,MATCH(H785,RAW_b_TEI0185_REV03!B:B,0),3)),"---"))),"---")</f>
        <v>---</v>
      </c>
      <c r="T785">
        <f>COUNTIF(RAW_b_TEI0185_REV03!B:B,G785)</f>
        <v>2</v>
      </c>
      <c r="U785" t="str">
        <f t="shared" si="89"/>
        <v>CRUVI_HS_CY-CY_B4_P</v>
      </c>
      <c r="W785" t="str">
        <f>IF(IF(IFERROR(VLOOKUP(H785,$O$6:$O$50,1,),1)=1,1,0),IFERROR(VLOOKUP($F$2&amp;"-"&amp;H785,RAW_b_TEI0185_REV03!C:G,4,0),"--"),"---")</f>
        <v>F77</v>
      </c>
      <c r="X785" t="str">
        <f t="shared" si="90"/>
        <v>---</v>
      </c>
    </row>
    <row r="786" spans="1:24" x14ac:dyDescent="0.25">
      <c r="A786" t="s">
        <v>5911</v>
      </c>
      <c r="B786" t="s">
        <v>5872</v>
      </c>
      <c r="C786" t="s">
        <v>669</v>
      </c>
      <c r="D786" t="s">
        <v>859</v>
      </c>
      <c r="E786">
        <v>40</v>
      </c>
      <c r="F786" t="str">
        <f t="shared" si="84"/>
        <v>J19-40</v>
      </c>
      <c r="G786" t="str">
        <f>VLOOKUP(F786,RAW_b_TEI0185_REV03!A:B,2,0)</f>
        <v>CY_A4_N</v>
      </c>
      <c r="H786" t="str">
        <f t="shared" si="85"/>
        <v>CY_A4_N</v>
      </c>
      <c r="I786" t="str">
        <f t="shared" si="86"/>
        <v>--</v>
      </c>
      <c r="J786" t="str">
        <f t="shared" si="87"/>
        <v>--</v>
      </c>
      <c r="K786">
        <f>IFERROR(IF(J786="--",IF(G786=H786,VLOOKUP(G786,RAW_b_TEI0185_REV03!L:N,3,0),SUM(VLOOKUP(H786,RAW_b_TEI0185_REV03!L:N,3,0),VLOOKUP(G786,RAW_b_TEI0185_REV03!L:N,3,0))),"---"),"---")</f>
        <v>147.29679999999999</v>
      </c>
      <c r="L786" t="str">
        <f t="shared" si="88"/>
        <v>J19-40</v>
      </c>
      <c r="M786" t="str">
        <f>IFERROR(IF(
COUNTIF(B2B!H:H,(IF(K786&lt;&gt;"---",IF(INDEX(RAW_b_TEI0185_REV03!B:D,MATCH(H786,RAW_b_TEI0185_REV03!B:B,0),3)=L786,INDEX(
RAW_b_TEI0185_REV03!B:D,MATCH(H786,INDEX(RAW_b_TEI0185_REV03!B:B,MATCH(H786,RAW_b_TEI0185_REV03!B:B,)+1):'RAW_b_TEI0185_REV03'!B11857,)+MATCH(H786,RAW_b_TEI0185_REV03!B:B,),3),INDEX(RAW_b_TEI0185_REV03!B:D,MATCH(H786,RAW_b_TEI0185_REV03!B:B,0),3)),"---")))=1,"---",IF(K786&lt;&gt;"---",IF(INDEX(RAW_b_TEI0185_REV03!B:D,MATCH(H786,RAW_b_TEI0185_REV03!B:B,0),3)=L786,INDEX(
RAW_b_TEI0185_REV03!B:D,MATCH(H786,INDEX(RAW_b_TEI0185_REV03!B:B,MATCH(H786,RAW_b_TEI0185_REV03!B:B,)+1):'RAW_b_TEI0185_REV03'!B11857,)+MATCH(H786,RAW_b_TEI0185_REV03!B:B,),3),INDEX(RAW_b_TEI0185_REV03!B:D,MATCH(H786,RAW_b_TEI0185_REV03!B:B,0),3)),"---")),"---")</f>
        <v>U1-K67</v>
      </c>
      <c r="N786" t="str">
        <f>IFERROR(IF(AND(B786="B2B",J786="--"),L786,IF(
COUNTIF(B2B!H:H,(IF(K786&lt;&gt;"---",IF(INDEX(RAW_b_TEI0185_REV03!B:D,MATCH(H786,RAW_b_TEI0185_REV03!B:B,0),3)=L786,INDEX(
RAW_b_TEI0185_REV03!B:D,MATCH(H786,INDEX(RAW_b_TEI0185_REV03!B:B,MATCH(H786,RAW_b_TEI0185_REV03!B:B,)+1):'RAW_b_TEI0185_REV03'!B11857,)+MATCH(H786,RAW_b_TEI0185_REV03!B:B,),3),INDEX(RAW_b_TEI0185_REV03!B:D,MATCH(H786,RAW_b_TEI0185_REV03!B:B,0),3)),"---")))=0,"---",IF(K786&lt;&gt;"---",IF(INDEX(RAW_b_TEI0185_REV03!B:D,MATCH(H786,RAW_b_TEI0185_REV03!B:B,0),3)=L786,INDEX(
RAW_b_TEI0185_REV03!B:D,MATCH(H786,INDEX(RAW_b_TEI0185_REV03!B:B,MATCH(H786,RAW_b_TEI0185_REV03!B:B,)+1):'RAW_b_TEI0185_REV03'!B11857,)+MATCH(H786,RAW_b_TEI0185_REV03!B:B,),3),INDEX(RAW_b_TEI0185_REV03!B:D,MATCH(H786,RAW_b_TEI0185_REV03!B:B,0),3)),"---"))),"---")</f>
        <v>---</v>
      </c>
      <c r="T786">
        <f>COUNTIF(RAW_b_TEI0185_REV03!B:B,G786)</f>
        <v>2</v>
      </c>
      <c r="U786" t="str">
        <f t="shared" si="89"/>
        <v>CRUVI_HS_CY-CY_A4_N</v>
      </c>
      <c r="W786" t="str">
        <f>IF(IF(IFERROR(VLOOKUP(H786,$O$6:$O$50,1,),1)=1,1,0),IFERROR(VLOOKUP($F$2&amp;"-"&amp;H786,RAW_b_TEI0185_REV03!C:G,4,0),"--"),"---")</f>
        <v>K67</v>
      </c>
      <c r="X786" t="str">
        <f t="shared" si="90"/>
        <v>---</v>
      </c>
    </row>
    <row r="787" spans="1:24" x14ac:dyDescent="0.25">
      <c r="A787" t="s">
        <v>5912</v>
      </c>
      <c r="B787" t="s">
        <v>5872</v>
      </c>
      <c r="C787" t="s">
        <v>705</v>
      </c>
      <c r="D787" t="s">
        <v>859</v>
      </c>
      <c r="E787">
        <v>41</v>
      </c>
      <c r="F787" t="str">
        <f t="shared" si="84"/>
        <v>J19-41</v>
      </c>
      <c r="G787" t="str">
        <f>VLOOKUP(F787,RAW_b_TEI0185_REV03!A:B,2,0)</f>
        <v>CY_B4_N</v>
      </c>
      <c r="H787" t="str">
        <f t="shared" si="85"/>
        <v>CY_B4_N</v>
      </c>
      <c r="I787" t="str">
        <f t="shared" si="86"/>
        <v>--</v>
      </c>
      <c r="J787" t="str">
        <f t="shared" si="87"/>
        <v>--</v>
      </c>
      <c r="K787">
        <f>IFERROR(IF(J787="--",IF(G787=H787,VLOOKUP(G787,RAW_b_TEI0185_REV03!L:N,3,0),SUM(VLOOKUP(H787,RAW_b_TEI0185_REV03!L:N,3,0),VLOOKUP(G787,RAW_b_TEI0185_REV03!L:N,3,0))),"---"),"---")</f>
        <v>138.0393</v>
      </c>
      <c r="L787" t="str">
        <f t="shared" si="88"/>
        <v>J19-41</v>
      </c>
      <c r="M787" t="str">
        <f>IFERROR(IF(
COUNTIF(B2B!H:H,(IF(K787&lt;&gt;"---",IF(INDEX(RAW_b_TEI0185_REV03!B:D,MATCH(H787,RAW_b_TEI0185_REV03!B:B,0),3)=L787,INDEX(
RAW_b_TEI0185_REV03!B:D,MATCH(H787,INDEX(RAW_b_TEI0185_REV03!B:B,MATCH(H787,RAW_b_TEI0185_REV03!B:B,)+1):'RAW_b_TEI0185_REV03'!B11858,)+MATCH(H787,RAW_b_TEI0185_REV03!B:B,),3),INDEX(RAW_b_TEI0185_REV03!B:D,MATCH(H787,RAW_b_TEI0185_REV03!B:B,0),3)),"---")))=1,"---",IF(K787&lt;&gt;"---",IF(INDEX(RAW_b_TEI0185_REV03!B:D,MATCH(H787,RAW_b_TEI0185_REV03!B:B,0),3)=L787,INDEX(
RAW_b_TEI0185_REV03!B:D,MATCH(H787,INDEX(RAW_b_TEI0185_REV03!B:B,MATCH(H787,RAW_b_TEI0185_REV03!B:B,)+1):'RAW_b_TEI0185_REV03'!B11858,)+MATCH(H787,RAW_b_TEI0185_REV03!B:B,),3),INDEX(RAW_b_TEI0185_REV03!B:D,MATCH(H787,RAW_b_TEI0185_REV03!B:B,0),3)),"---")),"---")</f>
        <v>U1-H77</v>
      </c>
      <c r="N787" t="str">
        <f>IFERROR(IF(AND(B787="B2B",J787="--"),L787,IF(
COUNTIF(B2B!H:H,(IF(K787&lt;&gt;"---",IF(INDEX(RAW_b_TEI0185_REV03!B:D,MATCH(H787,RAW_b_TEI0185_REV03!B:B,0),3)=L787,INDEX(
RAW_b_TEI0185_REV03!B:D,MATCH(H787,INDEX(RAW_b_TEI0185_REV03!B:B,MATCH(H787,RAW_b_TEI0185_REV03!B:B,)+1):'RAW_b_TEI0185_REV03'!B11858,)+MATCH(H787,RAW_b_TEI0185_REV03!B:B,),3),INDEX(RAW_b_TEI0185_REV03!B:D,MATCH(H787,RAW_b_TEI0185_REV03!B:B,0),3)),"---")))=0,"---",IF(K787&lt;&gt;"---",IF(INDEX(RAW_b_TEI0185_REV03!B:D,MATCH(H787,RAW_b_TEI0185_REV03!B:B,0),3)=L787,INDEX(
RAW_b_TEI0185_REV03!B:D,MATCH(H787,INDEX(RAW_b_TEI0185_REV03!B:B,MATCH(H787,RAW_b_TEI0185_REV03!B:B,)+1):'RAW_b_TEI0185_REV03'!B11858,)+MATCH(H787,RAW_b_TEI0185_REV03!B:B,),3),INDEX(RAW_b_TEI0185_REV03!B:D,MATCH(H787,RAW_b_TEI0185_REV03!B:B,0),3)),"---"))),"---")</f>
        <v>---</v>
      </c>
      <c r="T787">
        <f>COUNTIF(RAW_b_TEI0185_REV03!B:B,G787)</f>
        <v>2</v>
      </c>
      <c r="U787" t="str">
        <f t="shared" si="89"/>
        <v>CRUVI_HS_CY-CY_B4_N</v>
      </c>
      <c r="W787" t="str">
        <f>IF(IF(IFERROR(VLOOKUP(H787,$O$6:$O$50,1,),1)=1,1,0),IFERROR(VLOOKUP($F$2&amp;"-"&amp;H787,RAW_b_TEI0185_REV03!C:G,4,0),"--"),"---")</f>
        <v>H77</v>
      </c>
      <c r="X787" t="str">
        <f t="shared" si="90"/>
        <v>---</v>
      </c>
    </row>
    <row r="788" spans="1:24" x14ac:dyDescent="0.25">
      <c r="A788" t="s">
        <v>5913</v>
      </c>
      <c r="B788" t="s">
        <v>5872</v>
      </c>
      <c r="C788" t="s">
        <v>294</v>
      </c>
      <c r="D788" t="s">
        <v>859</v>
      </c>
      <c r="E788">
        <v>42</v>
      </c>
      <c r="F788" t="str">
        <f t="shared" si="84"/>
        <v>J19-42</v>
      </c>
      <c r="G788" t="str">
        <f>VLOOKUP(F788,RAW_b_TEI0185_REV03!A:B,2,0)</f>
        <v>GND</v>
      </c>
      <c r="H788" t="str">
        <f t="shared" si="85"/>
        <v>GND</v>
      </c>
      <c r="I788" t="str">
        <f t="shared" si="86"/>
        <v>--</v>
      </c>
      <c r="J788" t="str">
        <f t="shared" si="87"/>
        <v>---</v>
      </c>
      <c r="K788" t="str">
        <f>IFERROR(IF(J788="--",IF(G788=H788,VLOOKUP(G788,RAW_b_TEI0185_REV03!L:N,3,0),SUM(VLOOKUP(H788,RAW_b_TEI0185_REV03!L:N,3,0),VLOOKUP(G788,RAW_b_TEI0185_REV03!L:N,3,0))),"---"),"---")</f>
        <v>---</v>
      </c>
      <c r="L788" t="str">
        <f t="shared" si="88"/>
        <v>J19-42</v>
      </c>
      <c r="M788" t="str">
        <f>IFERROR(IF(
COUNTIF(B2B!H:H,(IF(K788&lt;&gt;"---",IF(INDEX(RAW_b_TEI0185_REV03!B:D,MATCH(H788,RAW_b_TEI0185_REV03!B:B,0),3)=L788,INDEX(
RAW_b_TEI0185_REV03!B:D,MATCH(H788,INDEX(RAW_b_TEI0185_REV03!B:B,MATCH(H788,RAW_b_TEI0185_REV03!B:B,)+1):'RAW_b_TEI0185_REV03'!B11859,)+MATCH(H788,RAW_b_TEI0185_REV03!B:B,),3),INDEX(RAW_b_TEI0185_REV03!B:D,MATCH(H788,RAW_b_TEI0185_REV03!B:B,0),3)),"---")))=1,"---",IF(K788&lt;&gt;"---",IF(INDEX(RAW_b_TEI0185_REV03!B:D,MATCH(H788,RAW_b_TEI0185_REV03!B:B,0),3)=L788,INDEX(
RAW_b_TEI0185_REV03!B:D,MATCH(H788,INDEX(RAW_b_TEI0185_REV03!B:B,MATCH(H788,RAW_b_TEI0185_REV03!B:B,)+1):'RAW_b_TEI0185_REV03'!B11859,)+MATCH(H788,RAW_b_TEI0185_REV03!B:B,),3),INDEX(RAW_b_TEI0185_REV03!B:D,MATCH(H788,RAW_b_TEI0185_REV03!B:B,0),3)),"---")),"---")</f>
        <v>---</v>
      </c>
      <c r="N788" t="str">
        <f>IFERROR(IF(AND(B788="B2B",J788="--"),L788,IF(
COUNTIF(B2B!H:H,(IF(K788&lt;&gt;"---",IF(INDEX(RAW_b_TEI0185_REV03!B:D,MATCH(H788,RAW_b_TEI0185_REV03!B:B,0),3)=L788,INDEX(
RAW_b_TEI0185_REV03!B:D,MATCH(H788,INDEX(RAW_b_TEI0185_REV03!B:B,MATCH(H788,RAW_b_TEI0185_REV03!B:B,)+1):'RAW_b_TEI0185_REV03'!B11859,)+MATCH(H788,RAW_b_TEI0185_REV03!B:B,),3),INDEX(RAW_b_TEI0185_REV03!B:D,MATCH(H788,RAW_b_TEI0185_REV03!B:B,0),3)),"---")))=0,"---",IF(K788&lt;&gt;"---",IF(INDEX(RAW_b_TEI0185_REV03!B:D,MATCH(H788,RAW_b_TEI0185_REV03!B:B,0),3)=L788,INDEX(
RAW_b_TEI0185_REV03!B:D,MATCH(H788,INDEX(RAW_b_TEI0185_REV03!B:B,MATCH(H788,RAW_b_TEI0185_REV03!B:B,)+1):'RAW_b_TEI0185_REV03'!B11859,)+MATCH(H788,RAW_b_TEI0185_REV03!B:B,),3),INDEX(RAW_b_TEI0185_REV03!B:D,MATCH(H788,RAW_b_TEI0185_REV03!B:B,0),3)),"---"))),"---")</f>
        <v>---</v>
      </c>
      <c r="T788">
        <f>COUNTIF(RAW_b_TEI0185_REV03!B:B,G788)</f>
        <v>2019</v>
      </c>
      <c r="U788" t="str">
        <f t="shared" si="89"/>
        <v>CRUVI_HS_CY-GND</v>
      </c>
      <c r="W788" t="str">
        <f>IF(IF(IFERROR(VLOOKUP(H788,$O$6:$O$50,1,),1)=1,1,0),IFERROR(VLOOKUP($F$2&amp;"-"&amp;H788,RAW_b_TEI0185_REV03!C:G,4,0),"--"),"---")</f>
        <v>---</v>
      </c>
      <c r="X788" t="str">
        <f t="shared" si="90"/>
        <v>---</v>
      </c>
    </row>
    <row r="789" spans="1:24" x14ac:dyDescent="0.25">
      <c r="A789" t="s">
        <v>5914</v>
      </c>
      <c r="B789" t="s">
        <v>5872</v>
      </c>
      <c r="C789" t="s">
        <v>294</v>
      </c>
      <c r="D789" t="s">
        <v>859</v>
      </c>
      <c r="E789">
        <v>43</v>
      </c>
      <c r="F789" t="str">
        <f t="shared" si="84"/>
        <v>J19-43</v>
      </c>
      <c r="G789" t="str">
        <f>VLOOKUP(F789,RAW_b_TEI0185_REV03!A:B,2,0)</f>
        <v>GND</v>
      </c>
      <c r="H789" t="str">
        <f t="shared" si="85"/>
        <v>GND</v>
      </c>
      <c r="I789" t="str">
        <f t="shared" si="86"/>
        <v>--</v>
      </c>
      <c r="J789" t="str">
        <f t="shared" si="87"/>
        <v>---</v>
      </c>
      <c r="K789" t="str">
        <f>IFERROR(IF(J789="--",IF(G789=H789,VLOOKUP(G789,RAW_b_TEI0185_REV03!L:N,3,0),SUM(VLOOKUP(H789,RAW_b_TEI0185_REV03!L:N,3,0),VLOOKUP(G789,RAW_b_TEI0185_REV03!L:N,3,0))),"---"),"---")</f>
        <v>---</v>
      </c>
      <c r="L789" t="str">
        <f t="shared" si="88"/>
        <v>J19-43</v>
      </c>
      <c r="M789" t="str">
        <f>IFERROR(IF(
COUNTIF(B2B!H:H,(IF(K789&lt;&gt;"---",IF(INDEX(RAW_b_TEI0185_REV03!B:D,MATCH(H789,RAW_b_TEI0185_REV03!B:B,0),3)=L789,INDEX(
RAW_b_TEI0185_REV03!B:D,MATCH(H789,INDEX(RAW_b_TEI0185_REV03!B:B,MATCH(H789,RAW_b_TEI0185_REV03!B:B,)+1):'RAW_b_TEI0185_REV03'!B11860,)+MATCH(H789,RAW_b_TEI0185_REV03!B:B,),3),INDEX(RAW_b_TEI0185_REV03!B:D,MATCH(H789,RAW_b_TEI0185_REV03!B:B,0),3)),"---")))=1,"---",IF(K789&lt;&gt;"---",IF(INDEX(RAW_b_TEI0185_REV03!B:D,MATCH(H789,RAW_b_TEI0185_REV03!B:B,0),3)=L789,INDEX(
RAW_b_TEI0185_REV03!B:D,MATCH(H789,INDEX(RAW_b_TEI0185_REV03!B:B,MATCH(H789,RAW_b_TEI0185_REV03!B:B,)+1):'RAW_b_TEI0185_REV03'!B11860,)+MATCH(H789,RAW_b_TEI0185_REV03!B:B,),3),INDEX(RAW_b_TEI0185_REV03!B:D,MATCH(H789,RAW_b_TEI0185_REV03!B:B,0),3)),"---")),"---")</f>
        <v>---</v>
      </c>
      <c r="N789" t="str">
        <f>IFERROR(IF(AND(B789="B2B",J789="--"),L789,IF(
COUNTIF(B2B!H:H,(IF(K789&lt;&gt;"---",IF(INDEX(RAW_b_TEI0185_REV03!B:D,MATCH(H789,RAW_b_TEI0185_REV03!B:B,0),3)=L789,INDEX(
RAW_b_TEI0185_REV03!B:D,MATCH(H789,INDEX(RAW_b_TEI0185_REV03!B:B,MATCH(H789,RAW_b_TEI0185_REV03!B:B,)+1):'RAW_b_TEI0185_REV03'!B11860,)+MATCH(H789,RAW_b_TEI0185_REV03!B:B,),3),INDEX(RAW_b_TEI0185_REV03!B:D,MATCH(H789,RAW_b_TEI0185_REV03!B:B,0),3)),"---")))=0,"---",IF(K789&lt;&gt;"---",IF(INDEX(RAW_b_TEI0185_REV03!B:D,MATCH(H789,RAW_b_TEI0185_REV03!B:B,0),3)=L789,INDEX(
RAW_b_TEI0185_REV03!B:D,MATCH(H789,INDEX(RAW_b_TEI0185_REV03!B:B,MATCH(H789,RAW_b_TEI0185_REV03!B:B,)+1):'RAW_b_TEI0185_REV03'!B11860,)+MATCH(H789,RAW_b_TEI0185_REV03!B:B,),3),INDEX(RAW_b_TEI0185_REV03!B:D,MATCH(H789,RAW_b_TEI0185_REV03!B:B,0),3)),"---"))),"---")</f>
        <v>---</v>
      </c>
      <c r="T789">
        <f>COUNTIF(RAW_b_TEI0185_REV03!B:B,G789)</f>
        <v>2019</v>
      </c>
      <c r="U789" t="str">
        <f t="shared" si="89"/>
        <v>CRUVI_HS_CY-GND</v>
      </c>
      <c r="W789" t="str">
        <f>IF(IF(IFERROR(VLOOKUP(H789,$O$6:$O$50,1,),1)=1,1,0),IFERROR(VLOOKUP($F$2&amp;"-"&amp;H789,RAW_b_TEI0185_REV03!C:G,4,0),"--"),"---")</f>
        <v>---</v>
      </c>
      <c r="X789" t="str">
        <f t="shared" si="90"/>
        <v>---</v>
      </c>
    </row>
    <row r="790" spans="1:24" x14ac:dyDescent="0.25">
      <c r="A790" t="s">
        <v>5915</v>
      </c>
      <c r="B790" t="s">
        <v>5872</v>
      </c>
      <c r="C790" t="s">
        <v>678</v>
      </c>
      <c r="D790" t="s">
        <v>859</v>
      </c>
      <c r="E790">
        <v>44</v>
      </c>
      <c r="F790" t="str">
        <f t="shared" si="84"/>
        <v>J19-44</v>
      </c>
      <c r="G790" t="str">
        <f>VLOOKUP(F790,RAW_b_TEI0185_REV03!A:B,2,0)</f>
        <v>CY_A5_P</v>
      </c>
      <c r="H790" t="str">
        <f t="shared" si="85"/>
        <v>CY_A5_P</v>
      </c>
      <c r="I790" t="str">
        <f t="shared" si="86"/>
        <v>--</v>
      </c>
      <c r="J790" t="str">
        <f t="shared" si="87"/>
        <v>--</v>
      </c>
      <c r="K790">
        <f>IFERROR(IF(J790="--",IF(G790=H790,VLOOKUP(G790,RAW_b_TEI0185_REV03!L:N,3,0),SUM(VLOOKUP(H790,RAW_b_TEI0185_REV03!L:N,3,0),VLOOKUP(G790,RAW_b_TEI0185_REV03!L:N,3,0))),"---"),"---")</f>
        <v>148.39920000000001</v>
      </c>
      <c r="L790" t="str">
        <f t="shared" si="88"/>
        <v>J19-44</v>
      </c>
      <c r="M790" t="str">
        <f>IFERROR(IF(
COUNTIF(B2B!H:H,(IF(K790&lt;&gt;"---",IF(INDEX(RAW_b_TEI0185_REV03!B:D,MATCH(H790,RAW_b_TEI0185_REV03!B:B,0),3)=L790,INDEX(
RAW_b_TEI0185_REV03!B:D,MATCH(H790,INDEX(RAW_b_TEI0185_REV03!B:B,MATCH(H790,RAW_b_TEI0185_REV03!B:B,)+1):'RAW_b_TEI0185_REV03'!B11861,)+MATCH(H790,RAW_b_TEI0185_REV03!B:B,),3),INDEX(RAW_b_TEI0185_REV03!B:D,MATCH(H790,RAW_b_TEI0185_REV03!B:B,0),3)),"---")))=1,"---",IF(K790&lt;&gt;"---",IF(INDEX(RAW_b_TEI0185_REV03!B:D,MATCH(H790,RAW_b_TEI0185_REV03!B:B,0),3)=L790,INDEX(
RAW_b_TEI0185_REV03!B:D,MATCH(H790,INDEX(RAW_b_TEI0185_REV03!B:B,MATCH(H790,RAW_b_TEI0185_REV03!B:B,)+1):'RAW_b_TEI0185_REV03'!B11861,)+MATCH(H790,RAW_b_TEI0185_REV03!B:B,),3),INDEX(RAW_b_TEI0185_REV03!B:D,MATCH(H790,RAW_b_TEI0185_REV03!B:B,0),3)),"---")),"---")</f>
        <v>U1-F65</v>
      </c>
      <c r="N790" t="str">
        <f>IFERROR(IF(AND(B790="B2B",J790="--"),L790,IF(
COUNTIF(B2B!H:H,(IF(K790&lt;&gt;"---",IF(INDEX(RAW_b_TEI0185_REV03!B:D,MATCH(H790,RAW_b_TEI0185_REV03!B:B,0),3)=L790,INDEX(
RAW_b_TEI0185_REV03!B:D,MATCH(H790,INDEX(RAW_b_TEI0185_REV03!B:B,MATCH(H790,RAW_b_TEI0185_REV03!B:B,)+1):'RAW_b_TEI0185_REV03'!B11861,)+MATCH(H790,RAW_b_TEI0185_REV03!B:B,),3),INDEX(RAW_b_TEI0185_REV03!B:D,MATCH(H790,RAW_b_TEI0185_REV03!B:B,0),3)),"---")))=0,"---",IF(K790&lt;&gt;"---",IF(INDEX(RAW_b_TEI0185_REV03!B:D,MATCH(H790,RAW_b_TEI0185_REV03!B:B,0),3)=L790,INDEX(
RAW_b_TEI0185_REV03!B:D,MATCH(H790,INDEX(RAW_b_TEI0185_REV03!B:B,MATCH(H790,RAW_b_TEI0185_REV03!B:B,)+1):'RAW_b_TEI0185_REV03'!B11861,)+MATCH(H790,RAW_b_TEI0185_REV03!B:B,),3),INDEX(RAW_b_TEI0185_REV03!B:D,MATCH(H790,RAW_b_TEI0185_REV03!B:B,0),3)),"---"))),"---")</f>
        <v>---</v>
      </c>
      <c r="T790">
        <f>COUNTIF(RAW_b_TEI0185_REV03!B:B,G790)</f>
        <v>2</v>
      </c>
      <c r="U790" t="str">
        <f t="shared" si="89"/>
        <v>CRUVI_HS_CY-CY_A5_P</v>
      </c>
      <c r="W790" t="str">
        <f>IF(IF(IFERROR(VLOOKUP(H790,$O$6:$O$50,1,),1)=1,1,0),IFERROR(VLOOKUP($F$2&amp;"-"&amp;H790,RAW_b_TEI0185_REV03!C:G,4,0),"--"),"---")</f>
        <v>F65</v>
      </c>
      <c r="X790" t="str">
        <f t="shared" si="90"/>
        <v>---</v>
      </c>
    </row>
    <row r="791" spans="1:24" x14ac:dyDescent="0.25">
      <c r="A791" t="s">
        <v>5916</v>
      </c>
      <c r="B791" t="s">
        <v>5872</v>
      </c>
      <c r="C791" t="s">
        <v>714</v>
      </c>
      <c r="D791" t="s">
        <v>859</v>
      </c>
      <c r="E791">
        <v>45</v>
      </c>
      <c r="F791" t="str">
        <f t="shared" si="84"/>
        <v>J19-45</v>
      </c>
      <c r="G791" t="str">
        <f>VLOOKUP(F791,RAW_b_TEI0185_REV03!A:B,2,0)</f>
        <v>CY_B5_P</v>
      </c>
      <c r="H791" t="str">
        <f t="shared" si="85"/>
        <v>CY_B5_P</v>
      </c>
      <c r="I791" t="str">
        <f t="shared" si="86"/>
        <v>--</v>
      </c>
      <c r="J791" t="str">
        <f t="shared" si="87"/>
        <v>--</v>
      </c>
      <c r="K791">
        <f>IFERROR(IF(J791="--",IF(G791=H791,VLOOKUP(G791,RAW_b_TEI0185_REV03!L:N,3,0),SUM(VLOOKUP(H791,RAW_b_TEI0185_REV03!L:N,3,0),VLOOKUP(G791,RAW_b_TEI0185_REV03!L:N,3,0))),"---"),"---")</f>
        <v>139.00409999999999</v>
      </c>
      <c r="L791" t="str">
        <f t="shared" si="88"/>
        <v>J19-45</v>
      </c>
      <c r="M791" t="str">
        <f>IFERROR(IF(
COUNTIF(B2B!H:H,(IF(K791&lt;&gt;"---",IF(INDEX(RAW_b_TEI0185_REV03!B:D,MATCH(H791,RAW_b_TEI0185_REV03!B:B,0),3)=L791,INDEX(
RAW_b_TEI0185_REV03!B:D,MATCH(H791,INDEX(RAW_b_TEI0185_REV03!B:B,MATCH(H791,RAW_b_TEI0185_REV03!B:B,)+1):'RAW_b_TEI0185_REV03'!B11862,)+MATCH(H791,RAW_b_TEI0185_REV03!B:B,),3),INDEX(RAW_b_TEI0185_REV03!B:D,MATCH(H791,RAW_b_TEI0185_REV03!B:B,0),3)),"---")))=1,"---",IF(K791&lt;&gt;"---",IF(INDEX(RAW_b_TEI0185_REV03!B:D,MATCH(H791,RAW_b_TEI0185_REV03!B:B,0),3)=L791,INDEX(
RAW_b_TEI0185_REV03!B:D,MATCH(H791,INDEX(RAW_b_TEI0185_REV03!B:B,MATCH(H791,RAW_b_TEI0185_REV03!B:B,)+1):'RAW_b_TEI0185_REV03'!B11862,)+MATCH(H791,RAW_b_TEI0185_REV03!B:B,),3),INDEX(RAW_b_TEI0185_REV03!B:D,MATCH(H791,RAW_b_TEI0185_REV03!B:B,0),3)),"---")),"---")</f>
        <v>U1-H67</v>
      </c>
      <c r="N791" t="str">
        <f>IFERROR(IF(AND(B791="B2B",J791="--"),L791,IF(
COUNTIF(B2B!H:H,(IF(K791&lt;&gt;"---",IF(INDEX(RAW_b_TEI0185_REV03!B:D,MATCH(H791,RAW_b_TEI0185_REV03!B:B,0),3)=L791,INDEX(
RAW_b_TEI0185_REV03!B:D,MATCH(H791,INDEX(RAW_b_TEI0185_REV03!B:B,MATCH(H791,RAW_b_TEI0185_REV03!B:B,)+1):'RAW_b_TEI0185_REV03'!B11862,)+MATCH(H791,RAW_b_TEI0185_REV03!B:B,),3),INDEX(RAW_b_TEI0185_REV03!B:D,MATCH(H791,RAW_b_TEI0185_REV03!B:B,0),3)),"---")))=0,"---",IF(K791&lt;&gt;"---",IF(INDEX(RAW_b_TEI0185_REV03!B:D,MATCH(H791,RAW_b_TEI0185_REV03!B:B,0),3)=L791,INDEX(
RAW_b_TEI0185_REV03!B:D,MATCH(H791,INDEX(RAW_b_TEI0185_REV03!B:B,MATCH(H791,RAW_b_TEI0185_REV03!B:B,)+1):'RAW_b_TEI0185_REV03'!B11862,)+MATCH(H791,RAW_b_TEI0185_REV03!B:B,),3),INDEX(RAW_b_TEI0185_REV03!B:D,MATCH(H791,RAW_b_TEI0185_REV03!B:B,0),3)),"---"))),"---")</f>
        <v>---</v>
      </c>
      <c r="T791">
        <f>COUNTIF(RAW_b_TEI0185_REV03!B:B,G791)</f>
        <v>2</v>
      </c>
      <c r="U791" t="str">
        <f t="shared" si="89"/>
        <v>CRUVI_HS_CY-CY_B5_P</v>
      </c>
      <c r="W791" t="str">
        <f>IF(IF(IFERROR(VLOOKUP(H791,$O$6:$O$50,1,),1)=1,1,0),IFERROR(VLOOKUP($F$2&amp;"-"&amp;H791,RAW_b_TEI0185_REV03!C:G,4,0),"--"),"---")</f>
        <v>H67</v>
      </c>
      <c r="X791" t="str">
        <f t="shared" si="90"/>
        <v>---</v>
      </c>
    </row>
    <row r="792" spans="1:24" x14ac:dyDescent="0.25">
      <c r="A792" t="s">
        <v>5917</v>
      </c>
      <c r="B792" t="s">
        <v>5872</v>
      </c>
      <c r="C792" t="s">
        <v>675</v>
      </c>
      <c r="D792" t="s">
        <v>859</v>
      </c>
      <c r="E792">
        <v>46</v>
      </c>
      <c r="F792" t="str">
        <f t="shared" si="84"/>
        <v>J19-46</v>
      </c>
      <c r="G792" t="str">
        <f>VLOOKUP(F792,RAW_b_TEI0185_REV03!A:B,2,0)</f>
        <v>CY_A5_N</v>
      </c>
      <c r="H792" t="str">
        <f t="shared" si="85"/>
        <v>CY_A5_N</v>
      </c>
      <c r="I792" t="str">
        <f t="shared" si="86"/>
        <v>--</v>
      </c>
      <c r="J792" t="str">
        <f t="shared" si="87"/>
        <v>--</v>
      </c>
      <c r="K792">
        <f>IFERROR(IF(J792="--",IF(G792=H792,VLOOKUP(G792,RAW_b_TEI0185_REV03!L:N,3,0),SUM(VLOOKUP(H792,RAW_b_TEI0185_REV03!L:N,3,0),VLOOKUP(G792,RAW_b_TEI0185_REV03!L:N,3,0))),"---"),"---")</f>
        <v>148.37629999999999</v>
      </c>
      <c r="L792" t="str">
        <f t="shared" si="88"/>
        <v>J19-46</v>
      </c>
      <c r="M792" t="str">
        <f>IFERROR(IF(
COUNTIF(B2B!H:H,(IF(K792&lt;&gt;"---",IF(INDEX(RAW_b_TEI0185_REV03!B:D,MATCH(H792,RAW_b_TEI0185_REV03!B:B,0),3)=L792,INDEX(
RAW_b_TEI0185_REV03!B:D,MATCH(H792,INDEX(RAW_b_TEI0185_REV03!B:B,MATCH(H792,RAW_b_TEI0185_REV03!B:B,)+1):'RAW_b_TEI0185_REV03'!B11863,)+MATCH(H792,RAW_b_TEI0185_REV03!B:B,),3),INDEX(RAW_b_TEI0185_REV03!B:D,MATCH(H792,RAW_b_TEI0185_REV03!B:B,0),3)),"---")))=1,"---",IF(K792&lt;&gt;"---",IF(INDEX(RAW_b_TEI0185_REV03!B:D,MATCH(H792,RAW_b_TEI0185_REV03!B:B,0),3)=L792,INDEX(
RAW_b_TEI0185_REV03!B:D,MATCH(H792,INDEX(RAW_b_TEI0185_REV03!B:B,MATCH(H792,RAW_b_TEI0185_REV03!B:B,)+1):'RAW_b_TEI0185_REV03'!B11863,)+MATCH(H792,RAW_b_TEI0185_REV03!B:B,),3),INDEX(RAW_b_TEI0185_REV03!B:D,MATCH(H792,RAW_b_TEI0185_REV03!B:B,0),3)),"---")),"---")</f>
        <v>U1-D65</v>
      </c>
      <c r="N792" t="str">
        <f>IFERROR(IF(AND(B792="B2B",J792="--"),L792,IF(
COUNTIF(B2B!H:H,(IF(K792&lt;&gt;"---",IF(INDEX(RAW_b_TEI0185_REV03!B:D,MATCH(H792,RAW_b_TEI0185_REV03!B:B,0),3)=L792,INDEX(
RAW_b_TEI0185_REV03!B:D,MATCH(H792,INDEX(RAW_b_TEI0185_REV03!B:B,MATCH(H792,RAW_b_TEI0185_REV03!B:B,)+1):'RAW_b_TEI0185_REV03'!B11863,)+MATCH(H792,RAW_b_TEI0185_REV03!B:B,),3),INDEX(RAW_b_TEI0185_REV03!B:D,MATCH(H792,RAW_b_TEI0185_REV03!B:B,0),3)),"---")))=0,"---",IF(K792&lt;&gt;"---",IF(INDEX(RAW_b_TEI0185_REV03!B:D,MATCH(H792,RAW_b_TEI0185_REV03!B:B,0),3)=L792,INDEX(
RAW_b_TEI0185_REV03!B:D,MATCH(H792,INDEX(RAW_b_TEI0185_REV03!B:B,MATCH(H792,RAW_b_TEI0185_REV03!B:B,)+1):'RAW_b_TEI0185_REV03'!B11863,)+MATCH(H792,RAW_b_TEI0185_REV03!B:B,),3),INDEX(RAW_b_TEI0185_REV03!B:D,MATCH(H792,RAW_b_TEI0185_REV03!B:B,0),3)),"---"))),"---")</f>
        <v>---</v>
      </c>
      <c r="T792">
        <f>COUNTIF(RAW_b_TEI0185_REV03!B:B,G792)</f>
        <v>2</v>
      </c>
      <c r="U792" t="str">
        <f t="shared" si="89"/>
        <v>CRUVI_HS_CY-CY_A5_N</v>
      </c>
      <c r="W792" t="str">
        <f>IF(IF(IFERROR(VLOOKUP(H792,$O$6:$O$50,1,),1)=1,1,0),IFERROR(VLOOKUP($F$2&amp;"-"&amp;H792,RAW_b_TEI0185_REV03!C:G,4,0),"--"),"---")</f>
        <v>D65</v>
      </c>
      <c r="X792" t="str">
        <f t="shared" si="90"/>
        <v>---</v>
      </c>
    </row>
    <row r="793" spans="1:24" x14ac:dyDescent="0.25">
      <c r="A793" t="s">
        <v>5918</v>
      </c>
      <c r="B793" t="s">
        <v>5872</v>
      </c>
      <c r="C793" t="s">
        <v>711</v>
      </c>
      <c r="D793" t="s">
        <v>859</v>
      </c>
      <c r="E793">
        <v>47</v>
      </c>
      <c r="F793" t="str">
        <f t="shared" si="84"/>
        <v>J19-47</v>
      </c>
      <c r="G793" t="str">
        <f>VLOOKUP(F793,RAW_b_TEI0185_REV03!A:B,2,0)</f>
        <v>CY_B5_N</v>
      </c>
      <c r="H793" t="str">
        <f t="shared" si="85"/>
        <v>CY_B5_N</v>
      </c>
      <c r="I793" t="str">
        <f t="shared" si="86"/>
        <v>--</v>
      </c>
      <c r="J793" t="str">
        <f t="shared" si="87"/>
        <v>--</v>
      </c>
      <c r="K793">
        <f>IFERROR(IF(J793="--",IF(G793=H793,VLOOKUP(G793,RAW_b_TEI0185_REV03!L:N,3,0),SUM(VLOOKUP(H793,RAW_b_TEI0185_REV03!L:N,3,0),VLOOKUP(G793,RAW_b_TEI0185_REV03!L:N,3,0))),"---"),"---")</f>
        <v>139.0652</v>
      </c>
      <c r="L793" t="str">
        <f t="shared" si="88"/>
        <v>J19-47</v>
      </c>
      <c r="M793" t="str">
        <f>IFERROR(IF(
COUNTIF(B2B!H:H,(IF(K793&lt;&gt;"---",IF(INDEX(RAW_b_TEI0185_REV03!B:D,MATCH(H793,RAW_b_TEI0185_REV03!B:B,0),3)=L793,INDEX(
RAW_b_TEI0185_REV03!B:D,MATCH(H793,INDEX(RAW_b_TEI0185_REV03!B:B,MATCH(H793,RAW_b_TEI0185_REV03!B:B,)+1):'RAW_b_TEI0185_REV03'!B11864,)+MATCH(H793,RAW_b_TEI0185_REV03!B:B,),3),INDEX(RAW_b_TEI0185_REV03!B:D,MATCH(H793,RAW_b_TEI0185_REV03!B:B,0),3)),"---")))=1,"---",IF(K793&lt;&gt;"---",IF(INDEX(RAW_b_TEI0185_REV03!B:D,MATCH(H793,RAW_b_TEI0185_REV03!B:B,0),3)=L793,INDEX(
RAW_b_TEI0185_REV03!B:D,MATCH(H793,INDEX(RAW_b_TEI0185_REV03!B:B,MATCH(H793,RAW_b_TEI0185_REV03!B:B,)+1):'RAW_b_TEI0185_REV03'!B11864,)+MATCH(H793,RAW_b_TEI0185_REV03!B:B,),3),INDEX(RAW_b_TEI0185_REV03!B:D,MATCH(H793,RAW_b_TEI0185_REV03!B:B,0),3)),"---")),"---")</f>
        <v>U1-F67</v>
      </c>
      <c r="N793" t="str">
        <f>IFERROR(IF(AND(B793="B2B",J793="--"),L793,IF(
COUNTIF(B2B!H:H,(IF(K793&lt;&gt;"---",IF(INDEX(RAW_b_TEI0185_REV03!B:D,MATCH(H793,RAW_b_TEI0185_REV03!B:B,0),3)=L793,INDEX(
RAW_b_TEI0185_REV03!B:D,MATCH(H793,INDEX(RAW_b_TEI0185_REV03!B:B,MATCH(H793,RAW_b_TEI0185_REV03!B:B,)+1):'RAW_b_TEI0185_REV03'!B11864,)+MATCH(H793,RAW_b_TEI0185_REV03!B:B,),3),INDEX(RAW_b_TEI0185_REV03!B:D,MATCH(H793,RAW_b_TEI0185_REV03!B:B,0),3)),"---")))=0,"---",IF(K793&lt;&gt;"---",IF(INDEX(RAW_b_TEI0185_REV03!B:D,MATCH(H793,RAW_b_TEI0185_REV03!B:B,0),3)=L793,INDEX(
RAW_b_TEI0185_REV03!B:D,MATCH(H793,INDEX(RAW_b_TEI0185_REV03!B:B,MATCH(H793,RAW_b_TEI0185_REV03!B:B,)+1):'RAW_b_TEI0185_REV03'!B11864,)+MATCH(H793,RAW_b_TEI0185_REV03!B:B,),3),INDEX(RAW_b_TEI0185_REV03!B:D,MATCH(H793,RAW_b_TEI0185_REV03!B:B,0),3)),"---"))),"---")</f>
        <v>---</v>
      </c>
      <c r="T793">
        <f>COUNTIF(RAW_b_TEI0185_REV03!B:B,G793)</f>
        <v>2</v>
      </c>
      <c r="U793" t="str">
        <f t="shared" si="89"/>
        <v>CRUVI_HS_CY-CY_B5_N</v>
      </c>
      <c r="W793" t="str">
        <f>IF(IF(IFERROR(VLOOKUP(H793,$O$6:$O$50,1,),1)=1,1,0),IFERROR(VLOOKUP($F$2&amp;"-"&amp;H793,RAW_b_TEI0185_REV03!C:G,4,0),"--"),"---")</f>
        <v>F67</v>
      </c>
      <c r="X793" t="str">
        <f t="shared" si="90"/>
        <v>---</v>
      </c>
    </row>
    <row r="794" spans="1:24" x14ac:dyDescent="0.25">
      <c r="A794" t="s">
        <v>5919</v>
      </c>
      <c r="B794" t="s">
        <v>5872</v>
      </c>
      <c r="C794" t="s">
        <v>294</v>
      </c>
      <c r="D794" t="s">
        <v>859</v>
      </c>
      <c r="E794">
        <v>48</v>
      </c>
      <c r="F794" t="str">
        <f t="shared" si="84"/>
        <v>J19-48</v>
      </c>
      <c r="G794" t="str">
        <f>VLOOKUP(F794,RAW_b_TEI0185_REV03!A:B,2,0)</f>
        <v>GND</v>
      </c>
      <c r="H794" t="str">
        <f t="shared" si="85"/>
        <v>GND</v>
      </c>
      <c r="I794" t="str">
        <f t="shared" si="86"/>
        <v>--</v>
      </c>
      <c r="J794" t="str">
        <f t="shared" si="87"/>
        <v>---</v>
      </c>
      <c r="K794" t="str">
        <f>IFERROR(IF(J794="--",IF(G794=H794,VLOOKUP(G794,RAW_b_TEI0185_REV03!L:N,3,0),SUM(VLOOKUP(H794,RAW_b_TEI0185_REV03!L:N,3,0),VLOOKUP(G794,RAW_b_TEI0185_REV03!L:N,3,0))),"---"),"---")</f>
        <v>---</v>
      </c>
      <c r="L794" t="str">
        <f t="shared" si="88"/>
        <v>J19-48</v>
      </c>
      <c r="M794" t="str">
        <f>IFERROR(IF(
COUNTIF(B2B!H:H,(IF(K794&lt;&gt;"---",IF(INDEX(RAW_b_TEI0185_REV03!B:D,MATCH(H794,RAW_b_TEI0185_REV03!B:B,0),3)=L794,INDEX(
RAW_b_TEI0185_REV03!B:D,MATCH(H794,INDEX(RAW_b_TEI0185_REV03!B:B,MATCH(H794,RAW_b_TEI0185_REV03!B:B,)+1):'RAW_b_TEI0185_REV03'!B11865,)+MATCH(H794,RAW_b_TEI0185_REV03!B:B,),3),INDEX(RAW_b_TEI0185_REV03!B:D,MATCH(H794,RAW_b_TEI0185_REV03!B:B,0),3)),"---")))=1,"---",IF(K794&lt;&gt;"---",IF(INDEX(RAW_b_TEI0185_REV03!B:D,MATCH(H794,RAW_b_TEI0185_REV03!B:B,0),3)=L794,INDEX(
RAW_b_TEI0185_REV03!B:D,MATCH(H794,INDEX(RAW_b_TEI0185_REV03!B:B,MATCH(H794,RAW_b_TEI0185_REV03!B:B,)+1):'RAW_b_TEI0185_REV03'!B11865,)+MATCH(H794,RAW_b_TEI0185_REV03!B:B,),3),INDEX(RAW_b_TEI0185_REV03!B:D,MATCH(H794,RAW_b_TEI0185_REV03!B:B,0),3)),"---")),"---")</f>
        <v>---</v>
      </c>
      <c r="N794" t="str">
        <f>IFERROR(IF(AND(B794="B2B",J794="--"),L794,IF(
COUNTIF(B2B!H:H,(IF(K794&lt;&gt;"---",IF(INDEX(RAW_b_TEI0185_REV03!B:D,MATCH(H794,RAW_b_TEI0185_REV03!B:B,0),3)=L794,INDEX(
RAW_b_TEI0185_REV03!B:D,MATCH(H794,INDEX(RAW_b_TEI0185_REV03!B:B,MATCH(H794,RAW_b_TEI0185_REV03!B:B,)+1):'RAW_b_TEI0185_REV03'!B11865,)+MATCH(H794,RAW_b_TEI0185_REV03!B:B,),3),INDEX(RAW_b_TEI0185_REV03!B:D,MATCH(H794,RAW_b_TEI0185_REV03!B:B,0),3)),"---")))=0,"---",IF(K794&lt;&gt;"---",IF(INDEX(RAW_b_TEI0185_REV03!B:D,MATCH(H794,RAW_b_TEI0185_REV03!B:B,0),3)=L794,INDEX(
RAW_b_TEI0185_REV03!B:D,MATCH(H794,INDEX(RAW_b_TEI0185_REV03!B:B,MATCH(H794,RAW_b_TEI0185_REV03!B:B,)+1):'RAW_b_TEI0185_REV03'!B11865,)+MATCH(H794,RAW_b_TEI0185_REV03!B:B,),3),INDEX(RAW_b_TEI0185_REV03!B:D,MATCH(H794,RAW_b_TEI0185_REV03!B:B,0),3)),"---"))),"---")</f>
        <v>---</v>
      </c>
      <c r="T794">
        <f>COUNTIF(RAW_b_TEI0185_REV03!B:B,G794)</f>
        <v>2019</v>
      </c>
      <c r="U794" t="str">
        <f t="shared" si="89"/>
        <v>CRUVI_HS_CY-GND</v>
      </c>
      <c r="W794" t="str">
        <f>IF(IF(IFERROR(VLOOKUP(H794,$O$6:$O$50,1,),1)=1,1,0),IFERROR(VLOOKUP($F$2&amp;"-"&amp;H794,RAW_b_TEI0185_REV03!C:G,4,0),"--"),"---")</f>
        <v>---</v>
      </c>
      <c r="X794" t="str">
        <f t="shared" si="90"/>
        <v>---</v>
      </c>
    </row>
    <row r="795" spans="1:24" x14ac:dyDescent="0.25">
      <c r="A795" t="s">
        <v>5920</v>
      </c>
      <c r="B795" t="s">
        <v>5872</v>
      </c>
      <c r="C795" t="s">
        <v>294</v>
      </c>
      <c r="D795" t="s">
        <v>859</v>
      </c>
      <c r="E795">
        <v>49</v>
      </c>
      <c r="F795" t="str">
        <f t="shared" si="84"/>
        <v>J19-49</v>
      </c>
      <c r="G795" t="str">
        <f>VLOOKUP(F795,RAW_b_TEI0185_REV03!A:B,2,0)</f>
        <v>GND</v>
      </c>
      <c r="H795" t="str">
        <f t="shared" si="85"/>
        <v>GND</v>
      </c>
      <c r="I795" t="str">
        <f t="shared" si="86"/>
        <v>--</v>
      </c>
      <c r="J795" t="str">
        <f t="shared" si="87"/>
        <v>---</v>
      </c>
      <c r="K795" t="str">
        <f>IFERROR(IF(J795="--",IF(G795=H795,VLOOKUP(G795,RAW_b_TEI0185_REV03!L:N,3,0),SUM(VLOOKUP(H795,RAW_b_TEI0185_REV03!L:N,3,0),VLOOKUP(G795,RAW_b_TEI0185_REV03!L:N,3,0))),"---"),"---")</f>
        <v>---</v>
      </c>
      <c r="L795" t="str">
        <f t="shared" si="88"/>
        <v>J19-49</v>
      </c>
      <c r="M795" t="str">
        <f>IFERROR(IF(
COUNTIF(B2B!H:H,(IF(K795&lt;&gt;"---",IF(INDEX(RAW_b_TEI0185_REV03!B:D,MATCH(H795,RAW_b_TEI0185_REV03!B:B,0),3)=L795,INDEX(
RAW_b_TEI0185_REV03!B:D,MATCH(H795,INDEX(RAW_b_TEI0185_REV03!B:B,MATCH(H795,RAW_b_TEI0185_REV03!B:B,)+1):'RAW_b_TEI0185_REV03'!B11866,)+MATCH(H795,RAW_b_TEI0185_REV03!B:B,),3),INDEX(RAW_b_TEI0185_REV03!B:D,MATCH(H795,RAW_b_TEI0185_REV03!B:B,0),3)),"---")))=1,"---",IF(K795&lt;&gt;"---",IF(INDEX(RAW_b_TEI0185_REV03!B:D,MATCH(H795,RAW_b_TEI0185_REV03!B:B,0),3)=L795,INDEX(
RAW_b_TEI0185_REV03!B:D,MATCH(H795,INDEX(RAW_b_TEI0185_REV03!B:B,MATCH(H795,RAW_b_TEI0185_REV03!B:B,)+1):'RAW_b_TEI0185_REV03'!B11866,)+MATCH(H795,RAW_b_TEI0185_REV03!B:B,),3),INDEX(RAW_b_TEI0185_REV03!B:D,MATCH(H795,RAW_b_TEI0185_REV03!B:B,0),3)),"---")),"---")</f>
        <v>---</v>
      </c>
      <c r="N795" t="str">
        <f>IFERROR(IF(AND(B795="B2B",J795="--"),L795,IF(
COUNTIF(B2B!H:H,(IF(K795&lt;&gt;"---",IF(INDEX(RAW_b_TEI0185_REV03!B:D,MATCH(H795,RAW_b_TEI0185_REV03!B:B,0),3)=L795,INDEX(
RAW_b_TEI0185_REV03!B:D,MATCH(H795,INDEX(RAW_b_TEI0185_REV03!B:B,MATCH(H795,RAW_b_TEI0185_REV03!B:B,)+1):'RAW_b_TEI0185_REV03'!B11866,)+MATCH(H795,RAW_b_TEI0185_REV03!B:B,),3),INDEX(RAW_b_TEI0185_REV03!B:D,MATCH(H795,RAW_b_TEI0185_REV03!B:B,0),3)),"---")))=0,"---",IF(K795&lt;&gt;"---",IF(INDEX(RAW_b_TEI0185_REV03!B:D,MATCH(H795,RAW_b_TEI0185_REV03!B:B,0),3)=L795,INDEX(
RAW_b_TEI0185_REV03!B:D,MATCH(H795,INDEX(RAW_b_TEI0185_REV03!B:B,MATCH(H795,RAW_b_TEI0185_REV03!B:B,)+1):'RAW_b_TEI0185_REV03'!B11866,)+MATCH(H795,RAW_b_TEI0185_REV03!B:B,),3),INDEX(RAW_b_TEI0185_REV03!B:D,MATCH(H795,RAW_b_TEI0185_REV03!B:B,0),3)),"---"))),"---")</f>
        <v>---</v>
      </c>
      <c r="T795">
        <f>COUNTIF(RAW_b_TEI0185_REV03!B:B,G795)</f>
        <v>2019</v>
      </c>
      <c r="U795" t="str">
        <f t="shared" si="89"/>
        <v>CRUVI_HS_CY-GND</v>
      </c>
      <c r="W795" t="str">
        <f>IF(IF(IFERROR(VLOOKUP(H795,$O$6:$O$50,1,),1)=1,1,0),IFERROR(VLOOKUP($F$2&amp;"-"&amp;H795,RAW_b_TEI0185_REV03!C:G,4,0),"--"),"---")</f>
        <v>---</v>
      </c>
      <c r="X795" t="str">
        <f t="shared" si="90"/>
        <v>---</v>
      </c>
    </row>
    <row r="796" spans="1:24" x14ac:dyDescent="0.25">
      <c r="A796" t="s">
        <v>5921</v>
      </c>
      <c r="B796" t="s">
        <v>5872</v>
      </c>
      <c r="C796" t="s">
        <v>1892</v>
      </c>
      <c r="D796" t="s">
        <v>859</v>
      </c>
      <c r="E796">
        <v>50</v>
      </c>
      <c r="F796" t="str">
        <f t="shared" si="84"/>
        <v>J19-50</v>
      </c>
      <c r="G796" t="str">
        <f>VLOOKUP(F796,RAW_b_TEI0185_REV03!A:B,2,0)</f>
        <v>NetJ19_50</v>
      </c>
      <c r="H796" t="str">
        <f t="shared" si="85"/>
        <v>NetJ19_50</v>
      </c>
      <c r="I796" t="str">
        <f t="shared" si="86"/>
        <v>--</v>
      </c>
      <c r="J796" t="str">
        <f t="shared" si="87"/>
        <v>--</v>
      </c>
      <c r="K796" t="str">
        <f>IFERROR(IF(J796="--",IF(G796=H796,VLOOKUP(G796,RAW_b_TEI0185_REV03!L:N,3,0),SUM(VLOOKUP(H796,RAW_b_TEI0185_REV03!L:N,3,0),VLOOKUP(G796,RAW_b_TEI0185_REV03!L:N,3,0))),"---"),"---")</f>
        <v>---</v>
      </c>
      <c r="L796" t="str">
        <f t="shared" si="88"/>
        <v>J19-50</v>
      </c>
      <c r="M796" t="str">
        <f>IFERROR(IF(
COUNTIF(B2B!H:H,(IF(K796&lt;&gt;"---",IF(INDEX(RAW_b_TEI0185_REV03!B:D,MATCH(H796,RAW_b_TEI0185_REV03!B:B,0),3)=L796,INDEX(
RAW_b_TEI0185_REV03!B:D,MATCH(H796,INDEX(RAW_b_TEI0185_REV03!B:B,MATCH(H796,RAW_b_TEI0185_REV03!B:B,)+1):'RAW_b_TEI0185_REV03'!B11867,)+MATCH(H796,RAW_b_TEI0185_REV03!B:B,),3),INDEX(RAW_b_TEI0185_REV03!B:D,MATCH(H796,RAW_b_TEI0185_REV03!B:B,0),3)),"---")))=1,"---",IF(K796&lt;&gt;"---",IF(INDEX(RAW_b_TEI0185_REV03!B:D,MATCH(H796,RAW_b_TEI0185_REV03!B:B,0),3)=L796,INDEX(
RAW_b_TEI0185_REV03!B:D,MATCH(H796,INDEX(RAW_b_TEI0185_REV03!B:B,MATCH(H796,RAW_b_TEI0185_REV03!B:B,)+1):'RAW_b_TEI0185_REV03'!B11867,)+MATCH(H796,RAW_b_TEI0185_REV03!B:B,),3),INDEX(RAW_b_TEI0185_REV03!B:D,MATCH(H796,RAW_b_TEI0185_REV03!B:B,0),3)),"---")),"---")</f>
        <v>---</v>
      </c>
      <c r="N796" t="str">
        <f>IFERROR(IF(AND(B796="B2B",J796="--"),L796,IF(
COUNTIF(B2B!H:H,(IF(K796&lt;&gt;"---",IF(INDEX(RAW_b_TEI0185_REV03!B:D,MATCH(H796,RAW_b_TEI0185_REV03!B:B,0),3)=L796,INDEX(
RAW_b_TEI0185_REV03!B:D,MATCH(H796,INDEX(RAW_b_TEI0185_REV03!B:B,MATCH(H796,RAW_b_TEI0185_REV03!B:B,)+1):'RAW_b_TEI0185_REV03'!B11867,)+MATCH(H796,RAW_b_TEI0185_REV03!B:B,),3),INDEX(RAW_b_TEI0185_REV03!B:D,MATCH(H796,RAW_b_TEI0185_REV03!B:B,0),3)),"---")))=0,"---",IF(K796&lt;&gt;"---",IF(INDEX(RAW_b_TEI0185_REV03!B:D,MATCH(H796,RAW_b_TEI0185_REV03!B:B,0),3)=L796,INDEX(
RAW_b_TEI0185_REV03!B:D,MATCH(H796,INDEX(RAW_b_TEI0185_REV03!B:B,MATCH(H796,RAW_b_TEI0185_REV03!B:B,)+1):'RAW_b_TEI0185_REV03'!B11867,)+MATCH(H796,RAW_b_TEI0185_REV03!B:B,),3),INDEX(RAW_b_TEI0185_REV03!B:D,MATCH(H796,RAW_b_TEI0185_REV03!B:B,0),3)),"---"))),"---")</f>
        <v>---</v>
      </c>
      <c r="T796">
        <f>COUNTIF(RAW_b_TEI0185_REV03!B:B,G796)</f>
        <v>1</v>
      </c>
      <c r="U796" t="str">
        <f t="shared" si="89"/>
        <v>CRUVI_HS_CY-NetJ19_50</v>
      </c>
      <c r="W796" t="str">
        <f>IF(IF(IFERROR(VLOOKUP(H796,$O$6:$O$50,1,),1)=1,1,0),IFERROR(VLOOKUP($F$2&amp;"-"&amp;H796,RAW_b_TEI0185_REV03!C:G,4,0),"--"),"---")</f>
        <v>--</v>
      </c>
      <c r="X796" t="str">
        <f t="shared" si="90"/>
        <v>---</v>
      </c>
    </row>
    <row r="797" spans="1:24" x14ac:dyDescent="0.25">
      <c r="A797" t="s">
        <v>5922</v>
      </c>
      <c r="B797" t="s">
        <v>5872</v>
      </c>
      <c r="C797" t="s">
        <v>1894</v>
      </c>
      <c r="D797" t="s">
        <v>859</v>
      </c>
      <c r="E797">
        <v>51</v>
      </c>
      <c r="F797" t="str">
        <f t="shared" si="84"/>
        <v>J19-51</v>
      </c>
      <c r="G797" t="str">
        <f>VLOOKUP(F797,RAW_b_TEI0185_REV03!A:B,2,0)</f>
        <v>NetJ19_51</v>
      </c>
      <c r="H797" t="str">
        <f t="shared" si="85"/>
        <v>NetJ19_51</v>
      </c>
      <c r="I797" t="str">
        <f t="shared" si="86"/>
        <v>--</v>
      </c>
      <c r="J797" t="str">
        <f t="shared" si="87"/>
        <v>--</v>
      </c>
      <c r="K797" t="str">
        <f>IFERROR(IF(J797="--",IF(G797=H797,VLOOKUP(G797,RAW_b_TEI0185_REV03!L:N,3,0),SUM(VLOOKUP(H797,RAW_b_TEI0185_REV03!L:N,3,0),VLOOKUP(G797,RAW_b_TEI0185_REV03!L:N,3,0))),"---"),"---")</f>
        <v>---</v>
      </c>
      <c r="L797" t="str">
        <f t="shared" si="88"/>
        <v>J19-51</v>
      </c>
      <c r="M797" t="str">
        <f>IFERROR(IF(
COUNTIF(B2B!H:H,(IF(K797&lt;&gt;"---",IF(INDEX(RAW_b_TEI0185_REV03!B:D,MATCH(H797,RAW_b_TEI0185_REV03!B:B,0),3)=L797,INDEX(
RAW_b_TEI0185_REV03!B:D,MATCH(H797,INDEX(RAW_b_TEI0185_REV03!B:B,MATCH(H797,RAW_b_TEI0185_REV03!B:B,)+1):'RAW_b_TEI0185_REV03'!B11868,)+MATCH(H797,RAW_b_TEI0185_REV03!B:B,),3),INDEX(RAW_b_TEI0185_REV03!B:D,MATCH(H797,RAW_b_TEI0185_REV03!B:B,0),3)),"---")))=1,"---",IF(K797&lt;&gt;"---",IF(INDEX(RAW_b_TEI0185_REV03!B:D,MATCH(H797,RAW_b_TEI0185_REV03!B:B,0),3)=L797,INDEX(
RAW_b_TEI0185_REV03!B:D,MATCH(H797,INDEX(RAW_b_TEI0185_REV03!B:B,MATCH(H797,RAW_b_TEI0185_REV03!B:B,)+1):'RAW_b_TEI0185_REV03'!B11868,)+MATCH(H797,RAW_b_TEI0185_REV03!B:B,),3),INDEX(RAW_b_TEI0185_REV03!B:D,MATCH(H797,RAW_b_TEI0185_REV03!B:B,0),3)),"---")),"---")</f>
        <v>---</v>
      </c>
      <c r="N797" t="str">
        <f>IFERROR(IF(AND(B797="B2B",J797="--"),L797,IF(
COUNTIF(B2B!H:H,(IF(K797&lt;&gt;"---",IF(INDEX(RAW_b_TEI0185_REV03!B:D,MATCH(H797,RAW_b_TEI0185_REV03!B:B,0),3)=L797,INDEX(
RAW_b_TEI0185_REV03!B:D,MATCH(H797,INDEX(RAW_b_TEI0185_REV03!B:B,MATCH(H797,RAW_b_TEI0185_REV03!B:B,)+1):'RAW_b_TEI0185_REV03'!B11868,)+MATCH(H797,RAW_b_TEI0185_REV03!B:B,),3),INDEX(RAW_b_TEI0185_REV03!B:D,MATCH(H797,RAW_b_TEI0185_REV03!B:B,0),3)),"---")))=0,"---",IF(K797&lt;&gt;"---",IF(INDEX(RAW_b_TEI0185_REV03!B:D,MATCH(H797,RAW_b_TEI0185_REV03!B:B,0),3)=L797,INDEX(
RAW_b_TEI0185_REV03!B:D,MATCH(H797,INDEX(RAW_b_TEI0185_REV03!B:B,MATCH(H797,RAW_b_TEI0185_REV03!B:B,)+1):'RAW_b_TEI0185_REV03'!B11868,)+MATCH(H797,RAW_b_TEI0185_REV03!B:B,),3),INDEX(RAW_b_TEI0185_REV03!B:D,MATCH(H797,RAW_b_TEI0185_REV03!B:B,0),3)),"---"))),"---")</f>
        <v>---</v>
      </c>
      <c r="T797">
        <f>COUNTIF(RAW_b_TEI0185_REV03!B:B,G797)</f>
        <v>1</v>
      </c>
      <c r="U797" t="str">
        <f t="shared" si="89"/>
        <v>CRUVI_HS_CY-NetJ19_51</v>
      </c>
      <c r="W797" t="str">
        <f>IF(IF(IFERROR(VLOOKUP(H797,$O$6:$O$50,1,),1)=1,1,0),IFERROR(VLOOKUP($F$2&amp;"-"&amp;H797,RAW_b_TEI0185_REV03!C:G,4,0),"--"),"---")</f>
        <v>--</v>
      </c>
      <c r="X797" t="str">
        <f t="shared" si="90"/>
        <v>---</v>
      </c>
    </row>
    <row r="798" spans="1:24" x14ac:dyDescent="0.25">
      <c r="A798" t="s">
        <v>5923</v>
      </c>
      <c r="B798" t="s">
        <v>5872</v>
      </c>
      <c r="C798" t="s">
        <v>1896</v>
      </c>
      <c r="D798" t="s">
        <v>859</v>
      </c>
      <c r="E798">
        <v>52</v>
      </c>
      <c r="F798" t="str">
        <f t="shared" si="84"/>
        <v>J19-52</v>
      </c>
      <c r="G798" t="str">
        <f>VLOOKUP(F798,RAW_b_TEI0185_REV03!A:B,2,0)</f>
        <v>NetJ19_52</v>
      </c>
      <c r="H798" t="str">
        <f t="shared" si="85"/>
        <v>NetJ19_52</v>
      </c>
      <c r="I798" t="str">
        <f t="shared" si="86"/>
        <v>--</v>
      </c>
      <c r="J798" t="str">
        <f t="shared" si="87"/>
        <v>--</v>
      </c>
      <c r="K798" t="str">
        <f>IFERROR(IF(J798="--",IF(G798=H798,VLOOKUP(G798,RAW_b_TEI0185_REV03!L:N,3,0),SUM(VLOOKUP(H798,RAW_b_TEI0185_REV03!L:N,3,0),VLOOKUP(G798,RAW_b_TEI0185_REV03!L:N,3,0))),"---"),"---")</f>
        <v>---</v>
      </c>
      <c r="L798" t="str">
        <f t="shared" si="88"/>
        <v>J19-52</v>
      </c>
      <c r="M798" t="str">
        <f>IFERROR(IF(
COUNTIF(B2B!H:H,(IF(K798&lt;&gt;"---",IF(INDEX(RAW_b_TEI0185_REV03!B:D,MATCH(H798,RAW_b_TEI0185_REV03!B:B,0),3)=L798,INDEX(
RAW_b_TEI0185_REV03!B:D,MATCH(H798,INDEX(RAW_b_TEI0185_REV03!B:B,MATCH(H798,RAW_b_TEI0185_REV03!B:B,)+1):'RAW_b_TEI0185_REV03'!B11869,)+MATCH(H798,RAW_b_TEI0185_REV03!B:B,),3),INDEX(RAW_b_TEI0185_REV03!B:D,MATCH(H798,RAW_b_TEI0185_REV03!B:B,0),3)),"---")))=1,"---",IF(K798&lt;&gt;"---",IF(INDEX(RAW_b_TEI0185_REV03!B:D,MATCH(H798,RAW_b_TEI0185_REV03!B:B,0),3)=L798,INDEX(
RAW_b_TEI0185_REV03!B:D,MATCH(H798,INDEX(RAW_b_TEI0185_REV03!B:B,MATCH(H798,RAW_b_TEI0185_REV03!B:B,)+1):'RAW_b_TEI0185_REV03'!B11869,)+MATCH(H798,RAW_b_TEI0185_REV03!B:B,),3),INDEX(RAW_b_TEI0185_REV03!B:D,MATCH(H798,RAW_b_TEI0185_REV03!B:B,0),3)),"---")),"---")</f>
        <v>---</v>
      </c>
      <c r="N798" t="str">
        <f>IFERROR(IF(AND(B798="B2B",J798="--"),L798,IF(
COUNTIF(B2B!H:H,(IF(K798&lt;&gt;"---",IF(INDEX(RAW_b_TEI0185_REV03!B:D,MATCH(H798,RAW_b_TEI0185_REV03!B:B,0),3)=L798,INDEX(
RAW_b_TEI0185_REV03!B:D,MATCH(H798,INDEX(RAW_b_TEI0185_REV03!B:B,MATCH(H798,RAW_b_TEI0185_REV03!B:B,)+1):'RAW_b_TEI0185_REV03'!B11869,)+MATCH(H798,RAW_b_TEI0185_REV03!B:B,),3),INDEX(RAW_b_TEI0185_REV03!B:D,MATCH(H798,RAW_b_TEI0185_REV03!B:B,0),3)),"---")))=0,"---",IF(K798&lt;&gt;"---",IF(INDEX(RAW_b_TEI0185_REV03!B:D,MATCH(H798,RAW_b_TEI0185_REV03!B:B,0),3)=L798,INDEX(
RAW_b_TEI0185_REV03!B:D,MATCH(H798,INDEX(RAW_b_TEI0185_REV03!B:B,MATCH(H798,RAW_b_TEI0185_REV03!B:B,)+1):'RAW_b_TEI0185_REV03'!B11869,)+MATCH(H798,RAW_b_TEI0185_REV03!B:B,),3),INDEX(RAW_b_TEI0185_REV03!B:D,MATCH(H798,RAW_b_TEI0185_REV03!B:B,0),3)),"---"))),"---")</f>
        <v>---</v>
      </c>
      <c r="T798">
        <f>COUNTIF(RAW_b_TEI0185_REV03!B:B,G798)</f>
        <v>1</v>
      </c>
      <c r="U798" t="str">
        <f t="shared" si="89"/>
        <v>CRUVI_HS_CY-NetJ19_52</v>
      </c>
      <c r="W798" t="str">
        <f>IF(IF(IFERROR(VLOOKUP(H798,$O$6:$O$50,1,),1)=1,1,0),IFERROR(VLOOKUP($F$2&amp;"-"&amp;H798,RAW_b_TEI0185_REV03!C:G,4,0),"--"),"---")</f>
        <v>--</v>
      </c>
      <c r="X798" t="str">
        <f t="shared" si="90"/>
        <v>---</v>
      </c>
    </row>
    <row r="799" spans="1:24" x14ac:dyDescent="0.25">
      <c r="A799" t="s">
        <v>5924</v>
      </c>
      <c r="B799" t="s">
        <v>5872</v>
      </c>
      <c r="C799" t="s">
        <v>1898</v>
      </c>
      <c r="D799" t="s">
        <v>859</v>
      </c>
      <c r="E799">
        <v>53</v>
      </c>
      <c r="F799" t="str">
        <f t="shared" si="84"/>
        <v>J19-53</v>
      </c>
      <c r="G799" t="str">
        <f>VLOOKUP(F799,RAW_b_TEI0185_REV03!A:B,2,0)</f>
        <v>NetJ19_53</v>
      </c>
      <c r="H799" t="str">
        <f t="shared" si="85"/>
        <v>NetJ19_53</v>
      </c>
      <c r="I799" t="str">
        <f t="shared" si="86"/>
        <v>--</v>
      </c>
      <c r="J799" t="str">
        <f t="shared" si="87"/>
        <v>--</v>
      </c>
      <c r="K799" t="str">
        <f>IFERROR(IF(J799="--",IF(G799=H799,VLOOKUP(G799,RAW_b_TEI0185_REV03!L:N,3,0),SUM(VLOOKUP(H799,RAW_b_TEI0185_REV03!L:N,3,0),VLOOKUP(G799,RAW_b_TEI0185_REV03!L:N,3,0))),"---"),"---")</f>
        <v>---</v>
      </c>
      <c r="L799" t="str">
        <f t="shared" si="88"/>
        <v>J19-53</v>
      </c>
      <c r="M799" t="str">
        <f>IFERROR(IF(
COUNTIF(B2B!H:H,(IF(K799&lt;&gt;"---",IF(INDEX(RAW_b_TEI0185_REV03!B:D,MATCH(H799,RAW_b_TEI0185_REV03!B:B,0),3)=L799,INDEX(
RAW_b_TEI0185_REV03!B:D,MATCH(H799,INDEX(RAW_b_TEI0185_REV03!B:B,MATCH(H799,RAW_b_TEI0185_REV03!B:B,)+1):'RAW_b_TEI0185_REV03'!B11870,)+MATCH(H799,RAW_b_TEI0185_REV03!B:B,),3),INDEX(RAW_b_TEI0185_REV03!B:D,MATCH(H799,RAW_b_TEI0185_REV03!B:B,0),3)),"---")))=1,"---",IF(K799&lt;&gt;"---",IF(INDEX(RAW_b_TEI0185_REV03!B:D,MATCH(H799,RAW_b_TEI0185_REV03!B:B,0),3)=L799,INDEX(
RAW_b_TEI0185_REV03!B:D,MATCH(H799,INDEX(RAW_b_TEI0185_REV03!B:B,MATCH(H799,RAW_b_TEI0185_REV03!B:B,)+1):'RAW_b_TEI0185_REV03'!B11870,)+MATCH(H799,RAW_b_TEI0185_REV03!B:B,),3),INDEX(RAW_b_TEI0185_REV03!B:D,MATCH(H799,RAW_b_TEI0185_REV03!B:B,0),3)),"---")),"---")</f>
        <v>---</v>
      </c>
      <c r="N799" t="str">
        <f>IFERROR(IF(AND(B799="B2B",J799="--"),L799,IF(
COUNTIF(B2B!H:H,(IF(K799&lt;&gt;"---",IF(INDEX(RAW_b_TEI0185_REV03!B:D,MATCH(H799,RAW_b_TEI0185_REV03!B:B,0),3)=L799,INDEX(
RAW_b_TEI0185_REV03!B:D,MATCH(H799,INDEX(RAW_b_TEI0185_REV03!B:B,MATCH(H799,RAW_b_TEI0185_REV03!B:B,)+1):'RAW_b_TEI0185_REV03'!B11870,)+MATCH(H799,RAW_b_TEI0185_REV03!B:B,),3),INDEX(RAW_b_TEI0185_REV03!B:D,MATCH(H799,RAW_b_TEI0185_REV03!B:B,0),3)),"---")))=0,"---",IF(K799&lt;&gt;"---",IF(INDEX(RAW_b_TEI0185_REV03!B:D,MATCH(H799,RAW_b_TEI0185_REV03!B:B,0),3)=L799,INDEX(
RAW_b_TEI0185_REV03!B:D,MATCH(H799,INDEX(RAW_b_TEI0185_REV03!B:B,MATCH(H799,RAW_b_TEI0185_REV03!B:B,)+1):'RAW_b_TEI0185_REV03'!B11870,)+MATCH(H799,RAW_b_TEI0185_REV03!B:B,),3),INDEX(RAW_b_TEI0185_REV03!B:D,MATCH(H799,RAW_b_TEI0185_REV03!B:B,0),3)),"---"))),"---")</f>
        <v>---</v>
      </c>
      <c r="T799">
        <f>COUNTIF(RAW_b_TEI0185_REV03!B:B,G799)</f>
        <v>1</v>
      </c>
      <c r="U799" t="str">
        <f t="shared" si="89"/>
        <v>CRUVI_HS_CY-NetJ19_53</v>
      </c>
      <c r="W799" t="str">
        <f>IF(IF(IFERROR(VLOOKUP(H799,$O$6:$O$50,1,),1)=1,1,0),IFERROR(VLOOKUP($F$2&amp;"-"&amp;H799,RAW_b_TEI0185_REV03!C:G,4,0),"--"),"---")</f>
        <v>--</v>
      </c>
      <c r="X799" t="str">
        <f t="shared" si="90"/>
        <v>---</v>
      </c>
    </row>
    <row r="800" spans="1:24" x14ac:dyDescent="0.25">
      <c r="A800" t="s">
        <v>5925</v>
      </c>
      <c r="B800" t="s">
        <v>5872</v>
      </c>
      <c r="C800" t="s">
        <v>294</v>
      </c>
      <c r="D800" t="s">
        <v>859</v>
      </c>
      <c r="E800">
        <v>54</v>
      </c>
      <c r="F800" t="str">
        <f t="shared" si="84"/>
        <v>J19-54</v>
      </c>
      <c r="G800" t="str">
        <f>VLOOKUP(F800,RAW_b_TEI0185_REV03!A:B,2,0)</f>
        <v>GND</v>
      </c>
      <c r="H800" t="str">
        <f t="shared" si="85"/>
        <v>GND</v>
      </c>
      <c r="I800" t="str">
        <f t="shared" si="86"/>
        <v>--</v>
      </c>
      <c r="J800" t="str">
        <f t="shared" si="87"/>
        <v>---</v>
      </c>
      <c r="K800" t="str">
        <f>IFERROR(IF(J800="--",IF(G800=H800,VLOOKUP(G800,RAW_b_TEI0185_REV03!L:N,3,0),SUM(VLOOKUP(H800,RAW_b_TEI0185_REV03!L:N,3,0),VLOOKUP(G800,RAW_b_TEI0185_REV03!L:N,3,0))),"---"),"---")</f>
        <v>---</v>
      </c>
      <c r="L800" t="str">
        <f t="shared" si="88"/>
        <v>J19-54</v>
      </c>
      <c r="M800" t="str">
        <f>IFERROR(IF(
COUNTIF(B2B!H:H,(IF(K800&lt;&gt;"---",IF(INDEX(RAW_b_TEI0185_REV03!B:D,MATCH(H800,RAW_b_TEI0185_REV03!B:B,0),3)=L800,INDEX(
RAW_b_TEI0185_REV03!B:D,MATCH(H800,INDEX(RAW_b_TEI0185_REV03!B:B,MATCH(H800,RAW_b_TEI0185_REV03!B:B,)+1):'RAW_b_TEI0185_REV03'!B11871,)+MATCH(H800,RAW_b_TEI0185_REV03!B:B,),3),INDEX(RAW_b_TEI0185_REV03!B:D,MATCH(H800,RAW_b_TEI0185_REV03!B:B,0),3)),"---")))=1,"---",IF(K800&lt;&gt;"---",IF(INDEX(RAW_b_TEI0185_REV03!B:D,MATCH(H800,RAW_b_TEI0185_REV03!B:B,0),3)=L800,INDEX(
RAW_b_TEI0185_REV03!B:D,MATCH(H800,INDEX(RAW_b_TEI0185_REV03!B:B,MATCH(H800,RAW_b_TEI0185_REV03!B:B,)+1):'RAW_b_TEI0185_REV03'!B11871,)+MATCH(H800,RAW_b_TEI0185_REV03!B:B,),3),INDEX(RAW_b_TEI0185_REV03!B:D,MATCH(H800,RAW_b_TEI0185_REV03!B:B,0),3)),"---")),"---")</f>
        <v>---</v>
      </c>
      <c r="N800" t="str">
        <f>IFERROR(IF(AND(B800="B2B",J800="--"),L800,IF(
COUNTIF(B2B!H:H,(IF(K800&lt;&gt;"---",IF(INDEX(RAW_b_TEI0185_REV03!B:D,MATCH(H800,RAW_b_TEI0185_REV03!B:B,0),3)=L800,INDEX(
RAW_b_TEI0185_REV03!B:D,MATCH(H800,INDEX(RAW_b_TEI0185_REV03!B:B,MATCH(H800,RAW_b_TEI0185_REV03!B:B,)+1):'RAW_b_TEI0185_REV03'!B11871,)+MATCH(H800,RAW_b_TEI0185_REV03!B:B,),3),INDEX(RAW_b_TEI0185_REV03!B:D,MATCH(H800,RAW_b_TEI0185_REV03!B:B,0),3)),"---")))=0,"---",IF(K800&lt;&gt;"---",IF(INDEX(RAW_b_TEI0185_REV03!B:D,MATCH(H800,RAW_b_TEI0185_REV03!B:B,0),3)=L800,INDEX(
RAW_b_TEI0185_REV03!B:D,MATCH(H800,INDEX(RAW_b_TEI0185_REV03!B:B,MATCH(H800,RAW_b_TEI0185_REV03!B:B,)+1):'RAW_b_TEI0185_REV03'!B11871,)+MATCH(H800,RAW_b_TEI0185_REV03!B:B,),3),INDEX(RAW_b_TEI0185_REV03!B:D,MATCH(H800,RAW_b_TEI0185_REV03!B:B,0),3)),"---"))),"---")</f>
        <v>---</v>
      </c>
      <c r="T800">
        <f>COUNTIF(RAW_b_TEI0185_REV03!B:B,G800)</f>
        <v>2019</v>
      </c>
      <c r="U800" t="str">
        <f t="shared" si="89"/>
        <v>CRUVI_HS_CY-GND</v>
      </c>
      <c r="W800" t="str">
        <f>IF(IF(IFERROR(VLOOKUP(H800,$O$6:$O$50,1,),1)=1,1,0),IFERROR(VLOOKUP($F$2&amp;"-"&amp;H800,RAW_b_TEI0185_REV03!C:G,4,0),"--"),"---")</f>
        <v>---</v>
      </c>
      <c r="X800" t="str">
        <f t="shared" si="90"/>
        <v>---</v>
      </c>
    </row>
    <row r="801" spans="1:24" x14ac:dyDescent="0.25">
      <c r="A801" t="s">
        <v>5926</v>
      </c>
      <c r="B801" t="s">
        <v>5872</v>
      </c>
      <c r="C801" t="s">
        <v>1901</v>
      </c>
      <c r="D801" t="s">
        <v>859</v>
      </c>
      <c r="E801">
        <v>55</v>
      </c>
      <c r="F801" t="str">
        <f t="shared" si="84"/>
        <v>J19-55</v>
      </c>
      <c r="G801" t="str">
        <f>VLOOKUP(F801,RAW_b_TEI0185_REV03!A:B,2,0)</f>
        <v>NetJ19_55</v>
      </c>
      <c r="H801" t="str">
        <f t="shared" si="85"/>
        <v>NetJ19_55</v>
      </c>
      <c r="I801" t="str">
        <f t="shared" si="86"/>
        <v>--</v>
      </c>
      <c r="J801" t="str">
        <f t="shared" si="87"/>
        <v>--</v>
      </c>
      <c r="K801" t="str">
        <f>IFERROR(IF(J801="--",IF(G801=H801,VLOOKUP(G801,RAW_b_TEI0185_REV03!L:N,3,0),SUM(VLOOKUP(H801,RAW_b_TEI0185_REV03!L:N,3,0),VLOOKUP(G801,RAW_b_TEI0185_REV03!L:N,3,0))),"---"),"---")</f>
        <v>---</v>
      </c>
      <c r="L801" t="str">
        <f t="shared" si="88"/>
        <v>J19-55</v>
      </c>
      <c r="M801" t="str">
        <f>IFERROR(IF(
COUNTIF(B2B!H:H,(IF(K801&lt;&gt;"---",IF(INDEX(RAW_b_TEI0185_REV03!B:D,MATCH(H801,RAW_b_TEI0185_REV03!B:B,0),3)=L801,INDEX(
RAW_b_TEI0185_REV03!B:D,MATCH(H801,INDEX(RAW_b_TEI0185_REV03!B:B,MATCH(H801,RAW_b_TEI0185_REV03!B:B,)+1):'RAW_b_TEI0185_REV03'!B11872,)+MATCH(H801,RAW_b_TEI0185_REV03!B:B,),3),INDEX(RAW_b_TEI0185_REV03!B:D,MATCH(H801,RAW_b_TEI0185_REV03!B:B,0),3)),"---")))=1,"---",IF(K801&lt;&gt;"---",IF(INDEX(RAW_b_TEI0185_REV03!B:D,MATCH(H801,RAW_b_TEI0185_REV03!B:B,0),3)=L801,INDEX(
RAW_b_TEI0185_REV03!B:D,MATCH(H801,INDEX(RAW_b_TEI0185_REV03!B:B,MATCH(H801,RAW_b_TEI0185_REV03!B:B,)+1):'RAW_b_TEI0185_REV03'!B11872,)+MATCH(H801,RAW_b_TEI0185_REV03!B:B,),3),INDEX(RAW_b_TEI0185_REV03!B:D,MATCH(H801,RAW_b_TEI0185_REV03!B:B,0),3)),"---")),"---")</f>
        <v>---</v>
      </c>
      <c r="N801" t="str">
        <f>IFERROR(IF(AND(B801="B2B",J801="--"),L801,IF(
COUNTIF(B2B!H:H,(IF(K801&lt;&gt;"---",IF(INDEX(RAW_b_TEI0185_REV03!B:D,MATCH(H801,RAW_b_TEI0185_REV03!B:B,0),3)=L801,INDEX(
RAW_b_TEI0185_REV03!B:D,MATCH(H801,INDEX(RAW_b_TEI0185_REV03!B:B,MATCH(H801,RAW_b_TEI0185_REV03!B:B,)+1):'RAW_b_TEI0185_REV03'!B11872,)+MATCH(H801,RAW_b_TEI0185_REV03!B:B,),3),INDEX(RAW_b_TEI0185_REV03!B:D,MATCH(H801,RAW_b_TEI0185_REV03!B:B,0),3)),"---")))=0,"---",IF(K801&lt;&gt;"---",IF(INDEX(RAW_b_TEI0185_REV03!B:D,MATCH(H801,RAW_b_TEI0185_REV03!B:B,0),3)=L801,INDEX(
RAW_b_TEI0185_REV03!B:D,MATCH(H801,INDEX(RAW_b_TEI0185_REV03!B:B,MATCH(H801,RAW_b_TEI0185_REV03!B:B,)+1):'RAW_b_TEI0185_REV03'!B11872,)+MATCH(H801,RAW_b_TEI0185_REV03!B:B,),3),INDEX(RAW_b_TEI0185_REV03!B:D,MATCH(H801,RAW_b_TEI0185_REV03!B:B,0),3)),"---"))),"---")</f>
        <v>---</v>
      </c>
      <c r="T801">
        <f>COUNTIF(RAW_b_TEI0185_REV03!B:B,G801)</f>
        <v>1</v>
      </c>
      <c r="U801" t="str">
        <f t="shared" si="89"/>
        <v>CRUVI_HS_CY-NetJ19_55</v>
      </c>
      <c r="W801" t="str">
        <f>IF(IF(IFERROR(VLOOKUP(H801,$O$6:$O$50,1,),1)=1,1,0),IFERROR(VLOOKUP($F$2&amp;"-"&amp;H801,RAW_b_TEI0185_REV03!C:G,4,0),"--"),"---")</f>
        <v>--</v>
      </c>
      <c r="X801" t="str">
        <f t="shared" si="90"/>
        <v>---</v>
      </c>
    </row>
    <row r="802" spans="1:24" x14ac:dyDescent="0.25">
      <c r="A802" t="s">
        <v>5927</v>
      </c>
      <c r="B802" t="s">
        <v>5872</v>
      </c>
      <c r="C802" t="s">
        <v>1903</v>
      </c>
      <c r="D802" t="s">
        <v>859</v>
      </c>
      <c r="E802">
        <v>56</v>
      </c>
      <c r="F802" t="str">
        <f t="shared" si="84"/>
        <v>J19-56</v>
      </c>
      <c r="G802" t="str">
        <f>VLOOKUP(F802,RAW_b_TEI0185_REV03!A:B,2,0)</f>
        <v>NetJ19_56</v>
      </c>
      <c r="H802" t="str">
        <f t="shared" si="85"/>
        <v>NetJ19_56</v>
      </c>
      <c r="I802" t="str">
        <f t="shared" si="86"/>
        <v>--</v>
      </c>
      <c r="J802" t="str">
        <f t="shared" si="87"/>
        <v>--</v>
      </c>
      <c r="K802" t="str">
        <f>IFERROR(IF(J802="--",IF(G802=H802,VLOOKUP(G802,RAW_b_TEI0185_REV03!L:N,3,0),SUM(VLOOKUP(H802,RAW_b_TEI0185_REV03!L:N,3,0),VLOOKUP(G802,RAW_b_TEI0185_REV03!L:N,3,0))),"---"),"---")</f>
        <v>---</v>
      </c>
      <c r="L802" t="str">
        <f t="shared" si="88"/>
        <v>J19-56</v>
      </c>
      <c r="M802" t="str">
        <f>IFERROR(IF(
COUNTIF(B2B!H:H,(IF(K802&lt;&gt;"---",IF(INDEX(RAW_b_TEI0185_REV03!B:D,MATCH(H802,RAW_b_TEI0185_REV03!B:B,0),3)=L802,INDEX(
RAW_b_TEI0185_REV03!B:D,MATCH(H802,INDEX(RAW_b_TEI0185_REV03!B:B,MATCH(H802,RAW_b_TEI0185_REV03!B:B,)+1):'RAW_b_TEI0185_REV03'!B11873,)+MATCH(H802,RAW_b_TEI0185_REV03!B:B,),3),INDEX(RAW_b_TEI0185_REV03!B:D,MATCH(H802,RAW_b_TEI0185_REV03!B:B,0),3)),"---")))=1,"---",IF(K802&lt;&gt;"---",IF(INDEX(RAW_b_TEI0185_REV03!B:D,MATCH(H802,RAW_b_TEI0185_REV03!B:B,0),3)=L802,INDEX(
RAW_b_TEI0185_REV03!B:D,MATCH(H802,INDEX(RAW_b_TEI0185_REV03!B:B,MATCH(H802,RAW_b_TEI0185_REV03!B:B,)+1):'RAW_b_TEI0185_REV03'!B11873,)+MATCH(H802,RAW_b_TEI0185_REV03!B:B,),3),INDEX(RAW_b_TEI0185_REV03!B:D,MATCH(H802,RAW_b_TEI0185_REV03!B:B,0),3)),"---")),"---")</f>
        <v>---</v>
      </c>
      <c r="N802" t="str">
        <f>IFERROR(IF(AND(B802="B2B",J802="--"),L802,IF(
COUNTIF(B2B!H:H,(IF(K802&lt;&gt;"---",IF(INDEX(RAW_b_TEI0185_REV03!B:D,MATCH(H802,RAW_b_TEI0185_REV03!B:B,0),3)=L802,INDEX(
RAW_b_TEI0185_REV03!B:D,MATCH(H802,INDEX(RAW_b_TEI0185_REV03!B:B,MATCH(H802,RAW_b_TEI0185_REV03!B:B,)+1):'RAW_b_TEI0185_REV03'!B11873,)+MATCH(H802,RAW_b_TEI0185_REV03!B:B,),3),INDEX(RAW_b_TEI0185_REV03!B:D,MATCH(H802,RAW_b_TEI0185_REV03!B:B,0),3)),"---")))=0,"---",IF(K802&lt;&gt;"---",IF(INDEX(RAW_b_TEI0185_REV03!B:D,MATCH(H802,RAW_b_TEI0185_REV03!B:B,0),3)=L802,INDEX(
RAW_b_TEI0185_REV03!B:D,MATCH(H802,INDEX(RAW_b_TEI0185_REV03!B:B,MATCH(H802,RAW_b_TEI0185_REV03!B:B,)+1):'RAW_b_TEI0185_REV03'!B11873,)+MATCH(H802,RAW_b_TEI0185_REV03!B:B,),3),INDEX(RAW_b_TEI0185_REV03!B:D,MATCH(H802,RAW_b_TEI0185_REV03!B:B,0),3)),"---"))),"---")</f>
        <v>---</v>
      </c>
      <c r="T802">
        <f>COUNTIF(RAW_b_TEI0185_REV03!B:B,G802)</f>
        <v>1</v>
      </c>
      <c r="U802" t="str">
        <f t="shared" si="89"/>
        <v>CRUVI_HS_CY-NetJ19_56</v>
      </c>
      <c r="W802" t="str">
        <f>IF(IF(IFERROR(VLOOKUP(H802,$O$6:$O$50,1,),1)=1,1,0),IFERROR(VLOOKUP($F$2&amp;"-"&amp;H802,RAW_b_TEI0185_REV03!C:G,4,0),"--"),"---")</f>
        <v>--</v>
      </c>
      <c r="X802" t="str">
        <f t="shared" si="90"/>
        <v>---</v>
      </c>
    </row>
    <row r="803" spans="1:24" x14ac:dyDescent="0.25">
      <c r="A803" t="s">
        <v>5928</v>
      </c>
      <c r="B803" t="s">
        <v>5872</v>
      </c>
      <c r="C803" t="s">
        <v>1905</v>
      </c>
      <c r="D803" t="s">
        <v>859</v>
      </c>
      <c r="E803">
        <v>57</v>
      </c>
      <c r="F803" t="str">
        <f t="shared" si="84"/>
        <v>J19-57</v>
      </c>
      <c r="G803" t="str">
        <f>VLOOKUP(F803,RAW_b_TEI0185_REV03!A:B,2,0)</f>
        <v>NetJ19_57</v>
      </c>
      <c r="H803" t="str">
        <f t="shared" si="85"/>
        <v>NetJ19_57</v>
      </c>
      <c r="I803" t="str">
        <f t="shared" si="86"/>
        <v>--</v>
      </c>
      <c r="J803" t="str">
        <f t="shared" si="87"/>
        <v>--</v>
      </c>
      <c r="K803" t="str">
        <f>IFERROR(IF(J803="--",IF(G803=H803,VLOOKUP(G803,RAW_b_TEI0185_REV03!L:N,3,0),SUM(VLOOKUP(H803,RAW_b_TEI0185_REV03!L:N,3,0),VLOOKUP(G803,RAW_b_TEI0185_REV03!L:N,3,0))),"---"),"---")</f>
        <v>---</v>
      </c>
      <c r="L803" t="str">
        <f t="shared" si="88"/>
        <v>J19-57</v>
      </c>
      <c r="M803" t="str">
        <f>IFERROR(IF(
COUNTIF(B2B!H:H,(IF(K803&lt;&gt;"---",IF(INDEX(RAW_b_TEI0185_REV03!B:D,MATCH(H803,RAW_b_TEI0185_REV03!B:B,0),3)=L803,INDEX(
RAW_b_TEI0185_REV03!B:D,MATCH(H803,INDEX(RAW_b_TEI0185_REV03!B:B,MATCH(H803,RAW_b_TEI0185_REV03!B:B,)+1):'RAW_b_TEI0185_REV03'!B11874,)+MATCH(H803,RAW_b_TEI0185_REV03!B:B,),3),INDEX(RAW_b_TEI0185_REV03!B:D,MATCH(H803,RAW_b_TEI0185_REV03!B:B,0),3)),"---")))=1,"---",IF(K803&lt;&gt;"---",IF(INDEX(RAW_b_TEI0185_REV03!B:D,MATCH(H803,RAW_b_TEI0185_REV03!B:B,0),3)=L803,INDEX(
RAW_b_TEI0185_REV03!B:D,MATCH(H803,INDEX(RAW_b_TEI0185_REV03!B:B,MATCH(H803,RAW_b_TEI0185_REV03!B:B,)+1):'RAW_b_TEI0185_REV03'!B11874,)+MATCH(H803,RAW_b_TEI0185_REV03!B:B,),3),INDEX(RAW_b_TEI0185_REV03!B:D,MATCH(H803,RAW_b_TEI0185_REV03!B:B,0),3)),"---")),"---")</f>
        <v>---</v>
      </c>
      <c r="N803" t="str">
        <f>IFERROR(IF(AND(B803="B2B",J803="--"),L803,IF(
COUNTIF(B2B!H:H,(IF(K803&lt;&gt;"---",IF(INDEX(RAW_b_TEI0185_REV03!B:D,MATCH(H803,RAW_b_TEI0185_REV03!B:B,0),3)=L803,INDEX(
RAW_b_TEI0185_REV03!B:D,MATCH(H803,INDEX(RAW_b_TEI0185_REV03!B:B,MATCH(H803,RAW_b_TEI0185_REV03!B:B,)+1):'RAW_b_TEI0185_REV03'!B11874,)+MATCH(H803,RAW_b_TEI0185_REV03!B:B,),3),INDEX(RAW_b_TEI0185_REV03!B:D,MATCH(H803,RAW_b_TEI0185_REV03!B:B,0),3)),"---")))=0,"---",IF(K803&lt;&gt;"---",IF(INDEX(RAW_b_TEI0185_REV03!B:D,MATCH(H803,RAW_b_TEI0185_REV03!B:B,0),3)=L803,INDEX(
RAW_b_TEI0185_REV03!B:D,MATCH(H803,INDEX(RAW_b_TEI0185_REV03!B:B,MATCH(H803,RAW_b_TEI0185_REV03!B:B,)+1):'RAW_b_TEI0185_REV03'!B11874,)+MATCH(H803,RAW_b_TEI0185_REV03!B:B,),3),INDEX(RAW_b_TEI0185_REV03!B:D,MATCH(H803,RAW_b_TEI0185_REV03!B:B,0),3)),"---"))),"---")</f>
        <v>---</v>
      </c>
      <c r="T803">
        <f>COUNTIF(RAW_b_TEI0185_REV03!B:B,G803)</f>
        <v>1</v>
      </c>
      <c r="U803" t="str">
        <f t="shared" si="89"/>
        <v>CRUVI_HS_CY-NetJ19_57</v>
      </c>
      <c r="W803" t="str">
        <f>IF(IF(IFERROR(VLOOKUP(H803,$O$6:$O$50,1,),1)=1,1,0),IFERROR(VLOOKUP($F$2&amp;"-"&amp;H803,RAW_b_TEI0185_REV03!C:G,4,0),"--"),"---")</f>
        <v>--</v>
      </c>
      <c r="X803" t="str">
        <f t="shared" si="90"/>
        <v>---</v>
      </c>
    </row>
    <row r="804" spans="1:24" x14ac:dyDescent="0.25">
      <c r="A804" t="s">
        <v>5929</v>
      </c>
      <c r="B804" t="s">
        <v>5872</v>
      </c>
      <c r="C804" t="s">
        <v>1907</v>
      </c>
      <c r="D804" t="s">
        <v>859</v>
      </c>
      <c r="E804">
        <v>58</v>
      </c>
      <c r="F804" t="str">
        <f t="shared" si="84"/>
        <v>J19-58</v>
      </c>
      <c r="G804" t="str">
        <f>VLOOKUP(F804,RAW_b_TEI0185_REV03!A:B,2,0)</f>
        <v>NetJ19_58</v>
      </c>
      <c r="H804" t="str">
        <f t="shared" si="85"/>
        <v>NetJ19_58</v>
      </c>
      <c r="I804" t="str">
        <f t="shared" si="86"/>
        <v>--</v>
      </c>
      <c r="J804" t="str">
        <f t="shared" si="87"/>
        <v>--</v>
      </c>
      <c r="K804" t="str">
        <f>IFERROR(IF(J804="--",IF(G804=H804,VLOOKUP(G804,RAW_b_TEI0185_REV03!L:N,3,0),SUM(VLOOKUP(H804,RAW_b_TEI0185_REV03!L:N,3,0),VLOOKUP(G804,RAW_b_TEI0185_REV03!L:N,3,0))),"---"),"---")</f>
        <v>---</v>
      </c>
      <c r="L804" t="str">
        <f t="shared" si="88"/>
        <v>J19-58</v>
      </c>
      <c r="M804" t="str">
        <f>IFERROR(IF(
COUNTIF(B2B!H:H,(IF(K804&lt;&gt;"---",IF(INDEX(RAW_b_TEI0185_REV03!B:D,MATCH(H804,RAW_b_TEI0185_REV03!B:B,0),3)=L804,INDEX(
RAW_b_TEI0185_REV03!B:D,MATCH(H804,INDEX(RAW_b_TEI0185_REV03!B:B,MATCH(H804,RAW_b_TEI0185_REV03!B:B,)+1):'RAW_b_TEI0185_REV03'!B11875,)+MATCH(H804,RAW_b_TEI0185_REV03!B:B,),3),INDEX(RAW_b_TEI0185_REV03!B:D,MATCH(H804,RAW_b_TEI0185_REV03!B:B,0),3)),"---")))=1,"---",IF(K804&lt;&gt;"---",IF(INDEX(RAW_b_TEI0185_REV03!B:D,MATCH(H804,RAW_b_TEI0185_REV03!B:B,0),3)=L804,INDEX(
RAW_b_TEI0185_REV03!B:D,MATCH(H804,INDEX(RAW_b_TEI0185_REV03!B:B,MATCH(H804,RAW_b_TEI0185_REV03!B:B,)+1):'RAW_b_TEI0185_REV03'!B11875,)+MATCH(H804,RAW_b_TEI0185_REV03!B:B,),3),INDEX(RAW_b_TEI0185_REV03!B:D,MATCH(H804,RAW_b_TEI0185_REV03!B:B,0),3)),"---")),"---")</f>
        <v>---</v>
      </c>
      <c r="N804" t="str">
        <f>IFERROR(IF(AND(B804="B2B",J804="--"),L804,IF(
COUNTIF(B2B!H:H,(IF(K804&lt;&gt;"---",IF(INDEX(RAW_b_TEI0185_REV03!B:D,MATCH(H804,RAW_b_TEI0185_REV03!B:B,0),3)=L804,INDEX(
RAW_b_TEI0185_REV03!B:D,MATCH(H804,INDEX(RAW_b_TEI0185_REV03!B:B,MATCH(H804,RAW_b_TEI0185_REV03!B:B,)+1):'RAW_b_TEI0185_REV03'!B11875,)+MATCH(H804,RAW_b_TEI0185_REV03!B:B,),3),INDEX(RAW_b_TEI0185_REV03!B:D,MATCH(H804,RAW_b_TEI0185_REV03!B:B,0),3)),"---")))=0,"---",IF(K804&lt;&gt;"---",IF(INDEX(RAW_b_TEI0185_REV03!B:D,MATCH(H804,RAW_b_TEI0185_REV03!B:B,0),3)=L804,INDEX(
RAW_b_TEI0185_REV03!B:D,MATCH(H804,INDEX(RAW_b_TEI0185_REV03!B:B,MATCH(H804,RAW_b_TEI0185_REV03!B:B,)+1):'RAW_b_TEI0185_REV03'!B11875,)+MATCH(H804,RAW_b_TEI0185_REV03!B:B,),3),INDEX(RAW_b_TEI0185_REV03!B:D,MATCH(H804,RAW_b_TEI0185_REV03!B:B,0),3)),"---"))),"---")</f>
        <v>---</v>
      </c>
      <c r="T804">
        <f>COUNTIF(RAW_b_TEI0185_REV03!B:B,G804)</f>
        <v>1</v>
      </c>
      <c r="U804" t="str">
        <f t="shared" si="89"/>
        <v>CRUVI_HS_CY-NetJ19_58</v>
      </c>
      <c r="W804" t="str">
        <f>IF(IF(IFERROR(VLOOKUP(H804,$O$6:$O$50,1,),1)=1,1,0),IFERROR(VLOOKUP($F$2&amp;"-"&amp;H804,RAW_b_TEI0185_REV03!C:G,4,0),"--"),"---")</f>
        <v>--</v>
      </c>
      <c r="X804" t="str">
        <f t="shared" si="90"/>
        <v>---</v>
      </c>
    </row>
    <row r="805" spans="1:24" x14ac:dyDescent="0.25">
      <c r="A805" t="s">
        <v>5930</v>
      </c>
      <c r="B805" t="s">
        <v>5872</v>
      </c>
      <c r="C805" t="s">
        <v>1909</v>
      </c>
      <c r="D805" t="s">
        <v>859</v>
      </c>
      <c r="E805">
        <v>59</v>
      </c>
      <c r="F805" t="str">
        <f t="shared" si="84"/>
        <v>J19-59</v>
      </c>
      <c r="G805" t="str">
        <f>VLOOKUP(F805,RAW_b_TEI0185_REV03!A:B,2,0)</f>
        <v>NetJ19_59</v>
      </c>
      <c r="H805" t="str">
        <f t="shared" si="85"/>
        <v>NetJ19_59</v>
      </c>
      <c r="I805" t="str">
        <f t="shared" si="86"/>
        <v>--</v>
      </c>
      <c r="J805" t="str">
        <f t="shared" si="87"/>
        <v>--</v>
      </c>
      <c r="K805" t="str">
        <f>IFERROR(IF(J805="--",IF(G805=H805,VLOOKUP(G805,RAW_b_TEI0185_REV03!L:N,3,0),SUM(VLOOKUP(H805,RAW_b_TEI0185_REV03!L:N,3,0),VLOOKUP(G805,RAW_b_TEI0185_REV03!L:N,3,0))),"---"),"---")</f>
        <v>---</v>
      </c>
      <c r="L805" t="str">
        <f t="shared" si="88"/>
        <v>J19-59</v>
      </c>
      <c r="M805" t="str">
        <f>IFERROR(IF(
COUNTIF(B2B!H:H,(IF(K805&lt;&gt;"---",IF(INDEX(RAW_b_TEI0185_REV03!B:D,MATCH(H805,RAW_b_TEI0185_REV03!B:B,0),3)=L805,INDEX(
RAW_b_TEI0185_REV03!B:D,MATCH(H805,INDEX(RAW_b_TEI0185_REV03!B:B,MATCH(H805,RAW_b_TEI0185_REV03!B:B,)+1):'RAW_b_TEI0185_REV03'!B11876,)+MATCH(H805,RAW_b_TEI0185_REV03!B:B,),3),INDEX(RAW_b_TEI0185_REV03!B:D,MATCH(H805,RAW_b_TEI0185_REV03!B:B,0),3)),"---")))=1,"---",IF(K805&lt;&gt;"---",IF(INDEX(RAW_b_TEI0185_REV03!B:D,MATCH(H805,RAW_b_TEI0185_REV03!B:B,0),3)=L805,INDEX(
RAW_b_TEI0185_REV03!B:D,MATCH(H805,INDEX(RAW_b_TEI0185_REV03!B:B,MATCH(H805,RAW_b_TEI0185_REV03!B:B,)+1):'RAW_b_TEI0185_REV03'!B11876,)+MATCH(H805,RAW_b_TEI0185_REV03!B:B,),3),INDEX(RAW_b_TEI0185_REV03!B:D,MATCH(H805,RAW_b_TEI0185_REV03!B:B,0),3)),"---")),"---")</f>
        <v>---</v>
      </c>
      <c r="N805" t="str">
        <f>IFERROR(IF(AND(B805="B2B",J805="--"),L805,IF(
COUNTIF(B2B!H:H,(IF(K805&lt;&gt;"---",IF(INDEX(RAW_b_TEI0185_REV03!B:D,MATCH(H805,RAW_b_TEI0185_REV03!B:B,0),3)=L805,INDEX(
RAW_b_TEI0185_REV03!B:D,MATCH(H805,INDEX(RAW_b_TEI0185_REV03!B:B,MATCH(H805,RAW_b_TEI0185_REV03!B:B,)+1):'RAW_b_TEI0185_REV03'!B11876,)+MATCH(H805,RAW_b_TEI0185_REV03!B:B,),3),INDEX(RAW_b_TEI0185_REV03!B:D,MATCH(H805,RAW_b_TEI0185_REV03!B:B,0),3)),"---")))=0,"---",IF(K805&lt;&gt;"---",IF(INDEX(RAW_b_TEI0185_REV03!B:D,MATCH(H805,RAW_b_TEI0185_REV03!B:B,0),3)=L805,INDEX(
RAW_b_TEI0185_REV03!B:D,MATCH(H805,INDEX(RAW_b_TEI0185_REV03!B:B,MATCH(H805,RAW_b_TEI0185_REV03!B:B,)+1):'RAW_b_TEI0185_REV03'!B11876,)+MATCH(H805,RAW_b_TEI0185_REV03!B:B,),3),INDEX(RAW_b_TEI0185_REV03!B:D,MATCH(H805,RAW_b_TEI0185_REV03!B:B,0),3)),"---"))),"---")</f>
        <v>---</v>
      </c>
      <c r="T805">
        <f>COUNTIF(RAW_b_TEI0185_REV03!B:B,G805)</f>
        <v>1</v>
      </c>
      <c r="U805" t="str">
        <f t="shared" si="89"/>
        <v>CRUVI_HS_CY-NetJ19_59</v>
      </c>
      <c r="W805" t="str">
        <f>IF(IF(IFERROR(VLOOKUP(H805,$O$6:$O$50,1,),1)=1,1,0),IFERROR(VLOOKUP($F$2&amp;"-"&amp;H805,RAW_b_TEI0185_REV03!C:G,4,0),"--"),"---")</f>
        <v>--</v>
      </c>
      <c r="X805" t="str">
        <f t="shared" si="90"/>
        <v>---</v>
      </c>
    </row>
    <row r="806" spans="1:24" x14ac:dyDescent="0.25">
      <c r="A806" t="s">
        <v>5931</v>
      </c>
      <c r="B806" t="s">
        <v>5872</v>
      </c>
      <c r="C806" t="s">
        <v>371</v>
      </c>
      <c r="D806" t="s">
        <v>859</v>
      </c>
      <c r="E806">
        <v>60</v>
      </c>
      <c r="F806" t="str">
        <f t="shared" si="84"/>
        <v>J19-60</v>
      </c>
      <c r="G806" t="str">
        <f>VLOOKUP(F806,RAW_b_TEI0185_REV03!A:B,2,0)</f>
        <v>5.0V</v>
      </c>
      <c r="H806" t="str">
        <f t="shared" si="85"/>
        <v>5.0V</v>
      </c>
      <c r="I806" t="str">
        <f t="shared" si="86"/>
        <v>--</v>
      </c>
      <c r="J806" t="str">
        <f t="shared" si="87"/>
        <v>--</v>
      </c>
      <c r="K806">
        <f>IFERROR(IF(J806="--",IF(G806=H806,VLOOKUP(G806,RAW_b_TEI0185_REV03!L:N,3,0),SUM(VLOOKUP(H806,RAW_b_TEI0185_REV03!L:N,3,0),VLOOKUP(G806,RAW_b_TEI0185_REV03!L:N,3,0))),"---"),"---")</f>
        <v>79.906099999999995</v>
      </c>
      <c r="L806" t="str">
        <f t="shared" si="88"/>
        <v>J19-60</v>
      </c>
      <c r="M806" t="str">
        <f>IFERROR(IF(
COUNTIF(B2B!H:H,(IF(K806&lt;&gt;"---",IF(INDEX(RAW_b_TEI0185_REV03!B:D,MATCH(H806,RAW_b_TEI0185_REV03!B:B,0),3)=L806,INDEX(
RAW_b_TEI0185_REV03!B:D,MATCH(H806,INDEX(RAW_b_TEI0185_REV03!B:B,MATCH(H806,RAW_b_TEI0185_REV03!B:B,)+1):'RAW_b_TEI0185_REV03'!B11877,)+MATCH(H806,RAW_b_TEI0185_REV03!B:B,),3),INDEX(RAW_b_TEI0185_REV03!B:D,MATCH(H806,RAW_b_TEI0185_REV03!B:B,0),3)),"---")))=1,"---",IF(K806&lt;&gt;"---",IF(INDEX(RAW_b_TEI0185_REV03!B:D,MATCH(H806,RAW_b_TEI0185_REV03!B:B,0),3)=L806,INDEX(
RAW_b_TEI0185_REV03!B:D,MATCH(H806,INDEX(RAW_b_TEI0185_REV03!B:B,MATCH(H806,RAW_b_TEI0185_REV03!B:B,)+1):'RAW_b_TEI0185_REV03'!B11877,)+MATCH(H806,RAW_b_TEI0185_REV03!B:B,),3),INDEX(RAW_b_TEI0185_REV03!B:D,MATCH(H806,RAW_b_TEI0185_REV03!B:B,0),3)),"---")),"---")</f>
        <v>J20-12</v>
      </c>
      <c r="N806" t="str">
        <f>IFERROR(IF(AND(B806="B2B",J806="--"),L806,IF(
COUNTIF(B2B!H:H,(IF(K806&lt;&gt;"---",IF(INDEX(RAW_b_TEI0185_REV03!B:D,MATCH(H806,RAW_b_TEI0185_REV03!B:B,0),3)=L806,INDEX(
RAW_b_TEI0185_REV03!B:D,MATCH(H806,INDEX(RAW_b_TEI0185_REV03!B:B,MATCH(H806,RAW_b_TEI0185_REV03!B:B,)+1):'RAW_b_TEI0185_REV03'!B11877,)+MATCH(H806,RAW_b_TEI0185_REV03!B:B,),3),INDEX(RAW_b_TEI0185_REV03!B:D,MATCH(H806,RAW_b_TEI0185_REV03!B:B,0),3)),"---")))=0,"---",IF(K806&lt;&gt;"---",IF(INDEX(RAW_b_TEI0185_REV03!B:D,MATCH(H806,RAW_b_TEI0185_REV03!B:B,0),3)=L806,INDEX(
RAW_b_TEI0185_REV03!B:D,MATCH(H806,INDEX(RAW_b_TEI0185_REV03!B:B,MATCH(H806,RAW_b_TEI0185_REV03!B:B,)+1):'RAW_b_TEI0185_REV03'!B11877,)+MATCH(H806,RAW_b_TEI0185_REV03!B:B,),3),INDEX(RAW_b_TEI0185_REV03!B:D,MATCH(H806,RAW_b_TEI0185_REV03!B:B,0),3)),"---"))),"---")</f>
        <v>---</v>
      </c>
      <c r="T806">
        <f>COUNTIF(RAW_b_TEI0185_REV03!B:B,G806)</f>
        <v>32</v>
      </c>
      <c r="U806" t="str">
        <f t="shared" si="89"/>
        <v>CRUVI_HS_CY-5.0V</v>
      </c>
      <c r="W806" t="str">
        <f>IF(IF(IFERROR(VLOOKUP(H806,$O$6:$O$50,1,),1)=1,1,0),IFERROR(VLOOKUP($F$2&amp;"-"&amp;H806,RAW_b_TEI0185_REV03!C:G,4,0),"--"),"---")</f>
        <v>--</v>
      </c>
      <c r="X806" t="str">
        <f t="shared" si="90"/>
        <v>J20-12</v>
      </c>
    </row>
    <row r="807" spans="1:24" x14ac:dyDescent="0.25">
      <c r="A807" t="s">
        <v>5932</v>
      </c>
      <c r="B807" t="s">
        <v>5933</v>
      </c>
      <c r="C807" t="s">
        <v>468</v>
      </c>
      <c r="D807" t="s">
        <v>1480</v>
      </c>
      <c r="E807">
        <v>1</v>
      </c>
      <c r="F807" t="str">
        <f t="shared" si="84"/>
        <v>J20-1</v>
      </c>
      <c r="G807" t="str">
        <f>VLOOKUP(F807,RAW_b_TEI0185_REV03!A:B,2,0)</f>
        <v>C6</v>
      </c>
      <c r="H807" t="str">
        <f t="shared" si="85"/>
        <v>C6</v>
      </c>
      <c r="I807" t="str">
        <f t="shared" si="86"/>
        <v>--</v>
      </c>
      <c r="J807" t="str">
        <f t="shared" si="87"/>
        <v>--</v>
      </c>
      <c r="K807">
        <f>IFERROR(IF(J807="--",IF(G807=H807,VLOOKUP(G807,RAW_b_TEI0185_REV03!L:N,3,0),SUM(VLOOKUP(H807,RAW_b_TEI0185_REV03!L:N,3,0),VLOOKUP(G807,RAW_b_TEI0185_REV03!L:N,3,0))),"---"),"---")</f>
        <v>202.86779999999999</v>
      </c>
      <c r="L807" t="str">
        <f t="shared" si="88"/>
        <v>J20-1</v>
      </c>
      <c r="M807" t="str">
        <f>IFERROR(IF(
COUNTIF(B2B!H:H,(IF(K807&lt;&gt;"---",IF(INDEX(RAW_b_TEI0185_REV03!B:D,MATCH(H807,RAW_b_TEI0185_REV03!B:B,0),3)=L807,INDEX(
RAW_b_TEI0185_REV03!B:D,MATCH(H807,INDEX(RAW_b_TEI0185_REV03!B:B,MATCH(H807,RAW_b_TEI0185_REV03!B:B,)+1):'RAW_b_TEI0185_REV03'!B11878,)+MATCH(H807,RAW_b_TEI0185_REV03!B:B,),3),INDEX(RAW_b_TEI0185_REV03!B:D,MATCH(H807,RAW_b_TEI0185_REV03!B:B,0),3)),"---")))=1,"---",IF(K807&lt;&gt;"---",IF(INDEX(RAW_b_TEI0185_REV03!B:D,MATCH(H807,RAW_b_TEI0185_REV03!B:B,0),3)=L807,INDEX(
RAW_b_TEI0185_REV03!B:D,MATCH(H807,INDEX(RAW_b_TEI0185_REV03!B:B,MATCH(H807,RAW_b_TEI0185_REV03!B:B,)+1):'RAW_b_TEI0185_REV03'!B11878,)+MATCH(H807,RAW_b_TEI0185_REV03!B:B,),3),INDEX(RAW_b_TEI0185_REV03!B:D,MATCH(H807,RAW_b_TEI0185_REV03!B:B,0),3)),"---")),"---")</f>
        <v>U1-BM112</v>
      </c>
      <c r="N807" t="str">
        <f>IFERROR(IF(AND(B807="B2B",J807="--"),L807,IF(
COUNTIF(B2B!H:H,(IF(K807&lt;&gt;"---",IF(INDEX(RAW_b_TEI0185_REV03!B:D,MATCH(H807,RAW_b_TEI0185_REV03!B:B,0),3)=L807,INDEX(
RAW_b_TEI0185_REV03!B:D,MATCH(H807,INDEX(RAW_b_TEI0185_REV03!B:B,MATCH(H807,RAW_b_TEI0185_REV03!B:B,)+1):'RAW_b_TEI0185_REV03'!B11878,)+MATCH(H807,RAW_b_TEI0185_REV03!B:B,),3),INDEX(RAW_b_TEI0185_REV03!B:D,MATCH(H807,RAW_b_TEI0185_REV03!B:B,0),3)),"---")))=0,"---",IF(K807&lt;&gt;"---",IF(INDEX(RAW_b_TEI0185_REV03!B:D,MATCH(H807,RAW_b_TEI0185_REV03!B:B,0),3)=L807,INDEX(
RAW_b_TEI0185_REV03!B:D,MATCH(H807,INDEX(RAW_b_TEI0185_REV03!B:B,MATCH(H807,RAW_b_TEI0185_REV03!B:B,)+1):'RAW_b_TEI0185_REV03'!B11878,)+MATCH(H807,RAW_b_TEI0185_REV03!B:B,),3),INDEX(RAW_b_TEI0185_REV03!B:D,MATCH(H807,RAW_b_TEI0185_REV03!B:B,0),3)),"---"))),"---")</f>
        <v>---</v>
      </c>
      <c r="T807">
        <f>COUNTIF(RAW_b_TEI0185_REV03!B:B,G807)</f>
        <v>2</v>
      </c>
      <c r="U807" t="str">
        <f t="shared" si="89"/>
        <v>CRUVI_LS_C-C6</v>
      </c>
      <c r="W807" t="str">
        <f>IF(IF(IFERROR(VLOOKUP(H807,$O$6:$O$50,1,),1)=1,1,0),IFERROR(VLOOKUP($F$2&amp;"-"&amp;H807,RAW_b_TEI0185_REV03!C:G,4,0),"--"),"---")</f>
        <v>BM112</v>
      </c>
      <c r="X807" t="str">
        <f t="shared" si="90"/>
        <v>---</v>
      </c>
    </row>
    <row r="808" spans="1:24" x14ac:dyDescent="0.25">
      <c r="A808" t="s">
        <v>5934</v>
      </c>
      <c r="B808" t="s">
        <v>5933</v>
      </c>
      <c r="C808" t="s">
        <v>470</v>
      </c>
      <c r="D808" t="s">
        <v>1480</v>
      </c>
      <c r="E808">
        <v>2</v>
      </c>
      <c r="F808" t="str">
        <f t="shared" si="84"/>
        <v>J20-2</v>
      </c>
      <c r="G808" t="str">
        <f>VLOOKUP(F808,RAW_b_TEI0185_REV03!A:B,2,0)</f>
        <v>C7</v>
      </c>
      <c r="H808" t="str">
        <f t="shared" si="85"/>
        <v>C7</v>
      </c>
      <c r="I808" t="str">
        <f t="shared" si="86"/>
        <v>--</v>
      </c>
      <c r="J808" t="str">
        <f t="shared" si="87"/>
        <v>--</v>
      </c>
      <c r="K808">
        <f>IFERROR(IF(J808="--",IF(G808=H808,VLOOKUP(G808,RAW_b_TEI0185_REV03!L:N,3,0),SUM(VLOOKUP(H808,RAW_b_TEI0185_REV03!L:N,3,0),VLOOKUP(G808,RAW_b_TEI0185_REV03!L:N,3,0))),"---"),"---")</f>
        <v>201.06440000000001</v>
      </c>
      <c r="L808" t="str">
        <f t="shared" si="88"/>
        <v>J20-2</v>
      </c>
      <c r="M808" t="str">
        <f>IFERROR(IF(
COUNTIF(B2B!H:H,(IF(K808&lt;&gt;"---",IF(INDEX(RAW_b_TEI0185_REV03!B:D,MATCH(H808,RAW_b_TEI0185_REV03!B:B,0),3)=L808,INDEX(
RAW_b_TEI0185_REV03!B:D,MATCH(H808,INDEX(RAW_b_TEI0185_REV03!B:B,MATCH(H808,RAW_b_TEI0185_REV03!B:B,)+1):'RAW_b_TEI0185_REV03'!B11879,)+MATCH(H808,RAW_b_TEI0185_REV03!B:B,),3),INDEX(RAW_b_TEI0185_REV03!B:D,MATCH(H808,RAW_b_TEI0185_REV03!B:B,0),3)),"---")))=1,"---",IF(K808&lt;&gt;"---",IF(INDEX(RAW_b_TEI0185_REV03!B:D,MATCH(H808,RAW_b_TEI0185_REV03!B:B,0),3)=L808,INDEX(
RAW_b_TEI0185_REV03!B:D,MATCH(H808,INDEX(RAW_b_TEI0185_REV03!B:B,MATCH(H808,RAW_b_TEI0185_REV03!B:B,)+1):'RAW_b_TEI0185_REV03'!B11879,)+MATCH(H808,RAW_b_TEI0185_REV03!B:B,),3),INDEX(RAW_b_TEI0185_REV03!B:D,MATCH(H808,RAW_b_TEI0185_REV03!B:B,0),3)),"---")),"---")</f>
        <v>U1-BK112</v>
      </c>
      <c r="N808" t="str">
        <f>IFERROR(IF(AND(B808="B2B",J808="--"),L808,IF(
COUNTIF(B2B!H:H,(IF(K808&lt;&gt;"---",IF(INDEX(RAW_b_TEI0185_REV03!B:D,MATCH(H808,RAW_b_TEI0185_REV03!B:B,0),3)=L808,INDEX(
RAW_b_TEI0185_REV03!B:D,MATCH(H808,INDEX(RAW_b_TEI0185_REV03!B:B,MATCH(H808,RAW_b_TEI0185_REV03!B:B,)+1):'RAW_b_TEI0185_REV03'!B11879,)+MATCH(H808,RAW_b_TEI0185_REV03!B:B,),3),INDEX(RAW_b_TEI0185_REV03!B:D,MATCH(H808,RAW_b_TEI0185_REV03!B:B,0),3)),"---")))=0,"---",IF(K808&lt;&gt;"---",IF(INDEX(RAW_b_TEI0185_REV03!B:D,MATCH(H808,RAW_b_TEI0185_REV03!B:B,0),3)=L808,INDEX(
RAW_b_TEI0185_REV03!B:D,MATCH(H808,INDEX(RAW_b_TEI0185_REV03!B:B,MATCH(H808,RAW_b_TEI0185_REV03!B:B,)+1):'RAW_b_TEI0185_REV03'!B11879,)+MATCH(H808,RAW_b_TEI0185_REV03!B:B,),3),INDEX(RAW_b_TEI0185_REV03!B:D,MATCH(H808,RAW_b_TEI0185_REV03!B:B,0),3)),"---"))),"---")</f>
        <v>---</v>
      </c>
      <c r="T808">
        <f>COUNTIF(RAW_b_TEI0185_REV03!B:B,G808)</f>
        <v>2</v>
      </c>
      <c r="U808" t="str">
        <f t="shared" si="89"/>
        <v>CRUVI_LS_C-C7</v>
      </c>
      <c r="W808" t="str">
        <f>IF(IF(IFERROR(VLOOKUP(H808,$O$6:$O$50,1,),1)=1,1,0),IFERROR(VLOOKUP($F$2&amp;"-"&amp;H808,RAW_b_TEI0185_REV03!C:G,4,0),"--"),"---")</f>
        <v>BK112</v>
      </c>
      <c r="X808" t="str">
        <f t="shared" si="90"/>
        <v>---</v>
      </c>
    </row>
    <row r="809" spans="1:24" x14ac:dyDescent="0.25">
      <c r="A809" t="s">
        <v>5935</v>
      </c>
      <c r="B809" t="s">
        <v>5933</v>
      </c>
      <c r="C809" t="s">
        <v>457</v>
      </c>
      <c r="D809" t="s">
        <v>1480</v>
      </c>
      <c r="E809">
        <v>3</v>
      </c>
      <c r="F809" t="str">
        <f t="shared" si="84"/>
        <v>J20-3</v>
      </c>
      <c r="G809" t="str">
        <f>VLOOKUP(F809,RAW_b_TEI0185_REV03!A:B,2,0)</f>
        <v>C0</v>
      </c>
      <c r="H809" t="str">
        <f t="shared" si="85"/>
        <v>C0</v>
      </c>
      <c r="I809" t="str">
        <f t="shared" si="86"/>
        <v>--</v>
      </c>
      <c r="J809" t="str">
        <f t="shared" si="87"/>
        <v>--</v>
      </c>
      <c r="K809">
        <f>IFERROR(IF(J809="--",IF(G809=H809,VLOOKUP(G809,RAW_b_TEI0185_REV03!L:N,3,0),SUM(VLOOKUP(H809,RAW_b_TEI0185_REV03!L:N,3,0),VLOOKUP(G809,RAW_b_TEI0185_REV03!L:N,3,0))),"---"),"---")</f>
        <v>195.03899999999999</v>
      </c>
      <c r="L809" t="str">
        <f t="shared" si="88"/>
        <v>J20-3</v>
      </c>
      <c r="M809" t="str">
        <f>IFERROR(IF(
COUNTIF(B2B!H:H,(IF(K809&lt;&gt;"---",IF(INDEX(RAW_b_TEI0185_REV03!B:D,MATCH(H809,RAW_b_TEI0185_REV03!B:B,0),3)=L809,INDEX(
RAW_b_TEI0185_REV03!B:D,MATCH(H809,INDEX(RAW_b_TEI0185_REV03!B:B,MATCH(H809,RAW_b_TEI0185_REV03!B:B,)+1):'RAW_b_TEI0185_REV03'!B11880,)+MATCH(H809,RAW_b_TEI0185_REV03!B:B,),3),INDEX(RAW_b_TEI0185_REV03!B:D,MATCH(H809,RAW_b_TEI0185_REV03!B:B,0),3)),"---")))=1,"---",IF(K809&lt;&gt;"---",IF(INDEX(RAW_b_TEI0185_REV03!B:D,MATCH(H809,RAW_b_TEI0185_REV03!B:B,0),3)=L809,INDEX(
RAW_b_TEI0185_REV03!B:D,MATCH(H809,INDEX(RAW_b_TEI0185_REV03!B:B,MATCH(H809,RAW_b_TEI0185_REV03!B:B,)+1):'RAW_b_TEI0185_REV03'!B11880,)+MATCH(H809,RAW_b_TEI0185_REV03!B:B,),3),INDEX(RAW_b_TEI0185_REV03!B:D,MATCH(H809,RAW_b_TEI0185_REV03!B:B,0),3)),"---")),"---")</f>
        <v>U1-BK109</v>
      </c>
      <c r="N809" t="str">
        <f>IFERROR(IF(AND(B809="B2B",J809="--"),L809,IF(
COUNTIF(B2B!H:H,(IF(K809&lt;&gt;"---",IF(INDEX(RAW_b_TEI0185_REV03!B:D,MATCH(H809,RAW_b_TEI0185_REV03!B:B,0),3)=L809,INDEX(
RAW_b_TEI0185_REV03!B:D,MATCH(H809,INDEX(RAW_b_TEI0185_REV03!B:B,MATCH(H809,RAW_b_TEI0185_REV03!B:B,)+1):'RAW_b_TEI0185_REV03'!B11880,)+MATCH(H809,RAW_b_TEI0185_REV03!B:B,),3),INDEX(RAW_b_TEI0185_REV03!B:D,MATCH(H809,RAW_b_TEI0185_REV03!B:B,0),3)),"---")))=0,"---",IF(K809&lt;&gt;"---",IF(INDEX(RAW_b_TEI0185_REV03!B:D,MATCH(H809,RAW_b_TEI0185_REV03!B:B,0),3)=L809,INDEX(
RAW_b_TEI0185_REV03!B:D,MATCH(H809,INDEX(RAW_b_TEI0185_REV03!B:B,MATCH(H809,RAW_b_TEI0185_REV03!B:B,)+1):'RAW_b_TEI0185_REV03'!B11880,)+MATCH(H809,RAW_b_TEI0185_REV03!B:B,),3),INDEX(RAW_b_TEI0185_REV03!B:D,MATCH(H809,RAW_b_TEI0185_REV03!B:B,0),3)),"---"))),"---")</f>
        <v>---</v>
      </c>
      <c r="T809">
        <f>COUNTIF(RAW_b_TEI0185_REV03!B:B,G809)</f>
        <v>2</v>
      </c>
      <c r="U809" t="str">
        <f t="shared" si="89"/>
        <v>CRUVI_LS_C-C0</v>
      </c>
      <c r="W809" t="str">
        <f>IF(IF(IFERROR(VLOOKUP(H809,$O$6:$O$50,1,),1)=1,1,0),IFERROR(VLOOKUP($F$2&amp;"-"&amp;H809,RAW_b_TEI0185_REV03!C:G,4,0),"--"),"---")</f>
        <v>BK109</v>
      </c>
      <c r="X809" t="str">
        <f t="shared" si="90"/>
        <v>---</v>
      </c>
    </row>
    <row r="810" spans="1:24" x14ac:dyDescent="0.25">
      <c r="A810" t="s">
        <v>5936</v>
      </c>
      <c r="B810" t="s">
        <v>5933</v>
      </c>
      <c r="C810" t="s">
        <v>465</v>
      </c>
      <c r="D810" t="s">
        <v>1480</v>
      </c>
      <c r="E810">
        <v>4</v>
      </c>
      <c r="F810" t="str">
        <f t="shared" si="84"/>
        <v>J20-4</v>
      </c>
      <c r="G810" t="str">
        <f>VLOOKUP(F810,RAW_b_TEI0185_REV03!A:B,2,0)</f>
        <v>C4</v>
      </c>
      <c r="H810" t="str">
        <f t="shared" si="85"/>
        <v>C4</v>
      </c>
      <c r="I810" t="str">
        <f t="shared" si="86"/>
        <v>--</v>
      </c>
      <c r="J810" t="str">
        <f t="shared" si="87"/>
        <v>--</v>
      </c>
      <c r="K810">
        <f>IFERROR(IF(J810="--",IF(G810=H810,VLOOKUP(G810,RAW_b_TEI0185_REV03!L:N,3,0),SUM(VLOOKUP(H810,RAW_b_TEI0185_REV03!L:N,3,0),VLOOKUP(G810,RAW_b_TEI0185_REV03!L:N,3,0))),"---"),"---")</f>
        <v>205.0051</v>
      </c>
      <c r="L810" t="str">
        <f t="shared" si="88"/>
        <v>J20-4</v>
      </c>
      <c r="M810" t="str">
        <f>IFERROR(IF(
COUNTIF(B2B!H:H,(IF(K810&lt;&gt;"---",IF(INDEX(RAW_b_TEI0185_REV03!B:D,MATCH(H810,RAW_b_TEI0185_REV03!B:B,0),3)=L810,INDEX(
RAW_b_TEI0185_REV03!B:D,MATCH(H810,INDEX(RAW_b_TEI0185_REV03!B:B,MATCH(H810,RAW_b_TEI0185_REV03!B:B,)+1):'RAW_b_TEI0185_REV03'!B11881,)+MATCH(H810,RAW_b_TEI0185_REV03!B:B,),3),INDEX(RAW_b_TEI0185_REV03!B:D,MATCH(H810,RAW_b_TEI0185_REV03!B:B,0),3)),"---")))=1,"---",IF(K810&lt;&gt;"---",IF(INDEX(RAW_b_TEI0185_REV03!B:D,MATCH(H810,RAW_b_TEI0185_REV03!B:B,0),3)=L810,INDEX(
RAW_b_TEI0185_REV03!B:D,MATCH(H810,INDEX(RAW_b_TEI0185_REV03!B:B,MATCH(H810,RAW_b_TEI0185_REV03!B:B,)+1):'RAW_b_TEI0185_REV03'!B11881,)+MATCH(H810,RAW_b_TEI0185_REV03!B:B,),3),INDEX(RAW_b_TEI0185_REV03!B:D,MATCH(H810,RAW_b_TEI0185_REV03!B:B,0),3)),"---")),"---")</f>
        <v>U1-BP112</v>
      </c>
      <c r="N810" t="str">
        <f>IFERROR(IF(AND(B810="B2B",J810="--"),L810,IF(
COUNTIF(B2B!H:H,(IF(K810&lt;&gt;"---",IF(INDEX(RAW_b_TEI0185_REV03!B:D,MATCH(H810,RAW_b_TEI0185_REV03!B:B,0),3)=L810,INDEX(
RAW_b_TEI0185_REV03!B:D,MATCH(H810,INDEX(RAW_b_TEI0185_REV03!B:B,MATCH(H810,RAW_b_TEI0185_REV03!B:B,)+1):'RAW_b_TEI0185_REV03'!B11881,)+MATCH(H810,RAW_b_TEI0185_REV03!B:B,),3),INDEX(RAW_b_TEI0185_REV03!B:D,MATCH(H810,RAW_b_TEI0185_REV03!B:B,0),3)),"---")))=0,"---",IF(K810&lt;&gt;"---",IF(INDEX(RAW_b_TEI0185_REV03!B:D,MATCH(H810,RAW_b_TEI0185_REV03!B:B,0),3)=L810,INDEX(
RAW_b_TEI0185_REV03!B:D,MATCH(H810,INDEX(RAW_b_TEI0185_REV03!B:B,MATCH(H810,RAW_b_TEI0185_REV03!B:B,)+1):'RAW_b_TEI0185_REV03'!B11881,)+MATCH(H810,RAW_b_TEI0185_REV03!B:B,),3),INDEX(RAW_b_TEI0185_REV03!B:D,MATCH(H810,RAW_b_TEI0185_REV03!B:B,0),3)),"---"))),"---")</f>
        <v>---</v>
      </c>
      <c r="T810">
        <f>COUNTIF(RAW_b_TEI0185_REV03!B:B,G810)</f>
        <v>2</v>
      </c>
      <c r="U810" t="str">
        <f t="shared" si="89"/>
        <v>CRUVI_LS_C-C4</v>
      </c>
      <c r="W810" t="str">
        <f>IF(IF(IFERROR(VLOOKUP(H810,$O$6:$O$50,1,),1)=1,1,0),IFERROR(VLOOKUP($F$2&amp;"-"&amp;H810,RAW_b_TEI0185_REV03!C:G,4,0),"--"),"---")</f>
        <v>BP112</v>
      </c>
      <c r="X810" t="str">
        <f t="shared" si="90"/>
        <v>---</v>
      </c>
    </row>
    <row r="811" spans="1:24" x14ac:dyDescent="0.25">
      <c r="A811" t="s">
        <v>5937</v>
      </c>
      <c r="B811" t="s">
        <v>5933</v>
      </c>
      <c r="C811" t="s">
        <v>459</v>
      </c>
      <c r="D811" t="s">
        <v>1480</v>
      </c>
      <c r="E811">
        <v>5</v>
      </c>
      <c r="F811" t="str">
        <f t="shared" si="84"/>
        <v>J20-5</v>
      </c>
      <c r="G811" t="str">
        <f>VLOOKUP(F811,RAW_b_TEI0185_REV03!A:B,2,0)</f>
        <v>C1</v>
      </c>
      <c r="H811" t="str">
        <f t="shared" si="85"/>
        <v>C1</v>
      </c>
      <c r="I811" t="str">
        <f t="shared" si="86"/>
        <v>--</v>
      </c>
      <c r="J811" t="str">
        <f t="shared" si="87"/>
        <v>--</v>
      </c>
      <c r="K811">
        <f>IFERROR(IF(J811="--",IF(G811=H811,VLOOKUP(G811,RAW_b_TEI0185_REV03!L:N,3,0),SUM(VLOOKUP(H811,RAW_b_TEI0185_REV03!L:N,3,0),VLOOKUP(G811,RAW_b_TEI0185_REV03!L:N,3,0))),"---"),"---")</f>
        <v>210.45259999999999</v>
      </c>
      <c r="L811" t="str">
        <f t="shared" si="88"/>
        <v>J20-5</v>
      </c>
      <c r="M811" t="str">
        <f>IFERROR(IF(
COUNTIF(B2B!H:H,(IF(K811&lt;&gt;"---",IF(INDEX(RAW_b_TEI0185_REV03!B:D,MATCH(H811,RAW_b_TEI0185_REV03!B:B,0),3)=L811,INDEX(
RAW_b_TEI0185_REV03!B:D,MATCH(H811,INDEX(RAW_b_TEI0185_REV03!B:B,MATCH(H811,RAW_b_TEI0185_REV03!B:B,)+1):'RAW_b_TEI0185_REV03'!B11882,)+MATCH(H811,RAW_b_TEI0185_REV03!B:B,),3),INDEX(RAW_b_TEI0185_REV03!B:D,MATCH(H811,RAW_b_TEI0185_REV03!B:B,0),3)),"---")))=1,"---",IF(K811&lt;&gt;"---",IF(INDEX(RAW_b_TEI0185_REV03!B:D,MATCH(H811,RAW_b_TEI0185_REV03!B:B,0),3)=L811,INDEX(
RAW_b_TEI0185_REV03!B:D,MATCH(H811,INDEX(RAW_b_TEI0185_REV03!B:B,MATCH(H811,RAW_b_TEI0185_REV03!B:B,)+1):'RAW_b_TEI0185_REV03'!B11882,)+MATCH(H811,RAW_b_TEI0185_REV03!B:B,),3),INDEX(RAW_b_TEI0185_REV03!B:D,MATCH(H811,RAW_b_TEI0185_REV03!B:B,0),3)),"---")),"---")</f>
        <v>U1-BF104</v>
      </c>
      <c r="N811" t="str">
        <f>IFERROR(IF(AND(B811="B2B",J811="--"),L811,IF(
COUNTIF(B2B!H:H,(IF(K811&lt;&gt;"---",IF(INDEX(RAW_b_TEI0185_REV03!B:D,MATCH(H811,RAW_b_TEI0185_REV03!B:B,0),3)=L811,INDEX(
RAW_b_TEI0185_REV03!B:D,MATCH(H811,INDEX(RAW_b_TEI0185_REV03!B:B,MATCH(H811,RAW_b_TEI0185_REV03!B:B,)+1):'RAW_b_TEI0185_REV03'!B11882,)+MATCH(H811,RAW_b_TEI0185_REV03!B:B,),3),INDEX(RAW_b_TEI0185_REV03!B:D,MATCH(H811,RAW_b_TEI0185_REV03!B:B,0),3)),"---")))=0,"---",IF(K811&lt;&gt;"---",IF(INDEX(RAW_b_TEI0185_REV03!B:D,MATCH(H811,RAW_b_TEI0185_REV03!B:B,0),3)=L811,INDEX(
RAW_b_TEI0185_REV03!B:D,MATCH(H811,INDEX(RAW_b_TEI0185_REV03!B:B,MATCH(H811,RAW_b_TEI0185_REV03!B:B,)+1):'RAW_b_TEI0185_REV03'!B11882,)+MATCH(H811,RAW_b_TEI0185_REV03!B:B,),3),INDEX(RAW_b_TEI0185_REV03!B:D,MATCH(H811,RAW_b_TEI0185_REV03!B:B,0),3)),"---"))),"---")</f>
        <v>---</v>
      </c>
      <c r="T811">
        <f>COUNTIF(RAW_b_TEI0185_REV03!B:B,G811)</f>
        <v>2</v>
      </c>
      <c r="U811" t="str">
        <f t="shared" si="89"/>
        <v>CRUVI_LS_C-C1</v>
      </c>
      <c r="W811" t="str">
        <f>IF(IF(IFERROR(VLOOKUP(H811,$O$6:$O$50,1,),1)=1,1,0),IFERROR(VLOOKUP($F$2&amp;"-"&amp;H811,RAW_b_TEI0185_REV03!C:G,4,0),"--"),"---")</f>
        <v>BF104</v>
      </c>
      <c r="X811" t="str">
        <f t="shared" si="90"/>
        <v>---</v>
      </c>
    </row>
    <row r="812" spans="1:24" x14ac:dyDescent="0.25">
      <c r="A812" t="s">
        <v>5938</v>
      </c>
      <c r="B812" t="s">
        <v>5933</v>
      </c>
      <c r="C812" t="s">
        <v>294</v>
      </c>
      <c r="D812" t="s">
        <v>1480</v>
      </c>
      <c r="E812">
        <v>6</v>
      </c>
      <c r="F812" t="str">
        <f t="shared" si="84"/>
        <v>J20-6</v>
      </c>
      <c r="G812" t="str">
        <f>VLOOKUP(F812,RAW_b_TEI0185_REV03!A:B,2,0)</f>
        <v>GND</v>
      </c>
      <c r="H812" t="str">
        <f t="shared" si="85"/>
        <v>GND</v>
      </c>
      <c r="I812" t="str">
        <f t="shared" si="86"/>
        <v>--</v>
      </c>
      <c r="J812" t="str">
        <f t="shared" si="87"/>
        <v>---</v>
      </c>
      <c r="K812" t="str">
        <f>IFERROR(IF(J812="--",IF(G812=H812,VLOOKUP(G812,RAW_b_TEI0185_REV03!L:N,3,0),SUM(VLOOKUP(H812,RAW_b_TEI0185_REV03!L:N,3,0),VLOOKUP(G812,RAW_b_TEI0185_REV03!L:N,3,0))),"---"),"---")</f>
        <v>---</v>
      </c>
      <c r="L812" t="str">
        <f t="shared" si="88"/>
        <v>J20-6</v>
      </c>
      <c r="M812" t="str">
        <f>IFERROR(IF(
COUNTIF(B2B!H:H,(IF(K812&lt;&gt;"---",IF(INDEX(RAW_b_TEI0185_REV03!B:D,MATCH(H812,RAW_b_TEI0185_REV03!B:B,0),3)=L812,INDEX(
RAW_b_TEI0185_REV03!B:D,MATCH(H812,INDEX(RAW_b_TEI0185_REV03!B:B,MATCH(H812,RAW_b_TEI0185_REV03!B:B,)+1):'RAW_b_TEI0185_REV03'!B11883,)+MATCH(H812,RAW_b_TEI0185_REV03!B:B,),3),INDEX(RAW_b_TEI0185_REV03!B:D,MATCH(H812,RAW_b_TEI0185_REV03!B:B,0),3)),"---")))=1,"---",IF(K812&lt;&gt;"---",IF(INDEX(RAW_b_TEI0185_REV03!B:D,MATCH(H812,RAW_b_TEI0185_REV03!B:B,0),3)=L812,INDEX(
RAW_b_TEI0185_REV03!B:D,MATCH(H812,INDEX(RAW_b_TEI0185_REV03!B:B,MATCH(H812,RAW_b_TEI0185_REV03!B:B,)+1):'RAW_b_TEI0185_REV03'!B11883,)+MATCH(H812,RAW_b_TEI0185_REV03!B:B,),3),INDEX(RAW_b_TEI0185_REV03!B:D,MATCH(H812,RAW_b_TEI0185_REV03!B:B,0),3)),"---")),"---")</f>
        <v>---</v>
      </c>
      <c r="N812" t="str">
        <f>IFERROR(IF(AND(B812="B2B",J812="--"),L812,IF(
COUNTIF(B2B!H:H,(IF(K812&lt;&gt;"---",IF(INDEX(RAW_b_TEI0185_REV03!B:D,MATCH(H812,RAW_b_TEI0185_REV03!B:B,0),3)=L812,INDEX(
RAW_b_TEI0185_REV03!B:D,MATCH(H812,INDEX(RAW_b_TEI0185_REV03!B:B,MATCH(H812,RAW_b_TEI0185_REV03!B:B,)+1):'RAW_b_TEI0185_REV03'!B11883,)+MATCH(H812,RAW_b_TEI0185_REV03!B:B,),3),INDEX(RAW_b_TEI0185_REV03!B:D,MATCH(H812,RAW_b_TEI0185_REV03!B:B,0),3)),"---")))=0,"---",IF(K812&lt;&gt;"---",IF(INDEX(RAW_b_TEI0185_REV03!B:D,MATCH(H812,RAW_b_TEI0185_REV03!B:B,0),3)=L812,INDEX(
RAW_b_TEI0185_REV03!B:D,MATCH(H812,INDEX(RAW_b_TEI0185_REV03!B:B,MATCH(H812,RAW_b_TEI0185_REV03!B:B,)+1):'RAW_b_TEI0185_REV03'!B11883,)+MATCH(H812,RAW_b_TEI0185_REV03!B:B,),3),INDEX(RAW_b_TEI0185_REV03!B:D,MATCH(H812,RAW_b_TEI0185_REV03!B:B,0),3)),"---"))),"---")</f>
        <v>---</v>
      </c>
      <c r="T812">
        <f>COUNTIF(RAW_b_TEI0185_REV03!B:B,G812)</f>
        <v>2019</v>
      </c>
      <c r="U812" t="str">
        <f t="shared" si="89"/>
        <v>CRUVI_LS_C-GND</v>
      </c>
      <c r="W812" t="str">
        <f>IF(IF(IFERROR(VLOOKUP(H812,$O$6:$O$50,1,),1)=1,1,0),IFERROR(VLOOKUP($F$2&amp;"-"&amp;H812,RAW_b_TEI0185_REV03!C:G,4,0),"--"),"---")</f>
        <v>---</v>
      </c>
      <c r="X812" t="str">
        <f t="shared" si="90"/>
        <v>---</v>
      </c>
    </row>
    <row r="813" spans="1:24" x14ac:dyDescent="0.25">
      <c r="A813" t="s">
        <v>5939</v>
      </c>
      <c r="B813" t="s">
        <v>5933</v>
      </c>
      <c r="C813" t="s">
        <v>461</v>
      </c>
      <c r="D813" t="s">
        <v>1480</v>
      </c>
      <c r="E813">
        <v>7</v>
      </c>
      <c r="F813" t="str">
        <f t="shared" si="84"/>
        <v>J20-7</v>
      </c>
      <c r="G813" t="str">
        <f>VLOOKUP(F813,RAW_b_TEI0185_REV03!A:B,2,0)</f>
        <v>C2</v>
      </c>
      <c r="H813" t="str">
        <f t="shared" si="85"/>
        <v>C2</v>
      </c>
      <c r="I813" t="str">
        <f t="shared" si="86"/>
        <v>--</v>
      </c>
      <c r="J813" t="str">
        <f t="shared" si="87"/>
        <v>--</v>
      </c>
      <c r="K813">
        <f>IFERROR(IF(J813="--",IF(G813=H813,VLOOKUP(G813,RAW_b_TEI0185_REV03!L:N,3,0),SUM(VLOOKUP(H813,RAW_b_TEI0185_REV03!L:N,3,0),VLOOKUP(G813,RAW_b_TEI0185_REV03!L:N,3,0))),"---"),"---")</f>
        <v>197.6472</v>
      </c>
      <c r="L813" t="str">
        <f t="shared" si="88"/>
        <v>J20-7</v>
      </c>
      <c r="M813" t="str">
        <f>IFERROR(IF(
COUNTIF(B2B!H:H,(IF(K813&lt;&gt;"---",IF(INDEX(RAW_b_TEI0185_REV03!B:D,MATCH(H813,RAW_b_TEI0185_REV03!B:B,0),3)=L813,INDEX(
RAW_b_TEI0185_REV03!B:D,MATCH(H813,INDEX(RAW_b_TEI0185_REV03!B:B,MATCH(H813,RAW_b_TEI0185_REV03!B:B,)+1):'RAW_b_TEI0185_REV03'!B11884,)+MATCH(H813,RAW_b_TEI0185_REV03!B:B,),3),INDEX(RAW_b_TEI0185_REV03!B:D,MATCH(H813,RAW_b_TEI0185_REV03!B:B,0),3)),"---")))=1,"---",IF(K813&lt;&gt;"---",IF(INDEX(RAW_b_TEI0185_REV03!B:D,MATCH(H813,RAW_b_TEI0185_REV03!B:B,0),3)=L813,INDEX(
RAW_b_TEI0185_REV03!B:D,MATCH(H813,INDEX(RAW_b_TEI0185_REV03!B:B,MATCH(H813,RAW_b_TEI0185_REV03!B:B,)+1):'RAW_b_TEI0185_REV03'!B11884,)+MATCH(H813,RAW_b_TEI0185_REV03!B:B,),3),INDEX(RAW_b_TEI0185_REV03!B:D,MATCH(H813,RAW_b_TEI0185_REV03!B:B,0),3)),"---")),"---")</f>
        <v>U1-BM118</v>
      </c>
      <c r="N813" t="str">
        <f>IFERROR(IF(AND(B813="B2B",J813="--"),L813,IF(
COUNTIF(B2B!H:H,(IF(K813&lt;&gt;"---",IF(INDEX(RAW_b_TEI0185_REV03!B:D,MATCH(H813,RAW_b_TEI0185_REV03!B:B,0),3)=L813,INDEX(
RAW_b_TEI0185_REV03!B:D,MATCH(H813,INDEX(RAW_b_TEI0185_REV03!B:B,MATCH(H813,RAW_b_TEI0185_REV03!B:B,)+1):'RAW_b_TEI0185_REV03'!B11884,)+MATCH(H813,RAW_b_TEI0185_REV03!B:B,),3),INDEX(RAW_b_TEI0185_REV03!B:D,MATCH(H813,RAW_b_TEI0185_REV03!B:B,0),3)),"---")))=0,"---",IF(K813&lt;&gt;"---",IF(INDEX(RAW_b_TEI0185_REV03!B:D,MATCH(H813,RAW_b_TEI0185_REV03!B:B,0),3)=L813,INDEX(
RAW_b_TEI0185_REV03!B:D,MATCH(H813,INDEX(RAW_b_TEI0185_REV03!B:B,MATCH(H813,RAW_b_TEI0185_REV03!B:B,)+1):'RAW_b_TEI0185_REV03'!B11884,)+MATCH(H813,RAW_b_TEI0185_REV03!B:B,),3),INDEX(RAW_b_TEI0185_REV03!B:D,MATCH(H813,RAW_b_TEI0185_REV03!B:B,0),3)),"---"))),"---")</f>
        <v>---</v>
      </c>
      <c r="T813">
        <f>COUNTIF(RAW_b_TEI0185_REV03!B:B,G813)</f>
        <v>2</v>
      </c>
      <c r="U813" t="str">
        <f t="shared" si="89"/>
        <v>CRUVI_LS_C-C2</v>
      </c>
      <c r="W813" t="str">
        <f>IF(IF(IFERROR(VLOOKUP(H813,$O$6:$O$50,1,),1)=1,1,0),IFERROR(VLOOKUP($F$2&amp;"-"&amp;H813,RAW_b_TEI0185_REV03!C:G,4,0),"--"),"---")</f>
        <v>BM118</v>
      </c>
      <c r="X813" t="str">
        <f t="shared" si="90"/>
        <v>---</v>
      </c>
    </row>
    <row r="814" spans="1:24" x14ac:dyDescent="0.25">
      <c r="A814" t="s">
        <v>5940</v>
      </c>
      <c r="B814" t="s">
        <v>5933</v>
      </c>
      <c r="C814" t="s">
        <v>466</v>
      </c>
      <c r="D814" t="s">
        <v>1480</v>
      </c>
      <c r="E814">
        <v>8</v>
      </c>
      <c r="F814" t="str">
        <f t="shared" si="84"/>
        <v>J20-8</v>
      </c>
      <c r="G814" t="str">
        <f>VLOOKUP(F814,RAW_b_TEI0185_REV03!A:B,2,0)</f>
        <v>C5</v>
      </c>
      <c r="H814" t="str">
        <f t="shared" si="85"/>
        <v>C5</v>
      </c>
      <c r="I814" t="str">
        <f t="shared" si="86"/>
        <v>--</v>
      </c>
      <c r="J814" t="str">
        <f t="shared" si="87"/>
        <v>--</v>
      </c>
      <c r="K814">
        <f>IFERROR(IF(J814="--",IF(G814=H814,VLOOKUP(G814,RAW_b_TEI0185_REV03!L:N,3,0),SUM(VLOOKUP(H814,RAW_b_TEI0185_REV03!L:N,3,0),VLOOKUP(G814,RAW_b_TEI0185_REV03!L:N,3,0))),"---"),"---")</f>
        <v>207.49430000000001</v>
      </c>
      <c r="L814" t="str">
        <f t="shared" si="88"/>
        <v>J20-8</v>
      </c>
      <c r="M814" t="str">
        <f>IFERROR(IF(
COUNTIF(B2B!H:H,(IF(K814&lt;&gt;"---",IF(INDEX(RAW_b_TEI0185_REV03!B:D,MATCH(H814,RAW_b_TEI0185_REV03!B:B,0),3)=L814,INDEX(
RAW_b_TEI0185_REV03!B:D,MATCH(H814,INDEX(RAW_b_TEI0185_REV03!B:B,MATCH(H814,RAW_b_TEI0185_REV03!B:B,)+1):'RAW_b_TEI0185_REV03'!B11885,)+MATCH(H814,RAW_b_TEI0185_REV03!B:B,),3),INDEX(RAW_b_TEI0185_REV03!B:D,MATCH(H814,RAW_b_TEI0185_REV03!B:B,0),3)),"---")))=1,"---",IF(K814&lt;&gt;"---",IF(INDEX(RAW_b_TEI0185_REV03!B:D,MATCH(H814,RAW_b_TEI0185_REV03!B:B,0),3)=L814,INDEX(
RAW_b_TEI0185_REV03!B:D,MATCH(H814,INDEX(RAW_b_TEI0185_REV03!B:B,MATCH(H814,RAW_b_TEI0185_REV03!B:B,)+1):'RAW_b_TEI0185_REV03'!B11885,)+MATCH(H814,RAW_b_TEI0185_REV03!B:B,),3),INDEX(RAW_b_TEI0185_REV03!B:D,MATCH(H814,RAW_b_TEI0185_REV03!B:B,0),3)),"---")),"---")</f>
        <v>U1-BH109</v>
      </c>
      <c r="N814" t="str">
        <f>IFERROR(IF(AND(B814="B2B",J814="--"),L814,IF(
COUNTIF(B2B!H:H,(IF(K814&lt;&gt;"---",IF(INDEX(RAW_b_TEI0185_REV03!B:D,MATCH(H814,RAW_b_TEI0185_REV03!B:B,0),3)=L814,INDEX(
RAW_b_TEI0185_REV03!B:D,MATCH(H814,INDEX(RAW_b_TEI0185_REV03!B:B,MATCH(H814,RAW_b_TEI0185_REV03!B:B,)+1):'RAW_b_TEI0185_REV03'!B11885,)+MATCH(H814,RAW_b_TEI0185_REV03!B:B,),3),INDEX(RAW_b_TEI0185_REV03!B:D,MATCH(H814,RAW_b_TEI0185_REV03!B:B,0),3)),"---")))=0,"---",IF(K814&lt;&gt;"---",IF(INDEX(RAW_b_TEI0185_REV03!B:D,MATCH(H814,RAW_b_TEI0185_REV03!B:B,0),3)=L814,INDEX(
RAW_b_TEI0185_REV03!B:D,MATCH(H814,INDEX(RAW_b_TEI0185_REV03!B:B,MATCH(H814,RAW_b_TEI0185_REV03!B:B,)+1):'RAW_b_TEI0185_REV03'!B11885,)+MATCH(H814,RAW_b_TEI0185_REV03!B:B,),3),INDEX(RAW_b_TEI0185_REV03!B:D,MATCH(H814,RAW_b_TEI0185_REV03!B:B,0),3)),"---"))),"---")</f>
        <v>---</v>
      </c>
      <c r="T814">
        <f>COUNTIF(RAW_b_TEI0185_REV03!B:B,G814)</f>
        <v>2</v>
      </c>
      <c r="U814" t="str">
        <f t="shared" si="89"/>
        <v>CRUVI_LS_C-C5</v>
      </c>
      <c r="W814" t="str">
        <f>IF(IF(IFERROR(VLOOKUP(H814,$O$6:$O$50,1,),1)=1,1,0),IFERROR(VLOOKUP($F$2&amp;"-"&amp;H814,RAW_b_TEI0185_REV03!C:G,4,0),"--"),"---")</f>
        <v>BH109</v>
      </c>
      <c r="X814" t="str">
        <f t="shared" si="90"/>
        <v>---</v>
      </c>
    </row>
    <row r="815" spans="1:24" x14ac:dyDescent="0.25">
      <c r="A815" t="s">
        <v>5941</v>
      </c>
      <c r="B815" t="s">
        <v>5933</v>
      </c>
      <c r="C815" t="s">
        <v>463</v>
      </c>
      <c r="D815" t="s">
        <v>1480</v>
      </c>
      <c r="E815">
        <v>9</v>
      </c>
      <c r="F815" t="str">
        <f t="shared" si="84"/>
        <v>J20-9</v>
      </c>
      <c r="G815" t="str">
        <f>VLOOKUP(F815,RAW_b_TEI0185_REV03!A:B,2,0)</f>
        <v>C3</v>
      </c>
      <c r="H815" t="str">
        <f t="shared" si="85"/>
        <v>C3</v>
      </c>
      <c r="I815" t="str">
        <f t="shared" si="86"/>
        <v>--</v>
      </c>
      <c r="J815" t="str">
        <f t="shared" si="87"/>
        <v>--</v>
      </c>
      <c r="K815">
        <f>IFERROR(IF(J815="--",IF(G815=H815,VLOOKUP(G815,RAW_b_TEI0185_REV03!L:N,3,0),SUM(VLOOKUP(H815,RAW_b_TEI0185_REV03!L:N,3,0),VLOOKUP(G815,RAW_b_TEI0185_REV03!L:N,3,0))),"---"),"---")</f>
        <v>196.79159999999999</v>
      </c>
      <c r="L815" t="str">
        <f t="shared" si="88"/>
        <v>J20-9</v>
      </c>
      <c r="M815" t="str">
        <f>IFERROR(IF(
COUNTIF(B2B!H:H,(IF(K815&lt;&gt;"---",IF(INDEX(RAW_b_TEI0185_REV03!B:D,MATCH(H815,RAW_b_TEI0185_REV03!B:B,0),3)=L815,INDEX(
RAW_b_TEI0185_REV03!B:D,MATCH(H815,INDEX(RAW_b_TEI0185_REV03!B:B,MATCH(H815,RAW_b_TEI0185_REV03!B:B,)+1):'RAW_b_TEI0185_REV03'!B11886,)+MATCH(H815,RAW_b_TEI0185_REV03!B:B,),3),INDEX(RAW_b_TEI0185_REV03!B:D,MATCH(H815,RAW_b_TEI0185_REV03!B:B,0),3)),"---")))=1,"---",IF(K815&lt;&gt;"---",IF(INDEX(RAW_b_TEI0185_REV03!B:D,MATCH(H815,RAW_b_TEI0185_REV03!B:B,0),3)=L815,INDEX(
RAW_b_TEI0185_REV03!B:D,MATCH(H815,INDEX(RAW_b_TEI0185_REV03!B:B,MATCH(H815,RAW_b_TEI0185_REV03!B:B,)+1):'RAW_b_TEI0185_REV03'!B11886,)+MATCH(H815,RAW_b_TEI0185_REV03!B:B,),3),INDEX(RAW_b_TEI0185_REV03!B:D,MATCH(H815,RAW_b_TEI0185_REV03!B:B,0),3)),"---")),"---")</f>
        <v>U1-BK118</v>
      </c>
      <c r="N815" t="str">
        <f>IFERROR(IF(AND(B815="B2B",J815="--"),L815,IF(
COUNTIF(B2B!H:H,(IF(K815&lt;&gt;"---",IF(INDEX(RAW_b_TEI0185_REV03!B:D,MATCH(H815,RAW_b_TEI0185_REV03!B:B,0),3)=L815,INDEX(
RAW_b_TEI0185_REV03!B:D,MATCH(H815,INDEX(RAW_b_TEI0185_REV03!B:B,MATCH(H815,RAW_b_TEI0185_REV03!B:B,)+1):'RAW_b_TEI0185_REV03'!B11886,)+MATCH(H815,RAW_b_TEI0185_REV03!B:B,),3),INDEX(RAW_b_TEI0185_REV03!B:D,MATCH(H815,RAW_b_TEI0185_REV03!B:B,0),3)),"---")))=0,"---",IF(K815&lt;&gt;"---",IF(INDEX(RAW_b_TEI0185_REV03!B:D,MATCH(H815,RAW_b_TEI0185_REV03!B:B,0),3)=L815,INDEX(
RAW_b_TEI0185_REV03!B:D,MATCH(H815,INDEX(RAW_b_TEI0185_REV03!B:B,MATCH(H815,RAW_b_TEI0185_REV03!B:B,)+1):'RAW_b_TEI0185_REV03'!B11886,)+MATCH(H815,RAW_b_TEI0185_REV03!B:B,),3),INDEX(RAW_b_TEI0185_REV03!B:D,MATCH(H815,RAW_b_TEI0185_REV03!B:B,0),3)),"---"))),"---")</f>
        <v>---</v>
      </c>
      <c r="T815">
        <f>COUNTIF(RAW_b_TEI0185_REV03!B:B,G815)</f>
        <v>2</v>
      </c>
      <c r="U815" t="str">
        <f t="shared" si="89"/>
        <v>CRUVI_LS_C-C3</v>
      </c>
      <c r="W815" t="str">
        <f>IF(IF(IFERROR(VLOOKUP(H815,$O$6:$O$50,1,),1)=1,1,0),IFERROR(VLOOKUP($F$2&amp;"-"&amp;H815,RAW_b_TEI0185_REV03!C:G,4,0),"--"),"---")</f>
        <v>BK118</v>
      </c>
      <c r="X815" t="str">
        <f t="shared" si="90"/>
        <v>---</v>
      </c>
    </row>
    <row r="816" spans="1:24" x14ac:dyDescent="0.25">
      <c r="A816" t="s">
        <v>5942</v>
      </c>
      <c r="B816" t="s">
        <v>5933</v>
      </c>
      <c r="C816" t="s">
        <v>358</v>
      </c>
      <c r="D816" t="s">
        <v>1480</v>
      </c>
      <c r="E816">
        <v>10</v>
      </c>
      <c r="F816" t="str">
        <f t="shared" si="84"/>
        <v>J20-10</v>
      </c>
      <c r="G816" t="str">
        <f>VLOOKUP(F816,RAW_b_TEI0185_REV03!A:B,2,0)</f>
        <v>3.3V</v>
      </c>
      <c r="H816" t="str">
        <f t="shared" si="85"/>
        <v>3.3V</v>
      </c>
      <c r="I816" t="str">
        <f t="shared" si="86"/>
        <v>--</v>
      </c>
      <c r="J816" t="str">
        <f t="shared" si="87"/>
        <v>---</v>
      </c>
      <c r="K816" t="str">
        <f>IFERROR(IF(J816="--",IF(G816=H816,VLOOKUP(G816,RAW_b_TEI0185_REV03!L:N,3,0),SUM(VLOOKUP(H816,RAW_b_TEI0185_REV03!L:N,3,0),VLOOKUP(G816,RAW_b_TEI0185_REV03!L:N,3,0))),"---"),"---")</f>
        <v>---</v>
      </c>
      <c r="L816" t="str">
        <f t="shared" si="88"/>
        <v>J20-10</v>
      </c>
      <c r="M816" t="str">
        <f>IFERROR(IF(
COUNTIF(B2B!H:H,(IF(K816&lt;&gt;"---",IF(INDEX(RAW_b_TEI0185_REV03!B:D,MATCH(H816,RAW_b_TEI0185_REV03!B:B,0),3)=L816,INDEX(
RAW_b_TEI0185_REV03!B:D,MATCH(H816,INDEX(RAW_b_TEI0185_REV03!B:B,MATCH(H816,RAW_b_TEI0185_REV03!B:B,)+1):'RAW_b_TEI0185_REV03'!B11887,)+MATCH(H816,RAW_b_TEI0185_REV03!B:B,),3),INDEX(RAW_b_TEI0185_REV03!B:D,MATCH(H816,RAW_b_TEI0185_REV03!B:B,0),3)),"---")))=1,"---",IF(K816&lt;&gt;"---",IF(INDEX(RAW_b_TEI0185_REV03!B:D,MATCH(H816,RAW_b_TEI0185_REV03!B:B,0),3)=L816,INDEX(
RAW_b_TEI0185_REV03!B:D,MATCH(H816,INDEX(RAW_b_TEI0185_REV03!B:B,MATCH(H816,RAW_b_TEI0185_REV03!B:B,)+1):'RAW_b_TEI0185_REV03'!B11887,)+MATCH(H816,RAW_b_TEI0185_REV03!B:B,),3),INDEX(RAW_b_TEI0185_REV03!B:D,MATCH(H816,RAW_b_TEI0185_REV03!B:B,0),3)),"---")),"---")</f>
        <v>---</v>
      </c>
      <c r="N816" t="str">
        <f>IFERROR(IF(AND(B816="B2B",J816="--"),L816,IF(
COUNTIF(B2B!H:H,(IF(K816&lt;&gt;"---",IF(INDEX(RAW_b_TEI0185_REV03!B:D,MATCH(H816,RAW_b_TEI0185_REV03!B:B,0),3)=L816,INDEX(
RAW_b_TEI0185_REV03!B:D,MATCH(H816,INDEX(RAW_b_TEI0185_REV03!B:B,MATCH(H816,RAW_b_TEI0185_REV03!B:B,)+1):'RAW_b_TEI0185_REV03'!B11887,)+MATCH(H816,RAW_b_TEI0185_REV03!B:B,),3),INDEX(RAW_b_TEI0185_REV03!B:D,MATCH(H816,RAW_b_TEI0185_REV03!B:B,0),3)),"---")))=0,"---",IF(K816&lt;&gt;"---",IF(INDEX(RAW_b_TEI0185_REV03!B:D,MATCH(H816,RAW_b_TEI0185_REV03!B:B,0),3)=L816,INDEX(
RAW_b_TEI0185_REV03!B:D,MATCH(H816,INDEX(RAW_b_TEI0185_REV03!B:B,MATCH(H816,RAW_b_TEI0185_REV03!B:B,)+1):'RAW_b_TEI0185_REV03'!B11887,)+MATCH(H816,RAW_b_TEI0185_REV03!B:B,),3),INDEX(RAW_b_TEI0185_REV03!B:D,MATCH(H816,RAW_b_TEI0185_REV03!B:B,0),3)),"---"))),"---")</f>
        <v>---</v>
      </c>
      <c r="T816">
        <f>COUNTIF(RAW_b_TEI0185_REV03!B:B,G816)</f>
        <v>177</v>
      </c>
      <c r="U816" t="str">
        <f t="shared" si="89"/>
        <v>CRUVI_LS_C-3.3V</v>
      </c>
      <c r="W816" t="str">
        <f>IF(IF(IFERROR(VLOOKUP(H816,$O$6:$O$50,1,),1)=1,1,0),IFERROR(VLOOKUP($F$2&amp;"-"&amp;H816,RAW_b_TEI0185_REV03!C:G,4,0),"--"),"---")</f>
        <v>---</v>
      </c>
      <c r="X816" t="str">
        <f t="shared" si="90"/>
        <v>---</v>
      </c>
    </row>
    <row r="817" spans="1:24" x14ac:dyDescent="0.25">
      <c r="A817" t="s">
        <v>5943</v>
      </c>
      <c r="B817" t="s">
        <v>5933</v>
      </c>
      <c r="C817" t="s">
        <v>1922</v>
      </c>
      <c r="D817" t="s">
        <v>1480</v>
      </c>
      <c r="E817">
        <v>11</v>
      </c>
      <c r="F817" t="str">
        <f t="shared" si="84"/>
        <v>J20-11</v>
      </c>
      <c r="G817" t="str">
        <f>VLOOKUP(F817,RAW_b_TEI0185_REV03!A:B,2,0)</f>
        <v>NetJ20_11</v>
      </c>
      <c r="H817" t="str">
        <f t="shared" si="85"/>
        <v>NetJ20_11</v>
      </c>
      <c r="I817" t="str">
        <f t="shared" si="86"/>
        <v>--</v>
      </c>
      <c r="J817" t="str">
        <f t="shared" si="87"/>
        <v>--</v>
      </c>
      <c r="K817" t="str">
        <f>IFERROR(IF(J817="--",IF(G817=H817,VLOOKUP(G817,RAW_b_TEI0185_REV03!L:N,3,0),SUM(VLOOKUP(H817,RAW_b_TEI0185_REV03!L:N,3,0),VLOOKUP(G817,RAW_b_TEI0185_REV03!L:N,3,0))),"---"),"---")</f>
        <v>---</v>
      </c>
      <c r="L817" t="str">
        <f t="shared" si="88"/>
        <v>J20-11</v>
      </c>
      <c r="M817" t="str">
        <f>IFERROR(IF(
COUNTIF(B2B!H:H,(IF(K817&lt;&gt;"---",IF(INDEX(RAW_b_TEI0185_REV03!B:D,MATCH(H817,RAW_b_TEI0185_REV03!B:B,0),3)=L817,INDEX(
RAW_b_TEI0185_REV03!B:D,MATCH(H817,INDEX(RAW_b_TEI0185_REV03!B:B,MATCH(H817,RAW_b_TEI0185_REV03!B:B,)+1):'RAW_b_TEI0185_REV03'!B11888,)+MATCH(H817,RAW_b_TEI0185_REV03!B:B,),3),INDEX(RAW_b_TEI0185_REV03!B:D,MATCH(H817,RAW_b_TEI0185_REV03!B:B,0),3)),"---")))=1,"---",IF(K817&lt;&gt;"---",IF(INDEX(RAW_b_TEI0185_REV03!B:D,MATCH(H817,RAW_b_TEI0185_REV03!B:B,0),3)=L817,INDEX(
RAW_b_TEI0185_REV03!B:D,MATCH(H817,INDEX(RAW_b_TEI0185_REV03!B:B,MATCH(H817,RAW_b_TEI0185_REV03!B:B,)+1):'RAW_b_TEI0185_REV03'!B11888,)+MATCH(H817,RAW_b_TEI0185_REV03!B:B,),3),INDEX(RAW_b_TEI0185_REV03!B:D,MATCH(H817,RAW_b_TEI0185_REV03!B:B,0),3)),"---")),"---")</f>
        <v>---</v>
      </c>
      <c r="N817" t="str">
        <f>IFERROR(IF(AND(B817="B2B",J817="--"),L817,IF(
COUNTIF(B2B!H:H,(IF(K817&lt;&gt;"---",IF(INDEX(RAW_b_TEI0185_REV03!B:D,MATCH(H817,RAW_b_TEI0185_REV03!B:B,0),3)=L817,INDEX(
RAW_b_TEI0185_REV03!B:D,MATCH(H817,INDEX(RAW_b_TEI0185_REV03!B:B,MATCH(H817,RAW_b_TEI0185_REV03!B:B,)+1):'RAW_b_TEI0185_REV03'!B11888,)+MATCH(H817,RAW_b_TEI0185_REV03!B:B,),3),INDEX(RAW_b_TEI0185_REV03!B:D,MATCH(H817,RAW_b_TEI0185_REV03!B:B,0),3)),"---")))=0,"---",IF(K817&lt;&gt;"---",IF(INDEX(RAW_b_TEI0185_REV03!B:D,MATCH(H817,RAW_b_TEI0185_REV03!B:B,0),3)=L817,INDEX(
RAW_b_TEI0185_REV03!B:D,MATCH(H817,INDEX(RAW_b_TEI0185_REV03!B:B,MATCH(H817,RAW_b_TEI0185_REV03!B:B,)+1):'RAW_b_TEI0185_REV03'!B11888,)+MATCH(H817,RAW_b_TEI0185_REV03!B:B,),3),INDEX(RAW_b_TEI0185_REV03!B:D,MATCH(H817,RAW_b_TEI0185_REV03!B:B,0),3)),"---"))),"---")</f>
        <v>---</v>
      </c>
      <c r="T817">
        <f>COUNTIF(RAW_b_TEI0185_REV03!B:B,G817)</f>
        <v>1</v>
      </c>
      <c r="U817" t="str">
        <f t="shared" si="89"/>
        <v>CRUVI_LS_C-NetJ20_11</v>
      </c>
      <c r="W817" t="str">
        <f>IF(IF(IFERROR(VLOOKUP(H817,$O$6:$O$50,1,),1)=1,1,0),IFERROR(VLOOKUP($F$2&amp;"-"&amp;H817,RAW_b_TEI0185_REV03!C:G,4,0),"--"),"---")</f>
        <v>--</v>
      </c>
      <c r="X817" t="str">
        <f t="shared" si="90"/>
        <v>---</v>
      </c>
    </row>
    <row r="818" spans="1:24" x14ac:dyDescent="0.25">
      <c r="A818" t="s">
        <v>5944</v>
      </c>
      <c r="B818" t="s">
        <v>5933</v>
      </c>
      <c r="C818" t="s">
        <v>371</v>
      </c>
      <c r="D818" t="s">
        <v>1480</v>
      </c>
      <c r="E818">
        <v>12</v>
      </c>
      <c r="F818" t="str">
        <f t="shared" si="84"/>
        <v>J20-12</v>
      </c>
      <c r="G818" t="str">
        <f>VLOOKUP(F818,RAW_b_TEI0185_REV03!A:B,2,0)</f>
        <v>5.0V</v>
      </c>
      <c r="H818" t="str">
        <f t="shared" si="85"/>
        <v>5.0V</v>
      </c>
      <c r="I818" t="str">
        <f t="shared" si="86"/>
        <v>--</v>
      </c>
      <c r="J818" t="str">
        <f t="shared" si="87"/>
        <v>--</v>
      </c>
      <c r="K818">
        <f>IFERROR(IF(J818="--",IF(G818=H818,VLOOKUP(G818,RAW_b_TEI0185_REV03!L:N,3,0),SUM(VLOOKUP(H818,RAW_b_TEI0185_REV03!L:N,3,0),VLOOKUP(G818,RAW_b_TEI0185_REV03!L:N,3,0))),"---"),"---")</f>
        <v>79.906099999999995</v>
      </c>
      <c r="L818" t="str">
        <f t="shared" si="88"/>
        <v>J20-12</v>
      </c>
      <c r="M818" t="str">
        <f>IFERROR(IF(
COUNTIF(B2B!H:H,(IF(K818&lt;&gt;"---",IF(INDEX(RAW_b_TEI0185_REV03!B:D,MATCH(H818,RAW_b_TEI0185_REV03!B:B,0),3)=L818,INDEX(
RAW_b_TEI0185_REV03!B:D,MATCH(H818,INDEX(RAW_b_TEI0185_REV03!B:B,MATCH(H818,RAW_b_TEI0185_REV03!B:B,)+1):'RAW_b_TEI0185_REV03'!B11889,)+MATCH(H818,RAW_b_TEI0185_REV03!B:B,),3),INDEX(RAW_b_TEI0185_REV03!B:D,MATCH(H818,RAW_b_TEI0185_REV03!B:B,0),3)),"---")))=1,"---",IF(K818&lt;&gt;"---",IF(INDEX(RAW_b_TEI0185_REV03!B:D,MATCH(H818,RAW_b_TEI0185_REV03!B:B,0),3)=L818,INDEX(
RAW_b_TEI0185_REV03!B:D,MATCH(H818,INDEX(RAW_b_TEI0185_REV03!B:B,MATCH(H818,RAW_b_TEI0185_REV03!B:B,)+1):'RAW_b_TEI0185_REV03'!B11889,)+MATCH(H818,RAW_b_TEI0185_REV03!B:B,),3),INDEX(RAW_b_TEI0185_REV03!B:D,MATCH(H818,RAW_b_TEI0185_REV03!B:B,0),3)),"---")),"---")</f>
        <v>J19-60</v>
      </c>
      <c r="N818" t="str">
        <f>IFERROR(IF(AND(B818="B2B",J818="--"),L818,IF(
COUNTIF(B2B!H:H,(IF(K818&lt;&gt;"---",IF(INDEX(RAW_b_TEI0185_REV03!B:D,MATCH(H818,RAW_b_TEI0185_REV03!B:B,0),3)=L818,INDEX(
RAW_b_TEI0185_REV03!B:D,MATCH(H818,INDEX(RAW_b_TEI0185_REV03!B:B,MATCH(H818,RAW_b_TEI0185_REV03!B:B,)+1):'RAW_b_TEI0185_REV03'!B11889,)+MATCH(H818,RAW_b_TEI0185_REV03!B:B,),3),INDEX(RAW_b_TEI0185_REV03!B:D,MATCH(H818,RAW_b_TEI0185_REV03!B:B,0),3)),"---")))=0,"---",IF(K818&lt;&gt;"---",IF(INDEX(RAW_b_TEI0185_REV03!B:D,MATCH(H818,RAW_b_TEI0185_REV03!B:B,0),3)=L818,INDEX(
RAW_b_TEI0185_REV03!B:D,MATCH(H818,INDEX(RAW_b_TEI0185_REV03!B:B,MATCH(H818,RAW_b_TEI0185_REV03!B:B,)+1):'RAW_b_TEI0185_REV03'!B11889,)+MATCH(H818,RAW_b_TEI0185_REV03!B:B,),3),INDEX(RAW_b_TEI0185_REV03!B:D,MATCH(H818,RAW_b_TEI0185_REV03!B:B,0),3)),"---"))),"---")</f>
        <v>---</v>
      </c>
      <c r="T818">
        <f>COUNTIF(RAW_b_TEI0185_REV03!B:B,G818)</f>
        <v>32</v>
      </c>
      <c r="U818" t="str">
        <f t="shared" si="89"/>
        <v>CRUVI_LS_C-5.0V</v>
      </c>
      <c r="W818" t="str">
        <f>IF(IF(IFERROR(VLOOKUP(H818,$O$6:$O$50,1,),1)=1,1,0),IFERROR(VLOOKUP($F$2&amp;"-"&amp;H818,RAW_b_TEI0185_REV03!C:G,4,0),"--"),"---")</f>
        <v>--</v>
      </c>
      <c r="X818" t="str">
        <f t="shared" si="90"/>
        <v>J19-60</v>
      </c>
    </row>
    <row r="819" spans="1:24" x14ac:dyDescent="0.25">
      <c r="A819" t="s">
        <v>5945</v>
      </c>
      <c r="B819" t="s">
        <v>5946</v>
      </c>
      <c r="C819" t="s">
        <v>1925</v>
      </c>
      <c r="D819" t="s">
        <v>862</v>
      </c>
      <c r="E819">
        <v>1</v>
      </c>
      <c r="F819" t="str">
        <f t="shared" si="84"/>
        <v>J21-1</v>
      </c>
      <c r="G819" t="str">
        <f>VLOOKUP(F819,RAW_b_TEI0185_REV03!A:B,2,0)</f>
        <v>NetJ21_1</v>
      </c>
      <c r="H819" t="str">
        <f t="shared" si="85"/>
        <v>NetJ21_1</v>
      </c>
      <c r="I819" t="str">
        <f t="shared" si="86"/>
        <v>--</v>
      </c>
      <c r="J819" t="str">
        <f t="shared" si="87"/>
        <v>--</v>
      </c>
      <c r="K819" t="str">
        <f>IFERROR(IF(J819="--",IF(G819=H819,VLOOKUP(G819,RAW_b_TEI0185_REV03!L:N,3,0),SUM(VLOOKUP(H819,RAW_b_TEI0185_REV03!L:N,3,0),VLOOKUP(G819,RAW_b_TEI0185_REV03!L:N,3,0))),"---"),"---")</f>
        <v>---</v>
      </c>
      <c r="L819" t="str">
        <f t="shared" si="88"/>
        <v>J21-1</v>
      </c>
      <c r="M819" t="str">
        <f>IFERROR(IF(
COUNTIF(B2B!H:H,(IF(K819&lt;&gt;"---",IF(INDEX(RAW_b_TEI0185_REV03!B:D,MATCH(H819,RAW_b_TEI0185_REV03!B:B,0),3)=L819,INDEX(
RAW_b_TEI0185_REV03!B:D,MATCH(H819,INDEX(RAW_b_TEI0185_REV03!B:B,MATCH(H819,RAW_b_TEI0185_REV03!B:B,)+1):'RAW_b_TEI0185_REV03'!B11890,)+MATCH(H819,RAW_b_TEI0185_REV03!B:B,),3),INDEX(RAW_b_TEI0185_REV03!B:D,MATCH(H819,RAW_b_TEI0185_REV03!B:B,0),3)),"---")))=1,"---",IF(K819&lt;&gt;"---",IF(INDEX(RAW_b_TEI0185_REV03!B:D,MATCH(H819,RAW_b_TEI0185_REV03!B:B,0),3)=L819,INDEX(
RAW_b_TEI0185_REV03!B:D,MATCH(H819,INDEX(RAW_b_TEI0185_REV03!B:B,MATCH(H819,RAW_b_TEI0185_REV03!B:B,)+1):'RAW_b_TEI0185_REV03'!B11890,)+MATCH(H819,RAW_b_TEI0185_REV03!B:B,),3),INDEX(RAW_b_TEI0185_REV03!B:D,MATCH(H819,RAW_b_TEI0185_REV03!B:B,0),3)),"---")),"---")</f>
        <v>---</v>
      </c>
      <c r="N819" t="str">
        <f>IFERROR(IF(AND(B819="B2B",J819="--"),L819,IF(
COUNTIF(B2B!H:H,(IF(K819&lt;&gt;"---",IF(INDEX(RAW_b_TEI0185_REV03!B:D,MATCH(H819,RAW_b_TEI0185_REV03!B:B,0),3)=L819,INDEX(
RAW_b_TEI0185_REV03!B:D,MATCH(H819,INDEX(RAW_b_TEI0185_REV03!B:B,MATCH(H819,RAW_b_TEI0185_REV03!B:B,)+1):'RAW_b_TEI0185_REV03'!B11890,)+MATCH(H819,RAW_b_TEI0185_REV03!B:B,),3),INDEX(RAW_b_TEI0185_REV03!B:D,MATCH(H819,RAW_b_TEI0185_REV03!B:B,0),3)),"---")))=0,"---",IF(K819&lt;&gt;"---",IF(INDEX(RAW_b_TEI0185_REV03!B:D,MATCH(H819,RAW_b_TEI0185_REV03!B:B,0),3)=L819,INDEX(
RAW_b_TEI0185_REV03!B:D,MATCH(H819,INDEX(RAW_b_TEI0185_REV03!B:B,MATCH(H819,RAW_b_TEI0185_REV03!B:B,)+1):'RAW_b_TEI0185_REV03'!B11890,)+MATCH(H819,RAW_b_TEI0185_REV03!B:B,),3),INDEX(RAW_b_TEI0185_REV03!B:D,MATCH(H819,RAW_b_TEI0185_REV03!B:B,0),3)),"---"))),"---")</f>
        <v>---</v>
      </c>
      <c r="T819">
        <f>COUNTIF(RAW_b_TEI0185_REV03!B:B,G819)</f>
        <v>1</v>
      </c>
      <c r="U819" t="str">
        <f t="shared" si="89"/>
        <v>CRUVI_HS_CX-NetJ21_1</v>
      </c>
      <c r="W819" t="str">
        <f>IF(IF(IFERROR(VLOOKUP(H819,$O$6:$O$50,1,),1)=1,1,0),IFERROR(VLOOKUP($F$2&amp;"-"&amp;H819,RAW_b_TEI0185_REV03!C:G,4,0),"--"),"---")</f>
        <v>--</v>
      </c>
      <c r="X819" t="str">
        <f t="shared" si="90"/>
        <v>---</v>
      </c>
    </row>
    <row r="820" spans="1:24" x14ac:dyDescent="0.25">
      <c r="A820" t="s">
        <v>5947</v>
      </c>
      <c r="B820" t="s">
        <v>5946</v>
      </c>
      <c r="C820" t="s">
        <v>625</v>
      </c>
      <c r="D820" t="s">
        <v>862</v>
      </c>
      <c r="E820">
        <v>2</v>
      </c>
      <c r="F820" t="str">
        <f t="shared" si="84"/>
        <v>J21-2</v>
      </c>
      <c r="G820" t="str">
        <f>VLOOKUP(F820,RAW_b_TEI0185_REV03!A:B,2,0)</f>
        <v>CX_HSIO</v>
      </c>
      <c r="H820" t="str">
        <f t="shared" si="85"/>
        <v>CX_HSIO</v>
      </c>
      <c r="I820" t="str">
        <f t="shared" si="86"/>
        <v>--</v>
      </c>
      <c r="J820" t="str">
        <f t="shared" si="87"/>
        <v>--</v>
      </c>
      <c r="K820">
        <f>IFERROR(IF(J820="--",IF(G820=H820,VLOOKUP(G820,RAW_b_TEI0185_REV03!L:N,3,0),SUM(VLOOKUP(H820,RAW_b_TEI0185_REV03!L:N,3,0),VLOOKUP(G820,RAW_b_TEI0185_REV03!L:N,3,0))),"---"),"---")</f>
        <v>103.9975</v>
      </c>
      <c r="L820" t="str">
        <f t="shared" si="88"/>
        <v>J21-2</v>
      </c>
      <c r="M820" t="str">
        <f>IFERROR(IF(
COUNTIF(B2B!H:H,(IF(K820&lt;&gt;"---",IF(INDEX(RAW_b_TEI0185_REV03!B:D,MATCH(H820,RAW_b_TEI0185_REV03!B:B,0),3)=L820,INDEX(
RAW_b_TEI0185_REV03!B:D,MATCH(H820,INDEX(RAW_b_TEI0185_REV03!B:B,MATCH(H820,RAW_b_TEI0185_REV03!B:B,)+1):'RAW_b_TEI0185_REV03'!B11891,)+MATCH(H820,RAW_b_TEI0185_REV03!B:B,),3),INDEX(RAW_b_TEI0185_REV03!B:D,MATCH(H820,RAW_b_TEI0185_REV03!B:B,0),3)),"---")))=1,"---",IF(K820&lt;&gt;"---",IF(INDEX(RAW_b_TEI0185_REV03!B:D,MATCH(H820,RAW_b_TEI0185_REV03!B:B,0),3)=L820,INDEX(
RAW_b_TEI0185_REV03!B:D,MATCH(H820,INDEX(RAW_b_TEI0185_REV03!B:B,MATCH(H820,RAW_b_TEI0185_REV03!B:B,)+1):'RAW_b_TEI0185_REV03'!B11891,)+MATCH(H820,RAW_b_TEI0185_REV03!B:B,),3),INDEX(RAW_b_TEI0185_REV03!B:D,MATCH(H820,RAW_b_TEI0185_REV03!B:B,0),3)),"---")),"---")</f>
        <v>U1-B45</v>
      </c>
      <c r="N820" t="str">
        <f>IFERROR(IF(AND(B820="B2B",J820="--"),L820,IF(
COUNTIF(B2B!H:H,(IF(K820&lt;&gt;"---",IF(INDEX(RAW_b_TEI0185_REV03!B:D,MATCH(H820,RAW_b_TEI0185_REV03!B:B,0),3)=L820,INDEX(
RAW_b_TEI0185_REV03!B:D,MATCH(H820,INDEX(RAW_b_TEI0185_REV03!B:B,MATCH(H820,RAW_b_TEI0185_REV03!B:B,)+1):'RAW_b_TEI0185_REV03'!B11891,)+MATCH(H820,RAW_b_TEI0185_REV03!B:B,),3),INDEX(RAW_b_TEI0185_REV03!B:D,MATCH(H820,RAW_b_TEI0185_REV03!B:B,0),3)),"---")))=0,"---",IF(K820&lt;&gt;"---",IF(INDEX(RAW_b_TEI0185_REV03!B:D,MATCH(H820,RAW_b_TEI0185_REV03!B:B,0),3)=L820,INDEX(
RAW_b_TEI0185_REV03!B:D,MATCH(H820,INDEX(RAW_b_TEI0185_REV03!B:B,MATCH(H820,RAW_b_TEI0185_REV03!B:B,)+1):'RAW_b_TEI0185_REV03'!B11891,)+MATCH(H820,RAW_b_TEI0185_REV03!B:B,),3),INDEX(RAW_b_TEI0185_REV03!B:D,MATCH(H820,RAW_b_TEI0185_REV03!B:B,0),3)),"---"))),"---")</f>
        <v>---</v>
      </c>
      <c r="T820">
        <f>COUNTIF(RAW_b_TEI0185_REV03!B:B,G820)</f>
        <v>2</v>
      </c>
      <c r="U820" t="str">
        <f t="shared" si="89"/>
        <v>CRUVI_HS_CX-CX_HSIO</v>
      </c>
      <c r="W820" t="str">
        <f>IF(IF(IFERROR(VLOOKUP(H820,$O$6:$O$50,1,),1)=1,1,0),IFERROR(VLOOKUP($F$2&amp;"-"&amp;H820,RAW_b_TEI0185_REV03!C:G,4,0),"--"),"---")</f>
        <v>B45</v>
      </c>
      <c r="X820" t="str">
        <f t="shared" si="90"/>
        <v>---</v>
      </c>
    </row>
    <row r="821" spans="1:24" x14ac:dyDescent="0.25">
      <c r="A821" t="s">
        <v>5948</v>
      </c>
      <c r="B821" t="s">
        <v>5946</v>
      </c>
      <c r="C821" t="s">
        <v>636</v>
      </c>
      <c r="D821" t="s">
        <v>862</v>
      </c>
      <c r="E821">
        <v>3</v>
      </c>
      <c r="F821" t="str">
        <f t="shared" si="84"/>
        <v>J21-3</v>
      </c>
      <c r="G821" t="str">
        <f>VLOOKUP(F821,RAW_b_TEI0185_REV03!A:B,2,0)</f>
        <v>CX_SMB_ALERT</v>
      </c>
      <c r="H821" t="str">
        <f t="shared" si="85"/>
        <v>CX_SMB_ALERT</v>
      </c>
      <c r="I821" t="str">
        <f t="shared" si="86"/>
        <v>--</v>
      </c>
      <c r="J821" t="str">
        <f t="shared" si="87"/>
        <v>--</v>
      </c>
      <c r="K821">
        <f>IFERROR(IF(J821="--",IF(G821=H821,VLOOKUP(G821,RAW_b_TEI0185_REV03!L:N,3,0),SUM(VLOOKUP(H821,RAW_b_TEI0185_REV03!L:N,3,0),VLOOKUP(G821,RAW_b_TEI0185_REV03!L:N,3,0))),"---"),"---")</f>
        <v>170.03440000000001</v>
      </c>
      <c r="L821" t="str">
        <f t="shared" si="88"/>
        <v>J21-3</v>
      </c>
      <c r="M821" t="str">
        <f>IFERROR(IF(
COUNTIF(B2B!H:H,(IF(K821&lt;&gt;"---",IF(INDEX(RAW_b_TEI0185_REV03!B:D,MATCH(H821,RAW_b_TEI0185_REV03!B:B,0),3)=L821,INDEX(
RAW_b_TEI0185_REV03!B:D,MATCH(H821,INDEX(RAW_b_TEI0185_REV03!B:B,MATCH(H821,RAW_b_TEI0185_REV03!B:B,)+1):'RAW_b_TEI0185_REV03'!B11892,)+MATCH(H821,RAW_b_TEI0185_REV03!B:B,),3),INDEX(RAW_b_TEI0185_REV03!B:D,MATCH(H821,RAW_b_TEI0185_REV03!B:B,0),3)),"---")))=1,"---",IF(K821&lt;&gt;"---",IF(INDEX(RAW_b_TEI0185_REV03!B:D,MATCH(H821,RAW_b_TEI0185_REV03!B:B,0),3)=L821,INDEX(
RAW_b_TEI0185_REV03!B:D,MATCH(H821,INDEX(RAW_b_TEI0185_REV03!B:B,MATCH(H821,RAW_b_TEI0185_REV03!B:B,)+1):'RAW_b_TEI0185_REV03'!B11892,)+MATCH(H821,RAW_b_TEI0185_REV03!B:B,),3),INDEX(RAW_b_TEI0185_REV03!B:D,MATCH(H821,RAW_b_TEI0185_REV03!B:B,0),3)),"---")),"---")</f>
        <v>U1-BR112</v>
      </c>
      <c r="N821" t="str">
        <f>IFERROR(IF(AND(B821="B2B",J821="--"),L821,IF(
COUNTIF(B2B!H:H,(IF(K821&lt;&gt;"---",IF(INDEX(RAW_b_TEI0185_REV03!B:D,MATCH(H821,RAW_b_TEI0185_REV03!B:B,0),3)=L821,INDEX(
RAW_b_TEI0185_REV03!B:D,MATCH(H821,INDEX(RAW_b_TEI0185_REV03!B:B,MATCH(H821,RAW_b_TEI0185_REV03!B:B,)+1):'RAW_b_TEI0185_REV03'!B11892,)+MATCH(H821,RAW_b_TEI0185_REV03!B:B,),3),INDEX(RAW_b_TEI0185_REV03!B:D,MATCH(H821,RAW_b_TEI0185_REV03!B:B,0),3)),"---")))=0,"---",IF(K821&lt;&gt;"---",IF(INDEX(RAW_b_TEI0185_REV03!B:D,MATCH(H821,RAW_b_TEI0185_REV03!B:B,0),3)=L821,INDEX(
RAW_b_TEI0185_REV03!B:D,MATCH(H821,INDEX(RAW_b_TEI0185_REV03!B:B,MATCH(H821,RAW_b_TEI0185_REV03!B:B,)+1):'RAW_b_TEI0185_REV03'!B11892,)+MATCH(H821,RAW_b_TEI0185_REV03!B:B,),3),INDEX(RAW_b_TEI0185_REV03!B:D,MATCH(H821,RAW_b_TEI0185_REV03!B:B,0),3)),"---"))),"---")</f>
        <v>---</v>
      </c>
      <c r="T821">
        <f>COUNTIF(RAW_b_TEI0185_REV03!B:B,G821)</f>
        <v>2</v>
      </c>
      <c r="U821" t="str">
        <f t="shared" si="89"/>
        <v>CRUVI_HS_CX-CX_SMB_ALERT</v>
      </c>
      <c r="W821" t="str">
        <f>IF(IF(IFERROR(VLOOKUP(H821,$O$6:$O$50,1,),1)=1,1,0),IFERROR(VLOOKUP($F$2&amp;"-"&amp;H821,RAW_b_TEI0185_REV03!C:G,4,0),"--"),"---")</f>
        <v>BR112</v>
      </c>
      <c r="X821" t="str">
        <f t="shared" si="90"/>
        <v>---</v>
      </c>
    </row>
    <row r="822" spans="1:24" x14ac:dyDescent="0.25">
      <c r="A822" t="s">
        <v>5949</v>
      </c>
      <c r="B822" t="s">
        <v>5946</v>
      </c>
      <c r="C822" t="s">
        <v>358</v>
      </c>
      <c r="D822" t="s">
        <v>862</v>
      </c>
      <c r="E822">
        <v>4</v>
      </c>
      <c r="F822" t="str">
        <f t="shared" si="84"/>
        <v>J21-4</v>
      </c>
      <c r="G822" t="str">
        <f>VLOOKUP(F822,RAW_b_TEI0185_REV03!A:B,2,0)</f>
        <v>3.3V</v>
      </c>
      <c r="H822" t="str">
        <f t="shared" si="85"/>
        <v>3.3V</v>
      </c>
      <c r="I822" t="str">
        <f t="shared" si="86"/>
        <v>--</v>
      </c>
      <c r="J822" t="str">
        <f t="shared" si="87"/>
        <v>---</v>
      </c>
      <c r="K822" t="str">
        <f>IFERROR(IF(J822="--",IF(G822=H822,VLOOKUP(G822,RAW_b_TEI0185_REV03!L:N,3,0),SUM(VLOOKUP(H822,RAW_b_TEI0185_REV03!L:N,3,0),VLOOKUP(G822,RAW_b_TEI0185_REV03!L:N,3,0))),"---"),"---")</f>
        <v>---</v>
      </c>
      <c r="L822" t="str">
        <f t="shared" si="88"/>
        <v>J21-4</v>
      </c>
      <c r="M822" t="str">
        <f>IFERROR(IF(
COUNTIF(B2B!H:H,(IF(K822&lt;&gt;"---",IF(INDEX(RAW_b_TEI0185_REV03!B:D,MATCH(H822,RAW_b_TEI0185_REV03!B:B,0),3)=L822,INDEX(
RAW_b_TEI0185_REV03!B:D,MATCH(H822,INDEX(RAW_b_TEI0185_REV03!B:B,MATCH(H822,RAW_b_TEI0185_REV03!B:B,)+1):'RAW_b_TEI0185_REV03'!B11893,)+MATCH(H822,RAW_b_TEI0185_REV03!B:B,),3),INDEX(RAW_b_TEI0185_REV03!B:D,MATCH(H822,RAW_b_TEI0185_REV03!B:B,0),3)),"---")))=1,"---",IF(K822&lt;&gt;"---",IF(INDEX(RAW_b_TEI0185_REV03!B:D,MATCH(H822,RAW_b_TEI0185_REV03!B:B,0),3)=L822,INDEX(
RAW_b_TEI0185_REV03!B:D,MATCH(H822,INDEX(RAW_b_TEI0185_REV03!B:B,MATCH(H822,RAW_b_TEI0185_REV03!B:B,)+1):'RAW_b_TEI0185_REV03'!B11893,)+MATCH(H822,RAW_b_TEI0185_REV03!B:B,),3),INDEX(RAW_b_TEI0185_REV03!B:D,MATCH(H822,RAW_b_TEI0185_REV03!B:B,0),3)),"---")),"---")</f>
        <v>---</v>
      </c>
      <c r="N822" t="str">
        <f>IFERROR(IF(AND(B822="B2B",J822="--"),L822,IF(
COUNTIF(B2B!H:H,(IF(K822&lt;&gt;"---",IF(INDEX(RAW_b_TEI0185_REV03!B:D,MATCH(H822,RAW_b_TEI0185_REV03!B:B,0),3)=L822,INDEX(
RAW_b_TEI0185_REV03!B:D,MATCH(H822,INDEX(RAW_b_TEI0185_REV03!B:B,MATCH(H822,RAW_b_TEI0185_REV03!B:B,)+1):'RAW_b_TEI0185_REV03'!B11893,)+MATCH(H822,RAW_b_TEI0185_REV03!B:B,),3),INDEX(RAW_b_TEI0185_REV03!B:D,MATCH(H822,RAW_b_TEI0185_REV03!B:B,0),3)),"---")))=0,"---",IF(K822&lt;&gt;"---",IF(INDEX(RAW_b_TEI0185_REV03!B:D,MATCH(H822,RAW_b_TEI0185_REV03!B:B,0),3)=L822,INDEX(
RAW_b_TEI0185_REV03!B:D,MATCH(H822,INDEX(RAW_b_TEI0185_REV03!B:B,MATCH(H822,RAW_b_TEI0185_REV03!B:B,)+1):'RAW_b_TEI0185_REV03'!B11893,)+MATCH(H822,RAW_b_TEI0185_REV03!B:B,),3),INDEX(RAW_b_TEI0185_REV03!B:D,MATCH(H822,RAW_b_TEI0185_REV03!B:B,0),3)),"---"))),"---")</f>
        <v>---</v>
      </c>
      <c r="T822">
        <f>COUNTIF(RAW_b_TEI0185_REV03!B:B,G822)</f>
        <v>177</v>
      </c>
      <c r="U822" t="str">
        <f t="shared" si="89"/>
        <v>CRUVI_HS_CX-3.3V</v>
      </c>
      <c r="W822" t="str">
        <f>IF(IF(IFERROR(VLOOKUP(H822,$O$6:$O$50,1,),1)=1,1,0),IFERROR(VLOOKUP($F$2&amp;"-"&amp;H822,RAW_b_TEI0185_REV03!C:G,4,0),"--"),"---")</f>
        <v>---</v>
      </c>
      <c r="X822" t="str">
        <f t="shared" si="90"/>
        <v>---</v>
      </c>
    </row>
    <row r="823" spans="1:24" x14ac:dyDescent="0.25">
      <c r="A823" t="s">
        <v>5950</v>
      </c>
      <c r="B823" t="s">
        <v>5946</v>
      </c>
      <c r="C823" t="s">
        <v>642</v>
      </c>
      <c r="D823" t="s">
        <v>862</v>
      </c>
      <c r="E823">
        <v>5</v>
      </c>
      <c r="F823" t="str">
        <f t="shared" si="84"/>
        <v>J21-5</v>
      </c>
      <c r="G823" t="str">
        <f>VLOOKUP(F823,RAW_b_TEI0185_REV03!A:B,2,0)</f>
        <v>CX_SMB_SDA</v>
      </c>
      <c r="H823" t="str">
        <f t="shared" si="85"/>
        <v>CX_SMB_SDA</v>
      </c>
      <c r="I823" t="str">
        <f t="shared" si="86"/>
        <v>--</v>
      </c>
      <c r="J823" t="str">
        <f t="shared" si="87"/>
        <v>--</v>
      </c>
      <c r="K823">
        <f>IFERROR(IF(J823="--",IF(G823=H823,VLOOKUP(G823,RAW_b_TEI0185_REV03!L:N,3,0),SUM(VLOOKUP(H823,RAW_b_TEI0185_REV03!L:N,3,0),VLOOKUP(G823,RAW_b_TEI0185_REV03!L:N,3,0))),"---"),"---")</f>
        <v>171.83709999999999</v>
      </c>
      <c r="L823" t="str">
        <f t="shared" si="88"/>
        <v>J21-5</v>
      </c>
      <c r="M823" t="str">
        <f>IFERROR(IF(
COUNTIF(B2B!H:H,(IF(K823&lt;&gt;"---",IF(INDEX(RAW_b_TEI0185_REV03!B:D,MATCH(H823,RAW_b_TEI0185_REV03!B:B,0),3)=L823,INDEX(
RAW_b_TEI0185_REV03!B:D,MATCH(H823,INDEX(RAW_b_TEI0185_REV03!B:B,MATCH(H823,RAW_b_TEI0185_REV03!B:B,)+1):'RAW_b_TEI0185_REV03'!B11894,)+MATCH(H823,RAW_b_TEI0185_REV03!B:B,),3),INDEX(RAW_b_TEI0185_REV03!B:D,MATCH(H823,RAW_b_TEI0185_REV03!B:B,0),3)),"---")))=1,"---",IF(K823&lt;&gt;"---",IF(INDEX(RAW_b_TEI0185_REV03!B:D,MATCH(H823,RAW_b_TEI0185_REV03!B:B,0),3)=L823,INDEX(
RAW_b_TEI0185_REV03!B:D,MATCH(H823,INDEX(RAW_b_TEI0185_REV03!B:B,MATCH(H823,RAW_b_TEI0185_REV03!B:B,)+1):'RAW_b_TEI0185_REV03'!B11894,)+MATCH(H823,RAW_b_TEI0185_REV03!B:B,),3),INDEX(RAW_b_TEI0185_REV03!B:D,MATCH(H823,RAW_b_TEI0185_REV03!B:B,0),3)),"---")),"---")</f>
        <v>U1-BU109</v>
      </c>
      <c r="N823" t="str">
        <f>IFERROR(IF(AND(B823="B2B",J823="--"),L823,IF(
COUNTIF(B2B!H:H,(IF(K823&lt;&gt;"---",IF(INDEX(RAW_b_TEI0185_REV03!B:D,MATCH(H823,RAW_b_TEI0185_REV03!B:B,0),3)=L823,INDEX(
RAW_b_TEI0185_REV03!B:D,MATCH(H823,INDEX(RAW_b_TEI0185_REV03!B:B,MATCH(H823,RAW_b_TEI0185_REV03!B:B,)+1):'RAW_b_TEI0185_REV03'!B11894,)+MATCH(H823,RAW_b_TEI0185_REV03!B:B,),3),INDEX(RAW_b_TEI0185_REV03!B:D,MATCH(H823,RAW_b_TEI0185_REV03!B:B,0),3)),"---")))=0,"---",IF(K823&lt;&gt;"---",IF(INDEX(RAW_b_TEI0185_REV03!B:D,MATCH(H823,RAW_b_TEI0185_REV03!B:B,0),3)=L823,INDEX(
RAW_b_TEI0185_REV03!B:D,MATCH(H823,INDEX(RAW_b_TEI0185_REV03!B:B,MATCH(H823,RAW_b_TEI0185_REV03!B:B,)+1):'RAW_b_TEI0185_REV03'!B11894,)+MATCH(H823,RAW_b_TEI0185_REV03!B:B,),3),INDEX(RAW_b_TEI0185_REV03!B:D,MATCH(H823,RAW_b_TEI0185_REV03!B:B,0),3)),"---"))),"---")</f>
        <v>---</v>
      </c>
      <c r="T823">
        <f>COUNTIF(RAW_b_TEI0185_REV03!B:B,G823)</f>
        <v>2</v>
      </c>
      <c r="U823" t="str">
        <f t="shared" si="89"/>
        <v>CRUVI_HS_CX-CX_SMB_SDA</v>
      </c>
      <c r="W823" t="str">
        <f>IF(IF(IFERROR(VLOOKUP(H823,$O$6:$O$50,1,),1)=1,1,0),IFERROR(VLOOKUP($F$2&amp;"-"&amp;H823,RAW_b_TEI0185_REV03!C:G,4,0),"--"),"---")</f>
        <v>BU109</v>
      </c>
      <c r="X823" t="str">
        <f t="shared" si="90"/>
        <v>---</v>
      </c>
    </row>
    <row r="824" spans="1:24" x14ac:dyDescent="0.25">
      <c r="A824" t="s">
        <v>5951</v>
      </c>
      <c r="B824" t="s">
        <v>5946</v>
      </c>
      <c r="C824" t="s">
        <v>628</v>
      </c>
      <c r="D824" t="s">
        <v>862</v>
      </c>
      <c r="E824">
        <v>6</v>
      </c>
      <c r="F824" t="str">
        <f t="shared" si="84"/>
        <v>J21-6</v>
      </c>
      <c r="G824" t="str">
        <f>VLOOKUP(F824,RAW_b_TEI0185_REV03!A:B,2,0)</f>
        <v>CX_HSO</v>
      </c>
      <c r="H824" t="str">
        <f t="shared" si="85"/>
        <v>CX_HSO</v>
      </c>
      <c r="I824" t="str">
        <f t="shared" si="86"/>
        <v>--</v>
      </c>
      <c r="J824" t="str">
        <f t="shared" si="87"/>
        <v>--</v>
      </c>
      <c r="K824">
        <f>IFERROR(IF(J824="--",IF(G824=H824,VLOOKUP(G824,RAW_b_TEI0185_REV03!L:N,3,0),SUM(VLOOKUP(H824,RAW_b_TEI0185_REV03!L:N,3,0),VLOOKUP(G824,RAW_b_TEI0185_REV03!L:N,3,0))),"---"),"---")</f>
        <v>103.1974</v>
      </c>
      <c r="L824" t="str">
        <f t="shared" si="88"/>
        <v>J21-6</v>
      </c>
      <c r="M824" t="str">
        <f>IFERROR(IF(
COUNTIF(B2B!H:H,(IF(K824&lt;&gt;"---",IF(INDEX(RAW_b_TEI0185_REV03!B:D,MATCH(H824,RAW_b_TEI0185_REV03!B:B,0),3)=L824,INDEX(
RAW_b_TEI0185_REV03!B:D,MATCH(H824,INDEX(RAW_b_TEI0185_REV03!B:B,MATCH(H824,RAW_b_TEI0185_REV03!B:B,)+1):'RAW_b_TEI0185_REV03'!B11895,)+MATCH(H824,RAW_b_TEI0185_REV03!B:B,),3),INDEX(RAW_b_TEI0185_REV03!B:D,MATCH(H824,RAW_b_TEI0185_REV03!B:B,0),3)),"---")))=1,"---",IF(K824&lt;&gt;"---",IF(INDEX(RAW_b_TEI0185_REV03!B:D,MATCH(H824,RAW_b_TEI0185_REV03!B:B,0),3)=L824,INDEX(
RAW_b_TEI0185_REV03!B:D,MATCH(H824,INDEX(RAW_b_TEI0185_REV03!B:B,MATCH(H824,RAW_b_TEI0185_REV03!B:B,)+1):'RAW_b_TEI0185_REV03'!B11895,)+MATCH(H824,RAW_b_TEI0185_REV03!B:B,),3),INDEX(RAW_b_TEI0185_REV03!B:D,MATCH(H824,RAW_b_TEI0185_REV03!B:B,0),3)),"---")),"---")</f>
        <v>U1-A48</v>
      </c>
      <c r="N824" t="str">
        <f>IFERROR(IF(AND(B824="B2B",J824="--"),L824,IF(
COUNTIF(B2B!H:H,(IF(K824&lt;&gt;"---",IF(INDEX(RAW_b_TEI0185_REV03!B:D,MATCH(H824,RAW_b_TEI0185_REV03!B:B,0),3)=L824,INDEX(
RAW_b_TEI0185_REV03!B:D,MATCH(H824,INDEX(RAW_b_TEI0185_REV03!B:B,MATCH(H824,RAW_b_TEI0185_REV03!B:B,)+1):'RAW_b_TEI0185_REV03'!B11895,)+MATCH(H824,RAW_b_TEI0185_REV03!B:B,),3),INDEX(RAW_b_TEI0185_REV03!B:D,MATCH(H824,RAW_b_TEI0185_REV03!B:B,0),3)),"---")))=0,"---",IF(K824&lt;&gt;"---",IF(INDEX(RAW_b_TEI0185_REV03!B:D,MATCH(H824,RAW_b_TEI0185_REV03!B:B,0),3)=L824,INDEX(
RAW_b_TEI0185_REV03!B:D,MATCH(H824,INDEX(RAW_b_TEI0185_REV03!B:B,MATCH(H824,RAW_b_TEI0185_REV03!B:B,)+1):'RAW_b_TEI0185_REV03'!B11895,)+MATCH(H824,RAW_b_TEI0185_REV03!B:B,),3),INDEX(RAW_b_TEI0185_REV03!B:D,MATCH(H824,RAW_b_TEI0185_REV03!B:B,0),3)),"---"))),"---")</f>
        <v>---</v>
      </c>
      <c r="T824">
        <f>COUNTIF(RAW_b_TEI0185_REV03!B:B,G824)</f>
        <v>2</v>
      </c>
      <c r="U824" t="str">
        <f t="shared" si="89"/>
        <v>CRUVI_HS_CX-CX_HSO</v>
      </c>
      <c r="W824" t="str">
        <f>IF(IF(IFERROR(VLOOKUP(H824,$O$6:$O$50,1,),1)=1,1,0),IFERROR(VLOOKUP($F$2&amp;"-"&amp;H824,RAW_b_TEI0185_REV03!C:G,4,0),"--"),"---")</f>
        <v>A48</v>
      </c>
      <c r="X824" t="str">
        <f t="shared" si="90"/>
        <v>---</v>
      </c>
    </row>
    <row r="825" spans="1:24" x14ac:dyDescent="0.25">
      <c r="A825" t="s">
        <v>5952</v>
      </c>
      <c r="B825" t="s">
        <v>5946</v>
      </c>
      <c r="C825" t="s">
        <v>639</v>
      </c>
      <c r="D825" t="s">
        <v>862</v>
      </c>
      <c r="E825">
        <v>7</v>
      </c>
      <c r="F825" t="str">
        <f t="shared" si="84"/>
        <v>J21-7</v>
      </c>
      <c r="G825" t="str">
        <f>VLOOKUP(F825,RAW_b_TEI0185_REV03!A:B,2,0)</f>
        <v>CX_SMB_SCL</v>
      </c>
      <c r="H825" t="str">
        <f t="shared" si="85"/>
        <v>CX_SMB_SCL</v>
      </c>
      <c r="I825" t="str">
        <f t="shared" si="86"/>
        <v>--</v>
      </c>
      <c r="J825" t="str">
        <f t="shared" si="87"/>
        <v>--</v>
      </c>
      <c r="K825">
        <f>IFERROR(IF(J825="--",IF(G825=H825,VLOOKUP(G825,RAW_b_TEI0185_REV03!L:N,3,0),SUM(VLOOKUP(H825,RAW_b_TEI0185_REV03!L:N,3,0),VLOOKUP(G825,RAW_b_TEI0185_REV03!L:N,3,0))),"---"),"---")</f>
        <v>174.07859999999999</v>
      </c>
      <c r="L825" t="str">
        <f t="shared" si="88"/>
        <v>J21-7</v>
      </c>
      <c r="M825" t="str">
        <f>IFERROR(IF(
COUNTIF(B2B!H:H,(IF(K825&lt;&gt;"---",IF(INDEX(RAW_b_TEI0185_REV03!B:D,MATCH(H825,RAW_b_TEI0185_REV03!B:B,0),3)=L825,INDEX(
RAW_b_TEI0185_REV03!B:D,MATCH(H825,INDEX(RAW_b_TEI0185_REV03!B:B,MATCH(H825,RAW_b_TEI0185_REV03!B:B,)+1):'RAW_b_TEI0185_REV03'!B11896,)+MATCH(H825,RAW_b_TEI0185_REV03!B:B,),3),INDEX(RAW_b_TEI0185_REV03!B:D,MATCH(H825,RAW_b_TEI0185_REV03!B:B,0),3)),"---")))=1,"---",IF(K825&lt;&gt;"---",IF(INDEX(RAW_b_TEI0185_REV03!B:D,MATCH(H825,RAW_b_TEI0185_REV03!B:B,0),3)=L825,INDEX(
RAW_b_TEI0185_REV03!B:D,MATCH(H825,INDEX(RAW_b_TEI0185_REV03!B:B,MATCH(H825,RAW_b_TEI0185_REV03!B:B,)+1):'RAW_b_TEI0185_REV03'!B11896,)+MATCH(H825,RAW_b_TEI0185_REV03!B:B,),3),INDEX(RAW_b_TEI0185_REV03!B:D,MATCH(H825,RAW_b_TEI0185_REV03!B:B,0),3)),"---")),"---")</f>
        <v>U1-BR109</v>
      </c>
      <c r="N825" t="str">
        <f>IFERROR(IF(AND(B825="B2B",J825="--"),L825,IF(
COUNTIF(B2B!H:H,(IF(K825&lt;&gt;"---",IF(INDEX(RAW_b_TEI0185_REV03!B:D,MATCH(H825,RAW_b_TEI0185_REV03!B:B,0),3)=L825,INDEX(
RAW_b_TEI0185_REV03!B:D,MATCH(H825,INDEX(RAW_b_TEI0185_REV03!B:B,MATCH(H825,RAW_b_TEI0185_REV03!B:B,)+1):'RAW_b_TEI0185_REV03'!B11896,)+MATCH(H825,RAW_b_TEI0185_REV03!B:B,),3),INDEX(RAW_b_TEI0185_REV03!B:D,MATCH(H825,RAW_b_TEI0185_REV03!B:B,0),3)),"---")))=0,"---",IF(K825&lt;&gt;"---",IF(INDEX(RAW_b_TEI0185_REV03!B:D,MATCH(H825,RAW_b_TEI0185_REV03!B:B,0),3)=L825,INDEX(
RAW_b_TEI0185_REV03!B:D,MATCH(H825,INDEX(RAW_b_TEI0185_REV03!B:B,MATCH(H825,RAW_b_TEI0185_REV03!B:B,)+1):'RAW_b_TEI0185_REV03'!B11896,)+MATCH(H825,RAW_b_TEI0185_REV03!B:B,),3),INDEX(RAW_b_TEI0185_REV03!B:D,MATCH(H825,RAW_b_TEI0185_REV03!B:B,0),3)),"---"))),"---")</f>
        <v>---</v>
      </c>
      <c r="T825">
        <f>COUNTIF(RAW_b_TEI0185_REV03!B:B,G825)</f>
        <v>2</v>
      </c>
      <c r="U825" t="str">
        <f t="shared" si="89"/>
        <v>CRUVI_HS_CX-CX_SMB_SCL</v>
      </c>
      <c r="W825" t="str">
        <f>IF(IF(IFERROR(VLOOKUP(H825,$O$6:$O$50,1,),1)=1,1,0),IFERROR(VLOOKUP($F$2&amp;"-"&amp;H825,RAW_b_TEI0185_REV03!C:G,4,0),"--"),"---")</f>
        <v>BR109</v>
      </c>
      <c r="X825" t="str">
        <f t="shared" si="90"/>
        <v>---</v>
      </c>
    </row>
    <row r="826" spans="1:24" x14ac:dyDescent="0.25">
      <c r="A826" t="s">
        <v>5953</v>
      </c>
      <c r="B826" t="s">
        <v>5946</v>
      </c>
      <c r="C826" t="s">
        <v>633</v>
      </c>
      <c r="D826" t="s">
        <v>862</v>
      </c>
      <c r="E826">
        <v>8</v>
      </c>
      <c r="F826" t="str">
        <f t="shared" si="84"/>
        <v>J21-8</v>
      </c>
      <c r="G826" t="str">
        <f>VLOOKUP(F826,RAW_b_TEI0185_REV03!A:B,2,0)</f>
        <v>CX_RESET</v>
      </c>
      <c r="H826" t="str">
        <f t="shared" si="85"/>
        <v>CX_RESET</v>
      </c>
      <c r="I826" t="str">
        <f t="shared" si="86"/>
        <v>--</v>
      </c>
      <c r="J826" t="str">
        <f t="shared" si="87"/>
        <v>--</v>
      </c>
      <c r="K826">
        <f>IFERROR(IF(J826="--",IF(G826=H826,VLOOKUP(G826,RAW_b_TEI0185_REV03!L:N,3,0),SUM(VLOOKUP(H826,RAW_b_TEI0185_REV03!L:N,3,0),VLOOKUP(G826,RAW_b_TEI0185_REV03!L:N,3,0))),"---"),"---")</f>
        <v>103.37949999999999</v>
      </c>
      <c r="L826" t="str">
        <f t="shared" si="88"/>
        <v>J21-8</v>
      </c>
      <c r="M826" t="str">
        <f>IFERROR(IF(
COUNTIF(B2B!H:H,(IF(K826&lt;&gt;"---",IF(INDEX(RAW_b_TEI0185_REV03!B:D,MATCH(H826,RAW_b_TEI0185_REV03!B:B,0),3)=L826,INDEX(
RAW_b_TEI0185_REV03!B:D,MATCH(H826,INDEX(RAW_b_TEI0185_REV03!B:B,MATCH(H826,RAW_b_TEI0185_REV03!B:B,)+1):'RAW_b_TEI0185_REV03'!B11897,)+MATCH(H826,RAW_b_TEI0185_REV03!B:B,),3),INDEX(RAW_b_TEI0185_REV03!B:D,MATCH(H826,RAW_b_TEI0185_REV03!B:B,0),3)),"---")))=1,"---",IF(K826&lt;&gt;"---",IF(INDEX(RAW_b_TEI0185_REV03!B:D,MATCH(H826,RAW_b_TEI0185_REV03!B:B,0),3)=L826,INDEX(
RAW_b_TEI0185_REV03!B:D,MATCH(H826,INDEX(RAW_b_TEI0185_REV03!B:B,MATCH(H826,RAW_b_TEI0185_REV03!B:B,)+1):'RAW_b_TEI0185_REV03'!B11897,)+MATCH(H826,RAW_b_TEI0185_REV03!B:B,),3),INDEX(RAW_b_TEI0185_REV03!B:D,MATCH(H826,RAW_b_TEI0185_REV03!B:B,0),3)),"---")),"---")</f>
        <v>U1-A51</v>
      </c>
      <c r="N826" t="str">
        <f>IFERROR(IF(AND(B826="B2B",J826="--"),L826,IF(
COUNTIF(B2B!H:H,(IF(K826&lt;&gt;"---",IF(INDEX(RAW_b_TEI0185_REV03!B:D,MATCH(H826,RAW_b_TEI0185_REV03!B:B,0),3)=L826,INDEX(
RAW_b_TEI0185_REV03!B:D,MATCH(H826,INDEX(RAW_b_TEI0185_REV03!B:B,MATCH(H826,RAW_b_TEI0185_REV03!B:B,)+1):'RAW_b_TEI0185_REV03'!B11897,)+MATCH(H826,RAW_b_TEI0185_REV03!B:B,),3),INDEX(RAW_b_TEI0185_REV03!B:D,MATCH(H826,RAW_b_TEI0185_REV03!B:B,0),3)),"---")))=0,"---",IF(K826&lt;&gt;"---",IF(INDEX(RAW_b_TEI0185_REV03!B:D,MATCH(H826,RAW_b_TEI0185_REV03!B:B,0),3)=L826,INDEX(
RAW_b_TEI0185_REV03!B:D,MATCH(H826,INDEX(RAW_b_TEI0185_REV03!B:B,MATCH(H826,RAW_b_TEI0185_REV03!B:B,)+1):'RAW_b_TEI0185_REV03'!B11897,)+MATCH(H826,RAW_b_TEI0185_REV03!B:B,),3),INDEX(RAW_b_TEI0185_REV03!B:D,MATCH(H826,RAW_b_TEI0185_REV03!B:B,0),3)),"---"))),"---")</f>
        <v>---</v>
      </c>
      <c r="T826">
        <f>COUNTIF(RAW_b_TEI0185_REV03!B:B,G826)</f>
        <v>2</v>
      </c>
      <c r="U826" t="str">
        <f t="shared" si="89"/>
        <v>CRUVI_HS_CX-CX_RESET</v>
      </c>
      <c r="W826" t="str">
        <f>IF(IF(IFERROR(VLOOKUP(H826,$O$6:$O$50,1,),1)=1,1,0),IFERROR(VLOOKUP($F$2&amp;"-"&amp;H826,RAW_b_TEI0185_REV03!C:G,4,0),"--"),"---")</f>
        <v>A51</v>
      </c>
      <c r="X826" t="str">
        <f t="shared" si="90"/>
        <v>---</v>
      </c>
    </row>
    <row r="827" spans="1:24" x14ac:dyDescent="0.25">
      <c r="A827" t="s">
        <v>5954</v>
      </c>
      <c r="B827" t="s">
        <v>5946</v>
      </c>
      <c r="C827" t="s">
        <v>358</v>
      </c>
      <c r="D827" t="s">
        <v>862</v>
      </c>
      <c r="E827">
        <v>9</v>
      </c>
      <c r="F827" t="str">
        <f t="shared" si="84"/>
        <v>J21-9</v>
      </c>
      <c r="G827" t="str">
        <f>VLOOKUP(F827,RAW_b_TEI0185_REV03!A:B,2,0)</f>
        <v>3.3V</v>
      </c>
      <c r="H827" t="str">
        <f t="shared" si="85"/>
        <v>3.3V</v>
      </c>
      <c r="I827" t="str">
        <f t="shared" si="86"/>
        <v>--</v>
      </c>
      <c r="J827" t="str">
        <f t="shared" si="87"/>
        <v>---</v>
      </c>
      <c r="K827" t="str">
        <f>IFERROR(IF(J827="--",IF(G827=H827,VLOOKUP(G827,RAW_b_TEI0185_REV03!L:N,3,0),SUM(VLOOKUP(H827,RAW_b_TEI0185_REV03!L:N,3,0),VLOOKUP(G827,RAW_b_TEI0185_REV03!L:N,3,0))),"---"),"---")</f>
        <v>---</v>
      </c>
      <c r="L827" t="str">
        <f t="shared" si="88"/>
        <v>J21-9</v>
      </c>
      <c r="M827" t="str">
        <f>IFERROR(IF(
COUNTIF(B2B!H:H,(IF(K827&lt;&gt;"---",IF(INDEX(RAW_b_TEI0185_REV03!B:D,MATCH(H827,RAW_b_TEI0185_REV03!B:B,0),3)=L827,INDEX(
RAW_b_TEI0185_REV03!B:D,MATCH(H827,INDEX(RAW_b_TEI0185_REV03!B:B,MATCH(H827,RAW_b_TEI0185_REV03!B:B,)+1):'RAW_b_TEI0185_REV03'!B11898,)+MATCH(H827,RAW_b_TEI0185_REV03!B:B,),3),INDEX(RAW_b_TEI0185_REV03!B:D,MATCH(H827,RAW_b_TEI0185_REV03!B:B,0),3)),"---")))=1,"---",IF(K827&lt;&gt;"---",IF(INDEX(RAW_b_TEI0185_REV03!B:D,MATCH(H827,RAW_b_TEI0185_REV03!B:B,0),3)=L827,INDEX(
RAW_b_TEI0185_REV03!B:D,MATCH(H827,INDEX(RAW_b_TEI0185_REV03!B:B,MATCH(H827,RAW_b_TEI0185_REV03!B:B,)+1):'RAW_b_TEI0185_REV03'!B11898,)+MATCH(H827,RAW_b_TEI0185_REV03!B:B,),3),INDEX(RAW_b_TEI0185_REV03!B:D,MATCH(H827,RAW_b_TEI0185_REV03!B:B,0),3)),"---")),"---")</f>
        <v>---</v>
      </c>
      <c r="N827" t="str">
        <f>IFERROR(IF(AND(B827="B2B",J827="--"),L827,IF(
COUNTIF(B2B!H:H,(IF(K827&lt;&gt;"---",IF(INDEX(RAW_b_TEI0185_REV03!B:D,MATCH(H827,RAW_b_TEI0185_REV03!B:B,0),3)=L827,INDEX(
RAW_b_TEI0185_REV03!B:D,MATCH(H827,INDEX(RAW_b_TEI0185_REV03!B:B,MATCH(H827,RAW_b_TEI0185_REV03!B:B,)+1):'RAW_b_TEI0185_REV03'!B11898,)+MATCH(H827,RAW_b_TEI0185_REV03!B:B,),3),INDEX(RAW_b_TEI0185_REV03!B:D,MATCH(H827,RAW_b_TEI0185_REV03!B:B,0),3)),"---")))=0,"---",IF(K827&lt;&gt;"---",IF(INDEX(RAW_b_TEI0185_REV03!B:D,MATCH(H827,RAW_b_TEI0185_REV03!B:B,0),3)=L827,INDEX(
RAW_b_TEI0185_REV03!B:D,MATCH(H827,INDEX(RAW_b_TEI0185_REV03!B:B,MATCH(H827,RAW_b_TEI0185_REV03!B:B,)+1):'RAW_b_TEI0185_REV03'!B11898,)+MATCH(H827,RAW_b_TEI0185_REV03!B:B,),3),INDEX(RAW_b_TEI0185_REV03!B:D,MATCH(H827,RAW_b_TEI0185_REV03!B:B,0),3)),"---"))),"---")</f>
        <v>---</v>
      </c>
      <c r="T827">
        <f>COUNTIF(RAW_b_TEI0185_REV03!B:B,G827)</f>
        <v>177</v>
      </c>
      <c r="U827" t="str">
        <f t="shared" si="89"/>
        <v>CRUVI_HS_CX-3.3V</v>
      </c>
      <c r="W827" t="str">
        <f>IF(IF(IFERROR(VLOOKUP(H827,$O$6:$O$50,1,),1)=1,1,0),IFERROR(VLOOKUP($F$2&amp;"-"&amp;H827,RAW_b_TEI0185_REV03!C:G,4,0),"--"),"---")</f>
        <v>---</v>
      </c>
      <c r="X827" t="str">
        <f t="shared" si="90"/>
        <v>---</v>
      </c>
    </row>
    <row r="828" spans="1:24" x14ac:dyDescent="0.25">
      <c r="A828" t="s">
        <v>5955</v>
      </c>
      <c r="B828" t="s">
        <v>5946</v>
      </c>
      <c r="C828" t="s">
        <v>622</v>
      </c>
      <c r="D828" t="s">
        <v>862</v>
      </c>
      <c r="E828">
        <v>10</v>
      </c>
      <c r="F828" t="str">
        <f t="shared" si="84"/>
        <v>J21-10</v>
      </c>
      <c r="G828" t="str">
        <f>VLOOKUP(F828,RAW_b_TEI0185_REV03!A:B,2,0)</f>
        <v>CX_HSI</v>
      </c>
      <c r="H828" t="str">
        <f t="shared" si="85"/>
        <v>CX_HSI</v>
      </c>
      <c r="I828" t="str">
        <f t="shared" si="86"/>
        <v>--</v>
      </c>
      <c r="J828" t="str">
        <f t="shared" si="87"/>
        <v>--</v>
      </c>
      <c r="K828">
        <f>IFERROR(IF(J828="--",IF(G828=H828,VLOOKUP(G828,RAW_b_TEI0185_REV03!L:N,3,0),SUM(VLOOKUP(H828,RAW_b_TEI0185_REV03!L:N,3,0),VLOOKUP(G828,RAW_b_TEI0185_REV03!L:N,3,0))),"---"),"---")</f>
        <v>103.3215</v>
      </c>
      <c r="L828" t="str">
        <f t="shared" si="88"/>
        <v>J21-10</v>
      </c>
      <c r="M828" t="str">
        <f>IFERROR(IF(
COUNTIF(B2B!H:H,(IF(K828&lt;&gt;"---",IF(INDEX(RAW_b_TEI0185_REV03!B:D,MATCH(H828,RAW_b_TEI0185_REV03!B:B,0),3)=L828,INDEX(
RAW_b_TEI0185_REV03!B:D,MATCH(H828,INDEX(RAW_b_TEI0185_REV03!B:B,MATCH(H828,RAW_b_TEI0185_REV03!B:B,)+1):'RAW_b_TEI0185_REV03'!B11899,)+MATCH(H828,RAW_b_TEI0185_REV03!B:B,),3),INDEX(RAW_b_TEI0185_REV03!B:D,MATCH(H828,RAW_b_TEI0185_REV03!B:B,0),3)),"---")))=1,"---",IF(K828&lt;&gt;"---",IF(INDEX(RAW_b_TEI0185_REV03!B:D,MATCH(H828,RAW_b_TEI0185_REV03!B:B,0),3)=L828,INDEX(
RAW_b_TEI0185_REV03!B:D,MATCH(H828,INDEX(RAW_b_TEI0185_REV03!B:B,MATCH(H828,RAW_b_TEI0185_REV03!B:B,)+1):'RAW_b_TEI0185_REV03'!B11899,)+MATCH(H828,RAW_b_TEI0185_REV03!B:B,),3),INDEX(RAW_b_TEI0185_REV03!B:D,MATCH(H828,RAW_b_TEI0185_REV03!B:B,0),3)),"---")),"---")</f>
        <v>U1-A63</v>
      </c>
      <c r="N828" t="str">
        <f>IFERROR(IF(AND(B828="B2B",J828="--"),L828,IF(
COUNTIF(B2B!H:H,(IF(K828&lt;&gt;"---",IF(INDEX(RAW_b_TEI0185_REV03!B:D,MATCH(H828,RAW_b_TEI0185_REV03!B:B,0),3)=L828,INDEX(
RAW_b_TEI0185_REV03!B:D,MATCH(H828,INDEX(RAW_b_TEI0185_REV03!B:B,MATCH(H828,RAW_b_TEI0185_REV03!B:B,)+1):'RAW_b_TEI0185_REV03'!B11899,)+MATCH(H828,RAW_b_TEI0185_REV03!B:B,),3),INDEX(RAW_b_TEI0185_REV03!B:D,MATCH(H828,RAW_b_TEI0185_REV03!B:B,0),3)),"---")))=0,"---",IF(K828&lt;&gt;"---",IF(INDEX(RAW_b_TEI0185_REV03!B:D,MATCH(H828,RAW_b_TEI0185_REV03!B:B,0),3)=L828,INDEX(
RAW_b_TEI0185_REV03!B:D,MATCH(H828,INDEX(RAW_b_TEI0185_REV03!B:B,MATCH(H828,RAW_b_TEI0185_REV03!B:B,)+1):'RAW_b_TEI0185_REV03'!B11899,)+MATCH(H828,RAW_b_TEI0185_REV03!B:B,),3),INDEX(RAW_b_TEI0185_REV03!B:D,MATCH(H828,RAW_b_TEI0185_REV03!B:B,0),3)),"---"))),"---")</f>
        <v>---</v>
      </c>
      <c r="T828">
        <f>COUNTIF(RAW_b_TEI0185_REV03!B:B,G828)</f>
        <v>2</v>
      </c>
      <c r="U828" t="str">
        <f t="shared" si="89"/>
        <v>CRUVI_HS_CX-CX_HSI</v>
      </c>
      <c r="W828" t="str">
        <f>IF(IF(IFERROR(VLOOKUP(H828,$O$6:$O$50,1,),1)=1,1,0),IFERROR(VLOOKUP($F$2&amp;"-"&amp;H828,RAW_b_TEI0185_REV03!C:G,4,0),"--"),"---")</f>
        <v>A63</v>
      </c>
      <c r="X828" t="str">
        <f t="shared" si="90"/>
        <v>---</v>
      </c>
    </row>
    <row r="829" spans="1:24" x14ac:dyDescent="0.25">
      <c r="A829" t="s">
        <v>5956</v>
      </c>
      <c r="B829" t="s">
        <v>5946</v>
      </c>
      <c r="C829" t="s">
        <v>630</v>
      </c>
      <c r="D829" t="s">
        <v>862</v>
      </c>
      <c r="E829">
        <v>11</v>
      </c>
      <c r="F829" t="str">
        <f t="shared" si="84"/>
        <v>J21-11</v>
      </c>
      <c r="G829" t="str">
        <f>VLOOKUP(F829,RAW_b_TEI0185_REV03!A:B,2,0)</f>
        <v>CX_REFCLK</v>
      </c>
      <c r="H829" t="str">
        <f t="shared" si="85"/>
        <v>CX_REFCLK</v>
      </c>
      <c r="I829" t="str">
        <f t="shared" si="86"/>
        <v>--</v>
      </c>
      <c r="J829" t="str">
        <f t="shared" si="87"/>
        <v>--</v>
      </c>
      <c r="K829">
        <f>IFERROR(IF(J829="--",IF(G829=H829,VLOOKUP(G829,RAW_b_TEI0185_REV03!L:N,3,0),SUM(VLOOKUP(H829,RAW_b_TEI0185_REV03!L:N,3,0),VLOOKUP(G829,RAW_b_TEI0185_REV03!L:N,3,0))),"---"),"---")</f>
        <v>174.00460000000001</v>
      </c>
      <c r="L829" t="str">
        <f t="shared" si="88"/>
        <v>J21-11</v>
      </c>
      <c r="M829" t="str">
        <f>IFERROR(IF(
COUNTIF(B2B!H:H,(IF(K829&lt;&gt;"---",IF(INDEX(RAW_b_TEI0185_REV03!B:D,MATCH(H829,RAW_b_TEI0185_REV03!B:B,0),3)=L829,INDEX(
RAW_b_TEI0185_REV03!B:D,MATCH(H829,INDEX(RAW_b_TEI0185_REV03!B:B,MATCH(H829,RAW_b_TEI0185_REV03!B:B,)+1):'RAW_b_TEI0185_REV03'!B11900,)+MATCH(H829,RAW_b_TEI0185_REV03!B:B,),3),INDEX(RAW_b_TEI0185_REV03!B:D,MATCH(H829,RAW_b_TEI0185_REV03!B:B,0),3)),"---")))=1,"---",IF(K829&lt;&gt;"---",IF(INDEX(RAW_b_TEI0185_REV03!B:D,MATCH(H829,RAW_b_TEI0185_REV03!B:B,0),3)=L829,INDEX(
RAW_b_TEI0185_REV03!B:D,MATCH(H829,INDEX(RAW_b_TEI0185_REV03!B:B,MATCH(H829,RAW_b_TEI0185_REV03!B:B,)+1):'RAW_b_TEI0185_REV03'!B11900,)+MATCH(H829,RAW_b_TEI0185_REV03!B:B,),3),INDEX(RAW_b_TEI0185_REV03!B:D,MATCH(H829,RAW_b_TEI0185_REV03!B:B,0),3)),"---")),"---")</f>
        <v>U1-BM109</v>
      </c>
      <c r="N829" t="str">
        <f>IFERROR(IF(AND(B829="B2B",J829="--"),L829,IF(
COUNTIF(B2B!H:H,(IF(K829&lt;&gt;"---",IF(INDEX(RAW_b_TEI0185_REV03!B:D,MATCH(H829,RAW_b_TEI0185_REV03!B:B,0),3)=L829,INDEX(
RAW_b_TEI0185_REV03!B:D,MATCH(H829,INDEX(RAW_b_TEI0185_REV03!B:B,MATCH(H829,RAW_b_TEI0185_REV03!B:B,)+1):'RAW_b_TEI0185_REV03'!B11900,)+MATCH(H829,RAW_b_TEI0185_REV03!B:B,),3),INDEX(RAW_b_TEI0185_REV03!B:D,MATCH(H829,RAW_b_TEI0185_REV03!B:B,0),3)),"---")))=0,"---",IF(K829&lt;&gt;"---",IF(INDEX(RAW_b_TEI0185_REV03!B:D,MATCH(H829,RAW_b_TEI0185_REV03!B:B,0),3)=L829,INDEX(
RAW_b_TEI0185_REV03!B:D,MATCH(H829,INDEX(RAW_b_TEI0185_REV03!B:B,MATCH(H829,RAW_b_TEI0185_REV03!B:B,)+1):'RAW_b_TEI0185_REV03'!B11900,)+MATCH(H829,RAW_b_TEI0185_REV03!B:B,),3),INDEX(RAW_b_TEI0185_REV03!B:D,MATCH(H829,RAW_b_TEI0185_REV03!B:B,0),3)),"---"))),"---")</f>
        <v>---</v>
      </c>
      <c r="T829">
        <f>COUNTIF(RAW_b_TEI0185_REV03!B:B,G829)</f>
        <v>2</v>
      </c>
      <c r="U829" t="str">
        <f t="shared" si="89"/>
        <v>CRUVI_HS_CX-CX_REFCLK</v>
      </c>
      <c r="W829" t="str">
        <f>IF(IF(IFERROR(VLOOKUP(H829,$O$6:$O$50,1,),1)=1,1,0),IFERROR(VLOOKUP($F$2&amp;"-"&amp;H829,RAW_b_TEI0185_REV03!C:G,4,0),"--"),"---")</f>
        <v>BM109</v>
      </c>
      <c r="X829" t="str">
        <f t="shared" si="90"/>
        <v>---</v>
      </c>
    </row>
    <row r="830" spans="1:24" x14ac:dyDescent="0.25">
      <c r="A830" t="s">
        <v>5957</v>
      </c>
      <c r="B830" t="s">
        <v>5946</v>
      </c>
      <c r="C830" t="s">
        <v>294</v>
      </c>
      <c r="D830" t="s">
        <v>862</v>
      </c>
      <c r="E830">
        <v>12</v>
      </c>
      <c r="F830" t="str">
        <f t="shared" si="84"/>
        <v>J21-12</v>
      </c>
      <c r="G830" t="str">
        <f>VLOOKUP(F830,RAW_b_TEI0185_REV03!A:B,2,0)</f>
        <v>GND</v>
      </c>
      <c r="H830" t="str">
        <f t="shared" si="85"/>
        <v>GND</v>
      </c>
      <c r="I830" t="str">
        <f t="shared" si="86"/>
        <v>--</v>
      </c>
      <c r="J830" t="str">
        <f t="shared" si="87"/>
        <v>---</v>
      </c>
      <c r="K830" t="str">
        <f>IFERROR(IF(J830="--",IF(G830=H830,VLOOKUP(G830,RAW_b_TEI0185_REV03!L:N,3,0),SUM(VLOOKUP(H830,RAW_b_TEI0185_REV03!L:N,3,0),VLOOKUP(G830,RAW_b_TEI0185_REV03!L:N,3,0))),"---"),"---")</f>
        <v>---</v>
      </c>
      <c r="L830" t="str">
        <f t="shared" si="88"/>
        <v>J21-12</v>
      </c>
      <c r="M830" t="str">
        <f>IFERROR(IF(
COUNTIF(B2B!H:H,(IF(K830&lt;&gt;"---",IF(INDEX(RAW_b_TEI0185_REV03!B:D,MATCH(H830,RAW_b_TEI0185_REV03!B:B,0),3)=L830,INDEX(
RAW_b_TEI0185_REV03!B:D,MATCH(H830,INDEX(RAW_b_TEI0185_REV03!B:B,MATCH(H830,RAW_b_TEI0185_REV03!B:B,)+1):'RAW_b_TEI0185_REV03'!B11901,)+MATCH(H830,RAW_b_TEI0185_REV03!B:B,),3),INDEX(RAW_b_TEI0185_REV03!B:D,MATCH(H830,RAW_b_TEI0185_REV03!B:B,0),3)),"---")))=1,"---",IF(K830&lt;&gt;"---",IF(INDEX(RAW_b_TEI0185_REV03!B:D,MATCH(H830,RAW_b_TEI0185_REV03!B:B,0),3)=L830,INDEX(
RAW_b_TEI0185_REV03!B:D,MATCH(H830,INDEX(RAW_b_TEI0185_REV03!B:B,MATCH(H830,RAW_b_TEI0185_REV03!B:B,)+1):'RAW_b_TEI0185_REV03'!B11901,)+MATCH(H830,RAW_b_TEI0185_REV03!B:B,),3),INDEX(RAW_b_TEI0185_REV03!B:D,MATCH(H830,RAW_b_TEI0185_REV03!B:B,0),3)),"---")),"---")</f>
        <v>---</v>
      </c>
      <c r="N830" t="str">
        <f>IFERROR(IF(AND(B830="B2B",J830="--"),L830,IF(
COUNTIF(B2B!H:H,(IF(K830&lt;&gt;"---",IF(INDEX(RAW_b_TEI0185_REV03!B:D,MATCH(H830,RAW_b_TEI0185_REV03!B:B,0),3)=L830,INDEX(
RAW_b_TEI0185_REV03!B:D,MATCH(H830,INDEX(RAW_b_TEI0185_REV03!B:B,MATCH(H830,RAW_b_TEI0185_REV03!B:B,)+1):'RAW_b_TEI0185_REV03'!B11901,)+MATCH(H830,RAW_b_TEI0185_REV03!B:B,),3),INDEX(RAW_b_TEI0185_REV03!B:D,MATCH(H830,RAW_b_TEI0185_REV03!B:B,0),3)),"---")))=0,"---",IF(K830&lt;&gt;"---",IF(INDEX(RAW_b_TEI0185_REV03!B:D,MATCH(H830,RAW_b_TEI0185_REV03!B:B,0),3)=L830,INDEX(
RAW_b_TEI0185_REV03!B:D,MATCH(H830,INDEX(RAW_b_TEI0185_REV03!B:B,MATCH(H830,RAW_b_TEI0185_REV03!B:B,)+1):'RAW_b_TEI0185_REV03'!B11901,)+MATCH(H830,RAW_b_TEI0185_REV03!B:B,),3),INDEX(RAW_b_TEI0185_REV03!B:D,MATCH(H830,RAW_b_TEI0185_REV03!B:B,0),3)),"---"))),"---")</f>
        <v>---</v>
      </c>
      <c r="T830">
        <f>COUNTIF(RAW_b_TEI0185_REV03!B:B,G830)</f>
        <v>2019</v>
      </c>
      <c r="U830" t="str">
        <f t="shared" si="89"/>
        <v>CRUVI_HS_CX-GND</v>
      </c>
      <c r="W830" t="str">
        <f>IF(IF(IFERROR(VLOOKUP(H830,$O$6:$O$50,1,),1)=1,1,0),IFERROR(VLOOKUP($F$2&amp;"-"&amp;H830,RAW_b_TEI0185_REV03!C:G,4,0),"--"),"---")</f>
        <v>---</v>
      </c>
      <c r="X830" t="str">
        <f t="shared" si="90"/>
        <v>---</v>
      </c>
    </row>
    <row r="831" spans="1:24" x14ac:dyDescent="0.25">
      <c r="A831" t="s">
        <v>5958</v>
      </c>
      <c r="B831" t="s">
        <v>5946</v>
      </c>
      <c r="C831" t="s">
        <v>294</v>
      </c>
      <c r="D831" t="s">
        <v>862</v>
      </c>
      <c r="E831">
        <v>13</v>
      </c>
      <c r="F831" t="str">
        <f t="shared" si="84"/>
        <v>J21-13</v>
      </c>
      <c r="G831" t="str">
        <f>VLOOKUP(F831,RAW_b_TEI0185_REV03!A:B,2,0)</f>
        <v>GND</v>
      </c>
      <c r="H831" t="str">
        <f t="shared" si="85"/>
        <v>GND</v>
      </c>
      <c r="I831" t="str">
        <f t="shared" si="86"/>
        <v>--</v>
      </c>
      <c r="J831" t="str">
        <f t="shared" si="87"/>
        <v>---</v>
      </c>
      <c r="K831" t="str">
        <f>IFERROR(IF(J831="--",IF(G831=H831,VLOOKUP(G831,RAW_b_TEI0185_REV03!L:N,3,0),SUM(VLOOKUP(H831,RAW_b_TEI0185_REV03!L:N,3,0),VLOOKUP(G831,RAW_b_TEI0185_REV03!L:N,3,0))),"---"),"---")</f>
        <v>---</v>
      </c>
      <c r="L831" t="str">
        <f t="shared" si="88"/>
        <v>J21-13</v>
      </c>
      <c r="M831" t="str">
        <f>IFERROR(IF(
COUNTIF(B2B!H:H,(IF(K831&lt;&gt;"---",IF(INDEX(RAW_b_TEI0185_REV03!B:D,MATCH(H831,RAW_b_TEI0185_REV03!B:B,0),3)=L831,INDEX(
RAW_b_TEI0185_REV03!B:D,MATCH(H831,INDEX(RAW_b_TEI0185_REV03!B:B,MATCH(H831,RAW_b_TEI0185_REV03!B:B,)+1):'RAW_b_TEI0185_REV03'!B11902,)+MATCH(H831,RAW_b_TEI0185_REV03!B:B,),3),INDEX(RAW_b_TEI0185_REV03!B:D,MATCH(H831,RAW_b_TEI0185_REV03!B:B,0),3)),"---")))=1,"---",IF(K831&lt;&gt;"---",IF(INDEX(RAW_b_TEI0185_REV03!B:D,MATCH(H831,RAW_b_TEI0185_REV03!B:B,0),3)=L831,INDEX(
RAW_b_TEI0185_REV03!B:D,MATCH(H831,INDEX(RAW_b_TEI0185_REV03!B:B,MATCH(H831,RAW_b_TEI0185_REV03!B:B,)+1):'RAW_b_TEI0185_REV03'!B11902,)+MATCH(H831,RAW_b_TEI0185_REV03!B:B,),3),INDEX(RAW_b_TEI0185_REV03!B:D,MATCH(H831,RAW_b_TEI0185_REV03!B:B,0),3)),"---")),"---")</f>
        <v>---</v>
      </c>
      <c r="N831" t="str">
        <f>IFERROR(IF(AND(B831="B2B",J831="--"),L831,IF(
COUNTIF(B2B!H:H,(IF(K831&lt;&gt;"---",IF(INDEX(RAW_b_TEI0185_REV03!B:D,MATCH(H831,RAW_b_TEI0185_REV03!B:B,0),3)=L831,INDEX(
RAW_b_TEI0185_REV03!B:D,MATCH(H831,INDEX(RAW_b_TEI0185_REV03!B:B,MATCH(H831,RAW_b_TEI0185_REV03!B:B,)+1):'RAW_b_TEI0185_REV03'!B11902,)+MATCH(H831,RAW_b_TEI0185_REV03!B:B,),3),INDEX(RAW_b_TEI0185_REV03!B:D,MATCH(H831,RAW_b_TEI0185_REV03!B:B,0),3)),"---")))=0,"---",IF(K831&lt;&gt;"---",IF(INDEX(RAW_b_TEI0185_REV03!B:D,MATCH(H831,RAW_b_TEI0185_REV03!B:B,0),3)=L831,INDEX(
RAW_b_TEI0185_REV03!B:D,MATCH(H831,INDEX(RAW_b_TEI0185_REV03!B:B,MATCH(H831,RAW_b_TEI0185_REV03!B:B,)+1):'RAW_b_TEI0185_REV03'!B11902,)+MATCH(H831,RAW_b_TEI0185_REV03!B:B,),3),INDEX(RAW_b_TEI0185_REV03!B:D,MATCH(H831,RAW_b_TEI0185_REV03!B:B,0),3)),"---"))),"---")</f>
        <v>---</v>
      </c>
      <c r="T831">
        <f>COUNTIF(RAW_b_TEI0185_REV03!B:B,G831)</f>
        <v>2019</v>
      </c>
      <c r="U831" t="str">
        <f t="shared" si="89"/>
        <v>CRUVI_HS_CX-GND</v>
      </c>
      <c r="W831" t="str">
        <f>IF(IF(IFERROR(VLOOKUP(H831,$O$6:$O$50,1,),1)=1,1,0),IFERROR(VLOOKUP($F$2&amp;"-"&amp;H831,RAW_b_TEI0185_REV03!C:G,4,0),"--"),"---")</f>
        <v>---</v>
      </c>
      <c r="X831" t="str">
        <f t="shared" si="90"/>
        <v>---</v>
      </c>
    </row>
    <row r="832" spans="1:24" x14ac:dyDescent="0.25">
      <c r="A832" t="s">
        <v>5959</v>
      </c>
      <c r="B832" t="s">
        <v>5946</v>
      </c>
      <c r="C832" t="s">
        <v>553</v>
      </c>
      <c r="D832" t="s">
        <v>862</v>
      </c>
      <c r="E832">
        <v>14</v>
      </c>
      <c r="F832" t="str">
        <f t="shared" si="84"/>
        <v>J21-14</v>
      </c>
      <c r="G832" t="str">
        <f>VLOOKUP(F832,RAW_b_TEI0185_REV03!A:B,2,0)</f>
        <v>CX_A0_P</v>
      </c>
      <c r="H832" t="str">
        <f t="shared" si="85"/>
        <v>CX_A0_P</v>
      </c>
      <c r="I832" t="str">
        <f t="shared" si="86"/>
        <v>--</v>
      </c>
      <c r="J832" t="str">
        <f t="shared" si="87"/>
        <v>--</v>
      </c>
      <c r="K832">
        <f>IFERROR(IF(J832="--",IF(G832=H832,VLOOKUP(G832,RAW_b_TEI0185_REV03!L:N,3,0),SUM(VLOOKUP(H832,RAW_b_TEI0185_REV03!L:N,3,0),VLOOKUP(G832,RAW_b_TEI0185_REV03!L:N,3,0))),"---"),"---")</f>
        <v>128.37819999999999</v>
      </c>
      <c r="L832" t="str">
        <f t="shared" si="88"/>
        <v>J21-14</v>
      </c>
      <c r="M832" t="str">
        <f>IFERROR(IF(
COUNTIF(B2B!H:H,(IF(K832&lt;&gt;"---",IF(INDEX(RAW_b_TEI0185_REV03!B:D,MATCH(H832,RAW_b_TEI0185_REV03!B:B,0),3)=L832,INDEX(
RAW_b_TEI0185_REV03!B:D,MATCH(H832,INDEX(RAW_b_TEI0185_REV03!B:B,MATCH(H832,RAW_b_TEI0185_REV03!B:B,)+1):'RAW_b_TEI0185_REV03'!B11903,)+MATCH(H832,RAW_b_TEI0185_REV03!B:B,),3),INDEX(RAW_b_TEI0185_REV03!B:D,MATCH(H832,RAW_b_TEI0185_REV03!B:B,0),3)),"---")))=1,"---",IF(K832&lt;&gt;"---",IF(INDEX(RAW_b_TEI0185_REV03!B:D,MATCH(H832,RAW_b_TEI0185_REV03!B:B,0),3)=L832,INDEX(
RAW_b_TEI0185_REV03!B:D,MATCH(H832,INDEX(RAW_b_TEI0185_REV03!B:B,MATCH(H832,RAW_b_TEI0185_REV03!B:B,)+1):'RAW_b_TEI0185_REV03'!B11903,)+MATCH(H832,RAW_b_TEI0185_REV03!B:B,),3),INDEX(RAW_b_TEI0185_REV03!B:D,MATCH(H832,RAW_b_TEI0185_REV03!B:B,0),3)),"---")),"---")</f>
        <v>U1-D44</v>
      </c>
      <c r="N832" t="str">
        <f>IFERROR(IF(AND(B832="B2B",J832="--"),L832,IF(
COUNTIF(B2B!H:H,(IF(K832&lt;&gt;"---",IF(INDEX(RAW_b_TEI0185_REV03!B:D,MATCH(H832,RAW_b_TEI0185_REV03!B:B,0),3)=L832,INDEX(
RAW_b_TEI0185_REV03!B:D,MATCH(H832,INDEX(RAW_b_TEI0185_REV03!B:B,MATCH(H832,RAW_b_TEI0185_REV03!B:B,)+1):'RAW_b_TEI0185_REV03'!B11903,)+MATCH(H832,RAW_b_TEI0185_REV03!B:B,),3),INDEX(RAW_b_TEI0185_REV03!B:D,MATCH(H832,RAW_b_TEI0185_REV03!B:B,0),3)),"---")))=0,"---",IF(K832&lt;&gt;"---",IF(INDEX(RAW_b_TEI0185_REV03!B:D,MATCH(H832,RAW_b_TEI0185_REV03!B:B,0),3)=L832,INDEX(
RAW_b_TEI0185_REV03!B:D,MATCH(H832,INDEX(RAW_b_TEI0185_REV03!B:B,MATCH(H832,RAW_b_TEI0185_REV03!B:B,)+1):'RAW_b_TEI0185_REV03'!B11903,)+MATCH(H832,RAW_b_TEI0185_REV03!B:B,),3),INDEX(RAW_b_TEI0185_REV03!B:D,MATCH(H832,RAW_b_TEI0185_REV03!B:B,0),3)),"---"))),"---")</f>
        <v>---</v>
      </c>
      <c r="T832">
        <f>COUNTIF(RAW_b_TEI0185_REV03!B:B,G832)</f>
        <v>2</v>
      </c>
      <c r="U832" t="str">
        <f t="shared" si="89"/>
        <v>CRUVI_HS_CX-CX_A0_P</v>
      </c>
      <c r="W832" t="str">
        <f>IF(IF(IFERROR(VLOOKUP(H832,$O$6:$O$50,1,),1)=1,1,0),IFERROR(VLOOKUP($F$2&amp;"-"&amp;H832,RAW_b_TEI0185_REV03!C:G,4,0),"--"),"---")</f>
        <v>D44</v>
      </c>
      <c r="X832" t="str">
        <f t="shared" si="90"/>
        <v>---</v>
      </c>
    </row>
    <row r="833" spans="1:24" x14ac:dyDescent="0.25">
      <c r="A833" t="s">
        <v>5960</v>
      </c>
      <c r="B833" t="s">
        <v>5946</v>
      </c>
      <c r="C833" t="s">
        <v>589</v>
      </c>
      <c r="D833" t="s">
        <v>862</v>
      </c>
      <c r="E833">
        <v>15</v>
      </c>
      <c r="F833" t="str">
        <f t="shared" si="84"/>
        <v>J21-15</v>
      </c>
      <c r="G833" t="str">
        <f>VLOOKUP(F833,RAW_b_TEI0185_REV03!A:B,2,0)</f>
        <v>CX_B0_P</v>
      </c>
      <c r="H833" t="str">
        <f t="shared" si="85"/>
        <v>CX_B0_P</v>
      </c>
      <c r="I833" t="str">
        <f t="shared" si="86"/>
        <v>--</v>
      </c>
      <c r="J833" t="str">
        <f t="shared" si="87"/>
        <v>--</v>
      </c>
      <c r="K833">
        <f>IFERROR(IF(J833="--",IF(G833=H833,VLOOKUP(G833,RAW_b_TEI0185_REV03!L:N,3,0),SUM(VLOOKUP(H833,RAW_b_TEI0185_REV03!L:N,3,0),VLOOKUP(G833,RAW_b_TEI0185_REV03!L:N,3,0))),"---"),"---")</f>
        <v>133.4598</v>
      </c>
      <c r="L833" t="str">
        <f t="shared" si="88"/>
        <v>J21-15</v>
      </c>
      <c r="M833" t="str">
        <f>IFERROR(IF(
COUNTIF(B2B!H:H,(IF(K833&lt;&gt;"---",IF(INDEX(RAW_b_TEI0185_REV03!B:D,MATCH(H833,RAW_b_TEI0185_REV03!B:B,0),3)=L833,INDEX(
RAW_b_TEI0185_REV03!B:D,MATCH(H833,INDEX(RAW_b_TEI0185_REV03!B:B,MATCH(H833,RAW_b_TEI0185_REV03!B:B,)+1):'RAW_b_TEI0185_REV03'!B11904,)+MATCH(H833,RAW_b_TEI0185_REV03!B:B,),3),INDEX(RAW_b_TEI0185_REV03!B:D,MATCH(H833,RAW_b_TEI0185_REV03!B:B,0),3)),"---")))=1,"---",IF(K833&lt;&gt;"---",IF(INDEX(RAW_b_TEI0185_REV03!B:D,MATCH(H833,RAW_b_TEI0185_REV03!B:B,0),3)=L833,INDEX(
RAW_b_TEI0185_REV03!B:D,MATCH(H833,INDEX(RAW_b_TEI0185_REV03!B:B,MATCH(H833,RAW_b_TEI0185_REV03!B:B,)+1):'RAW_b_TEI0185_REV03'!B11904,)+MATCH(H833,RAW_b_TEI0185_REV03!B:B,),3),INDEX(RAW_b_TEI0185_REV03!B:D,MATCH(H833,RAW_b_TEI0185_REV03!B:B,0),3)),"---")),"---")</f>
        <v>U1-F55</v>
      </c>
      <c r="N833" t="str">
        <f>IFERROR(IF(AND(B833="B2B",J833="--"),L833,IF(
COUNTIF(B2B!H:H,(IF(K833&lt;&gt;"---",IF(INDEX(RAW_b_TEI0185_REV03!B:D,MATCH(H833,RAW_b_TEI0185_REV03!B:B,0),3)=L833,INDEX(
RAW_b_TEI0185_REV03!B:D,MATCH(H833,INDEX(RAW_b_TEI0185_REV03!B:B,MATCH(H833,RAW_b_TEI0185_REV03!B:B,)+1):'RAW_b_TEI0185_REV03'!B11904,)+MATCH(H833,RAW_b_TEI0185_REV03!B:B,),3),INDEX(RAW_b_TEI0185_REV03!B:D,MATCH(H833,RAW_b_TEI0185_REV03!B:B,0),3)),"---")))=0,"---",IF(K833&lt;&gt;"---",IF(INDEX(RAW_b_TEI0185_REV03!B:D,MATCH(H833,RAW_b_TEI0185_REV03!B:B,0),3)=L833,INDEX(
RAW_b_TEI0185_REV03!B:D,MATCH(H833,INDEX(RAW_b_TEI0185_REV03!B:B,MATCH(H833,RAW_b_TEI0185_REV03!B:B,)+1):'RAW_b_TEI0185_REV03'!B11904,)+MATCH(H833,RAW_b_TEI0185_REV03!B:B,),3),INDEX(RAW_b_TEI0185_REV03!B:D,MATCH(H833,RAW_b_TEI0185_REV03!B:B,0),3)),"---"))),"---")</f>
        <v>---</v>
      </c>
      <c r="T833">
        <f>COUNTIF(RAW_b_TEI0185_REV03!B:B,G833)</f>
        <v>2</v>
      </c>
      <c r="U833" t="str">
        <f t="shared" si="89"/>
        <v>CRUVI_HS_CX-CX_B0_P</v>
      </c>
      <c r="W833" t="str">
        <f>IF(IF(IFERROR(VLOOKUP(H833,$O$6:$O$50,1,),1)=1,1,0),IFERROR(VLOOKUP($F$2&amp;"-"&amp;H833,RAW_b_TEI0185_REV03!C:G,4,0),"--"),"---")</f>
        <v>F55</v>
      </c>
      <c r="X833" t="str">
        <f t="shared" si="90"/>
        <v>---</v>
      </c>
    </row>
    <row r="834" spans="1:24" x14ac:dyDescent="0.25">
      <c r="A834" t="s">
        <v>5961</v>
      </c>
      <c r="B834" t="s">
        <v>5946</v>
      </c>
      <c r="C834" t="s">
        <v>550</v>
      </c>
      <c r="D834" t="s">
        <v>862</v>
      </c>
      <c r="E834">
        <v>16</v>
      </c>
      <c r="F834" t="str">
        <f t="shared" si="84"/>
        <v>J21-16</v>
      </c>
      <c r="G834" t="str">
        <f>VLOOKUP(F834,RAW_b_TEI0185_REV03!A:B,2,0)</f>
        <v>CX_A0_N</v>
      </c>
      <c r="H834" t="str">
        <f t="shared" si="85"/>
        <v>CX_A0_N</v>
      </c>
      <c r="I834" t="str">
        <f t="shared" si="86"/>
        <v>--</v>
      </c>
      <c r="J834" t="str">
        <f t="shared" si="87"/>
        <v>--</v>
      </c>
      <c r="K834">
        <f>IFERROR(IF(J834="--",IF(G834=H834,VLOOKUP(G834,RAW_b_TEI0185_REV03!L:N,3,0),SUM(VLOOKUP(H834,RAW_b_TEI0185_REV03!L:N,3,0),VLOOKUP(G834,RAW_b_TEI0185_REV03!L:N,3,0))),"---"),"---")</f>
        <v>128.5043</v>
      </c>
      <c r="L834" t="str">
        <f t="shared" si="88"/>
        <v>J21-16</v>
      </c>
      <c r="M834" t="str">
        <f>IFERROR(IF(
COUNTIF(B2B!H:H,(IF(K834&lt;&gt;"---",IF(INDEX(RAW_b_TEI0185_REV03!B:D,MATCH(H834,RAW_b_TEI0185_REV03!B:B,0),3)=L834,INDEX(
RAW_b_TEI0185_REV03!B:D,MATCH(H834,INDEX(RAW_b_TEI0185_REV03!B:B,MATCH(H834,RAW_b_TEI0185_REV03!B:B,)+1):'RAW_b_TEI0185_REV03'!B11905,)+MATCH(H834,RAW_b_TEI0185_REV03!B:B,),3),INDEX(RAW_b_TEI0185_REV03!B:D,MATCH(H834,RAW_b_TEI0185_REV03!B:B,0),3)),"---")))=1,"---",IF(K834&lt;&gt;"---",IF(INDEX(RAW_b_TEI0185_REV03!B:D,MATCH(H834,RAW_b_TEI0185_REV03!B:B,0),3)=L834,INDEX(
RAW_b_TEI0185_REV03!B:D,MATCH(H834,INDEX(RAW_b_TEI0185_REV03!B:B,MATCH(H834,RAW_b_TEI0185_REV03!B:B,)+1):'RAW_b_TEI0185_REV03'!B11905,)+MATCH(H834,RAW_b_TEI0185_REV03!B:B,),3),INDEX(RAW_b_TEI0185_REV03!B:D,MATCH(H834,RAW_b_TEI0185_REV03!B:B,0),3)),"---")),"---")</f>
        <v>U1-F44</v>
      </c>
      <c r="N834" t="str">
        <f>IFERROR(IF(AND(B834="B2B",J834="--"),L834,IF(
COUNTIF(B2B!H:H,(IF(K834&lt;&gt;"---",IF(INDEX(RAW_b_TEI0185_REV03!B:D,MATCH(H834,RAW_b_TEI0185_REV03!B:B,0),3)=L834,INDEX(
RAW_b_TEI0185_REV03!B:D,MATCH(H834,INDEX(RAW_b_TEI0185_REV03!B:B,MATCH(H834,RAW_b_TEI0185_REV03!B:B,)+1):'RAW_b_TEI0185_REV03'!B11905,)+MATCH(H834,RAW_b_TEI0185_REV03!B:B,),3),INDEX(RAW_b_TEI0185_REV03!B:D,MATCH(H834,RAW_b_TEI0185_REV03!B:B,0),3)),"---")))=0,"---",IF(K834&lt;&gt;"---",IF(INDEX(RAW_b_TEI0185_REV03!B:D,MATCH(H834,RAW_b_TEI0185_REV03!B:B,0),3)=L834,INDEX(
RAW_b_TEI0185_REV03!B:D,MATCH(H834,INDEX(RAW_b_TEI0185_REV03!B:B,MATCH(H834,RAW_b_TEI0185_REV03!B:B,)+1):'RAW_b_TEI0185_REV03'!B11905,)+MATCH(H834,RAW_b_TEI0185_REV03!B:B,),3),INDEX(RAW_b_TEI0185_REV03!B:D,MATCH(H834,RAW_b_TEI0185_REV03!B:B,0),3)),"---"))),"---")</f>
        <v>---</v>
      </c>
      <c r="T834">
        <f>COUNTIF(RAW_b_TEI0185_REV03!B:B,G834)</f>
        <v>2</v>
      </c>
      <c r="U834" t="str">
        <f t="shared" si="89"/>
        <v>CRUVI_HS_CX-CX_A0_N</v>
      </c>
      <c r="W834" t="str">
        <f>IF(IF(IFERROR(VLOOKUP(H834,$O$6:$O$50,1,),1)=1,1,0),IFERROR(VLOOKUP($F$2&amp;"-"&amp;H834,RAW_b_TEI0185_REV03!C:G,4,0),"--"),"---")</f>
        <v>F44</v>
      </c>
      <c r="X834" t="str">
        <f t="shared" si="90"/>
        <v>---</v>
      </c>
    </row>
    <row r="835" spans="1:24" x14ac:dyDescent="0.25">
      <c r="A835" t="s">
        <v>5962</v>
      </c>
      <c r="B835" t="s">
        <v>5946</v>
      </c>
      <c r="C835" t="s">
        <v>586</v>
      </c>
      <c r="D835" t="s">
        <v>862</v>
      </c>
      <c r="E835">
        <v>17</v>
      </c>
      <c r="F835" t="str">
        <f t="shared" si="84"/>
        <v>J21-17</v>
      </c>
      <c r="G835" t="str">
        <f>VLOOKUP(F835,RAW_b_TEI0185_REV03!A:B,2,0)</f>
        <v>CX_B0_N</v>
      </c>
      <c r="H835" t="str">
        <f t="shared" si="85"/>
        <v>CX_B0_N</v>
      </c>
      <c r="I835" t="str">
        <f t="shared" si="86"/>
        <v>--</v>
      </c>
      <c r="J835" t="str">
        <f t="shared" si="87"/>
        <v>--</v>
      </c>
      <c r="K835">
        <f>IFERROR(IF(J835="--",IF(G835=H835,VLOOKUP(G835,RAW_b_TEI0185_REV03!L:N,3,0),SUM(VLOOKUP(H835,RAW_b_TEI0185_REV03!L:N,3,0),VLOOKUP(G835,RAW_b_TEI0185_REV03!L:N,3,0))),"---"),"---")</f>
        <v>133.5121</v>
      </c>
      <c r="L835" t="str">
        <f t="shared" si="88"/>
        <v>J21-17</v>
      </c>
      <c r="M835" t="str">
        <f>IFERROR(IF(
COUNTIF(B2B!H:H,(IF(K835&lt;&gt;"---",IF(INDEX(RAW_b_TEI0185_REV03!B:D,MATCH(H835,RAW_b_TEI0185_REV03!B:B,0),3)=L835,INDEX(
RAW_b_TEI0185_REV03!B:D,MATCH(H835,INDEX(RAW_b_TEI0185_REV03!B:B,MATCH(H835,RAW_b_TEI0185_REV03!B:B,)+1):'RAW_b_TEI0185_REV03'!B11906,)+MATCH(H835,RAW_b_TEI0185_REV03!B:B,),3),INDEX(RAW_b_TEI0185_REV03!B:D,MATCH(H835,RAW_b_TEI0185_REV03!B:B,0),3)),"---")))=1,"---",IF(K835&lt;&gt;"---",IF(INDEX(RAW_b_TEI0185_REV03!B:D,MATCH(H835,RAW_b_TEI0185_REV03!B:B,0),3)=L835,INDEX(
RAW_b_TEI0185_REV03!B:D,MATCH(H835,INDEX(RAW_b_TEI0185_REV03!B:B,MATCH(H835,RAW_b_TEI0185_REV03!B:B,)+1):'RAW_b_TEI0185_REV03'!B11906,)+MATCH(H835,RAW_b_TEI0185_REV03!B:B,),3),INDEX(RAW_b_TEI0185_REV03!B:D,MATCH(H835,RAW_b_TEI0185_REV03!B:B,0),3)),"---")),"---")</f>
        <v>U1-D55</v>
      </c>
      <c r="N835" t="str">
        <f>IFERROR(IF(AND(B835="B2B",J835="--"),L835,IF(
COUNTIF(B2B!H:H,(IF(K835&lt;&gt;"---",IF(INDEX(RAW_b_TEI0185_REV03!B:D,MATCH(H835,RAW_b_TEI0185_REV03!B:B,0),3)=L835,INDEX(
RAW_b_TEI0185_REV03!B:D,MATCH(H835,INDEX(RAW_b_TEI0185_REV03!B:B,MATCH(H835,RAW_b_TEI0185_REV03!B:B,)+1):'RAW_b_TEI0185_REV03'!B11906,)+MATCH(H835,RAW_b_TEI0185_REV03!B:B,),3),INDEX(RAW_b_TEI0185_REV03!B:D,MATCH(H835,RAW_b_TEI0185_REV03!B:B,0),3)),"---")))=0,"---",IF(K835&lt;&gt;"---",IF(INDEX(RAW_b_TEI0185_REV03!B:D,MATCH(H835,RAW_b_TEI0185_REV03!B:B,0),3)=L835,INDEX(
RAW_b_TEI0185_REV03!B:D,MATCH(H835,INDEX(RAW_b_TEI0185_REV03!B:B,MATCH(H835,RAW_b_TEI0185_REV03!B:B,)+1):'RAW_b_TEI0185_REV03'!B11906,)+MATCH(H835,RAW_b_TEI0185_REV03!B:B,),3),INDEX(RAW_b_TEI0185_REV03!B:D,MATCH(H835,RAW_b_TEI0185_REV03!B:B,0),3)),"---"))),"---")</f>
        <v>---</v>
      </c>
      <c r="T835">
        <f>COUNTIF(RAW_b_TEI0185_REV03!B:B,G835)</f>
        <v>2</v>
      </c>
      <c r="U835" t="str">
        <f t="shared" si="89"/>
        <v>CRUVI_HS_CX-CX_B0_N</v>
      </c>
      <c r="W835" t="str">
        <f>IF(IF(IFERROR(VLOOKUP(H835,$O$6:$O$50,1,),1)=1,1,0),IFERROR(VLOOKUP($F$2&amp;"-"&amp;H835,RAW_b_TEI0185_REV03!C:G,4,0),"--"),"---")</f>
        <v>D55</v>
      </c>
      <c r="X835" t="str">
        <f t="shared" si="90"/>
        <v>---</v>
      </c>
    </row>
    <row r="836" spans="1:24" x14ac:dyDescent="0.25">
      <c r="A836" t="s">
        <v>5963</v>
      </c>
      <c r="B836" t="s">
        <v>5946</v>
      </c>
      <c r="C836" t="s">
        <v>294</v>
      </c>
      <c r="D836" t="s">
        <v>862</v>
      </c>
      <c r="E836">
        <v>18</v>
      </c>
      <c r="F836" t="str">
        <f t="shared" si="84"/>
        <v>J21-18</v>
      </c>
      <c r="G836" t="str">
        <f>VLOOKUP(F836,RAW_b_TEI0185_REV03!A:B,2,0)</f>
        <v>GND</v>
      </c>
      <c r="H836" t="str">
        <f t="shared" si="85"/>
        <v>GND</v>
      </c>
      <c r="I836" t="str">
        <f t="shared" si="86"/>
        <v>--</v>
      </c>
      <c r="J836" t="str">
        <f t="shared" si="87"/>
        <v>---</v>
      </c>
      <c r="K836" t="str">
        <f>IFERROR(IF(J836="--",IF(G836=H836,VLOOKUP(G836,RAW_b_TEI0185_REV03!L:N,3,0),SUM(VLOOKUP(H836,RAW_b_TEI0185_REV03!L:N,3,0),VLOOKUP(G836,RAW_b_TEI0185_REV03!L:N,3,0))),"---"),"---")</f>
        <v>---</v>
      </c>
      <c r="L836" t="str">
        <f t="shared" si="88"/>
        <v>J21-18</v>
      </c>
      <c r="M836" t="str">
        <f>IFERROR(IF(
COUNTIF(B2B!H:H,(IF(K836&lt;&gt;"---",IF(INDEX(RAW_b_TEI0185_REV03!B:D,MATCH(H836,RAW_b_TEI0185_REV03!B:B,0),3)=L836,INDEX(
RAW_b_TEI0185_REV03!B:D,MATCH(H836,INDEX(RAW_b_TEI0185_REV03!B:B,MATCH(H836,RAW_b_TEI0185_REV03!B:B,)+1):'RAW_b_TEI0185_REV03'!B11907,)+MATCH(H836,RAW_b_TEI0185_REV03!B:B,),3),INDEX(RAW_b_TEI0185_REV03!B:D,MATCH(H836,RAW_b_TEI0185_REV03!B:B,0),3)),"---")))=1,"---",IF(K836&lt;&gt;"---",IF(INDEX(RAW_b_TEI0185_REV03!B:D,MATCH(H836,RAW_b_TEI0185_REV03!B:B,0),3)=L836,INDEX(
RAW_b_TEI0185_REV03!B:D,MATCH(H836,INDEX(RAW_b_TEI0185_REV03!B:B,MATCH(H836,RAW_b_TEI0185_REV03!B:B,)+1):'RAW_b_TEI0185_REV03'!B11907,)+MATCH(H836,RAW_b_TEI0185_REV03!B:B,),3),INDEX(RAW_b_TEI0185_REV03!B:D,MATCH(H836,RAW_b_TEI0185_REV03!B:B,0),3)),"---")),"---")</f>
        <v>---</v>
      </c>
      <c r="N836" t="str">
        <f>IFERROR(IF(AND(B836="B2B",J836="--"),L836,IF(
COUNTIF(B2B!H:H,(IF(K836&lt;&gt;"---",IF(INDEX(RAW_b_TEI0185_REV03!B:D,MATCH(H836,RAW_b_TEI0185_REV03!B:B,0),3)=L836,INDEX(
RAW_b_TEI0185_REV03!B:D,MATCH(H836,INDEX(RAW_b_TEI0185_REV03!B:B,MATCH(H836,RAW_b_TEI0185_REV03!B:B,)+1):'RAW_b_TEI0185_REV03'!B11907,)+MATCH(H836,RAW_b_TEI0185_REV03!B:B,),3),INDEX(RAW_b_TEI0185_REV03!B:D,MATCH(H836,RAW_b_TEI0185_REV03!B:B,0),3)),"---")))=0,"---",IF(K836&lt;&gt;"---",IF(INDEX(RAW_b_TEI0185_REV03!B:D,MATCH(H836,RAW_b_TEI0185_REV03!B:B,0),3)=L836,INDEX(
RAW_b_TEI0185_REV03!B:D,MATCH(H836,INDEX(RAW_b_TEI0185_REV03!B:B,MATCH(H836,RAW_b_TEI0185_REV03!B:B,)+1):'RAW_b_TEI0185_REV03'!B11907,)+MATCH(H836,RAW_b_TEI0185_REV03!B:B,),3),INDEX(RAW_b_TEI0185_REV03!B:D,MATCH(H836,RAW_b_TEI0185_REV03!B:B,0),3)),"---"))),"---")</f>
        <v>---</v>
      </c>
      <c r="T836">
        <f>COUNTIF(RAW_b_TEI0185_REV03!B:B,G836)</f>
        <v>2019</v>
      </c>
      <c r="U836" t="str">
        <f t="shared" si="89"/>
        <v>CRUVI_HS_CX-GND</v>
      </c>
      <c r="W836" t="str">
        <f>IF(IF(IFERROR(VLOOKUP(H836,$O$6:$O$50,1,),1)=1,1,0),IFERROR(VLOOKUP($F$2&amp;"-"&amp;H836,RAW_b_TEI0185_REV03!C:G,4,0),"--"),"---")</f>
        <v>---</v>
      </c>
      <c r="X836" t="str">
        <f t="shared" si="90"/>
        <v>---</v>
      </c>
    </row>
    <row r="837" spans="1:24" x14ac:dyDescent="0.25">
      <c r="A837" t="s">
        <v>5964</v>
      </c>
      <c r="B837" t="s">
        <v>5946</v>
      </c>
      <c r="C837" t="s">
        <v>294</v>
      </c>
      <c r="D837" t="s">
        <v>862</v>
      </c>
      <c r="E837">
        <v>19</v>
      </c>
      <c r="F837" t="str">
        <f t="shared" si="84"/>
        <v>J21-19</v>
      </c>
      <c r="G837" t="str">
        <f>VLOOKUP(F837,RAW_b_TEI0185_REV03!A:B,2,0)</f>
        <v>GND</v>
      </c>
      <c r="H837" t="str">
        <f t="shared" si="85"/>
        <v>GND</v>
      </c>
      <c r="I837" t="str">
        <f t="shared" si="86"/>
        <v>--</v>
      </c>
      <c r="J837" t="str">
        <f t="shared" si="87"/>
        <v>---</v>
      </c>
      <c r="K837" t="str">
        <f>IFERROR(IF(J837="--",IF(G837=H837,VLOOKUP(G837,RAW_b_TEI0185_REV03!L:N,3,0),SUM(VLOOKUP(H837,RAW_b_TEI0185_REV03!L:N,3,0),VLOOKUP(G837,RAW_b_TEI0185_REV03!L:N,3,0))),"---"),"---")</f>
        <v>---</v>
      </c>
      <c r="L837" t="str">
        <f t="shared" si="88"/>
        <v>J21-19</v>
      </c>
      <c r="M837" t="str">
        <f>IFERROR(IF(
COUNTIF(B2B!H:H,(IF(K837&lt;&gt;"---",IF(INDEX(RAW_b_TEI0185_REV03!B:D,MATCH(H837,RAW_b_TEI0185_REV03!B:B,0),3)=L837,INDEX(
RAW_b_TEI0185_REV03!B:D,MATCH(H837,INDEX(RAW_b_TEI0185_REV03!B:B,MATCH(H837,RAW_b_TEI0185_REV03!B:B,)+1):'RAW_b_TEI0185_REV03'!B11908,)+MATCH(H837,RAW_b_TEI0185_REV03!B:B,),3),INDEX(RAW_b_TEI0185_REV03!B:D,MATCH(H837,RAW_b_TEI0185_REV03!B:B,0),3)),"---")))=1,"---",IF(K837&lt;&gt;"---",IF(INDEX(RAW_b_TEI0185_REV03!B:D,MATCH(H837,RAW_b_TEI0185_REV03!B:B,0),3)=L837,INDEX(
RAW_b_TEI0185_REV03!B:D,MATCH(H837,INDEX(RAW_b_TEI0185_REV03!B:B,MATCH(H837,RAW_b_TEI0185_REV03!B:B,)+1):'RAW_b_TEI0185_REV03'!B11908,)+MATCH(H837,RAW_b_TEI0185_REV03!B:B,),3),INDEX(RAW_b_TEI0185_REV03!B:D,MATCH(H837,RAW_b_TEI0185_REV03!B:B,0),3)),"---")),"---")</f>
        <v>---</v>
      </c>
      <c r="N837" t="str">
        <f>IFERROR(IF(AND(B837="B2B",J837="--"),L837,IF(
COUNTIF(B2B!H:H,(IF(K837&lt;&gt;"---",IF(INDEX(RAW_b_TEI0185_REV03!B:D,MATCH(H837,RAW_b_TEI0185_REV03!B:B,0),3)=L837,INDEX(
RAW_b_TEI0185_REV03!B:D,MATCH(H837,INDEX(RAW_b_TEI0185_REV03!B:B,MATCH(H837,RAW_b_TEI0185_REV03!B:B,)+1):'RAW_b_TEI0185_REV03'!B11908,)+MATCH(H837,RAW_b_TEI0185_REV03!B:B,),3),INDEX(RAW_b_TEI0185_REV03!B:D,MATCH(H837,RAW_b_TEI0185_REV03!B:B,0),3)),"---")))=0,"---",IF(K837&lt;&gt;"---",IF(INDEX(RAW_b_TEI0185_REV03!B:D,MATCH(H837,RAW_b_TEI0185_REV03!B:B,0),3)=L837,INDEX(
RAW_b_TEI0185_REV03!B:D,MATCH(H837,INDEX(RAW_b_TEI0185_REV03!B:B,MATCH(H837,RAW_b_TEI0185_REV03!B:B,)+1):'RAW_b_TEI0185_REV03'!B11908,)+MATCH(H837,RAW_b_TEI0185_REV03!B:B,),3),INDEX(RAW_b_TEI0185_REV03!B:D,MATCH(H837,RAW_b_TEI0185_REV03!B:B,0),3)),"---"))),"---")</f>
        <v>---</v>
      </c>
      <c r="T837">
        <f>COUNTIF(RAW_b_TEI0185_REV03!B:B,G837)</f>
        <v>2019</v>
      </c>
      <c r="U837" t="str">
        <f t="shared" si="89"/>
        <v>CRUVI_HS_CX-GND</v>
      </c>
      <c r="W837" t="str">
        <f>IF(IF(IFERROR(VLOOKUP(H837,$O$6:$O$50,1,),1)=1,1,0),IFERROR(VLOOKUP($F$2&amp;"-"&amp;H837,RAW_b_TEI0185_REV03!C:G,4,0),"--"),"---")</f>
        <v>---</v>
      </c>
      <c r="X837" t="str">
        <f t="shared" si="90"/>
        <v>---</v>
      </c>
    </row>
    <row r="838" spans="1:24" x14ac:dyDescent="0.25">
      <c r="A838" t="s">
        <v>5965</v>
      </c>
      <c r="B838" t="s">
        <v>5946</v>
      </c>
      <c r="C838" t="s">
        <v>559</v>
      </c>
      <c r="D838" t="s">
        <v>862</v>
      </c>
      <c r="E838">
        <v>20</v>
      </c>
      <c r="F838" t="str">
        <f t="shared" si="84"/>
        <v>J21-20</v>
      </c>
      <c r="G838" t="str">
        <f>VLOOKUP(F838,RAW_b_TEI0185_REV03!A:B,2,0)</f>
        <v>CX_A1_P</v>
      </c>
      <c r="H838" t="str">
        <f t="shared" si="85"/>
        <v>CX_A1_P</v>
      </c>
      <c r="I838" t="str">
        <f t="shared" si="86"/>
        <v>--</v>
      </c>
      <c r="J838" t="str">
        <f t="shared" si="87"/>
        <v>--</v>
      </c>
      <c r="K838">
        <f>IFERROR(IF(J838="--",IF(G838=H838,VLOOKUP(G838,RAW_b_TEI0185_REV03!L:N,3,0),SUM(VLOOKUP(H838,RAW_b_TEI0185_REV03!L:N,3,0),VLOOKUP(G838,RAW_b_TEI0185_REV03!L:N,3,0))),"---"),"---")</f>
        <v>129.0591</v>
      </c>
      <c r="L838" t="str">
        <f t="shared" si="88"/>
        <v>J21-20</v>
      </c>
      <c r="M838" t="str">
        <f>IFERROR(IF(
COUNTIF(B2B!H:H,(IF(K838&lt;&gt;"---",IF(INDEX(RAW_b_TEI0185_REV03!B:D,MATCH(H838,RAW_b_TEI0185_REV03!B:B,0),3)=L838,INDEX(
RAW_b_TEI0185_REV03!B:D,MATCH(H838,INDEX(RAW_b_TEI0185_REV03!B:B,MATCH(H838,RAW_b_TEI0185_REV03!B:B,)+1):'RAW_b_TEI0185_REV03'!B11909,)+MATCH(H838,RAW_b_TEI0185_REV03!B:B,),3),INDEX(RAW_b_TEI0185_REV03!B:D,MATCH(H838,RAW_b_TEI0185_REV03!B:B,0),3)),"---")))=1,"---",IF(K838&lt;&gt;"---",IF(INDEX(RAW_b_TEI0185_REV03!B:D,MATCH(H838,RAW_b_TEI0185_REV03!B:B,0),3)=L838,INDEX(
RAW_b_TEI0185_REV03!B:D,MATCH(H838,INDEX(RAW_b_TEI0185_REV03!B:B,MATCH(H838,RAW_b_TEI0185_REV03!B:B,)+1):'RAW_b_TEI0185_REV03'!B11909,)+MATCH(H838,RAW_b_TEI0185_REV03!B:B,),3),INDEX(RAW_b_TEI0185_REV03!B:D,MATCH(H838,RAW_b_TEI0185_REV03!B:B,0),3)),"---")),"---")</f>
        <v>U1-H58</v>
      </c>
      <c r="N838" t="str">
        <f>IFERROR(IF(AND(B838="B2B",J838="--"),L838,IF(
COUNTIF(B2B!H:H,(IF(K838&lt;&gt;"---",IF(INDEX(RAW_b_TEI0185_REV03!B:D,MATCH(H838,RAW_b_TEI0185_REV03!B:B,0),3)=L838,INDEX(
RAW_b_TEI0185_REV03!B:D,MATCH(H838,INDEX(RAW_b_TEI0185_REV03!B:B,MATCH(H838,RAW_b_TEI0185_REV03!B:B,)+1):'RAW_b_TEI0185_REV03'!B11909,)+MATCH(H838,RAW_b_TEI0185_REV03!B:B,),3),INDEX(RAW_b_TEI0185_REV03!B:D,MATCH(H838,RAW_b_TEI0185_REV03!B:B,0),3)),"---")))=0,"---",IF(K838&lt;&gt;"---",IF(INDEX(RAW_b_TEI0185_REV03!B:D,MATCH(H838,RAW_b_TEI0185_REV03!B:B,0),3)=L838,INDEX(
RAW_b_TEI0185_REV03!B:D,MATCH(H838,INDEX(RAW_b_TEI0185_REV03!B:B,MATCH(H838,RAW_b_TEI0185_REV03!B:B,)+1):'RAW_b_TEI0185_REV03'!B11909,)+MATCH(H838,RAW_b_TEI0185_REV03!B:B,),3),INDEX(RAW_b_TEI0185_REV03!B:D,MATCH(H838,RAW_b_TEI0185_REV03!B:B,0),3)),"---"))),"---")</f>
        <v>---</v>
      </c>
      <c r="T838">
        <f>COUNTIF(RAW_b_TEI0185_REV03!B:B,G838)</f>
        <v>2</v>
      </c>
      <c r="U838" t="str">
        <f t="shared" si="89"/>
        <v>CRUVI_HS_CX-CX_A1_P</v>
      </c>
      <c r="W838" t="str">
        <f>IF(IF(IFERROR(VLOOKUP(H838,$O$6:$O$50,1,),1)=1,1,0),IFERROR(VLOOKUP($F$2&amp;"-"&amp;H838,RAW_b_TEI0185_REV03!C:G,4,0),"--"),"---")</f>
        <v>H58</v>
      </c>
      <c r="X838" t="str">
        <f t="shared" si="90"/>
        <v>---</v>
      </c>
    </row>
    <row r="839" spans="1:24" x14ac:dyDescent="0.25">
      <c r="A839" t="s">
        <v>5966</v>
      </c>
      <c r="B839" t="s">
        <v>5946</v>
      </c>
      <c r="C839" t="s">
        <v>595</v>
      </c>
      <c r="D839" t="s">
        <v>862</v>
      </c>
      <c r="E839">
        <v>21</v>
      </c>
      <c r="F839" t="str">
        <f t="shared" ref="F839:F902" si="91">$D839&amp;"-"&amp;$E839</f>
        <v>J21-21</v>
      </c>
      <c r="G839" t="str">
        <f>VLOOKUP(F839,RAW_b_TEI0185_REV03!A:B,2,0)</f>
        <v>CX_B1_P</v>
      </c>
      <c r="H839" t="str">
        <f t="shared" ref="H839:H902" si="92">IF(IF(COUNTIF($Q$6:$S$150,G839)&gt;0,"---","--")="---",VLOOKUP(G839,$Q$6:$S$150,3,0),G839)</f>
        <v>CX_B1_P</v>
      </c>
      <c r="I839" t="str">
        <f t="shared" ref="I839:I902" si="93">IF(IF(COUNTIF($Q$6:$S$150,G839)&gt;0,"---","--")="---",VLOOKUP(G839,$Q$6:$S$150,2,0),"--")</f>
        <v>--</v>
      </c>
      <c r="J839" t="str">
        <f t="shared" ref="J839:J902" si="94">IF(COUNTIF($O$6:$O$100,G839)&gt;0,"---","--")</f>
        <v>--</v>
      </c>
      <c r="K839">
        <f>IFERROR(IF(J839="--",IF(G839=H839,VLOOKUP(G839,RAW_b_TEI0185_REV03!L:N,3,0),SUM(VLOOKUP(H839,RAW_b_TEI0185_REV03!L:N,3,0),VLOOKUP(G839,RAW_b_TEI0185_REV03!L:N,3,0))),"---"),"---")</f>
        <v>134.19710000000001</v>
      </c>
      <c r="L839" t="str">
        <f t="shared" ref="L839:L902" si="95">$D839&amp;"-"&amp;$E839</f>
        <v>J21-21</v>
      </c>
      <c r="M839" t="str">
        <f>IFERROR(IF(
COUNTIF(B2B!H:H,(IF(K839&lt;&gt;"---",IF(INDEX(RAW_b_TEI0185_REV03!B:D,MATCH(H839,RAW_b_TEI0185_REV03!B:B,0),3)=L839,INDEX(
RAW_b_TEI0185_REV03!B:D,MATCH(H839,INDEX(RAW_b_TEI0185_REV03!B:B,MATCH(H839,RAW_b_TEI0185_REV03!B:B,)+1):'RAW_b_TEI0185_REV03'!B11910,)+MATCH(H839,RAW_b_TEI0185_REV03!B:B,),3),INDEX(RAW_b_TEI0185_REV03!B:D,MATCH(H839,RAW_b_TEI0185_REV03!B:B,0),3)),"---")))=1,"---",IF(K839&lt;&gt;"---",IF(INDEX(RAW_b_TEI0185_REV03!B:D,MATCH(H839,RAW_b_TEI0185_REV03!B:B,0),3)=L839,INDEX(
RAW_b_TEI0185_REV03!B:D,MATCH(H839,INDEX(RAW_b_TEI0185_REV03!B:B,MATCH(H839,RAW_b_TEI0185_REV03!B:B,)+1):'RAW_b_TEI0185_REV03'!B11910,)+MATCH(H839,RAW_b_TEI0185_REV03!B:B,),3),INDEX(RAW_b_TEI0185_REV03!B:D,MATCH(H839,RAW_b_TEI0185_REV03!B:B,0),3)),"---")),"---")</f>
        <v>U1-M58</v>
      </c>
      <c r="N839" t="str">
        <f>IFERROR(IF(AND(B839="B2B",J839="--"),L839,IF(
COUNTIF(B2B!H:H,(IF(K839&lt;&gt;"---",IF(INDEX(RAW_b_TEI0185_REV03!B:D,MATCH(H839,RAW_b_TEI0185_REV03!B:B,0),3)=L839,INDEX(
RAW_b_TEI0185_REV03!B:D,MATCH(H839,INDEX(RAW_b_TEI0185_REV03!B:B,MATCH(H839,RAW_b_TEI0185_REV03!B:B,)+1):'RAW_b_TEI0185_REV03'!B11910,)+MATCH(H839,RAW_b_TEI0185_REV03!B:B,),3),INDEX(RAW_b_TEI0185_REV03!B:D,MATCH(H839,RAW_b_TEI0185_REV03!B:B,0),3)),"---")))=0,"---",IF(K839&lt;&gt;"---",IF(INDEX(RAW_b_TEI0185_REV03!B:D,MATCH(H839,RAW_b_TEI0185_REV03!B:B,0),3)=L839,INDEX(
RAW_b_TEI0185_REV03!B:D,MATCH(H839,INDEX(RAW_b_TEI0185_REV03!B:B,MATCH(H839,RAW_b_TEI0185_REV03!B:B,)+1):'RAW_b_TEI0185_REV03'!B11910,)+MATCH(H839,RAW_b_TEI0185_REV03!B:B,),3),INDEX(RAW_b_TEI0185_REV03!B:D,MATCH(H839,RAW_b_TEI0185_REV03!B:B,0),3)),"---"))),"---")</f>
        <v>---</v>
      </c>
      <c r="T839">
        <f>COUNTIF(RAW_b_TEI0185_REV03!B:B,G839)</f>
        <v>2</v>
      </c>
      <c r="U839" t="str">
        <f t="shared" ref="U839:U902" si="96">$B839&amp;"-"&amp;$C839</f>
        <v>CRUVI_HS_CX-CX_B1_P</v>
      </c>
      <c r="W839" t="str">
        <f>IF(IF(IFERROR(VLOOKUP(H839,$O$6:$O$50,1,),1)=1,1,0),IFERROR(VLOOKUP($F$2&amp;"-"&amp;H839,RAW_b_TEI0185_REV03!C:G,4,0),"--"),"---")</f>
        <v>M58</v>
      </c>
      <c r="X839" t="str">
        <f t="shared" ref="X839:X902" si="97">IF(AND(J839="--",W839="--"),M839,"---")</f>
        <v>---</v>
      </c>
    </row>
    <row r="840" spans="1:24" x14ac:dyDescent="0.25">
      <c r="A840" t="s">
        <v>5967</v>
      </c>
      <c r="B840" t="s">
        <v>5946</v>
      </c>
      <c r="C840" t="s">
        <v>556</v>
      </c>
      <c r="D840" t="s">
        <v>862</v>
      </c>
      <c r="E840">
        <v>22</v>
      </c>
      <c r="F840" t="str">
        <f t="shared" si="91"/>
        <v>J21-22</v>
      </c>
      <c r="G840" t="str">
        <f>VLOOKUP(F840,RAW_b_TEI0185_REV03!A:B,2,0)</f>
        <v>CX_A1_N</v>
      </c>
      <c r="H840" t="str">
        <f t="shared" si="92"/>
        <v>CX_A1_N</v>
      </c>
      <c r="I840" t="str">
        <f t="shared" si="93"/>
        <v>--</v>
      </c>
      <c r="J840" t="str">
        <f t="shared" si="94"/>
        <v>--</v>
      </c>
      <c r="K840">
        <f>IFERROR(IF(J840="--",IF(G840=H840,VLOOKUP(G840,RAW_b_TEI0185_REV03!L:N,3,0),SUM(VLOOKUP(H840,RAW_b_TEI0185_REV03!L:N,3,0),VLOOKUP(G840,RAW_b_TEI0185_REV03!L:N,3,0))),"---"),"---")</f>
        <v>129.00829999999999</v>
      </c>
      <c r="L840" t="str">
        <f t="shared" si="95"/>
        <v>J21-22</v>
      </c>
      <c r="M840" t="str">
        <f>IFERROR(IF(
COUNTIF(B2B!H:H,(IF(K840&lt;&gt;"---",IF(INDEX(RAW_b_TEI0185_REV03!B:D,MATCH(H840,RAW_b_TEI0185_REV03!B:B,0),3)=L840,INDEX(
RAW_b_TEI0185_REV03!B:D,MATCH(H840,INDEX(RAW_b_TEI0185_REV03!B:B,MATCH(H840,RAW_b_TEI0185_REV03!B:B,)+1):'RAW_b_TEI0185_REV03'!B11911,)+MATCH(H840,RAW_b_TEI0185_REV03!B:B,),3),INDEX(RAW_b_TEI0185_REV03!B:D,MATCH(H840,RAW_b_TEI0185_REV03!B:B,0),3)),"---")))=1,"---",IF(K840&lt;&gt;"---",IF(INDEX(RAW_b_TEI0185_REV03!B:D,MATCH(H840,RAW_b_TEI0185_REV03!B:B,0),3)=L840,INDEX(
RAW_b_TEI0185_REV03!B:D,MATCH(H840,INDEX(RAW_b_TEI0185_REV03!B:B,MATCH(H840,RAW_b_TEI0185_REV03!B:B,)+1):'RAW_b_TEI0185_REV03'!B11911,)+MATCH(H840,RAW_b_TEI0185_REV03!B:B,),3),INDEX(RAW_b_TEI0185_REV03!B:D,MATCH(H840,RAW_b_TEI0185_REV03!B:B,0),3)),"---")),"---")</f>
        <v>U1-F58</v>
      </c>
      <c r="N840" t="str">
        <f>IFERROR(IF(AND(B840="B2B",J840="--"),L840,IF(
COUNTIF(B2B!H:H,(IF(K840&lt;&gt;"---",IF(INDEX(RAW_b_TEI0185_REV03!B:D,MATCH(H840,RAW_b_TEI0185_REV03!B:B,0),3)=L840,INDEX(
RAW_b_TEI0185_REV03!B:D,MATCH(H840,INDEX(RAW_b_TEI0185_REV03!B:B,MATCH(H840,RAW_b_TEI0185_REV03!B:B,)+1):'RAW_b_TEI0185_REV03'!B11911,)+MATCH(H840,RAW_b_TEI0185_REV03!B:B,),3),INDEX(RAW_b_TEI0185_REV03!B:D,MATCH(H840,RAW_b_TEI0185_REV03!B:B,0),3)),"---")))=0,"---",IF(K840&lt;&gt;"---",IF(INDEX(RAW_b_TEI0185_REV03!B:D,MATCH(H840,RAW_b_TEI0185_REV03!B:B,0),3)=L840,INDEX(
RAW_b_TEI0185_REV03!B:D,MATCH(H840,INDEX(RAW_b_TEI0185_REV03!B:B,MATCH(H840,RAW_b_TEI0185_REV03!B:B,)+1):'RAW_b_TEI0185_REV03'!B11911,)+MATCH(H840,RAW_b_TEI0185_REV03!B:B,),3),INDEX(RAW_b_TEI0185_REV03!B:D,MATCH(H840,RAW_b_TEI0185_REV03!B:B,0),3)),"---"))),"---")</f>
        <v>---</v>
      </c>
      <c r="T840">
        <f>COUNTIF(RAW_b_TEI0185_REV03!B:B,G840)</f>
        <v>2</v>
      </c>
      <c r="U840" t="str">
        <f t="shared" si="96"/>
        <v>CRUVI_HS_CX-CX_A1_N</v>
      </c>
      <c r="W840" t="str">
        <f>IF(IF(IFERROR(VLOOKUP(H840,$O$6:$O$50,1,),1)=1,1,0),IFERROR(VLOOKUP($F$2&amp;"-"&amp;H840,RAW_b_TEI0185_REV03!C:G,4,0),"--"),"---")</f>
        <v>F58</v>
      </c>
      <c r="X840" t="str">
        <f t="shared" si="97"/>
        <v>---</v>
      </c>
    </row>
    <row r="841" spans="1:24" x14ac:dyDescent="0.25">
      <c r="A841" t="s">
        <v>5968</v>
      </c>
      <c r="B841" t="s">
        <v>5946</v>
      </c>
      <c r="C841" t="s">
        <v>592</v>
      </c>
      <c r="D841" t="s">
        <v>862</v>
      </c>
      <c r="E841">
        <v>23</v>
      </c>
      <c r="F841" t="str">
        <f t="shared" si="91"/>
        <v>J21-23</v>
      </c>
      <c r="G841" t="str">
        <f>VLOOKUP(F841,RAW_b_TEI0185_REV03!A:B,2,0)</f>
        <v>CX_B1_N</v>
      </c>
      <c r="H841" t="str">
        <f t="shared" si="92"/>
        <v>CX_B1_N</v>
      </c>
      <c r="I841" t="str">
        <f t="shared" si="93"/>
        <v>--</v>
      </c>
      <c r="J841" t="str">
        <f t="shared" si="94"/>
        <v>--</v>
      </c>
      <c r="K841">
        <f>IFERROR(IF(J841="--",IF(G841=H841,VLOOKUP(G841,RAW_b_TEI0185_REV03!L:N,3,0),SUM(VLOOKUP(H841,RAW_b_TEI0185_REV03!L:N,3,0),VLOOKUP(G841,RAW_b_TEI0185_REV03!L:N,3,0))),"---"),"---")</f>
        <v>134.24639999999999</v>
      </c>
      <c r="L841" t="str">
        <f t="shared" si="95"/>
        <v>J21-23</v>
      </c>
      <c r="M841" t="str">
        <f>IFERROR(IF(
COUNTIF(B2B!H:H,(IF(K841&lt;&gt;"---",IF(INDEX(RAW_b_TEI0185_REV03!B:D,MATCH(H841,RAW_b_TEI0185_REV03!B:B,0),3)=L841,INDEX(
RAW_b_TEI0185_REV03!B:D,MATCH(H841,INDEX(RAW_b_TEI0185_REV03!B:B,MATCH(H841,RAW_b_TEI0185_REV03!B:B,)+1):'RAW_b_TEI0185_REV03'!B11912,)+MATCH(H841,RAW_b_TEI0185_REV03!B:B,),3),INDEX(RAW_b_TEI0185_REV03!B:D,MATCH(H841,RAW_b_TEI0185_REV03!B:B,0),3)),"---")))=1,"---",IF(K841&lt;&gt;"---",IF(INDEX(RAW_b_TEI0185_REV03!B:D,MATCH(H841,RAW_b_TEI0185_REV03!B:B,0),3)=L841,INDEX(
RAW_b_TEI0185_REV03!B:D,MATCH(H841,INDEX(RAW_b_TEI0185_REV03!B:B,MATCH(H841,RAW_b_TEI0185_REV03!B:B,)+1):'RAW_b_TEI0185_REV03'!B11912,)+MATCH(H841,RAW_b_TEI0185_REV03!B:B,),3),INDEX(RAW_b_TEI0185_REV03!B:D,MATCH(H841,RAW_b_TEI0185_REV03!B:B,0),3)),"---")),"---")</f>
        <v>U1-K58</v>
      </c>
      <c r="N841" t="str">
        <f>IFERROR(IF(AND(B841="B2B",J841="--"),L841,IF(
COUNTIF(B2B!H:H,(IF(K841&lt;&gt;"---",IF(INDEX(RAW_b_TEI0185_REV03!B:D,MATCH(H841,RAW_b_TEI0185_REV03!B:B,0),3)=L841,INDEX(
RAW_b_TEI0185_REV03!B:D,MATCH(H841,INDEX(RAW_b_TEI0185_REV03!B:B,MATCH(H841,RAW_b_TEI0185_REV03!B:B,)+1):'RAW_b_TEI0185_REV03'!B11912,)+MATCH(H841,RAW_b_TEI0185_REV03!B:B,),3),INDEX(RAW_b_TEI0185_REV03!B:D,MATCH(H841,RAW_b_TEI0185_REV03!B:B,0),3)),"---")))=0,"---",IF(K841&lt;&gt;"---",IF(INDEX(RAW_b_TEI0185_REV03!B:D,MATCH(H841,RAW_b_TEI0185_REV03!B:B,0),3)=L841,INDEX(
RAW_b_TEI0185_REV03!B:D,MATCH(H841,INDEX(RAW_b_TEI0185_REV03!B:B,MATCH(H841,RAW_b_TEI0185_REV03!B:B,)+1):'RAW_b_TEI0185_REV03'!B11912,)+MATCH(H841,RAW_b_TEI0185_REV03!B:B,),3),INDEX(RAW_b_TEI0185_REV03!B:D,MATCH(H841,RAW_b_TEI0185_REV03!B:B,0),3)),"---"))),"---")</f>
        <v>---</v>
      </c>
      <c r="T841">
        <f>COUNTIF(RAW_b_TEI0185_REV03!B:B,G841)</f>
        <v>2</v>
      </c>
      <c r="U841" t="str">
        <f t="shared" si="96"/>
        <v>CRUVI_HS_CX-CX_B1_N</v>
      </c>
      <c r="W841" t="str">
        <f>IF(IF(IFERROR(VLOOKUP(H841,$O$6:$O$50,1,),1)=1,1,0),IFERROR(VLOOKUP($F$2&amp;"-"&amp;H841,RAW_b_TEI0185_REV03!C:G,4,0),"--"),"---")</f>
        <v>K58</v>
      </c>
      <c r="X841" t="str">
        <f t="shared" si="97"/>
        <v>---</v>
      </c>
    </row>
    <row r="842" spans="1:24" x14ac:dyDescent="0.25">
      <c r="A842" t="s">
        <v>5969</v>
      </c>
      <c r="B842" t="s">
        <v>5946</v>
      </c>
      <c r="C842" t="s">
        <v>294</v>
      </c>
      <c r="D842" t="s">
        <v>862</v>
      </c>
      <c r="E842">
        <v>24</v>
      </c>
      <c r="F842" t="str">
        <f t="shared" si="91"/>
        <v>J21-24</v>
      </c>
      <c r="G842" t="str">
        <f>VLOOKUP(F842,RAW_b_TEI0185_REV03!A:B,2,0)</f>
        <v>GND</v>
      </c>
      <c r="H842" t="str">
        <f t="shared" si="92"/>
        <v>GND</v>
      </c>
      <c r="I842" t="str">
        <f t="shared" si="93"/>
        <v>--</v>
      </c>
      <c r="J842" t="str">
        <f t="shared" si="94"/>
        <v>---</v>
      </c>
      <c r="K842" t="str">
        <f>IFERROR(IF(J842="--",IF(G842=H842,VLOOKUP(G842,RAW_b_TEI0185_REV03!L:N,3,0),SUM(VLOOKUP(H842,RAW_b_TEI0185_REV03!L:N,3,0),VLOOKUP(G842,RAW_b_TEI0185_REV03!L:N,3,0))),"---"),"---")</f>
        <v>---</v>
      </c>
      <c r="L842" t="str">
        <f t="shared" si="95"/>
        <v>J21-24</v>
      </c>
      <c r="M842" t="str">
        <f>IFERROR(IF(
COUNTIF(B2B!H:H,(IF(K842&lt;&gt;"---",IF(INDEX(RAW_b_TEI0185_REV03!B:D,MATCH(H842,RAW_b_TEI0185_REV03!B:B,0),3)=L842,INDEX(
RAW_b_TEI0185_REV03!B:D,MATCH(H842,INDEX(RAW_b_TEI0185_REV03!B:B,MATCH(H842,RAW_b_TEI0185_REV03!B:B,)+1):'RAW_b_TEI0185_REV03'!B11913,)+MATCH(H842,RAW_b_TEI0185_REV03!B:B,),3),INDEX(RAW_b_TEI0185_REV03!B:D,MATCH(H842,RAW_b_TEI0185_REV03!B:B,0),3)),"---")))=1,"---",IF(K842&lt;&gt;"---",IF(INDEX(RAW_b_TEI0185_REV03!B:D,MATCH(H842,RAW_b_TEI0185_REV03!B:B,0),3)=L842,INDEX(
RAW_b_TEI0185_REV03!B:D,MATCH(H842,INDEX(RAW_b_TEI0185_REV03!B:B,MATCH(H842,RAW_b_TEI0185_REV03!B:B,)+1):'RAW_b_TEI0185_REV03'!B11913,)+MATCH(H842,RAW_b_TEI0185_REV03!B:B,),3),INDEX(RAW_b_TEI0185_REV03!B:D,MATCH(H842,RAW_b_TEI0185_REV03!B:B,0),3)),"---")),"---")</f>
        <v>---</v>
      </c>
      <c r="N842" t="str">
        <f>IFERROR(IF(AND(B842="B2B",J842="--"),L842,IF(
COUNTIF(B2B!H:H,(IF(K842&lt;&gt;"---",IF(INDEX(RAW_b_TEI0185_REV03!B:D,MATCH(H842,RAW_b_TEI0185_REV03!B:B,0),3)=L842,INDEX(
RAW_b_TEI0185_REV03!B:D,MATCH(H842,INDEX(RAW_b_TEI0185_REV03!B:B,MATCH(H842,RAW_b_TEI0185_REV03!B:B,)+1):'RAW_b_TEI0185_REV03'!B11913,)+MATCH(H842,RAW_b_TEI0185_REV03!B:B,),3),INDEX(RAW_b_TEI0185_REV03!B:D,MATCH(H842,RAW_b_TEI0185_REV03!B:B,0),3)),"---")))=0,"---",IF(K842&lt;&gt;"---",IF(INDEX(RAW_b_TEI0185_REV03!B:D,MATCH(H842,RAW_b_TEI0185_REV03!B:B,0),3)=L842,INDEX(
RAW_b_TEI0185_REV03!B:D,MATCH(H842,INDEX(RAW_b_TEI0185_REV03!B:B,MATCH(H842,RAW_b_TEI0185_REV03!B:B,)+1):'RAW_b_TEI0185_REV03'!B11913,)+MATCH(H842,RAW_b_TEI0185_REV03!B:B,),3),INDEX(RAW_b_TEI0185_REV03!B:D,MATCH(H842,RAW_b_TEI0185_REV03!B:B,0),3)),"---"))),"---")</f>
        <v>---</v>
      </c>
      <c r="T842">
        <f>COUNTIF(RAW_b_TEI0185_REV03!B:B,G842)</f>
        <v>2019</v>
      </c>
      <c r="U842" t="str">
        <f t="shared" si="96"/>
        <v>CRUVI_HS_CX-GND</v>
      </c>
      <c r="W842" t="str">
        <f>IF(IF(IFERROR(VLOOKUP(H842,$O$6:$O$50,1,),1)=1,1,0),IFERROR(VLOOKUP($F$2&amp;"-"&amp;H842,RAW_b_TEI0185_REV03!C:G,4,0),"--"),"---")</f>
        <v>---</v>
      </c>
      <c r="X842" t="str">
        <f t="shared" si="97"/>
        <v>---</v>
      </c>
    </row>
    <row r="843" spans="1:24" x14ac:dyDescent="0.25">
      <c r="A843" t="s">
        <v>5970</v>
      </c>
      <c r="B843" t="s">
        <v>5946</v>
      </c>
      <c r="C843" t="s">
        <v>294</v>
      </c>
      <c r="D843" t="s">
        <v>862</v>
      </c>
      <c r="E843">
        <v>25</v>
      </c>
      <c r="F843" t="str">
        <f t="shared" si="91"/>
        <v>J21-25</v>
      </c>
      <c r="G843" t="str">
        <f>VLOOKUP(F843,RAW_b_TEI0185_REV03!A:B,2,0)</f>
        <v>GND</v>
      </c>
      <c r="H843" t="str">
        <f t="shared" si="92"/>
        <v>GND</v>
      </c>
      <c r="I843" t="str">
        <f t="shared" si="93"/>
        <v>--</v>
      </c>
      <c r="J843" t="str">
        <f t="shared" si="94"/>
        <v>---</v>
      </c>
      <c r="K843" t="str">
        <f>IFERROR(IF(J843="--",IF(G843=H843,VLOOKUP(G843,RAW_b_TEI0185_REV03!L:N,3,0),SUM(VLOOKUP(H843,RAW_b_TEI0185_REV03!L:N,3,0),VLOOKUP(G843,RAW_b_TEI0185_REV03!L:N,3,0))),"---"),"---")</f>
        <v>---</v>
      </c>
      <c r="L843" t="str">
        <f t="shared" si="95"/>
        <v>J21-25</v>
      </c>
      <c r="M843" t="str">
        <f>IFERROR(IF(
COUNTIF(B2B!H:H,(IF(K843&lt;&gt;"---",IF(INDEX(RAW_b_TEI0185_REV03!B:D,MATCH(H843,RAW_b_TEI0185_REV03!B:B,0),3)=L843,INDEX(
RAW_b_TEI0185_REV03!B:D,MATCH(H843,INDEX(RAW_b_TEI0185_REV03!B:B,MATCH(H843,RAW_b_TEI0185_REV03!B:B,)+1):'RAW_b_TEI0185_REV03'!B11914,)+MATCH(H843,RAW_b_TEI0185_REV03!B:B,),3),INDEX(RAW_b_TEI0185_REV03!B:D,MATCH(H843,RAW_b_TEI0185_REV03!B:B,0),3)),"---")))=1,"---",IF(K843&lt;&gt;"---",IF(INDEX(RAW_b_TEI0185_REV03!B:D,MATCH(H843,RAW_b_TEI0185_REV03!B:B,0),3)=L843,INDEX(
RAW_b_TEI0185_REV03!B:D,MATCH(H843,INDEX(RAW_b_TEI0185_REV03!B:B,MATCH(H843,RAW_b_TEI0185_REV03!B:B,)+1):'RAW_b_TEI0185_REV03'!B11914,)+MATCH(H843,RAW_b_TEI0185_REV03!B:B,),3),INDEX(RAW_b_TEI0185_REV03!B:D,MATCH(H843,RAW_b_TEI0185_REV03!B:B,0),3)),"---")),"---")</f>
        <v>---</v>
      </c>
      <c r="N843" t="str">
        <f>IFERROR(IF(AND(B843="B2B",J843="--"),L843,IF(
COUNTIF(B2B!H:H,(IF(K843&lt;&gt;"---",IF(INDEX(RAW_b_TEI0185_REV03!B:D,MATCH(H843,RAW_b_TEI0185_REV03!B:B,0),3)=L843,INDEX(
RAW_b_TEI0185_REV03!B:D,MATCH(H843,INDEX(RAW_b_TEI0185_REV03!B:B,MATCH(H843,RAW_b_TEI0185_REV03!B:B,)+1):'RAW_b_TEI0185_REV03'!B11914,)+MATCH(H843,RAW_b_TEI0185_REV03!B:B,),3),INDEX(RAW_b_TEI0185_REV03!B:D,MATCH(H843,RAW_b_TEI0185_REV03!B:B,0),3)),"---")))=0,"---",IF(K843&lt;&gt;"---",IF(INDEX(RAW_b_TEI0185_REV03!B:D,MATCH(H843,RAW_b_TEI0185_REV03!B:B,0),3)=L843,INDEX(
RAW_b_TEI0185_REV03!B:D,MATCH(H843,INDEX(RAW_b_TEI0185_REV03!B:B,MATCH(H843,RAW_b_TEI0185_REV03!B:B,)+1):'RAW_b_TEI0185_REV03'!B11914,)+MATCH(H843,RAW_b_TEI0185_REV03!B:B,),3),INDEX(RAW_b_TEI0185_REV03!B:D,MATCH(H843,RAW_b_TEI0185_REV03!B:B,0),3)),"---"))),"---")</f>
        <v>---</v>
      </c>
      <c r="T843">
        <f>COUNTIF(RAW_b_TEI0185_REV03!B:B,G843)</f>
        <v>2019</v>
      </c>
      <c r="U843" t="str">
        <f t="shared" si="96"/>
        <v>CRUVI_HS_CX-GND</v>
      </c>
      <c r="W843" t="str">
        <f>IF(IF(IFERROR(VLOOKUP(H843,$O$6:$O$50,1,),1)=1,1,0),IFERROR(VLOOKUP($F$2&amp;"-"&amp;H843,RAW_b_TEI0185_REV03!C:G,4,0),"--"),"---")</f>
        <v>---</v>
      </c>
      <c r="X843" t="str">
        <f t="shared" si="97"/>
        <v>---</v>
      </c>
    </row>
    <row r="844" spans="1:24" x14ac:dyDescent="0.25">
      <c r="A844" t="s">
        <v>5971</v>
      </c>
      <c r="B844" t="s">
        <v>5946</v>
      </c>
      <c r="C844" t="s">
        <v>565</v>
      </c>
      <c r="D844" t="s">
        <v>862</v>
      </c>
      <c r="E844">
        <v>26</v>
      </c>
      <c r="F844" t="str">
        <f t="shared" si="91"/>
        <v>J21-26</v>
      </c>
      <c r="G844" t="str">
        <f>VLOOKUP(F844,RAW_b_TEI0185_REV03!A:B,2,0)</f>
        <v>CX_A2_P</v>
      </c>
      <c r="H844" t="str">
        <f t="shared" si="92"/>
        <v>CX_A2_P</v>
      </c>
      <c r="I844" t="str">
        <f t="shared" si="93"/>
        <v>--</v>
      </c>
      <c r="J844" t="str">
        <f t="shared" si="94"/>
        <v>--</v>
      </c>
      <c r="K844">
        <f>IFERROR(IF(J844="--",IF(G844=H844,VLOOKUP(G844,RAW_b_TEI0185_REV03!L:N,3,0),SUM(VLOOKUP(H844,RAW_b_TEI0185_REV03!L:N,3,0),VLOOKUP(G844,RAW_b_TEI0185_REV03!L:N,3,0))),"---"),"---")</f>
        <v>128.2192</v>
      </c>
      <c r="L844" t="str">
        <f t="shared" si="95"/>
        <v>J21-26</v>
      </c>
      <c r="M844" t="str">
        <f>IFERROR(IF(
COUNTIF(B2B!H:H,(IF(K844&lt;&gt;"---",IF(INDEX(RAW_b_TEI0185_REV03!B:D,MATCH(H844,RAW_b_TEI0185_REV03!B:B,0),3)=L844,INDEX(
RAW_b_TEI0185_REV03!B:D,MATCH(H844,INDEX(RAW_b_TEI0185_REV03!B:B,MATCH(H844,RAW_b_TEI0185_REV03!B:B,)+1):'RAW_b_TEI0185_REV03'!B11915,)+MATCH(H844,RAW_b_TEI0185_REV03!B:B,),3),INDEX(RAW_b_TEI0185_REV03!B:D,MATCH(H844,RAW_b_TEI0185_REV03!B:B,0),3)),"---")))=1,"---",IF(K844&lt;&gt;"---",IF(INDEX(RAW_b_TEI0185_REV03!B:D,MATCH(H844,RAW_b_TEI0185_REV03!B:B,0),3)=L844,INDEX(
RAW_b_TEI0185_REV03!B:D,MATCH(H844,INDEX(RAW_b_TEI0185_REV03!B:B,MATCH(H844,RAW_b_TEI0185_REV03!B:B,)+1):'RAW_b_TEI0185_REV03'!B11915,)+MATCH(H844,RAW_b_TEI0185_REV03!B:B,),3),INDEX(RAW_b_TEI0185_REV03!B:D,MATCH(H844,RAW_b_TEI0185_REV03!B:B,0),3)),"---")),"---")</f>
        <v>U1-F47</v>
      </c>
      <c r="N844" t="str">
        <f>IFERROR(IF(AND(B844="B2B",J844="--"),L844,IF(
COUNTIF(B2B!H:H,(IF(K844&lt;&gt;"---",IF(INDEX(RAW_b_TEI0185_REV03!B:D,MATCH(H844,RAW_b_TEI0185_REV03!B:B,0),3)=L844,INDEX(
RAW_b_TEI0185_REV03!B:D,MATCH(H844,INDEX(RAW_b_TEI0185_REV03!B:B,MATCH(H844,RAW_b_TEI0185_REV03!B:B,)+1):'RAW_b_TEI0185_REV03'!B11915,)+MATCH(H844,RAW_b_TEI0185_REV03!B:B,),3),INDEX(RAW_b_TEI0185_REV03!B:D,MATCH(H844,RAW_b_TEI0185_REV03!B:B,0),3)),"---")))=0,"---",IF(K844&lt;&gt;"---",IF(INDEX(RAW_b_TEI0185_REV03!B:D,MATCH(H844,RAW_b_TEI0185_REV03!B:B,0),3)=L844,INDEX(
RAW_b_TEI0185_REV03!B:D,MATCH(H844,INDEX(RAW_b_TEI0185_REV03!B:B,MATCH(H844,RAW_b_TEI0185_REV03!B:B,)+1):'RAW_b_TEI0185_REV03'!B11915,)+MATCH(H844,RAW_b_TEI0185_REV03!B:B,),3),INDEX(RAW_b_TEI0185_REV03!B:D,MATCH(H844,RAW_b_TEI0185_REV03!B:B,0),3)),"---"))),"---")</f>
        <v>---</v>
      </c>
      <c r="T844">
        <f>COUNTIF(RAW_b_TEI0185_REV03!B:B,G844)</f>
        <v>2</v>
      </c>
      <c r="U844" t="str">
        <f t="shared" si="96"/>
        <v>CRUVI_HS_CX-CX_A2_P</v>
      </c>
      <c r="W844" t="str">
        <f>IF(IF(IFERROR(VLOOKUP(H844,$O$6:$O$50,1,),1)=1,1,0),IFERROR(VLOOKUP($F$2&amp;"-"&amp;H844,RAW_b_TEI0185_REV03!C:G,4,0),"--"),"---")</f>
        <v>F47</v>
      </c>
      <c r="X844" t="str">
        <f t="shared" si="97"/>
        <v>---</v>
      </c>
    </row>
    <row r="845" spans="1:24" x14ac:dyDescent="0.25">
      <c r="A845" t="s">
        <v>5972</v>
      </c>
      <c r="B845" t="s">
        <v>5946</v>
      </c>
      <c r="C845" t="s">
        <v>601</v>
      </c>
      <c r="D845" t="s">
        <v>862</v>
      </c>
      <c r="E845">
        <v>27</v>
      </c>
      <c r="F845" t="str">
        <f t="shared" si="91"/>
        <v>J21-27</v>
      </c>
      <c r="G845" t="str">
        <f>VLOOKUP(F845,RAW_b_TEI0185_REV03!A:B,2,0)</f>
        <v>CX_B2_P</v>
      </c>
      <c r="H845" t="str">
        <f t="shared" si="92"/>
        <v>CX_B2_P</v>
      </c>
      <c r="I845" t="str">
        <f t="shared" si="93"/>
        <v>--</v>
      </c>
      <c r="J845" t="str">
        <f t="shared" si="94"/>
        <v>--</v>
      </c>
      <c r="K845">
        <f>IFERROR(IF(J845="--",IF(G845=H845,VLOOKUP(G845,RAW_b_TEI0185_REV03!L:N,3,0),SUM(VLOOKUP(H845,RAW_b_TEI0185_REV03!L:N,3,0),VLOOKUP(G845,RAW_b_TEI0185_REV03!L:N,3,0))),"---"),"---")</f>
        <v>135.74299999999999</v>
      </c>
      <c r="L845" t="str">
        <f t="shared" si="95"/>
        <v>J21-27</v>
      </c>
      <c r="M845" t="str">
        <f>IFERROR(IF(
COUNTIF(B2B!H:H,(IF(K845&lt;&gt;"---",IF(INDEX(RAW_b_TEI0185_REV03!B:D,MATCH(H845,RAW_b_TEI0185_REV03!B:B,0),3)=L845,INDEX(
RAW_b_TEI0185_REV03!B:D,MATCH(H845,INDEX(RAW_b_TEI0185_REV03!B:B,MATCH(H845,RAW_b_TEI0185_REV03!B:B,)+1):'RAW_b_TEI0185_REV03'!B11916,)+MATCH(H845,RAW_b_TEI0185_REV03!B:B,),3),INDEX(RAW_b_TEI0185_REV03!B:D,MATCH(H845,RAW_b_TEI0185_REV03!B:B,0),3)),"---")))=1,"---",IF(K845&lt;&gt;"---",IF(INDEX(RAW_b_TEI0185_REV03!B:D,MATCH(H845,RAW_b_TEI0185_REV03!B:B,0),3)=L845,INDEX(
RAW_b_TEI0185_REV03!B:D,MATCH(H845,INDEX(RAW_b_TEI0185_REV03!B:B,MATCH(H845,RAW_b_TEI0185_REV03!B:B,)+1):'RAW_b_TEI0185_REV03'!B11916,)+MATCH(H845,RAW_b_TEI0185_REV03!B:B,),3),INDEX(RAW_b_TEI0185_REV03!B:D,MATCH(H845,RAW_b_TEI0185_REV03!B:B,0),3)),"---")),"---")</f>
        <v>U1-K55</v>
      </c>
      <c r="N845" t="str">
        <f>IFERROR(IF(AND(B845="B2B",J845="--"),L845,IF(
COUNTIF(B2B!H:H,(IF(K845&lt;&gt;"---",IF(INDEX(RAW_b_TEI0185_REV03!B:D,MATCH(H845,RAW_b_TEI0185_REV03!B:B,0),3)=L845,INDEX(
RAW_b_TEI0185_REV03!B:D,MATCH(H845,INDEX(RAW_b_TEI0185_REV03!B:B,MATCH(H845,RAW_b_TEI0185_REV03!B:B,)+1):'RAW_b_TEI0185_REV03'!B11916,)+MATCH(H845,RAW_b_TEI0185_REV03!B:B,),3),INDEX(RAW_b_TEI0185_REV03!B:D,MATCH(H845,RAW_b_TEI0185_REV03!B:B,0),3)),"---")))=0,"---",IF(K845&lt;&gt;"---",IF(INDEX(RAW_b_TEI0185_REV03!B:D,MATCH(H845,RAW_b_TEI0185_REV03!B:B,0),3)=L845,INDEX(
RAW_b_TEI0185_REV03!B:D,MATCH(H845,INDEX(RAW_b_TEI0185_REV03!B:B,MATCH(H845,RAW_b_TEI0185_REV03!B:B,)+1):'RAW_b_TEI0185_REV03'!B11916,)+MATCH(H845,RAW_b_TEI0185_REV03!B:B,),3),INDEX(RAW_b_TEI0185_REV03!B:D,MATCH(H845,RAW_b_TEI0185_REV03!B:B,0),3)),"---"))),"---")</f>
        <v>---</v>
      </c>
      <c r="T845">
        <f>COUNTIF(RAW_b_TEI0185_REV03!B:B,G845)</f>
        <v>2</v>
      </c>
      <c r="U845" t="str">
        <f t="shared" si="96"/>
        <v>CRUVI_HS_CX-CX_B2_P</v>
      </c>
      <c r="W845" t="str">
        <f>IF(IF(IFERROR(VLOOKUP(H845,$O$6:$O$50,1,),1)=1,1,0),IFERROR(VLOOKUP($F$2&amp;"-"&amp;H845,RAW_b_TEI0185_REV03!C:G,4,0),"--"),"---")</f>
        <v>K55</v>
      </c>
      <c r="X845" t="str">
        <f t="shared" si="97"/>
        <v>---</v>
      </c>
    </row>
    <row r="846" spans="1:24" x14ac:dyDescent="0.25">
      <c r="A846" t="s">
        <v>5973</v>
      </c>
      <c r="B846" t="s">
        <v>5946</v>
      </c>
      <c r="C846" t="s">
        <v>562</v>
      </c>
      <c r="D846" t="s">
        <v>862</v>
      </c>
      <c r="E846">
        <v>28</v>
      </c>
      <c r="F846" t="str">
        <f t="shared" si="91"/>
        <v>J21-28</v>
      </c>
      <c r="G846" t="str">
        <f>VLOOKUP(F846,RAW_b_TEI0185_REV03!A:B,2,0)</f>
        <v>CX_A2_N</v>
      </c>
      <c r="H846" t="str">
        <f t="shared" si="92"/>
        <v>CX_A2_N</v>
      </c>
      <c r="I846" t="str">
        <f t="shared" si="93"/>
        <v>--</v>
      </c>
      <c r="J846" t="str">
        <f t="shared" si="94"/>
        <v>--</v>
      </c>
      <c r="K846">
        <f>IFERROR(IF(J846="--",IF(G846=H846,VLOOKUP(G846,RAW_b_TEI0185_REV03!L:N,3,0),SUM(VLOOKUP(H846,RAW_b_TEI0185_REV03!L:N,3,0),VLOOKUP(G846,RAW_b_TEI0185_REV03!L:N,3,0))),"---"),"---")</f>
        <v>128.28960000000001</v>
      </c>
      <c r="L846" t="str">
        <f t="shared" si="95"/>
        <v>J21-28</v>
      </c>
      <c r="M846" t="str">
        <f>IFERROR(IF(
COUNTIF(B2B!H:H,(IF(K846&lt;&gt;"---",IF(INDEX(RAW_b_TEI0185_REV03!B:D,MATCH(H846,RAW_b_TEI0185_REV03!B:B,0),3)=L846,INDEX(
RAW_b_TEI0185_REV03!B:D,MATCH(H846,INDEX(RAW_b_TEI0185_REV03!B:B,MATCH(H846,RAW_b_TEI0185_REV03!B:B,)+1):'RAW_b_TEI0185_REV03'!B11917,)+MATCH(H846,RAW_b_TEI0185_REV03!B:B,),3),INDEX(RAW_b_TEI0185_REV03!B:D,MATCH(H846,RAW_b_TEI0185_REV03!B:B,0),3)),"---")))=1,"---",IF(K846&lt;&gt;"---",IF(INDEX(RAW_b_TEI0185_REV03!B:D,MATCH(H846,RAW_b_TEI0185_REV03!B:B,0),3)=L846,INDEX(
RAW_b_TEI0185_REV03!B:D,MATCH(H846,INDEX(RAW_b_TEI0185_REV03!B:B,MATCH(H846,RAW_b_TEI0185_REV03!B:B,)+1):'RAW_b_TEI0185_REV03'!B11917,)+MATCH(H846,RAW_b_TEI0185_REV03!B:B,),3),INDEX(RAW_b_TEI0185_REV03!B:D,MATCH(H846,RAW_b_TEI0185_REV03!B:B,0),3)),"---")),"---")</f>
        <v>U1-H47</v>
      </c>
      <c r="N846" t="str">
        <f>IFERROR(IF(AND(B846="B2B",J846="--"),L846,IF(
COUNTIF(B2B!H:H,(IF(K846&lt;&gt;"---",IF(INDEX(RAW_b_TEI0185_REV03!B:D,MATCH(H846,RAW_b_TEI0185_REV03!B:B,0),3)=L846,INDEX(
RAW_b_TEI0185_REV03!B:D,MATCH(H846,INDEX(RAW_b_TEI0185_REV03!B:B,MATCH(H846,RAW_b_TEI0185_REV03!B:B,)+1):'RAW_b_TEI0185_REV03'!B11917,)+MATCH(H846,RAW_b_TEI0185_REV03!B:B,),3),INDEX(RAW_b_TEI0185_REV03!B:D,MATCH(H846,RAW_b_TEI0185_REV03!B:B,0),3)),"---")))=0,"---",IF(K846&lt;&gt;"---",IF(INDEX(RAW_b_TEI0185_REV03!B:D,MATCH(H846,RAW_b_TEI0185_REV03!B:B,0),3)=L846,INDEX(
RAW_b_TEI0185_REV03!B:D,MATCH(H846,INDEX(RAW_b_TEI0185_REV03!B:B,MATCH(H846,RAW_b_TEI0185_REV03!B:B,)+1):'RAW_b_TEI0185_REV03'!B11917,)+MATCH(H846,RAW_b_TEI0185_REV03!B:B,),3),INDEX(RAW_b_TEI0185_REV03!B:D,MATCH(H846,RAW_b_TEI0185_REV03!B:B,0),3)),"---"))),"---")</f>
        <v>---</v>
      </c>
      <c r="T846">
        <f>COUNTIF(RAW_b_TEI0185_REV03!B:B,G846)</f>
        <v>2</v>
      </c>
      <c r="U846" t="str">
        <f t="shared" si="96"/>
        <v>CRUVI_HS_CX-CX_A2_N</v>
      </c>
      <c r="W846" t="str">
        <f>IF(IF(IFERROR(VLOOKUP(H846,$O$6:$O$50,1,),1)=1,1,0),IFERROR(VLOOKUP($F$2&amp;"-"&amp;H846,RAW_b_TEI0185_REV03!C:G,4,0),"--"),"---")</f>
        <v>H47</v>
      </c>
      <c r="X846" t="str">
        <f t="shared" si="97"/>
        <v>---</v>
      </c>
    </row>
    <row r="847" spans="1:24" x14ac:dyDescent="0.25">
      <c r="A847" t="s">
        <v>5974</v>
      </c>
      <c r="B847" t="s">
        <v>5946</v>
      </c>
      <c r="C847" t="s">
        <v>598</v>
      </c>
      <c r="D847" t="s">
        <v>862</v>
      </c>
      <c r="E847">
        <v>29</v>
      </c>
      <c r="F847" t="str">
        <f t="shared" si="91"/>
        <v>J21-29</v>
      </c>
      <c r="G847" t="str">
        <f>VLOOKUP(F847,RAW_b_TEI0185_REV03!A:B,2,0)</f>
        <v>CX_B2_N</v>
      </c>
      <c r="H847" t="str">
        <f t="shared" si="92"/>
        <v>CX_B2_N</v>
      </c>
      <c r="I847" t="str">
        <f t="shared" si="93"/>
        <v>--</v>
      </c>
      <c r="J847" t="str">
        <f t="shared" si="94"/>
        <v>--</v>
      </c>
      <c r="K847">
        <f>IFERROR(IF(J847="--",IF(G847=H847,VLOOKUP(G847,RAW_b_TEI0185_REV03!L:N,3,0),SUM(VLOOKUP(H847,RAW_b_TEI0185_REV03!L:N,3,0),VLOOKUP(G847,RAW_b_TEI0185_REV03!L:N,3,0))),"---"),"---")</f>
        <v>135.92189999999999</v>
      </c>
      <c r="L847" t="str">
        <f t="shared" si="95"/>
        <v>J21-29</v>
      </c>
      <c r="M847" t="str">
        <f>IFERROR(IF(
COUNTIF(B2B!H:H,(IF(K847&lt;&gt;"---",IF(INDEX(RAW_b_TEI0185_REV03!B:D,MATCH(H847,RAW_b_TEI0185_REV03!B:B,0),3)=L847,INDEX(
RAW_b_TEI0185_REV03!B:D,MATCH(H847,INDEX(RAW_b_TEI0185_REV03!B:B,MATCH(H847,RAW_b_TEI0185_REV03!B:B,)+1):'RAW_b_TEI0185_REV03'!B11918,)+MATCH(H847,RAW_b_TEI0185_REV03!B:B,),3),INDEX(RAW_b_TEI0185_REV03!B:D,MATCH(H847,RAW_b_TEI0185_REV03!B:B,0),3)),"---")))=1,"---",IF(K847&lt;&gt;"---",IF(INDEX(RAW_b_TEI0185_REV03!B:D,MATCH(H847,RAW_b_TEI0185_REV03!B:B,0),3)=L847,INDEX(
RAW_b_TEI0185_REV03!B:D,MATCH(H847,INDEX(RAW_b_TEI0185_REV03!B:B,MATCH(H847,RAW_b_TEI0185_REV03!B:B,)+1):'RAW_b_TEI0185_REV03'!B11918,)+MATCH(H847,RAW_b_TEI0185_REV03!B:B,),3),INDEX(RAW_b_TEI0185_REV03!B:D,MATCH(H847,RAW_b_TEI0185_REV03!B:B,0),3)),"---")),"---")</f>
        <v>U1-M55</v>
      </c>
      <c r="N847" t="str">
        <f>IFERROR(IF(AND(B847="B2B",J847="--"),L847,IF(
COUNTIF(B2B!H:H,(IF(K847&lt;&gt;"---",IF(INDEX(RAW_b_TEI0185_REV03!B:D,MATCH(H847,RAW_b_TEI0185_REV03!B:B,0),3)=L847,INDEX(
RAW_b_TEI0185_REV03!B:D,MATCH(H847,INDEX(RAW_b_TEI0185_REV03!B:B,MATCH(H847,RAW_b_TEI0185_REV03!B:B,)+1):'RAW_b_TEI0185_REV03'!B11918,)+MATCH(H847,RAW_b_TEI0185_REV03!B:B,),3),INDEX(RAW_b_TEI0185_REV03!B:D,MATCH(H847,RAW_b_TEI0185_REV03!B:B,0),3)),"---")))=0,"---",IF(K847&lt;&gt;"---",IF(INDEX(RAW_b_TEI0185_REV03!B:D,MATCH(H847,RAW_b_TEI0185_REV03!B:B,0),3)=L847,INDEX(
RAW_b_TEI0185_REV03!B:D,MATCH(H847,INDEX(RAW_b_TEI0185_REV03!B:B,MATCH(H847,RAW_b_TEI0185_REV03!B:B,)+1):'RAW_b_TEI0185_REV03'!B11918,)+MATCH(H847,RAW_b_TEI0185_REV03!B:B,),3),INDEX(RAW_b_TEI0185_REV03!B:D,MATCH(H847,RAW_b_TEI0185_REV03!B:B,0),3)),"---"))),"---")</f>
        <v>---</v>
      </c>
      <c r="T847">
        <f>COUNTIF(RAW_b_TEI0185_REV03!B:B,G847)</f>
        <v>2</v>
      </c>
      <c r="U847" t="str">
        <f t="shared" si="96"/>
        <v>CRUVI_HS_CX-CX_B2_N</v>
      </c>
      <c r="W847" t="str">
        <f>IF(IF(IFERROR(VLOOKUP(H847,$O$6:$O$50,1,),1)=1,1,0),IFERROR(VLOOKUP($F$2&amp;"-"&amp;H847,RAW_b_TEI0185_REV03!C:G,4,0),"--"),"---")</f>
        <v>M55</v>
      </c>
      <c r="X847" t="str">
        <f t="shared" si="97"/>
        <v>---</v>
      </c>
    </row>
    <row r="848" spans="1:24" x14ac:dyDescent="0.25">
      <c r="A848" t="s">
        <v>5975</v>
      </c>
      <c r="B848" t="s">
        <v>5946</v>
      </c>
      <c r="C848" t="s">
        <v>294</v>
      </c>
      <c r="D848" t="s">
        <v>862</v>
      </c>
      <c r="E848">
        <v>30</v>
      </c>
      <c r="F848" t="str">
        <f t="shared" si="91"/>
        <v>J21-30</v>
      </c>
      <c r="G848" t="str">
        <f>VLOOKUP(F848,RAW_b_TEI0185_REV03!A:B,2,0)</f>
        <v>GND</v>
      </c>
      <c r="H848" t="str">
        <f t="shared" si="92"/>
        <v>GND</v>
      </c>
      <c r="I848" t="str">
        <f t="shared" si="93"/>
        <v>--</v>
      </c>
      <c r="J848" t="str">
        <f t="shared" si="94"/>
        <v>---</v>
      </c>
      <c r="K848" t="str">
        <f>IFERROR(IF(J848="--",IF(G848=H848,VLOOKUP(G848,RAW_b_TEI0185_REV03!L:N,3,0),SUM(VLOOKUP(H848,RAW_b_TEI0185_REV03!L:N,3,0),VLOOKUP(G848,RAW_b_TEI0185_REV03!L:N,3,0))),"---"),"---")</f>
        <v>---</v>
      </c>
      <c r="L848" t="str">
        <f t="shared" si="95"/>
        <v>J21-30</v>
      </c>
      <c r="M848" t="str">
        <f>IFERROR(IF(
COUNTIF(B2B!H:H,(IF(K848&lt;&gt;"---",IF(INDEX(RAW_b_TEI0185_REV03!B:D,MATCH(H848,RAW_b_TEI0185_REV03!B:B,0),3)=L848,INDEX(
RAW_b_TEI0185_REV03!B:D,MATCH(H848,INDEX(RAW_b_TEI0185_REV03!B:B,MATCH(H848,RAW_b_TEI0185_REV03!B:B,)+1):'RAW_b_TEI0185_REV03'!B11919,)+MATCH(H848,RAW_b_TEI0185_REV03!B:B,),3),INDEX(RAW_b_TEI0185_REV03!B:D,MATCH(H848,RAW_b_TEI0185_REV03!B:B,0),3)),"---")))=1,"---",IF(K848&lt;&gt;"---",IF(INDEX(RAW_b_TEI0185_REV03!B:D,MATCH(H848,RAW_b_TEI0185_REV03!B:B,0),3)=L848,INDEX(
RAW_b_TEI0185_REV03!B:D,MATCH(H848,INDEX(RAW_b_TEI0185_REV03!B:B,MATCH(H848,RAW_b_TEI0185_REV03!B:B,)+1):'RAW_b_TEI0185_REV03'!B11919,)+MATCH(H848,RAW_b_TEI0185_REV03!B:B,),3),INDEX(RAW_b_TEI0185_REV03!B:D,MATCH(H848,RAW_b_TEI0185_REV03!B:B,0),3)),"---")),"---")</f>
        <v>---</v>
      </c>
      <c r="N848" t="str">
        <f>IFERROR(IF(AND(B848="B2B",J848="--"),L848,IF(
COUNTIF(B2B!H:H,(IF(K848&lt;&gt;"---",IF(INDEX(RAW_b_TEI0185_REV03!B:D,MATCH(H848,RAW_b_TEI0185_REV03!B:B,0),3)=L848,INDEX(
RAW_b_TEI0185_REV03!B:D,MATCH(H848,INDEX(RAW_b_TEI0185_REV03!B:B,MATCH(H848,RAW_b_TEI0185_REV03!B:B,)+1):'RAW_b_TEI0185_REV03'!B11919,)+MATCH(H848,RAW_b_TEI0185_REV03!B:B,),3),INDEX(RAW_b_TEI0185_REV03!B:D,MATCH(H848,RAW_b_TEI0185_REV03!B:B,0),3)),"---")))=0,"---",IF(K848&lt;&gt;"---",IF(INDEX(RAW_b_TEI0185_REV03!B:D,MATCH(H848,RAW_b_TEI0185_REV03!B:B,0),3)=L848,INDEX(
RAW_b_TEI0185_REV03!B:D,MATCH(H848,INDEX(RAW_b_TEI0185_REV03!B:B,MATCH(H848,RAW_b_TEI0185_REV03!B:B,)+1):'RAW_b_TEI0185_REV03'!B11919,)+MATCH(H848,RAW_b_TEI0185_REV03!B:B,),3),INDEX(RAW_b_TEI0185_REV03!B:D,MATCH(H848,RAW_b_TEI0185_REV03!B:B,0),3)),"---"))),"---")</f>
        <v>---</v>
      </c>
      <c r="T848">
        <f>COUNTIF(RAW_b_TEI0185_REV03!B:B,G848)</f>
        <v>2019</v>
      </c>
      <c r="U848" t="str">
        <f t="shared" si="96"/>
        <v>CRUVI_HS_CX-GND</v>
      </c>
      <c r="W848" t="str">
        <f>IF(IF(IFERROR(VLOOKUP(H848,$O$6:$O$50,1,),1)=1,1,0),IFERROR(VLOOKUP($F$2&amp;"-"&amp;H848,RAW_b_TEI0185_REV03!C:G,4,0),"--"),"---")</f>
        <v>---</v>
      </c>
      <c r="X848" t="str">
        <f t="shared" si="97"/>
        <v>---</v>
      </c>
    </row>
    <row r="849" spans="1:24" x14ac:dyDescent="0.25">
      <c r="A849" t="s">
        <v>5976</v>
      </c>
      <c r="B849" t="s">
        <v>5946</v>
      </c>
      <c r="C849" t="s">
        <v>294</v>
      </c>
      <c r="D849" t="s">
        <v>862</v>
      </c>
      <c r="E849">
        <v>31</v>
      </c>
      <c r="F849" t="str">
        <f t="shared" si="91"/>
        <v>J21-31</v>
      </c>
      <c r="G849" t="str">
        <f>VLOOKUP(F849,RAW_b_TEI0185_REV03!A:B,2,0)</f>
        <v>GND</v>
      </c>
      <c r="H849" t="str">
        <f t="shared" si="92"/>
        <v>GND</v>
      </c>
      <c r="I849" t="str">
        <f t="shared" si="93"/>
        <v>--</v>
      </c>
      <c r="J849" t="str">
        <f t="shared" si="94"/>
        <v>---</v>
      </c>
      <c r="K849" t="str">
        <f>IFERROR(IF(J849="--",IF(G849=H849,VLOOKUP(G849,RAW_b_TEI0185_REV03!L:N,3,0),SUM(VLOOKUP(H849,RAW_b_TEI0185_REV03!L:N,3,0),VLOOKUP(G849,RAW_b_TEI0185_REV03!L:N,3,0))),"---"),"---")</f>
        <v>---</v>
      </c>
      <c r="L849" t="str">
        <f t="shared" si="95"/>
        <v>J21-31</v>
      </c>
      <c r="M849" t="str">
        <f>IFERROR(IF(
COUNTIF(B2B!H:H,(IF(K849&lt;&gt;"---",IF(INDEX(RAW_b_TEI0185_REV03!B:D,MATCH(H849,RAW_b_TEI0185_REV03!B:B,0),3)=L849,INDEX(
RAW_b_TEI0185_REV03!B:D,MATCH(H849,INDEX(RAW_b_TEI0185_REV03!B:B,MATCH(H849,RAW_b_TEI0185_REV03!B:B,)+1):'RAW_b_TEI0185_REV03'!B11920,)+MATCH(H849,RAW_b_TEI0185_REV03!B:B,),3),INDEX(RAW_b_TEI0185_REV03!B:D,MATCH(H849,RAW_b_TEI0185_REV03!B:B,0),3)),"---")))=1,"---",IF(K849&lt;&gt;"---",IF(INDEX(RAW_b_TEI0185_REV03!B:D,MATCH(H849,RAW_b_TEI0185_REV03!B:B,0),3)=L849,INDEX(
RAW_b_TEI0185_REV03!B:D,MATCH(H849,INDEX(RAW_b_TEI0185_REV03!B:B,MATCH(H849,RAW_b_TEI0185_REV03!B:B,)+1):'RAW_b_TEI0185_REV03'!B11920,)+MATCH(H849,RAW_b_TEI0185_REV03!B:B,),3),INDEX(RAW_b_TEI0185_REV03!B:D,MATCH(H849,RAW_b_TEI0185_REV03!B:B,0),3)),"---")),"---")</f>
        <v>---</v>
      </c>
      <c r="N849" t="str">
        <f>IFERROR(IF(AND(B849="B2B",J849="--"),L849,IF(
COUNTIF(B2B!H:H,(IF(K849&lt;&gt;"---",IF(INDEX(RAW_b_TEI0185_REV03!B:D,MATCH(H849,RAW_b_TEI0185_REV03!B:B,0),3)=L849,INDEX(
RAW_b_TEI0185_REV03!B:D,MATCH(H849,INDEX(RAW_b_TEI0185_REV03!B:B,MATCH(H849,RAW_b_TEI0185_REV03!B:B,)+1):'RAW_b_TEI0185_REV03'!B11920,)+MATCH(H849,RAW_b_TEI0185_REV03!B:B,),3),INDEX(RAW_b_TEI0185_REV03!B:D,MATCH(H849,RAW_b_TEI0185_REV03!B:B,0),3)),"---")))=0,"---",IF(K849&lt;&gt;"---",IF(INDEX(RAW_b_TEI0185_REV03!B:D,MATCH(H849,RAW_b_TEI0185_REV03!B:B,0),3)=L849,INDEX(
RAW_b_TEI0185_REV03!B:D,MATCH(H849,INDEX(RAW_b_TEI0185_REV03!B:B,MATCH(H849,RAW_b_TEI0185_REV03!B:B,)+1):'RAW_b_TEI0185_REV03'!B11920,)+MATCH(H849,RAW_b_TEI0185_REV03!B:B,),3),INDEX(RAW_b_TEI0185_REV03!B:D,MATCH(H849,RAW_b_TEI0185_REV03!B:B,0),3)),"---"))),"---")</f>
        <v>---</v>
      </c>
      <c r="T849">
        <f>COUNTIF(RAW_b_TEI0185_REV03!B:B,G849)</f>
        <v>2019</v>
      </c>
      <c r="U849" t="str">
        <f t="shared" si="96"/>
        <v>CRUVI_HS_CX-GND</v>
      </c>
      <c r="W849" t="str">
        <f>IF(IF(IFERROR(VLOOKUP(H849,$O$6:$O$50,1,),1)=1,1,0),IFERROR(VLOOKUP($F$2&amp;"-"&amp;H849,RAW_b_TEI0185_REV03!C:G,4,0),"--"),"---")</f>
        <v>---</v>
      </c>
      <c r="X849" t="str">
        <f t="shared" si="97"/>
        <v>---</v>
      </c>
    </row>
    <row r="850" spans="1:24" x14ac:dyDescent="0.25">
      <c r="A850" t="s">
        <v>5977</v>
      </c>
      <c r="B850" t="s">
        <v>5946</v>
      </c>
      <c r="C850" t="s">
        <v>571</v>
      </c>
      <c r="D850" t="s">
        <v>862</v>
      </c>
      <c r="E850">
        <v>32</v>
      </c>
      <c r="F850" t="str">
        <f t="shared" si="91"/>
        <v>J21-32</v>
      </c>
      <c r="G850" t="str">
        <f>VLOOKUP(F850,RAW_b_TEI0185_REV03!A:B,2,0)</f>
        <v>CX_A3_P</v>
      </c>
      <c r="H850" t="str">
        <f t="shared" si="92"/>
        <v>CX_A3_P</v>
      </c>
      <c r="I850" t="str">
        <f t="shared" si="93"/>
        <v>--</v>
      </c>
      <c r="J850" t="str">
        <f t="shared" si="94"/>
        <v>--</v>
      </c>
      <c r="K850">
        <f>IFERROR(IF(J850="--",IF(G850=H850,VLOOKUP(G850,RAW_b_TEI0185_REV03!L:N,3,0),SUM(VLOOKUP(H850,RAW_b_TEI0185_REV03!L:N,3,0),VLOOKUP(G850,RAW_b_TEI0185_REV03!L:N,3,0))),"---"),"---")</f>
        <v>130.76259999999999</v>
      </c>
      <c r="L850" t="str">
        <f t="shared" si="95"/>
        <v>J21-32</v>
      </c>
      <c r="M850" t="str">
        <f>IFERROR(IF(
COUNTIF(B2B!H:H,(IF(K850&lt;&gt;"---",IF(INDEX(RAW_b_TEI0185_REV03!B:D,MATCH(H850,RAW_b_TEI0185_REV03!B:B,0),3)=L850,INDEX(
RAW_b_TEI0185_REV03!B:D,MATCH(H850,INDEX(RAW_b_TEI0185_REV03!B:B,MATCH(H850,RAW_b_TEI0185_REV03!B:B,)+1):'RAW_b_TEI0185_REV03'!B11921,)+MATCH(H850,RAW_b_TEI0185_REV03!B:B,),3),INDEX(RAW_b_TEI0185_REV03!B:D,MATCH(H850,RAW_b_TEI0185_REV03!B:B,0),3)),"---")))=1,"---",IF(K850&lt;&gt;"---",IF(INDEX(RAW_b_TEI0185_REV03!B:D,MATCH(H850,RAW_b_TEI0185_REV03!B:B,0),3)=L850,INDEX(
RAW_b_TEI0185_REV03!B:D,MATCH(H850,INDEX(RAW_b_TEI0185_REV03!B:B,MATCH(H850,RAW_b_TEI0185_REV03!B:B,)+1):'RAW_b_TEI0185_REV03'!B11921,)+MATCH(H850,RAW_b_TEI0185_REV03!B:B,),3),INDEX(RAW_b_TEI0185_REV03!B:D,MATCH(H850,RAW_b_TEI0185_REV03!B:B,0),3)),"---")),"---")</f>
        <v>U1-M47</v>
      </c>
      <c r="N850" t="str">
        <f>IFERROR(IF(AND(B850="B2B",J850="--"),L850,IF(
COUNTIF(B2B!H:H,(IF(K850&lt;&gt;"---",IF(INDEX(RAW_b_TEI0185_REV03!B:D,MATCH(H850,RAW_b_TEI0185_REV03!B:B,0),3)=L850,INDEX(
RAW_b_TEI0185_REV03!B:D,MATCH(H850,INDEX(RAW_b_TEI0185_REV03!B:B,MATCH(H850,RAW_b_TEI0185_REV03!B:B,)+1):'RAW_b_TEI0185_REV03'!B11921,)+MATCH(H850,RAW_b_TEI0185_REV03!B:B,),3),INDEX(RAW_b_TEI0185_REV03!B:D,MATCH(H850,RAW_b_TEI0185_REV03!B:B,0),3)),"---")))=0,"---",IF(K850&lt;&gt;"---",IF(INDEX(RAW_b_TEI0185_REV03!B:D,MATCH(H850,RAW_b_TEI0185_REV03!B:B,0),3)=L850,INDEX(
RAW_b_TEI0185_REV03!B:D,MATCH(H850,INDEX(RAW_b_TEI0185_REV03!B:B,MATCH(H850,RAW_b_TEI0185_REV03!B:B,)+1):'RAW_b_TEI0185_REV03'!B11921,)+MATCH(H850,RAW_b_TEI0185_REV03!B:B,),3),INDEX(RAW_b_TEI0185_REV03!B:D,MATCH(H850,RAW_b_TEI0185_REV03!B:B,0),3)),"---"))),"---")</f>
        <v>---</v>
      </c>
      <c r="T850">
        <f>COUNTIF(RAW_b_TEI0185_REV03!B:B,G850)</f>
        <v>2</v>
      </c>
      <c r="U850" t="str">
        <f t="shared" si="96"/>
        <v>CRUVI_HS_CX-CX_A3_P</v>
      </c>
      <c r="W850" t="str">
        <f>IF(IF(IFERROR(VLOOKUP(H850,$O$6:$O$50,1,),1)=1,1,0),IFERROR(VLOOKUP($F$2&amp;"-"&amp;H850,RAW_b_TEI0185_REV03!C:G,4,0),"--"),"---")</f>
        <v>M47</v>
      </c>
      <c r="X850" t="str">
        <f t="shared" si="97"/>
        <v>---</v>
      </c>
    </row>
    <row r="851" spans="1:24" x14ac:dyDescent="0.25">
      <c r="A851" t="s">
        <v>5978</v>
      </c>
      <c r="B851" t="s">
        <v>5946</v>
      </c>
      <c r="C851" t="s">
        <v>607</v>
      </c>
      <c r="D851" t="s">
        <v>862</v>
      </c>
      <c r="E851">
        <v>33</v>
      </c>
      <c r="F851" t="str">
        <f t="shared" si="91"/>
        <v>J21-33</v>
      </c>
      <c r="G851" t="str">
        <f>VLOOKUP(F851,RAW_b_TEI0185_REV03!A:B,2,0)</f>
        <v>CX_B3_P</v>
      </c>
      <c r="H851" t="str">
        <f t="shared" si="92"/>
        <v>CX_B3_P</v>
      </c>
      <c r="I851" t="str">
        <f t="shared" si="93"/>
        <v>--</v>
      </c>
      <c r="J851" t="str">
        <f t="shared" si="94"/>
        <v>--</v>
      </c>
      <c r="K851">
        <f>IFERROR(IF(J851="--",IF(G851=H851,VLOOKUP(G851,RAW_b_TEI0185_REV03!L:N,3,0),SUM(VLOOKUP(H851,RAW_b_TEI0185_REV03!L:N,3,0),VLOOKUP(G851,RAW_b_TEI0185_REV03!L:N,3,0))),"---"),"---")</f>
        <v>136.13050000000001</v>
      </c>
      <c r="L851" t="str">
        <f t="shared" si="95"/>
        <v>J21-33</v>
      </c>
      <c r="M851" t="str">
        <f>IFERROR(IF(
COUNTIF(B2B!H:H,(IF(K851&lt;&gt;"---",IF(INDEX(RAW_b_TEI0185_REV03!B:D,MATCH(H851,RAW_b_TEI0185_REV03!B:B,0),3)=L851,INDEX(
RAW_b_TEI0185_REV03!B:D,MATCH(H851,INDEX(RAW_b_TEI0185_REV03!B:B,MATCH(H851,RAW_b_TEI0185_REV03!B:B,)+1):'RAW_b_TEI0185_REV03'!B11922,)+MATCH(H851,RAW_b_TEI0185_REV03!B:B,),3),INDEX(RAW_b_TEI0185_REV03!B:D,MATCH(H851,RAW_b_TEI0185_REV03!B:B,0),3)),"---")))=1,"---",IF(K851&lt;&gt;"---",IF(INDEX(RAW_b_TEI0185_REV03!B:D,MATCH(H851,RAW_b_TEI0185_REV03!B:B,0),3)=L851,INDEX(
RAW_b_TEI0185_REV03!B:D,MATCH(H851,INDEX(RAW_b_TEI0185_REV03!B:B,MATCH(H851,RAW_b_TEI0185_REV03!B:B,)+1):'RAW_b_TEI0185_REV03'!B11922,)+MATCH(H851,RAW_b_TEI0185_REV03!B:B,),3),INDEX(RAW_b_TEI0185_REV03!B:D,MATCH(H851,RAW_b_TEI0185_REV03!B:B,0),3)),"---")),"---")</f>
        <v>U1-P55</v>
      </c>
      <c r="N851" t="str">
        <f>IFERROR(IF(AND(B851="B2B",J851="--"),L851,IF(
COUNTIF(B2B!H:H,(IF(K851&lt;&gt;"---",IF(INDEX(RAW_b_TEI0185_REV03!B:D,MATCH(H851,RAW_b_TEI0185_REV03!B:B,0),3)=L851,INDEX(
RAW_b_TEI0185_REV03!B:D,MATCH(H851,INDEX(RAW_b_TEI0185_REV03!B:B,MATCH(H851,RAW_b_TEI0185_REV03!B:B,)+1):'RAW_b_TEI0185_REV03'!B11922,)+MATCH(H851,RAW_b_TEI0185_REV03!B:B,),3),INDEX(RAW_b_TEI0185_REV03!B:D,MATCH(H851,RAW_b_TEI0185_REV03!B:B,0),3)),"---")))=0,"---",IF(K851&lt;&gt;"---",IF(INDEX(RAW_b_TEI0185_REV03!B:D,MATCH(H851,RAW_b_TEI0185_REV03!B:B,0),3)=L851,INDEX(
RAW_b_TEI0185_REV03!B:D,MATCH(H851,INDEX(RAW_b_TEI0185_REV03!B:B,MATCH(H851,RAW_b_TEI0185_REV03!B:B,)+1):'RAW_b_TEI0185_REV03'!B11922,)+MATCH(H851,RAW_b_TEI0185_REV03!B:B,),3),INDEX(RAW_b_TEI0185_REV03!B:D,MATCH(H851,RAW_b_TEI0185_REV03!B:B,0),3)),"---"))),"---")</f>
        <v>---</v>
      </c>
      <c r="T851">
        <f>COUNTIF(RAW_b_TEI0185_REV03!B:B,G851)</f>
        <v>2</v>
      </c>
      <c r="U851" t="str">
        <f t="shared" si="96"/>
        <v>CRUVI_HS_CX-CX_B3_P</v>
      </c>
      <c r="W851" t="str">
        <f>IF(IF(IFERROR(VLOOKUP(H851,$O$6:$O$50,1,),1)=1,1,0),IFERROR(VLOOKUP($F$2&amp;"-"&amp;H851,RAW_b_TEI0185_REV03!C:G,4,0),"--"),"---")</f>
        <v>P55</v>
      </c>
      <c r="X851" t="str">
        <f t="shared" si="97"/>
        <v>---</v>
      </c>
    </row>
    <row r="852" spans="1:24" x14ac:dyDescent="0.25">
      <c r="A852" t="s">
        <v>5979</v>
      </c>
      <c r="B852" t="s">
        <v>5946</v>
      </c>
      <c r="C852" t="s">
        <v>568</v>
      </c>
      <c r="D852" t="s">
        <v>862</v>
      </c>
      <c r="E852">
        <v>34</v>
      </c>
      <c r="F852" t="str">
        <f t="shared" si="91"/>
        <v>J21-34</v>
      </c>
      <c r="G852" t="str">
        <f>VLOOKUP(F852,RAW_b_TEI0185_REV03!A:B,2,0)</f>
        <v>CX_A3_N</v>
      </c>
      <c r="H852" t="str">
        <f t="shared" si="92"/>
        <v>CX_A3_N</v>
      </c>
      <c r="I852" t="str">
        <f t="shared" si="93"/>
        <v>--</v>
      </c>
      <c r="J852" t="str">
        <f t="shared" si="94"/>
        <v>--</v>
      </c>
      <c r="K852">
        <f>IFERROR(IF(J852="--",IF(G852=H852,VLOOKUP(G852,RAW_b_TEI0185_REV03!L:N,3,0),SUM(VLOOKUP(H852,RAW_b_TEI0185_REV03!L:N,3,0),VLOOKUP(G852,RAW_b_TEI0185_REV03!L:N,3,0))),"---"),"---")</f>
        <v>130.8125</v>
      </c>
      <c r="L852" t="str">
        <f t="shared" si="95"/>
        <v>J21-34</v>
      </c>
      <c r="M852" t="str">
        <f>IFERROR(IF(
COUNTIF(B2B!H:H,(IF(K852&lt;&gt;"---",IF(INDEX(RAW_b_TEI0185_REV03!B:D,MATCH(H852,RAW_b_TEI0185_REV03!B:B,0),3)=L852,INDEX(
RAW_b_TEI0185_REV03!B:D,MATCH(H852,INDEX(RAW_b_TEI0185_REV03!B:B,MATCH(H852,RAW_b_TEI0185_REV03!B:B,)+1):'RAW_b_TEI0185_REV03'!B11923,)+MATCH(H852,RAW_b_TEI0185_REV03!B:B,),3),INDEX(RAW_b_TEI0185_REV03!B:D,MATCH(H852,RAW_b_TEI0185_REV03!B:B,0),3)),"---")))=1,"---",IF(K852&lt;&gt;"---",IF(INDEX(RAW_b_TEI0185_REV03!B:D,MATCH(H852,RAW_b_TEI0185_REV03!B:B,0),3)=L852,INDEX(
RAW_b_TEI0185_REV03!B:D,MATCH(H852,INDEX(RAW_b_TEI0185_REV03!B:B,MATCH(H852,RAW_b_TEI0185_REV03!B:B,)+1):'RAW_b_TEI0185_REV03'!B11923,)+MATCH(H852,RAW_b_TEI0185_REV03!B:B,),3),INDEX(RAW_b_TEI0185_REV03!B:D,MATCH(H852,RAW_b_TEI0185_REV03!B:B,0),3)),"---")),"---")</f>
        <v>U1-K47</v>
      </c>
      <c r="N852" t="str">
        <f>IFERROR(IF(AND(B852="B2B",J852="--"),L852,IF(
COUNTIF(B2B!H:H,(IF(K852&lt;&gt;"---",IF(INDEX(RAW_b_TEI0185_REV03!B:D,MATCH(H852,RAW_b_TEI0185_REV03!B:B,0),3)=L852,INDEX(
RAW_b_TEI0185_REV03!B:D,MATCH(H852,INDEX(RAW_b_TEI0185_REV03!B:B,MATCH(H852,RAW_b_TEI0185_REV03!B:B,)+1):'RAW_b_TEI0185_REV03'!B11923,)+MATCH(H852,RAW_b_TEI0185_REV03!B:B,),3),INDEX(RAW_b_TEI0185_REV03!B:D,MATCH(H852,RAW_b_TEI0185_REV03!B:B,0),3)),"---")))=0,"---",IF(K852&lt;&gt;"---",IF(INDEX(RAW_b_TEI0185_REV03!B:D,MATCH(H852,RAW_b_TEI0185_REV03!B:B,0),3)=L852,INDEX(
RAW_b_TEI0185_REV03!B:D,MATCH(H852,INDEX(RAW_b_TEI0185_REV03!B:B,MATCH(H852,RAW_b_TEI0185_REV03!B:B,)+1):'RAW_b_TEI0185_REV03'!B11923,)+MATCH(H852,RAW_b_TEI0185_REV03!B:B,),3),INDEX(RAW_b_TEI0185_REV03!B:D,MATCH(H852,RAW_b_TEI0185_REV03!B:B,0),3)),"---"))),"---")</f>
        <v>---</v>
      </c>
      <c r="T852">
        <f>COUNTIF(RAW_b_TEI0185_REV03!B:B,G852)</f>
        <v>2</v>
      </c>
      <c r="U852" t="str">
        <f t="shared" si="96"/>
        <v>CRUVI_HS_CX-CX_A3_N</v>
      </c>
      <c r="W852" t="str">
        <f>IF(IF(IFERROR(VLOOKUP(H852,$O$6:$O$50,1,),1)=1,1,0),IFERROR(VLOOKUP($F$2&amp;"-"&amp;H852,RAW_b_TEI0185_REV03!C:G,4,0),"--"),"---")</f>
        <v>K47</v>
      </c>
      <c r="X852" t="str">
        <f t="shared" si="97"/>
        <v>---</v>
      </c>
    </row>
    <row r="853" spans="1:24" x14ac:dyDescent="0.25">
      <c r="A853" t="s">
        <v>5980</v>
      </c>
      <c r="B853" t="s">
        <v>5946</v>
      </c>
      <c r="C853" t="s">
        <v>604</v>
      </c>
      <c r="D853" t="s">
        <v>862</v>
      </c>
      <c r="E853">
        <v>35</v>
      </c>
      <c r="F853" t="str">
        <f t="shared" si="91"/>
        <v>J21-35</v>
      </c>
      <c r="G853" t="str">
        <f>VLOOKUP(F853,RAW_b_TEI0185_REV03!A:B,2,0)</f>
        <v>CX_B3_N</v>
      </c>
      <c r="H853" t="str">
        <f t="shared" si="92"/>
        <v>CX_B3_N</v>
      </c>
      <c r="I853" t="str">
        <f t="shared" si="93"/>
        <v>--</v>
      </c>
      <c r="J853" t="str">
        <f t="shared" si="94"/>
        <v>--</v>
      </c>
      <c r="K853">
        <f>IFERROR(IF(J853="--",IF(G853=H853,VLOOKUP(G853,RAW_b_TEI0185_REV03!L:N,3,0),SUM(VLOOKUP(H853,RAW_b_TEI0185_REV03!L:N,3,0),VLOOKUP(G853,RAW_b_TEI0185_REV03!L:N,3,0))),"---"),"---")</f>
        <v>136.346</v>
      </c>
      <c r="L853" t="str">
        <f t="shared" si="95"/>
        <v>J21-35</v>
      </c>
      <c r="M853" t="str">
        <f>IFERROR(IF(
COUNTIF(B2B!H:H,(IF(K853&lt;&gt;"---",IF(INDEX(RAW_b_TEI0185_REV03!B:D,MATCH(H853,RAW_b_TEI0185_REV03!B:B,0),3)=L853,INDEX(
RAW_b_TEI0185_REV03!B:D,MATCH(H853,INDEX(RAW_b_TEI0185_REV03!B:B,MATCH(H853,RAW_b_TEI0185_REV03!B:B,)+1):'RAW_b_TEI0185_REV03'!B11924,)+MATCH(H853,RAW_b_TEI0185_REV03!B:B,),3),INDEX(RAW_b_TEI0185_REV03!B:D,MATCH(H853,RAW_b_TEI0185_REV03!B:B,0),3)),"---")))=1,"---",IF(K853&lt;&gt;"---",IF(INDEX(RAW_b_TEI0185_REV03!B:D,MATCH(H853,RAW_b_TEI0185_REV03!B:B,0),3)=L853,INDEX(
RAW_b_TEI0185_REV03!B:D,MATCH(H853,INDEX(RAW_b_TEI0185_REV03!B:B,MATCH(H853,RAW_b_TEI0185_REV03!B:B,)+1):'RAW_b_TEI0185_REV03'!B11924,)+MATCH(H853,RAW_b_TEI0185_REV03!B:B,),3),INDEX(RAW_b_TEI0185_REV03!B:D,MATCH(H853,RAW_b_TEI0185_REV03!B:B,0),3)),"---")),"---")</f>
        <v>U1-T55</v>
      </c>
      <c r="N853" t="str">
        <f>IFERROR(IF(AND(B853="B2B",J853="--"),L853,IF(
COUNTIF(B2B!H:H,(IF(K853&lt;&gt;"---",IF(INDEX(RAW_b_TEI0185_REV03!B:D,MATCH(H853,RAW_b_TEI0185_REV03!B:B,0),3)=L853,INDEX(
RAW_b_TEI0185_REV03!B:D,MATCH(H853,INDEX(RAW_b_TEI0185_REV03!B:B,MATCH(H853,RAW_b_TEI0185_REV03!B:B,)+1):'RAW_b_TEI0185_REV03'!B11924,)+MATCH(H853,RAW_b_TEI0185_REV03!B:B,),3),INDEX(RAW_b_TEI0185_REV03!B:D,MATCH(H853,RAW_b_TEI0185_REV03!B:B,0),3)),"---")))=0,"---",IF(K853&lt;&gt;"---",IF(INDEX(RAW_b_TEI0185_REV03!B:D,MATCH(H853,RAW_b_TEI0185_REV03!B:B,0),3)=L853,INDEX(
RAW_b_TEI0185_REV03!B:D,MATCH(H853,INDEX(RAW_b_TEI0185_REV03!B:B,MATCH(H853,RAW_b_TEI0185_REV03!B:B,)+1):'RAW_b_TEI0185_REV03'!B11924,)+MATCH(H853,RAW_b_TEI0185_REV03!B:B,),3),INDEX(RAW_b_TEI0185_REV03!B:D,MATCH(H853,RAW_b_TEI0185_REV03!B:B,0),3)),"---"))),"---")</f>
        <v>---</v>
      </c>
      <c r="T853">
        <f>COUNTIF(RAW_b_TEI0185_REV03!B:B,G853)</f>
        <v>2</v>
      </c>
      <c r="U853" t="str">
        <f t="shared" si="96"/>
        <v>CRUVI_HS_CX-CX_B3_N</v>
      </c>
      <c r="W853" t="str">
        <f>IF(IF(IFERROR(VLOOKUP(H853,$O$6:$O$50,1,),1)=1,1,0),IFERROR(VLOOKUP($F$2&amp;"-"&amp;H853,RAW_b_TEI0185_REV03!C:G,4,0),"--"),"---")</f>
        <v>T55</v>
      </c>
      <c r="X853" t="str">
        <f t="shared" si="97"/>
        <v>---</v>
      </c>
    </row>
    <row r="854" spans="1:24" x14ac:dyDescent="0.25">
      <c r="A854" t="s">
        <v>5981</v>
      </c>
      <c r="B854" t="s">
        <v>5946</v>
      </c>
      <c r="C854" t="s">
        <v>1877</v>
      </c>
      <c r="D854" t="s">
        <v>862</v>
      </c>
      <c r="E854">
        <v>36</v>
      </c>
      <c r="F854" t="str">
        <f t="shared" si="91"/>
        <v>J21-36</v>
      </c>
      <c r="G854" t="str">
        <f>VLOOKUP(F854,RAW_b_TEI0185_REV03!A:B,2,0)</f>
        <v>VIO_CRUVI</v>
      </c>
      <c r="H854" t="str">
        <f t="shared" si="92"/>
        <v>VIO_CRUVI</v>
      </c>
      <c r="I854" t="str">
        <f t="shared" si="93"/>
        <v>--</v>
      </c>
      <c r="J854" t="str">
        <f t="shared" si="94"/>
        <v>---</v>
      </c>
      <c r="K854" t="str">
        <f>IFERROR(IF(J854="--",IF(G854=H854,VLOOKUP(G854,RAW_b_TEI0185_REV03!L:N,3,0),SUM(VLOOKUP(H854,RAW_b_TEI0185_REV03!L:N,3,0),VLOOKUP(G854,RAW_b_TEI0185_REV03!L:N,3,0))),"---"),"---")</f>
        <v>---</v>
      </c>
      <c r="L854" t="str">
        <f t="shared" si="95"/>
        <v>J21-36</v>
      </c>
      <c r="M854" t="str">
        <f>IFERROR(IF(
COUNTIF(B2B!H:H,(IF(K854&lt;&gt;"---",IF(INDEX(RAW_b_TEI0185_REV03!B:D,MATCH(H854,RAW_b_TEI0185_REV03!B:B,0),3)=L854,INDEX(
RAW_b_TEI0185_REV03!B:D,MATCH(H854,INDEX(RAW_b_TEI0185_REV03!B:B,MATCH(H854,RAW_b_TEI0185_REV03!B:B,)+1):'RAW_b_TEI0185_REV03'!B11925,)+MATCH(H854,RAW_b_TEI0185_REV03!B:B,),3),INDEX(RAW_b_TEI0185_REV03!B:D,MATCH(H854,RAW_b_TEI0185_REV03!B:B,0),3)),"---")))=1,"---",IF(K854&lt;&gt;"---",IF(INDEX(RAW_b_TEI0185_REV03!B:D,MATCH(H854,RAW_b_TEI0185_REV03!B:B,0),3)=L854,INDEX(
RAW_b_TEI0185_REV03!B:D,MATCH(H854,INDEX(RAW_b_TEI0185_REV03!B:B,MATCH(H854,RAW_b_TEI0185_REV03!B:B,)+1):'RAW_b_TEI0185_REV03'!B11925,)+MATCH(H854,RAW_b_TEI0185_REV03!B:B,),3),INDEX(RAW_b_TEI0185_REV03!B:D,MATCH(H854,RAW_b_TEI0185_REV03!B:B,0),3)),"---")),"---")</f>
        <v>---</v>
      </c>
      <c r="N854" t="str">
        <f>IFERROR(IF(AND(B854="B2B",J854="--"),L854,IF(
COUNTIF(B2B!H:H,(IF(K854&lt;&gt;"---",IF(INDEX(RAW_b_TEI0185_REV03!B:D,MATCH(H854,RAW_b_TEI0185_REV03!B:B,0),3)=L854,INDEX(
RAW_b_TEI0185_REV03!B:D,MATCH(H854,INDEX(RAW_b_TEI0185_REV03!B:B,MATCH(H854,RAW_b_TEI0185_REV03!B:B,)+1):'RAW_b_TEI0185_REV03'!B11925,)+MATCH(H854,RAW_b_TEI0185_REV03!B:B,),3),INDEX(RAW_b_TEI0185_REV03!B:D,MATCH(H854,RAW_b_TEI0185_REV03!B:B,0),3)),"---")))=0,"---",IF(K854&lt;&gt;"---",IF(INDEX(RAW_b_TEI0185_REV03!B:D,MATCH(H854,RAW_b_TEI0185_REV03!B:B,0),3)=L854,INDEX(
RAW_b_TEI0185_REV03!B:D,MATCH(H854,INDEX(RAW_b_TEI0185_REV03!B:B,MATCH(H854,RAW_b_TEI0185_REV03!B:B,)+1):'RAW_b_TEI0185_REV03'!B11925,)+MATCH(H854,RAW_b_TEI0185_REV03!B:B,),3),INDEX(RAW_b_TEI0185_REV03!B:D,MATCH(H854,RAW_b_TEI0185_REV03!B:B,0),3)),"---"))),"---")</f>
        <v>---</v>
      </c>
      <c r="T854">
        <f>COUNTIF(RAW_b_TEI0185_REV03!B:B,G854)</f>
        <v>30</v>
      </c>
      <c r="U854" t="str">
        <f t="shared" si="96"/>
        <v>CRUVI_HS_CX-VIO_CRUVI</v>
      </c>
      <c r="W854" t="str">
        <f>IF(IF(IFERROR(VLOOKUP(H854,$O$6:$O$50,1,),1)=1,1,0),IFERROR(VLOOKUP($F$2&amp;"-"&amp;H854,RAW_b_TEI0185_REV03!C:G,4,0),"--"),"---")</f>
        <v>---</v>
      </c>
      <c r="X854" t="str">
        <f t="shared" si="97"/>
        <v>---</v>
      </c>
    </row>
    <row r="855" spans="1:24" x14ac:dyDescent="0.25">
      <c r="A855" t="s">
        <v>5982</v>
      </c>
      <c r="B855" t="s">
        <v>5946</v>
      </c>
      <c r="C855" t="s">
        <v>294</v>
      </c>
      <c r="D855" t="s">
        <v>862</v>
      </c>
      <c r="E855">
        <v>37</v>
      </c>
      <c r="F855" t="str">
        <f t="shared" si="91"/>
        <v>J21-37</v>
      </c>
      <c r="G855" t="str">
        <f>VLOOKUP(F855,RAW_b_TEI0185_REV03!A:B,2,0)</f>
        <v>GND</v>
      </c>
      <c r="H855" t="str">
        <f t="shared" si="92"/>
        <v>GND</v>
      </c>
      <c r="I855" t="str">
        <f t="shared" si="93"/>
        <v>--</v>
      </c>
      <c r="J855" t="str">
        <f t="shared" si="94"/>
        <v>---</v>
      </c>
      <c r="K855" t="str">
        <f>IFERROR(IF(J855="--",IF(G855=H855,VLOOKUP(G855,RAW_b_TEI0185_REV03!L:N,3,0),SUM(VLOOKUP(H855,RAW_b_TEI0185_REV03!L:N,3,0),VLOOKUP(G855,RAW_b_TEI0185_REV03!L:N,3,0))),"---"),"---")</f>
        <v>---</v>
      </c>
      <c r="L855" t="str">
        <f t="shared" si="95"/>
        <v>J21-37</v>
      </c>
      <c r="M855" t="str">
        <f>IFERROR(IF(
COUNTIF(B2B!H:H,(IF(K855&lt;&gt;"---",IF(INDEX(RAW_b_TEI0185_REV03!B:D,MATCH(H855,RAW_b_TEI0185_REV03!B:B,0),3)=L855,INDEX(
RAW_b_TEI0185_REV03!B:D,MATCH(H855,INDEX(RAW_b_TEI0185_REV03!B:B,MATCH(H855,RAW_b_TEI0185_REV03!B:B,)+1):'RAW_b_TEI0185_REV03'!B11926,)+MATCH(H855,RAW_b_TEI0185_REV03!B:B,),3),INDEX(RAW_b_TEI0185_REV03!B:D,MATCH(H855,RAW_b_TEI0185_REV03!B:B,0),3)),"---")))=1,"---",IF(K855&lt;&gt;"---",IF(INDEX(RAW_b_TEI0185_REV03!B:D,MATCH(H855,RAW_b_TEI0185_REV03!B:B,0),3)=L855,INDEX(
RAW_b_TEI0185_REV03!B:D,MATCH(H855,INDEX(RAW_b_TEI0185_REV03!B:B,MATCH(H855,RAW_b_TEI0185_REV03!B:B,)+1):'RAW_b_TEI0185_REV03'!B11926,)+MATCH(H855,RAW_b_TEI0185_REV03!B:B,),3),INDEX(RAW_b_TEI0185_REV03!B:D,MATCH(H855,RAW_b_TEI0185_REV03!B:B,0),3)),"---")),"---")</f>
        <v>---</v>
      </c>
      <c r="N855" t="str">
        <f>IFERROR(IF(AND(B855="B2B",J855="--"),L855,IF(
COUNTIF(B2B!H:H,(IF(K855&lt;&gt;"---",IF(INDEX(RAW_b_TEI0185_REV03!B:D,MATCH(H855,RAW_b_TEI0185_REV03!B:B,0),3)=L855,INDEX(
RAW_b_TEI0185_REV03!B:D,MATCH(H855,INDEX(RAW_b_TEI0185_REV03!B:B,MATCH(H855,RAW_b_TEI0185_REV03!B:B,)+1):'RAW_b_TEI0185_REV03'!B11926,)+MATCH(H855,RAW_b_TEI0185_REV03!B:B,),3),INDEX(RAW_b_TEI0185_REV03!B:D,MATCH(H855,RAW_b_TEI0185_REV03!B:B,0),3)),"---")))=0,"---",IF(K855&lt;&gt;"---",IF(INDEX(RAW_b_TEI0185_REV03!B:D,MATCH(H855,RAW_b_TEI0185_REV03!B:B,0),3)=L855,INDEX(
RAW_b_TEI0185_REV03!B:D,MATCH(H855,INDEX(RAW_b_TEI0185_REV03!B:B,MATCH(H855,RAW_b_TEI0185_REV03!B:B,)+1):'RAW_b_TEI0185_REV03'!B11926,)+MATCH(H855,RAW_b_TEI0185_REV03!B:B,),3),INDEX(RAW_b_TEI0185_REV03!B:D,MATCH(H855,RAW_b_TEI0185_REV03!B:B,0),3)),"---"))),"---")</f>
        <v>---</v>
      </c>
      <c r="T855">
        <f>COUNTIF(RAW_b_TEI0185_REV03!B:B,G855)</f>
        <v>2019</v>
      </c>
      <c r="U855" t="str">
        <f t="shared" si="96"/>
        <v>CRUVI_HS_CX-GND</v>
      </c>
      <c r="W855" t="str">
        <f>IF(IF(IFERROR(VLOOKUP(H855,$O$6:$O$50,1,),1)=1,1,0),IFERROR(VLOOKUP($F$2&amp;"-"&amp;H855,RAW_b_TEI0185_REV03!C:G,4,0),"--"),"---")</f>
        <v>---</v>
      </c>
      <c r="X855" t="str">
        <f t="shared" si="97"/>
        <v>---</v>
      </c>
    </row>
    <row r="856" spans="1:24" x14ac:dyDescent="0.25">
      <c r="A856" t="s">
        <v>5983</v>
      </c>
      <c r="B856" t="s">
        <v>5946</v>
      </c>
      <c r="C856" t="s">
        <v>577</v>
      </c>
      <c r="D856" t="s">
        <v>862</v>
      </c>
      <c r="E856">
        <v>38</v>
      </c>
      <c r="F856" t="str">
        <f t="shared" si="91"/>
        <v>J21-38</v>
      </c>
      <c r="G856" t="str">
        <f>VLOOKUP(F856,RAW_b_TEI0185_REV03!A:B,2,0)</f>
        <v>CX_A4_P</v>
      </c>
      <c r="H856" t="str">
        <f t="shared" si="92"/>
        <v>CX_A4_P</v>
      </c>
      <c r="I856" t="str">
        <f t="shared" si="93"/>
        <v>--</v>
      </c>
      <c r="J856" t="str">
        <f t="shared" si="94"/>
        <v>--</v>
      </c>
      <c r="K856">
        <f>IFERROR(IF(J856="--",IF(G856=H856,VLOOKUP(G856,RAW_b_TEI0185_REV03!L:N,3,0),SUM(VLOOKUP(H856,RAW_b_TEI0185_REV03!L:N,3,0),VLOOKUP(G856,RAW_b_TEI0185_REV03!L:N,3,0))),"---"),"---")</f>
        <v>131.6986</v>
      </c>
      <c r="L856" t="str">
        <f t="shared" si="95"/>
        <v>J21-38</v>
      </c>
      <c r="M856" t="str">
        <f>IFERROR(IF(
COUNTIF(B2B!H:H,(IF(K856&lt;&gt;"---",IF(INDEX(RAW_b_TEI0185_REV03!B:D,MATCH(H856,RAW_b_TEI0185_REV03!B:B,0),3)=L856,INDEX(
RAW_b_TEI0185_REV03!B:D,MATCH(H856,INDEX(RAW_b_TEI0185_REV03!B:B,MATCH(H856,RAW_b_TEI0185_REV03!B:B,)+1):'RAW_b_TEI0185_REV03'!B11927,)+MATCH(H856,RAW_b_TEI0185_REV03!B:B,),3),INDEX(RAW_b_TEI0185_REV03!B:D,MATCH(H856,RAW_b_TEI0185_REV03!B:B,0),3)),"---")))=1,"---",IF(K856&lt;&gt;"---",IF(INDEX(RAW_b_TEI0185_REV03!B:D,MATCH(H856,RAW_b_TEI0185_REV03!B:B,0),3)=L856,INDEX(
RAW_b_TEI0185_REV03!B:D,MATCH(H856,INDEX(RAW_b_TEI0185_REV03!B:B,MATCH(H856,RAW_b_TEI0185_REV03!B:B,)+1):'RAW_b_TEI0185_REV03'!B11927,)+MATCH(H856,RAW_b_TEI0185_REV03!B:B,),3),INDEX(RAW_b_TEI0185_REV03!B:D,MATCH(H856,RAW_b_TEI0185_REV03!B:B,0),3)),"---")),"---")</f>
        <v>U1-V47</v>
      </c>
      <c r="N856" t="str">
        <f>IFERROR(IF(AND(B856="B2B",J856="--"),L856,IF(
COUNTIF(B2B!H:H,(IF(K856&lt;&gt;"---",IF(INDEX(RAW_b_TEI0185_REV03!B:D,MATCH(H856,RAW_b_TEI0185_REV03!B:B,0),3)=L856,INDEX(
RAW_b_TEI0185_REV03!B:D,MATCH(H856,INDEX(RAW_b_TEI0185_REV03!B:B,MATCH(H856,RAW_b_TEI0185_REV03!B:B,)+1):'RAW_b_TEI0185_REV03'!B11927,)+MATCH(H856,RAW_b_TEI0185_REV03!B:B,),3),INDEX(RAW_b_TEI0185_REV03!B:D,MATCH(H856,RAW_b_TEI0185_REV03!B:B,0),3)),"---")))=0,"---",IF(K856&lt;&gt;"---",IF(INDEX(RAW_b_TEI0185_REV03!B:D,MATCH(H856,RAW_b_TEI0185_REV03!B:B,0),3)=L856,INDEX(
RAW_b_TEI0185_REV03!B:D,MATCH(H856,INDEX(RAW_b_TEI0185_REV03!B:B,MATCH(H856,RAW_b_TEI0185_REV03!B:B,)+1):'RAW_b_TEI0185_REV03'!B11927,)+MATCH(H856,RAW_b_TEI0185_REV03!B:B,),3),INDEX(RAW_b_TEI0185_REV03!B:D,MATCH(H856,RAW_b_TEI0185_REV03!B:B,0),3)),"---"))),"---")</f>
        <v>---</v>
      </c>
      <c r="T856">
        <f>COUNTIF(RAW_b_TEI0185_REV03!B:B,G856)</f>
        <v>2</v>
      </c>
      <c r="U856" t="str">
        <f t="shared" si="96"/>
        <v>CRUVI_HS_CX-CX_A4_P</v>
      </c>
      <c r="W856" t="str">
        <f>IF(IF(IFERROR(VLOOKUP(H856,$O$6:$O$50,1,),1)=1,1,0),IFERROR(VLOOKUP($F$2&amp;"-"&amp;H856,RAW_b_TEI0185_REV03!C:G,4,0),"--"),"---")</f>
        <v>V47</v>
      </c>
      <c r="X856" t="str">
        <f t="shared" si="97"/>
        <v>---</v>
      </c>
    </row>
    <row r="857" spans="1:24" x14ac:dyDescent="0.25">
      <c r="A857" t="s">
        <v>5984</v>
      </c>
      <c r="B857" t="s">
        <v>5946</v>
      </c>
      <c r="C857" t="s">
        <v>613</v>
      </c>
      <c r="D857" t="s">
        <v>862</v>
      </c>
      <c r="E857">
        <v>39</v>
      </c>
      <c r="F857" t="str">
        <f t="shared" si="91"/>
        <v>J21-39</v>
      </c>
      <c r="G857" t="str">
        <f>VLOOKUP(F857,RAW_b_TEI0185_REV03!A:B,2,0)</f>
        <v>CX_B4_P</v>
      </c>
      <c r="H857" t="str">
        <f t="shared" si="92"/>
        <v>CX_B4_P</v>
      </c>
      <c r="I857" t="str">
        <f t="shared" si="93"/>
        <v>--</v>
      </c>
      <c r="J857" t="str">
        <f t="shared" si="94"/>
        <v>--</v>
      </c>
      <c r="K857">
        <f>IFERROR(IF(J857="--",IF(G857=H857,VLOOKUP(G857,RAW_b_TEI0185_REV03!L:N,3,0),SUM(VLOOKUP(H857,RAW_b_TEI0185_REV03!L:N,3,0),VLOOKUP(G857,RAW_b_TEI0185_REV03!L:N,3,0))),"---"),"---")</f>
        <v>134.55269999999999</v>
      </c>
      <c r="L857" t="str">
        <f t="shared" si="95"/>
        <v>J21-39</v>
      </c>
      <c r="M857" t="str">
        <f>IFERROR(IF(
COUNTIF(B2B!H:H,(IF(K857&lt;&gt;"---",IF(INDEX(RAW_b_TEI0185_REV03!B:D,MATCH(H857,RAW_b_TEI0185_REV03!B:B,0),3)=L857,INDEX(
RAW_b_TEI0185_REV03!B:D,MATCH(H857,INDEX(RAW_b_TEI0185_REV03!B:B,MATCH(H857,RAW_b_TEI0185_REV03!B:B,)+1):'RAW_b_TEI0185_REV03'!B11928,)+MATCH(H857,RAW_b_TEI0185_REV03!B:B,),3),INDEX(RAW_b_TEI0185_REV03!B:D,MATCH(H857,RAW_b_TEI0185_REV03!B:B,0),3)),"---")))=1,"---",IF(K857&lt;&gt;"---",IF(INDEX(RAW_b_TEI0185_REV03!B:D,MATCH(H857,RAW_b_TEI0185_REV03!B:B,0),3)=L857,INDEX(
RAW_b_TEI0185_REV03!B:D,MATCH(H857,INDEX(RAW_b_TEI0185_REV03!B:B,MATCH(H857,RAW_b_TEI0185_REV03!B:B,)+1):'RAW_b_TEI0185_REV03'!B11928,)+MATCH(H857,RAW_b_TEI0185_REV03!B:B,),3),INDEX(RAW_b_TEI0185_REV03!B:D,MATCH(H857,RAW_b_TEI0185_REV03!B:B,0),3)),"---")),"---")</f>
        <v>U1-V58</v>
      </c>
      <c r="N857" t="str">
        <f>IFERROR(IF(AND(B857="B2B",J857="--"),L857,IF(
COUNTIF(B2B!H:H,(IF(K857&lt;&gt;"---",IF(INDEX(RAW_b_TEI0185_REV03!B:D,MATCH(H857,RAW_b_TEI0185_REV03!B:B,0),3)=L857,INDEX(
RAW_b_TEI0185_REV03!B:D,MATCH(H857,INDEX(RAW_b_TEI0185_REV03!B:B,MATCH(H857,RAW_b_TEI0185_REV03!B:B,)+1):'RAW_b_TEI0185_REV03'!B11928,)+MATCH(H857,RAW_b_TEI0185_REV03!B:B,),3),INDEX(RAW_b_TEI0185_REV03!B:D,MATCH(H857,RAW_b_TEI0185_REV03!B:B,0),3)),"---")))=0,"---",IF(K857&lt;&gt;"---",IF(INDEX(RAW_b_TEI0185_REV03!B:D,MATCH(H857,RAW_b_TEI0185_REV03!B:B,0),3)=L857,INDEX(
RAW_b_TEI0185_REV03!B:D,MATCH(H857,INDEX(RAW_b_TEI0185_REV03!B:B,MATCH(H857,RAW_b_TEI0185_REV03!B:B,)+1):'RAW_b_TEI0185_REV03'!B11928,)+MATCH(H857,RAW_b_TEI0185_REV03!B:B,),3),INDEX(RAW_b_TEI0185_REV03!B:D,MATCH(H857,RAW_b_TEI0185_REV03!B:B,0),3)),"---"))),"---")</f>
        <v>---</v>
      </c>
      <c r="T857">
        <f>COUNTIF(RAW_b_TEI0185_REV03!B:B,G857)</f>
        <v>2</v>
      </c>
      <c r="U857" t="str">
        <f t="shared" si="96"/>
        <v>CRUVI_HS_CX-CX_B4_P</v>
      </c>
      <c r="W857" t="str">
        <f>IF(IF(IFERROR(VLOOKUP(H857,$O$6:$O$50,1,),1)=1,1,0),IFERROR(VLOOKUP($F$2&amp;"-"&amp;H857,RAW_b_TEI0185_REV03!C:G,4,0),"--"),"---")</f>
        <v>V58</v>
      </c>
      <c r="X857" t="str">
        <f t="shared" si="97"/>
        <v>---</v>
      </c>
    </row>
    <row r="858" spans="1:24" x14ac:dyDescent="0.25">
      <c r="A858" t="s">
        <v>5985</v>
      </c>
      <c r="B858" t="s">
        <v>5946</v>
      </c>
      <c r="C858" t="s">
        <v>574</v>
      </c>
      <c r="D858" t="s">
        <v>862</v>
      </c>
      <c r="E858">
        <v>40</v>
      </c>
      <c r="F858" t="str">
        <f t="shared" si="91"/>
        <v>J21-40</v>
      </c>
      <c r="G858" t="str">
        <f>VLOOKUP(F858,RAW_b_TEI0185_REV03!A:B,2,0)</f>
        <v>CX_A4_N</v>
      </c>
      <c r="H858" t="str">
        <f t="shared" si="92"/>
        <v>CX_A4_N</v>
      </c>
      <c r="I858" t="str">
        <f t="shared" si="93"/>
        <v>--</v>
      </c>
      <c r="J858" t="str">
        <f t="shared" si="94"/>
        <v>--</v>
      </c>
      <c r="K858">
        <f>IFERROR(IF(J858="--",IF(G858=H858,VLOOKUP(G858,RAW_b_TEI0185_REV03!L:N,3,0),SUM(VLOOKUP(H858,RAW_b_TEI0185_REV03!L:N,3,0),VLOOKUP(G858,RAW_b_TEI0185_REV03!L:N,3,0))),"---"),"---")</f>
        <v>131.8758</v>
      </c>
      <c r="L858" t="str">
        <f t="shared" si="95"/>
        <v>J21-40</v>
      </c>
      <c r="M858" t="str">
        <f>IFERROR(IF(
COUNTIF(B2B!H:H,(IF(K858&lt;&gt;"---",IF(INDEX(RAW_b_TEI0185_REV03!B:D,MATCH(H858,RAW_b_TEI0185_REV03!B:B,0),3)=L858,INDEX(
RAW_b_TEI0185_REV03!B:D,MATCH(H858,INDEX(RAW_b_TEI0185_REV03!B:B,MATCH(H858,RAW_b_TEI0185_REV03!B:B,)+1):'RAW_b_TEI0185_REV03'!B11929,)+MATCH(H858,RAW_b_TEI0185_REV03!B:B,),3),INDEX(RAW_b_TEI0185_REV03!B:D,MATCH(H858,RAW_b_TEI0185_REV03!B:B,0),3)),"---")))=1,"---",IF(K858&lt;&gt;"---",IF(INDEX(RAW_b_TEI0185_REV03!B:D,MATCH(H858,RAW_b_TEI0185_REV03!B:B,0),3)=L858,INDEX(
RAW_b_TEI0185_REV03!B:D,MATCH(H858,INDEX(RAW_b_TEI0185_REV03!B:B,MATCH(H858,RAW_b_TEI0185_REV03!B:B,)+1):'RAW_b_TEI0185_REV03'!B11929,)+MATCH(H858,RAW_b_TEI0185_REV03!B:B,),3),INDEX(RAW_b_TEI0185_REV03!B:D,MATCH(H858,RAW_b_TEI0185_REV03!B:B,0),3)),"---")),"---")</f>
        <v>U1-T47</v>
      </c>
      <c r="N858" t="str">
        <f>IFERROR(IF(AND(B858="B2B",J858="--"),L858,IF(
COUNTIF(B2B!H:H,(IF(K858&lt;&gt;"---",IF(INDEX(RAW_b_TEI0185_REV03!B:D,MATCH(H858,RAW_b_TEI0185_REV03!B:B,0),3)=L858,INDEX(
RAW_b_TEI0185_REV03!B:D,MATCH(H858,INDEX(RAW_b_TEI0185_REV03!B:B,MATCH(H858,RAW_b_TEI0185_REV03!B:B,)+1):'RAW_b_TEI0185_REV03'!B11929,)+MATCH(H858,RAW_b_TEI0185_REV03!B:B,),3),INDEX(RAW_b_TEI0185_REV03!B:D,MATCH(H858,RAW_b_TEI0185_REV03!B:B,0),3)),"---")))=0,"---",IF(K858&lt;&gt;"---",IF(INDEX(RAW_b_TEI0185_REV03!B:D,MATCH(H858,RAW_b_TEI0185_REV03!B:B,0),3)=L858,INDEX(
RAW_b_TEI0185_REV03!B:D,MATCH(H858,INDEX(RAW_b_TEI0185_REV03!B:B,MATCH(H858,RAW_b_TEI0185_REV03!B:B,)+1):'RAW_b_TEI0185_REV03'!B11929,)+MATCH(H858,RAW_b_TEI0185_REV03!B:B,),3),INDEX(RAW_b_TEI0185_REV03!B:D,MATCH(H858,RAW_b_TEI0185_REV03!B:B,0),3)),"---"))),"---")</f>
        <v>---</v>
      </c>
      <c r="T858">
        <f>COUNTIF(RAW_b_TEI0185_REV03!B:B,G858)</f>
        <v>2</v>
      </c>
      <c r="U858" t="str">
        <f t="shared" si="96"/>
        <v>CRUVI_HS_CX-CX_A4_N</v>
      </c>
      <c r="W858" t="str">
        <f>IF(IF(IFERROR(VLOOKUP(H858,$O$6:$O$50,1,),1)=1,1,0),IFERROR(VLOOKUP($F$2&amp;"-"&amp;H858,RAW_b_TEI0185_REV03!C:G,4,0),"--"),"---")</f>
        <v>T47</v>
      </c>
      <c r="X858" t="str">
        <f t="shared" si="97"/>
        <v>---</v>
      </c>
    </row>
    <row r="859" spans="1:24" x14ac:dyDescent="0.25">
      <c r="A859" t="s">
        <v>5986</v>
      </c>
      <c r="B859" t="s">
        <v>5946</v>
      </c>
      <c r="C859" t="s">
        <v>610</v>
      </c>
      <c r="D859" t="s">
        <v>862</v>
      </c>
      <c r="E859">
        <v>41</v>
      </c>
      <c r="F859" t="str">
        <f t="shared" si="91"/>
        <v>J21-41</v>
      </c>
      <c r="G859" t="str">
        <f>VLOOKUP(F859,RAW_b_TEI0185_REV03!A:B,2,0)</f>
        <v>CX_B4_N</v>
      </c>
      <c r="H859" t="str">
        <f t="shared" si="92"/>
        <v>CX_B4_N</v>
      </c>
      <c r="I859" t="str">
        <f t="shared" si="93"/>
        <v>--</v>
      </c>
      <c r="J859" t="str">
        <f t="shared" si="94"/>
        <v>--</v>
      </c>
      <c r="K859">
        <f>IFERROR(IF(J859="--",IF(G859=H859,VLOOKUP(G859,RAW_b_TEI0185_REV03!L:N,3,0),SUM(VLOOKUP(H859,RAW_b_TEI0185_REV03!L:N,3,0),VLOOKUP(G859,RAW_b_TEI0185_REV03!L:N,3,0))),"---"),"---")</f>
        <v>134.62809999999999</v>
      </c>
      <c r="L859" t="str">
        <f t="shared" si="95"/>
        <v>J21-41</v>
      </c>
      <c r="M859" t="str">
        <f>IFERROR(IF(
COUNTIF(B2B!H:H,(IF(K859&lt;&gt;"---",IF(INDEX(RAW_b_TEI0185_REV03!B:D,MATCH(H859,RAW_b_TEI0185_REV03!B:B,0),3)=L859,INDEX(
RAW_b_TEI0185_REV03!B:D,MATCH(H859,INDEX(RAW_b_TEI0185_REV03!B:B,MATCH(H859,RAW_b_TEI0185_REV03!B:B,)+1):'RAW_b_TEI0185_REV03'!B11930,)+MATCH(H859,RAW_b_TEI0185_REV03!B:B,),3),INDEX(RAW_b_TEI0185_REV03!B:D,MATCH(H859,RAW_b_TEI0185_REV03!B:B,0),3)),"---")))=1,"---",IF(K859&lt;&gt;"---",IF(INDEX(RAW_b_TEI0185_REV03!B:D,MATCH(H859,RAW_b_TEI0185_REV03!B:B,0),3)=L859,INDEX(
RAW_b_TEI0185_REV03!B:D,MATCH(H859,INDEX(RAW_b_TEI0185_REV03!B:B,MATCH(H859,RAW_b_TEI0185_REV03!B:B,)+1):'RAW_b_TEI0185_REV03'!B11930,)+MATCH(H859,RAW_b_TEI0185_REV03!B:B,),3),INDEX(RAW_b_TEI0185_REV03!B:D,MATCH(H859,RAW_b_TEI0185_REV03!B:B,0),3)),"---")),"---")</f>
        <v>U1-T58</v>
      </c>
      <c r="N859" t="str">
        <f>IFERROR(IF(AND(B859="B2B",J859="--"),L859,IF(
COUNTIF(B2B!H:H,(IF(K859&lt;&gt;"---",IF(INDEX(RAW_b_TEI0185_REV03!B:D,MATCH(H859,RAW_b_TEI0185_REV03!B:B,0),3)=L859,INDEX(
RAW_b_TEI0185_REV03!B:D,MATCH(H859,INDEX(RAW_b_TEI0185_REV03!B:B,MATCH(H859,RAW_b_TEI0185_REV03!B:B,)+1):'RAW_b_TEI0185_REV03'!B11930,)+MATCH(H859,RAW_b_TEI0185_REV03!B:B,),3),INDEX(RAW_b_TEI0185_REV03!B:D,MATCH(H859,RAW_b_TEI0185_REV03!B:B,0),3)),"---")))=0,"---",IF(K859&lt;&gt;"---",IF(INDEX(RAW_b_TEI0185_REV03!B:D,MATCH(H859,RAW_b_TEI0185_REV03!B:B,0),3)=L859,INDEX(
RAW_b_TEI0185_REV03!B:D,MATCH(H859,INDEX(RAW_b_TEI0185_REV03!B:B,MATCH(H859,RAW_b_TEI0185_REV03!B:B,)+1):'RAW_b_TEI0185_REV03'!B11930,)+MATCH(H859,RAW_b_TEI0185_REV03!B:B,),3),INDEX(RAW_b_TEI0185_REV03!B:D,MATCH(H859,RAW_b_TEI0185_REV03!B:B,0),3)),"---"))),"---")</f>
        <v>---</v>
      </c>
      <c r="T859">
        <f>COUNTIF(RAW_b_TEI0185_REV03!B:B,G859)</f>
        <v>2</v>
      </c>
      <c r="U859" t="str">
        <f t="shared" si="96"/>
        <v>CRUVI_HS_CX-CX_B4_N</v>
      </c>
      <c r="W859" t="str">
        <f>IF(IF(IFERROR(VLOOKUP(H859,$O$6:$O$50,1,),1)=1,1,0),IFERROR(VLOOKUP($F$2&amp;"-"&amp;H859,RAW_b_TEI0185_REV03!C:G,4,0),"--"),"---")</f>
        <v>T58</v>
      </c>
      <c r="X859" t="str">
        <f t="shared" si="97"/>
        <v>---</v>
      </c>
    </row>
    <row r="860" spans="1:24" x14ac:dyDescent="0.25">
      <c r="A860" t="s">
        <v>5987</v>
      </c>
      <c r="B860" t="s">
        <v>5946</v>
      </c>
      <c r="C860" t="s">
        <v>294</v>
      </c>
      <c r="D860" t="s">
        <v>862</v>
      </c>
      <c r="E860">
        <v>42</v>
      </c>
      <c r="F860" t="str">
        <f t="shared" si="91"/>
        <v>J21-42</v>
      </c>
      <c r="G860" t="str">
        <f>VLOOKUP(F860,RAW_b_TEI0185_REV03!A:B,2,0)</f>
        <v>GND</v>
      </c>
      <c r="H860" t="str">
        <f t="shared" si="92"/>
        <v>GND</v>
      </c>
      <c r="I860" t="str">
        <f t="shared" si="93"/>
        <v>--</v>
      </c>
      <c r="J860" t="str">
        <f t="shared" si="94"/>
        <v>---</v>
      </c>
      <c r="K860" t="str">
        <f>IFERROR(IF(J860="--",IF(G860=H860,VLOOKUP(G860,RAW_b_TEI0185_REV03!L:N,3,0),SUM(VLOOKUP(H860,RAW_b_TEI0185_REV03!L:N,3,0),VLOOKUP(G860,RAW_b_TEI0185_REV03!L:N,3,0))),"---"),"---")</f>
        <v>---</v>
      </c>
      <c r="L860" t="str">
        <f t="shared" si="95"/>
        <v>J21-42</v>
      </c>
      <c r="M860" t="str">
        <f>IFERROR(IF(
COUNTIF(B2B!H:H,(IF(K860&lt;&gt;"---",IF(INDEX(RAW_b_TEI0185_REV03!B:D,MATCH(H860,RAW_b_TEI0185_REV03!B:B,0),3)=L860,INDEX(
RAW_b_TEI0185_REV03!B:D,MATCH(H860,INDEX(RAW_b_TEI0185_REV03!B:B,MATCH(H860,RAW_b_TEI0185_REV03!B:B,)+1):'RAW_b_TEI0185_REV03'!B11931,)+MATCH(H860,RAW_b_TEI0185_REV03!B:B,),3),INDEX(RAW_b_TEI0185_REV03!B:D,MATCH(H860,RAW_b_TEI0185_REV03!B:B,0),3)),"---")))=1,"---",IF(K860&lt;&gt;"---",IF(INDEX(RAW_b_TEI0185_REV03!B:D,MATCH(H860,RAW_b_TEI0185_REV03!B:B,0),3)=L860,INDEX(
RAW_b_TEI0185_REV03!B:D,MATCH(H860,INDEX(RAW_b_TEI0185_REV03!B:B,MATCH(H860,RAW_b_TEI0185_REV03!B:B,)+1):'RAW_b_TEI0185_REV03'!B11931,)+MATCH(H860,RAW_b_TEI0185_REV03!B:B,),3),INDEX(RAW_b_TEI0185_REV03!B:D,MATCH(H860,RAW_b_TEI0185_REV03!B:B,0),3)),"---")),"---")</f>
        <v>---</v>
      </c>
      <c r="N860" t="str">
        <f>IFERROR(IF(AND(B860="B2B",J860="--"),L860,IF(
COUNTIF(B2B!H:H,(IF(K860&lt;&gt;"---",IF(INDEX(RAW_b_TEI0185_REV03!B:D,MATCH(H860,RAW_b_TEI0185_REV03!B:B,0),3)=L860,INDEX(
RAW_b_TEI0185_REV03!B:D,MATCH(H860,INDEX(RAW_b_TEI0185_REV03!B:B,MATCH(H860,RAW_b_TEI0185_REV03!B:B,)+1):'RAW_b_TEI0185_REV03'!B11931,)+MATCH(H860,RAW_b_TEI0185_REV03!B:B,),3),INDEX(RAW_b_TEI0185_REV03!B:D,MATCH(H860,RAW_b_TEI0185_REV03!B:B,0),3)),"---")))=0,"---",IF(K860&lt;&gt;"---",IF(INDEX(RAW_b_TEI0185_REV03!B:D,MATCH(H860,RAW_b_TEI0185_REV03!B:B,0),3)=L860,INDEX(
RAW_b_TEI0185_REV03!B:D,MATCH(H860,INDEX(RAW_b_TEI0185_REV03!B:B,MATCH(H860,RAW_b_TEI0185_REV03!B:B,)+1):'RAW_b_TEI0185_REV03'!B11931,)+MATCH(H860,RAW_b_TEI0185_REV03!B:B,),3),INDEX(RAW_b_TEI0185_REV03!B:D,MATCH(H860,RAW_b_TEI0185_REV03!B:B,0),3)),"---"))),"---")</f>
        <v>---</v>
      </c>
      <c r="T860">
        <f>COUNTIF(RAW_b_TEI0185_REV03!B:B,G860)</f>
        <v>2019</v>
      </c>
      <c r="U860" t="str">
        <f t="shared" si="96"/>
        <v>CRUVI_HS_CX-GND</v>
      </c>
      <c r="W860" t="str">
        <f>IF(IF(IFERROR(VLOOKUP(H860,$O$6:$O$50,1,),1)=1,1,0),IFERROR(VLOOKUP($F$2&amp;"-"&amp;H860,RAW_b_TEI0185_REV03!C:G,4,0),"--"),"---")</f>
        <v>---</v>
      </c>
      <c r="X860" t="str">
        <f t="shared" si="97"/>
        <v>---</v>
      </c>
    </row>
    <row r="861" spans="1:24" x14ac:dyDescent="0.25">
      <c r="A861" t="s">
        <v>5988</v>
      </c>
      <c r="B861" t="s">
        <v>5946</v>
      </c>
      <c r="C861" t="s">
        <v>294</v>
      </c>
      <c r="D861" t="s">
        <v>862</v>
      </c>
      <c r="E861">
        <v>43</v>
      </c>
      <c r="F861" t="str">
        <f t="shared" si="91"/>
        <v>J21-43</v>
      </c>
      <c r="G861" t="str">
        <f>VLOOKUP(F861,RAW_b_TEI0185_REV03!A:B,2,0)</f>
        <v>GND</v>
      </c>
      <c r="H861" t="str">
        <f t="shared" si="92"/>
        <v>GND</v>
      </c>
      <c r="I861" t="str">
        <f t="shared" si="93"/>
        <v>--</v>
      </c>
      <c r="J861" t="str">
        <f t="shared" si="94"/>
        <v>---</v>
      </c>
      <c r="K861" t="str">
        <f>IFERROR(IF(J861="--",IF(G861=H861,VLOOKUP(G861,RAW_b_TEI0185_REV03!L:N,3,0),SUM(VLOOKUP(H861,RAW_b_TEI0185_REV03!L:N,3,0),VLOOKUP(G861,RAW_b_TEI0185_REV03!L:N,3,0))),"---"),"---")</f>
        <v>---</v>
      </c>
      <c r="L861" t="str">
        <f t="shared" si="95"/>
        <v>J21-43</v>
      </c>
      <c r="M861" t="str">
        <f>IFERROR(IF(
COUNTIF(B2B!H:H,(IF(K861&lt;&gt;"---",IF(INDEX(RAW_b_TEI0185_REV03!B:D,MATCH(H861,RAW_b_TEI0185_REV03!B:B,0),3)=L861,INDEX(
RAW_b_TEI0185_REV03!B:D,MATCH(H861,INDEX(RAW_b_TEI0185_REV03!B:B,MATCH(H861,RAW_b_TEI0185_REV03!B:B,)+1):'RAW_b_TEI0185_REV03'!B11932,)+MATCH(H861,RAW_b_TEI0185_REV03!B:B,),3),INDEX(RAW_b_TEI0185_REV03!B:D,MATCH(H861,RAW_b_TEI0185_REV03!B:B,0),3)),"---")))=1,"---",IF(K861&lt;&gt;"---",IF(INDEX(RAW_b_TEI0185_REV03!B:D,MATCH(H861,RAW_b_TEI0185_REV03!B:B,0),3)=L861,INDEX(
RAW_b_TEI0185_REV03!B:D,MATCH(H861,INDEX(RAW_b_TEI0185_REV03!B:B,MATCH(H861,RAW_b_TEI0185_REV03!B:B,)+1):'RAW_b_TEI0185_REV03'!B11932,)+MATCH(H861,RAW_b_TEI0185_REV03!B:B,),3),INDEX(RAW_b_TEI0185_REV03!B:D,MATCH(H861,RAW_b_TEI0185_REV03!B:B,0),3)),"---")),"---")</f>
        <v>---</v>
      </c>
      <c r="N861" t="str">
        <f>IFERROR(IF(AND(B861="B2B",J861="--"),L861,IF(
COUNTIF(B2B!H:H,(IF(K861&lt;&gt;"---",IF(INDEX(RAW_b_TEI0185_REV03!B:D,MATCH(H861,RAW_b_TEI0185_REV03!B:B,0),3)=L861,INDEX(
RAW_b_TEI0185_REV03!B:D,MATCH(H861,INDEX(RAW_b_TEI0185_REV03!B:B,MATCH(H861,RAW_b_TEI0185_REV03!B:B,)+1):'RAW_b_TEI0185_REV03'!B11932,)+MATCH(H861,RAW_b_TEI0185_REV03!B:B,),3),INDEX(RAW_b_TEI0185_REV03!B:D,MATCH(H861,RAW_b_TEI0185_REV03!B:B,0),3)),"---")))=0,"---",IF(K861&lt;&gt;"---",IF(INDEX(RAW_b_TEI0185_REV03!B:D,MATCH(H861,RAW_b_TEI0185_REV03!B:B,0),3)=L861,INDEX(
RAW_b_TEI0185_REV03!B:D,MATCH(H861,INDEX(RAW_b_TEI0185_REV03!B:B,MATCH(H861,RAW_b_TEI0185_REV03!B:B,)+1):'RAW_b_TEI0185_REV03'!B11932,)+MATCH(H861,RAW_b_TEI0185_REV03!B:B,),3),INDEX(RAW_b_TEI0185_REV03!B:D,MATCH(H861,RAW_b_TEI0185_REV03!B:B,0),3)),"---"))),"---")</f>
        <v>---</v>
      </c>
      <c r="T861">
        <f>COUNTIF(RAW_b_TEI0185_REV03!B:B,G861)</f>
        <v>2019</v>
      </c>
      <c r="U861" t="str">
        <f t="shared" si="96"/>
        <v>CRUVI_HS_CX-GND</v>
      </c>
      <c r="W861" t="str">
        <f>IF(IF(IFERROR(VLOOKUP(H861,$O$6:$O$50,1,),1)=1,1,0),IFERROR(VLOOKUP($F$2&amp;"-"&amp;H861,RAW_b_TEI0185_REV03!C:G,4,0),"--"),"---")</f>
        <v>---</v>
      </c>
      <c r="X861" t="str">
        <f t="shared" si="97"/>
        <v>---</v>
      </c>
    </row>
    <row r="862" spans="1:24" x14ac:dyDescent="0.25">
      <c r="A862" t="s">
        <v>5989</v>
      </c>
      <c r="B862" t="s">
        <v>5946</v>
      </c>
      <c r="C862" t="s">
        <v>583</v>
      </c>
      <c r="D862" t="s">
        <v>862</v>
      </c>
      <c r="E862">
        <v>44</v>
      </c>
      <c r="F862" t="str">
        <f t="shared" si="91"/>
        <v>J21-44</v>
      </c>
      <c r="G862" t="str">
        <f>VLOOKUP(F862,RAW_b_TEI0185_REV03!A:B,2,0)</f>
        <v>CX_A5_P</v>
      </c>
      <c r="H862" t="str">
        <f t="shared" si="92"/>
        <v>CX_A5_P</v>
      </c>
      <c r="I862" t="str">
        <f t="shared" si="93"/>
        <v>--</v>
      </c>
      <c r="J862" t="str">
        <f t="shared" si="94"/>
        <v>--</v>
      </c>
      <c r="K862">
        <f>IFERROR(IF(J862="--",IF(G862=H862,VLOOKUP(G862,RAW_b_TEI0185_REV03!L:N,3,0),SUM(VLOOKUP(H862,RAW_b_TEI0185_REV03!L:N,3,0),VLOOKUP(G862,RAW_b_TEI0185_REV03!L:N,3,0))),"---"),"---")</f>
        <v>131.63220000000001</v>
      </c>
      <c r="L862" t="str">
        <f t="shared" si="95"/>
        <v>J21-44</v>
      </c>
      <c r="M862" t="str">
        <f>IFERROR(IF(
COUNTIF(B2B!H:H,(IF(K862&lt;&gt;"---",IF(INDEX(RAW_b_TEI0185_REV03!B:D,MATCH(H862,RAW_b_TEI0185_REV03!B:B,0),3)=L862,INDEX(
RAW_b_TEI0185_REV03!B:D,MATCH(H862,INDEX(RAW_b_TEI0185_REV03!B:B,MATCH(H862,RAW_b_TEI0185_REV03!B:B,)+1):'RAW_b_TEI0185_REV03'!B11933,)+MATCH(H862,RAW_b_TEI0185_REV03!B:B,),3),INDEX(RAW_b_TEI0185_REV03!B:D,MATCH(H862,RAW_b_TEI0185_REV03!B:B,0),3)),"---")))=1,"---",IF(K862&lt;&gt;"---",IF(INDEX(RAW_b_TEI0185_REV03!B:D,MATCH(H862,RAW_b_TEI0185_REV03!B:B,0),3)=L862,INDEX(
RAW_b_TEI0185_REV03!B:D,MATCH(H862,INDEX(RAW_b_TEI0185_REV03!B:B,MATCH(H862,RAW_b_TEI0185_REV03!B:B,)+1):'RAW_b_TEI0185_REV03'!B11933,)+MATCH(H862,RAW_b_TEI0185_REV03!B:B,),3),INDEX(RAW_b_TEI0185_REV03!B:D,MATCH(H862,RAW_b_TEI0185_REV03!B:B,0),3)),"---")),"---")</f>
        <v>U1-K44</v>
      </c>
      <c r="N862" t="str">
        <f>IFERROR(IF(AND(B862="B2B",J862="--"),L862,IF(
COUNTIF(B2B!H:H,(IF(K862&lt;&gt;"---",IF(INDEX(RAW_b_TEI0185_REV03!B:D,MATCH(H862,RAW_b_TEI0185_REV03!B:B,0),3)=L862,INDEX(
RAW_b_TEI0185_REV03!B:D,MATCH(H862,INDEX(RAW_b_TEI0185_REV03!B:B,MATCH(H862,RAW_b_TEI0185_REV03!B:B,)+1):'RAW_b_TEI0185_REV03'!B11933,)+MATCH(H862,RAW_b_TEI0185_REV03!B:B,),3),INDEX(RAW_b_TEI0185_REV03!B:D,MATCH(H862,RAW_b_TEI0185_REV03!B:B,0),3)),"---")))=0,"---",IF(K862&lt;&gt;"---",IF(INDEX(RAW_b_TEI0185_REV03!B:D,MATCH(H862,RAW_b_TEI0185_REV03!B:B,0),3)=L862,INDEX(
RAW_b_TEI0185_REV03!B:D,MATCH(H862,INDEX(RAW_b_TEI0185_REV03!B:B,MATCH(H862,RAW_b_TEI0185_REV03!B:B,)+1):'RAW_b_TEI0185_REV03'!B11933,)+MATCH(H862,RAW_b_TEI0185_REV03!B:B,),3),INDEX(RAW_b_TEI0185_REV03!B:D,MATCH(H862,RAW_b_TEI0185_REV03!B:B,0),3)),"---"))),"---")</f>
        <v>---</v>
      </c>
      <c r="T862">
        <f>COUNTIF(RAW_b_TEI0185_REV03!B:B,G862)</f>
        <v>2</v>
      </c>
      <c r="U862" t="str">
        <f t="shared" si="96"/>
        <v>CRUVI_HS_CX-CX_A5_P</v>
      </c>
      <c r="W862" t="str">
        <f>IF(IF(IFERROR(VLOOKUP(H862,$O$6:$O$50,1,),1)=1,1,0),IFERROR(VLOOKUP($F$2&amp;"-"&amp;H862,RAW_b_TEI0185_REV03!C:G,4,0),"--"),"---")</f>
        <v>K44</v>
      </c>
      <c r="X862" t="str">
        <f t="shared" si="97"/>
        <v>---</v>
      </c>
    </row>
    <row r="863" spans="1:24" x14ac:dyDescent="0.25">
      <c r="A863" t="s">
        <v>5990</v>
      </c>
      <c r="B863" t="s">
        <v>5946</v>
      </c>
      <c r="C863" t="s">
        <v>619</v>
      </c>
      <c r="D863" t="s">
        <v>862</v>
      </c>
      <c r="E863">
        <v>45</v>
      </c>
      <c r="F863" t="str">
        <f t="shared" si="91"/>
        <v>J21-45</v>
      </c>
      <c r="G863" t="str">
        <f>VLOOKUP(F863,RAW_b_TEI0185_REV03!A:B,2,0)</f>
        <v>CX_B5_P</v>
      </c>
      <c r="H863" t="str">
        <f t="shared" si="92"/>
        <v>CX_B5_P</v>
      </c>
      <c r="I863" t="str">
        <f t="shared" si="93"/>
        <v>--</v>
      </c>
      <c r="J863" t="str">
        <f t="shared" si="94"/>
        <v>--</v>
      </c>
      <c r="K863">
        <f>IFERROR(IF(J863="--",IF(G863=H863,VLOOKUP(G863,RAW_b_TEI0185_REV03!L:N,3,0),SUM(VLOOKUP(H863,RAW_b_TEI0185_REV03!L:N,3,0),VLOOKUP(G863,RAW_b_TEI0185_REV03!L:N,3,0))),"---"),"---")</f>
        <v>135.63290000000001</v>
      </c>
      <c r="L863" t="str">
        <f t="shared" si="95"/>
        <v>J21-45</v>
      </c>
      <c r="M863" t="str">
        <f>IFERROR(IF(
COUNTIF(B2B!H:H,(IF(K863&lt;&gt;"---",IF(INDEX(RAW_b_TEI0185_REV03!B:D,MATCH(H863,RAW_b_TEI0185_REV03!B:B,0),3)=L863,INDEX(
RAW_b_TEI0185_REV03!B:D,MATCH(H863,INDEX(RAW_b_TEI0185_REV03!B:B,MATCH(H863,RAW_b_TEI0185_REV03!B:B,)+1):'RAW_b_TEI0185_REV03'!B11934,)+MATCH(H863,RAW_b_TEI0185_REV03!B:B,),3),INDEX(RAW_b_TEI0185_REV03!B:D,MATCH(H863,RAW_b_TEI0185_REV03!B:B,0),3)),"---")))=1,"---",IF(K863&lt;&gt;"---",IF(INDEX(RAW_b_TEI0185_REV03!B:D,MATCH(H863,RAW_b_TEI0185_REV03!B:B,0),3)=L863,INDEX(
RAW_b_TEI0185_REV03!B:D,MATCH(H863,INDEX(RAW_b_TEI0185_REV03!B:B,MATCH(H863,RAW_b_TEI0185_REV03!B:B,)+1):'RAW_b_TEI0185_REV03'!B11934,)+MATCH(H863,RAW_b_TEI0185_REV03!B:B,),3),INDEX(RAW_b_TEI0185_REV03!B:D,MATCH(H863,RAW_b_TEI0185_REV03!B:B,0),3)),"---")),"---")</f>
        <v>U1-P44</v>
      </c>
      <c r="N863" t="str">
        <f>IFERROR(IF(AND(B863="B2B",J863="--"),L863,IF(
COUNTIF(B2B!H:H,(IF(K863&lt;&gt;"---",IF(INDEX(RAW_b_TEI0185_REV03!B:D,MATCH(H863,RAW_b_TEI0185_REV03!B:B,0),3)=L863,INDEX(
RAW_b_TEI0185_REV03!B:D,MATCH(H863,INDEX(RAW_b_TEI0185_REV03!B:B,MATCH(H863,RAW_b_TEI0185_REV03!B:B,)+1):'RAW_b_TEI0185_REV03'!B11934,)+MATCH(H863,RAW_b_TEI0185_REV03!B:B,),3),INDEX(RAW_b_TEI0185_REV03!B:D,MATCH(H863,RAW_b_TEI0185_REV03!B:B,0),3)),"---")))=0,"---",IF(K863&lt;&gt;"---",IF(INDEX(RAW_b_TEI0185_REV03!B:D,MATCH(H863,RAW_b_TEI0185_REV03!B:B,0),3)=L863,INDEX(
RAW_b_TEI0185_REV03!B:D,MATCH(H863,INDEX(RAW_b_TEI0185_REV03!B:B,MATCH(H863,RAW_b_TEI0185_REV03!B:B,)+1):'RAW_b_TEI0185_REV03'!B11934,)+MATCH(H863,RAW_b_TEI0185_REV03!B:B,),3),INDEX(RAW_b_TEI0185_REV03!B:D,MATCH(H863,RAW_b_TEI0185_REV03!B:B,0),3)),"---"))),"---")</f>
        <v>---</v>
      </c>
      <c r="T863">
        <f>COUNTIF(RAW_b_TEI0185_REV03!B:B,G863)</f>
        <v>2</v>
      </c>
      <c r="U863" t="str">
        <f t="shared" si="96"/>
        <v>CRUVI_HS_CX-CX_B5_P</v>
      </c>
      <c r="W863" t="str">
        <f>IF(IF(IFERROR(VLOOKUP(H863,$O$6:$O$50,1,),1)=1,1,0),IFERROR(VLOOKUP($F$2&amp;"-"&amp;H863,RAW_b_TEI0185_REV03!C:G,4,0),"--"),"---")</f>
        <v>P44</v>
      </c>
      <c r="X863" t="str">
        <f t="shared" si="97"/>
        <v>---</v>
      </c>
    </row>
    <row r="864" spans="1:24" x14ac:dyDescent="0.25">
      <c r="A864" t="s">
        <v>5991</v>
      </c>
      <c r="B864" t="s">
        <v>5946</v>
      </c>
      <c r="C864" t="s">
        <v>580</v>
      </c>
      <c r="D864" t="s">
        <v>862</v>
      </c>
      <c r="E864">
        <v>46</v>
      </c>
      <c r="F864" t="str">
        <f t="shared" si="91"/>
        <v>J21-46</v>
      </c>
      <c r="G864" t="str">
        <f>VLOOKUP(F864,RAW_b_TEI0185_REV03!A:B,2,0)</f>
        <v>CX_A5_N</v>
      </c>
      <c r="H864" t="str">
        <f t="shared" si="92"/>
        <v>CX_A5_N</v>
      </c>
      <c r="I864" t="str">
        <f t="shared" si="93"/>
        <v>--</v>
      </c>
      <c r="J864" t="str">
        <f t="shared" si="94"/>
        <v>--</v>
      </c>
      <c r="K864">
        <f>IFERROR(IF(J864="--",IF(G864=H864,VLOOKUP(G864,RAW_b_TEI0185_REV03!L:N,3,0),SUM(VLOOKUP(H864,RAW_b_TEI0185_REV03!L:N,3,0),VLOOKUP(G864,RAW_b_TEI0185_REV03!L:N,3,0))),"---"),"---")</f>
        <v>131.78870000000001</v>
      </c>
      <c r="L864" t="str">
        <f t="shared" si="95"/>
        <v>J21-46</v>
      </c>
      <c r="M864" t="str">
        <f>IFERROR(IF(
COUNTIF(B2B!H:H,(IF(K864&lt;&gt;"---",IF(INDEX(RAW_b_TEI0185_REV03!B:D,MATCH(H864,RAW_b_TEI0185_REV03!B:B,0),3)=L864,INDEX(
RAW_b_TEI0185_REV03!B:D,MATCH(H864,INDEX(RAW_b_TEI0185_REV03!B:B,MATCH(H864,RAW_b_TEI0185_REV03!B:B,)+1):'RAW_b_TEI0185_REV03'!B11935,)+MATCH(H864,RAW_b_TEI0185_REV03!B:B,),3),INDEX(RAW_b_TEI0185_REV03!B:D,MATCH(H864,RAW_b_TEI0185_REV03!B:B,0),3)),"---")))=1,"---",IF(K864&lt;&gt;"---",IF(INDEX(RAW_b_TEI0185_REV03!B:D,MATCH(H864,RAW_b_TEI0185_REV03!B:B,0),3)=L864,INDEX(
RAW_b_TEI0185_REV03!B:D,MATCH(H864,INDEX(RAW_b_TEI0185_REV03!B:B,MATCH(H864,RAW_b_TEI0185_REV03!B:B,)+1):'RAW_b_TEI0185_REV03'!B11935,)+MATCH(H864,RAW_b_TEI0185_REV03!B:B,),3),INDEX(RAW_b_TEI0185_REV03!B:D,MATCH(H864,RAW_b_TEI0185_REV03!B:B,0),3)),"---")),"---")</f>
        <v>U1-M44</v>
      </c>
      <c r="N864" t="str">
        <f>IFERROR(IF(AND(B864="B2B",J864="--"),L864,IF(
COUNTIF(B2B!H:H,(IF(K864&lt;&gt;"---",IF(INDEX(RAW_b_TEI0185_REV03!B:D,MATCH(H864,RAW_b_TEI0185_REV03!B:B,0),3)=L864,INDEX(
RAW_b_TEI0185_REV03!B:D,MATCH(H864,INDEX(RAW_b_TEI0185_REV03!B:B,MATCH(H864,RAW_b_TEI0185_REV03!B:B,)+1):'RAW_b_TEI0185_REV03'!B11935,)+MATCH(H864,RAW_b_TEI0185_REV03!B:B,),3),INDEX(RAW_b_TEI0185_REV03!B:D,MATCH(H864,RAW_b_TEI0185_REV03!B:B,0),3)),"---")))=0,"---",IF(K864&lt;&gt;"---",IF(INDEX(RAW_b_TEI0185_REV03!B:D,MATCH(H864,RAW_b_TEI0185_REV03!B:B,0),3)=L864,INDEX(
RAW_b_TEI0185_REV03!B:D,MATCH(H864,INDEX(RAW_b_TEI0185_REV03!B:B,MATCH(H864,RAW_b_TEI0185_REV03!B:B,)+1):'RAW_b_TEI0185_REV03'!B11935,)+MATCH(H864,RAW_b_TEI0185_REV03!B:B,),3),INDEX(RAW_b_TEI0185_REV03!B:D,MATCH(H864,RAW_b_TEI0185_REV03!B:B,0),3)),"---"))),"---")</f>
        <v>---</v>
      </c>
      <c r="T864">
        <f>COUNTIF(RAW_b_TEI0185_REV03!B:B,G864)</f>
        <v>2</v>
      </c>
      <c r="U864" t="str">
        <f t="shared" si="96"/>
        <v>CRUVI_HS_CX-CX_A5_N</v>
      </c>
      <c r="W864" t="str">
        <f>IF(IF(IFERROR(VLOOKUP(H864,$O$6:$O$50,1,),1)=1,1,0),IFERROR(VLOOKUP($F$2&amp;"-"&amp;H864,RAW_b_TEI0185_REV03!C:G,4,0),"--"),"---")</f>
        <v>M44</v>
      </c>
      <c r="X864" t="str">
        <f t="shared" si="97"/>
        <v>---</v>
      </c>
    </row>
    <row r="865" spans="1:24" x14ac:dyDescent="0.25">
      <c r="A865" t="s">
        <v>5992</v>
      </c>
      <c r="B865" t="s">
        <v>5946</v>
      </c>
      <c r="C865" t="s">
        <v>616</v>
      </c>
      <c r="D865" t="s">
        <v>862</v>
      </c>
      <c r="E865">
        <v>47</v>
      </c>
      <c r="F865" t="str">
        <f t="shared" si="91"/>
        <v>J21-47</v>
      </c>
      <c r="G865" t="str">
        <f>VLOOKUP(F865,RAW_b_TEI0185_REV03!A:B,2,0)</f>
        <v>CX_B5_N</v>
      </c>
      <c r="H865" t="str">
        <f t="shared" si="92"/>
        <v>CX_B5_N</v>
      </c>
      <c r="I865" t="str">
        <f t="shared" si="93"/>
        <v>--</v>
      </c>
      <c r="J865" t="str">
        <f t="shared" si="94"/>
        <v>--</v>
      </c>
      <c r="K865">
        <f>IFERROR(IF(J865="--",IF(G865=H865,VLOOKUP(G865,RAW_b_TEI0185_REV03!L:N,3,0),SUM(VLOOKUP(H865,RAW_b_TEI0185_REV03!L:N,3,0),VLOOKUP(G865,RAW_b_TEI0185_REV03!L:N,3,0))),"---"),"---")</f>
        <v>135.71530000000001</v>
      </c>
      <c r="L865" t="str">
        <f t="shared" si="95"/>
        <v>J21-47</v>
      </c>
      <c r="M865" t="str">
        <f>IFERROR(IF(
COUNTIF(B2B!H:H,(IF(K865&lt;&gt;"---",IF(INDEX(RAW_b_TEI0185_REV03!B:D,MATCH(H865,RAW_b_TEI0185_REV03!B:B,0),3)=L865,INDEX(
RAW_b_TEI0185_REV03!B:D,MATCH(H865,INDEX(RAW_b_TEI0185_REV03!B:B,MATCH(H865,RAW_b_TEI0185_REV03!B:B,)+1):'RAW_b_TEI0185_REV03'!B11936,)+MATCH(H865,RAW_b_TEI0185_REV03!B:B,),3),INDEX(RAW_b_TEI0185_REV03!B:D,MATCH(H865,RAW_b_TEI0185_REV03!B:B,0),3)),"---")))=1,"---",IF(K865&lt;&gt;"---",IF(INDEX(RAW_b_TEI0185_REV03!B:D,MATCH(H865,RAW_b_TEI0185_REV03!B:B,0),3)=L865,INDEX(
RAW_b_TEI0185_REV03!B:D,MATCH(H865,INDEX(RAW_b_TEI0185_REV03!B:B,MATCH(H865,RAW_b_TEI0185_REV03!B:B,)+1):'RAW_b_TEI0185_REV03'!B11936,)+MATCH(H865,RAW_b_TEI0185_REV03!B:B,),3),INDEX(RAW_b_TEI0185_REV03!B:D,MATCH(H865,RAW_b_TEI0185_REV03!B:B,0),3)),"---")),"---")</f>
        <v>U1-T44</v>
      </c>
      <c r="N865" t="str">
        <f>IFERROR(IF(AND(B865="B2B",J865="--"),L865,IF(
COUNTIF(B2B!H:H,(IF(K865&lt;&gt;"---",IF(INDEX(RAW_b_TEI0185_REV03!B:D,MATCH(H865,RAW_b_TEI0185_REV03!B:B,0),3)=L865,INDEX(
RAW_b_TEI0185_REV03!B:D,MATCH(H865,INDEX(RAW_b_TEI0185_REV03!B:B,MATCH(H865,RAW_b_TEI0185_REV03!B:B,)+1):'RAW_b_TEI0185_REV03'!B11936,)+MATCH(H865,RAW_b_TEI0185_REV03!B:B,),3),INDEX(RAW_b_TEI0185_REV03!B:D,MATCH(H865,RAW_b_TEI0185_REV03!B:B,0),3)),"---")))=0,"---",IF(K865&lt;&gt;"---",IF(INDEX(RAW_b_TEI0185_REV03!B:D,MATCH(H865,RAW_b_TEI0185_REV03!B:B,0),3)=L865,INDEX(
RAW_b_TEI0185_REV03!B:D,MATCH(H865,INDEX(RAW_b_TEI0185_REV03!B:B,MATCH(H865,RAW_b_TEI0185_REV03!B:B,)+1):'RAW_b_TEI0185_REV03'!B11936,)+MATCH(H865,RAW_b_TEI0185_REV03!B:B,),3),INDEX(RAW_b_TEI0185_REV03!B:D,MATCH(H865,RAW_b_TEI0185_REV03!B:B,0),3)),"---"))),"---")</f>
        <v>---</v>
      </c>
      <c r="T865">
        <f>COUNTIF(RAW_b_TEI0185_REV03!B:B,G865)</f>
        <v>2</v>
      </c>
      <c r="U865" t="str">
        <f t="shared" si="96"/>
        <v>CRUVI_HS_CX-CX_B5_N</v>
      </c>
      <c r="W865" t="str">
        <f>IF(IF(IFERROR(VLOOKUP(H865,$O$6:$O$50,1,),1)=1,1,0),IFERROR(VLOOKUP($F$2&amp;"-"&amp;H865,RAW_b_TEI0185_REV03!C:G,4,0),"--"),"---")</f>
        <v>T44</v>
      </c>
      <c r="X865" t="str">
        <f t="shared" si="97"/>
        <v>---</v>
      </c>
    </row>
    <row r="866" spans="1:24" x14ac:dyDescent="0.25">
      <c r="A866" t="s">
        <v>5993</v>
      </c>
      <c r="B866" t="s">
        <v>5946</v>
      </c>
      <c r="C866" t="s">
        <v>294</v>
      </c>
      <c r="D866" t="s">
        <v>862</v>
      </c>
      <c r="E866">
        <v>48</v>
      </c>
      <c r="F866" t="str">
        <f t="shared" si="91"/>
        <v>J21-48</v>
      </c>
      <c r="G866" t="str">
        <f>VLOOKUP(F866,RAW_b_TEI0185_REV03!A:B,2,0)</f>
        <v>GND</v>
      </c>
      <c r="H866" t="str">
        <f t="shared" si="92"/>
        <v>GND</v>
      </c>
      <c r="I866" t="str">
        <f t="shared" si="93"/>
        <v>--</v>
      </c>
      <c r="J866" t="str">
        <f t="shared" si="94"/>
        <v>---</v>
      </c>
      <c r="K866" t="str">
        <f>IFERROR(IF(J866="--",IF(G866=H866,VLOOKUP(G866,RAW_b_TEI0185_REV03!L:N,3,0),SUM(VLOOKUP(H866,RAW_b_TEI0185_REV03!L:N,3,0),VLOOKUP(G866,RAW_b_TEI0185_REV03!L:N,3,0))),"---"),"---")</f>
        <v>---</v>
      </c>
      <c r="L866" t="str">
        <f t="shared" si="95"/>
        <v>J21-48</v>
      </c>
      <c r="M866" t="str">
        <f>IFERROR(IF(
COUNTIF(B2B!H:H,(IF(K866&lt;&gt;"---",IF(INDEX(RAW_b_TEI0185_REV03!B:D,MATCH(H866,RAW_b_TEI0185_REV03!B:B,0),3)=L866,INDEX(
RAW_b_TEI0185_REV03!B:D,MATCH(H866,INDEX(RAW_b_TEI0185_REV03!B:B,MATCH(H866,RAW_b_TEI0185_REV03!B:B,)+1):'RAW_b_TEI0185_REV03'!B11937,)+MATCH(H866,RAW_b_TEI0185_REV03!B:B,),3),INDEX(RAW_b_TEI0185_REV03!B:D,MATCH(H866,RAW_b_TEI0185_REV03!B:B,0),3)),"---")))=1,"---",IF(K866&lt;&gt;"---",IF(INDEX(RAW_b_TEI0185_REV03!B:D,MATCH(H866,RAW_b_TEI0185_REV03!B:B,0),3)=L866,INDEX(
RAW_b_TEI0185_REV03!B:D,MATCH(H866,INDEX(RAW_b_TEI0185_REV03!B:B,MATCH(H866,RAW_b_TEI0185_REV03!B:B,)+1):'RAW_b_TEI0185_REV03'!B11937,)+MATCH(H866,RAW_b_TEI0185_REV03!B:B,),3),INDEX(RAW_b_TEI0185_REV03!B:D,MATCH(H866,RAW_b_TEI0185_REV03!B:B,0),3)),"---")),"---")</f>
        <v>---</v>
      </c>
      <c r="N866" t="str">
        <f>IFERROR(IF(AND(B866="B2B",J866="--"),L866,IF(
COUNTIF(B2B!H:H,(IF(K866&lt;&gt;"---",IF(INDEX(RAW_b_TEI0185_REV03!B:D,MATCH(H866,RAW_b_TEI0185_REV03!B:B,0),3)=L866,INDEX(
RAW_b_TEI0185_REV03!B:D,MATCH(H866,INDEX(RAW_b_TEI0185_REV03!B:B,MATCH(H866,RAW_b_TEI0185_REV03!B:B,)+1):'RAW_b_TEI0185_REV03'!B11937,)+MATCH(H866,RAW_b_TEI0185_REV03!B:B,),3),INDEX(RAW_b_TEI0185_REV03!B:D,MATCH(H866,RAW_b_TEI0185_REV03!B:B,0),3)),"---")))=0,"---",IF(K866&lt;&gt;"---",IF(INDEX(RAW_b_TEI0185_REV03!B:D,MATCH(H866,RAW_b_TEI0185_REV03!B:B,0),3)=L866,INDEX(
RAW_b_TEI0185_REV03!B:D,MATCH(H866,INDEX(RAW_b_TEI0185_REV03!B:B,MATCH(H866,RAW_b_TEI0185_REV03!B:B,)+1):'RAW_b_TEI0185_REV03'!B11937,)+MATCH(H866,RAW_b_TEI0185_REV03!B:B,),3),INDEX(RAW_b_TEI0185_REV03!B:D,MATCH(H866,RAW_b_TEI0185_REV03!B:B,0),3)),"---"))),"---")</f>
        <v>---</v>
      </c>
      <c r="T866">
        <f>COUNTIF(RAW_b_TEI0185_REV03!B:B,G866)</f>
        <v>2019</v>
      </c>
      <c r="U866" t="str">
        <f t="shared" si="96"/>
        <v>CRUVI_HS_CX-GND</v>
      </c>
      <c r="W866" t="str">
        <f>IF(IF(IFERROR(VLOOKUP(H866,$O$6:$O$50,1,),1)=1,1,0),IFERROR(VLOOKUP($F$2&amp;"-"&amp;H866,RAW_b_TEI0185_REV03!C:G,4,0),"--"),"---")</f>
        <v>---</v>
      </c>
      <c r="X866" t="str">
        <f t="shared" si="97"/>
        <v>---</v>
      </c>
    </row>
    <row r="867" spans="1:24" x14ac:dyDescent="0.25">
      <c r="A867" t="s">
        <v>5994</v>
      </c>
      <c r="B867" t="s">
        <v>5946</v>
      </c>
      <c r="C867" t="s">
        <v>294</v>
      </c>
      <c r="D867" t="s">
        <v>862</v>
      </c>
      <c r="E867">
        <v>49</v>
      </c>
      <c r="F867" t="str">
        <f t="shared" si="91"/>
        <v>J21-49</v>
      </c>
      <c r="G867" t="str">
        <f>VLOOKUP(F867,RAW_b_TEI0185_REV03!A:B,2,0)</f>
        <v>GND</v>
      </c>
      <c r="H867" t="str">
        <f t="shared" si="92"/>
        <v>GND</v>
      </c>
      <c r="I867" t="str">
        <f t="shared" si="93"/>
        <v>--</v>
      </c>
      <c r="J867" t="str">
        <f t="shared" si="94"/>
        <v>---</v>
      </c>
      <c r="K867" t="str">
        <f>IFERROR(IF(J867="--",IF(G867=H867,VLOOKUP(G867,RAW_b_TEI0185_REV03!L:N,3,0),SUM(VLOOKUP(H867,RAW_b_TEI0185_REV03!L:N,3,0),VLOOKUP(G867,RAW_b_TEI0185_REV03!L:N,3,0))),"---"),"---")</f>
        <v>---</v>
      </c>
      <c r="L867" t="str">
        <f t="shared" si="95"/>
        <v>J21-49</v>
      </c>
      <c r="M867" t="str">
        <f>IFERROR(IF(
COUNTIF(B2B!H:H,(IF(K867&lt;&gt;"---",IF(INDEX(RAW_b_TEI0185_REV03!B:D,MATCH(H867,RAW_b_TEI0185_REV03!B:B,0),3)=L867,INDEX(
RAW_b_TEI0185_REV03!B:D,MATCH(H867,INDEX(RAW_b_TEI0185_REV03!B:B,MATCH(H867,RAW_b_TEI0185_REV03!B:B,)+1):'RAW_b_TEI0185_REV03'!B11938,)+MATCH(H867,RAW_b_TEI0185_REV03!B:B,),3),INDEX(RAW_b_TEI0185_REV03!B:D,MATCH(H867,RAW_b_TEI0185_REV03!B:B,0),3)),"---")))=1,"---",IF(K867&lt;&gt;"---",IF(INDEX(RAW_b_TEI0185_REV03!B:D,MATCH(H867,RAW_b_TEI0185_REV03!B:B,0),3)=L867,INDEX(
RAW_b_TEI0185_REV03!B:D,MATCH(H867,INDEX(RAW_b_TEI0185_REV03!B:B,MATCH(H867,RAW_b_TEI0185_REV03!B:B,)+1):'RAW_b_TEI0185_REV03'!B11938,)+MATCH(H867,RAW_b_TEI0185_REV03!B:B,),3),INDEX(RAW_b_TEI0185_REV03!B:D,MATCH(H867,RAW_b_TEI0185_REV03!B:B,0),3)),"---")),"---")</f>
        <v>---</v>
      </c>
      <c r="N867" t="str">
        <f>IFERROR(IF(AND(B867="B2B",J867="--"),L867,IF(
COUNTIF(B2B!H:H,(IF(K867&lt;&gt;"---",IF(INDEX(RAW_b_TEI0185_REV03!B:D,MATCH(H867,RAW_b_TEI0185_REV03!B:B,0),3)=L867,INDEX(
RAW_b_TEI0185_REV03!B:D,MATCH(H867,INDEX(RAW_b_TEI0185_REV03!B:B,MATCH(H867,RAW_b_TEI0185_REV03!B:B,)+1):'RAW_b_TEI0185_REV03'!B11938,)+MATCH(H867,RAW_b_TEI0185_REV03!B:B,),3),INDEX(RAW_b_TEI0185_REV03!B:D,MATCH(H867,RAW_b_TEI0185_REV03!B:B,0),3)),"---")))=0,"---",IF(K867&lt;&gt;"---",IF(INDEX(RAW_b_TEI0185_REV03!B:D,MATCH(H867,RAW_b_TEI0185_REV03!B:B,0),3)=L867,INDEX(
RAW_b_TEI0185_REV03!B:D,MATCH(H867,INDEX(RAW_b_TEI0185_REV03!B:B,MATCH(H867,RAW_b_TEI0185_REV03!B:B,)+1):'RAW_b_TEI0185_REV03'!B11938,)+MATCH(H867,RAW_b_TEI0185_REV03!B:B,),3),INDEX(RAW_b_TEI0185_REV03!B:D,MATCH(H867,RAW_b_TEI0185_REV03!B:B,0),3)),"---"))),"---")</f>
        <v>---</v>
      </c>
      <c r="T867">
        <f>COUNTIF(RAW_b_TEI0185_REV03!B:B,G867)</f>
        <v>2019</v>
      </c>
      <c r="U867" t="str">
        <f t="shared" si="96"/>
        <v>CRUVI_HS_CX-GND</v>
      </c>
      <c r="W867" t="str">
        <f>IF(IF(IFERROR(VLOOKUP(H867,$O$6:$O$50,1,),1)=1,1,0),IFERROR(VLOOKUP($F$2&amp;"-"&amp;H867,RAW_b_TEI0185_REV03!C:G,4,0),"--"),"---")</f>
        <v>---</v>
      </c>
      <c r="X867" t="str">
        <f t="shared" si="97"/>
        <v>---</v>
      </c>
    </row>
    <row r="868" spans="1:24" x14ac:dyDescent="0.25">
      <c r="A868" t="s">
        <v>5995</v>
      </c>
      <c r="B868" t="s">
        <v>5946</v>
      </c>
      <c r="C868" t="s">
        <v>1954</v>
      </c>
      <c r="D868" t="s">
        <v>862</v>
      </c>
      <c r="E868">
        <v>50</v>
      </c>
      <c r="F868" t="str">
        <f t="shared" si="91"/>
        <v>J21-50</v>
      </c>
      <c r="G868" t="str">
        <f>VLOOKUP(F868,RAW_b_TEI0185_REV03!A:B,2,0)</f>
        <v>NetJ21_50</v>
      </c>
      <c r="H868" t="str">
        <f t="shared" si="92"/>
        <v>NetJ21_50</v>
      </c>
      <c r="I868" t="str">
        <f t="shared" si="93"/>
        <v>--</v>
      </c>
      <c r="J868" t="str">
        <f t="shared" si="94"/>
        <v>--</v>
      </c>
      <c r="K868" t="str">
        <f>IFERROR(IF(J868="--",IF(G868=H868,VLOOKUP(G868,RAW_b_TEI0185_REV03!L:N,3,0),SUM(VLOOKUP(H868,RAW_b_TEI0185_REV03!L:N,3,0),VLOOKUP(G868,RAW_b_TEI0185_REV03!L:N,3,0))),"---"),"---")</f>
        <v>---</v>
      </c>
      <c r="L868" t="str">
        <f t="shared" si="95"/>
        <v>J21-50</v>
      </c>
      <c r="M868" t="str">
        <f>IFERROR(IF(
COUNTIF(B2B!H:H,(IF(K868&lt;&gt;"---",IF(INDEX(RAW_b_TEI0185_REV03!B:D,MATCH(H868,RAW_b_TEI0185_REV03!B:B,0),3)=L868,INDEX(
RAW_b_TEI0185_REV03!B:D,MATCH(H868,INDEX(RAW_b_TEI0185_REV03!B:B,MATCH(H868,RAW_b_TEI0185_REV03!B:B,)+1):'RAW_b_TEI0185_REV03'!B11939,)+MATCH(H868,RAW_b_TEI0185_REV03!B:B,),3),INDEX(RAW_b_TEI0185_REV03!B:D,MATCH(H868,RAW_b_TEI0185_REV03!B:B,0),3)),"---")))=1,"---",IF(K868&lt;&gt;"---",IF(INDEX(RAW_b_TEI0185_REV03!B:D,MATCH(H868,RAW_b_TEI0185_REV03!B:B,0),3)=L868,INDEX(
RAW_b_TEI0185_REV03!B:D,MATCH(H868,INDEX(RAW_b_TEI0185_REV03!B:B,MATCH(H868,RAW_b_TEI0185_REV03!B:B,)+1):'RAW_b_TEI0185_REV03'!B11939,)+MATCH(H868,RAW_b_TEI0185_REV03!B:B,),3),INDEX(RAW_b_TEI0185_REV03!B:D,MATCH(H868,RAW_b_TEI0185_REV03!B:B,0),3)),"---")),"---")</f>
        <v>---</v>
      </c>
      <c r="N868" t="str">
        <f>IFERROR(IF(AND(B868="B2B",J868="--"),L868,IF(
COUNTIF(B2B!H:H,(IF(K868&lt;&gt;"---",IF(INDEX(RAW_b_TEI0185_REV03!B:D,MATCH(H868,RAW_b_TEI0185_REV03!B:B,0),3)=L868,INDEX(
RAW_b_TEI0185_REV03!B:D,MATCH(H868,INDEX(RAW_b_TEI0185_REV03!B:B,MATCH(H868,RAW_b_TEI0185_REV03!B:B,)+1):'RAW_b_TEI0185_REV03'!B11939,)+MATCH(H868,RAW_b_TEI0185_REV03!B:B,),3),INDEX(RAW_b_TEI0185_REV03!B:D,MATCH(H868,RAW_b_TEI0185_REV03!B:B,0),3)),"---")))=0,"---",IF(K868&lt;&gt;"---",IF(INDEX(RAW_b_TEI0185_REV03!B:D,MATCH(H868,RAW_b_TEI0185_REV03!B:B,0),3)=L868,INDEX(
RAW_b_TEI0185_REV03!B:D,MATCH(H868,INDEX(RAW_b_TEI0185_REV03!B:B,MATCH(H868,RAW_b_TEI0185_REV03!B:B,)+1):'RAW_b_TEI0185_REV03'!B11939,)+MATCH(H868,RAW_b_TEI0185_REV03!B:B,),3),INDEX(RAW_b_TEI0185_REV03!B:D,MATCH(H868,RAW_b_TEI0185_REV03!B:B,0),3)),"---"))),"---")</f>
        <v>---</v>
      </c>
      <c r="T868">
        <f>COUNTIF(RAW_b_TEI0185_REV03!B:B,G868)</f>
        <v>1</v>
      </c>
      <c r="U868" t="str">
        <f t="shared" si="96"/>
        <v>CRUVI_HS_CX-NetJ21_50</v>
      </c>
      <c r="W868" t="str">
        <f>IF(IF(IFERROR(VLOOKUP(H868,$O$6:$O$50,1,),1)=1,1,0),IFERROR(VLOOKUP($F$2&amp;"-"&amp;H868,RAW_b_TEI0185_REV03!C:G,4,0),"--"),"---")</f>
        <v>--</v>
      </c>
      <c r="X868" t="str">
        <f t="shared" si="97"/>
        <v>---</v>
      </c>
    </row>
    <row r="869" spans="1:24" x14ac:dyDescent="0.25">
      <c r="A869" t="s">
        <v>5996</v>
      </c>
      <c r="B869" t="s">
        <v>5946</v>
      </c>
      <c r="C869" t="s">
        <v>1956</v>
      </c>
      <c r="D869" t="s">
        <v>862</v>
      </c>
      <c r="E869">
        <v>51</v>
      </c>
      <c r="F869" t="str">
        <f t="shared" si="91"/>
        <v>J21-51</v>
      </c>
      <c r="G869" t="str">
        <f>VLOOKUP(F869,RAW_b_TEI0185_REV03!A:B,2,0)</f>
        <v>NetJ21_51</v>
      </c>
      <c r="H869" t="str">
        <f t="shared" si="92"/>
        <v>NetJ21_51</v>
      </c>
      <c r="I869" t="str">
        <f t="shared" si="93"/>
        <v>--</v>
      </c>
      <c r="J869" t="str">
        <f t="shared" si="94"/>
        <v>--</v>
      </c>
      <c r="K869" t="str">
        <f>IFERROR(IF(J869="--",IF(G869=H869,VLOOKUP(G869,RAW_b_TEI0185_REV03!L:N,3,0),SUM(VLOOKUP(H869,RAW_b_TEI0185_REV03!L:N,3,0),VLOOKUP(G869,RAW_b_TEI0185_REV03!L:N,3,0))),"---"),"---")</f>
        <v>---</v>
      </c>
      <c r="L869" t="str">
        <f t="shared" si="95"/>
        <v>J21-51</v>
      </c>
      <c r="M869" t="str">
        <f>IFERROR(IF(
COUNTIF(B2B!H:H,(IF(K869&lt;&gt;"---",IF(INDEX(RAW_b_TEI0185_REV03!B:D,MATCH(H869,RAW_b_TEI0185_REV03!B:B,0),3)=L869,INDEX(
RAW_b_TEI0185_REV03!B:D,MATCH(H869,INDEX(RAW_b_TEI0185_REV03!B:B,MATCH(H869,RAW_b_TEI0185_REV03!B:B,)+1):'RAW_b_TEI0185_REV03'!B11940,)+MATCH(H869,RAW_b_TEI0185_REV03!B:B,),3),INDEX(RAW_b_TEI0185_REV03!B:D,MATCH(H869,RAW_b_TEI0185_REV03!B:B,0),3)),"---")))=1,"---",IF(K869&lt;&gt;"---",IF(INDEX(RAW_b_TEI0185_REV03!B:D,MATCH(H869,RAW_b_TEI0185_REV03!B:B,0),3)=L869,INDEX(
RAW_b_TEI0185_REV03!B:D,MATCH(H869,INDEX(RAW_b_TEI0185_REV03!B:B,MATCH(H869,RAW_b_TEI0185_REV03!B:B,)+1):'RAW_b_TEI0185_REV03'!B11940,)+MATCH(H869,RAW_b_TEI0185_REV03!B:B,),3),INDEX(RAW_b_TEI0185_REV03!B:D,MATCH(H869,RAW_b_TEI0185_REV03!B:B,0),3)),"---")),"---")</f>
        <v>---</v>
      </c>
      <c r="N869" t="str">
        <f>IFERROR(IF(AND(B869="B2B",J869="--"),L869,IF(
COUNTIF(B2B!H:H,(IF(K869&lt;&gt;"---",IF(INDEX(RAW_b_TEI0185_REV03!B:D,MATCH(H869,RAW_b_TEI0185_REV03!B:B,0),3)=L869,INDEX(
RAW_b_TEI0185_REV03!B:D,MATCH(H869,INDEX(RAW_b_TEI0185_REV03!B:B,MATCH(H869,RAW_b_TEI0185_REV03!B:B,)+1):'RAW_b_TEI0185_REV03'!B11940,)+MATCH(H869,RAW_b_TEI0185_REV03!B:B,),3),INDEX(RAW_b_TEI0185_REV03!B:D,MATCH(H869,RAW_b_TEI0185_REV03!B:B,0),3)),"---")))=0,"---",IF(K869&lt;&gt;"---",IF(INDEX(RAW_b_TEI0185_REV03!B:D,MATCH(H869,RAW_b_TEI0185_REV03!B:B,0),3)=L869,INDEX(
RAW_b_TEI0185_REV03!B:D,MATCH(H869,INDEX(RAW_b_TEI0185_REV03!B:B,MATCH(H869,RAW_b_TEI0185_REV03!B:B,)+1):'RAW_b_TEI0185_REV03'!B11940,)+MATCH(H869,RAW_b_TEI0185_REV03!B:B,),3),INDEX(RAW_b_TEI0185_REV03!B:D,MATCH(H869,RAW_b_TEI0185_REV03!B:B,0),3)),"---"))),"---")</f>
        <v>---</v>
      </c>
      <c r="T869">
        <f>COUNTIF(RAW_b_TEI0185_REV03!B:B,G869)</f>
        <v>1</v>
      </c>
      <c r="U869" t="str">
        <f t="shared" si="96"/>
        <v>CRUVI_HS_CX-NetJ21_51</v>
      </c>
      <c r="W869" t="str">
        <f>IF(IF(IFERROR(VLOOKUP(H869,$O$6:$O$50,1,),1)=1,1,0),IFERROR(VLOOKUP($F$2&amp;"-"&amp;H869,RAW_b_TEI0185_REV03!C:G,4,0),"--"),"---")</f>
        <v>--</v>
      </c>
      <c r="X869" t="str">
        <f t="shared" si="97"/>
        <v>---</v>
      </c>
    </row>
    <row r="870" spans="1:24" x14ac:dyDescent="0.25">
      <c r="A870" t="s">
        <v>5997</v>
      </c>
      <c r="B870" t="s">
        <v>5946</v>
      </c>
      <c r="C870" t="s">
        <v>1957</v>
      </c>
      <c r="D870" t="s">
        <v>862</v>
      </c>
      <c r="E870">
        <v>52</v>
      </c>
      <c r="F870" t="str">
        <f t="shared" si="91"/>
        <v>J21-52</v>
      </c>
      <c r="G870" t="str">
        <f>VLOOKUP(F870,RAW_b_TEI0185_REV03!A:B,2,0)</f>
        <v>NetJ21_52</v>
      </c>
      <c r="H870" t="str">
        <f t="shared" si="92"/>
        <v>NetJ21_52</v>
      </c>
      <c r="I870" t="str">
        <f t="shared" si="93"/>
        <v>--</v>
      </c>
      <c r="J870" t="str">
        <f t="shared" si="94"/>
        <v>--</v>
      </c>
      <c r="K870" t="str">
        <f>IFERROR(IF(J870="--",IF(G870=H870,VLOOKUP(G870,RAW_b_TEI0185_REV03!L:N,3,0),SUM(VLOOKUP(H870,RAW_b_TEI0185_REV03!L:N,3,0),VLOOKUP(G870,RAW_b_TEI0185_REV03!L:N,3,0))),"---"),"---")</f>
        <v>---</v>
      </c>
      <c r="L870" t="str">
        <f t="shared" si="95"/>
        <v>J21-52</v>
      </c>
      <c r="M870" t="str">
        <f>IFERROR(IF(
COUNTIF(B2B!H:H,(IF(K870&lt;&gt;"---",IF(INDEX(RAW_b_TEI0185_REV03!B:D,MATCH(H870,RAW_b_TEI0185_REV03!B:B,0),3)=L870,INDEX(
RAW_b_TEI0185_REV03!B:D,MATCH(H870,INDEX(RAW_b_TEI0185_REV03!B:B,MATCH(H870,RAW_b_TEI0185_REV03!B:B,)+1):'RAW_b_TEI0185_REV03'!B11941,)+MATCH(H870,RAW_b_TEI0185_REV03!B:B,),3),INDEX(RAW_b_TEI0185_REV03!B:D,MATCH(H870,RAW_b_TEI0185_REV03!B:B,0),3)),"---")))=1,"---",IF(K870&lt;&gt;"---",IF(INDEX(RAW_b_TEI0185_REV03!B:D,MATCH(H870,RAW_b_TEI0185_REV03!B:B,0),3)=L870,INDEX(
RAW_b_TEI0185_REV03!B:D,MATCH(H870,INDEX(RAW_b_TEI0185_REV03!B:B,MATCH(H870,RAW_b_TEI0185_REV03!B:B,)+1):'RAW_b_TEI0185_REV03'!B11941,)+MATCH(H870,RAW_b_TEI0185_REV03!B:B,),3),INDEX(RAW_b_TEI0185_REV03!B:D,MATCH(H870,RAW_b_TEI0185_REV03!B:B,0),3)),"---")),"---")</f>
        <v>---</v>
      </c>
      <c r="N870" t="str">
        <f>IFERROR(IF(AND(B870="B2B",J870="--"),L870,IF(
COUNTIF(B2B!H:H,(IF(K870&lt;&gt;"---",IF(INDEX(RAW_b_TEI0185_REV03!B:D,MATCH(H870,RAW_b_TEI0185_REV03!B:B,0),3)=L870,INDEX(
RAW_b_TEI0185_REV03!B:D,MATCH(H870,INDEX(RAW_b_TEI0185_REV03!B:B,MATCH(H870,RAW_b_TEI0185_REV03!B:B,)+1):'RAW_b_TEI0185_REV03'!B11941,)+MATCH(H870,RAW_b_TEI0185_REV03!B:B,),3),INDEX(RAW_b_TEI0185_REV03!B:D,MATCH(H870,RAW_b_TEI0185_REV03!B:B,0),3)),"---")))=0,"---",IF(K870&lt;&gt;"---",IF(INDEX(RAW_b_TEI0185_REV03!B:D,MATCH(H870,RAW_b_TEI0185_REV03!B:B,0),3)=L870,INDEX(
RAW_b_TEI0185_REV03!B:D,MATCH(H870,INDEX(RAW_b_TEI0185_REV03!B:B,MATCH(H870,RAW_b_TEI0185_REV03!B:B,)+1):'RAW_b_TEI0185_REV03'!B11941,)+MATCH(H870,RAW_b_TEI0185_REV03!B:B,),3),INDEX(RAW_b_TEI0185_REV03!B:D,MATCH(H870,RAW_b_TEI0185_REV03!B:B,0),3)),"---"))),"---")</f>
        <v>---</v>
      </c>
      <c r="T870">
        <f>COUNTIF(RAW_b_TEI0185_REV03!B:B,G870)</f>
        <v>1</v>
      </c>
      <c r="U870" t="str">
        <f t="shared" si="96"/>
        <v>CRUVI_HS_CX-NetJ21_52</v>
      </c>
      <c r="W870" t="str">
        <f>IF(IF(IFERROR(VLOOKUP(H870,$O$6:$O$50,1,),1)=1,1,0),IFERROR(VLOOKUP($F$2&amp;"-"&amp;H870,RAW_b_TEI0185_REV03!C:G,4,0),"--"),"---")</f>
        <v>--</v>
      </c>
      <c r="X870" t="str">
        <f t="shared" si="97"/>
        <v>---</v>
      </c>
    </row>
    <row r="871" spans="1:24" x14ac:dyDescent="0.25">
      <c r="A871" t="s">
        <v>5998</v>
      </c>
      <c r="B871" t="s">
        <v>5946</v>
      </c>
      <c r="C871" t="s">
        <v>1959</v>
      </c>
      <c r="D871" t="s">
        <v>862</v>
      </c>
      <c r="E871">
        <v>53</v>
      </c>
      <c r="F871" t="str">
        <f t="shared" si="91"/>
        <v>J21-53</v>
      </c>
      <c r="G871" t="str">
        <f>VLOOKUP(F871,RAW_b_TEI0185_REV03!A:B,2,0)</f>
        <v>NetJ21_53</v>
      </c>
      <c r="H871" t="str">
        <f t="shared" si="92"/>
        <v>NetJ21_53</v>
      </c>
      <c r="I871" t="str">
        <f t="shared" si="93"/>
        <v>--</v>
      </c>
      <c r="J871" t="str">
        <f t="shared" si="94"/>
        <v>--</v>
      </c>
      <c r="K871" t="str">
        <f>IFERROR(IF(J871="--",IF(G871=H871,VLOOKUP(G871,RAW_b_TEI0185_REV03!L:N,3,0),SUM(VLOOKUP(H871,RAW_b_TEI0185_REV03!L:N,3,0),VLOOKUP(G871,RAW_b_TEI0185_REV03!L:N,3,0))),"---"),"---")</f>
        <v>---</v>
      </c>
      <c r="L871" t="str">
        <f t="shared" si="95"/>
        <v>J21-53</v>
      </c>
      <c r="M871" t="str">
        <f>IFERROR(IF(
COUNTIF(B2B!H:H,(IF(K871&lt;&gt;"---",IF(INDEX(RAW_b_TEI0185_REV03!B:D,MATCH(H871,RAW_b_TEI0185_REV03!B:B,0),3)=L871,INDEX(
RAW_b_TEI0185_REV03!B:D,MATCH(H871,INDEX(RAW_b_TEI0185_REV03!B:B,MATCH(H871,RAW_b_TEI0185_REV03!B:B,)+1):'RAW_b_TEI0185_REV03'!B11942,)+MATCH(H871,RAW_b_TEI0185_REV03!B:B,),3),INDEX(RAW_b_TEI0185_REV03!B:D,MATCH(H871,RAW_b_TEI0185_REV03!B:B,0),3)),"---")))=1,"---",IF(K871&lt;&gt;"---",IF(INDEX(RAW_b_TEI0185_REV03!B:D,MATCH(H871,RAW_b_TEI0185_REV03!B:B,0),3)=L871,INDEX(
RAW_b_TEI0185_REV03!B:D,MATCH(H871,INDEX(RAW_b_TEI0185_REV03!B:B,MATCH(H871,RAW_b_TEI0185_REV03!B:B,)+1):'RAW_b_TEI0185_REV03'!B11942,)+MATCH(H871,RAW_b_TEI0185_REV03!B:B,),3),INDEX(RAW_b_TEI0185_REV03!B:D,MATCH(H871,RAW_b_TEI0185_REV03!B:B,0),3)),"---")),"---")</f>
        <v>---</v>
      </c>
      <c r="N871" t="str">
        <f>IFERROR(IF(AND(B871="B2B",J871="--"),L871,IF(
COUNTIF(B2B!H:H,(IF(K871&lt;&gt;"---",IF(INDEX(RAW_b_TEI0185_REV03!B:D,MATCH(H871,RAW_b_TEI0185_REV03!B:B,0),3)=L871,INDEX(
RAW_b_TEI0185_REV03!B:D,MATCH(H871,INDEX(RAW_b_TEI0185_REV03!B:B,MATCH(H871,RAW_b_TEI0185_REV03!B:B,)+1):'RAW_b_TEI0185_REV03'!B11942,)+MATCH(H871,RAW_b_TEI0185_REV03!B:B,),3),INDEX(RAW_b_TEI0185_REV03!B:D,MATCH(H871,RAW_b_TEI0185_REV03!B:B,0),3)),"---")))=0,"---",IF(K871&lt;&gt;"---",IF(INDEX(RAW_b_TEI0185_REV03!B:D,MATCH(H871,RAW_b_TEI0185_REV03!B:B,0),3)=L871,INDEX(
RAW_b_TEI0185_REV03!B:D,MATCH(H871,INDEX(RAW_b_TEI0185_REV03!B:B,MATCH(H871,RAW_b_TEI0185_REV03!B:B,)+1):'RAW_b_TEI0185_REV03'!B11942,)+MATCH(H871,RAW_b_TEI0185_REV03!B:B,),3),INDEX(RAW_b_TEI0185_REV03!B:D,MATCH(H871,RAW_b_TEI0185_REV03!B:B,0),3)),"---"))),"---")</f>
        <v>---</v>
      </c>
      <c r="T871">
        <f>COUNTIF(RAW_b_TEI0185_REV03!B:B,G871)</f>
        <v>1</v>
      </c>
      <c r="U871" t="str">
        <f t="shared" si="96"/>
        <v>CRUVI_HS_CX-NetJ21_53</v>
      </c>
      <c r="W871" t="str">
        <f>IF(IF(IFERROR(VLOOKUP(H871,$O$6:$O$50,1,),1)=1,1,0),IFERROR(VLOOKUP($F$2&amp;"-"&amp;H871,RAW_b_TEI0185_REV03!C:G,4,0),"--"),"---")</f>
        <v>--</v>
      </c>
      <c r="X871" t="str">
        <f t="shared" si="97"/>
        <v>---</v>
      </c>
    </row>
    <row r="872" spans="1:24" x14ac:dyDescent="0.25">
      <c r="A872" t="s">
        <v>5999</v>
      </c>
      <c r="B872" t="s">
        <v>5946</v>
      </c>
      <c r="C872" t="s">
        <v>294</v>
      </c>
      <c r="D872" t="s">
        <v>862</v>
      </c>
      <c r="E872">
        <v>54</v>
      </c>
      <c r="F872" t="str">
        <f t="shared" si="91"/>
        <v>J21-54</v>
      </c>
      <c r="G872" t="str">
        <f>VLOOKUP(F872,RAW_b_TEI0185_REV03!A:B,2,0)</f>
        <v>GND</v>
      </c>
      <c r="H872" t="str">
        <f t="shared" si="92"/>
        <v>GND</v>
      </c>
      <c r="I872" t="str">
        <f t="shared" si="93"/>
        <v>--</v>
      </c>
      <c r="J872" t="str">
        <f t="shared" si="94"/>
        <v>---</v>
      </c>
      <c r="K872" t="str">
        <f>IFERROR(IF(J872="--",IF(G872=H872,VLOOKUP(G872,RAW_b_TEI0185_REV03!L:N,3,0),SUM(VLOOKUP(H872,RAW_b_TEI0185_REV03!L:N,3,0),VLOOKUP(G872,RAW_b_TEI0185_REV03!L:N,3,0))),"---"),"---")</f>
        <v>---</v>
      </c>
      <c r="L872" t="str">
        <f t="shared" si="95"/>
        <v>J21-54</v>
      </c>
      <c r="M872" t="str">
        <f>IFERROR(IF(
COUNTIF(B2B!H:H,(IF(K872&lt;&gt;"---",IF(INDEX(RAW_b_TEI0185_REV03!B:D,MATCH(H872,RAW_b_TEI0185_REV03!B:B,0),3)=L872,INDEX(
RAW_b_TEI0185_REV03!B:D,MATCH(H872,INDEX(RAW_b_TEI0185_REV03!B:B,MATCH(H872,RAW_b_TEI0185_REV03!B:B,)+1):'RAW_b_TEI0185_REV03'!B11943,)+MATCH(H872,RAW_b_TEI0185_REV03!B:B,),3),INDEX(RAW_b_TEI0185_REV03!B:D,MATCH(H872,RAW_b_TEI0185_REV03!B:B,0),3)),"---")))=1,"---",IF(K872&lt;&gt;"---",IF(INDEX(RAW_b_TEI0185_REV03!B:D,MATCH(H872,RAW_b_TEI0185_REV03!B:B,0),3)=L872,INDEX(
RAW_b_TEI0185_REV03!B:D,MATCH(H872,INDEX(RAW_b_TEI0185_REV03!B:B,MATCH(H872,RAW_b_TEI0185_REV03!B:B,)+1):'RAW_b_TEI0185_REV03'!B11943,)+MATCH(H872,RAW_b_TEI0185_REV03!B:B,),3),INDEX(RAW_b_TEI0185_REV03!B:D,MATCH(H872,RAW_b_TEI0185_REV03!B:B,0),3)),"---")),"---")</f>
        <v>---</v>
      </c>
      <c r="N872" t="str">
        <f>IFERROR(IF(AND(B872="B2B",J872="--"),L872,IF(
COUNTIF(B2B!H:H,(IF(K872&lt;&gt;"---",IF(INDEX(RAW_b_TEI0185_REV03!B:D,MATCH(H872,RAW_b_TEI0185_REV03!B:B,0),3)=L872,INDEX(
RAW_b_TEI0185_REV03!B:D,MATCH(H872,INDEX(RAW_b_TEI0185_REV03!B:B,MATCH(H872,RAW_b_TEI0185_REV03!B:B,)+1):'RAW_b_TEI0185_REV03'!B11943,)+MATCH(H872,RAW_b_TEI0185_REV03!B:B,),3),INDEX(RAW_b_TEI0185_REV03!B:D,MATCH(H872,RAW_b_TEI0185_REV03!B:B,0),3)),"---")))=0,"---",IF(K872&lt;&gt;"---",IF(INDEX(RAW_b_TEI0185_REV03!B:D,MATCH(H872,RAW_b_TEI0185_REV03!B:B,0),3)=L872,INDEX(
RAW_b_TEI0185_REV03!B:D,MATCH(H872,INDEX(RAW_b_TEI0185_REV03!B:B,MATCH(H872,RAW_b_TEI0185_REV03!B:B,)+1):'RAW_b_TEI0185_REV03'!B11943,)+MATCH(H872,RAW_b_TEI0185_REV03!B:B,),3),INDEX(RAW_b_TEI0185_REV03!B:D,MATCH(H872,RAW_b_TEI0185_REV03!B:B,0),3)),"---"))),"---")</f>
        <v>---</v>
      </c>
      <c r="T872">
        <f>COUNTIF(RAW_b_TEI0185_REV03!B:B,G872)</f>
        <v>2019</v>
      </c>
      <c r="U872" t="str">
        <f t="shared" si="96"/>
        <v>CRUVI_HS_CX-GND</v>
      </c>
      <c r="W872" t="str">
        <f>IF(IF(IFERROR(VLOOKUP(H872,$O$6:$O$50,1,),1)=1,1,0),IFERROR(VLOOKUP($F$2&amp;"-"&amp;H872,RAW_b_TEI0185_REV03!C:G,4,0),"--"),"---")</f>
        <v>---</v>
      </c>
      <c r="X872" t="str">
        <f t="shared" si="97"/>
        <v>---</v>
      </c>
    </row>
    <row r="873" spans="1:24" x14ac:dyDescent="0.25">
      <c r="A873" t="s">
        <v>6000</v>
      </c>
      <c r="B873" t="s">
        <v>5946</v>
      </c>
      <c r="C873" t="s">
        <v>1962</v>
      </c>
      <c r="D873" t="s">
        <v>862</v>
      </c>
      <c r="E873">
        <v>55</v>
      </c>
      <c r="F873" t="str">
        <f t="shared" si="91"/>
        <v>J21-55</v>
      </c>
      <c r="G873" t="str">
        <f>VLOOKUP(F873,RAW_b_TEI0185_REV03!A:B,2,0)</f>
        <v>NetJ21_55</v>
      </c>
      <c r="H873" t="str">
        <f t="shared" si="92"/>
        <v>NetJ21_55</v>
      </c>
      <c r="I873" t="str">
        <f t="shared" si="93"/>
        <v>--</v>
      </c>
      <c r="J873" t="str">
        <f t="shared" si="94"/>
        <v>--</v>
      </c>
      <c r="K873" t="str">
        <f>IFERROR(IF(J873="--",IF(G873=H873,VLOOKUP(G873,RAW_b_TEI0185_REV03!L:N,3,0),SUM(VLOOKUP(H873,RAW_b_TEI0185_REV03!L:N,3,0),VLOOKUP(G873,RAW_b_TEI0185_REV03!L:N,3,0))),"---"),"---")</f>
        <v>---</v>
      </c>
      <c r="L873" t="str">
        <f t="shared" si="95"/>
        <v>J21-55</v>
      </c>
      <c r="M873" t="str">
        <f>IFERROR(IF(
COUNTIF(B2B!H:H,(IF(K873&lt;&gt;"---",IF(INDEX(RAW_b_TEI0185_REV03!B:D,MATCH(H873,RAW_b_TEI0185_REV03!B:B,0),3)=L873,INDEX(
RAW_b_TEI0185_REV03!B:D,MATCH(H873,INDEX(RAW_b_TEI0185_REV03!B:B,MATCH(H873,RAW_b_TEI0185_REV03!B:B,)+1):'RAW_b_TEI0185_REV03'!B11944,)+MATCH(H873,RAW_b_TEI0185_REV03!B:B,),3),INDEX(RAW_b_TEI0185_REV03!B:D,MATCH(H873,RAW_b_TEI0185_REV03!B:B,0),3)),"---")))=1,"---",IF(K873&lt;&gt;"---",IF(INDEX(RAW_b_TEI0185_REV03!B:D,MATCH(H873,RAW_b_TEI0185_REV03!B:B,0),3)=L873,INDEX(
RAW_b_TEI0185_REV03!B:D,MATCH(H873,INDEX(RAW_b_TEI0185_REV03!B:B,MATCH(H873,RAW_b_TEI0185_REV03!B:B,)+1):'RAW_b_TEI0185_REV03'!B11944,)+MATCH(H873,RAW_b_TEI0185_REV03!B:B,),3),INDEX(RAW_b_TEI0185_REV03!B:D,MATCH(H873,RAW_b_TEI0185_REV03!B:B,0),3)),"---")),"---")</f>
        <v>---</v>
      </c>
      <c r="N873" t="str">
        <f>IFERROR(IF(AND(B873="B2B",J873="--"),L873,IF(
COUNTIF(B2B!H:H,(IF(K873&lt;&gt;"---",IF(INDEX(RAW_b_TEI0185_REV03!B:D,MATCH(H873,RAW_b_TEI0185_REV03!B:B,0),3)=L873,INDEX(
RAW_b_TEI0185_REV03!B:D,MATCH(H873,INDEX(RAW_b_TEI0185_REV03!B:B,MATCH(H873,RAW_b_TEI0185_REV03!B:B,)+1):'RAW_b_TEI0185_REV03'!B11944,)+MATCH(H873,RAW_b_TEI0185_REV03!B:B,),3),INDEX(RAW_b_TEI0185_REV03!B:D,MATCH(H873,RAW_b_TEI0185_REV03!B:B,0),3)),"---")))=0,"---",IF(K873&lt;&gt;"---",IF(INDEX(RAW_b_TEI0185_REV03!B:D,MATCH(H873,RAW_b_TEI0185_REV03!B:B,0),3)=L873,INDEX(
RAW_b_TEI0185_REV03!B:D,MATCH(H873,INDEX(RAW_b_TEI0185_REV03!B:B,MATCH(H873,RAW_b_TEI0185_REV03!B:B,)+1):'RAW_b_TEI0185_REV03'!B11944,)+MATCH(H873,RAW_b_TEI0185_REV03!B:B,),3),INDEX(RAW_b_TEI0185_REV03!B:D,MATCH(H873,RAW_b_TEI0185_REV03!B:B,0),3)),"---"))),"---")</f>
        <v>---</v>
      </c>
      <c r="T873">
        <f>COUNTIF(RAW_b_TEI0185_REV03!B:B,G873)</f>
        <v>1</v>
      </c>
      <c r="U873" t="str">
        <f t="shared" si="96"/>
        <v>CRUVI_HS_CX-NetJ21_55</v>
      </c>
      <c r="W873" t="str">
        <f>IF(IF(IFERROR(VLOOKUP(H873,$O$6:$O$50,1,),1)=1,1,0),IFERROR(VLOOKUP($F$2&amp;"-"&amp;H873,RAW_b_TEI0185_REV03!C:G,4,0),"--"),"---")</f>
        <v>--</v>
      </c>
      <c r="X873" t="str">
        <f t="shared" si="97"/>
        <v>---</v>
      </c>
    </row>
    <row r="874" spans="1:24" x14ac:dyDescent="0.25">
      <c r="A874" t="s">
        <v>6001</v>
      </c>
      <c r="B874" t="s">
        <v>5946</v>
      </c>
      <c r="C874" t="s">
        <v>1964</v>
      </c>
      <c r="D874" t="s">
        <v>862</v>
      </c>
      <c r="E874">
        <v>56</v>
      </c>
      <c r="F874" t="str">
        <f t="shared" si="91"/>
        <v>J21-56</v>
      </c>
      <c r="G874" t="str">
        <f>VLOOKUP(F874,RAW_b_TEI0185_REV03!A:B,2,0)</f>
        <v>NetJ21_56</v>
      </c>
      <c r="H874" t="str">
        <f t="shared" si="92"/>
        <v>NetJ21_56</v>
      </c>
      <c r="I874" t="str">
        <f t="shared" si="93"/>
        <v>--</v>
      </c>
      <c r="J874" t="str">
        <f t="shared" si="94"/>
        <v>--</v>
      </c>
      <c r="K874" t="str">
        <f>IFERROR(IF(J874="--",IF(G874=H874,VLOOKUP(G874,RAW_b_TEI0185_REV03!L:N,3,0),SUM(VLOOKUP(H874,RAW_b_TEI0185_REV03!L:N,3,0),VLOOKUP(G874,RAW_b_TEI0185_REV03!L:N,3,0))),"---"),"---")</f>
        <v>---</v>
      </c>
      <c r="L874" t="str">
        <f t="shared" si="95"/>
        <v>J21-56</v>
      </c>
      <c r="M874" t="str">
        <f>IFERROR(IF(
COUNTIF(B2B!H:H,(IF(K874&lt;&gt;"---",IF(INDEX(RAW_b_TEI0185_REV03!B:D,MATCH(H874,RAW_b_TEI0185_REV03!B:B,0),3)=L874,INDEX(
RAW_b_TEI0185_REV03!B:D,MATCH(H874,INDEX(RAW_b_TEI0185_REV03!B:B,MATCH(H874,RAW_b_TEI0185_REV03!B:B,)+1):'RAW_b_TEI0185_REV03'!B11945,)+MATCH(H874,RAW_b_TEI0185_REV03!B:B,),3),INDEX(RAW_b_TEI0185_REV03!B:D,MATCH(H874,RAW_b_TEI0185_REV03!B:B,0),3)),"---")))=1,"---",IF(K874&lt;&gt;"---",IF(INDEX(RAW_b_TEI0185_REV03!B:D,MATCH(H874,RAW_b_TEI0185_REV03!B:B,0),3)=L874,INDEX(
RAW_b_TEI0185_REV03!B:D,MATCH(H874,INDEX(RAW_b_TEI0185_REV03!B:B,MATCH(H874,RAW_b_TEI0185_REV03!B:B,)+1):'RAW_b_TEI0185_REV03'!B11945,)+MATCH(H874,RAW_b_TEI0185_REV03!B:B,),3),INDEX(RAW_b_TEI0185_REV03!B:D,MATCH(H874,RAW_b_TEI0185_REV03!B:B,0),3)),"---")),"---")</f>
        <v>---</v>
      </c>
      <c r="N874" t="str">
        <f>IFERROR(IF(AND(B874="B2B",J874="--"),L874,IF(
COUNTIF(B2B!H:H,(IF(K874&lt;&gt;"---",IF(INDEX(RAW_b_TEI0185_REV03!B:D,MATCH(H874,RAW_b_TEI0185_REV03!B:B,0),3)=L874,INDEX(
RAW_b_TEI0185_REV03!B:D,MATCH(H874,INDEX(RAW_b_TEI0185_REV03!B:B,MATCH(H874,RAW_b_TEI0185_REV03!B:B,)+1):'RAW_b_TEI0185_REV03'!B11945,)+MATCH(H874,RAW_b_TEI0185_REV03!B:B,),3),INDEX(RAW_b_TEI0185_REV03!B:D,MATCH(H874,RAW_b_TEI0185_REV03!B:B,0),3)),"---")))=0,"---",IF(K874&lt;&gt;"---",IF(INDEX(RAW_b_TEI0185_REV03!B:D,MATCH(H874,RAW_b_TEI0185_REV03!B:B,0),3)=L874,INDEX(
RAW_b_TEI0185_REV03!B:D,MATCH(H874,INDEX(RAW_b_TEI0185_REV03!B:B,MATCH(H874,RAW_b_TEI0185_REV03!B:B,)+1):'RAW_b_TEI0185_REV03'!B11945,)+MATCH(H874,RAW_b_TEI0185_REV03!B:B,),3),INDEX(RAW_b_TEI0185_REV03!B:D,MATCH(H874,RAW_b_TEI0185_REV03!B:B,0),3)),"---"))),"---")</f>
        <v>---</v>
      </c>
      <c r="T874">
        <f>COUNTIF(RAW_b_TEI0185_REV03!B:B,G874)</f>
        <v>1</v>
      </c>
      <c r="U874" t="str">
        <f t="shared" si="96"/>
        <v>CRUVI_HS_CX-NetJ21_56</v>
      </c>
      <c r="W874" t="str">
        <f>IF(IF(IFERROR(VLOOKUP(H874,$O$6:$O$50,1,),1)=1,1,0),IFERROR(VLOOKUP($F$2&amp;"-"&amp;H874,RAW_b_TEI0185_REV03!C:G,4,0),"--"),"---")</f>
        <v>--</v>
      </c>
      <c r="X874" t="str">
        <f t="shared" si="97"/>
        <v>---</v>
      </c>
    </row>
    <row r="875" spans="1:24" x14ac:dyDescent="0.25">
      <c r="A875" t="s">
        <v>6002</v>
      </c>
      <c r="B875" t="s">
        <v>5946</v>
      </c>
      <c r="C875" t="s">
        <v>1966</v>
      </c>
      <c r="D875" t="s">
        <v>862</v>
      </c>
      <c r="E875">
        <v>57</v>
      </c>
      <c r="F875" t="str">
        <f t="shared" si="91"/>
        <v>J21-57</v>
      </c>
      <c r="G875" t="str">
        <f>VLOOKUP(F875,RAW_b_TEI0185_REV03!A:B,2,0)</f>
        <v>NetJ21_57</v>
      </c>
      <c r="H875" t="str">
        <f t="shared" si="92"/>
        <v>NetJ21_57</v>
      </c>
      <c r="I875" t="str">
        <f t="shared" si="93"/>
        <v>--</v>
      </c>
      <c r="J875" t="str">
        <f t="shared" si="94"/>
        <v>--</v>
      </c>
      <c r="K875" t="str">
        <f>IFERROR(IF(J875="--",IF(G875=H875,VLOOKUP(G875,RAW_b_TEI0185_REV03!L:N,3,0),SUM(VLOOKUP(H875,RAW_b_TEI0185_REV03!L:N,3,0),VLOOKUP(G875,RAW_b_TEI0185_REV03!L:N,3,0))),"---"),"---")</f>
        <v>---</v>
      </c>
      <c r="L875" t="str">
        <f t="shared" si="95"/>
        <v>J21-57</v>
      </c>
      <c r="M875" t="str">
        <f>IFERROR(IF(
COUNTIF(B2B!H:H,(IF(K875&lt;&gt;"---",IF(INDEX(RAW_b_TEI0185_REV03!B:D,MATCH(H875,RAW_b_TEI0185_REV03!B:B,0),3)=L875,INDEX(
RAW_b_TEI0185_REV03!B:D,MATCH(H875,INDEX(RAW_b_TEI0185_REV03!B:B,MATCH(H875,RAW_b_TEI0185_REV03!B:B,)+1):'RAW_b_TEI0185_REV03'!B11946,)+MATCH(H875,RAW_b_TEI0185_REV03!B:B,),3),INDEX(RAW_b_TEI0185_REV03!B:D,MATCH(H875,RAW_b_TEI0185_REV03!B:B,0),3)),"---")))=1,"---",IF(K875&lt;&gt;"---",IF(INDEX(RAW_b_TEI0185_REV03!B:D,MATCH(H875,RAW_b_TEI0185_REV03!B:B,0),3)=L875,INDEX(
RAW_b_TEI0185_REV03!B:D,MATCH(H875,INDEX(RAW_b_TEI0185_REV03!B:B,MATCH(H875,RAW_b_TEI0185_REV03!B:B,)+1):'RAW_b_TEI0185_REV03'!B11946,)+MATCH(H875,RAW_b_TEI0185_REV03!B:B,),3),INDEX(RAW_b_TEI0185_REV03!B:D,MATCH(H875,RAW_b_TEI0185_REV03!B:B,0),3)),"---")),"---")</f>
        <v>---</v>
      </c>
      <c r="N875" t="str">
        <f>IFERROR(IF(AND(B875="B2B",J875="--"),L875,IF(
COUNTIF(B2B!H:H,(IF(K875&lt;&gt;"---",IF(INDEX(RAW_b_TEI0185_REV03!B:D,MATCH(H875,RAW_b_TEI0185_REV03!B:B,0),3)=L875,INDEX(
RAW_b_TEI0185_REV03!B:D,MATCH(H875,INDEX(RAW_b_TEI0185_REV03!B:B,MATCH(H875,RAW_b_TEI0185_REV03!B:B,)+1):'RAW_b_TEI0185_REV03'!B11946,)+MATCH(H875,RAW_b_TEI0185_REV03!B:B,),3),INDEX(RAW_b_TEI0185_REV03!B:D,MATCH(H875,RAW_b_TEI0185_REV03!B:B,0),3)),"---")))=0,"---",IF(K875&lt;&gt;"---",IF(INDEX(RAW_b_TEI0185_REV03!B:D,MATCH(H875,RAW_b_TEI0185_REV03!B:B,0),3)=L875,INDEX(
RAW_b_TEI0185_REV03!B:D,MATCH(H875,INDEX(RAW_b_TEI0185_REV03!B:B,MATCH(H875,RAW_b_TEI0185_REV03!B:B,)+1):'RAW_b_TEI0185_REV03'!B11946,)+MATCH(H875,RAW_b_TEI0185_REV03!B:B,),3),INDEX(RAW_b_TEI0185_REV03!B:D,MATCH(H875,RAW_b_TEI0185_REV03!B:B,0),3)),"---"))),"---")</f>
        <v>---</v>
      </c>
      <c r="T875">
        <f>COUNTIF(RAW_b_TEI0185_REV03!B:B,G875)</f>
        <v>1</v>
      </c>
      <c r="U875" t="str">
        <f t="shared" si="96"/>
        <v>CRUVI_HS_CX-NetJ21_57</v>
      </c>
      <c r="W875" t="str">
        <f>IF(IF(IFERROR(VLOOKUP(H875,$O$6:$O$50,1,),1)=1,1,0),IFERROR(VLOOKUP($F$2&amp;"-"&amp;H875,RAW_b_TEI0185_REV03!C:G,4,0),"--"),"---")</f>
        <v>--</v>
      </c>
      <c r="X875" t="str">
        <f t="shared" si="97"/>
        <v>---</v>
      </c>
    </row>
    <row r="876" spans="1:24" x14ac:dyDescent="0.25">
      <c r="A876" t="s">
        <v>6003</v>
      </c>
      <c r="B876" t="s">
        <v>5946</v>
      </c>
      <c r="C876" t="s">
        <v>1968</v>
      </c>
      <c r="D876" t="s">
        <v>862</v>
      </c>
      <c r="E876">
        <v>58</v>
      </c>
      <c r="F876" t="str">
        <f t="shared" si="91"/>
        <v>J21-58</v>
      </c>
      <c r="G876" t="str">
        <f>VLOOKUP(F876,RAW_b_TEI0185_REV03!A:B,2,0)</f>
        <v>NetJ21_58</v>
      </c>
      <c r="H876" t="str">
        <f t="shared" si="92"/>
        <v>NetJ21_58</v>
      </c>
      <c r="I876" t="str">
        <f t="shared" si="93"/>
        <v>--</v>
      </c>
      <c r="J876" t="str">
        <f t="shared" si="94"/>
        <v>--</v>
      </c>
      <c r="K876" t="str">
        <f>IFERROR(IF(J876="--",IF(G876=H876,VLOOKUP(G876,RAW_b_TEI0185_REV03!L:N,3,0),SUM(VLOOKUP(H876,RAW_b_TEI0185_REV03!L:N,3,0),VLOOKUP(G876,RAW_b_TEI0185_REV03!L:N,3,0))),"---"),"---")</f>
        <v>---</v>
      </c>
      <c r="L876" t="str">
        <f t="shared" si="95"/>
        <v>J21-58</v>
      </c>
      <c r="M876" t="str">
        <f>IFERROR(IF(
COUNTIF(B2B!H:H,(IF(K876&lt;&gt;"---",IF(INDEX(RAW_b_TEI0185_REV03!B:D,MATCH(H876,RAW_b_TEI0185_REV03!B:B,0),3)=L876,INDEX(
RAW_b_TEI0185_REV03!B:D,MATCH(H876,INDEX(RAW_b_TEI0185_REV03!B:B,MATCH(H876,RAW_b_TEI0185_REV03!B:B,)+1):'RAW_b_TEI0185_REV03'!B11947,)+MATCH(H876,RAW_b_TEI0185_REV03!B:B,),3),INDEX(RAW_b_TEI0185_REV03!B:D,MATCH(H876,RAW_b_TEI0185_REV03!B:B,0),3)),"---")))=1,"---",IF(K876&lt;&gt;"---",IF(INDEX(RAW_b_TEI0185_REV03!B:D,MATCH(H876,RAW_b_TEI0185_REV03!B:B,0),3)=L876,INDEX(
RAW_b_TEI0185_REV03!B:D,MATCH(H876,INDEX(RAW_b_TEI0185_REV03!B:B,MATCH(H876,RAW_b_TEI0185_REV03!B:B,)+1):'RAW_b_TEI0185_REV03'!B11947,)+MATCH(H876,RAW_b_TEI0185_REV03!B:B,),3),INDEX(RAW_b_TEI0185_REV03!B:D,MATCH(H876,RAW_b_TEI0185_REV03!B:B,0),3)),"---")),"---")</f>
        <v>---</v>
      </c>
      <c r="N876" t="str">
        <f>IFERROR(IF(AND(B876="B2B",J876="--"),L876,IF(
COUNTIF(B2B!H:H,(IF(K876&lt;&gt;"---",IF(INDEX(RAW_b_TEI0185_REV03!B:D,MATCH(H876,RAW_b_TEI0185_REV03!B:B,0),3)=L876,INDEX(
RAW_b_TEI0185_REV03!B:D,MATCH(H876,INDEX(RAW_b_TEI0185_REV03!B:B,MATCH(H876,RAW_b_TEI0185_REV03!B:B,)+1):'RAW_b_TEI0185_REV03'!B11947,)+MATCH(H876,RAW_b_TEI0185_REV03!B:B,),3),INDEX(RAW_b_TEI0185_REV03!B:D,MATCH(H876,RAW_b_TEI0185_REV03!B:B,0),3)),"---")))=0,"---",IF(K876&lt;&gt;"---",IF(INDEX(RAW_b_TEI0185_REV03!B:D,MATCH(H876,RAW_b_TEI0185_REV03!B:B,0),3)=L876,INDEX(
RAW_b_TEI0185_REV03!B:D,MATCH(H876,INDEX(RAW_b_TEI0185_REV03!B:B,MATCH(H876,RAW_b_TEI0185_REV03!B:B,)+1):'RAW_b_TEI0185_REV03'!B11947,)+MATCH(H876,RAW_b_TEI0185_REV03!B:B,),3),INDEX(RAW_b_TEI0185_REV03!B:D,MATCH(H876,RAW_b_TEI0185_REV03!B:B,0),3)),"---"))),"---")</f>
        <v>---</v>
      </c>
      <c r="T876">
        <f>COUNTIF(RAW_b_TEI0185_REV03!B:B,G876)</f>
        <v>1</v>
      </c>
      <c r="U876" t="str">
        <f t="shared" si="96"/>
        <v>CRUVI_HS_CX-NetJ21_58</v>
      </c>
      <c r="W876" t="str">
        <f>IF(IF(IFERROR(VLOOKUP(H876,$O$6:$O$50,1,),1)=1,1,0),IFERROR(VLOOKUP($F$2&amp;"-"&amp;H876,RAW_b_TEI0185_REV03!C:G,4,0),"--"),"---")</f>
        <v>--</v>
      </c>
      <c r="X876" t="str">
        <f t="shared" si="97"/>
        <v>---</v>
      </c>
    </row>
    <row r="877" spans="1:24" x14ac:dyDescent="0.25">
      <c r="A877" t="s">
        <v>6004</v>
      </c>
      <c r="B877" t="s">
        <v>5946</v>
      </c>
      <c r="C877" t="s">
        <v>1970</v>
      </c>
      <c r="D877" t="s">
        <v>862</v>
      </c>
      <c r="E877">
        <v>59</v>
      </c>
      <c r="F877" t="str">
        <f t="shared" si="91"/>
        <v>J21-59</v>
      </c>
      <c r="G877" t="str">
        <f>VLOOKUP(F877,RAW_b_TEI0185_REV03!A:B,2,0)</f>
        <v>NetJ21_59</v>
      </c>
      <c r="H877" t="str">
        <f t="shared" si="92"/>
        <v>NetJ21_59</v>
      </c>
      <c r="I877" t="str">
        <f t="shared" si="93"/>
        <v>--</v>
      </c>
      <c r="J877" t="str">
        <f t="shared" si="94"/>
        <v>--</v>
      </c>
      <c r="K877" t="str">
        <f>IFERROR(IF(J877="--",IF(G877=H877,VLOOKUP(G877,RAW_b_TEI0185_REV03!L:N,3,0),SUM(VLOOKUP(H877,RAW_b_TEI0185_REV03!L:N,3,0),VLOOKUP(G877,RAW_b_TEI0185_REV03!L:N,3,0))),"---"),"---")</f>
        <v>---</v>
      </c>
      <c r="L877" t="str">
        <f t="shared" si="95"/>
        <v>J21-59</v>
      </c>
      <c r="M877" t="str">
        <f>IFERROR(IF(
COUNTIF(B2B!H:H,(IF(K877&lt;&gt;"---",IF(INDEX(RAW_b_TEI0185_REV03!B:D,MATCH(H877,RAW_b_TEI0185_REV03!B:B,0),3)=L877,INDEX(
RAW_b_TEI0185_REV03!B:D,MATCH(H877,INDEX(RAW_b_TEI0185_REV03!B:B,MATCH(H877,RAW_b_TEI0185_REV03!B:B,)+1):'RAW_b_TEI0185_REV03'!B11948,)+MATCH(H877,RAW_b_TEI0185_REV03!B:B,),3),INDEX(RAW_b_TEI0185_REV03!B:D,MATCH(H877,RAW_b_TEI0185_REV03!B:B,0),3)),"---")))=1,"---",IF(K877&lt;&gt;"---",IF(INDEX(RAW_b_TEI0185_REV03!B:D,MATCH(H877,RAW_b_TEI0185_REV03!B:B,0),3)=L877,INDEX(
RAW_b_TEI0185_REV03!B:D,MATCH(H877,INDEX(RAW_b_TEI0185_REV03!B:B,MATCH(H877,RAW_b_TEI0185_REV03!B:B,)+1):'RAW_b_TEI0185_REV03'!B11948,)+MATCH(H877,RAW_b_TEI0185_REV03!B:B,),3),INDEX(RAW_b_TEI0185_REV03!B:D,MATCH(H877,RAW_b_TEI0185_REV03!B:B,0),3)),"---")),"---")</f>
        <v>---</v>
      </c>
      <c r="N877" t="str">
        <f>IFERROR(IF(AND(B877="B2B",J877="--"),L877,IF(
COUNTIF(B2B!H:H,(IF(K877&lt;&gt;"---",IF(INDEX(RAW_b_TEI0185_REV03!B:D,MATCH(H877,RAW_b_TEI0185_REV03!B:B,0),3)=L877,INDEX(
RAW_b_TEI0185_REV03!B:D,MATCH(H877,INDEX(RAW_b_TEI0185_REV03!B:B,MATCH(H877,RAW_b_TEI0185_REV03!B:B,)+1):'RAW_b_TEI0185_REV03'!B11948,)+MATCH(H877,RAW_b_TEI0185_REV03!B:B,),3),INDEX(RAW_b_TEI0185_REV03!B:D,MATCH(H877,RAW_b_TEI0185_REV03!B:B,0),3)),"---")))=0,"---",IF(K877&lt;&gt;"---",IF(INDEX(RAW_b_TEI0185_REV03!B:D,MATCH(H877,RAW_b_TEI0185_REV03!B:B,0),3)=L877,INDEX(
RAW_b_TEI0185_REV03!B:D,MATCH(H877,INDEX(RAW_b_TEI0185_REV03!B:B,MATCH(H877,RAW_b_TEI0185_REV03!B:B,)+1):'RAW_b_TEI0185_REV03'!B11948,)+MATCH(H877,RAW_b_TEI0185_REV03!B:B,),3),INDEX(RAW_b_TEI0185_REV03!B:D,MATCH(H877,RAW_b_TEI0185_REV03!B:B,0),3)),"---"))),"---")</f>
        <v>---</v>
      </c>
      <c r="T877">
        <f>COUNTIF(RAW_b_TEI0185_REV03!B:B,G877)</f>
        <v>1</v>
      </c>
      <c r="U877" t="str">
        <f t="shared" si="96"/>
        <v>CRUVI_HS_CX-NetJ21_59</v>
      </c>
      <c r="W877" t="str">
        <f>IF(IF(IFERROR(VLOOKUP(H877,$O$6:$O$50,1,),1)=1,1,0),IFERROR(VLOOKUP($F$2&amp;"-"&amp;H877,RAW_b_TEI0185_REV03!C:G,4,0),"--"),"---")</f>
        <v>--</v>
      </c>
      <c r="X877" t="str">
        <f t="shared" si="97"/>
        <v>---</v>
      </c>
    </row>
    <row r="878" spans="1:24" x14ac:dyDescent="0.25">
      <c r="A878" t="s">
        <v>6005</v>
      </c>
      <c r="B878" t="s">
        <v>5946</v>
      </c>
      <c r="C878" t="s">
        <v>371</v>
      </c>
      <c r="D878" t="s">
        <v>862</v>
      </c>
      <c r="E878">
        <v>60</v>
      </c>
      <c r="F878" t="str">
        <f t="shared" si="91"/>
        <v>J21-60</v>
      </c>
      <c r="G878" t="str">
        <f>VLOOKUP(F878,RAW_b_TEI0185_REV03!A:B,2,0)</f>
        <v>5.0V</v>
      </c>
      <c r="H878" t="str">
        <f t="shared" si="92"/>
        <v>5.0V</v>
      </c>
      <c r="I878" t="str">
        <f t="shared" si="93"/>
        <v>--</v>
      </c>
      <c r="J878" t="str">
        <f t="shared" si="94"/>
        <v>--</v>
      </c>
      <c r="K878">
        <f>IFERROR(IF(J878="--",IF(G878=H878,VLOOKUP(G878,RAW_b_TEI0185_REV03!L:N,3,0),SUM(VLOOKUP(H878,RAW_b_TEI0185_REV03!L:N,3,0),VLOOKUP(G878,RAW_b_TEI0185_REV03!L:N,3,0))),"---"),"---")</f>
        <v>79.906099999999995</v>
      </c>
      <c r="L878" t="str">
        <f t="shared" si="95"/>
        <v>J21-60</v>
      </c>
      <c r="M878" t="str">
        <f>IFERROR(IF(
COUNTIF(B2B!H:H,(IF(K878&lt;&gt;"---",IF(INDEX(RAW_b_TEI0185_REV03!B:D,MATCH(H878,RAW_b_TEI0185_REV03!B:B,0),3)=L878,INDEX(
RAW_b_TEI0185_REV03!B:D,MATCH(H878,INDEX(RAW_b_TEI0185_REV03!B:B,MATCH(H878,RAW_b_TEI0185_REV03!B:B,)+1):'RAW_b_TEI0185_REV03'!B11949,)+MATCH(H878,RAW_b_TEI0185_REV03!B:B,),3),INDEX(RAW_b_TEI0185_REV03!B:D,MATCH(H878,RAW_b_TEI0185_REV03!B:B,0),3)),"---")))=1,"---",IF(K878&lt;&gt;"---",IF(INDEX(RAW_b_TEI0185_REV03!B:D,MATCH(H878,RAW_b_TEI0185_REV03!B:B,0),3)=L878,INDEX(
RAW_b_TEI0185_REV03!B:D,MATCH(H878,INDEX(RAW_b_TEI0185_REV03!B:B,MATCH(H878,RAW_b_TEI0185_REV03!B:B,)+1):'RAW_b_TEI0185_REV03'!B11949,)+MATCH(H878,RAW_b_TEI0185_REV03!B:B,),3),INDEX(RAW_b_TEI0185_REV03!B:D,MATCH(H878,RAW_b_TEI0185_REV03!B:B,0),3)),"---")),"---")</f>
        <v>J19-60</v>
      </c>
      <c r="N878" t="str">
        <f>IFERROR(IF(AND(B878="B2B",J878="--"),L878,IF(
COUNTIF(B2B!H:H,(IF(K878&lt;&gt;"---",IF(INDEX(RAW_b_TEI0185_REV03!B:D,MATCH(H878,RAW_b_TEI0185_REV03!B:B,0),3)=L878,INDEX(
RAW_b_TEI0185_REV03!B:D,MATCH(H878,INDEX(RAW_b_TEI0185_REV03!B:B,MATCH(H878,RAW_b_TEI0185_REV03!B:B,)+1):'RAW_b_TEI0185_REV03'!B11949,)+MATCH(H878,RAW_b_TEI0185_REV03!B:B,),3),INDEX(RAW_b_TEI0185_REV03!B:D,MATCH(H878,RAW_b_TEI0185_REV03!B:B,0),3)),"---")))=0,"---",IF(K878&lt;&gt;"---",IF(INDEX(RAW_b_TEI0185_REV03!B:D,MATCH(H878,RAW_b_TEI0185_REV03!B:B,0),3)=L878,INDEX(
RAW_b_TEI0185_REV03!B:D,MATCH(H878,INDEX(RAW_b_TEI0185_REV03!B:B,MATCH(H878,RAW_b_TEI0185_REV03!B:B,)+1):'RAW_b_TEI0185_REV03'!B11949,)+MATCH(H878,RAW_b_TEI0185_REV03!B:B,),3),INDEX(RAW_b_TEI0185_REV03!B:D,MATCH(H878,RAW_b_TEI0185_REV03!B:B,0),3)),"---"))),"---")</f>
        <v>---</v>
      </c>
      <c r="T878">
        <f>COUNTIF(RAW_b_TEI0185_REV03!B:B,G878)</f>
        <v>32</v>
      </c>
      <c r="U878" t="str">
        <f t="shared" si="96"/>
        <v>CRUVI_HS_CX-5.0V</v>
      </c>
      <c r="W878" t="str">
        <f>IF(IF(IFERROR(VLOOKUP(H878,$O$6:$O$50,1,),1)=1,1,0),IFERROR(VLOOKUP($F$2&amp;"-"&amp;H878,RAW_b_TEI0185_REV03!C:G,4,0),"--"),"---")</f>
        <v>--</v>
      </c>
      <c r="X878" t="str">
        <f t="shared" si="97"/>
        <v>J19-60</v>
      </c>
    </row>
    <row r="879" spans="1:24" x14ac:dyDescent="0.25">
      <c r="A879" t="s">
        <v>6006</v>
      </c>
      <c r="B879" t="s">
        <v>6007</v>
      </c>
      <c r="C879" t="s">
        <v>381</v>
      </c>
      <c r="D879" t="s">
        <v>865</v>
      </c>
      <c r="E879">
        <v>1</v>
      </c>
      <c r="F879" t="str">
        <f t="shared" si="91"/>
        <v>J22-1</v>
      </c>
      <c r="G879" t="str">
        <f>VLOOKUP(F879,RAW_b_TEI0185_REV03!A:B,2,0)</f>
        <v>B6</v>
      </c>
      <c r="H879" t="str">
        <f t="shared" si="92"/>
        <v>B6</v>
      </c>
      <c r="I879" t="str">
        <f t="shared" si="93"/>
        <v>--</v>
      </c>
      <c r="J879" t="str">
        <f t="shared" si="94"/>
        <v>--</v>
      </c>
      <c r="K879">
        <f>IFERROR(IF(J879="--",IF(G879=H879,VLOOKUP(G879,RAW_b_TEI0185_REV03!L:N,3,0),SUM(VLOOKUP(H879,RAW_b_TEI0185_REV03!L:N,3,0),VLOOKUP(G879,RAW_b_TEI0185_REV03!L:N,3,0))),"---"),"---")</f>
        <v>209.6534</v>
      </c>
      <c r="L879" t="str">
        <f t="shared" si="95"/>
        <v>J22-1</v>
      </c>
      <c r="M879" t="str">
        <f>IFERROR(IF(
COUNTIF(B2B!H:H,(IF(K879&lt;&gt;"---",IF(INDEX(RAW_b_TEI0185_REV03!B:D,MATCH(H879,RAW_b_TEI0185_REV03!B:B,0),3)=L879,INDEX(
RAW_b_TEI0185_REV03!B:D,MATCH(H879,INDEX(RAW_b_TEI0185_REV03!B:B,MATCH(H879,RAW_b_TEI0185_REV03!B:B,)+1):'RAW_b_TEI0185_REV03'!B11950,)+MATCH(H879,RAW_b_TEI0185_REV03!B:B,),3),INDEX(RAW_b_TEI0185_REV03!B:D,MATCH(H879,RAW_b_TEI0185_REV03!B:B,0),3)),"---")))=1,"---",IF(K879&lt;&gt;"---",IF(INDEX(RAW_b_TEI0185_REV03!B:D,MATCH(H879,RAW_b_TEI0185_REV03!B:B,0),3)=L879,INDEX(
RAW_b_TEI0185_REV03!B:D,MATCH(H879,INDEX(RAW_b_TEI0185_REV03!B:B,MATCH(H879,RAW_b_TEI0185_REV03!B:B,)+1):'RAW_b_TEI0185_REV03'!B11950,)+MATCH(H879,RAW_b_TEI0185_REV03!B:B,),3),INDEX(RAW_b_TEI0185_REV03!B:D,MATCH(H879,RAW_b_TEI0185_REV03!B:B,0),3)),"---")),"---")</f>
        <v>U1-BF115</v>
      </c>
      <c r="N879" t="str">
        <f>IFERROR(IF(AND(B879="B2B",J879="--"),L879,IF(
COUNTIF(B2B!H:H,(IF(K879&lt;&gt;"---",IF(INDEX(RAW_b_TEI0185_REV03!B:D,MATCH(H879,RAW_b_TEI0185_REV03!B:B,0),3)=L879,INDEX(
RAW_b_TEI0185_REV03!B:D,MATCH(H879,INDEX(RAW_b_TEI0185_REV03!B:B,MATCH(H879,RAW_b_TEI0185_REV03!B:B,)+1):'RAW_b_TEI0185_REV03'!B11950,)+MATCH(H879,RAW_b_TEI0185_REV03!B:B,),3),INDEX(RAW_b_TEI0185_REV03!B:D,MATCH(H879,RAW_b_TEI0185_REV03!B:B,0),3)),"---")))=0,"---",IF(K879&lt;&gt;"---",IF(INDEX(RAW_b_TEI0185_REV03!B:D,MATCH(H879,RAW_b_TEI0185_REV03!B:B,0),3)=L879,INDEX(
RAW_b_TEI0185_REV03!B:D,MATCH(H879,INDEX(RAW_b_TEI0185_REV03!B:B,MATCH(H879,RAW_b_TEI0185_REV03!B:B,)+1):'RAW_b_TEI0185_REV03'!B11950,)+MATCH(H879,RAW_b_TEI0185_REV03!B:B,),3),INDEX(RAW_b_TEI0185_REV03!B:D,MATCH(H879,RAW_b_TEI0185_REV03!B:B,0),3)),"---"))),"---")</f>
        <v>---</v>
      </c>
      <c r="T879">
        <f>COUNTIF(RAW_b_TEI0185_REV03!B:B,G879)</f>
        <v>2</v>
      </c>
      <c r="U879" t="str">
        <f t="shared" si="96"/>
        <v>CRUVI_LS_B-B6</v>
      </c>
      <c r="W879" t="str">
        <f>IF(IF(IFERROR(VLOOKUP(H879,$O$6:$O$50,1,),1)=1,1,0),IFERROR(VLOOKUP($F$2&amp;"-"&amp;H879,RAW_b_TEI0185_REV03!C:G,4,0),"--"),"---")</f>
        <v>BF115</v>
      </c>
      <c r="X879" t="str">
        <f t="shared" si="97"/>
        <v>---</v>
      </c>
    </row>
    <row r="880" spans="1:24" x14ac:dyDescent="0.25">
      <c r="A880" t="s">
        <v>6008</v>
      </c>
      <c r="B880" t="s">
        <v>6007</v>
      </c>
      <c r="C880" t="s">
        <v>384</v>
      </c>
      <c r="D880" t="s">
        <v>865</v>
      </c>
      <c r="E880">
        <v>2</v>
      </c>
      <c r="F880" t="str">
        <f t="shared" si="91"/>
        <v>J22-2</v>
      </c>
      <c r="G880" t="str">
        <f>VLOOKUP(F880,RAW_b_TEI0185_REV03!A:B,2,0)</f>
        <v>B7</v>
      </c>
      <c r="H880" t="str">
        <f t="shared" si="92"/>
        <v>B7</v>
      </c>
      <c r="I880" t="str">
        <f t="shared" si="93"/>
        <v>--</v>
      </c>
      <c r="J880" t="str">
        <f t="shared" si="94"/>
        <v>--</v>
      </c>
      <c r="K880">
        <f>IFERROR(IF(J880="--",IF(G880=H880,VLOOKUP(G880,RAW_b_TEI0185_REV03!L:N,3,0),SUM(VLOOKUP(H880,RAW_b_TEI0185_REV03!L:N,3,0),VLOOKUP(G880,RAW_b_TEI0185_REV03!L:N,3,0))),"---"),"---")</f>
        <v>201.67009999999999</v>
      </c>
      <c r="L880" t="str">
        <f t="shared" si="95"/>
        <v>J22-2</v>
      </c>
      <c r="M880" t="str">
        <f>IFERROR(IF(
COUNTIF(B2B!H:H,(IF(K880&lt;&gt;"---",IF(INDEX(RAW_b_TEI0185_REV03!B:D,MATCH(H880,RAW_b_TEI0185_REV03!B:B,0),3)=L880,INDEX(
RAW_b_TEI0185_REV03!B:D,MATCH(H880,INDEX(RAW_b_TEI0185_REV03!B:B,MATCH(H880,RAW_b_TEI0185_REV03!B:B,)+1):'RAW_b_TEI0185_REV03'!B11951,)+MATCH(H880,RAW_b_TEI0185_REV03!B:B,),3),INDEX(RAW_b_TEI0185_REV03!B:D,MATCH(H880,RAW_b_TEI0185_REV03!B:B,0),3)),"---")))=1,"---",IF(K880&lt;&gt;"---",IF(INDEX(RAW_b_TEI0185_REV03!B:D,MATCH(H880,RAW_b_TEI0185_REV03!B:B,0),3)=L880,INDEX(
RAW_b_TEI0185_REV03!B:D,MATCH(H880,INDEX(RAW_b_TEI0185_REV03!B:B,MATCH(H880,RAW_b_TEI0185_REV03!B:B,)+1):'RAW_b_TEI0185_REV03'!B11951,)+MATCH(H880,RAW_b_TEI0185_REV03!B:B,),3),INDEX(RAW_b_TEI0185_REV03!B:D,MATCH(H880,RAW_b_TEI0185_REV03!B:B,0),3)),"---")),"---")</f>
        <v>U1-BH118</v>
      </c>
      <c r="N880" t="str">
        <f>IFERROR(IF(AND(B880="B2B",J880="--"),L880,IF(
COUNTIF(B2B!H:H,(IF(K880&lt;&gt;"---",IF(INDEX(RAW_b_TEI0185_REV03!B:D,MATCH(H880,RAW_b_TEI0185_REV03!B:B,0),3)=L880,INDEX(
RAW_b_TEI0185_REV03!B:D,MATCH(H880,INDEX(RAW_b_TEI0185_REV03!B:B,MATCH(H880,RAW_b_TEI0185_REV03!B:B,)+1):'RAW_b_TEI0185_REV03'!B11951,)+MATCH(H880,RAW_b_TEI0185_REV03!B:B,),3),INDEX(RAW_b_TEI0185_REV03!B:D,MATCH(H880,RAW_b_TEI0185_REV03!B:B,0),3)),"---")))=0,"---",IF(K880&lt;&gt;"---",IF(INDEX(RAW_b_TEI0185_REV03!B:D,MATCH(H880,RAW_b_TEI0185_REV03!B:B,0),3)=L880,INDEX(
RAW_b_TEI0185_REV03!B:D,MATCH(H880,INDEX(RAW_b_TEI0185_REV03!B:B,MATCH(H880,RAW_b_TEI0185_REV03!B:B,)+1):'RAW_b_TEI0185_REV03'!B11951,)+MATCH(H880,RAW_b_TEI0185_REV03!B:B,),3),INDEX(RAW_b_TEI0185_REV03!B:D,MATCH(H880,RAW_b_TEI0185_REV03!B:B,0),3)),"---"))),"---")</f>
        <v>---</v>
      </c>
      <c r="T880">
        <f>COUNTIF(RAW_b_TEI0185_REV03!B:B,G880)</f>
        <v>2</v>
      </c>
      <c r="U880" t="str">
        <f t="shared" si="96"/>
        <v>CRUVI_LS_B-B7</v>
      </c>
      <c r="W880" t="str">
        <f>IF(IF(IFERROR(VLOOKUP(H880,$O$6:$O$50,1,),1)=1,1,0),IFERROR(VLOOKUP($F$2&amp;"-"&amp;H880,RAW_b_TEI0185_REV03!C:G,4,0),"--"),"---")</f>
        <v>BH118</v>
      </c>
      <c r="X880" t="str">
        <f t="shared" si="97"/>
        <v>---</v>
      </c>
    </row>
    <row r="881" spans="1:24" x14ac:dyDescent="0.25">
      <c r="A881" t="s">
        <v>6009</v>
      </c>
      <c r="B881" t="s">
        <v>6007</v>
      </c>
      <c r="C881" t="s">
        <v>450</v>
      </c>
      <c r="D881" t="s">
        <v>865</v>
      </c>
      <c r="E881">
        <v>3</v>
      </c>
      <c r="F881" t="str">
        <f t="shared" si="91"/>
        <v>J22-3</v>
      </c>
      <c r="G881" t="str">
        <f>VLOOKUP(F881,RAW_b_TEI0185_REV03!A:B,2,0)</f>
        <v>B0</v>
      </c>
      <c r="H881" t="str">
        <f t="shared" si="92"/>
        <v>B0</v>
      </c>
      <c r="I881" t="str">
        <f t="shared" si="93"/>
        <v>--</v>
      </c>
      <c r="J881" t="str">
        <f t="shared" si="94"/>
        <v>--</v>
      </c>
      <c r="K881">
        <f>IFERROR(IF(J881="--",IF(G881=H881,VLOOKUP(G881,RAW_b_TEI0185_REV03!L:N,3,0),SUM(VLOOKUP(H881,RAW_b_TEI0185_REV03!L:N,3,0),VLOOKUP(G881,RAW_b_TEI0185_REV03!L:N,3,0))),"---"),"---")</f>
        <v>209.87</v>
      </c>
      <c r="L881" t="str">
        <f t="shared" si="95"/>
        <v>J22-3</v>
      </c>
      <c r="M881" t="str">
        <f>IFERROR(IF(
COUNTIF(B2B!H:H,(IF(K881&lt;&gt;"---",IF(INDEX(RAW_b_TEI0185_REV03!B:D,MATCH(H881,RAW_b_TEI0185_REV03!B:B,0),3)=L881,INDEX(
RAW_b_TEI0185_REV03!B:D,MATCH(H881,INDEX(RAW_b_TEI0185_REV03!B:B,MATCH(H881,RAW_b_TEI0185_REV03!B:B,)+1):'RAW_b_TEI0185_REV03'!B11952,)+MATCH(H881,RAW_b_TEI0185_REV03!B:B,),3),INDEX(RAW_b_TEI0185_REV03!B:D,MATCH(H881,RAW_b_TEI0185_REV03!B:B,0),3)),"---")))=1,"---",IF(K881&lt;&gt;"---",IF(INDEX(RAW_b_TEI0185_REV03!B:D,MATCH(H881,RAW_b_TEI0185_REV03!B:B,0),3)=L881,INDEX(
RAW_b_TEI0185_REV03!B:D,MATCH(H881,INDEX(RAW_b_TEI0185_REV03!B:B,MATCH(H881,RAW_b_TEI0185_REV03!B:B,)+1):'RAW_b_TEI0185_REV03'!B11952,)+MATCH(H881,RAW_b_TEI0185_REV03!B:B,),3),INDEX(RAW_b_TEI0185_REV03!B:D,MATCH(H881,RAW_b_TEI0185_REV03!B:B,0),3)),"---")),"---")</f>
        <v>U1-BE115</v>
      </c>
      <c r="N881" t="str">
        <f>IFERROR(IF(AND(B881="B2B",J881="--"),L881,IF(
COUNTIF(B2B!H:H,(IF(K881&lt;&gt;"---",IF(INDEX(RAW_b_TEI0185_REV03!B:D,MATCH(H881,RAW_b_TEI0185_REV03!B:B,0),3)=L881,INDEX(
RAW_b_TEI0185_REV03!B:D,MATCH(H881,INDEX(RAW_b_TEI0185_REV03!B:B,MATCH(H881,RAW_b_TEI0185_REV03!B:B,)+1):'RAW_b_TEI0185_REV03'!B11952,)+MATCH(H881,RAW_b_TEI0185_REV03!B:B,),3),INDEX(RAW_b_TEI0185_REV03!B:D,MATCH(H881,RAW_b_TEI0185_REV03!B:B,0),3)),"---")))=0,"---",IF(K881&lt;&gt;"---",IF(INDEX(RAW_b_TEI0185_REV03!B:D,MATCH(H881,RAW_b_TEI0185_REV03!B:B,0),3)=L881,INDEX(
RAW_b_TEI0185_REV03!B:D,MATCH(H881,INDEX(RAW_b_TEI0185_REV03!B:B,MATCH(H881,RAW_b_TEI0185_REV03!B:B,)+1):'RAW_b_TEI0185_REV03'!B11952,)+MATCH(H881,RAW_b_TEI0185_REV03!B:B,),3),INDEX(RAW_b_TEI0185_REV03!B:D,MATCH(H881,RAW_b_TEI0185_REV03!B:B,0),3)),"---"))),"---")</f>
        <v>---</v>
      </c>
      <c r="T881">
        <f>COUNTIF(RAW_b_TEI0185_REV03!B:B,G881)</f>
        <v>2</v>
      </c>
      <c r="U881" t="str">
        <f t="shared" si="96"/>
        <v>CRUVI_LS_B-B0</v>
      </c>
      <c r="W881" t="str">
        <f>IF(IF(IFERROR(VLOOKUP(H881,$O$6:$O$50,1,),1)=1,1,0),IFERROR(VLOOKUP($F$2&amp;"-"&amp;H881,RAW_b_TEI0185_REV03!C:G,4,0),"--"),"---")</f>
        <v>BE115</v>
      </c>
      <c r="X881" t="str">
        <f t="shared" si="97"/>
        <v>---</v>
      </c>
    </row>
    <row r="882" spans="1:24" x14ac:dyDescent="0.25">
      <c r="A882" t="s">
        <v>6010</v>
      </c>
      <c r="B882" t="s">
        <v>6007</v>
      </c>
      <c r="C882" t="s">
        <v>376</v>
      </c>
      <c r="D882" t="s">
        <v>865</v>
      </c>
      <c r="E882">
        <v>4</v>
      </c>
      <c r="F882" t="str">
        <f t="shared" si="91"/>
        <v>J22-4</v>
      </c>
      <c r="G882" t="str">
        <f>VLOOKUP(F882,RAW_b_TEI0185_REV03!A:B,2,0)</f>
        <v>B4</v>
      </c>
      <c r="H882" t="str">
        <f t="shared" si="92"/>
        <v>B4</v>
      </c>
      <c r="I882" t="str">
        <f t="shared" si="93"/>
        <v>--</v>
      </c>
      <c r="J882" t="str">
        <f t="shared" si="94"/>
        <v>--</v>
      </c>
      <c r="K882">
        <f>IFERROR(IF(J882="--",IF(G882=H882,VLOOKUP(G882,RAW_b_TEI0185_REV03!L:N,3,0),SUM(VLOOKUP(H882,RAW_b_TEI0185_REV03!L:N,3,0),VLOOKUP(G882,RAW_b_TEI0185_REV03!L:N,3,0))),"---"),"---")</f>
        <v>200.4708</v>
      </c>
      <c r="L882" t="str">
        <f t="shared" si="95"/>
        <v>J22-4</v>
      </c>
      <c r="M882" t="str">
        <f>IFERROR(IF(
COUNTIF(B2B!H:H,(IF(K882&lt;&gt;"---",IF(INDEX(RAW_b_TEI0185_REV03!B:D,MATCH(H882,RAW_b_TEI0185_REV03!B:B,0),3)=L882,INDEX(
RAW_b_TEI0185_REV03!B:D,MATCH(H882,INDEX(RAW_b_TEI0185_REV03!B:B,MATCH(H882,RAW_b_TEI0185_REV03!B:B,)+1):'RAW_b_TEI0185_REV03'!B11953,)+MATCH(H882,RAW_b_TEI0185_REV03!B:B,),3),INDEX(RAW_b_TEI0185_REV03!B:D,MATCH(H882,RAW_b_TEI0185_REV03!B:B,0),3)),"---")))=1,"---",IF(K882&lt;&gt;"---",IF(INDEX(RAW_b_TEI0185_REV03!B:D,MATCH(H882,RAW_b_TEI0185_REV03!B:B,0),3)=L882,INDEX(
RAW_b_TEI0185_REV03!B:D,MATCH(H882,INDEX(RAW_b_TEI0185_REV03!B:B,MATCH(H882,RAW_b_TEI0185_REV03!B:B,)+1):'RAW_b_TEI0185_REV03'!B11953,)+MATCH(H882,RAW_b_TEI0185_REV03!B:B,),3),INDEX(RAW_b_TEI0185_REV03!B:D,MATCH(H882,RAW_b_TEI0185_REV03!B:B,0),3)),"---")),"---")</f>
        <v>U1-BF120</v>
      </c>
      <c r="N882" t="str">
        <f>IFERROR(IF(AND(B882="B2B",J882="--"),L882,IF(
COUNTIF(B2B!H:H,(IF(K882&lt;&gt;"---",IF(INDEX(RAW_b_TEI0185_REV03!B:D,MATCH(H882,RAW_b_TEI0185_REV03!B:B,0),3)=L882,INDEX(
RAW_b_TEI0185_REV03!B:D,MATCH(H882,INDEX(RAW_b_TEI0185_REV03!B:B,MATCH(H882,RAW_b_TEI0185_REV03!B:B,)+1):'RAW_b_TEI0185_REV03'!B11953,)+MATCH(H882,RAW_b_TEI0185_REV03!B:B,),3),INDEX(RAW_b_TEI0185_REV03!B:D,MATCH(H882,RAW_b_TEI0185_REV03!B:B,0),3)),"---")))=0,"---",IF(K882&lt;&gt;"---",IF(INDEX(RAW_b_TEI0185_REV03!B:D,MATCH(H882,RAW_b_TEI0185_REV03!B:B,0),3)=L882,INDEX(
RAW_b_TEI0185_REV03!B:D,MATCH(H882,INDEX(RAW_b_TEI0185_REV03!B:B,MATCH(H882,RAW_b_TEI0185_REV03!B:B,)+1):'RAW_b_TEI0185_REV03'!B11953,)+MATCH(H882,RAW_b_TEI0185_REV03!B:B,),3),INDEX(RAW_b_TEI0185_REV03!B:D,MATCH(H882,RAW_b_TEI0185_REV03!B:B,0),3)),"---"))),"---")</f>
        <v>---</v>
      </c>
      <c r="T882">
        <f>COUNTIF(RAW_b_TEI0185_REV03!B:B,G882)</f>
        <v>2</v>
      </c>
      <c r="U882" t="str">
        <f t="shared" si="96"/>
        <v>CRUVI_LS_B-B4</v>
      </c>
      <c r="W882" t="str">
        <f>IF(IF(IFERROR(VLOOKUP(H882,$O$6:$O$50,1,),1)=1,1,0),IFERROR(VLOOKUP($F$2&amp;"-"&amp;H882,RAW_b_TEI0185_REV03!C:G,4,0),"--"),"---")</f>
        <v>BF120</v>
      </c>
      <c r="X882" t="str">
        <f t="shared" si="97"/>
        <v>---</v>
      </c>
    </row>
    <row r="883" spans="1:24" x14ac:dyDescent="0.25">
      <c r="A883" t="s">
        <v>6011</v>
      </c>
      <c r="B883" t="s">
        <v>6007</v>
      </c>
      <c r="C883" t="s">
        <v>370</v>
      </c>
      <c r="D883" t="s">
        <v>865</v>
      </c>
      <c r="E883">
        <v>5</v>
      </c>
      <c r="F883" t="str">
        <f t="shared" si="91"/>
        <v>J22-5</v>
      </c>
      <c r="G883" t="str">
        <f>VLOOKUP(F883,RAW_b_TEI0185_REV03!A:B,2,0)</f>
        <v>B1</v>
      </c>
      <c r="H883" t="str">
        <f t="shared" si="92"/>
        <v>B1</v>
      </c>
      <c r="I883" t="str">
        <f t="shared" si="93"/>
        <v>--</v>
      </c>
      <c r="J883" t="str">
        <f t="shared" si="94"/>
        <v>--</v>
      </c>
      <c r="K883">
        <f>IFERROR(IF(J883="--",IF(G883=H883,VLOOKUP(G883,RAW_b_TEI0185_REV03!L:N,3,0),SUM(VLOOKUP(H883,RAW_b_TEI0185_REV03!L:N,3,0),VLOOKUP(G883,RAW_b_TEI0185_REV03!L:N,3,0))),"---"),"---")</f>
        <v>211.59119999999999</v>
      </c>
      <c r="L883" t="str">
        <f t="shared" si="95"/>
        <v>J22-5</v>
      </c>
      <c r="M883" t="str">
        <f>IFERROR(IF(
COUNTIF(B2B!H:H,(IF(K883&lt;&gt;"---",IF(INDEX(RAW_b_TEI0185_REV03!B:D,MATCH(H883,RAW_b_TEI0185_REV03!B:B,0),3)=L883,INDEX(
RAW_b_TEI0185_REV03!B:D,MATCH(H883,INDEX(RAW_b_TEI0185_REV03!B:B,MATCH(H883,RAW_b_TEI0185_REV03!B:B,)+1):'RAW_b_TEI0185_REV03'!B11954,)+MATCH(H883,RAW_b_TEI0185_REV03!B:B,),3),INDEX(RAW_b_TEI0185_REV03!B:D,MATCH(H883,RAW_b_TEI0185_REV03!B:B,0),3)),"---")))=1,"---",IF(K883&lt;&gt;"---",IF(INDEX(RAW_b_TEI0185_REV03!B:D,MATCH(H883,RAW_b_TEI0185_REV03!B:B,0),3)=L883,INDEX(
RAW_b_TEI0185_REV03!B:D,MATCH(H883,INDEX(RAW_b_TEI0185_REV03!B:B,MATCH(H883,RAW_b_TEI0185_REV03!B:B,)+1):'RAW_b_TEI0185_REV03'!B11954,)+MATCH(H883,RAW_b_TEI0185_REV03!B:B,),3),INDEX(RAW_b_TEI0185_REV03!B:D,MATCH(H883,RAW_b_TEI0185_REV03!B:B,0),3)),"---")),"---")</f>
        <v>U1-BF111</v>
      </c>
      <c r="N883" t="str">
        <f>IFERROR(IF(AND(B883="B2B",J883="--"),L883,IF(
COUNTIF(B2B!H:H,(IF(K883&lt;&gt;"---",IF(INDEX(RAW_b_TEI0185_REV03!B:D,MATCH(H883,RAW_b_TEI0185_REV03!B:B,0),3)=L883,INDEX(
RAW_b_TEI0185_REV03!B:D,MATCH(H883,INDEX(RAW_b_TEI0185_REV03!B:B,MATCH(H883,RAW_b_TEI0185_REV03!B:B,)+1):'RAW_b_TEI0185_REV03'!B11954,)+MATCH(H883,RAW_b_TEI0185_REV03!B:B,),3),INDEX(RAW_b_TEI0185_REV03!B:D,MATCH(H883,RAW_b_TEI0185_REV03!B:B,0),3)),"---")))=0,"---",IF(K883&lt;&gt;"---",IF(INDEX(RAW_b_TEI0185_REV03!B:D,MATCH(H883,RAW_b_TEI0185_REV03!B:B,0),3)=L883,INDEX(
RAW_b_TEI0185_REV03!B:D,MATCH(H883,INDEX(RAW_b_TEI0185_REV03!B:B,MATCH(H883,RAW_b_TEI0185_REV03!B:B,)+1):'RAW_b_TEI0185_REV03'!B11954,)+MATCH(H883,RAW_b_TEI0185_REV03!B:B,),3),INDEX(RAW_b_TEI0185_REV03!B:D,MATCH(H883,RAW_b_TEI0185_REV03!B:B,0),3)),"---"))),"---")</f>
        <v>---</v>
      </c>
      <c r="T883">
        <f>COUNTIF(RAW_b_TEI0185_REV03!B:B,G883)</f>
        <v>2</v>
      </c>
      <c r="U883" t="str">
        <f t="shared" si="96"/>
        <v>CRUVI_LS_B-B1</v>
      </c>
      <c r="W883" t="str">
        <f>IF(IF(IFERROR(VLOOKUP(H883,$O$6:$O$50,1,),1)=1,1,0),IFERROR(VLOOKUP($F$2&amp;"-"&amp;H883,RAW_b_TEI0185_REV03!C:G,4,0),"--"),"---")</f>
        <v>BF111</v>
      </c>
      <c r="X883" t="str">
        <f t="shared" si="97"/>
        <v>---</v>
      </c>
    </row>
    <row r="884" spans="1:24" x14ac:dyDescent="0.25">
      <c r="A884" t="s">
        <v>6012</v>
      </c>
      <c r="B884" t="s">
        <v>6007</v>
      </c>
      <c r="C884" t="s">
        <v>294</v>
      </c>
      <c r="D884" t="s">
        <v>865</v>
      </c>
      <c r="E884">
        <v>6</v>
      </c>
      <c r="F884" t="str">
        <f t="shared" si="91"/>
        <v>J22-6</v>
      </c>
      <c r="G884" t="str">
        <f>VLOOKUP(F884,RAW_b_TEI0185_REV03!A:B,2,0)</f>
        <v>GND</v>
      </c>
      <c r="H884" t="str">
        <f t="shared" si="92"/>
        <v>GND</v>
      </c>
      <c r="I884" t="str">
        <f t="shared" si="93"/>
        <v>--</v>
      </c>
      <c r="J884" t="str">
        <f t="shared" si="94"/>
        <v>---</v>
      </c>
      <c r="K884" t="str">
        <f>IFERROR(IF(J884="--",IF(G884=H884,VLOOKUP(G884,RAW_b_TEI0185_REV03!L:N,3,0),SUM(VLOOKUP(H884,RAW_b_TEI0185_REV03!L:N,3,0),VLOOKUP(G884,RAW_b_TEI0185_REV03!L:N,3,0))),"---"),"---")</f>
        <v>---</v>
      </c>
      <c r="L884" t="str">
        <f t="shared" si="95"/>
        <v>J22-6</v>
      </c>
      <c r="M884" t="str">
        <f>IFERROR(IF(
COUNTIF(B2B!H:H,(IF(K884&lt;&gt;"---",IF(INDEX(RAW_b_TEI0185_REV03!B:D,MATCH(H884,RAW_b_TEI0185_REV03!B:B,0),3)=L884,INDEX(
RAW_b_TEI0185_REV03!B:D,MATCH(H884,INDEX(RAW_b_TEI0185_REV03!B:B,MATCH(H884,RAW_b_TEI0185_REV03!B:B,)+1):'RAW_b_TEI0185_REV03'!B11955,)+MATCH(H884,RAW_b_TEI0185_REV03!B:B,),3),INDEX(RAW_b_TEI0185_REV03!B:D,MATCH(H884,RAW_b_TEI0185_REV03!B:B,0),3)),"---")))=1,"---",IF(K884&lt;&gt;"---",IF(INDEX(RAW_b_TEI0185_REV03!B:D,MATCH(H884,RAW_b_TEI0185_REV03!B:B,0),3)=L884,INDEX(
RAW_b_TEI0185_REV03!B:D,MATCH(H884,INDEX(RAW_b_TEI0185_REV03!B:B,MATCH(H884,RAW_b_TEI0185_REV03!B:B,)+1):'RAW_b_TEI0185_REV03'!B11955,)+MATCH(H884,RAW_b_TEI0185_REV03!B:B,),3),INDEX(RAW_b_TEI0185_REV03!B:D,MATCH(H884,RAW_b_TEI0185_REV03!B:B,0),3)),"---")),"---")</f>
        <v>---</v>
      </c>
      <c r="N884" t="str">
        <f>IFERROR(IF(AND(B884="B2B",J884="--"),L884,IF(
COUNTIF(B2B!H:H,(IF(K884&lt;&gt;"---",IF(INDEX(RAW_b_TEI0185_REV03!B:D,MATCH(H884,RAW_b_TEI0185_REV03!B:B,0),3)=L884,INDEX(
RAW_b_TEI0185_REV03!B:D,MATCH(H884,INDEX(RAW_b_TEI0185_REV03!B:B,MATCH(H884,RAW_b_TEI0185_REV03!B:B,)+1):'RAW_b_TEI0185_REV03'!B11955,)+MATCH(H884,RAW_b_TEI0185_REV03!B:B,),3),INDEX(RAW_b_TEI0185_REV03!B:D,MATCH(H884,RAW_b_TEI0185_REV03!B:B,0),3)),"---")))=0,"---",IF(K884&lt;&gt;"---",IF(INDEX(RAW_b_TEI0185_REV03!B:D,MATCH(H884,RAW_b_TEI0185_REV03!B:B,0),3)=L884,INDEX(
RAW_b_TEI0185_REV03!B:D,MATCH(H884,INDEX(RAW_b_TEI0185_REV03!B:B,MATCH(H884,RAW_b_TEI0185_REV03!B:B,)+1):'RAW_b_TEI0185_REV03'!B11955,)+MATCH(H884,RAW_b_TEI0185_REV03!B:B,),3),INDEX(RAW_b_TEI0185_REV03!B:D,MATCH(H884,RAW_b_TEI0185_REV03!B:B,0),3)),"---"))),"---")</f>
        <v>---</v>
      </c>
      <c r="T884">
        <f>COUNTIF(RAW_b_TEI0185_REV03!B:B,G884)</f>
        <v>2019</v>
      </c>
      <c r="U884" t="str">
        <f t="shared" si="96"/>
        <v>CRUVI_LS_B-GND</v>
      </c>
      <c r="W884" t="str">
        <f>IF(IF(IFERROR(VLOOKUP(H884,$O$6:$O$50,1,),1)=1,1,0),IFERROR(VLOOKUP($F$2&amp;"-"&amp;H884,RAW_b_TEI0185_REV03!C:G,4,0),"--"),"---")</f>
        <v>---</v>
      </c>
      <c r="X884" t="str">
        <f t="shared" si="97"/>
        <v>---</v>
      </c>
    </row>
    <row r="885" spans="1:24" x14ac:dyDescent="0.25">
      <c r="A885" t="s">
        <v>6013</v>
      </c>
      <c r="B885" t="s">
        <v>6007</v>
      </c>
      <c r="C885" t="s">
        <v>372</v>
      </c>
      <c r="D885" t="s">
        <v>865</v>
      </c>
      <c r="E885">
        <v>7</v>
      </c>
      <c r="F885" t="str">
        <f t="shared" si="91"/>
        <v>J22-7</v>
      </c>
      <c r="G885" t="str">
        <f>VLOOKUP(F885,RAW_b_TEI0185_REV03!A:B,2,0)</f>
        <v>B2</v>
      </c>
      <c r="H885" t="str">
        <f t="shared" si="92"/>
        <v>B2</v>
      </c>
      <c r="I885" t="str">
        <f t="shared" si="93"/>
        <v>--</v>
      </c>
      <c r="J885" t="str">
        <f t="shared" si="94"/>
        <v>--</v>
      </c>
      <c r="K885">
        <f>IFERROR(IF(J885="--",IF(G885=H885,VLOOKUP(G885,RAW_b_TEI0185_REV03!L:N,3,0),SUM(VLOOKUP(H885,RAW_b_TEI0185_REV03!L:N,3,0),VLOOKUP(G885,RAW_b_TEI0185_REV03!L:N,3,0))),"---"),"---")</f>
        <v>213.3818</v>
      </c>
      <c r="L885" t="str">
        <f t="shared" si="95"/>
        <v>J22-7</v>
      </c>
      <c r="M885" t="str">
        <f>IFERROR(IF(
COUNTIF(B2B!H:H,(IF(K885&lt;&gt;"---",IF(INDEX(RAW_b_TEI0185_REV03!B:D,MATCH(H885,RAW_b_TEI0185_REV03!B:B,0),3)=L885,INDEX(
RAW_b_TEI0185_REV03!B:D,MATCH(H885,INDEX(RAW_b_TEI0185_REV03!B:B,MATCH(H885,RAW_b_TEI0185_REV03!B:B,)+1):'RAW_b_TEI0185_REV03'!B11956,)+MATCH(H885,RAW_b_TEI0185_REV03!B:B,),3),INDEX(RAW_b_TEI0185_REV03!B:D,MATCH(H885,RAW_b_TEI0185_REV03!B:B,0),3)),"---")))=1,"---",IF(K885&lt;&gt;"---",IF(INDEX(RAW_b_TEI0185_REV03!B:D,MATCH(H885,RAW_b_TEI0185_REV03!B:B,0),3)=L885,INDEX(
RAW_b_TEI0185_REV03!B:D,MATCH(H885,INDEX(RAW_b_TEI0185_REV03!B:B,MATCH(H885,RAW_b_TEI0185_REV03!B:B,)+1):'RAW_b_TEI0185_REV03'!B11956,)+MATCH(H885,RAW_b_TEI0185_REV03!B:B,),3),INDEX(RAW_b_TEI0185_REV03!B:D,MATCH(H885,RAW_b_TEI0185_REV03!B:B,0),3)),"---")),"---")</f>
        <v>U1-BF107</v>
      </c>
      <c r="N885" t="str">
        <f>IFERROR(IF(AND(B885="B2B",J885="--"),L885,IF(
COUNTIF(B2B!H:H,(IF(K885&lt;&gt;"---",IF(INDEX(RAW_b_TEI0185_REV03!B:D,MATCH(H885,RAW_b_TEI0185_REV03!B:B,0),3)=L885,INDEX(
RAW_b_TEI0185_REV03!B:D,MATCH(H885,INDEX(RAW_b_TEI0185_REV03!B:B,MATCH(H885,RAW_b_TEI0185_REV03!B:B,)+1):'RAW_b_TEI0185_REV03'!B11956,)+MATCH(H885,RAW_b_TEI0185_REV03!B:B,),3),INDEX(RAW_b_TEI0185_REV03!B:D,MATCH(H885,RAW_b_TEI0185_REV03!B:B,0),3)),"---")))=0,"---",IF(K885&lt;&gt;"---",IF(INDEX(RAW_b_TEI0185_REV03!B:D,MATCH(H885,RAW_b_TEI0185_REV03!B:B,0),3)=L885,INDEX(
RAW_b_TEI0185_REV03!B:D,MATCH(H885,INDEX(RAW_b_TEI0185_REV03!B:B,MATCH(H885,RAW_b_TEI0185_REV03!B:B,)+1):'RAW_b_TEI0185_REV03'!B11956,)+MATCH(H885,RAW_b_TEI0185_REV03!B:B,),3),INDEX(RAW_b_TEI0185_REV03!B:D,MATCH(H885,RAW_b_TEI0185_REV03!B:B,0),3)),"---"))),"---")</f>
        <v>---</v>
      </c>
      <c r="T885">
        <f>COUNTIF(RAW_b_TEI0185_REV03!B:B,G885)</f>
        <v>2</v>
      </c>
      <c r="U885" t="str">
        <f t="shared" si="96"/>
        <v>CRUVI_LS_B-B2</v>
      </c>
      <c r="W885" t="str">
        <f>IF(IF(IFERROR(VLOOKUP(H885,$O$6:$O$50,1,),1)=1,1,0),IFERROR(VLOOKUP($F$2&amp;"-"&amp;H885,RAW_b_TEI0185_REV03!C:G,4,0),"--"),"---")</f>
        <v>BF107</v>
      </c>
      <c r="X885" t="str">
        <f t="shared" si="97"/>
        <v>---</v>
      </c>
    </row>
    <row r="886" spans="1:24" x14ac:dyDescent="0.25">
      <c r="A886" t="s">
        <v>6014</v>
      </c>
      <c r="B886" t="s">
        <v>6007</v>
      </c>
      <c r="C886" t="s">
        <v>378</v>
      </c>
      <c r="D886" t="s">
        <v>865</v>
      </c>
      <c r="E886">
        <v>8</v>
      </c>
      <c r="F886" t="str">
        <f t="shared" si="91"/>
        <v>J22-8</v>
      </c>
      <c r="G886" t="str">
        <f>VLOOKUP(F886,RAW_b_TEI0185_REV03!A:B,2,0)</f>
        <v>B5</v>
      </c>
      <c r="H886" t="str">
        <f t="shared" si="92"/>
        <v>B5</v>
      </c>
      <c r="I886" t="str">
        <f t="shared" si="93"/>
        <v>--</v>
      </c>
      <c r="J886" t="str">
        <f t="shared" si="94"/>
        <v>--</v>
      </c>
      <c r="K886">
        <f>IFERROR(IF(J886="--",IF(G886=H886,VLOOKUP(G886,RAW_b_TEI0185_REV03!L:N,3,0),SUM(VLOOKUP(H886,RAW_b_TEI0185_REV03!L:N,3,0),VLOOKUP(G886,RAW_b_TEI0185_REV03!L:N,3,0))),"---"),"---")</f>
        <v>212.803</v>
      </c>
      <c r="L886" t="str">
        <f t="shared" si="95"/>
        <v>J22-8</v>
      </c>
      <c r="M886" t="str">
        <f>IFERROR(IF(
COUNTIF(B2B!H:H,(IF(K886&lt;&gt;"---",IF(INDEX(RAW_b_TEI0185_REV03!B:D,MATCH(H886,RAW_b_TEI0185_REV03!B:B,0),3)=L886,INDEX(
RAW_b_TEI0185_REV03!B:D,MATCH(H886,INDEX(RAW_b_TEI0185_REV03!B:B,MATCH(H886,RAW_b_TEI0185_REV03!B:B,)+1):'RAW_b_TEI0185_REV03'!B11957,)+MATCH(H886,RAW_b_TEI0185_REV03!B:B,),3),INDEX(RAW_b_TEI0185_REV03!B:D,MATCH(H886,RAW_b_TEI0185_REV03!B:B,0),3)),"---")))=1,"---",IF(K886&lt;&gt;"---",IF(INDEX(RAW_b_TEI0185_REV03!B:D,MATCH(H886,RAW_b_TEI0185_REV03!B:B,0),3)=L886,INDEX(
RAW_b_TEI0185_REV03!B:D,MATCH(H886,INDEX(RAW_b_TEI0185_REV03!B:B,MATCH(H886,RAW_b_TEI0185_REV03!B:B,)+1):'RAW_b_TEI0185_REV03'!B11957,)+MATCH(H886,RAW_b_TEI0185_REV03!B:B,),3),INDEX(RAW_b_TEI0185_REV03!B:D,MATCH(H886,RAW_b_TEI0185_REV03!B:B,0),3)),"---")),"---")</f>
        <v>U1-BE111</v>
      </c>
      <c r="N886" t="str">
        <f>IFERROR(IF(AND(B886="B2B",J886="--"),L886,IF(
COUNTIF(B2B!H:H,(IF(K886&lt;&gt;"---",IF(INDEX(RAW_b_TEI0185_REV03!B:D,MATCH(H886,RAW_b_TEI0185_REV03!B:B,0),3)=L886,INDEX(
RAW_b_TEI0185_REV03!B:D,MATCH(H886,INDEX(RAW_b_TEI0185_REV03!B:B,MATCH(H886,RAW_b_TEI0185_REV03!B:B,)+1):'RAW_b_TEI0185_REV03'!B11957,)+MATCH(H886,RAW_b_TEI0185_REV03!B:B,),3),INDEX(RAW_b_TEI0185_REV03!B:D,MATCH(H886,RAW_b_TEI0185_REV03!B:B,0),3)),"---")))=0,"---",IF(K886&lt;&gt;"---",IF(INDEX(RAW_b_TEI0185_REV03!B:D,MATCH(H886,RAW_b_TEI0185_REV03!B:B,0),3)=L886,INDEX(
RAW_b_TEI0185_REV03!B:D,MATCH(H886,INDEX(RAW_b_TEI0185_REV03!B:B,MATCH(H886,RAW_b_TEI0185_REV03!B:B,)+1):'RAW_b_TEI0185_REV03'!B11957,)+MATCH(H886,RAW_b_TEI0185_REV03!B:B,),3),INDEX(RAW_b_TEI0185_REV03!B:D,MATCH(H886,RAW_b_TEI0185_REV03!B:B,0),3)),"---"))),"---")</f>
        <v>---</v>
      </c>
      <c r="T886">
        <f>COUNTIF(RAW_b_TEI0185_REV03!B:B,G886)</f>
        <v>2</v>
      </c>
      <c r="U886" t="str">
        <f t="shared" si="96"/>
        <v>CRUVI_LS_B-B5</v>
      </c>
      <c r="W886" t="str">
        <f>IF(IF(IFERROR(VLOOKUP(H886,$O$6:$O$50,1,),1)=1,1,0),IFERROR(VLOOKUP($F$2&amp;"-"&amp;H886,RAW_b_TEI0185_REV03!C:G,4,0),"--"),"---")</f>
        <v>BE111</v>
      </c>
      <c r="X886" t="str">
        <f t="shared" si="97"/>
        <v>---</v>
      </c>
    </row>
    <row r="887" spans="1:24" x14ac:dyDescent="0.25">
      <c r="A887" t="s">
        <v>6015</v>
      </c>
      <c r="B887" t="s">
        <v>6007</v>
      </c>
      <c r="C887" t="s">
        <v>374</v>
      </c>
      <c r="D887" t="s">
        <v>865</v>
      </c>
      <c r="E887">
        <v>9</v>
      </c>
      <c r="F887" t="str">
        <f t="shared" si="91"/>
        <v>J22-9</v>
      </c>
      <c r="G887" t="str">
        <f>VLOOKUP(F887,RAW_b_TEI0185_REV03!A:B,2,0)</f>
        <v>B3</v>
      </c>
      <c r="H887" t="str">
        <f t="shared" si="92"/>
        <v>B3</v>
      </c>
      <c r="I887" t="str">
        <f t="shared" si="93"/>
        <v>--</v>
      </c>
      <c r="J887" t="str">
        <f t="shared" si="94"/>
        <v>--</v>
      </c>
      <c r="K887">
        <f>IFERROR(IF(J887="--",IF(G887=H887,VLOOKUP(G887,RAW_b_TEI0185_REV03!L:N,3,0),SUM(VLOOKUP(H887,RAW_b_TEI0185_REV03!L:N,3,0),VLOOKUP(G887,RAW_b_TEI0185_REV03!L:N,3,0))),"---"),"---")</f>
        <v>213.53960000000001</v>
      </c>
      <c r="L887" t="str">
        <f t="shared" si="95"/>
        <v>J22-9</v>
      </c>
      <c r="M887" t="str">
        <f>IFERROR(IF(
COUNTIF(B2B!H:H,(IF(K887&lt;&gt;"---",IF(INDEX(RAW_b_TEI0185_REV03!B:D,MATCH(H887,RAW_b_TEI0185_REV03!B:B,0),3)=L887,INDEX(
RAW_b_TEI0185_REV03!B:D,MATCH(H887,INDEX(RAW_b_TEI0185_REV03!B:B,MATCH(H887,RAW_b_TEI0185_REV03!B:B,)+1):'RAW_b_TEI0185_REV03'!B11958,)+MATCH(H887,RAW_b_TEI0185_REV03!B:B,),3),INDEX(RAW_b_TEI0185_REV03!B:D,MATCH(H887,RAW_b_TEI0185_REV03!B:B,0),3)),"---")))=1,"---",IF(K887&lt;&gt;"---",IF(INDEX(RAW_b_TEI0185_REV03!B:D,MATCH(H887,RAW_b_TEI0185_REV03!B:B,0),3)=L887,INDEX(
RAW_b_TEI0185_REV03!B:D,MATCH(H887,INDEX(RAW_b_TEI0185_REV03!B:B,MATCH(H887,RAW_b_TEI0185_REV03!B:B,)+1):'RAW_b_TEI0185_REV03'!B11958,)+MATCH(H887,RAW_b_TEI0185_REV03!B:B,),3),INDEX(RAW_b_TEI0185_REV03!B:D,MATCH(H887,RAW_b_TEI0185_REV03!B:B,0),3)),"---")),"---")</f>
        <v>U1-BE107</v>
      </c>
      <c r="N887" t="str">
        <f>IFERROR(IF(AND(B887="B2B",J887="--"),L887,IF(
COUNTIF(B2B!H:H,(IF(K887&lt;&gt;"---",IF(INDEX(RAW_b_TEI0185_REV03!B:D,MATCH(H887,RAW_b_TEI0185_REV03!B:B,0),3)=L887,INDEX(
RAW_b_TEI0185_REV03!B:D,MATCH(H887,INDEX(RAW_b_TEI0185_REV03!B:B,MATCH(H887,RAW_b_TEI0185_REV03!B:B,)+1):'RAW_b_TEI0185_REV03'!B11958,)+MATCH(H887,RAW_b_TEI0185_REV03!B:B,),3),INDEX(RAW_b_TEI0185_REV03!B:D,MATCH(H887,RAW_b_TEI0185_REV03!B:B,0),3)),"---")))=0,"---",IF(K887&lt;&gt;"---",IF(INDEX(RAW_b_TEI0185_REV03!B:D,MATCH(H887,RAW_b_TEI0185_REV03!B:B,0),3)=L887,INDEX(
RAW_b_TEI0185_REV03!B:D,MATCH(H887,INDEX(RAW_b_TEI0185_REV03!B:B,MATCH(H887,RAW_b_TEI0185_REV03!B:B,)+1):'RAW_b_TEI0185_REV03'!B11958,)+MATCH(H887,RAW_b_TEI0185_REV03!B:B,),3),INDEX(RAW_b_TEI0185_REV03!B:D,MATCH(H887,RAW_b_TEI0185_REV03!B:B,0),3)),"---"))),"---")</f>
        <v>---</v>
      </c>
      <c r="T887">
        <f>COUNTIF(RAW_b_TEI0185_REV03!B:B,G887)</f>
        <v>2</v>
      </c>
      <c r="U887" t="str">
        <f t="shared" si="96"/>
        <v>CRUVI_LS_B-B3</v>
      </c>
      <c r="W887" t="str">
        <f>IF(IF(IFERROR(VLOOKUP(H887,$O$6:$O$50,1,),1)=1,1,0),IFERROR(VLOOKUP($F$2&amp;"-"&amp;H887,RAW_b_TEI0185_REV03!C:G,4,0),"--"),"---")</f>
        <v>BE107</v>
      </c>
      <c r="X887" t="str">
        <f t="shared" si="97"/>
        <v>---</v>
      </c>
    </row>
    <row r="888" spans="1:24" x14ac:dyDescent="0.25">
      <c r="A888" t="s">
        <v>6016</v>
      </c>
      <c r="B888" t="s">
        <v>6007</v>
      </c>
      <c r="C888" t="s">
        <v>358</v>
      </c>
      <c r="D888" t="s">
        <v>865</v>
      </c>
      <c r="E888">
        <v>10</v>
      </c>
      <c r="F888" t="str">
        <f t="shared" si="91"/>
        <v>J22-10</v>
      </c>
      <c r="G888" t="str">
        <f>VLOOKUP(F888,RAW_b_TEI0185_REV03!A:B,2,0)</f>
        <v>3.3V</v>
      </c>
      <c r="H888" t="str">
        <f t="shared" si="92"/>
        <v>3.3V</v>
      </c>
      <c r="I888" t="str">
        <f t="shared" si="93"/>
        <v>--</v>
      </c>
      <c r="J888" t="str">
        <f t="shared" si="94"/>
        <v>---</v>
      </c>
      <c r="K888" t="str">
        <f>IFERROR(IF(J888="--",IF(G888=H888,VLOOKUP(G888,RAW_b_TEI0185_REV03!L:N,3,0),SUM(VLOOKUP(H888,RAW_b_TEI0185_REV03!L:N,3,0),VLOOKUP(G888,RAW_b_TEI0185_REV03!L:N,3,0))),"---"),"---")</f>
        <v>---</v>
      </c>
      <c r="L888" t="str">
        <f t="shared" si="95"/>
        <v>J22-10</v>
      </c>
      <c r="M888" t="str">
        <f>IFERROR(IF(
COUNTIF(B2B!H:H,(IF(K888&lt;&gt;"---",IF(INDEX(RAW_b_TEI0185_REV03!B:D,MATCH(H888,RAW_b_TEI0185_REV03!B:B,0),3)=L888,INDEX(
RAW_b_TEI0185_REV03!B:D,MATCH(H888,INDEX(RAW_b_TEI0185_REV03!B:B,MATCH(H888,RAW_b_TEI0185_REV03!B:B,)+1):'RAW_b_TEI0185_REV03'!B11959,)+MATCH(H888,RAW_b_TEI0185_REV03!B:B,),3),INDEX(RAW_b_TEI0185_REV03!B:D,MATCH(H888,RAW_b_TEI0185_REV03!B:B,0),3)),"---")))=1,"---",IF(K888&lt;&gt;"---",IF(INDEX(RAW_b_TEI0185_REV03!B:D,MATCH(H888,RAW_b_TEI0185_REV03!B:B,0),3)=L888,INDEX(
RAW_b_TEI0185_REV03!B:D,MATCH(H888,INDEX(RAW_b_TEI0185_REV03!B:B,MATCH(H888,RAW_b_TEI0185_REV03!B:B,)+1):'RAW_b_TEI0185_REV03'!B11959,)+MATCH(H888,RAW_b_TEI0185_REV03!B:B,),3),INDEX(RAW_b_TEI0185_REV03!B:D,MATCH(H888,RAW_b_TEI0185_REV03!B:B,0),3)),"---")),"---")</f>
        <v>---</v>
      </c>
      <c r="N888" t="str">
        <f>IFERROR(IF(AND(B888="B2B",J888="--"),L888,IF(
COUNTIF(B2B!H:H,(IF(K888&lt;&gt;"---",IF(INDEX(RAW_b_TEI0185_REV03!B:D,MATCH(H888,RAW_b_TEI0185_REV03!B:B,0),3)=L888,INDEX(
RAW_b_TEI0185_REV03!B:D,MATCH(H888,INDEX(RAW_b_TEI0185_REV03!B:B,MATCH(H888,RAW_b_TEI0185_REV03!B:B,)+1):'RAW_b_TEI0185_REV03'!B11959,)+MATCH(H888,RAW_b_TEI0185_REV03!B:B,),3),INDEX(RAW_b_TEI0185_REV03!B:D,MATCH(H888,RAW_b_TEI0185_REV03!B:B,0),3)),"---")))=0,"---",IF(K888&lt;&gt;"---",IF(INDEX(RAW_b_TEI0185_REV03!B:D,MATCH(H888,RAW_b_TEI0185_REV03!B:B,0),3)=L888,INDEX(
RAW_b_TEI0185_REV03!B:D,MATCH(H888,INDEX(RAW_b_TEI0185_REV03!B:B,MATCH(H888,RAW_b_TEI0185_REV03!B:B,)+1):'RAW_b_TEI0185_REV03'!B11959,)+MATCH(H888,RAW_b_TEI0185_REV03!B:B,),3),INDEX(RAW_b_TEI0185_REV03!B:D,MATCH(H888,RAW_b_TEI0185_REV03!B:B,0),3)),"---"))),"---")</f>
        <v>---</v>
      </c>
      <c r="T888">
        <f>COUNTIF(RAW_b_TEI0185_REV03!B:B,G888)</f>
        <v>177</v>
      </c>
      <c r="U888" t="str">
        <f t="shared" si="96"/>
        <v>CRUVI_LS_B-3.3V</v>
      </c>
      <c r="W888" t="str">
        <f>IF(IF(IFERROR(VLOOKUP(H888,$O$6:$O$50,1,),1)=1,1,0),IFERROR(VLOOKUP($F$2&amp;"-"&amp;H888,RAW_b_TEI0185_REV03!C:G,4,0),"--"),"---")</f>
        <v>---</v>
      </c>
      <c r="X888" t="str">
        <f t="shared" si="97"/>
        <v>---</v>
      </c>
    </row>
    <row r="889" spans="1:24" x14ac:dyDescent="0.25">
      <c r="A889" t="s">
        <v>6017</v>
      </c>
      <c r="B889" t="s">
        <v>6007</v>
      </c>
      <c r="C889" t="s">
        <v>1976</v>
      </c>
      <c r="D889" t="s">
        <v>865</v>
      </c>
      <c r="E889">
        <v>11</v>
      </c>
      <c r="F889" t="str">
        <f t="shared" si="91"/>
        <v>J22-11</v>
      </c>
      <c r="G889" t="str">
        <f>VLOOKUP(F889,RAW_b_TEI0185_REV03!A:B,2,0)</f>
        <v>NetJ22_11</v>
      </c>
      <c r="H889" t="str">
        <f t="shared" si="92"/>
        <v>NetJ22_11</v>
      </c>
      <c r="I889" t="str">
        <f t="shared" si="93"/>
        <v>--</v>
      </c>
      <c r="J889" t="str">
        <f t="shared" si="94"/>
        <v>--</v>
      </c>
      <c r="K889" t="str">
        <f>IFERROR(IF(J889="--",IF(G889=H889,VLOOKUP(G889,RAW_b_TEI0185_REV03!L:N,3,0),SUM(VLOOKUP(H889,RAW_b_TEI0185_REV03!L:N,3,0),VLOOKUP(G889,RAW_b_TEI0185_REV03!L:N,3,0))),"---"),"---")</f>
        <v>---</v>
      </c>
      <c r="L889" t="str">
        <f t="shared" si="95"/>
        <v>J22-11</v>
      </c>
      <c r="M889" t="str">
        <f>IFERROR(IF(
COUNTIF(B2B!H:H,(IF(K889&lt;&gt;"---",IF(INDEX(RAW_b_TEI0185_REV03!B:D,MATCH(H889,RAW_b_TEI0185_REV03!B:B,0),3)=L889,INDEX(
RAW_b_TEI0185_REV03!B:D,MATCH(H889,INDEX(RAW_b_TEI0185_REV03!B:B,MATCH(H889,RAW_b_TEI0185_REV03!B:B,)+1):'RAW_b_TEI0185_REV03'!B11960,)+MATCH(H889,RAW_b_TEI0185_REV03!B:B,),3),INDEX(RAW_b_TEI0185_REV03!B:D,MATCH(H889,RAW_b_TEI0185_REV03!B:B,0),3)),"---")))=1,"---",IF(K889&lt;&gt;"---",IF(INDEX(RAW_b_TEI0185_REV03!B:D,MATCH(H889,RAW_b_TEI0185_REV03!B:B,0),3)=L889,INDEX(
RAW_b_TEI0185_REV03!B:D,MATCH(H889,INDEX(RAW_b_TEI0185_REV03!B:B,MATCH(H889,RAW_b_TEI0185_REV03!B:B,)+1):'RAW_b_TEI0185_REV03'!B11960,)+MATCH(H889,RAW_b_TEI0185_REV03!B:B,),3),INDEX(RAW_b_TEI0185_REV03!B:D,MATCH(H889,RAW_b_TEI0185_REV03!B:B,0),3)),"---")),"---")</f>
        <v>---</v>
      </c>
      <c r="N889" t="str">
        <f>IFERROR(IF(AND(B889="B2B",J889="--"),L889,IF(
COUNTIF(B2B!H:H,(IF(K889&lt;&gt;"---",IF(INDEX(RAW_b_TEI0185_REV03!B:D,MATCH(H889,RAW_b_TEI0185_REV03!B:B,0),3)=L889,INDEX(
RAW_b_TEI0185_REV03!B:D,MATCH(H889,INDEX(RAW_b_TEI0185_REV03!B:B,MATCH(H889,RAW_b_TEI0185_REV03!B:B,)+1):'RAW_b_TEI0185_REV03'!B11960,)+MATCH(H889,RAW_b_TEI0185_REV03!B:B,),3),INDEX(RAW_b_TEI0185_REV03!B:D,MATCH(H889,RAW_b_TEI0185_REV03!B:B,0),3)),"---")))=0,"---",IF(K889&lt;&gt;"---",IF(INDEX(RAW_b_TEI0185_REV03!B:D,MATCH(H889,RAW_b_TEI0185_REV03!B:B,0),3)=L889,INDEX(
RAW_b_TEI0185_REV03!B:D,MATCH(H889,INDEX(RAW_b_TEI0185_REV03!B:B,MATCH(H889,RAW_b_TEI0185_REV03!B:B,)+1):'RAW_b_TEI0185_REV03'!B11960,)+MATCH(H889,RAW_b_TEI0185_REV03!B:B,),3),INDEX(RAW_b_TEI0185_REV03!B:D,MATCH(H889,RAW_b_TEI0185_REV03!B:B,0),3)),"---"))),"---")</f>
        <v>---</v>
      </c>
      <c r="T889">
        <f>COUNTIF(RAW_b_TEI0185_REV03!B:B,G889)</f>
        <v>1</v>
      </c>
      <c r="U889" t="str">
        <f t="shared" si="96"/>
        <v>CRUVI_LS_B-NetJ22_11</v>
      </c>
      <c r="W889" t="str">
        <f>IF(IF(IFERROR(VLOOKUP(H889,$O$6:$O$50,1,),1)=1,1,0),IFERROR(VLOOKUP($F$2&amp;"-"&amp;H889,RAW_b_TEI0185_REV03!C:G,4,0),"--"),"---")</f>
        <v>--</v>
      </c>
      <c r="X889" t="str">
        <f t="shared" si="97"/>
        <v>---</v>
      </c>
    </row>
    <row r="890" spans="1:24" x14ac:dyDescent="0.25">
      <c r="A890" t="s">
        <v>6018</v>
      </c>
      <c r="B890" t="s">
        <v>6007</v>
      </c>
      <c r="C890" t="s">
        <v>371</v>
      </c>
      <c r="D890" t="s">
        <v>865</v>
      </c>
      <c r="E890">
        <v>12</v>
      </c>
      <c r="F890" t="str">
        <f t="shared" si="91"/>
        <v>J22-12</v>
      </c>
      <c r="G890" t="str">
        <f>VLOOKUP(F890,RAW_b_TEI0185_REV03!A:B,2,0)</f>
        <v>5.0V</v>
      </c>
      <c r="H890" t="str">
        <f t="shared" si="92"/>
        <v>5.0V</v>
      </c>
      <c r="I890" t="str">
        <f t="shared" si="93"/>
        <v>--</v>
      </c>
      <c r="J890" t="str">
        <f t="shared" si="94"/>
        <v>--</v>
      </c>
      <c r="K890">
        <f>IFERROR(IF(J890="--",IF(G890=H890,VLOOKUP(G890,RAW_b_TEI0185_REV03!L:N,3,0),SUM(VLOOKUP(H890,RAW_b_TEI0185_REV03!L:N,3,0),VLOOKUP(G890,RAW_b_TEI0185_REV03!L:N,3,0))),"---"),"---")</f>
        <v>79.906099999999995</v>
      </c>
      <c r="L890" t="str">
        <f t="shared" si="95"/>
        <v>J22-12</v>
      </c>
      <c r="M890" t="str">
        <f>IFERROR(IF(
COUNTIF(B2B!H:H,(IF(K890&lt;&gt;"---",IF(INDEX(RAW_b_TEI0185_REV03!B:D,MATCH(H890,RAW_b_TEI0185_REV03!B:B,0),3)=L890,INDEX(
RAW_b_TEI0185_REV03!B:D,MATCH(H890,INDEX(RAW_b_TEI0185_REV03!B:B,MATCH(H890,RAW_b_TEI0185_REV03!B:B,)+1):'RAW_b_TEI0185_REV03'!B11961,)+MATCH(H890,RAW_b_TEI0185_REV03!B:B,),3),INDEX(RAW_b_TEI0185_REV03!B:D,MATCH(H890,RAW_b_TEI0185_REV03!B:B,0),3)),"---")))=1,"---",IF(K890&lt;&gt;"---",IF(INDEX(RAW_b_TEI0185_REV03!B:D,MATCH(H890,RAW_b_TEI0185_REV03!B:B,0),3)=L890,INDEX(
RAW_b_TEI0185_REV03!B:D,MATCH(H890,INDEX(RAW_b_TEI0185_REV03!B:B,MATCH(H890,RAW_b_TEI0185_REV03!B:B,)+1):'RAW_b_TEI0185_REV03'!B11961,)+MATCH(H890,RAW_b_TEI0185_REV03!B:B,),3),INDEX(RAW_b_TEI0185_REV03!B:D,MATCH(H890,RAW_b_TEI0185_REV03!B:B,0),3)),"---")),"---")</f>
        <v>J19-60</v>
      </c>
      <c r="N890" t="str">
        <f>IFERROR(IF(AND(B890="B2B",J890="--"),L890,IF(
COUNTIF(B2B!H:H,(IF(K890&lt;&gt;"---",IF(INDEX(RAW_b_TEI0185_REV03!B:D,MATCH(H890,RAW_b_TEI0185_REV03!B:B,0),3)=L890,INDEX(
RAW_b_TEI0185_REV03!B:D,MATCH(H890,INDEX(RAW_b_TEI0185_REV03!B:B,MATCH(H890,RAW_b_TEI0185_REV03!B:B,)+1):'RAW_b_TEI0185_REV03'!B11961,)+MATCH(H890,RAW_b_TEI0185_REV03!B:B,),3),INDEX(RAW_b_TEI0185_REV03!B:D,MATCH(H890,RAW_b_TEI0185_REV03!B:B,0),3)),"---")))=0,"---",IF(K890&lt;&gt;"---",IF(INDEX(RAW_b_TEI0185_REV03!B:D,MATCH(H890,RAW_b_TEI0185_REV03!B:B,0),3)=L890,INDEX(
RAW_b_TEI0185_REV03!B:D,MATCH(H890,INDEX(RAW_b_TEI0185_REV03!B:B,MATCH(H890,RAW_b_TEI0185_REV03!B:B,)+1):'RAW_b_TEI0185_REV03'!B11961,)+MATCH(H890,RAW_b_TEI0185_REV03!B:B,),3),INDEX(RAW_b_TEI0185_REV03!B:D,MATCH(H890,RAW_b_TEI0185_REV03!B:B,0),3)),"---"))),"---")</f>
        <v>---</v>
      </c>
      <c r="T890">
        <f>COUNTIF(RAW_b_TEI0185_REV03!B:B,G890)</f>
        <v>32</v>
      </c>
      <c r="U890" t="str">
        <f t="shared" si="96"/>
        <v>CRUVI_LS_B-5.0V</v>
      </c>
      <c r="W890" t="str">
        <f>IF(IF(IFERROR(VLOOKUP(H890,$O$6:$O$50,1,),1)=1,1,0),IFERROR(VLOOKUP($F$2&amp;"-"&amp;H890,RAW_b_TEI0185_REV03!C:G,4,0),"--"),"---")</f>
        <v>--</v>
      </c>
      <c r="X890" t="str">
        <f t="shared" si="97"/>
        <v>J19-60</v>
      </c>
    </row>
    <row r="891" spans="1:24" x14ac:dyDescent="0.25">
      <c r="A891" t="s">
        <v>6019</v>
      </c>
      <c r="B891" t="s">
        <v>6020</v>
      </c>
      <c r="C891" t="s">
        <v>1977</v>
      </c>
      <c r="D891" t="s">
        <v>868</v>
      </c>
      <c r="E891">
        <v>1</v>
      </c>
      <c r="F891" t="str">
        <f t="shared" si="91"/>
        <v>J24-1</v>
      </c>
      <c r="G891" t="str">
        <f>VLOOKUP(F891,RAW_b_TEI0185_REV03!A:B,2,0)</f>
        <v>eSD_DAT2</v>
      </c>
      <c r="H891" t="str">
        <f t="shared" si="92"/>
        <v>eSD_DAT2</v>
      </c>
      <c r="I891" t="str">
        <f t="shared" si="93"/>
        <v>--</v>
      </c>
      <c r="J891" t="str">
        <f t="shared" si="94"/>
        <v>--</v>
      </c>
      <c r="K891">
        <f>IFERROR(IF(J891="--",IF(G891=H891,VLOOKUP(G891,RAW_b_TEI0185_REV03!L:N,3,0),SUM(VLOOKUP(H891,RAW_b_TEI0185_REV03!L:N,3,0),VLOOKUP(G891,RAW_b_TEI0185_REV03!L:N,3,0))),"---"),"---")</f>
        <v>22.137699999999999</v>
      </c>
      <c r="L891" t="str">
        <f t="shared" si="95"/>
        <v>J24-1</v>
      </c>
      <c r="M891" t="str">
        <f>IFERROR(IF(
COUNTIF(B2B!H:H,(IF(K891&lt;&gt;"---",IF(INDEX(RAW_b_TEI0185_REV03!B:D,MATCH(H891,RAW_b_TEI0185_REV03!B:B,0),3)=L891,INDEX(
RAW_b_TEI0185_REV03!B:D,MATCH(H891,INDEX(RAW_b_TEI0185_REV03!B:B,MATCH(H891,RAW_b_TEI0185_REV03!B:B,)+1):'RAW_b_TEI0185_REV03'!B11962,)+MATCH(H891,RAW_b_TEI0185_REV03!B:B,),3),INDEX(RAW_b_TEI0185_REV03!B:D,MATCH(H891,RAW_b_TEI0185_REV03!B:B,0),3)),"---")))=1,"---",IF(K891&lt;&gt;"---",IF(INDEX(RAW_b_TEI0185_REV03!B:D,MATCH(H891,RAW_b_TEI0185_REV03!B:B,0),3)=L891,INDEX(
RAW_b_TEI0185_REV03!B:D,MATCH(H891,INDEX(RAW_b_TEI0185_REV03!B:B,MATCH(H891,RAW_b_TEI0185_REV03!B:B,)+1):'RAW_b_TEI0185_REV03'!B11962,)+MATCH(H891,RAW_b_TEI0185_REV03!B:B,),3),INDEX(RAW_b_TEI0185_REV03!B:D,MATCH(H891,RAW_b_TEI0185_REV03!B:B,0),3)),"---")),"---")</f>
        <v>U14-23</v>
      </c>
      <c r="N891" t="str">
        <f>IFERROR(IF(AND(B891="B2B",J891="--"),L891,IF(
COUNTIF(B2B!H:H,(IF(K891&lt;&gt;"---",IF(INDEX(RAW_b_TEI0185_REV03!B:D,MATCH(H891,RAW_b_TEI0185_REV03!B:B,0),3)=L891,INDEX(
RAW_b_TEI0185_REV03!B:D,MATCH(H891,INDEX(RAW_b_TEI0185_REV03!B:B,MATCH(H891,RAW_b_TEI0185_REV03!B:B,)+1):'RAW_b_TEI0185_REV03'!B11962,)+MATCH(H891,RAW_b_TEI0185_REV03!B:B,),3),INDEX(RAW_b_TEI0185_REV03!B:D,MATCH(H891,RAW_b_TEI0185_REV03!B:B,0),3)),"---")))=0,"---",IF(K891&lt;&gt;"---",IF(INDEX(RAW_b_TEI0185_REV03!B:D,MATCH(H891,RAW_b_TEI0185_REV03!B:B,0),3)=L891,INDEX(
RAW_b_TEI0185_REV03!B:D,MATCH(H891,INDEX(RAW_b_TEI0185_REV03!B:B,MATCH(H891,RAW_b_TEI0185_REV03!B:B,)+1):'RAW_b_TEI0185_REV03'!B11962,)+MATCH(H891,RAW_b_TEI0185_REV03!B:B,),3),INDEX(RAW_b_TEI0185_REV03!B:D,MATCH(H891,RAW_b_TEI0185_REV03!B:B,0),3)),"---"))),"---")</f>
        <v>---</v>
      </c>
      <c r="T891">
        <f>COUNTIF(RAW_b_TEI0185_REV03!B:B,G891)</f>
        <v>2</v>
      </c>
      <c r="U891" t="str">
        <f t="shared" si="96"/>
        <v>microSD Card-eSD_DAT2</v>
      </c>
      <c r="W891" t="str">
        <f>IF(IF(IFERROR(VLOOKUP(H891,$O$6:$O$50,1,),1)=1,1,0),IFERROR(VLOOKUP($F$2&amp;"-"&amp;H891,RAW_b_TEI0185_REV03!C:G,4,0),"--"),"---")</f>
        <v>--</v>
      </c>
      <c r="X891" t="str">
        <f t="shared" si="97"/>
        <v>U14-23</v>
      </c>
    </row>
    <row r="892" spans="1:24" x14ac:dyDescent="0.25">
      <c r="A892" t="s">
        <v>6021</v>
      </c>
      <c r="B892" t="s">
        <v>6020</v>
      </c>
      <c r="C892" t="s">
        <v>1979</v>
      </c>
      <c r="D892" t="s">
        <v>868</v>
      </c>
      <c r="E892">
        <v>2</v>
      </c>
      <c r="F892" t="str">
        <f t="shared" si="91"/>
        <v>J24-2</v>
      </c>
      <c r="G892" t="str">
        <f>VLOOKUP(F892,RAW_b_TEI0185_REV03!A:B,2,0)</f>
        <v>eSD_DAT3</v>
      </c>
      <c r="H892" t="str">
        <f t="shared" si="92"/>
        <v>eSD_DAT3</v>
      </c>
      <c r="I892" t="str">
        <f t="shared" si="93"/>
        <v>--</v>
      </c>
      <c r="J892" t="str">
        <f t="shared" si="94"/>
        <v>--</v>
      </c>
      <c r="K892">
        <f>IFERROR(IF(J892="--",IF(G892=H892,VLOOKUP(G892,RAW_b_TEI0185_REV03!L:N,3,0),SUM(VLOOKUP(H892,RAW_b_TEI0185_REV03!L:N,3,0),VLOOKUP(G892,RAW_b_TEI0185_REV03!L:N,3,0))),"---"),"---")</f>
        <v>22.137699999999999</v>
      </c>
      <c r="L892" t="str">
        <f t="shared" si="95"/>
        <v>J24-2</v>
      </c>
      <c r="M892" t="str">
        <f>IFERROR(IF(
COUNTIF(B2B!H:H,(IF(K892&lt;&gt;"---",IF(INDEX(RAW_b_TEI0185_REV03!B:D,MATCH(H892,RAW_b_TEI0185_REV03!B:B,0),3)=L892,INDEX(
RAW_b_TEI0185_REV03!B:D,MATCH(H892,INDEX(RAW_b_TEI0185_REV03!B:B,MATCH(H892,RAW_b_TEI0185_REV03!B:B,)+1):'RAW_b_TEI0185_REV03'!B11963,)+MATCH(H892,RAW_b_TEI0185_REV03!B:B,),3),INDEX(RAW_b_TEI0185_REV03!B:D,MATCH(H892,RAW_b_TEI0185_REV03!B:B,0),3)),"---")))=1,"---",IF(K892&lt;&gt;"---",IF(INDEX(RAW_b_TEI0185_REV03!B:D,MATCH(H892,RAW_b_TEI0185_REV03!B:B,0),3)=L892,INDEX(
RAW_b_TEI0185_REV03!B:D,MATCH(H892,INDEX(RAW_b_TEI0185_REV03!B:B,MATCH(H892,RAW_b_TEI0185_REV03!B:B,)+1):'RAW_b_TEI0185_REV03'!B11963,)+MATCH(H892,RAW_b_TEI0185_REV03!B:B,),3),INDEX(RAW_b_TEI0185_REV03!B:D,MATCH(H892,RAW_b_TEI0185_REV03!B:B,0),3)),"---")),"---")</f>
        <v>U14-22</v>
      </c>
      <c r="N892" t="str">
        <f>IFERROR(IF(AND(B892="B2B",J892="--"),L892,IF(
COUNTIF(B2B!H:H,(IF(K892&lt;&gt;"---",IF(INDEX(RAW_b_TEI0185_REV03!B:D,MATCH(H892,RAW_b_TEI0185_REV03!B:B,0),3)=L892,INDEX(
RAW_b_TEI0185_REV03!B:D,MATCH(H892,INDEX(RAW_b_TEI0185_REV03!B:B,MATCH(H892,RAW_b_TEI0185_REV03!B:B,)+1):'RAW_b_TEI0185_REV03'!B11963,)+MATCH(H892,RAW_b_TEI0185_REV03!B:B,),3),INDEX(RAW_b_TEI0185_REV03!B:D,MATCH(H892,RAW_b_TEI0185_REV03!B:B,0),3)),"---")))=0,"---",IF(K892&lt;&gt;"---",IF(INDEX(RAW_b_TEI0185_REV03!B:D,MATCH(H892,RAW_b_TEI0185_REV03!B:B,0),3)=L892,INDEX(
RAW_b_TEI0185_REV03!B:D,MATCH(H892,INDEX(RAW_b_TEI0185_REV03!B:B,MATCH(H892,RAW_b_TEI0185_REV03!B:B,)+1):'RAW_b_TEI0185_REV03'!B11963,)+MATCH(H892,RAW_b_TEI0185_REV03!B:B,),3),INDEX(RAW_b_TEI0185_REV03!B:D,MATCH(H892,RAW_b_TEI0185_REV03!B:B,0),3)),"---"))),"---")</f>
        <v>---</v>
      </c>
      <c r="T892">
        <f>COUNTIF(RAW_b_TEI0185_REV03!B:B,G892)</f>
        <v>2</v>
      </c>
      <c r="U892" t="str">
        <f t="shared" si="96"/>
        <v>microSD Card-eSD_DAT3</v>
      </c>
      <c r="W892" t="str">
        <f>IF(IF(IFERROR(VLOOKUP(H892,$O$6:$O$50,1,),1)=1,1,0),IFERROR(VLOOKUP($F$2&amp;"-"&amp;H892,RAW_b_TEI0185_REV03!C:G,4,0),"--"),"---")</f>
        <v>--</v>
      </c>
      <c r="X892" t="str">
        <f t="shared" si="97"/>
        <v>U14-22</v>
      </c>
    </row>
    <row r="893" spans="1:24" x14ac:dyDescent="0.25">
      <c r="A893" t="s">
        <v>6022</v>
      </c>
      <c r="B893" t="s">
        <v>6020</v>
      </c>
      <c r="C893" t="s">
        <v>1981</v>
      </c>
      <c r="D893" t="s">
        <v>868</v>
      </c>
      <c r="E893">
        <v>3</v>
      </c>
      <c r="F893" t="str">
        <f t="shared" si="91"/>
        <v>J24-3</v>
      </c>
      <c r="G893" t="str">
        <f>VLOOKUP(F893,RAW_b_TEI0185_REV03!A:B,2,0)</f>
        <v>eSD_CMD</v>
      </c>
      <c r="H893" t="str">
        <f t="shared" si="92"/>
        <v>eSD_CMD</v>
      </c>
      <c r="I893" t="str">
        <f t="shared" si="93"/>
        <v>--</v>
      </c>
      <c r="J893" t="str">
        <f t="shared" si="94"/>
        <v>--</v>
      </c>
      <c r="K893">
        <f>IFERROR(IF(J893="--",IF(G893=H893,VLOOKUP(G893,RAW_b_TEI0185_REV03!L:N,3,0),SUM(VLOOKUP(H893,RAW_b_TEI0185_REV03!L:N,3,0),VLOOKUP(G893,RAW_b_TEI0185_REV03!L:N,3,0))),"---"),"---")</f>
        <v>22.137699999999999</v>
      </c>
      <c r="L893" t="str">
        <f t="shared" si="95"/>
        <v>J24-3</v>
      </c>
      <c r="M893" t="str">
        <f>IFERROR(IF(
COUNTIF(B2B!H:H,(IF(K893&lt;&gt;"---",IF(INDEX(RAW_b_TEI0185_REV03!B:D,MATCH(H893,RAW_b_TEI0185_REV03!B:B,0),3)=L893,INDEX(
RAW_b_TEI0185_REV03!B:D,MATCH(H893,INDEX(RAW_b_TEI0185_REV03!B:B,MATCH(H893,RAW_b_TEI0185_REV03!B:B,)+1):'RAW_b_TEI0185_REV03'!B11964,)+MATCH(H893,RAW_b_TEI0185_REV03!B:B,),3),INDEX(RAW_b_TEI0185_REV03!B:D,MATCH(H893,RAW_b_TEI0185_REV03!B:B,0),3)),"---")))=1,"---",IF(K893&lt;&gt;"---",IF(INDEX(RAW_b_TEI0185_REV03!B:D,MATCH(H893,RAW_b_TEI0185_REV03!B:B,0),3)=L893,INDEX(
RAW_b_TEI0185_REV03!B:D,MATCH(H893,INDEX(RAW_b_TEI0185_REV03!B:B,MATCH(H893,RAW_b_TEI0185_REV03!B:B,)+1):'RAW_b_TEI0185_REV03'!B11964,)+MATCH(H893,RAW_b_TEI0185_REV03!B:B,),3),INDEX(RAW_b_TEI0185_REV03!B:D,MATCH(H893,RAW_b_TEI0185_REV03!B:B,0),3)),"---")),"---")</f>
        <v>U14-20</v>
      </c>
      <c r="N893" t="str">
        <f>IFERROR(IF(AND(B893="B2B",J893="--"),L893,IF(
COUNTIF(B2B!H:H,(IF(K893&lt;&gt;"---",IF(INDEX(RAW_b_TEI0185_REV03!B:D,MATCH(H893,RAW_b_TEI0185_REV03!B:B,0),3)=L893,INDEX(
RAW_b_TEI0185_REV03!B:D,MATCH(H893,INDEX(RAW_b_TEI0185_REV03!B:B,MATCH(H893,RAW_b_TEI0185_REV03!B:B,)+1):'RAW_b_TEI0185_REV03'!B11964,)+MATCH(H893,RAW_b_TEI0185_REV03!B:B,),3),INDEX(RAW_b_TEI0185_REV03!B:D,MATCH(H893,RAW_b_TEI0185_REV03!B:B,0),3)),"---")))=0,"---",IF(K893&lt;&gt;"---",IF(INDEX(RAW_b_TEI0185_REV03!B:D,MATCH(H893,RAW_b_TEI0185_REV03!B:B,0),3)=L893,INDEX(
RAW_b_TEI0185_REV03!B:D,MATCH(H893,INDEX(RAW_b_TEI0185_REV03!B:B,MATCH(H893,RAW_b_TEI0185_REV03!B:B,)+1):'RAW_b_TEI0185_REV03'!B11964,)+MATCH(H893,RAW_b_TEI0185_REV03!B:B,),3),INDEX(RAW_b_TEI0185_REV03!B:D,MATCH(H893,RAW_b_TEI0185_REV03!B:B,0),3)),"---"))),"---")</f>
        <v>---</v>
      </c>
      <c r="T893">
        <f>COUNTIF(RAW_b_TEI0185_REV03!B:B,G893)</f>
        <v>2</v>
      </c>
      <c r="U893" t="str">
        <f t="shared" si="96"/>
        <v>microSD Card-eSD_CMD</v>
      </c>
      <c r="W893" t="str">
        <f>IF(IF(IFERROR(VLOOKUP(H893,$O$6:$O$50,1,),1)=1,1,0),IFERROR(VLOOKUP($F$2&amp;"-"&amp;H893,RAW_b_TEI0185_REV03!C:G,4,0),"--"),"---")</f>
        <v>--</v>
      </c>
      <c r="X893" t="str">
        <f t="shared" si="97"/>
        <v>U14-20</v>
      </c>
    </row>
    <row r="894" spans="1:24" x14ac:dyDescent="0.25">
      <c r="A894" t="s">
        <v>6023</v>
      </c>
      <c r="B894" t="s">
        <v>6020</v>
      </c>
      <c r="C894" t="s">
        <v>358</v>
      </c>
      <c r="D894" t="s">
        <v>868</v>
      </c>
      <c r="E894">
        <v>4</v>
      </c>
      <c r="F894" t="str">
        <f t="shared" si="91"/>
        <v>J24-4</v>
      </c>
      <c r="G894" t="str">
        <f>VLOOKUP(F894,RAW_b_TEI0185_REV03!A:B,2,0)</f>
        <v>3.3V</v>
      </c>
      <c r="H894" t="str">
        <f t="shared" si="92"/>
        <v>3.3V</v>
      </c>
      <c r="I894" t="str">
        <f t="shared" si="93"/>
        <v>--</v>
      </c>
      <c r="J894" t="str">
        <f t="shared" si="94"/>
        <v>---</v>
      </c>
      <c r="K894" t="str">
        <f>IFERROR(IF(J894="--",IF(G894=H894,VLOOKUP(G894,RAW_b_TEI0185_REV03!L:N,3,0),SUM(VLOOKUP(H894,RAW_b_TEI0185_REV03!L:N,3,0),VLOOKUP(G894,RAW_b_TEI0185_REV03!L:N,3,0))),"---"),"---")</f>
        <v>---</v>
      </c>
      <c r="L894" t="str">
        <f t="shared" si="95"/>
        <v>J24-4</v>
      </c>
      <c r="M894" t="str">
        <f>IFERROR(IF(
COUNTIF(B2B!H:H,(IF(K894&lt;&gt;"---",IF(INDEX(RAW_b_TEI0185_REV03!B:D,MATCH(H894,RAW_b_TEI0185_REV03!B:B,0),3)=L894,INDEX(
RAW_b_TEI0185_REV03!B:D,MATCH(H894,INDEX(RAW_b_TEI0185_REV03!B:B,MATCH(H894,RAW_b_TEI0185_REV03!B:B,)+1):'RAW_b_TEI0185_REV03'!B11965,)+MATCH(H894,RAW_b_TEI0185_REV03!B:B,),3),INDEX(RAW_b_TEI0185_REV03!B:D,MATCH(H894,RAW_b_TEI0185_REV03!B:B,0),3)),"---")))=1,"---",IF(K894&lt;&gt;"---",IF(INDEX(RAW_b_TEI0185_REV03!B:D,MATCH(H894,RAW_b_TEI0185_REV03!B:B,0),3)=L894,INDEX(
RAW_b_TEI0185_REV03!B:D,MATCH(H894,INDEX(RAW_b_TEI0185_REV03!B:B,MATCH(H894,RAW_b_TEI0185_REV03!B:B,)+1):'RAW_b_TEI0185_REV03'!B11965,)+MATCH(H894,RAW_b_TEI0185_REV03!B:B,),3),INDEX(RAW_b_TEI0185_REV03!B:D,MATCH(H894,RAW_b_TEI0185_REV03!B:B,0),3)),"---")),"---")</f>
        <v>---</v>
      </c>
      <c r="N894" t="str">
        <f>IFERROR(IF(AND(B894="B2B",J894="--"),L894,IF(
COUNTIF(B2B!H:H,(IF(K894&lt;&gt;"---",IF(INDEX(RAW_b_TEI0185_REV03!B:D,MATCH(H894,RAW_b_TEI0185_REV03!B:B,0),3)=L894,INDEX(
RAW_b_TEI0185_REV03!B:D,MATCH(H894,INDEX(RAW_b_TEI0185_REV03!B:B,MATCH(H894,RAW_b_TEI0185_REV03!B:B,)+1):'RAW_b_TEI0185_REV03'!B11965,)+MATCH(H894,RAW_b_TEI0185_REV03!B:B,),3),INDEX(RAW_b_TEI0185_REV03!B:D,MATCH(H894,RAW_b_TEI0185_REV03!B:B,0),3)),"---")))=0,"---",IF(K894&lt;&gt;"---",IF(INDEX(RAW_b_TEI0185_REV03!B:D,MATCH(H894,RAW_b_TEI0185_REV03!B:B,0),3)=L894,INDEX(
RAW_b_TEI0185_REV03!B:D,MATCH(H894,INDEX(RAW_b_TEI0185_REV03!B:B,MATCH(H894,RAW_b_TEI0185_REV03!B:B,)+1):'RAW_b_TEI0185_REV03'!B11965,)+MATCH(H894,RAW_b_TEI0185_REV03!B:B,),3),INDEX(RAW_b_TEI0185_REV03!B:D,MATCH(H894,RAW_b_TEI0185_REV03!B:B,0),3)),"---"))),"---")</f>
        <v>---</v>
      </c>
      <c r="T894">
        <f>COUNTIF(RAW_b_TEI0185_REV03!B:B,G894)</f>
        <v>177</v>
      </c>
      <c r="U894" t="str">
        <f t="shared" si="96"/>
        <v>microSD Card-3.3V</v>
      </c>
      <c r="W894" t="str">
        <f>IF(IF(IFERROR(VLOOKUP(H894,$O$6:$O$50,1,),1)=1,1,0),IFERROR(VLOOKUP($F$2&amp;"-"&amp;H894,RAW_b_TEI0185_REV03!C:G,4,0),"--"),"---")</f>
        <v>---</v>
      </c>
      <c r="X894" t="str">
        <f t="shared" si="97"/>
        <v>---</v>
      </c>
    </row>
    <row r="895" spans="1:24" x14ac:dyDescent="0.25">
      <c r="A895" t="s">
        <v>6024</v>
      </c>
      <c r="B895" t="s">
        <v>6020</v>
      </c>
      <c r="C895" t="s">
        <v>1984</v>
      </c>
      <c r="D895" t="s">
        <v>868</v>
      </c>
      <c r="E895">
        <v>5</v>
      </c>
      <c r="F895" t="str">
        <f t="shared" si="91"/>
        <v>J24-5</v>
      </c>
      <c r="G895" t="str">
        <f>VLOOKUP(F895,RAW_b_TEI0185_REV03!A:B,2,0)</f>
        <v>eSD_CLK</v>
      </c>
      <c r="H895" t="str">
        <f t="shared" si="92"/>
        <v>eSD_CLK</v>
      </c>
      <c r="I895" t="str">
        <f t="shared" si="93"/>
        <v>--</v>
      </c>
      <c r="J895" t="str">
        <f t="shared" si="94"/>
        <v>--</v>
      </c>
      <c r="K895">
        <f>IFERROR(IF(J895="--",IF(G895=H895,VLOOKUP(G895,RAW_b_TEI0185_REV03!L:N,3,0),SUM(VLOOKUP(H895,RAW_b_TEI0185_REV03!L:N,3,0),VLOOKUP(G895,RAW_b_TEI0185_REV03!L:N,3,0))),"---"),"---")</f>
        <v>22.137699999999999</v>
      </c>
      <c r="L895" t="str">
        <f t="shared" si="95"/>
        <v>J24-5</v>
      </c>
      <c r="M895" t="str">
        <f>IFERROR(IF(
COUNTIF(B2B!H:H,(IF(K895&lt;&gt;"---",IF(INDEX(RAW_b_TEI0185_REV03!B:D,MATCH(H895,RAW_b_TEI0185_REV03!B:B,0),3)=L895,INDEX(
RAW_b_TEI0185_REV03!B:D,MATCH(H895,INDEX(RAW_b_TEI0185_REV03!B:B,MATCH(H895,RAW_b_TEI0185_REV03!B:B,)+1):'RAW_b_TEI0185_REV03'!B11966,)+MATCH(H895,RAW_b_TEI0185_REV03!B:B,),3),INDEX(RAW_b_TEI0185_REV03!B:D,MATCH(H895,RAW_b_TEI0185_REV03!B:B,0),3)),"---")))=1,"---",IF(K895&lt;&gt;"---",IF(INDEX(RAW_b_TEI0185_REV03!B:D,MATCH(H895,RAW_b_TEI0185_REV03!B:B,0),3)=L895,INDEX(
RAW_b_TEI0185_REV03!B:D,MATCH(H895,INDEX(RAW_b_TEI0185_REV03!B:B,MATCH(H895,RAW_b_TEI0185_REV03!B:B,)+1):'RAW_b_TEI0185_REV03'!B11966,)+MATCH(H895,RAW_b_TEI0185_REV03!B:B,),3),INDEX(RAW_b_TEI0185_REV03!B:D,MATCH(H895,RAW_b_TEI0185_REV03!B:B,0),3)),"---")),"---")</f>
        <v>U14-19</v>
      </c>
      <c r="N895" t="str">
        <f>IFERROR(IF(AND(B895="B2B",J895="--"),L895,IF(
COUNTIF(B2B!H:H,(IF(K895&lt;&gt;"---",IF(INDEX(RAW_b_TEI0185_REV03!B:D,MATCH(H895,RAW_b_TEI0185_REV03!B:B,0),3)=L895,INDEX(
RAW_b_TEI0185_REV03!B:D,MATCH(H895,INDEX(RAW_b_TEI0185_REV03!B:B,MATCH(H895,RAW_b_TEI0185_REV03!B:B,)+1):'RAW_b_TEI0185_REV03'!B11966,)+MATCH(H895,RAW_b_TEI0185_REV03!B:B,),3),INDEX(RAW_b_TEI0185_REV03!B:D,MATCH(H895,RAW_b_TEI0185_REV03!B:B,0),3)),"---")))=0,"---",IF(K895&lt;&gt;"---",IF(INDEX(RAW_b_TEI0185_REV03!B:D,MATCH(H895,RAW_b_TEI0185_REV03!B:B,0),3)=L895,INDEX(
RAW_b_TEI0185_REV03!B:D,MATCH(H895,INDEX(RAW_b_TEI0185_REV03!B:B,MATCH(H895,RAW_b_TEI0185_REV03!B:B,)+1):'RAW_b_TEI0185_REV03'!B11966,)+MATCH(H895,RAW_b_TEI0185_REV03!B:B,),3),INDEX(RAW_b_TEI0185_REV03!B:D,MATCH(H895,RAW_b_TEI0185_REV03!B:B,0),3)),"---"))),"---")</f>
        <v>---</v>
      </c>
      <c r="T895">
        <f>COUNTIF(RAW_b_TEI0185_REV03!B:B,G895)</f>
        <v>2</v>
      </c>
      <c r="U895" t="str">
        <f t="shared" si="96"/>
        <v>microSD Card-eSD_CLK</v>
      </c>
      <c r="W895" t="str">
        <f>IF(IF(IFERROR(VLOOKUP(H895,$O$6:$O$50,1,),1)=1,1,0),IFERROR(VLOOKUP($F$2&amp;"-"&amp;H895,RAW_b_TEI0185_REV03!C:G,4,0),"--"),"---")</f>
        <v>--</v>
      </c>
      <c r="X895" t="str">
        <f t="shared" si="97"/>
        <v>U14-19</v>
      </c>
    </row>
    <row r="896" spans="1:24" x14ac:dyDescent="0.25">
      <c r="A896" t="s">
        <v>6025</v>
      </c>
      <c r="B896" t="s">
        <v>6020</v>
      </c>
      <c r="C896" t="s">
        <v>294</v>
      </c>
      <c r="D896" t="s">
        <v>868</v>
      </c>
      <c r="E896">
        <v>6</v>
      </c>
      <c r="F896" t="str">
        <f t="shared" si="91"/>
        <v>J24-6</v>
      </c>
      <c r="G896" t="str">
        <f>VLOOKUP(F896,RAW_b_TEI0185_REV03!A:B,2,0)</f>
        <v>GND</v>
      </c>
      <c r="H896" t="str">
        <f t="shared" si="92"/>
        <v>GND</v>
      </c>
      <c r="I896" t="str">
        <f t="shared" si="93"/>
        <v>--</v>
      </c>
      <c r="J896" t="str">
        <f t="shared" si="94"/>
        <v>---</v>
      </c>
      <c r="K896" t="str">
        <f>IFERROR(IF(J896="--",IF(G896=H896,VLOOKUP(G896,RAW_b_TEI0185_REV03!L:N,3,0),SUM(VLOOKUP(H896,RAW_b_TEI0185_REV03!L:N,3,0),VLOOKUP(G896,RAW_b_TEI0185_REV03!L:N,3,0))),"---"),"---")</f>
        <v>---</v>
      </c>
      <c r="L896" t="str">
        <f t="shared" si="95"/>
        <v>J24-6</v>
      </c>
      <c r="M896" t="str">
        <f>IFERROR(IF(
COUNTIF(B2B!H:H,(IF(K896&lt;&gt;"---",IF(INDEX(RAW_b_TEI0185_REV03!B:D,MATCH(H896,RAW_b_TEI0185_REV03!B:B,0),3)=L896,INDEX(
RAW_b_TEI0185_REV03!B:D,MATCH(H896,INDEX(RAW_b_TEI0185_REV03!B:B,MATCH(H896,RAW_b_TEI0185_REV03!B:B,)+1):'RAW_b_TEI0185_REV03'!B11967,)+MATCH(H896,RAW_b_TEI0185_REV03!B:B,),3),INDEX(RAW_b_TEI0185_REV03!B:D,MATCH(H896,RAW_b_TEI0185_REV03!B:B,0),3)),"---")))=1,"---",IF(K896&lt;&gt;"---",IF(INDEX(RAW_b_TEI0185_REV03!B:D,MATCH(H896,RAW_b_TEI0185_REV03!B:B,0),3)=L896,INDEX(
RAW_b_TEI0185_REV03!B:D,MATCH(H896,INDEX(RAW_b_TEI0185_REV03!B:B,MATCH(H896,RAW_b_TEI0185_REV03!B:B,)+1):'RAW_b_TEI0185_REV03'!B11967,)+MATCH(H896,RAW_b_TEI0185_REV03!B:B,),3),INDEX(RAW_b_TEI0185_REV03!B:D,MATCH(H896,RAW_b_TEI0185_REV03!B:B,0),3)),"---")),"---")</f>
        <v>---</v>
      </c>
      <c r="N896" t="str">
        <f>IFERROR(IF(AND(B896="B2B",J896="--"),L896,IF(
COUNTIF(B2B!H:H,(IF(K896&lt;&gt;"---",IF(INDEX(RAW_b_TEI0185_REV03!B:D,MATCH(H896,RAW_b_TEI0185_REV03!B:B,0),3)=L896,INDEX(
RAW_b_TEI0185_REV03!B:D,MATCH(H896,INDEX(RAW_b_TEI0185_REV03!B:B,MATCH(H896,RAW_b_TEI0185_REV03!B:B,)+1):'RAW_b_TEI0185_REV03'!B11967,)+MATCH(H896,RAW_b_TEI0185_REV03!B:B,),3),INDEX(RAW_b_TEI0185_REV03!B:D,MATCH(H896,RAW_b_TEI0185_REV03!B:B,0),3)),"---")))=0,"---",IF(K896&lt;&gt;"---",IF(INDEX(RAW_b_TEI0185_REV03!B:D,MATCH(H896,RAW_b_TEI0185_REV03!B:B,0),3)=L896,INDEX(
RAW_b_TEI0185_REV03!B:D,MATCH(H896,INDEX(RAW_b_TEI0185_REV03!B:B,MATCH(H896,RAW_b_TEI0185_REV03!B:B,)+1):'RAW_b_TEI0185_REV03'!B11967,)+MATCH(H896,RAW_b_TEI0185_REV03!B:B,),3),INDEX(RAW_b_TEI0185_REV03!B:D,MATCH(H896,RAW_b_TEI0185_REV03!B:B,0),3)),"---"))),"---")</f>
        <v>---</v>
      </c>
      <c r="T896">
        <f>COUNTIF(RAW_b_TEI0185_REV03!B:B,G896)</f>
        <v>2019</v>
      </c>
      <c r="U896" t="str">
        <f t="shared" si="96"/>
        <v>microSD Card-GND</v>
      </c>
      <c r="W896" t="str">
        <f>IF(IF(IFERROR(VLOOKUP(H896,$O$6:$O$50,1,),1)=1,1,0),IFERROR(VLOOKUP($F$2&amp;"-"&amp;H896,RAW_b_TEI0185_REV03!C:G,4,0),"--"),"---")</f>
        <v>---</v>
      </c>
      <c r="X896" t="str">
        <f t="shared" si="97"/>
        <v>---</v>
      </c>
    </row>
    <row r="897" spans="1:24" x14ac:dyDescent="0.25">
      <c r="A897" t="s">
        <v>6026</v>
      </c>
      <c r="B897" t="s">
        <v>6020</v>
      </c>
      <c r="C897" t="s">
        <v>1987</v>
      </c>
      <c r="D897" t="s">
        <v>868</v>
      </c>
      <c r="E897">
        <v>7</v>
      </c>
      <c r="F897" t="str">
        <f t="shared" si="91"/>
        <v>J24-7</v>
      </c>
      <c r="G897" t="str">
        <f>VLOOKUP(F897,RAW_b_TEI0185_REV03!A:B,2,0)</f>
        <v>eSD_DAT0</v>
      </c>
      <c r="H897" t="str">
        <f t="shared" si="92"/>
        <v>eSD_DAT0</v>
      </c>
      <c r="I897" t="str">
        <f t="shared" si="93"/>
        <v>--</v>
      </c>
      <c r="J897" t="str">
        <f t="shared" si="94"/>
        <v>--</v>
      </c>
      <c r="K897">
        <f>IFERROR(IF(J897="--",IF(G897=H897,VLOOKUP(G897,RAW_b_TEI0185_REV03!L:N,3,0),SUM(VLOOKUP(H897,RAW_b_TEI0185_REV03!L:N,3,0),VLOOKUP(G897,RAW_b_TEI0185_REV03!L:N,3,0))),"---"),"---")</f>
        <v>22.137599999999999</v>
      </c>
      <c r="L897" t="str">
        <f t="shared" si="95"/>
        <v>J24-7</v>
      </c>
      <c r="M897" t="str">
        <f>IFERROR(IF(
COUNTIF(B2B!H:H,(IF(K897&lt;&gt;"---",IF(INDEX(RAW_b_TEI0185_REV03!B:D,MATCH(H897,RAW_b_TEI0185_REV03!B:B,0),3)=L897,INDEX(
RAW_b_TEI0185_REV03!B:D,MATCH(H897,INDEX(RAW_b_TEI0185_REV03!B:B,MATCH(H897,RAW_b_TEI0185_REV03!B:B,)+1):'RAW_b_TEI0185_REV03'!B11968,)+MATCH(H897,RAW_b_TEI0185_REV03!B:B,),3),INDEX(RAW_b_TEI0185_REV03!B:D,MATCH(H897,RAW_b_TEI0185_REV03!B:B,0),3)),"---")))=1,"---",IF(K897&lt;&gt;"---",IF(INDEX(RAW_b_TEI0185_REV03!B:D,MATCH(H897,RAW_b_TEI0185_REV03!B:B,0),3)=L897,INDEX(
RAW_b_TEI0185_REV03!B:D,MATCH(H897,INDEX(RAW_b_TEI0185_REV03!B:B,MATCH(H897,RAW_b_TEI0185_REV03!B:B,)+1):'RAW_b_TEI0185_REV03'!B11968,)+MATCH(H897,RAW_b_TEI0185_REV03!B:B,),3),INDEX(RAW_b_TEI0185_REV03!B:D,MATCH(H897,RAW_b_TEI0185_REV03!B:B,0),3)),"---")),"---")</f>
        <v>U14-18</v>
      </c>
      <c r="N897" t="str">
        <f>IFERROR(IF(AND(B897="B2B",J897="--"),L897,IF(
COUNTIF(B2B!H:H,(IF(K897&lt;&gt;"---",IF(INDEX(RAW_b_TEI0185_REV03!B:D,MATCH(H897,RAW_b_TEI0185_REV03!B:B,0),3)=L897,INDEX(
RAW_b_TEI0185_REV03!B:D,MATCH(H897,INDEX(RAW_b_TEI0185_REV03!B:B,MATCH(H897,RAW_b_TEI0185_REV03!B:B,)+1):'RAW_b_TEI0185_REV03'!B11968,)+MATCH(H897,RAW_b_TEI0185_REV03!B:B,),3),INDEX(RAW_b_TEI0185_REV03!B:D,MATCH(H897,RAW_b_TEI0185_REV03!B:B,0),3)),"---")))=0,"---",IF(K897&lt;&gt;"---",IF(INDEX(RAW_b_TEI0185_REV03!B:D,MATCH(H897,RAW_b_TEI0185_REV03!B:B,0),3)=L897,INDEX(
RAW_b_TEI0185_REV03!B:D,MATCH(H897,INDEX(RAW_b_TEI0185_REV03!B:B,MATCH(H897,RAW_b_TEI0185_REV03!B:B,)+1):'RAW_b_TEI0185_REV03'!B11968,)+MATCH(H897,RAW_b_TEI0185_REV03!B:B,),3),INDEX(RAW_b_TEI0185_REV03!B:D,MATCH(H897,RAW_b_TEI0185_REV03!B:B,0),3)),"---"))),"---")</f>
        <v>---</v>
      </c>
      <c r="T897">
        <f>COUNTIF(RAW_b_TEI0185_REV03!B:B,G897)</f>
        <v>2</v>
      </c>
      <c r="U897" t="str">
        <f t="shared" si="96"/>
        <v>microSD Card-eSD_DAT0</v>
      </c>
      <c r="W897" t="str">
        <f>IF(IF(IFERROR(VLOOKUP(H897,$O$6:$O$50,1,),1)=1,1,0),IFERROR(VLOOKUP($F$2&amp;"-"&amp;H897,RAW_b_TEI0185_REV03!C:G,4,0),"--"),"---")</f>
        <v>--</v>
      </c>
      <c r="X897" t="str">
        <f t="shared" si="97"/>
        <v>U14-18</v>
      </c>
    </row>
    <row r="898" spans="1:24" x14ac:dyDescent="0.25">
      <c r="A898" t="s">
        <v>6027</v>
      </c>
      <c r="B898" t="s">
        <v>6020</v>
      </c>
      <c r="C898" t="s">
        <v>1989</v>
      </c>
      <c r="D898" t="s">
        <v>868</v>
      </c>
      <c r="E898">
        <v>8</v>
      </c>
      <c r="F898" t="str">
        <f t="shared" si="91"/>
        <v>J24-8</v>
      </c>
      <c r="G898" t="str">
        <f>VLOOKUP(F898,RAW_b_TEI0185_REV03!A:B,2,0)</f>
        <v>eSD_DAT1</v>
      </c>
      <c r="H898" t="str">
        <f t="shared" si="92"/>
        <v>eSD_DAT1</v>
      </c>
      <c r="I898" t="str">
        <f t="shared" si="93"/>
        <v>--</v>
      </c>
      <c r="J898" t="str">
        <f t="shared" si="94"/>
        <v>--</v>
      </c>
      <c r="K898">
        <f>IFERROR(IF(J898="--",IF(G898=H898,VLOOKUP(G898,RAW_b_TEI0185_REV03!L:N,3,0),SUM(VLOOKUP(H898,RAW_b_TEI0185_REV03!L:N,3,0),VLOOKUP(G898,RAW_b_TEI0185_REV03!L:N,3,0))),"---"),"---")</f>
        <v>22.137699999999999</v>
      </c>
      <c r="L898" t="str">
        <f t="shared" si="95"/>
        <v>J24-8</v>
      </c>
      <c r="M898" t="str">
        <f>IFERROR(IF(
COUNTIF(B2B!H:H,(IF(K898&lt;&gt;"---",IF(INDEX(RAW_b_TEI0185_REV03!B:D,MATCH(H898,RAW_b_TEI0185_REV03!B:B,0),3)=L898,INDEX(
RAW_b_TEI0185_REV03!B:D,MATCH(H898,INDEX(RAW_b_TEI0185_REV03!B:B,MATCH(H898,RAW_b_TEI0185_REV03!B:B,)+1):'RAW_b_TEI0185_REV03'!B11969,)+MATCH(H898,RAW_b_TEI0185_REV03!B:B,),3),INDEX(RAW_b_TEI0185_REV03!B:D,MATCH(H898,RAW_b_TEI0185_REV03!B:B,0),3)),"---")))=1,"---",IF(K898&lt;&gt;"---",IF(INDEX(RAW_b_TEI0185_REV03!B:D,MATCH(H898,RAW_b_TEI0185_REV03!B:B,0),3)=L898,INDEX(
RAW_b_TEI0185_REV03!B:D,MATCH(H898,INDEX(RAW_b_TEI0185_REV03!B:B,MATCH(H898,RAW_b_TEI0185_REV03!B:B,)+1):'RAW_b_TEI0185_REV03'!B11969,)+MATCH(H898,RAW_b_TEI0185_REV03!B:B,),3),INDEX(RAW_b_TEI0185_REV03!B:D,MATCH(H898,RAW_b_TEI0185_REV03!B:B,0),3)),"---")),"---")</f>
        <v>U14-16</v>
      </c>
      <c r="N898" t="str">
        <f>IFERROR(IF(AND(B898="B2B",J898="--"),L898,IF(
COUNTIF(B2B!H:H,(IF(K898&lt;&gt;"---",IF(INDEX(RAW_b_TEI0185_REV03!B:D,MATCH(H898,RAW_b_TEI0185_REV03!B:B,0),3)=L898,INDEX(
RAW_b_TEI0185_REV03!B:D,MATCH(H898,INDEX(RAW_b_TEI0185_REV03!B:B,MATCH(H898,RAW_b_TEI0185_REV03!B:B,)+1):'RAW_b_TEI0185_REV03'!B11969,)+MATCH(H898,RAW_b_TEI0185_REV03!B:B,),3),INDEX(RAW_b_TEI0185_REV03!B:D,MATCH(H898,RAW_b_TEI0185_REV03!B:B,0),3)),"---")))=0,"---",IF(K898&lt;&gt;"---",IF(INDEX(RAW_b_TEI0185_REV03!B:D,MATCH(H898,RAW_b_TEI0185_REV03!B:B,0),3)=L898,INDEX(
RAW_b_TEI0185_REV03!B:D,MATCH(H898,INDEX(RAW_b_TEI0185_REV03!B:B,MATCH(H898,RAW_b_TEI0185_REV03!B:B,)+1):'RAW_b_TEI0185_REV03'!B11969,)+MATCH(H898,RAW_b_TEI0185_REV03!B:B,),3),INDEX(RAW_b_TEI0185_REV03!B:D,MATCH(H898,RAW_b_TEI0185_REV03!B:B,0),3)),"---"))),"---")</f>
        <v>---</v>
      </c>
      <c r="T898">
        <f>COUNTIF(RAW_b_TEI0185_REV03!B:B,G898)</f>
        <v>2</v>
      </c>
      <c r="U898" t="str">
        <f t="shared" si="96"/>
        <v>microSD Card-eSD_DAT1</v>
      </c>
      <c r="W898" t="str">
        <f>IF(IF(IFERROR(VLOOKUP(H898,$O$6:$O$50,1,),1)=1,1,0),IFERROR(VLOOKUP($F$2&amp;"-"&amp;H898,RAW_b_TEI0185_REV03!C:G,4,0),"--"),"---")</f>
        <v>--</v>
      </c>
      <c r="X898" t="str">
        <f t="shared" si="97"/>
        <v>U14-16</v>
      </c>
    </row>
    <row r="899" spans="1:24" x14ac:dyDescent="0.25">
      <c r="A899" t="s">
        <v>6028</v>
      </c>
      <c r="B899" t="s">
        <v>6020</v>
      </c>
      <c r="C899" t="s">
        <v>1991</v>
      </c>
      <c r="D899" t="s">
        <v>868</v>
      </c>
      <c r="E899">
        <v>9</v>
      </c>
      <c r="F899" t="str">
        <f t="shared" si="91"/>
        <v>J24-9</v>
      </c>
      <c r="G899" t="str">
        <f>VLOOKUP(F899,RAW_b_TEI0185_REV03!A:B,2,0)</f>
        <v>SD_DETECT</v>
      </c>
      <c r="H899" t="str">
        <f t="shared" si="92"/>
        <v>SD_DETECT</v>
      </c>
      <c r="I899" t="str">
        <f t="shared" si="93"/>
        <v>--</v>
      </c>
      <c r="J899" t="str">
        <f t="shared" si="94"/>
        <v>--</v>
      </c>
      <c r="K899">
        <f>IFERROR(IF(J899="--",IF(G899=H899,VLOOKUP(G899,RAW_b_TEI0185_REV03!L:N,3,0),SUM(VLOOKUP(H899,RAW_b_TEI0185_REV03!L:N,3,0),VLOOKUP(G899,RAW_b_TEI0185_REV03!L:N,3,0))),"---"),"---")</f>
        <v>164.94739999999999</v>
      </c>
      <c r="L899" t="str">
        <f t="shared" si="95"/>
        <v>J24-9</v>
      </c>
      <c r="M899" t="str">
        <f>IFERROR(IF(
COUNTIF(B2B!H:H,(IF(K899&lt;&gt;"---",IF(INDEX(RAW_b_TEI0185_REV03!B:D,MATCH(H899,RAW_b_TEI0185_REV03!B:B,0),3)=L899,INDEX(
RAW_b_TEI0185_REV03!B:D,MATCH(H899,INDEX(RAW_b_TEI0185_REV03!B:B,MATCH(H899,RAW_b_TEI0185_REV03!B:B,)+1):'RAW_b_TEI0185_REV03'!B11970,)+MATCH(H899,RAW_b_TEI0185_REV03!B:B,),3),INDEX(RAW_b_TEI0185_REV03!B:D,MATCH(H899,RAW_b_TEI0185_REV03!B:B,0),3)),"---")))=1,"---",IF(K899&lt;&gt;"---",IF(INDEX(RAW_b_TEI0185_REV03!B:D,MATCH(H899,RAW_b_TEI0185_REV03!B:B,0),3)=L899,INDEX(
RAW_b_TEI0185_REV03!B:D,MATCH(H899,INDEX(RAW_b_TEI0185_REV03!B:B,MATCH(H899,RAW_b_TEI0185_REV03!B:B,)+1):'RAW_b_TEI0185_REV03'!B11970,)+MATCH(H899,RAW_b_TEI0185_REV03!B:B,),3),INDEX(RAW_b_TEI0185_REV03!B:D,MATCH(H899,RAW_b_TEI0185_REV03!B:B,0),3)),"---")),"---")</f>
        <v>U1-P124</v>
      </c>
      <c r="N899" t="str">
        <f>IFERROR(IF(AND(B899="B2B",J899="--"),L899,IF(
COUNTIF(B2B!H:H,(IF(K899&lt;&gt;"---",IF(INDEX(RAW_b_TEI0185_REV03!B:D,MATCH(H899,RAW_b_TEI0185_REV03!B:B,0),3)=L899,INDEX(
RAW_b_TEI0185_REV03!B:D,MATCH(H899,INDEX(RAW_b_TEI0185_REV03!B:B,MATCH(H899,RAW_b_TEI0185_REV03!B:B,)+1):'RAW_b_TEI0185_REV03'!B11970,)+MATCH(H899,RAW_b_TEI0185_REV03!B:B,),3),INDEX(RAW_b_TEI0185_REV03!B:D,MATCH(H899,RAW_b_TEI0185_REV03!B:B,0),3)),"---")))=0,"---",IF(K899&lt;&gt;"---",IF(INDEX(RAW_b_TEI0185_REV03!B:D,MATCH(H899,RAW_b_TEI0185_REV03!B:B,0),3)=L899,INDEX(
RAW_b_TEI0185_REV03!B:D,MATCH(H899,INDEX(RAW_b_TEI0185_REV03!B:B,MATCH(H899,RAW_b_TEI0185_REV03!B:B,)+1):'RAW_b_TEI0185_REV03'!B11970,)+MATCH(H899,RAW_b_TEI0185_REV03!B:B,),3),INDEX(RAW_b_TEI0185_REV03!B:D,MATCH(H899,RAW_b_TEI0185_REV03!B:B,0),3)),"---"))),"---")</f>
        <v>---</v>
      </c>
      <c r="T899">
        <f>COUNTIF(RAW_b_TEI0185_REV03!B:B,G899)</f>
        <v>3</v>
      </c>
      <c r="U899" t="str">
        <f t="shared" si="96"/>
        <v>microSD Card-SD_DETECT</v>
      </c>
      <c r="W899" t="str">
        <f>IF(IF(IFERROR(VLOOKUP(H899,$O$6:$O$50,1,),1)=1,1,0),IFERROR(VLOOKUP($F$2&amp;"-"&amp;H899,RAW_b_TEI0185_REV03!C:G,4,0),"--"),"---")</f>
        <v>P124</v>
      </c>
      <c r="X899" t="str">
        <f t="shared" si="97"/>
        <v>---</v>
      </c>
    </row>
    <row r="900" spans="1:24" x14ac:dyDescent="0.25">
      <c r="A900" t="s">
        <v>6029</v>
      </c>
      <c r="B900" t="s">
        <v>6020</v>
      </c>
      <c r="C900" t="s">
        <v>294</v>
      </c>
      <c r="D900" t="s">
        <v>868</v>
      </c>
      <c r="E900">
        <v>10</v>
      </c>
      <c r="F900" t="str">
        <f t="shared" si="91"/>
        <v>J24-10</v>
      </c>
      <c r="G900" t="str">
        <f>VLOOKUP(F900,RAW_b_TEI0185_REV03!A:B,2,0)</f>
        <v>GND</v>
      </c>
      <c r="H900" t="str">
        <f t="shared" si="92"/>
        <v>GND</v>
      </c>
      <c r="I900" t="str">
        <f t="shared" si="93"/>
        <v>--</v>
      </c>
      <c r="J900" t="str">
        <f t="shared" si="94"/>
        <v>---</v>
      </c>
      <c r="K900" t="str">
        <f>IFERROR(IF(J900="--",IF(G900=H900,VLOOKUP(G900,RAW_b_TEI0185_REV03!L:N,3,0),SUM(VLOOKUP(H900,RAW_b_TEI0185_REV03!L:N,3,0),VLOOKUP(G900,RAW_b_TEI0185_REV03!L:N,3,0))),"---"),"---")</f>
        <v>---</v>
      </c>
      <c r="L900" t="str">
        <f t="shared" si="95"/>
        <v>J24-10</v>
      </c>
      <c r="M900" t="str">
        <f>IFERROR(IF(
COUNTIF(B2B!H:H,(IF(K900&lt;&gt;"---",IF(INDEX(RAW_b_TEI0185_REV03!B:D,MATCH(H900,RAW_b_TEI0185_REV03!B:B,0),3)=L900,INDEX(
RAW_b_TEI0185_REV03!B:D,MATCH(H900,INDEX(RAW_b_TEI0185_REV03!B:B,MATCH(H900,RAW_b_TEI0185_REV03!B:B,)+1):'RAW_b_TEI0185_REV03'!B11971,)+MATCH(H900,RAW_b_TEI0185_REV03!B:B,),3),INDEX(RAW_b_TEI0185_REV03!B:D,MATCH(H900,RAW_b_TEI0185_REV03!B:B,0),3)),"---")))=1,"---",IF(K900&lt;&gt;"---",IF(INDEX(RAW_b_TEI0185_REV03!B:D,MATCH(H900,RAW_b_TEI0185_REV03!B:B,0),3)=L900,INDEX(
RAW_b_TEI0185_REV03!B:D,MATCH(H900,INDEX(RAW_b_TEI0185_REV03!B:B,MATCH(H900,RAW_b_TEI0185_REV03!B:B,)+1):'RAW_b_TEI0185_REV03'!B11971,)+MATCH(H900,RAW_b_TEI0185_REV03!B:B,),3),INDEX(RAW_b_TEI0185_REV03!B:D,MATCH(H900,RAW_b_TEI0185_REV03!B:B,0),3)),"---")),"---")</f>
        <v>---</v>
      </c>
      <c r="N900" t="str">
        <f>IFERROR(IF(AND(B900="B2B",J900="--"),L900,IF(
COUNTIF(B2B!H:H,(IF(K900&lt;&gt;"---",IF(INDEX(RAW_b_TEI0185_REV03!B:D,MATCH(H900,RAW_b_TEI0185_REV03!B:B,0),3)=L900,INDEX(
RAW_b_TEI0185_REV03!B:D,MATCH(H900,INDEX(RAW_b_TEI0185_REV03!B:B,MATCH(H900,RAW_b_TEI0185_REV03!B:B,)+1):'RAW_b_TEI0185_REV03'!B11971,)+MATCH(H900,RAW_b_TEI0185_REV03!B:B,),3),INDEX(RAW_b_TEI0185_REV03!B:D,MATCH(H900,RAW_b_TEI0185_REV03!B:B,0),3)),"---")))=0,"---",IF(K900&lt;&gt;"---",IF(INDEX(RAW_b_TEI0185_REV03!B:D,MATCH(H900,RAW_b_TEI0185_REV03!B:B,0),3)=L900,INDEX(
RAW_b_TEI0185_REV03!B:D,MATCH(H900,INDEX(RAW_b_TEI0185_REV03!B:B,MATCH(H900,RAW_b_TEI0185_REV03!B:B,)+1):'RAW_b_TEI0185_REV03'!B11971,)+MATCH(H900,RAW_b_TEI0185_REV03!B:B,),3),INDEX(RAW_b_TEI0185_REV03!B:D,MATCH(H900,RAW_b_TEI0185_REV03!B:B,0),3)),"---"))),"---")</f>
        <v>---</v>
      </c>
      <c r="T900">
        <f>COUNTIF(RAW_b_TEI0185_REV03!B:B,G900)</f>
        <v>2019</v>
      </c>
      <c r="U900" t="str">
        <f t="shared" si="96"/>
        <v>microSD Card-GND</v>
      </c>
      <c r="W900" t="str">
        <f>IF(IF(IFERROR(VLOOKUP(H900,$O$6:$O$50,1,),1)=1,1,0),IFERROR(VLOOKUP($F$2&amp;"-"&amp;H900,RAW_b_TEI0185_REV03!C:G,4,0),"--"),"---")</f>
        <v>---</v>
      </c>
      <c r="X900" t="str">
        <f t="shared" si="97"/>
        <v>---</v>
      </c>
    </row>
    <row r="901" spans="1:24" x14ac:dyDescent="0.25">
      <c r="A901" t="s">
        <v>6030</v>
      </c>
      <c r="B901" t="s">
        <v>6020</v>
      </c>
      <c r="C901" t="s">
        <v>294</v>
      </c>
      <c r="D901" t="s">
        <v>868</v>
      </c>
      <c r="E901" t="s">
        <v>1404</v>
      </c>
      <c r="F901" t="str">
        <f t="shared" si="91"/>
        <v>J24-G1</v>
      </c>
      <c r="G901" t="str">
        <f>VLOOKUP(F901,RAW_b_TEI0185_REV03!A:B,2,0)</f>
        <v>GND</v>
      </c>
      <c r="H901" t="str">
        <f t="shared" si="92"/>
        <v>GND</v>
      </c>
      <c r="I901" t="str">
        <f t="shared" si="93"/>
        <v>--</v>
      </c>
      <c r="J901" t="str">
        <f t="shared" si="94"/>
        <v>---</v>
      </c>
      <c r="K901" t="str">
        <f>IFERROR(IF(J901="--",IF(G901=H901,VLOOKUP(G901,RAW_b_TEI0185_REV03!L:N,3,0),SUM(VLOOKUP(H901,RAW_b_TEI0185_REV03!L:N,3,0),VLOOKUP(G901,RAW_b_TEI0185_REV03!L:N,3,0))),"---"),"---")</f>
        <v>---</v>
      </c>
      <c r="L901" t="str">
        <f t="shared" si="95"/>
        <v>J24-G1</v>
      </c>
      <c r="M901" t="str">
        <f>IFERROR(IF(
COUNTIF(B2B!H:H,(IF(K901&lt;&gt;"---",IF(INDEX(RAW_b_TEI0185_REV03!B:D,MATCH(H901,RAW_b_TEI0185_REV03!B:B,0),3)=L901,INDEX(
RAW_b_TEI0185_REV03!B:D,MATCH(H901,INDEX(RAW_b_TEI0185_REV03!B:B,MATCH(H901,RAW_b_TEI0185_REV03!B:B,)+1):'RAW_b_TEI0185_REV03'!B11972,)+MATCH(H901,RAW_b_TEI0185_REV03!B:B,),3),INDEX(RAW_b_TEI0185_REV03!B:D,MATCH(H901,RAW_b_TEI0185_REV03!B:B,0),3)),"---")))=1,"---",IF(K901&lt;&gt;"---",IF(INDEX(RAW_b_TEI0185_REV03!B:D,MATCH(H901,RAW_b_TEI0185_REV03!B:B,0),3)=L901,INDEX(
RAW_b_TEI0185_REV03!B:D,MATCH(H901,INDEX(RAW_b_TEI0185_REV03!B:B,MATCH(H901,RAW_b_TEI0185_REV03!B:B,)+1):'RAW_b_TEI0185_REV03'!B11972,)+MATCH(H901,RAW_b_TEI0185_REV03!B:B,),3),INDEX(RAW_b_TEI0185_REV03!B:D,MATCH(H901,RAW_b_TEI0185_REV03!B:B,0),3)),"---")),"---")</f>
        <v>---</v>
      </c>
      <c r="N901" t="str">
        <f>IFERROR(IF(AND(B901="B2B",J901="--"),L901,IF(
COUNTIF(B2B!H:H,(IF(K901&lt;&gt;"---",IF(INDEX(RAW_b_TEI0185_REV03!B:D,MATCH(H901,RAW_b_TEI0185_REV03!B:B,0),3)=L901,INDEX(
RAW_b_TEI0185_REV03!B:D,MATCH(H901,INDEX(RAW_b_TEI0185_REV03!B:B,MATCH(H901,RAW_b_TEI0185_REV03!B:B,)+1):'RAW_b_TEI0185_REV03'!B11972,)+MATCH(H901,RAW_b_TEI0185_REV03!B:B,),3),INDEX(RAW_b_TEI0185_REV03!B:D,MATCH(H901,RAW_b_TEI0185_REV03!B:B,0),3)),"---")))=0,"---",IF(K901&lt;&gt;"---",IF(INDEX(RAW_b_TEI0185_REV03!B:D,MATCH(H901,RAW_b_TEI0185_REV03!B:B,0),3)=L901,INDEX(
RAW_b_TEI0185_REV03!B:D,MATCH(H901,INDEX(RAW_b_TEI0185_REV03!B:B,MATCH(H901,RAW_b_TEI0185_REV03!B:B,)+1):'RAW_b_TEI0185_REV03'!B11972,)+MATCH(H901,RAW_b_TEI0185_REV03!B:B,),3),INDEX(RAW_b_TEI0185_REV03!B:D,MATCH(H901,RAW_b_TEI0185_REV03!B:B,0),3)),"---"))),"---")</f>
        <v>---</v>
      </c>
      <c r="T901">
        <f>COUNTIF(RAW_b_TEI0185_REV03!B:B,G901)</f>
        <v>2019</v>
      </c>
      <c r="U901" t="str">
        <f t="shared" si="96"/>
        <v>microSD Card-GND</v>
      </c>
      <c r="W901" t="str">
        <f>IF(IF(IFERROR(VLOOKUP(H901,$O$6:$O$50,1,),1)=1,1,0),IFERROR(VLOOKUP($F$2&amp;"-"&amp;H901,RAW_b_TEI0185_REV03!C:G,4,0),"--"),"---")</f>
        <v>---</v>
      </c>
      <c r="X901" t="str">
        <f t="shared" si="97"/>
        <v>---</v>
      </c>
    </row>
    <row r="902" spans="1:24" x14ac:dyDescent="0.25">
      <c r="A902" t="s">
        <v>6031</v>
      </c>
      <c r="B902" t="s">
        <v>6020</v>
      </c>
      <c r="C902" t="s">
        <v>294</v>
      </c>
      <c r="D902" t="s">
        <v>868</v>
      </c>
      <c r="E902" t="s">
        <v>1054</v>
      </c>
      <c r="F902" t="str">
        <f t="shared" si="91"/>
        <v>J24-G2</v>
      </c>
      <c r="G902" t="str">
        <f>VLOOKUP(F902,RAW_b_TEI0185_REV03!A:B,2,0)</f>
        <v>GND</v>
      </c>
      <c r="H902" t="str">
        <f t="shared" si="92"/>
        <v>GND</v>
      </c>
      <c r="I902" t="str">
        <f t="shared" si="93"/>
        <v>--</v>
      </c>
      <c r="J902" t="str">
        <f t="shared" si="94"/>
        <v>---</v>
      </c>
      <c r="K902" t="str">
        <f>IFERROR(IF(J902="--",IF(G902=H902,VLOOKUP(G902,RAW_b_TEI0185_REV03!L:N,3,0),SUM(VLOOKUP(H902,RAW_b_TEI0185_REV03!L:N,3,0),VLOOKUP(G902,RAW_b_TEI0185_REV03!L:N,3,0))),"---"),"---")</f>
        <v>---</v>
      </c>
      <c r="L902" t="str">
        <f t="shared" si="95"/>
        <v>J24-G2</v>
      </c>
      <c r="M902" t="str">
        <f>IFERROR(IF(
COUNTIF(B2B!H:H,(IF(K902&lt;&gt;"---",IF(INDEX(RAW_b_TEI0185_REV03!B:D,MATCH(H902,RAW_b_TEI0185_REV03!B:B,0),3)=L902,INDEX(
RAW_b_TEI0185_REV03!B:D,MATCH(H902,INDEX(RAW_b_TEI0185_REV03!B:B,MATCH(H902,RAW_b_TEI0185_REV03!B:B,)+1):'RAW_b_TEI0185_REV03'!B11973,)+MATCH(H902,RAW_b_TEI0185_REV03!B:B,),3),INDEX(RAW_b_TEI0185_REV03!B:D,MATCH(H902,RAW_b_TEI0185_REV03!B:B,0),3)),"---")))=1,"---",IF(K902&lt;&gt;"---",IF(INDEX(RAW_b_TEI0185_REV03!B:D,MATCH(H902,RAW_b_TEI0185_REV03!B:B,0),3)=L902,INDEX(
RAW_b_TEI0185_REV03!B:D,MATCH(H902,INDEX(RAW_b_TEI0185_REV03!B:B,MATCH(H902,RAW_b_TEI0185_REV03!B:B,)+1):'RAW_b_TEI0185_REV03'!B11973,)+MATCH(H902,RAW_b_TEI0185_REV03!B:B,),3),INDEX(RAW_b_TEI0185_REV03!B:D,MATCH(H902,RAW_b_TEI0185_REV03!B:B,0),3)),"---")),"---")</f>
        <v>---</v>
      </c>
      <c r="N902" t="str">
        <f>IFERROR(IF(AND(B902="B2B",J902="--"),L902,IF(
COUNTIF(B2B!H:H,(IF(K902&lt;&gt;"---",IF(INDEX(RAW_b_TEI0185_REV03!B:D,MATCH(H902,RAW_b_TEI0185_REV03!B:B,0),3)=L902,INDEX(
RAW_b_TEI0185_REV03!B:D,MATCH(H902,INDEX(RAW_b_TEI0185_REV03!B:B,MATCH(H902,RAW_b_TEI0185_REV03!B:B,)+1):'RAW_b_TEI0185_REV03'!B11973,)+MATCH(H902,RAW_b_TEI0185_REV03!B:B,),3),INDEX(RAW_b_TEI0185_REV03!B:D,MATCH(H902,RAW_b_TEI0185_REV03!B:B,0),3)),"---")))=0,"---",IF(K902&lt;&gt;"---",IF(INDEX(RAW_b_TEI0185_REV03!B:D,MATCH(H902,RAW_b_TEI0185_REV03!B:B,0),3)=L902,INDEX(
RAW_b_TEI0185_REV03!B:D,MATCH(H902,INDEX(RAW_b_TEI0185_REV03!B:B,MATCH(H902,RAW_b_TEI0185_REV03!B:B,)+1):'RAW_b_TEI0185_REV03'!B11973,)+MATCH(H902,RAW_b_TEI0185_REV03!B:B,),3),INDEX(RAW_b_TEI0185_REV03!B:D,MATCH(H902,RAW_b_TEI0185_REV03!B:B,0),3)),"---"))),"---")</f>
        <v>---</v>
      </c>
      <c r="T902">
        <f>COUNTIF(RAW_b_TEI0185_REV03!B:B,G902)</f>
        <v>2019</v>
      </c>
      <c r="U902" t="str">
        <f t="shared" si="96"/>
        <v>microSD Card-GND</v>
      </c>
      <c r="W902" t="str">
        <f>IF(IF(IFERROR(VLOOKUP(H902,$O$6:$O$50,1,),1)=1,1,0),IFERROR(VLOOKUP($F$2&amp;"-"&amp;H902,RAW_b_TEI0185_REV03!C:G,4,0),"--"),"---")</f>
        <v>---</v>
      </c>
      <c r="X902" t="str">
        <f t="shared" si="97"/>
        <v>---</v>
      </c>
    </row>
    <row r="903" spans="1:24" x14ac:dyDescent="0.25">
      <c r="A903" t="s">
        <v>6032</v>
      </c>
      <c r="B903" t="s">
        <v>6020</v>
      </c>
      <c r="C903" t="s">
        <v>294</v>
      </c>
      <c r="D903" t="s">
        <v>868</v>
      </c>
      <c r="E903" t="s">
        <v>1056</v>
      </c>
      <c r="F903" t="str">
        <f t="shared" ref="F903:F966" si="98">$D903&amp;"-"&amp;$E903</f>
        <v>J24-G3</v>
      </c>
      <c r="G903" t="str">
        <f>VLOOKUP(F903,RAW_b_TEI0185_REV03!A:B,2,0)</f>
        <v>GND</v>
      </c>
      <c r="H903" t="str">
        <f t="shared" ref="H903:H966" si="99">IF(IF(COUNTIF($Q$6:$S$150,G903)&gt;0,"---","--")="---",VLOOKUP(G903,$Q$6:$S$150,3,0),G903)</f>
        <v>GND</v>
      </c>
      <c r="I903" t="str">
        <f t="shared" ref="I903:I966" si="100">IF(IF(COUNTIF($Q$6:$S$150,G903)&gt;0,"---","--")="---",VLOOKUP(G903,$Q$6:$S$150,2,0),"--")</f>
        <v>--</v>
      </c>
      <c r="J903" t="str">
        <f t="shared" ref="J903:J966" si="101">IF(COUNTIF($O$6:$O$100,G903)&gt;0,"---","--")</f>
        <v>---</v>
      </c>
      <c r="K903" t="str">
        <f>IFERROR(IF(J903="--",IF(G903=H903,VLOOKUP(G903,RAW_b_TEI0185_REV03!L:N,3,0),SUM(VLOOKUP(H903,RAW_b_TEI0185_REV03!L:N,3,0),VLOOKUP(G903,RAW_b_TEI0185_REV03!L:N,3,0))),"---"),"---")</f>
        <v>---</v>
      </c>
      <c r="L903" t="str">
        <f t="shared" ref="L903:L966" si="102">$D903&amp;"-"&amp;$E903</f>
        <v>J24-G3</v>
      </c>
      <c r="M903" t="str">
        <f>IFERROR(IF(
COUNTIF(B2B!H:H,(IF(K903&lt;&gt;"---",IF(INDEX(RAW_b_TEI0185_REV03!B:D,MATCH(H903,RAW_b_TEI0185_REV03!B:B,0),3)=L903,INDEX(
RAW_b_TEI0185_REV03!B:D,MATCH(H903,INDEX(RAW_b_TEI0185_REV03!B:B,MATCH(H903,RAW_b_TEI0185_REV03!B:B,)+1):'RAW_b_TEI0185_REV03'!B11974,)+MATCH(H903,RAW_b_TEI0185_REV03!B:B,),3),INDEX(RAW_b_TEI0185_REV03!B:D,MATCH(H903,RAW_b_TEI0185_REV03!B:B,0),3)),"---")))=1,"---",IF(K903&lt;&gt;"---",IF(INDEX(RAW_b_TEI0185_REV03!B:D,MATCH(H903,RAW_b_TEI0185_REV03!B:B,0),3)=L903,INDEX(
RAW_b_TEI0185_REV03!B:D,MATCH(H903,INDEX(RAW_b_TEI0185_REV03!B:B,MATCH(H903,RAW_b_TEI0185_REV03!B:B,)+1):'RAW_b_TEI0185_REV03'!B11974,)+MATCH(H903,RAW_b_TEI0185_REV03!B:B,),3),INDEX(RAW_b_TEI0185_REV03!B:D,MATCH(H903,RAW_b_TEI0185_REV03!B:B,0),3)),"---")),"---")</f>
        <v>---</v>
      </c>
      <c r="N903" t="str">
        <f>IFERROR(IF(AND(B903="B2B",J903="--"),L903,IF(
COUNTIF(B2B!H:H,(IF(K903&lt;&gt;"---",IF(INDEX(RAW_b_TEI0185_REV03!B:D,MATCH(H903,RAW_b_TEI0185_REV03!B:B,0),3)=L903,INDEX(
RAW_b_TEI0185_REV03!B:D,MATCH(H903,INDEX(RAW_b_TEI0185_REV03!B:B,MATCH(H903,RAW_b_TEI0185_REV03!B:B,)+1):'RAW_b_TEI0185_REV03'!B11974,)+MATCH(H903,RAW_b_TEI0185_REV03!B:B,),3),INDEX(RAW_b_TEI0185_REV03!B:D,MATCH(H903,RAW_b_TEI0185_REV03!B:B,0),3)),"---")))=0,"---",IF(K903&lt;&gt;"---",IF(INDEX(RAW_b_TEI0185_REV03!B:D,MATCH(H903,RAW_b_TEI0185_REV03!B:B,0),3)=L903,INDEX(
RAW_b_TEI0185_REV03!B:D,MATCH(H903,INDEX(RAW_b_TEI0185_REV03!B:B,MATCH(H903,RAW_b_TEI0185_REV03!B:B,)+1):'RAW_b_TEI0185_REV03'!B11974,)+MATCH(H903,RAW_b_TEI0185_REV03!B:B,),3),INDEX(RAW_b_TEI0185_REV03!B:D,MATCH(H903,RAW_b_TEI0185_REV03!B:B,0),3)),"---"))),"---")</f>
        <v>---</v>
      </c>
      <c r="T903">
        <f>COUNTIF(RAW_b_TEI0185_REV03!B:B,G903)</f>
        <v>2019</v>
      </c>
      <c r="U903" t="str">
        <f t="shared" ref="U903:U966" si="103">$B903&amp;"-"&amp;$C903</f>
        <v>microSD Card-GND</v>
      </c>
      <c r="W903" t="str">
        <f>IF(IF(IFERROR(VLOOKUP(H903,$O$6:$O$50,1,),1)=1,1,0),IFERROR(VLOOKUP($F$2&amp;"-"&amp;H903,RAW_b_TEI0185_REV03!C:G,4,0),"--"),"---")</f>
        <v>---</v>
      </c>
      <c r="X903" t="str">
        <f t="shared" ref="X903:X966" si="104">IF(AND(J903="--",W903="--"),M903,"---")</f>
        <v>---</v>
      </c>
    </row>
    <row r="904" spans="1:24" x14ac:dyDescent="0.25">
      <c r="A904" t="s">
        <v>6033</v>
      </c>
      <c r="B904" t="s">
        <v>6020</v>
      </c>
      <c r="C904" t="s">
        <v>294</v>
      </c>
      <c r="D904" t="s">
        <v>868</v>
      </c>
      <c r="E904" t="s">
        <v>1406</v>
      </c>
      <c r="F904" t="str">
        <f t="shared" si="98"/>
        <v>J24-G4</v>
      </c>
      <c r="G904" t="str">
        <f>VLOOKUP(F904,RAW_b_TEI0185_REV03!A:B,2,0)</f>
        <v>GND</v>
      </c>
      <c r="H904" t="str">
        <f t="shared" si="99"/>
        <v>GND</v>
      </c>
      <c r="I904" t="str">
        <f t="shared" si="100"/>
        <v>--</v>
      </c>
      <c r="J904" t="str">
        <f t="shared" si="101"/>
        <v>---</v>
      </c>
      <c r="K904" t="str">
        <f>IFERROR(IF(J904="--",IF(G904=H904,VLOOKUP(G904,RAW_b_TEI0185_REV03!L:N,3,0),SUM(VLOOKUP(H904,RAW_b_TEI0185_REV03!L:N,3,0),VLOOKUP(G904,RAW_b_TEI0185_REV03!L:N,3,0))),"---"),"---")</f>
        <v>---</v>
      </c>
      <c r="L904" t="str">
        <f t="shared" si="102"/>
        <v>J24-G4</v>
      </c>
      <c r="M904" t="str">
        <f>IFERROR(IF(
COUNTIF(B2B!H:H,(IF(K904&lt;&gt;"---",IF(INDEX(RAW_b_TEI0185_REV03!B:D,MATCH(H904,RAW_b_TEI0185_REV03!B:B,0),3)=L904,INDEX(
RAW_b_TEI0185_REV03!B:D,MATCH(H904,INDEX(RAW_b_TEI0185_REV03!B:B,MATCH(H904,RAW_b_TEI0185_REV03!B:B,)+1):'RAW_b_TEI0185_REV03'!B11975,)+MATCH(H904,RAW_b_TEI0185_REV03!B:B,),3),INDEX(RAW_b_TEI0185_REV03!B:D,MATCH(H904,RAW_b_TEI0185_REV03!B:B,0),3)),"---")))=1,"---",IF(K904&lt;&gt;"---",IF(INDEX(RAW_b_TEI0185_REV03!B:D,MATCH(H904,RAW_b_TEI0185_REV03!B:B,0),3)=L904,INDEX(
RAW_b_TEI0185_REV03!B:D,MATCH(H904,INDEX(RAW_b_TEI0185_REV03!B:B,MATCH(H904,RAW_b_TEI0185_REV03!B:B,)+1):'RAW_b_TEI0185_REV03'!B11975,)+MATCH(H904,RAW_b_TEI0185_REV03!B:B,),3),INDEX(RAW_b_TEI0185_REV03!B:D,MATCH(H904,RAW_b_TEI0185_REV03!B:B,0),3)),"---")),"---")</f>
        <v>---</v>
      </c>
      <c r="N904" t="str">
        <f>IFERROR(IF(AND(B904="B2B",J904="--"),L904,IF(
COUNTIF(B2B!H:H,(IF(K904&lt;&gt;"---",IF(INDEX(RAW_b_TEI0185_REV03!B:D,MATCH(H904,RAW_b_TEI0185_REV03!B:B,0),3)=L904,INDEX(
RAW_b_TEI0185_REV03!B:D,MATCH(H904,INDEX(RAW_b_TEI0185_REV03!B:B,MATCH(H904,RAW_b_TEI0185_REV03!B:B,)+1):'RAW_b_TEI0185_REV03'!B11975,)+MATCH(H904,RAW_b_TEI0185_REV03!B:B,),3),INDEX(RAW_b_TEI0185_REV03!B:D,MATCH(H904,RAW_b_TEI0185_REV03!B:B,0),3)),"---")))=0,"---",IF(K904&lt;&gt;"---",IF(INDEX(RAW_b_TEI0185_REV03!B:D,MATCH(H904,RAW_b_TEI0185_REV03!B:B,0),3)=L904,INDEX(
RAW_b_TEI0185_REV03!B:D,MATCH(H904,INDEX(RAW_b_TEI0185_REV03!B:B,MATCH(H904,RAW_b_TEI0185_REV03!B:B,)+1):'RAW_b_TEI0185_REV03'!B11975,)+MATCH(H904,RAW_b_TEI0185_REV03!B:B,),3),INDEX(RAW_b_TEI0185_REV03!B:D,MATCH(H904,RAW_b_TEI0185_REV03!B:B,0),3)),"---"))),"---")</f>
        <v>---</v>
      </c>
      <c r="T904">
        <f>COUNTIF(RAW_b_TEI0185_REV03!B:B,G904)</f>
        <v>2019</v>
      </c>
      <c r="U904" t="str">
        <f t="shared" si="103"/>
        <v>microSD Card-GND</v>
      </c>
      <c r="W904" t="str">
        <f>IF(IF(IFERROR(VLOOKUP(H904,$O$6:$O$50,1,),1)=1,1,0),IFERROR(VLOOKUP($F$2&amp;"-"&amp;H904,RAW_b_TEI0185_REV03!C:G,4,0),"--"),"---")</f>
        <v>---</v>
      </c>
      <c r="X904" t="str">
        <f t="shared" si="104"/>
        <v>---</v>
      </c>
    </row>
    <row r="905" spans="1:24" x14ac:dyDescent="0.25">
      <c r="A905" t="s">
        <v>6034</v>
      </c>
      <c r="B905" t="s">
        <v>5808</v>
      </c>
      <c r="C905" t="s">
        <v>294</v>
      </c>
      <c r="D905" t="s">
        <v>871</v>
      </c>
      <c r="E905">
        <v>1</v>
      </c>
      <c r="F905" t="str">
        <f t="shared" si="98"/>
        <v>J25-1</v>
      </c>
      <c r="G905" t="str">
        <f>VLOOKUP(F905,RAW_b_TEI0185_REV03!A:B,2,0)</f>
        <v>GND</v>
      </c>
      <c r="H905" t="str">
        <f t="shared" si="99"/>
        <v>GND</v>
      </c>
      <c r="I905" t="str">
        <f t="shared" si="100"/>
        <v>--</v>
      </c>
      <c r="J905" t="str">
        <f t="shared" si="101"/>
        <v>---</v>
      </c>
      <c r="K905" t="str">
        <f>IFERROR(IF(J905="--",IF(G905=H905,VLOOKUP(G905,RAW_b_TEI0185_REV03!L:N,3,0),SUM(VLOOKUP(H905,RAW_b_TEI0185_REV03!L:N,3,0),VLOOKUP(G905,RAW_b_TEI0185_REV03!L:N,3,0))),"---"),"---")</f>
        <v>---</v>
      </c>
      <c r="L905" t="str">
        <f t="shared" si="102"/>
        <v>J25-1</v>
      </c>
      <c r="M905" t="str">
        <f>IFERROR(IF(
COUNTIF(B2B!H:H,(IF(K905&lt;&gt;"---",IF(INDEX(RAW_b_TEI0185_REV03!B:D,MATCH(H905,RAW_b_TEI0185_REV03!B:B,0),3)=L905,INDEX(
RAW_b_TEI0185_REV03!B:D,MATCH(H905,INDEX(RAW_b_TEI0185_REV03!B:B,MATCH(H905,RAW_b_TEI0185_REV03!B:B,)+1):'RAW_b_TEI0185_REV03'!B11976,)+MATCH(H905,RAW_b_TEI0185_REV03!B:B,),3),INDEX(RAW_b_TEI0185_REV03!B:D,MATCH(H905,RAW_b_TEI0185_REV03!B:B,0),3)),"---")))=1,"---",IF(K905&lt;&gt;"---",IF(INDEX(RAW_b_TEI0185_REV03!B:D,MATCH(H905,RAW_b_TEI0185_REV03!B:B,0),3)=L905,INDEX(
RAW_b_TEI0185_REV03!B:D,MATCH(H905,INDEX(RAW_b_TEI0185_REV03!B:B,MATCH(H905,RAW_b_TEI0185_REV03!B:B,)+1):'RAW_b_TEI0185_REV03'!B11976,)+MATCH(H905,RAW_b_TEI0185_REV03!B:B,),3),INDEX(RAW_b_TEI0185_REV03!B:D,MATCH(H905,RAW_b_TEI0185_REV03!B:B,0),3)),"---")),"---")</f>
        <v>---</v>
      </c>
      <c r="N905" t="str">
        <f>IFERROR(IF(AND(B905="B2B",J905="--"),L905,IF(
COUNTIF(B2B!H:H,(IF(K905&lt;&gt;"---",IF(INDEX(RAW_b_TEI0185_REV03!B:D,MATCH(H905,RAW_b_TEI0185_REV03!B:B,0),3)=L905,INDEX(
RAW_b_TEI0185_REV03!B:D,MATCH(H905,INDEX(RAW_b_TEI0185_REV03!B:B,MATCH(H905,RAW_b_TEI0185_REV03!B:B,)+1):'RAW_b_TEI0185_REV03'!B11976,)+MATCH(H905,RAW_b_TEI0185_REV03!B:B,),3),INDEX(RAW_b_TEI0185_REV03!B:D,MATCH(H905,RAW_b_TEI0185_REV03!B:B,0),3)),"---")))=0,"---",IF(K905&lt;&gt;"---",IF(INDEX(RAW_b_TEI0185_REV03!B:D,MATCH(H905,RAW_b_TEI0185_REV03!B:B,0),3)=L905,INDEX(
RAW_b_TEI0185_REV03!B:D,MATCH(H905,INDEX(RAW_b_TEI0185_REV03!B:B,MATCH(H905,RAW_b_TEI0185_REV03!B:B,)+1):'RAW_b_TEI0185_REV03'!B11976,)+MATCH(H905,RAW_b_TEI0185_REV03!B:B,),3),INDEX(RAW_b_TEI0185_REV03!B:D,MATCH(H905,RAW_b_TEI0185_REV03!B:B,0),3)),"---"))),"---")</f>
        <v>---</v>
      </c>
      <c r="T905">
        <f>COUNTIF(RAW_b_TEI0185_REV03!B:B,G905)</f>
        <v>2019</v>
      </c>
      <c r="U905" t="str">
        <f t="shared" si="103"/>
        <v>Pin Header-GND</v>
      </c>
      <c r="W905" t="str">
        <f>IF(IF(IFERROR(VLOOKUP(H905,$O$6:$O$50,1,),1)=1,1,0),IFERROR(VLOOKUP($F$2&amp;"-"&amp;H905,RAW_b_TEI0185_REV03!C:G,4,0),"--"),"---")</f>
        <v>---</v>
      </c>
      <c r="X905" t="str">
        <f t="shared" si="104"/>
        <v>---</v>
      </c>
    </row>
    <row r="906" spans="1:24" x14ac:dyDescent="0.25">
      <c r="A906" t="s">
        <v>6035</v>
      </c>
      <c r="B906" t="s">
        <v>5808</v>
      </c>
      <c r="C906" t="s">
        <v>358</v>
      </c>
      <c r="D906" t="s">
        <v>871</v>
      </c>
      <c r="E906">
        <v>2</v>
      </c>
      <c r="F906" t="str">
        <f t="shared" si="98"/>
        <v>J25-2</v>
      </c>
      <c r="G906" t="str">
        <f>VLOOKUP(F906,RAW_b_TEI0185_REV03!A:B,2,0)</f>
        <v>3.3V</v>
      </c>
      <c r="H906" t="str">
        <f t="shared" si="99"/>
        <v>3.3V</v>
      </c>
      <c r="I906" t="str">
        <f t="shared" si="100"/>
        <v>--</v>
      </c>
      <c r="J906" t="str">
        <f t="shared" si="101"/>
        <v>---</v>
      </c>
      <c r="K906" t="str">
        <f>IFERROR(IF(J906="--",IF(G906=H906,VLOOKUP(G906,RAW_b_TEI0185_REV03!L:N,3,0),SUM(VLOOKUP(H906,RAW_b_TEI0185_REV03!L:N,3,0),VLOOKUP(G906,RAW_b_TEI0185_REV03!L:N,3,0))),"---"),"---")</f>
        <v>---</v>
      </c>
      <c r="L906" t="str">
        <f t="shared" si="102"/>
        <v>J25-2</v>
      </c>
      <c r="M906" t="str">
        <f>IFERROR(IF(
COUNTIF(B2B!H:H,(IF(K906&lt;&gt;"---",IF(INDEX(RAW_b_TEI0185_REV03!B:D,MATCH(H906,RAW_b_TEI0185_REV03!B:B,0),3)=L906,INDEX(
RAW_b_TEI0185_REV03!B:D,MATCH(H906,INDEX(RAW_b_TEI0185_REV03!B:B,MATCH(H906,RAW_b_TEI0185_REV03!B:B,)+1):'RAW_b_TEI0185_REV03'!B11977,)+MATCH(H906,RAW_b_TEI0185_REV03!B:B,),3),INDEX(RAW_b_TEI0185_REV03!B:D,MATCH(H906,RAW_b_TEI0185_REV03!B:B,0),3)),"---")))=1,"---",IF(K906&lt;&gt;"---",IF(INDEX(RAW_b_TEI0185_REV03!B:D,MATCH(H906,RAW_b_TEI0185_REV03!B:B,0),3)=L906,INDEX(
RAW_b_TEI0185_REV03!B:D,MATCH(H906,INDEX(RAW_b_TEI0185_REV03!B:B,MATCH(H906,RAW_b_TEI0185_REV03!B:B,)+1):'RAW_b_TEI0185_REV03'!B11977,)+MATCH(H906,RAW_b_TEI0185_REV03!B:B,),3),INDEX(RAW_b_TEI0185_REV03!B:D,MATCH(H906,RAW_b_TEI0185_REV03!B:B,0),3)),"---")),"---")</f>
        <v>---</v>
      </c>
      <c r="N906" t="str">
        <f>IFERROR(IF(AND(B906="B2B",J906="--"),L906,IF(
COUNTIF(B2B!H:H,(IF(K906&lt;&gt;"---",IF(INDEX(RAW_b_TEI0185_REV03!B:D,MATCH(H906,RAW_b_TEI0185_REV03!B:B,0),3)=L906,INDEX(
RAW_b_TEI0185_REV03!B:D,MATCH(H906,INDEX(RAW_b_TEI0185_REV03!B:B,MATCH(H906,RAW_b_TEI0185_REV03!B:B,)+1):'RAW_b_TEI0185_REV03'!B11977,)+MATCH(H906,RAW_b_TEI0185_REV03!B:B,),3),INDEX(RAW_b_TEI0185_REV03!B:D,MATCH(H906,RAW_b_TEI0185_REV03!B:B,0),3)),"---")))=0,"---",IF(K906&lt;&gt;"---",IF(INDEX(RAW_b_TEI0185_REV03!B:D,MATCH(H906,RAW_b_TEI0185_REV03!B:B,0),3)=L906,INDEX(
RAW_b_TEI0185_REV03!B:D,MATCH(H906,INDEX(RAW_b_TEI0185_REV03!B:B,MATCH(H906,RAW_b_TEI0185_REV03!B:B,)+1):'RAW_b_TEI0185_REV03'!B11977,)+MATCH(H906,RAW_b_TEI0185_REV03!B:B,),3),INDEX(RAW_b_TEI0185_REV03!B:D,MATCH(H906,RAW_b_TEI0185_REV03!B:B,0),3)),"---"))),"---")</f>
        <v>---</v>
      </c>
      <c r="T906">
        <f>COUNTIF(RAW_b_TEI0185_REV03!B:B,G906)</f>
        <v>177</v>
      </c>
      <c r="U906" t="str">
        <f t="shared" si="103"/>
        <v>Pin Header-3.3V</v>
      </c>
      <c r="W906" t="str">
        <f>IF(IF(IFERROR(VLOOKUP(H906,$O$6:$O$50,1,),1)=1,1,0),IFERROR(VLOOKUP($F$2&amp;"-"&amp;H906,RAW_b_TEI0185_REV03!C:G,4,0),"--"),"---")</f>
        <v>---</v>
      </c>
      <c r="X906" t="str">
        <f t="shared" si="104"/>
        <v>---</v>
      </c>
    </row>
    <row r="907" spans="1:24" x14ac:dyDescent="0.25">
      <c r="A907" t="s">
        <v>6036</v>
      </c>
      <c r="B907" t="s">
        <v>5808</v>
      </c>
      <c r="C907" t="s">
        <v>294</v>
      </c>
      <c r="D907" t="s">
        <v>871</v>
      </c>
      <c r="E907">
        <v>3</v>
      </c>
      <c r="F907" t="str">
        <f t="shared" si="98"/>
        <v>J25-3</v>
      </c>
      <c r="G907" t="str">
        <f>VLOOKUP(F907,RAW_b_TEI0185_REV03!A:B,2,0)</f>
        <v>GND</v>
      </c>
      <c r="H907" t="str">
        <f t="shared" si="99"/>
        <v>GND</v>
      </c>
      <c r="I907" t="str">
        <f t="shared" si="100"/>
        <v>--</v>
      </c>
      <c r="J907" t="str">
        <f t="shared" si="101"/>
        <v>---</v>
      </c>
      <c r="K907" t="str">
        <f>IFERROR(IF(J907="--",IF(G907=H907,VLOOKUP(G907,RAW_b_TEI0185_REV03!L:N,3,0),SUM(VLOOKUP(H907,RAW_b_TEI0185_REV03!L:N,3,0),VLOOKUP(G907,RAW_b_TEI0185_REV03!L:N,3,0))),"---"),"---")</f>
        <v>---</v>
      </c>
      <c r="L907" t="str">
        <f t="shared" si="102"/>
        <v>J25-3</v>
      </c>
      <c r="M907" t="str">
        <f>IFERROR(IF(
COUNTIF(B2B!H:H,(IF(K907&lt;&gt;"---",IF(INDEX(RAW_b_TEI0185_REV03!B:D,MATCH(H907,RAW_b_TEI0185_REV03!B:B,0),3)=L907,INDEX(
RAW_b_TEI0185_REV03!B:D,MATCH(H907,INDEX(RAW_b_TEI0185_REV03!B:B,MATCH(H907,RAW_b_TEI0185_REV03!B:B,)+1):'RAW_b_TEI0185_REV03'!B11978,)+MATCH(H907,RAW_b_TEI0185_REV03!B:B,),3),INDEX(RAW_b_TEI0185_REV03!B:D,MATCH(H907,RAW_b_TEI0185_REV03!B:B,0),3)),"---")))=1,"---",IF(K907&lt;&gt;"---",IF(INDEX(RAW_b_TEI0185_REV03!B:D,MATCH(H907,RAW_b_TEI0185_REV03!B:B,0),3)=L907,INDEX(
RAW_b_TEI0185_REV03!B:D,MATCH(H907,INDEX(RAW_b_TEI0185_REV03!B:B,MATCH(H907,RAW_b_TEI0185_REV03!B:B,)+1):'RAW_b_TEI0185_REV03'!B11978,)+MATCH(H907,RAW_b_TEI0185_REV03!B:B,),3),INDEX(RAW_b_TEI0185_REV03!B:D,MATCH(H907,RAW_b_TEI0185_REV03!B:B,0),3)),"---")),"---")</f>
        <v>---</v>
      </c>
      <c r="N907" t="str">
        <f>IFERROR(IF(AND(B907="B2B",J907="--"),L907,IF(
COUNTIF(B2B!H:H,(IF(K907&lt;&gt;"---",IF(INDEX(RAW_b_TEI0185_REV03!B:D,MATCH(H907,RAW_b_TEI0185_REV03!B:B,0),3)=L907,INDEX(
RAW_b_TEI0185_REV03!B:D,MATCH(H907,INDEX(RAW_b_TEI0185_REV03!B:B,MATCH(H907,RAW_b_TEI0185_REV03!B:B,)+1):'RAW_b_TEI0185_REV03'!B11978,)+MATCH(H907,RAW_b_TEI0185_REV03!B:B,),3),INDEX(RAW_b_TEI0185_REV03!B:D,MATCH(H907,RAW_b_TEI0185_REV03!B:B,0),3)),"---")))=0,"---",IF(K907&lt;&gt;"---",IF(INDEX(RAW_b_TEI0185_REV03!B:D,MATCH(H907,RAW_b_TEI0185_REV03!B:B,0),3)=L907,INDEX(
RAW_b_TEI0185_REV03!B:D,MATCH(H907,INDEX(RAW_b_TEI0185_REV03!B:B,MATCH(H907,RAW_b_TEI0185_REV03!B:B,)+1):'RAW_b_TEI0185_REV03'!B11978,)+MATCH(H907,RAW_b_TEI0185_REV03!B:B,),3),INDEX(RAW_b_TEI0185_REV03!B:D,MATCH(H907,RAW_b_TEI0185_REV03!B:B,0),3)),"---"))),"---")</f>
        <v>---</v>
      </c>
      <c r="T907">
        <f>COUNTIF(RAW_b_TEI0185_REV03!B:B,G907)</f>
        <v>2019</v>
      </c>
      <c r="U907" t="str">
        <f t="shared" si="103"/>
        <v>Pin Header-GND</v>
      </c>
      <c r="W907" t="str">
        <f>IF(IF(IFERROR(VLOOKUP(H907,$O$6:$O$50,1,),1)=1,1,0),IFERROR(VLOOKUP($F$2&amp;"-"&amp;H907,RAW_b_TEI0185_REV03!C:G,4,0),"--"),"---")</f>
        <v>---</v>
      </c>
      <c r="X907" t="str">
        <f t="shared" si="104"/>
        <v>---</v>
      </c>
    </row>
    <row r="908" spans="1:24" x14ac:dyDescent="0.25">
      <c r="A908" t="s">
        <v>6037</v>
      </c>
      <c r="B908" t="s">
        <v>5808</v>
      </c>
      <c r="C908" t="s">
        <v>397</v>
      </c>
      <c r="D908" t="s">
        <v>871</v>
      </c>
      <c r="E908">
        <v>4</v>
      </c>
      <c r="F908" t="str">
        <f t="shared" si="98"/>
        <v>J25-4</v>
      </c>
      <c r="G908" t="str">
        <f>VLOOKUP(F908,RAW_b_TEI0185_REV03!A:B,2,0)</f>
        <v>ADDA_IO0</v>
      </c>
      <c r="H908" t="str">
        <f t="shared" si="99"/>
        <v>ADDA_IO0</v>
      </c>
      <c r="I908" t="str">
        <f t="shared" si="100"/>
        <v>--</v>
      </c>
      <c r="J908" t="str">
        <f t="shared" si="101"/>
        <v>--</v>
      </c>
      <c r="K908">
        <f>IFERROR(IF(J908="--",IF(G908=H908,VLOOKUP(G908,RAW_b_TEI0185_REV03!L:N,3,0),SUM(VLOOKUP(H908,RAW_b_TEI0185_REV03!L:N,3,0),VLOOKUP(G908,RAW_b_TEI0185_REV03!L:N,3,0))),"---"),"---")</f>
        <v>15.985300000000001</v>
      </c>
      <c r="L908" t="str">
        <f t="shared" si="102"/>
        <v>J25-4</v>
      </c>
      <c r="M908" t="str">
        <f>IFERROR(IF(
COUNTIF(B2B!H:H,(IF(K908&lt;&gt;"---",IF(INDEX(RAW_b_TEI0185_REV03!B:D,MATCH(H908,RAW_b_TEI0185_REV03!B:B,0),3)=L908,INDEX(
RAW_b_TEI0185_REV03!B:D,MATCH(H908,INDEX(RAW_b_TEI0185_REV03!B:B,MATCH(H908,RAW_b_TEI0185_REV03!B:B,)+1):'RAW_b_TEI0185_REV03'!B11979,)+MATCH(H908,RAW_b_TEI0185_REV03!B:B,),3),INDEX(RAW_b_TEI0185_REV03!B:D,MATCH(H908,RAW_b_TEI0185_REV03!B:B,0),3)),"---")))=1,"---",IF(K908&lt;&gt;"---",IF(INDEX(RAW_b_TEI0185_REV03!B:D,MATCH(H908,RAW_b_TEI0185_REV03!B:B,0),3)=L908,INDEX(
RAW_b_TEI0185_REV03!B:D,MATCH(H908,INDEX(RAW_b_TEI0185_REV03!B:B,MATCH(H908,RAW_b_TEI0185_REV03!B:B,)+1):'RAW_b_TEI0185_REV03'!B11979,)+MATCH(H908,RAW_b_TEI0185_REV03!B:B,),3),INDEX(RAW_b_TEI0185_REV03!B:D,MATCH(H908,RAW_b_TEI0185_REV03!B:B,0),3)),"---")),"---")</f>
        <v>U15-2</v>
      </c>
      <c r="N908" t="str">
        <f>IFERROR(IF(AND(B908="B2B",J908="--"),L908,IF(
COUNTIF(B2B!H:H,(IF(K908&lt;&gt;"---",IF(INDEX(RAW_b_TEI0185_REV03!B:D,MATCH(H908,RAW_b_TEI0185_REV03!B:B,0),3)=L908,INDEX(
RAW_b_TEI0185_REV03!B:D,MATCH(H908,INDEX(RAW_b_TEI0185_REV03!B:B,MATCH(H908,RAW_b_TEI0185_REV03!B:B,)+1):'RAW_b_TEI0185_REV03'!B11979,)+MATCH(H908,RAW_b_TEI0185_REV03!B:B,),3),INDEX(RAW_b_TEI0185_REV03!B:D,MATCH(H908,RAW_b_TEI0185_REV03!B:B,0),3)),"---")))=0,"---",IF(K908&lt;&gt;"---",IF(INDEX(RAW_b_TEI0185_REV03!B:D,MATCH(H908,RAW_b_TEI0185_REV03!B:B,0),3)=L908,INDEX(
RAW_b_TEI0185_REV03!B:D,MATCH(H908,INDEX(RAW_b_TEI0185_REV03!B:B,MATCH(H908,RAW_b_TEI0185_REV03!B:B,)+1):'RAW_b_TEI0185_REV03'!B11979,)+MATCH(H908,RAW_b_TEI0185_REV03!B:B,),3),INDEX(RAW_b_TEI0185_REV03!B:D,MATCH(H908,RAW_b_TEI0185_REV03!B:B,0),3)),"---"))),"---")</f>
        <v>---</v>
      </c>
      <c r="T908">
        <f>COUNTIF(RAW_b_TEI0185_REV03!B:B,G908)</f>
        <v>2</v>
      </c>
      <c r="U908" t="str">
        <f t="shared" si="103"/>
        <v>Pin Header-ADDA_IO0</v>
      </c>
      <c r="W908" t="str">
        <f>IF(IF(IFERROR(VLOOKUP(H908,$O$6:$O$50,1,),1)=1,1,0),IFERROR(VLOOKUP($F$2&amp;"-"&amp;H908,RAW_b_TEI0185_REV03!C:G,4,0),"--"),"---")</f>
        <v>--</v>
      </c>
      <c r="X908" t="str">
        <f t="shared" si="104"/>
        <v>U15-2</v>
      </c>
    </row>
    <row r="909" spans="1:24" x14ac:dyDescent="0.25">
      <c r="A909" t="s">
        <v>6038</v>
      </c>
      <c r="B909" t="s">
        <v>5808</v>
      </c>
      <c r="C909" t="s">
        <v>294</v>
      </c>
      <c r="D909" t="s">
        <v>871</v>
      </c>
      <c r="E909">
        <v>5</v>
      </c>
      <c r="F909" t="str">
        <f t="shared" si="98"/>
        <v>J25-5</v>
      </c>
      <c r="G909" t="str">
        <f>VLOOKUP(F909,RAW_b_TEI0185_REV03!A:B,2,0)</f>
        <v>GND</v>
      </c>
      <c r="H909" t="str">
        <f t="shared" si="99"/>
        <v>GND</v>
      </c>
      <c r="I909" t="str">
        <f t="shared" si="100"/>
        <v>--</v>
      </c>
      <c r="J909" t="str">
        <f t="shared" si="101"/>
        <v>---</v>
      </c>
      <c r="K909" t="str">
        <f>IFERROR(IF(J909="--",IF(G909=H909,VLOOKUP(G909,RAW_b_TEI0185_REV03!L:N,3,0),SUM(VLOOKUP(H909,RAW_b_TEI0185_REV03!L:N,3,0),VLOOKUP(G909,RAW_b_TEI0185_REV03!L:N,3,0))),"---"),"---")</f>
        <v>---</v>
      </c>
      <c r="L909" t="str">
        <f t="shared" si="102"/>
        <v>J25-5</v>
      </c>
      <c r="M909" t="str">
        <f>IFERROR(IF(
COUNTIF(B2B!H:H,(IF(K909&lt;&gt;"---",IF(INDEX(RAW_b_TEI0185_REV03!B:D,MATCH(H909,RAW_b_TEI0185_REV03!B:B,0),3)=L909,INDEX(
RAW_b_TEI0185_REV03!B:D,MATCH(H909,INDEX(RAW_b_TEI0185_REV03!B:B,MATCH(H909,RAW_b_TEI0185_REV03!B:B,)+1):'RAW_b_TEI0185_REV03'!B11980,)+MATCH(H909,RAW_b_TEI0185_REV03!B:B,),3),INDEX(RAW_b_TEI0185_REV03!B:D,MATCH(H909,RAW_b_TEI0185_REV03!B:B,0),3)),"---")))=1,"---",IF(K909&lt;&gt;"---",IF(INDEX(RAW_b_TEI0185_REV03!B:D,MATCH(H909,RAW_b_TEI0185_REV03!B:B,0),3)=L909,INDEX(
RAW_b_TEI0185_REV03!B:D,MATCH(H909,INDEX(RAW_b_TEI0185_REV03!B:B,MATCH(H909,RAW_b_TEI0185_REV03!B:B,)+1):'RAW_b_TEI0185_REV03'!B11980,)+MATCH(H909,RAW_b_TEI0185_REV03!B:B,),3),INDEX(RAW_b_TEI0185_REV03!B:D,MATCH(H909,RAW_b_TEI0185_REV03!B:B,0),3)),"---")),"---")</f>
        <v>---</v>
      </c>
      <c r="N909" t="str">
        <f>IFERROR(IF(AND(B909="B2B",J909="--"),L909,IF(
COUNTIF(B2B!H:H,(IF(K909&lt;&gt;"---",IF(INDEX(RAW_b_TEI0185_REV03!B:D,MATCH(H909,RAW_b_TEI0185_REV03!B:B,0),3)=L909,INDEX(
RAW_b_TEI0185_REV03!B:D,MATCH(H909,INDEX(RAW_b_TEI0185_REV03!B:B,MATCH(H909,RAW_b_TEI0185_REV03!B:B,)+1):'RAW_b_TEI0185_REV03'!B11980,)+MATCH(H909,RAW_b_TEI0185_REV03!B:B,),3),INDEX(RAW_b_TEI0185_REV03!B:D,MATCH(H909,RAW_b_TEI0185_REV03!B:B,0),3)),"---")))=0,"---",IF(K909&lt;&gt;"---",IF(INDEX(RAW_b_TEI0185_REV03!B:D,MATCH(H909,RAW_b_TEI0185_REV03!B:B,0),3)=L909,INDEX(
RAW_b_TEI0185_REV03!B:D,MATCH(H909,INDEX(RAW_b_TEI0185_REV03!B:B,MATCH(H909,RAW_b_TEI0185_REV03!B:B,)+1):'RAW_b_TEI0185_REV03'!B11980,)+MATCH(H909,RAW_b_TEI0185_REV03!B:B,),3),INDEX(RAW_b_TEI0185_REV03!B:D,MATCH(H909,RAW_b_TEI0185_REV03!B:B,0),3)),"---"))),"---")</f>
        <v>---</v>
      </c>
      <c r="T909">
        <f>COUNTIF(RAW_b_TEI0185_REV03!B:B,G909)</f>
        <v>2019</v>
      </c>
      <c r="U909" t="str">
        <f t="shared" si="103"/>
        <v>Pin Header-GND</v>
      </c>
      <c r="W909" t="str">
        <f>IF(IF(IFERROR(VLOOKUP(H909,$O$6:$O$50,1,),1)=1,1,0),IFERROR(VLOOKUP($F$2&amp;"-"&amp;H909,RAW_b_TEI0185_REV03!C:G,4,0),"--"),"---")</f>
        <v>---</v>
      </c>
      <c r="X909" t="str">
        <f t="shared" si="104"/>
        <v>---</v>
      </c>
    </row>
    <row r="910" spans="1:24" x14ac:dyDescent="0.25">
      <c r="A910" t="s">
        <v>6039</v>
      </c>
      <c r="B910" t="s">
        <v>5808</v>
      </c>
      <c r="C910" t="s">
        <v>400</v>
      </c>
      <c r="D910" t="s">
        <v>871</v>
      </c>
      <c r="E910">
        <v>6</v>
      </c>
      <c r="F910" t="str">
        <f t="shared" si="98"/>
        <v>J25-6</v>
      </c>
      <c r="G910" t="str">
        <f>VLOOKUP(F910,RAW_b_TEI0185_REV03!A:B,2,0)</f>
        <v>ADDA_IO1</v>
      </c>
      <c r="H910" t="str">
        <f t="shared" si="99"/>
        <v>ADDA_IO1</v>
      </c>
      <c r="I910" t="str">
        <f t="shared" si="100"/>
        <v>--</v>
      </c>
      <c r="J910" t="str">
        <f t="shared" si="101"/>
        <v>--</v>
      </c>
      <c r="K910">
        <f>IFERROR(IF(J910="--",IF(G910=H910,VLOOKUP(G910,RAW_b_TEI0185_REV03!L:N,3,0),SUM(VLOOKUP(H910,RAW_b_TEI0185_REV03!L:N,3,0),VLOOKUP(G910,RAW_b_TEI0185_REV03!L:N,3,0))),"---"),"---")</f>
        <v>14.1907</v>
      </c>
      <c r="L910" t="str">
        <f t="shared" si="102"/>
        <v>J25-6</v>
      </c>
      <c r="M910" t="str">
        <f>IFERROR(IF(
COUNTIF(B2B!H:H,(IF(K910&lt;&gt;"---",IF(INDEX(RAW_b_TEI0185_REV03!B:D,MATCH(H910,RAW_b_TEI0185_REV03!B:B,0),3)=L910,INDEX(
RAW_b_TEI0185_REV03!B:D,MATCH(H910,INDEX(RAW_b_TEI0185_REV03!B:B,MATCH(H910,RAW_b_TEI0185_REV03!B:B,)+1):'RAW_b_TEI0185_REV03'!B11981,)+MATCH(H910,RAW_b_TEI0185_REV03!B:B,),3),INDEX(RAW_b_TEI0185_REV03!B:D,MATCH(H910,RAW_b_TEI0185_REV03!B:B,0),3)),"---")))=1,"---",IF(K910&lt;&gt;"---",IF(INDEX(RAW_b_TEI0185_REV03!B:D,MATCH(H910,RAW_b_TEI0185_REV03!B:B,0),3)=L910,INDEX(
RAW_b_TEI0185_REV03!B:D,MATCH(H910,INDEX(RAW_b_TEI0185_REV03!B:B,MATCH(H910,RAW_b_TEI0185_REV03!B:B,)+1):'RAW_b_TEI0185_REV03'!B11981,)+MATCH(H910,RAW_b_TEI0185_REV03!B:B,),3),INDEX(RAW_b_TEI0185_REV03!B:D,MATCH(H910,RAW_b_TEI0185_REV03!B:B,0),3)),"---")),"---")</f>
        <v>U15-3</v>
      </c>
      <c r="N910" t="str">
        <f>IFERROR(IF(AND(B910="B2B",J910="--"),L910,IF(
COUNTIF(B2B!H:H,(IF(K910&lt;&gt;"---",IF(INDEX(RAW_b_TEI0185_REV03!B:D,MATCH(H910,RAW_b_TEI0185_REV03!B:B,0),3)=L910,INDEX(
RAW_b_TEI0185_REV03!B:D,MATCH(H910,INDEX(RAW_b_TEI0185_REV03!B:B,MATCH(H910,RAW_b_TEI0185_REV03!B:B,)+1):'RAW_b_TEI0185_REV03'!B11981,)+MATCH(H910,RAW_b_TEI0185_REV03!B:B,),3),INDEX(RAW_b_TEI0185_REV03!B:D,MATCH(H910,RAW_b_TEI0185_REV03!B:B,0),3)),"---")))=0,"---",IF(K910&lt;&gt;"---",IF(INDEX(RAW_b_TEI0185_REV03!B:D,MATCH(H910,RAW_b_TEI0185_REV03!B:B,0),3)=L910,INDEX(
RAW_b_TEI0185_REV03!B:D,MATCH(H910,INDEX(RAW_b_TEI0185_REV03!B:B,MATCH(H910,RAW_b_TEI0185_REV03!B:B,)+1):'RAW_b_TEI0185_REV03'!B11981,)+MATCH(H910,RAW_b_TEI0185_REV03!B:B,),3),INDEX(RAW_b_TEI0185_REV03!B:D,MATCH(H910,RAW_b_TEI0185_REV03!B:B,0),3)),"---"))),"---")</f>
        <v>---</v>
      </c>
      <c r="T910">
        <f>COUNTIF(RAW_b_TEI0185_REV03!B:B,G910)</f>
        <v>2</v>
      </c>
      <c r="U910" t="str">
        <f t="shared" si="103"/>
        <v>Pin Header-ADDA_IO1</v>
      </c>
      <c r="W910" t="str">
        <f>IF(IF(IFERROR(VLOOKUP(H910,$O$6:$O$50,1,),1)=1,1,0),IFERROR(VLOOKUP($F$2&amp;"-"&amp;H910,RAW_b_TEI0185_REV03!C:G,4,0),"--"),"---")</f>
        <v>--</v>
      </c>
      <c r="X910" t="str">
        <f t="shared" si="104"/>
        <v>U15-3</v>
      </c>
    </row>
    <row r="911" spans="1:24" x14ac:dyDescent="0.25">
      <c r="A911" t="s">
        <v>6040</v>
      </c>
      <c r="B911" t="s">
        <v>5808</v>
      </c>
      <c r="C911" t="s">
        <v>294</v>
      </c>
      <c r="D911" t="s">
        <v>871</v>
      </c>
      <c r="E911">
        <v>7</v>
      </c>
      <c r="F911" t="str">
        <f t="shared" si="98"/>
        <v>J25-7</v>
      </c>
      <c r="G911" t="str">
        <f>VLOOKUP(F911,RAW_b_TEI0185_REV03!A:B,2,0)</f>
        <v>GND</v>
      </c>
      <c r="H911" t="str">
        <f t="shared" si="99"/>
        <v>GND</v>
      </c>
      <c r="I911" t="str">
        <f t="shared" si="100"/>
        <v>--</v>
      </c>
      <c r="J911" t="str">
        <f t="shared" si="101"/>
        <v>---</v>
      </c>
      <c r="K911" t="str">
        <f>IFERROR(IF(J911="--",IF(G911=H911,VLOOKUP(G911,RAW_b_TEI0185_REV03!L:N,3,0),SUM(VLOOKUP(H911,RAW_b_TEI0185_REV03!L:N,3,0),VLOOKUP(G911,RAW_b_TEI0185_REV03!L:N,3,0))),"---"),"---")</f>
        <v>---</v>
      </c>
      <c r="L911" t="str">
        <f t="shared" si="102"/>
        <v>J25-7</v>
      </c>
      <c r="M911" t="str">
        <f>IFERROR(IF(
COUNTIF(B2B!H:H,(IF(K911&lt;&gt;"---",IF(INDEX(RAW_b_TEI0185_REV03!B:D,MATCH(H911,RAW_b_TEI0185_REV03!B:B,0),3)=L911,INDEX(
RAW_b_TEI0185_REV03!B:D,MATCH(H911,INDEX(RAW_b_TEI0185_REV03!B:B,MATCH(H911,RAW_b_TEI0185_REV03!B:B,)+1):'RAW_b_TEI0185_REV03'!B11982,)+MATCH(H911,RAW_b_TEI0185_REV03!B:B,),3),INDEX(RAW_b_TEI0185_REV03!B:D,MATCH(H911,RAW_b_TEI0185_REV03!B:B,0),3)),"---")))=1,"---",IF(K911&lt;&gt;"---",IF(INDEX(RAW_b_TEI0185_REV03!B:D,MATCH(H911,RAW_b_TEI0185_REV03!B:B,0),3)=L911,INDEX(
RAW_b_TEI0185_REV03!B:D,MATCH(H911,INDEX(RAW_b_TEI0185_REV03!B:B,MATCH(H911,RAW_b_TEI0185_REV03!B:B,)+1):'RAW_b_TEI0185_REV03'!B11982,)+MATCH(H911,RAW_b_TEI0185_REV03!B:B,),3),INDEX(RAW_b_TEI0185_REV03!B:D,MATCH(H911,RAW_b_TEI0185_REV03!B:B,0),3)),"---")),"---")</f>
        <v>---</v>
      </c>
      <c r="N911" t="str">
        <f>IFERROR(IF(AND(B911="B2B",J911="--"),L911,IF(
COUNTIF(B2B!H:H,(IF(K911&lt;&gt;"---",IF(INDEX(RAW_b_TEI0185_REV03!B:D,MATCH(H911,RAW_b_TEI0185_REV03!B:B,0),3)=L911,INDEX(
RAW_b_TEI0185_REV03!B:D,MATCH(H911,INDEX(RAW_b_TEI0185_REV03!B:B,MATCH(H911,RAW_b_TEI0185_REV03!B:B,)+1):'RAW_b_TEI0185_REV03'!B11982,)+MATCH(H911,RAW_b_TEI0185_REV03!B:B,),3),INDEX(RAW_b_TEI0185_REV03!B:D,MATCH(H911,RAW_b_TEI0185_REV03!B:B,0),3)),"---")))=0,"---",IF(K911&lt;&gt;"---",IF(INDEX(RAW_b_TEI0185_REV03!B:D,MATCH(H911,RAW_b_TEI0185_REV03!B:B,0),3)=L911,INDEX(
RAW_b_TEI0185_REV03!B:D,MATCH(H911,INDEX(RAW_b_TEI0185_REV03!B:B,MATCH(H911,RAW_b_TEI0185_REV03!B:B,)+1):'RAW_b_TEI0185_REV03'!B11982,)+MATCH(H911,RAW_b_TEI0185_REV03!B:B,),3),INDEX(RAW_b_TEI0185_REV03!B:D,MATCH(H911,RAW_b_TEI0185_REV03!B:B,0),3)),"---"))),"---")</f>
        <v>---</v>
      </c>
      <c r="T911">
        <f>COUNTIF(RAW_b_TEI0185_REV03!B:B,G911)</f>
        <v>2019</v>
      </c>
      <c r="U911" t="str">
        <f t="shared" si="103"/>
        <v>Pin Header-GND</v>
      </c>
      <c r="W911" t="str">
        <f>IF(IF(IFERROR(VLOOKUP(H911,$O$6:$O$50,1,),1)=1,1,0),IFERROR(VLOOKUP($F$2&amp;"-"&amp;H911,RAW_b_TEI0185_REV03!C:G,4,0),"--"),"---")</f>
        <v>---</v>
      </c>
      <c r="X911" t="str">
        <f t="shared" si="104"/>
        <v>---</v>
      </c>
    </row>
    <row r="912" spans="1:24" x14ac:dyDescent="0.25">
      <c r="A912" t="s">
        <v>6041</v>
      </c>
      <c r="B912" t="s">
        <v>5808</v>
      </c>
      <c r="C912" t="s">
        <v>402</v>
      </c>
      <c r="D912" t="s">
        <v>871</v>
      </c>
      <c r="E912">
        <v>8</v>
      </c>
      <c r="F912" t="str">
        <f t="shared" si="98"/>
        <v>J25-8</v>
      </c>
      <c r="G912" t="str">
        <f>VLOOKUP(F912,RAW_b_TEI0185_REV03!A:B,2,0)</f>
        <v>ADDA_IO2</v>
      </c>
      <c r="H912" t="str">
        <f t="shared" si="99"/>
        <v>ADDA_IO2</v>
      </c>
      <c r="I912" t="str">
        <f t="shared" si="100"/>
        <v>--</v>
      </c>
      <c r="J912" t="str">
        <f t="shared" si="101"/>
        <v>--</v>
      </c>
      <c r="K912">
        <f>IFERROR(IF(J912="--",IF(G912=H912,VLOOKUP(G912,RAW_b_TEI0185_REV03!L:N,3,0),SUM(VLOOKUP(H912,RAW_b_TEI0185_REV03!L:N,3,0),VLOOKUP(G912,RAW_b_TEI0185_REV03!L:N,3,0))),"---"),"---")</f>
        <v>12.1884</v>
      </c>
      <c r="L912" t="str">
        <f t="shared" si="102"/>
        <v>J25-8</v>
      </c>
      <c r="M912" t="str">
        <f>IFERROR(IF(
COUNTIF(B2B!H:H,(IF(K912&lt;&gt;"---",IF(INDEX(RAW_b_TEI0185_REV03!B:D,MATCH(H912,RAW_b_TEI0185_REV03!B:B,0),3)=L912,INDEX(
RAW_b_TEI0185_REV03!B:D,MATCH(H912,INDEX(RAW_b_TEI0185_REV03!B:B,MATCH(H912,RAW_b_TEI0185_REV03!B:B,)+1):'RAW_b_TEI0185_REV03'!B11983,)+MATCH(H912,RAW_b_TEI0185_REV03!B:B,),3),INDEX(RAW_b_TEI0185_REV03!B:D,MATCH(H912,RAW_b_TEI0185_REV03!B:B,0),3)),"---")))=1,"---",IF(K912&lt;&gt;"---",IF(INDEX(RAW_b_TEI0185_REV03!B:D,MATCH(H912,RAW_b_TEI0185_REV03!B:B,0),3)=L912,INDEX(
RAW_b_TEI0185_REV03!B:D,MATCH(H912,INDEX(RAW_b_TEI0185_REV03!B:B,MATCH(H912,RAW_b_TEI0185_REV03!B:B,)+1):'RAW_b_TEI0185_REV03'!B11983,)+MATCH(H912,RAW_b_TEI0185_REV03!B:B,),3),INDEX(RAW_b_TEI0185_REV03!B:D,MATCH(H912,RAW_b_TEI0185_REV03!B:B,0),3)),"---")),"---")</f>
        <v>U15-4</v>
      </c>
      <c r="N912" t="str">
        <f>IFERROR(IF(AND(B912="B2B",J912="--"),L912,IF(
COUNTIF(B2B!H:H,(IF(K912&lt;&gt;"---",IF(INDEX(RAW_b_TEI0185_REV03!B:D,MATCH(H912,RAW_b_TEI0185_REV03!B:B,0),3)=L912,INDEX(
RAW_b_TEI0185_REV03!B:D,MATCH(H912,INDEX(RAW_b_TEI0185_REV03!B:B,MATCH(H912,RAW_b_TEI0185_REV03!B:B,)+1):'RAW_b_TEI0185_REV03'!B11983,)+MATCH(H912,RAW_b_TEI0185_REV03!B:B,),3),INDEX(RAW_b_TEI0185_REV03!B:D,MATCH(H912,RAW_b_TEI0185_REV03!B:B,0),3)),"---")))=0,"---",IF(K912&lt;&gt;"---",IF(INDEX(RAW_b_TEI0185_REV03!B:D,MATCH(H912,RAW_b_TEI0185_REV03!B:B,0),3)=L912,INDEX(
RAW_b_TEI0185_REV03!B:D,MATCH(H912,INDEX(RAW_b_TEI0185_REV03!B:B,MATCH(H912,RAW_b_TEI0185_REV03!B:B,)+1):'RAW_b_TEI0185_REV03'!B11983,)+MATCH(H912,RAW_b_TEI0185_REV03!B:B,),3),INDEX(RAW_b_TEI0185_REV03!B:D,MATCH(H912,RAW_b_TEI0185_REV03!B:B,0),3)),"---"))),"---")</f>
        <v>---</v>
      </c>
      <c r="T912">
        <f>COUNTIF(RAW_b_TEI0185_REV03!B:B,G912)</f>
        <v>2</v>
      </c>
      <c r="U912" t="str">
        <f t="shared" si="103"/>
        <v>Pin Header-ADDA_IO2</v>
      </c>
      <c r="W912" t="str">
        <f>IF(IF(IFERROR(VLOOKUP(H912,$O$6:$O$50,1,),1)=1,1,0),IFERROR(VLOOKUP($F$2&amp;"-"&amp;H912,RAW_b_TEI0185_REV03!C:G,4,0),"--"),"---")</f>
        <v>--</v>
      </c>
      <c r="X912" t="str">
        <f t="shared" si="104"/>
        <v>U15-4</v>
      </c>
    </row>
    <row r="913" spans="1:24" x14ac:dyDescent="0.25">
      <c r="A913" t="s">
        <v>6042</v>
      </c>
      <c r="B913" t="s">
        <v>5808</v>
      </c>
      <c r="C913" t="s">
        <v>294</v>
      </c>
      <c r="D913" t="s">
        <v>871</v>
      </c>
      <c r="E913">
        <v>9</v>
      </c>
      <c r="F913" t="str">
        <f t="shared" si="98"/>
        <v>J25-9</v>
      </c>
      <c r="G913" t="str">
        <f>VLOOKUP(F913,RAW_b_TEI0185_REV03!A:B,2,0)</f>
        <v>GND</v>
      </c>
      <c r="H913" t="str">
        <f t="shared" si="99"/>
        <v>GND</v>
      </c>
      <c r="I913" t="str">
        <f t="shared" si="100"/>
        <v>--</v>
      </c>
      <c r="J913" t="str">
        <f t="shared" si="101"/>
        <v>---</v>
      </c>
      <c r="K913" t="str">
        <f>IFERROR(IF(J913="--",IF(G913=H913,VLOOKUP(G913,RAW_b_TEI0185_REV03!L:N,3,0),SUM(VLOOKUP(H913,RAW_b_TEI0185_REV03!L:N,3,0),VLOOKUP(G913,RAW_b_TEI0185_REV03!L:N,3,0))),"---"),"---")</f>
        <v>---</v>
      </c>
      <c r="L913" t="str">
        <f t="shared" si="102"/>
        <v>J25-9</v>
      </c>
      <c r="M913" t="str">
        <f>IFERROR(IF(
COUNTIF(B2B!H:H,(IF(K913&lt;&gt;"---",IF(INDEX(RAW_b_TEI0185_REV03!B:D,MATCH(H913,RAW_b_TEI0185_REV03!B:B,0),3)=L913,INDEX(
RAW_b_TEI0185_REV03!B:D,MATCH(H913,INDEX(RAW_b_TEI0185_REV03!B:B,MATCH(H913,RAW_b_TEI0185_REV03!B:B,)+1):'RAW_b_TEI0185_REV03'!B11984,)+MATCH(H913,RAW_b_TEI0185_REV03!B:B,),3),INDEX(RAW_b_TEI0185_REV03!B:D,MATCH(H913,RAW_b_TEI0185_REV03!B:B,0),3)),"---")))=1,"---",IF(K913&lt;&gt;"---",IF(INDEX(RAW_b_TEI0185_REV03!B:D,MATCH(H913,RAW_b_TEI0185_REV03!B:B,0),3)=L913,INDEX(
RAW_b_TEI0185_REV03!B:D,MATCH(H913,INDEX(RAW_b_TEI0185_REV03!B:B,MATCH(H913,RAW_b_TEI0185_REV03!B:B,)+1):'RAW_b_TEI0185_REV03'!B11984,)+MATCH(H913,RAW_b_TEI0185_REV03!B:B,),3),INDEX(RAW_b_TEI0185_REV03!B:D,MATCH(H913,RAW_b_TEI0185_REV03!B:B,0),3)),"---")),"---")</f>
        <v>---</v>
      </c>
      <c r="N913" t="str">
        <f>IFERROR(IF(AND(B913="B2B",J913="--"),L913,IF(
COUNTIF(B2B!H:H,(IF(K913&lt;&gt;"---",IF(INDEX(RAW_b_TEI0185_REV03!B:D,MATCH(H913,RAW_b_TEI0185_REV03!B:B,0),3)=L913,INDEX(
RAW_b_TEI0185_REV03!B:D,MATCH(H913,INDEX(RAW_b_TEI0185_REV03!B:B,MATCH(H913,RAW_b_TEI0185_REV03!B:B,)+1):'RAW_b_TEI0185_REV03'!B11984,)+MATCH(H913,RAW_b_TEI0185_REV03!B:B,),3),INDEX(RAW_b_TEI0185_REV03!B:D,MATCH(H913,RAW_b_TEI0185_REV03!B:B,0),3)),"---")))=0,"---",IF(K913&lt;&gt;"---",IF(INDEX(RAW_b_TEI0185_REV03!B:D,MATCH(H913,RAW_b_TEI0185_REV03!B:B,0),3)=L913,INDEX(
RAW_b_TEI0185_REV03!B:D,MATCH(H913,INDEX(RAW_b_TEI0185_REV03!B:B,MATCH(H913,RAW_b_TEI0185_REV03!B:B,)+1):'RAW_b_TEI0185_REV03'!B11984,)+MATCH(H913,RAW_b_TEI0185_REV03!B:B,),3),INDEX(RAW_b_TEI0185_REV03!B:D,MATCH(H913,RAW_b_TEI0185_REV03!B:B,0),3)),"---"))),"---")</f>
        <v>---</v>
      </c>
      <c r="T913">
        <f>COUNTIF(RAW_b_TEI0185_REV03!B:B,G913)</f>
        <v>2019</v>
      </c>
      <c r="U913" t="str">
        <f t="shared" si="103"/>
        <v>Pin Header-GND</v>
      </c>
      <c r="W913" t="str">
        <f>IF(IF(IFERROR(VLOOKUP(H913,$O$6:$O$50,1,),1)=1,1,0),IFERROR(VLOOKUP($F$2&amp;"-"&amp;H913,RAW_b_TEI0185_REV03!C:G,4,0),"--"),"---")</f>
        <v>---</v>
      </c>
      <c r="X913" t="str">
        <f t="shared" si="104"/>
        <v>---</v>
      </c>
    </row>
    <row r="914" spans="1:24" x14ac:dyDescent="0.25">
      <c r="A914" t="s">
        <v>6043</v>
      </c>
      <c r="B914" t="s">
        <v>5808</v>
      </c>
      <c r="C914" t="s">
        <v>405</v>
      </c>
      <c r="D914" t="s">
        <v>871</v>
      </c>
      <c r="E914">
        <v>10</v>
      </c>
      <c r="F914" t="str">
        <f t="shared" si="98"/>
        <v>J25-10</v>
      </c>
      <c r="G914" t="str">
        <f>VLOOKUP(F914,RAW_b_TEI0185_REV03!A:B,2,0)</f>
        <v>ADDA_IO3</v>
      </c>
      <c r="H914" t="str">
        <f t="shared" si="99"/>
        <v>ADDA_IO3</v>
      </c>
      <c r="I914" t="str">
        <f t="shared" si="100"/>
        <v>--</v>
      </c>
      <c r="J914" t="str">
        <f t="shared" si="101"/>
        <v>--</v>
      </c>
      <c r="K914">
        <f>IFERROR(IF(J914="--",IF(G914=H914,VLOOKUP(G914,RAW_b_TEI0185_REV03!L:N,3,0),SUM(VLOOKUP(H914,RAW_b_TEI0185_REV03!L:N,3,0),VLOOKUP(G914,RAW_b_TEI0185_REV03!L:N,3,0))),"---"),"---")</f>
        <v>9.8153000000000006</v>
      </c>
      <c r="L914" t="str">
        <f t="shared" si="102"/>
        <v>J25-10</v>
      </c>
      <c r="M914" t="str">
        <f>IFERROR(IF(
COUNTIF(B2B!H:H,(IF(K914&lt;&gt;"---",IF(INDEX(RAW_b_TEI0185_REV03!B:D,MATCH(H914,RAW_b_TEI0185_REV03!B:B,0),3)=L914,INDEX(
RAW_b_TEI0185_REV03!B:D,MATCH(H914,INDEX(RAW_b_TEI0185_REV03!B:B,MATCH(H914,RAW_b_TEI0185_REV03!B:B,)+1):'RAW_b_TEI0185_REV03'!B11985,)+MATCH(H914,RAW_b_TEI0185_REV03!B:B,),3),INDEX(RAW_b_TEI0185_REV03!B:D,MATCH(H914,RAW_b_TEI0185_REV03!B:B,0),3)),"---")))=1,"---",IF(K914&lt;&gt;"---",IF(INDEX(RAW_b_TEI0185_REV03!B:D,MATCH(H914,RAW_b_TEI0185_REV03!B:B,0),3)=L914,INDEX(
RAW_b_TEI0185_REV03!B:D,MATCH(H914,INDEX(RAW_b_TEI0185_REV03!B:B,MATCH(H914,RAW_b_TEI0185_REV03!B:B,)+1):'RAW_b_TEI0185_REV03'!B11985,)+MATCH(H914,RAW_b_TEI0185_REV03!B:B,),3),INDEX(RAW_b_TEI0185_REV03!B:D,MATCH(H914,RAW_b_TEI0185_REV03!B:B,0),3)),"---")),"---")</f>
        <v>U15-5</v>
      </c>
      <c r="N914" t="str">
        <f>IFERROR(IF(AND(B914="B2B",J914="--"),L914,IF(
COUNTIF(B2B!H:H,(IF(K914&lt;&gt;"---",IF(INDEX(RAW_b_TEI0185_REV03!B:D,MATCH(H914,RAW_b_TEI0185_REV03!B:B,0),3)=L914,INDEX(
RAW_b_TEI0185_REV03!B:D,MATCH(H914,INDEX(RAW_b_TEI0185_REV03!B:B,MATCH(H914,RAW_b_TEI0185_REV03!B:B,)+1):'RAW_b_TEI0185_REV03'!B11985,)+MATCH(H914,RAW_b_TEI0185_REV03!B:B,),3),INDEX(RAW_b_TEI0185_REV03!B:D,MATCH(H914,RAW_b_TEI0185_REV03!B:B,0),3)),"---")))=0,"---",IF(K914&lt;&gt;"---",IF(INDEX(RAW_b_TEI0185_REV03!B:D,MATCH(H914,RAW_b_TEI0185_REV03!B:B,0),3)=L914,INDEX(
RAW_b_TEI0185_REV03!B:D,MATCH(H914,INDEX(RAW_b_TEI0185_REV03!B:B,MATCH(H914,RAW_b_TEI0185_REV03!B:B,)+1):'RAW_b_TEI0185_REV03'!B11985,)+MATCH(H914,RAW_b_TEI0185_REV03!B:B,),3),INDEX(RAW_b_TEI0185_REV03!B:D,MATCH(H914,RAW_b_TEI0185_REV03!B:B,0),3)),"---"))),"---")</f>
        <v>---</v>
      </c>
      <c r="T914">
        <f>COUNTIF(RAW_b_TEI0185_REV03!B:B,G914)</f>
        <v>2</v>
      </c>
      <c r="U914" t="str">
        <f t="shared" si="103"/>
        <v>Pin Header-ADDA_IO3</v>
      </c>
      <c r="W914" t="str">
        <f>IF(IF(IFERROR(VLOOKUP(H914,$O$6:$O$50,1,),1)=1,1,0),IFERROR(VLOOKUP($F$2&amp;"-"&amp;H914,RAW_b_TEI0185_REV03!C:G,4,0),"--"),"---")</f>
        <v>--</v>
      </c>
      <c r="X914" t="str">
        <f t="shared" si="104"/>
        <v>U15-5</v>
      </c>
    </row>
    <row r="915" spans="1:24" x14ac:dyDescent="0.25">
      <c r="A915" t="s">
        <v>6044</v>
      </c>
      <c r="B915" t="s">
        <v>5808</v>
      </c>
      <c r="C915" t="s">
        <v>294</v>
      </c>
      <c r="D915" t="s">
        <v>871</v>
      </c>
      <c r="E915">
        <v>11</v>
      </c>
      <c r="F915" t="str">
        <f t="shared" si="98"/>
        <v>J25-11</v>
      </c>
      <c r="G915" t="str">
        <f>VLOOKUP(F915,RAW_b_TEI0185_REV03!A:B,2,0)</f>
        <v>GND</v>
      </c>
      <c r="H915" t="str">
        <f t="shared" si="99"/>
        <v>GND</v>
      </c>
      <c r="I915" t="str">
        <f t="shared" si="100"/>
        <v>--</v>
      </c>
      <c r="J915" t="str">
        <f t="shared" si="101"/>
        <v>---</v>
      </c>
      <c r="K915" t="str">
        <f>IFERROR(IF(J915="--",IF(G915=H915,VLOOKUP(G915,RAW_b_TEI0185_REV03!L:N,3,0),SUM(VLOOKUP(H915,RAW_b_TEI0185_REV03!L:N,3,0),VLOOKUP(G915,RAW_b_TEI0185_REV03!L:N,3,0))),"---"),"---")</f>
        <v>---</v>
      </c>
      <c r="L915" t="str">
        <f t="shared" si="102"/>
        <v>J25-11</v>
      </c>
      <c r="M915" t="str">
        <f>IFERROR(IF(
COUNTIF(B2B!H:H,(IF(K915&lt;&gt;"---",IF(INDEX(RAW_b_TEI0185_REV03!B:D,MATCH(H915,RAW_b_TEI0185_REV03!B:B,0),3)=L915,INDEX(
RAW_b_TEI0185_REV03!B:D,MATCH(H915,INDEX(RAW_b_TEI0185_REV03!B:B,MATCH(H915,RAW_b_TEI0185_REV03!B:B,)+1):'RAW_b_TEI0185_REV03'!B11986,)+MATCH(H915,RAW_b_TEI0185_REV03!B:B,),3),INDEX(RAW_b_TEI0185_REV03!B:D,MATCH(H915,RAW_b_TEI0185_REV03!B:B,0),3)),"---")))=1,"---",IF(K915&lt;&gt;"---",IF(INDEX(RAW_b_TEI0185_REV03!B:D,MATCH(H915,RAW_b_TEI0185_REV03!B:B,0),3)=L915,INDEX(
RAW_b_TEI0185_REV03!B:D,MATCH(H915,INDEX(RAW_b_TEI0185_REV03!B:B,MATCH(H915,RAW_b_TEI0185_REV03!B:B,)+1):'RAW_b_TEI0185_REV03'!B11986,)+MATCH(H915,RAW_b_TEI0185_REV03!B:B,),3),INDEX(RAW_b_TEI0185_REV03!B:D,MATCH(H915,RAW_b_TEI0185_REV03!B:B,0),3)),"---")),"---")</f>
        <v>---</v>
      </c>
      <c r="N915" t="str">
        <f>IFERROR(IF(AND(B915="B2B",J915="--"),L915,IF(
COUNTIF(B2B!H:H,(IF(K915&lt;&gt;"---",IF(INDEX(RAW_b_TEI0185_REV03!B:D,MATCH(H915,RAW_b_TEI0185_REV03!B:B,0),3)=L915,INDEX(
RAW_b_TEI0185_REV03!B:D,MATCH(H915,INDEX(RAW_b_TEI0185_REV03!B:B,MATCH(H915,RAW_b_TEI0185_REV03!B:B,)+1):'RAW_b_TEI0185_REV03'!B11986,)+MATCH(H915,RAW_b_TEI0185_REV03!B:B,),3),INDEX(RAW_b_TEI0185_REV03!B:D,MATCH(H915,RAW_b_TEI0185_REV03!B:B,0),3)),"---")))=0,"---",IF(K915&lt;&gt;"---",IF(INDEX(RAW_b_TEI0185_REV03!B:D,MATCH(H915,RAW_b_TEI0185_REV03!B:B,0),3)=L915,INDEX(
RAW_b_TEI0185_REV03!B:D,MATCH(H915,INDEX(RAW_b_TEI0185_REV03!B:B,MATCH(H915,RAW_b_TEI0185_REV03!B:B,)+1):'RAW_b_TEI0185_REV03'!B11986,)+MATCH(H915,RAW_b_TEI0185_REV03!B:B,),3),INDEX(RAW_b_TEI0185_REV03!B:D,MATCH(H915,RAW_b_TEI0185_REV03!B:B,0),3)),"---"))),"---")</f>
        <v>---</v>
      </c>
      <c r="T915">
        <f>COUNTIF(RAW_b_TEI0185_REV03!B:B,G915)</f>
        <v>2019</v>
      </c>
      <c r="U915" t="str">
        <f t="shared" si="103"/>
        <v>Pin Header-GND</v>
      </c>
      <c r="W915" t="str">
        <f>IF(IF(IFERROR(VLOOKUP(H915,$O$6:$O$50,1,),1)=1,1,0),IFERROR(VLOOKUP($F$2&amp;"-"&amp;H915,RAW_b_TEI0185_REV03!C:G,4,0),"--"),"---")</f>
        <v>---</v>
      </c>
      <c r="X915" t="str">
        <f t="shared" si="104"/>
        <v>---</v>
      </c>
    </row>
    <row r="916" spans="1:24" x14ac:dyDescent="0.25">
      <c r="A916" t="s">
        <v>6045</v>
      </c>
      <c r="B916" t="s">
        <v>5808</v>
      </c>
      <c r="C916" t="s">
        <v>408</v>
      </c>
      <c r="D916" t="s">
        <v>871</v>
      </c>
      <c r="E916">
        <v>12</v>
      </c>
      <c r="F916" t="str">
        <f t="shared" si="98"/>
        <v>J25-12</v>
      </c>
      <c r="G916" t="str">
        <f>VLOOKUP(F916,RAW_b_TEI0185_REV03!A:B,2,0)</f>
        <v>ADDA_IO4</v>
      </c>
      <c r="H916" t="str">
        <f t="shared" si="99"/>
        <v>ADDA_IO4</v>
      </c>
      <c r="I916" t="str">
        <f t="shared" si="100"/>
        <v>--</v>
      </c>
      <c r="J916" t="str">
        <f t="shared" si="101"/>
        <v>--</v>
      </c>
      <c r="K916">
        <f>IFERROR(IF(J916="--",IF(G916=H916,VLOOKUP(G916,RAW_b_TEI0185_REV03!L:N,3,0),SUM(VLOOKUP(H916,RAW_b_TEI0185_REV03!L:N,3,0),VLOOKUP(G916,RAW_b_TEI0185_REV03!L:N,3,0))),"---"),"---")</f>
        <v>9.1430000000000007</v>
      </c>
      <c r="L916" t="str">
        <f t="shared" si="102"/>
        <v>J25-12</v>
      </c>
      <c r="M916" t="str">
        <f>IFERROR(IF(
COUNTIF(B2B!H:H,(IF(K916&lt;&gt;"---",IF(INDEX(RAW_b_TEI0185_REV03!B:D,MATCH(H916,RAW_b_TEI0185_REV03!B:B,0),3)=L916,INDEX(
RAW_b_TEI0185_REV03!B:D,MATCH(H916,INDEX(RAW_b_TEI0185_REV03!B:B,MATCH(H916,RAW_b_TEI0185_REV03!B:B,)+1):'RAW_b_TEI0185_REV03'!B11987,)+MATCH(H916,RAW_b_TEI0185_REV03!B:B,),3),INDEX(RAW_b_TEI0185_REV03!B:D,MATCH(H916,RAW_b_TEI0185_REV03!B:B,0),3)),"---")))=1,"---",IF(K916&lt;&gt;"---",IF(INDEX(RAW_b_TEI0185_REV03!B:D,MATCH(H916,RAW_b_TEI0185_REV03!B:B,0),3)=L916,INDEX(
RAW_b_TEI0185_REV03!B:D,MATCH(H916,INDEX(RAW_b_TEI0185_REV03!B:B,MATCH(H916,RAW_b_TEI0185_REV03!B:B,)+1):'RAW_b_TEI0185_REV03'!B11987,)+MATCH(H916,RAW_b_TEI0185_REV03!B:B,),3),INDEX(RAW_b_TEI0185_REV03!B:D,MATCH(H916,RAW_b_TEI0185_REV03!B:B,0),3)),"---")),"---")</f>
        <v>U15-8</v>
      </c>
      <c r="N916" t="str">
        <f>IFERROR(IF(AND(B916="B2B",J916="--"),L916,IF(
COUNTIF(B2B!H:H,(IF(K916&lt;&gt;"---",IF(INDEX(RAW_b_TEI0185_REV03!B:D,MATCH(H916,RAW_b_TEI0185_REV03!B:B,0),3)=L916,INDEX(
RAW_b_TEI0185_REV03!B:D,MATCH(H916,INDEX(RAW_b_TEI0185_REV03!B:B,MATCH(H916,RAW_b_TEI0185_REV03!B:B,)+1):'RAW_b_TEI0185_REV03'!B11987,)+MATCH(H916,RAW_b_TEI0185_REV03!B:B,),3),INDEX(RAW_b_TEI0185_REV03!B:D,MATCH(H916,RAW_b_TEI0185_REV03!B:B,0),3)),"---")))=0,"---",IF(K916&lt;&gt;"---",IF(INDEX(RAW_b_TEI0185_REV03!B:D,MATCH(H916,RAW_b_TEI0185_REV03!B:B,0),3)=L916,INDEX(
RAW_b_TEI0185_REV03!B:D,MATCH(H916,INDEX(RAW_b_TEI0185_REV03!B:B,MATCH(H916,RAW_b_TEI0185_REV03!B:B,)+1):'RAW_b_TEI0185_REV03'!B11987,)+MATCH(H916,RAW_b_TEI0185_REV03!B:B,),3),INDEX(RAW_b_TEI0185_REV03!B:D,MATCH(H916,RAW_b_TEI0185_REV03!B:B,0),3)),"---"))),"---")</f>
        <v>---</v>
      </c>
      <c r="T916">
        <f>COUNTIF(RAW_b_TEI0185_REV03!B:B,G916)</f>
        <v>2</v>
      </c>
      <c r="U916" t="str">
        <f t="shared" si="103"/>
        <v>Pin Header-ADDA_IO4</v>
      </c>
      <c r="W916" t="str">
        <f>IF(IF(IFERROR(VLOOKUP(H916,$O$6:$O$50,1,),1)=1,1,0),IFERROR(VLOOKUP($F$2&amp;"-"&amp;H916,RAW_b_TEI0185_REV03!C:G,4,0),"--"),"---")</f>
        <v>--</v>
      </c>
      <c r="X916" t="str">
        <f t="shared" si="104"/>
        <v>U15-8</v>
      </c>
    </row>
    <row r="917" spans="1:24" x14ac:dyDescent="0.25">
      <c r="A917" t="s">
        <v>6046</v>
      </c>
      <c r="B917" t="s">
        <v>5808</v>
      </c>
      <c r="C917" t="s">
        <v>294</v>
      </c>
      <c r="D917" t="s">
        <v>871</v>
      </c>
      <c r="E917">
        <v>13</v>
      </c>
      <c r="F917" t="str">
        <f t="shared" si="98"/>
        <v>J25-13</v>
      </c>
      <c r="G917" t="str">
        <f>VLOOKUP(F917,RAW_b_TEI0185_REV03!A:B,2,0)</f>
        <v>GND</v>
      </c>
      <c r="H917" t="str">
        <f t="shared" si="99"/>
        <v>GND</v>
      </c>
      <c r="I917" t="str">
        <f t="shared" si="100"/>
        <v>--</v>
      </c>
      <c r="J917" t="str">
        <f t="shared" si="101"/>
        <v>---</v>
      </c>
      <c r="K917" t="str">
        <f>IFERROR(IF(J917="--",IF(G917=H917,VLOOKUP(G917,RAW_b_TEI0185_REV03!L:N,3,0),SUM(VLOOKUP(H917,RAW_b_TEI0185_REV03!L:N,3,0),VLOOKUP(G917,RAW_b_TEI0185_REV03!L:N,3,0))),"---"),"---")</f>
        <v>---</v>
      </c>
      <c r="L917" t="str">
        <f t="shared" si="102"/>
        <v>J25-13</v>
      </c>
      <c r="M917" t="str">
        <f>IFERROR(IF(
COUNTIF(B2B!H:H,(IF(K917&lt;&gt;"---",IF(INDEX(RAW_b_TEI0185_REV03!B:D,MATCH(H917,RAW_b_TEI0185_REV03!B:B,0),3)=L917,INDEX(
RAW_b_TEI0185_REV03!B:D,MATCH(H917,INDEX(RAW_b_TEI0185_REV03!B:B,MATCH(H917,RAW_b_TEI0185_REV03!B:B,)+1):'RAW_b_TEI0185_REV03'!B11988,)+MATCH(H917,RAW_b_TEI0185_REV03!B:B,),3),INDEX(RAW_b_TEI0185_REV03!B:D,MATCH(H917,RAW_b_TEI0185_REV03!B:B,0),3)),"---")))=1,"---",IF(K917&lt;&gt;"---",IF(INDEX(RAW_b_TEI0185_REV03!B:D,MATCH(H917,RAW_b_TEI0185_REV03!B:B,0),3)=L917,INDEX(
RAW_b_TEI0185_REV03!B:D,MATCH(H917,INDEX(RAW_b_TEI0185_REV03!B:B,MATCH(H917,RAW_b_TEI0185_REV03!B:B,)+1):'RAW_b_TEI0185_REV03'!B11988,)+MATCH(H917,RAW_b_TEI0185_REV03!B:B,),3),INDEX(RAW_b_TEI0185_REV03!B:D,MATCH(H917,RAW_b_TEI0185_REV03!B:B,0),3)),"---")),"---")</f>
        <v>---</v>
      </c>
      <c r="N917" t="str">
        <f>IFERROR(IF(AND(B917="B2B",J917="--"),L917,IF(
COUNTIF(B2B!H:H,(IF(K917&lt;&gt;"---",IF(INDEX(RAW_b_TEI0185_REV03!B:D,MATCH(H917,RAW_b_TEI0185_REV03!B:B,0),3)=L917,INDEX(
RAW_b_TEI0185_REV03!B:D,MATCH(H917,INDEX(RAW_b_TEI0185_REV03!B:B,MATCH(H917,RAW_b_TEI0185_REV03!B:B,)+1):'RAW_b_TEI0185_REV03'!B11988,)+MATCH(H917,RAW_b_TEI0185_REV03!B:B,),3),INDEX(RAW_b_TEI0185_REV03!B:D,MATCH(H917,RAW_b_TEI0185_REV03!B:B,0),3)),"---")))=0,"---",IF(K917&lt;&gt;"---",IF(INDEX(RAW_b_TEI0185_REV03!B:D,MATCH(H917,RAW_b_TEI0185_REV03!B:B,0),3)=L917,INDEX(
RAW_b_TEI0185_REV03!B:D,MATCH(H917,INDEX(RAW_b_TEI0185_REV03!B:B,MATCH(H917,RAW_b_TEI0185_REV03!B:B,)+1):'RAW_b_TEI0185_REV03'!B11988,)+MATCH(H917,RAW_b_TEI0185_REV03!B:B,),3),INDEX(RAW_b_TEI0185_REV03!B:D,MATCH(H917,RAW_b_TEI0185_REV03!B:B,0),3)),"---"))),"---")</f>
        <v>---</v>
      </c>
      <c r="T917">
        <f>COUNTIF(RAW_b_TEI0185_REV03!B:B,G917)</f>
        <v>2019</v>
      </c>
      <c r="U917" t="str">
        <f t="shared" si="103"/>
        <v>Pin Header-GND</v>
      </c>
      <c r="W917" t="str">
        <f>IF(IF(IFERROR(VLOOKUP(H917,$O$6:$O$50,1,),1)=1,1,0),IFERROR(VLOOKUP($F$2&amp;"-"&amp;H917,RAW_b_TEI0185_REV03!C:G,4,0),"--"),"---")</f>
        <v>---</v>
      </c>
      <c r="X917" t="str">
        <f t="shared" si="104"/>
        <v>---</v>
      </c>
    </row>
    <row r="918" spans="1:24" x14ac:dyDescent="0.25">
      <c r="A918" t="s">
        <v>6047</v>
      </c>
      <c r="B918" t="s">
        <v>5808</v>
      </c>
      <c r="C918" t="s">
        <v>410</v>
      </c>
      <c r="D918" t="s">
        <v>871</v>
      </c>
      <c r="E918">
        <v>14</v>
      </c>
      <c r="F918" t="str">
        <f t="shared" si="98"/>
        <v>J25-14</v>
      </c>
      <c r="G918" t="str">
        <f>VLOOKUP(F918,RAW_b_TEI0185_REV03!A:B,2,0)</f>
        <v>ADDA_IO5</v>
      </c>
      <c r="H918" t="str">
        <f t="shared" si="99"/>
        <v>ADDA_IO5</v>
      </c>
      <c r="I918" t="str">
        <f t="shared" si="100"/>
        <v>--</v>
      </c>
      <c r="J918" t="str">
        <f t="shared" si="101"/>
        <v>--</v>
      </c>
      <c r="K918">
        <f>IFERROR(IF(J918="--",IF(G918=H918,VLOOKUP(G918,RAW_b_TEI0185_REV03!L:N,3,0),SUM(VLOOKUP(H918,RAW_b_TEI0185_REV03!L:N,3,0),VLOOKUP(G918,RAW_b_TEI0185_REV03!L:N,3,0))),"---"),"---")</f>
        <v>11.170999999999999</v>
      </c>
      <c r="L918" t="str">
        <f t="shared" si="102"/>
        <v>J25-14</v>
      </c>
      <c r="M918" t="str">
        <f>IFERROR(IF(
COUNTIF(B2B!H:H,(IF(K918&lt;&gt;"---",IF(INDEX(RAW_b_TEI0185_REV03!B:D,MATCH(H918,RAW_b_TEI0185_REV03!B:B,0),3)=L918,INDEX(
RAW_b_TEI0185_REV03!B:D,MATCH(H918,INDEX(RAW_b_TEI0185_REV03!B:B,MATCH(H918,RAW_b_TEI0185_REV03!B:B,)+1):'RAW_b_TEI0185_REV03'!B11989,)+MATCH(H918,RAW_b_TEI0185_REV03!B:B,),3),INDEX(RAW_b_TEI0185_REV03!B:D,MATCH(H918,RAW_b_TEI0185_REV03!B:B,0),3)),"---")))=1,"---",IF(K918&lt;&gt;"---",IF(INDEX(RAW_b_TEI0185_REV03!B:D,MATCH(H918,RAW_b_TEI0185_REV03!B:B,0),3)=L918,INDEX(
RAW_b_TEI0185_REV03!B:D,MATCH(H918,INDEX(RAW_b_TEI0185_REV03!B:B,MATCH(H918,RAW_b_TEI0185_REV03!B:B,)+1):'RAW_b_TEI0185_REV03'!B11989,)+MATCH(H918,RAW_b_TEI0185_REV03!B:B,),3),INDEX(RAW_b_TEI0185_REV03!B:D,MATCH(H918,RAW_b_TEI0185_REV03!B:B,0),3)),"---")),"---")</f>
        <v>U15-9</v>
      </c>
      <c r="N918" t="str">
        <f>IFERROR(IF(AND(B918="B2B",J918="--"),L918,IF(
COUNTIF(B2B!H:H,(IF(K918&lt;&gt;"---",IF(INDEX(RAW_b_TEI0185_REV03!B:D,MATCH(H918,RAW_b_TEI0185_REV03!B:B,0),3)=L918,INDEX(
RAW_b_TEI0185_REV03!B:D,MATCH(H918,INDEX(RAW_b_TEI0185_REV03!B:B,MATCH(H918,RAW_b_TEI0185_REV03!B:B,)+1):'RAW_b_TEI0185_REV03'!B11989,)+MATCH(H918,RAW_b_TEI0185_REV03!B:B,),3),INDEX(RAW_b_TEI0185_REV03!B:D,MATCH(H918,RAW_b_TEI0185_REV03!B:B,0),3)),"---")))=0,"---",IF(K918&lt;&gt;"---",IF(INDEX(RAW_b_TEI0185_REV03!B:D,MATCH(H918,RAW_b_TEI0185_REV03!B:B,0),3)=L918,INDEX(
RAW_b_TEI0185_REV03!B:D,MATCH(H918,INDEX(RAW_b_TEI0185_REV03!B:B,MATCH(H918,RAW_b_TEI0185_REV03!B:B,)+1):'RAW_b_TEI0185_REV03'!B11989,)+MATCH(H918,RAW_b_TEI0185_REV03!B:B,),3),INDEX(RAW_b_TEI0185_REV03!B:D,MATCH(H918,RAW_b_TEI0185_REV03!B:B,0),3)),"---"))),"---")</f>
        <v>---</v>
      </c>
      <c r="T918">
        <f>COUNTIF(RAW_b_TEI0185_REV03!B:B,G918)</f>
        <v>2</v>
      </c>
      <c r="U918" t="str">
        <f t="shared" si="103"/>
        <v>Pin Header-ADDA_IO5</v>
      </c>
      <c r="W918" t="str">
        <f>IF(IF(IFERROR(VLOOKUP(H918,$O$6:$O$50,1,),1)=1,1,0),IFERROR(VLOOKUP($F$2&amp;"-"&amp;H918,RAW_b_TEI0185_REV03!C:G,4,0),"--"),"---")</f>
        <v>--</v>
      </c>
      <c r="X918" t="str">
        <f t="shared" si="104"/>
        <v>U15-9</v>
      </c>
    </row>
    <row r="919" spans="1:24" x14ac:dyDescent="0.25">
      <c r="A919" t="s">
        <v>6048</v>
      </c>
      <c r="B919" t="s">
        <v>5808</v>
      </c>
      <c r="C919" t="s">
        <v>294</v>
      </c>
      <c r="D919" t="s">
        <v>871</v>
      </c>
      <c r="E919">
        <v>15</v>
      </c>
      <c r="F919" t="str">
        <f t="shared" si="98"/>
        <v>J25-15</v>
      </c>
      <c r="G919" t="str">
        <f>VLOOKUP(F919,RAW_b_TEI0185_REV03!A:B,2,0)</f>
        <v>GND</v>
      </c>
      <c r="H919" t="str">
        <f t="shared" si="99"/>
        <v>GND</v>
      </c>
      <c r="I919" t="str">
        <f t="shared" si="100"/>
        <v>--</v>
      </c>
      <c r="J919" t="str">
        <f t="shared" si="101"/>
        <v>---</v>
      </c>
      <c r="K919" t="str">
        <f>IFERROR(IF(J919="--",IF(G919=H919,VLOOKUP(G919,RAW_b_TEI0185_REV03!L:N,3,0),SUM(VLOOKUP(H919,RAW_b_TEI0185_REV03!L:N,3,0),VLOOKUP(G919,RAW_b_TEI0185_REV03!L:N,3,0))),"---"),"---")</f>
        <v>---</v>
      </c>
      <c r="L919" t="str">
        <f t="shared" si="102"/>
        <v>J25-15</v>
      </c>
      <c r="M919" t="str">
        <f>IFERROR(IF(
COUNTIF(B2B!H:H,(IF(K919&lt;&gt;"---",IF(INDEX(RAW_b_TEI0185_REV03!B:D,MATCH(H919,RAW_b_TEI0185_REV03!B:B,0),3)=L919,INDEX(
RAW_b_TEI0185_REV03!B:D,MATCH(H919,INDEX(RAW_b_TEI0185_REV03!B:B,MATCH(H919,RAW_b_TEI0185_REV03!B:B,)+1):'RAW_b_TEI0185_REV03'!B11990,)+MATCH(H919,RAW_b_TEI0185_REV03!B:B,),3),INDEX(RAW_b_TEI0185_REV03!B:D,MATCH(H919,RAW_b_TEI0185_REV03!B:B,0),3)),"---")))=1,"---",IF(K919&lt;&gt;"---",IF(INDEX(RAW_b_TEI0185_REV03!B:D,MATCH(H919,RAW_b_TEI0185_REV03!B:B,0),3)=L919,INDEX(
RAW_b_TEI0185_REV03!B:D,MATCH(H919,INDEX(RAW_b_TEI0185_REV03!B:B,MATCH(H919,RAW_b_TEI0185_REV03!B:B,)+1):'RAW_b_TEI0185_REV03'!B11990,)+MATCH(H919,RAW_b_TEI0185_REV03!B:B,),3),INDEX(RAW_b_TEI0185_REV03!B:D,MATCH(H919,RAW_b_TEI0185_REV03!B:B,0),3)),"---")),"---")</f>
        <v>---</v>
      </c>
      <c r="N919" t="str">
        <f>IFERROR(IF(AND(B919="B2B",J919="--"),L919,IF(
COUNTIF(B2B!H:H,(IF(K919&lt;&gt;"---",IF(INDEX(RAW_b_TEI0185_REV03!B:D,MATCH(H919,RAW_b_TEI0185_REV03!B:B,0),3)=L919,INDEX(
RAW_b_TEI0185_REV03!B:D,MATCH(H919,INDEX(RAW_b_TEI0185_REV03!B:B,MATCH(H919,RAW_b_TEI0185_REV03!B:B,)+1):'RAW_b_TEI0185_REV03'!B11990,)+MATCH(H919,RAW_b_TEI0185_REV03!B:B,),3),INDEX(RAW_b_TEI0185_REV03!B:D,MATCH(H919,RAW_b_TEI0185_REV03!B:B,0),3)),"---")))=0,"---",IF(K919&lt;&gt;"---",IF(INDEX(RAW_b_TEI0185_REV03!B:D,MATCH(H919,RAW_b_TEI0185_REV03!B:B,0),3)=L919,INDEX(
RAW_b_TEI0185_REV03!B:D,MATCH(H919,INDEX(RAW_b_TEI0185_REV03!B:B,MATCH(H919,RAW_b_TEI0185_REV03!B:B,)+1):'RAW_b_TEI0185_REV03'!B11990,)+MATCH(H919,RAW_b_TEI0185_REV03!B:B,),3),INDEX(RAW_b_TEI0185_REV03!B:D,MATCH(H919,RAW_b_TEI0185_REV03!B:B,0),3)),"---"))),"---")</f>
        <v>---</v>
      </c>
      <c r="T919">
        <f>COUNTIF(RAW_b_TEI0185_REV03!B:B,G919)</f>
        <v>2019</v>
      </c>
      <c r="U919" t="str">
        <f t="shared" si="103"/>
        <v>Pin Header-GND</v>
      </c>
      <c r="W919" t="str">
        <f>IF(IF(IFERROR(VLOOKUP(H919,$O$6:$O$50,1,),1)=1,1,0),IFERROR(VLOOKUP($F$2&amp;"-"&amp;H919,RAW_b_TEI0185_REV03!C:G,4,0),"--"),"---")</f>
        <v>---</v>
      </c>
      <c r="X919" t="str">
        <f t="shared" si="104"/>
        <v>---</v>
      </c>
    </row>
    <row r="920" spans="1:24" x14ac:dyDescent="0.25">
      <c r="A920" t="s">
        <v>6049</v>
      </c>
      <c r="B920" t="s">
        <v>5808</v>
      </c>
      <c r="C920" t="s">
        <v>413</v>
      </c>
      <c r="D920" t="s">
        <v>871</v>
      </c>
      <c r="E920">
        <v>16</v>
      </c>
      <c r="F920" t="str">
        <f t="shared" si="98"/>
        <v>J25-16</v>
      </c>
      <c r="G920" t="str">
        <f>VLOOKUP(F920,RAW_b_TEI0185_REV03!A:B,2,0)</f>
        <v>ADDA_IO6</v>
      </c>
      <c r="H920" t="str">
        <f t="shared" si="99"/>
        <v>ADDA_IO6</v>
      </c>
      <c r="I920" t="str">
        <f t="shared" si="100"/>
        <v>--</v>
      </c>
      <c r="J920" t="str">
        <f t="shared" si="101"/>
        <v>--</v>
      </c>
      <c r="K920">
        <f>IFERROR(IF(J920="--",IF(G920=H920,VLOOKUP(G920,RAW_b_TEI0185_REV03!L:N,3,0),SUM(VLOOKUP(H920,RAW_b_TEI0185_REV03!L:N,3,0),VLOOKUP(G920,RAW_b_TEI0185_REV03!L:N,3,0))),"---"),"---")</f>
        <v>14.1815</v>
      </c>
      <c r="L920" t="str">
        <f t="shared" si="102"/>
        <v>J25-16</v>
      </c>
      <c r="M920" t="str">
        <f>IFERROR(IF(
COUNTIF(B2B!H:H,(IF(K920&lt;&gt;"---",IF(INDEX(RAW_b_TEI0185_REV03!B:D,MATCH(H920,RAW_b_TEI0185_REV03!B:B,0),3)=L920,INDEX(
RAW_b_TEI0185_REV03!B:D,MATCH(H920,INDEX(RAW_b_TEI0185_REV03!B:B,MATCH(H920,RAW_b_TEI0185_REV03!B:B,)+1):'RAW_b_TEI0185_REV03'!B11991,)+MATCH(H920,RAW_b_TEI0185_REV03!B:B,),3),INDEX(RAW_b_TEI0185_REV03!B:D,MATCH(H920,RAW_b_TEI0185_REV03!B:B,0),3)),"---")))=1,"---",IF(K920&lt;&gt;"---",IF(INDEX(RAW_b_TEI0185_REV03!B:D,MATCH(H920,RAW_b_TEI0185_REV03!B:B,0),3)=L920,INDEX(
RAW_b_TEI0185_REV03!B:D,MATCH(H920,INDEX(RAW_b_TEI0185_REV03!B:B,MATCH(H920,RAW_b_TEI0185_REV03!B:B,)+1):'RAW_b_TEI0185_REV03'!B11991,)+MATCH(H920,RAW_b_TEI0185_REV03!B:B,),3),INDEX(RAW_b_TEI0185_REV03!B:D,MATCH(H920,RAW_b_TEI0185_REV03!B:B,0),3)),"---")),"---")</f>
        <v>U15-10</v>
      </c>
      <c r="N920" t="str">
        <f>IFERROR(IF(AND(B920="B2B",J920="--"),L920,IF(
COUNTIF(B2B!H:H,(IF(K920&lt;&gt;"---",IF(INDEX(RAW_b_TEI0185_REV03!B:D,MATCH(H920,RAW_b_TEI0185_REV03!B:B,0),3)=L920,INDEX(
RAW_b_TEI0185_REV03!B:D,MATCH(H920,INDEX(RAW_b_TEI0185_REV03!B:B,MATCH(H920,RAW_b_TEI0185_REV03!B:B,)+1):'RAW_b_TEI0185_REV03'!B11991,)+MATCH(H920,RAW_b_TEI0185_REV03!B:B,),3),INDEX(RAW_b_TEI0185_REV03!B:D,MATCH(H920,RAW_b_TEI0185_REV03!B:B,0),3)),"---")))=0,"---",IF(K920&lt;&gt;"---",IF(INDEX(RAW_b_TEI0185_REV03!B:D,MATCH(H920,RAW_b_TEI0185_REV03!B:B,0),3)=L920,INDEX(
RAW_b_TEI0185_REV03!B:D,MATCH(H920,INDEX(RAW_b_TEI0185_REV03!B:B,MATCH(H920,RAW_b_TEI0185_REV03!B:B,)+1):'RAW_b_TEI0185_REV03'!B11991,)+MATCH(H920,RAW_b_TEI0185_REV03!B:B,),3),INDEX(RAW_b_TEI0185_REV03!B:D,MATCH(H920,RAW_b_TEI0185_REV03!B:B,0),3)),"---"))),"---")</f>
        <v>---</v>
      </c>
      <c r="T920">
        <f>COUNTIF(RAW_b_TEI0185_REV03!B:B,G920)</f>
        <v>2</v>
      </c>
      <c r="U920" t="str">
        <f t="shared" si="103"/>
        <v>Pin Header-ADDA_IO6</v>
      </c>
      <c r="W920" t="str">
        <f>IF(IF(IFERROR(VLOOKUP(H920,$O$6:$O$50,1,),1)=1,1,0),IFERROR(VLOOKUP($F$2&amp;"-"&amp;H920,RAW_b_TEI0185_REV03!C:G,4,0),"--"),"---")</f>
        <v>--</v>
      </c>
      <c r="X920" t="str">
        <f t="shared" si="104"/>
        <v>U15-10</v>
      </c>
    </row>
    <row r="921" spans="1:24" x14ac:dyDescent="0.25">
      <c r="A921" t="s">
        <v>6050</v>
      </c>
      <c r="B921" t="s">
        <v>5808</v>
      </c>
      <c r="C921" t="s">
        <v>294</v>
      </c>
      <c r="D921" t="s">
        <v>871</v>
      </c>
      <c r="E921">
        <v>17</v>
      </c>
      <c r="F921" t="str">
        <f t="shared" si="98"/>
        <v>J25-17</v>
      </c>
      <c r="G921" t="str">
        <f>VLOOKUP(F921,RAW_b_TEI0185_REV03!A:B,2,0)</f>
        <v>GND</v>
      </c>
      <c r="H921" t="str">
        <f t="shared" si="99"/>
        <v>GND</v>
      </c>
      <c r="I921" t="str">
        <f t="shared" si="100"/>
        <v>--</v>
      </c>
      <c r="J921" t="str">
        <f t="shared" si="101"/>
        <v>---</v>
      </c>
      <c r="K921" t="str">
        <f>IFERROR(IF(J921="--",IF(G921=H921,VLOOKUP(G921,RAW_b_TEI0185_REV03!L:N,3,0),SUM(VLOOKUP(H921,RAW_b_TEI0185_REV03!L:N,3,0),VLOOKUP(G921,RAW_b_TEI0185_REV03!L:N,3,0))),"---"),"---")</f>
        <v>---</v>
      </c>
      <c r="L921" t="str">
        <f t="shared" si="102"/>
        <v>J25-17</v>
      </c>
      <c r="M921" t="str">
        <f>IFERROR(IF(
COUNTIF(B2B!H:H,(IF(K921&lt;&gt;"---",IF(INDEX(RAW_b_TEI0185_REV03!B:D,MATCH(H921,RAW_b_TEI0185_REV03!B:B,0),3)=L921,INDEX(
RAW_b_TEI0185_REV03!B:D,MATCH(H921,INDEX(RAW_b_TEI0185_REV03!B:B,MATCH(H921,RAW_b_TEI0185_REV03!B:B,)+1):'RAW_b_TEI0185_REV03'!B11992,)+MATCH(H921,RAW_b_TEI0185_REV03!B:B,),3),INDEX(RAW_b_TEI0185_REV03!B:D,MATCH(H921,RAW_b_TEI0185_REV03!B:B,0),3)),"---")))=1,"---",IF(K921&lt;&gt;"---",IF(INDEX(RAW_b_TEI0185_REV03!B:D,MATCH(H921,RAW_b_TEI0185_REV03!B:B,0),3)=L921,INDEX(
RAW_b_TEI0185_REV03!B:D,MATCH(H921,INDEX(RAW_b_TEI0185_REV03!B:B,MATCH(H921,RAW_b_TEI0185_REV03!B:B,)+1):'RAW_b_TEI0185_REV03'!B11992,)+MATCH(H921,RAW_b_TEI0185_REV03!B:B,),3),INDEX(RAW_b_TEI0185_REV03!B:D,MATCH(H921,RAW_b_TEI0185_REV03!B:B,0),3)),"---")),"---")</f>
        <v>---</v>
      </c>
      <c r="N921" t="str">
        <f>IFERROR(IF(AND(B921="B2B",J921="--"),L921,IF(
COUNTIF(B2B!H:H,(IF(K921&lt;&gt;"---",IF(INDEX(RAW_b_TEI0185_REV03!B:D,MATCH(H921,RAW_b_TEI0185_REV03!B:B,0),3)=L921,INDEX(
RAW_b_TEI0185_REV03!B:D,MATCH(H921,INDEX(RAW_b_TEI0185_REV03!B:B,MATCH(H921,RAW_b_TEI0185_REV03!B:B,)+1):'RAW_b_TEI0185_REV03'!B11992,)+MATCH(H921,RAW_b_TEI0185_REV03!B:B,),3),INDEX(RAW_b_TEI0185_REV03!B:D,MATCH(H921,RAW_b_TEI0185_REV03!B:B,0),3)),"---")))=0,"---",IF(K921&lt;&gt;"---",IF(INDEX(RAW_b_TEI0185_REV03!B:D,MATCH(H921,RAW_b_TEI0185_REV03!B:B,0),3)=L921,INDEX(
RAW_b_TEI0185_REV03!B:D,MATCH(H921,INDEX(RAW_b_TEI0185_REV03!B:B,MATCH(H921,RAW_b_TEI0185_REV03!B:B,)+1):'RAW_b_TEI0185_REV03'!B11992,)+MATCH(H921,RAW_b_TEI0185_REV03!B:B,),3),INDEX(RAW_b_TEI0185_REV03!B:D,MATCH(H921,RAW_b_TEI0185_REV03!B:B,0),3)),"---"))),"---")</f>
        <v>---</v>
      </c>
      <c r="T921">
        <f>COUNTIF(RAW_b_TEI0185_REV03!B:B,G921)</f>
        <v>2019</v>
      </c>
      <c r="U921" t="str">
        <f t="shared" si="103"/>
        <v>Pin Header-GND</v>
      </c>
      <c r="W921" t="str">
        <f>IF(IF(IFERROR(VLOOKUP(H921,$O$6:$O$50,1,),1)=1,1,0),IFERROR(VLOOKUP($F$2&amp;"-"&amp;H921,RAW_b_TEI0185_REV03!C:G,4,0),"--"),"---")</f>
        <v>---</v>
      </c>
      <c r="X921" t="str">
        <f t="shared" si="104"/>
        <v>---</v>
      </c>
    </row>
    <row r="922" spans="1:24" x14ac:dyDescent="0.25">
      <c r="A922" t="s">
        <v>6051</v>
      </c>
      <c r="B922" t="s">
        <v>5808</v>
      </c>
      <c r="C922" t="s">
        <v>415</v>
      </c>
      <c r="D922" t="s">
        <v>871</v>
      </c>
      <c r="E922">
        <v>18</v>
      </c>
      <c r="F922" t="str">
        <f t="shared" si="98"/>
        <v>J25-18</v>
      </c>
      <c r="G922" t="str">
        <f>VLOOKUP(F922,RAW_b_TEI0185_REV03!A:B,2,0)</f>
        <v>ADDA_IO7</v>
      </c>
      <c r="H922" t="str">
        <f t="shared" si="99"/>
        <v>ADDA_IO7</v>
      </c>
      <c r="I922" t="str">
        <f t="shared" si="100"/>
        <v>--</v>
      </c>
      <c r="J922" t="str">
        <f t="shared" si="101"/>
        <v>--</v>
      </c>
      <c r="K922">
        <f>IFERROR(IF(J922="--",IF(G922=H922,VLOOKUP(G922,RAW_b_TEI0185_REV03!L:N,3,0),SUM(VLOOKUP(H922,RAW_b_TEI0185_REV03!L:N,3,0),VLOOKUP(G922,RAW_b_TEI0185_REV03!L:N,3,0))),"---"),"---")</f>
        <v>16</v>
      </c>
      <c r="L922" t="str">
        <f t="shared" si="102"/>
        <v>J25-18</v>
      </c>
      <c r="M922" t="str">
        <f>IFERROR(IF(
COUNTIF(B2B!H:H,(IF(K922&lt;&gt;"---",IF(INDEX(RAW_b_TEI0185_REV03!B:D,MATCH(H922,RAW_b_TEI0185_REV03!B:B,0),3)=L922,INDEX(
RAW_b_TEI0185_REV03!B:D,MATCH(H922,INDEX(RAW_b_TEI0185_REV03!B:B,MATCH(H922,RAW_b_TEI0185_REV03!B:B,)+1):'RAW_b_TEI0185_REV03'!B11993,)+MATCH(H922,RAW_b_TEI0185_REV03!B:B,),3),INDEX(RAW_b_TEI0185_REV03!B:D,MATCH(H922,RAW_b_TEI0185_REV03!B:B,0),3)),"---")))=1,"---",IF(K922&lt;&gt;"---",IF(INDEX(RAW_b_TEI0185_REV03!B:D,MATCH(H922,RAW_b_TEI0185_REV03!B:B,0),3)=L922,INDEX(
RAW_b_TEI0185_REV03!B:D,MATCH(H922,INDEX(RAW_b_TEI0185_REV03!B:B,MATCH(H922,RAW_b_TEI0185_REV03!B:B,)+1):'RAW_b_TEI0185_REV03'!B11993,)+MATCH(H922,RAW_b_TEI0185_REV03!B:B,),3),INDEX(RAW_b_TEI0185_REV03!B:D,MATCH(H922,RAW_b_TEI0185_REV03!B:B,0),3)),"---")),"---")</f>
        <v>U15-11</v>
      </c>
      <c r="N922" t="str">
        <f>IFERROR(IF(AND(B922="B2B",J922="--"),L922,IF(
COUNTIF(B2B!H:H,(IF(K922&lt;&gt;"---",IF(INDEX(RAW_b_TEI0185_REV03!B:D,MATCH(H922,RAW_b_TEI0185_REV03!B:B,0),3)=L922,INDEX(
RAW_b_TEI0185_REV03!B:D,MATCH(H922,INDEX(RAW_b_TEI0185_REV03!B:B,MATCH(H922,RAW_b_TEI0185_REV03!B:B,)+1):'RAW_b_TEI0185_REV03'!B11993,)+MATCH(H922,RAW_b_TEI0185_REV03!B:B,),3),INDEX(RAW_b_TEI0185_REV03!B:D,MATCH(H922,RAW_b_TEI0185_REV03!B:B,0),3)),"---")))=0,"---",IF(K922&lt;&gt;"---",IF(INDEX(RAW_b_TEI0185_REV03!B:D,MATCH(H922,RAW_b_TEI0185_REV03!B:B,0),3)=L922,INDEX(
RAW_b_TEI0185_REV03!B:D,MATCH(H922,INDEX(RAW_b_TEI0185_REV03!B:B,MATCH(H922,RAW_b_TEI0185_REV03!B:B,)+1):'RAW_b_TEI0185_REV03'!B11993,)+MATCH(H922,RAW_b_TEI0185_REV03!B:B,),3),INDEX(RAW_b_TEI0185_REV03!B:D,MATCH(H922,RAW_b_TEI0185_REV03!B:B,0),3)),"---"))),"---")</f>
        <v>---</v>
      </c>
      <c r="T922">
        <f>COUNTIF(RAW_b_TEI0185_REV03!B:B,G922)</f>
        <v>2</v>
      </c>
      <c r="U922" t="str">
        <f t="shared" si="103"/>
        <v>Pin Header-ADDA_IO7</v>
      </c>
      <c r="W922" t="str">
        <f>IF(IF(IFERROR(VLOOKUP(H922,$O$6:$O$50,1,),1)=1,1,0),IFERROR(VLOOKUP($F$2&amp;"-"&amp;H922,RAW_b_TEI0185_REV03!C:G,4,0),"--"),"---")</f>
        <v>--</v>
      </c>
      <c r="X922" t="str">
        <f t="shared" si="104"/>
        <v>U15-11</v>
      </c>
    </row>
    <row r="923" spans="1:24" x14ac:dyDescent="0.25">
      <c r="A923" t="s">
        <v>6052</v>
      </c>
      <c r="B923" t="s">
        <v>5808</v>
      </c>
      <c r="C923" t="s">
        <v>294</v>
      </c>
      <c r="D923" t="s">
        <v>871</v>
      </c>
      <c r="E923">
        <v>19</v>
      </c>
      <c r="F923" t="str">
        <f t="shared" si="98"/>
        <v>J25-19</v>
      </c>
      <c r="G923" t="str">
        <f>VLOOKUP(F923,RAW_b_TEI0185_REV03!A:B,2,0)</f>
        <v>GND</v>
      </c>
      <c r="H923" t="str">
        <f t="shared" si="99"/>
        <v>GND</v>
      </c>
      <c r="I923" t="str">
        <f t="shared" si="100"/>
        <v>--</v>
      </c>
      <c r="J923" t="str">
        <f t="shared" si="101"/>
        <v>---</v>
      </c>
      <c r="K923" t="str">
        <f>IFERROR(IF(J923="--",IF(G923=H923,VLOOKUP(G923,RAW_b_TEI0185_REV03!L:N,3,0),SUM(VLOOKUP(H923,RAW_b_TEI0185_REV03!L:N,3,0),VLOOKUP(G923,RAW_b_TEI0185_REV03!L:N,3,0))),"---"),"---")</f>
        <v>---</v>
      </c>
      <c r="L923" t="str">
        <f t="shared" si="102"/>
        <v>J25-19</v>
      </c>
      <c r="M923" t="str">
        <f>IFERROR(IF(
COUNTIF(B2B!H:H,(IF(K923&lt;&gt;"---",IF(INDEX(RAW_b_TEI0185_REV03!B:D,MATCH(H923,RAW_b_TEI0185_REV03!B:B,0),3)=L923,INDEX(
RAW_b_TEI0185_REV03!B:D,MATCH(H923,INDEX(RAW_b_TEI0185_REV03!B:B,MATCH(H923,RAW_b_TEI0185_REV03!B:B,)+1):'RAW_b_TEI0185_REV03'!B11994,)+MATCH(H923,RAW_b_TEI0185_REV03!B:B,),3),INDEX(RAW_b_TEI0185_REV03!B:D,MATCH(H923,RAW_b_TEI0185_REV03!B:B,0),3)),"---")))=1,"---",IF(K923&lt;&gt;"---",IF(INDEX(RAW_b_TEI0185_REV03!B:D,MATCH(H923,RAW_b_TEI0185_REV03!B:B,0),3)=L923,INDEX(
RAW_b_TEI0185_REV03!B:D,MATCH(H923,INDEX(RAW_b_TEI0185_REV03!B:B,MATCH(H923,RAW_b_TEI0185_REV03!B:B,)+1):'RAW_b_TEI0185_REV03'!B11994,)+MATCH(H923,RAW_b_TEI0185_REV03!B:B,),3),INDEX(RAW_b_TEI0185_REV03!B:D,MATCH(H923,RAW_b_TEI0185_REV03!B:B,0),3)),"---")),"---")</f>
        <v>---</v>
      </c>
      <c r="N923" t="str">
        <f>IFERROR(IF(AND(B923="B2B",J923="--"),L923,IF(
COUNTIF(B2B!H:H,(IF(K923&lt;&gt;"---",IF(INDEX(RAW_b_TEI0185_REV03!B:D,MATCH(H923,RAW_b_TEI0185_REV03!B:B,0),3)=L923,INDEX(
RAW_b_TEI0185_REV03!B:D,MATCH(H923,INDEX(RAW_b_TEI0185_REV03!B:B,MATCH(H923,RAW_b_TEI0185_REV03!B:B,)+1):'RAW_b_TEI0185_REV03'!B11994,)+MATCH(H923,RAW_b_TEI0185_REV03!B:B,),3),INDEX(RAW_b_TEI0185_REV03!B:D,MATCH(H923,RAW_b_TEI0185_REV03!B:B,0),3)),"---")))=0,"---",IF(K923&lt;&gt;"---",IF(INDEX(RAW_b_TEI0185_REV03!B:D,MATCH(H923,RAW_b_TEI0185_REV03!B:B,0),3)=L923,INDEX(
RAW_b_TEI0185_REV03!B:D,MATCH(H923,INDEX(RAW_b_TEI0185_REV03!B:B,MATCH(H923,RAW_b_TEI0185_REV03!B:B,)+1):'RAW_b_TEI0185_REV03'!B11994,)+MATCH(H923,RAW_b_TEI0185_REV03!B:B,),3),INDEX(RAW_b_TEI0185_REV03!B:D,MATCH(H923,RAW_b_TEI0185_REV03!B:B,0),3)),"---"))),"---")</f>
        <v>---</v>
      </c>
      <c r="T923">
        <f>COUNTIF(RAW_b_TEI0185_REV03!B:B,G923)</f>
        <v>2019</v>
      </c>
      <c r="U923" t="str">
        <f t="shared" si="103"/>
        <v>Pin Header-GND</v>
      </c>
      <c r="W923" t="str">
        <f>IF(IF(IFERROR(VLOOKUP(H923,$O$6:$O$50,1,),1)=1,1,0),IFERROR(VLOOKUP($F$2&amp;"-"&amp;H923,RAW_b_TEI0185_REV03!C:G,4,0),"--"),"---")</f>
        <v>---</v>
      </c>
      <c r="X923" t="str">
        <f t="shared" si="104"/>
        <v>---</v>
      </c>
    </row>
    <row r="924" spans="1:24" x14ac:dyDescent="0.25">
      <c r="A924" t="s">
        <v>6053</v>
      </c>
      <c r="B924" t="s">
        <v>5808</v>
      </c>
      <c r="C924" t="s">
        <v>294</v>
      </c>
      <c r="D924" t="s">
        <v>871</v>
      </c>
      <c r="E924">
        <v>20</v>
      </c>
      <c r="F924" t="str">
        <f t="shared" si="98"/>
        <v>J25-20</v>
      </c>
      <c r="G924" t="str">
        <f>VLOOKUP(F924,RAW_b_TEI0185_REV03!A:B,2,0)</f>
        <v>GND</v>
      </c>
      <c r="H924" t="str">
        <f t="shared" si="99"/>
        <v>GND</v>
      </c>
      <c r="I924" t="str">
        <f t="shared" si="100"/>
        <v>--</v>
      </c>
      <c r="J924" t="str">
        <f t="shared" si="101"/>
        <v>---</v>
      </c>
      <c r="K924" t="str">
        <f>IFERROR(IF(J924="--",IF(G924=H924,VLOOKUP(G924,RAW_b_TEI0185_REV03!L:N,3,0),SUM(VLOOKUP(H924,RAW_b_TEI0185_REV03!L:N,3,0),VLOOKUP(G924,RAW_b_TEI0185_REV03!L:N,3,0))),"---"),"---")</f>
        <v>---</v>
      </c>
      <c r="L924" t="str">
        <f t="shared" si="102"/>
        <v>J25-20</v>
      </c>
      <c r="M924" t="str">
        <f>IFERROR(IF(
COUNTIF(B2B!H:H,(IF(K924&lt;&gt;"---",IF(INDEX(RAW_b_TEI0185_REV03!B:D,MATCH(H924,RAW_b_TEI0185_REV03!B:B,0),3)=L924,INDEX(
RAW_b_TEI0185_REV03!B:D,MATCH(H924,INDEX(RAW_b_TEI0185_REV03!B:B,MATCH(H924,RAW_b_TEI0185_REV03!B:B,)+1):'RAW_b_TEI0185_REV03'!B11995,)+MATCH(H924,RAW_b_TEI0185_REV03!B:B,),3),INDEX(RAW_b_TEI0185_REV03!B:D,MATCH(H924,RAW_b_TEI0185_REV03!B:B,0),3)),"---")))=1,"---",IF(K924&lt;&gt;"---",IF(INDEX(RAW_b_TEI0185_REV03!B:D,MATCH(H924,RAW_b_TEI0185_REV03!B:B,0),3)=L924,INDEX(
RAW_b_TEI0185_REV03!B:D,MATCH(H924,INDEX(RAW_b_TEI0185_REV03!B:B,MATCH(H924,RAW_b_TEI0185_REV03!B:B,)+1):'RAW_b_TEI0185_REV03'!B11995,)+MATCH(H924,RAW_b_TEI0185_REV03!B:B,),3),INDEX(RAW_b_TEI0185_REV03!B:D,MATCH(H924,RAW_b_TEI0185_REV03!B:B,0),3)),"---")),"---")</f>
        <v>---</v>
      </c>
      <c r="N924" t="str">
        <f>IFERROR(IF(AND(B924="B2B",J924="--"),L924,IF(
COUNTIF(B2B!H:H,(IF(K924&lt;&gt;"---",IF(INDEX(RAW_b_TEI0185_REV03!B:D,MATCH(H924,RAW_b_TEI0185_REV03!B:B,0),3)=L924,INDEX(
RAW_b_TEI0185_REV03!B:D,MATCH(H924,INDEX(RAW_b_TEI0185_REV03!B:B,MATCH(H924,RAW_b_TEI0185_REV03!B:B,)+1):'RAW_b_TEI0185_REV03'!B11995,)+MATCH(H924,RAW_b_TEI0185_REV03!B:B,),3),INDEX(RAW_b_TEI0185_REV03!B:D,MATCH(H924,RAW_b_TEI0185_REV03!B:B,0),3)),"---")))=0,"---",IF(K924&lt;&gt;"---",IF(INDEX(RAW_b_TEI0185_REV03!B:D,MATCH(H924,RAW_b_TEI0185_REV03!B:B,0),3)=L924,INDEX(
RAW_b_TEI0185_REV03!B:D,MATCH(H924,INDEX(RAW_b_TEI0185_REV03!B:B,MATCH(H924,RAW_b_TEI0185_REV03!B:B,)+1):'RAW_b_TEI0185_REV03'!B11995,)+MATCH(H924,RAW_b_TEI0185_REV03!B:B,),3),INDEX(RAW_b_TEI0185_REV03!B:D,MATCH(H924,RAW_b_TEI0185_REV03!B:B,0),3)),"---"))),"---")</f>
        <v>---</v>
      </c>
      <c r="T924">
        <f>COUNTIF(RAW_b_TEI0185_REV03!B:B,G924)</f>
        <v>2019</v>
      </c>
      <c r="U924" t="str">
        <f t="shared" si="103"/>
        <v>Pin Header-GND</v>
      </c>
      <c r="W924" t="str">
        <f>IF(IF(IFERROR(VLOOKUP(H924,$O$6:$O$50,1,),1)=1,1,0),IFERROR(VLOOKUP($F$2&amp;"-"&amp;H924,RAW_b_TEI0185_REV03!C:G,4,0),"--"),"---")</f>
        <v>---</v>
      </c>
      <c r="X924" t="str">
        <f t="shared" si="104"/>
        <v>---</v>
      </c>
    </row>
    <row r="925" spans="1:24" x14ac:dyDescent="0.25">
      <c r="A925" t="s">
        <v>6054</v>
      </c>
      <c r="B925" t="s">
        <v>6055</v>
      </c>
      <c r="C925" t="s">
        <v>1792</v>
      </c>
      <c r="D925" t="s">
        <v>874</v>
      </c>
      <c r="E925">
        <v>1</v>
      </c>
      <c r="F925" t="str">
        <f t="shared" si="98"/>
        <v>J27-1</v>
      </c>
      <c r="G925" t="str">
        <f>VLOOKUP(F925,RAW_b_TEI0185_REV03!A:B,2,0)</f>
        <v>NetF1_1</v>
      </c>
      <c r="H925" t="str">
        <f t="shared" si="99"/>
        <v>NetF1_1</v>
      </c>
      <c r="I925" t="str">
        <f t="shared" si="100"/>
        <v>--</v>
      </c>
      <c r="J925" t="str">
        <f t="shared" si="101"/>
        <v>--</v>
      </c>
      <c r="K925">
        <f>IFERROR(IF(J925="--",IF(G925=H925,VLOOKUP(G925,RAW_b_TEI0185_REV03!L:N,3,0),SUM(VLOOKUP(H925,RAW_b_TEI0185_REV03!L:N,3,0),VLOOKUP(G925,RAW_b_TEI0185_REV03!L:N,3,0))),"---"),"---")</f>
        <v>20.960799999999999</v>
      </c>
      <c r="L925" t="str">
        <f t="shared" si="102"/>
        <v>J27-1</v>
      </c>
      <c r="M925" t="str">
        <f>IFERROR(IF(
COUNTIF(B2B!H:H,(IF(K925&lt;&gt;"---",IF(INDEX(RAW_b_TEI0185_REV03!B:D,MATCH(H925,RAW_b_TEI0185_REV03!B:B,0),3)=L925,INDEX(
RAW_b_TEI0185_REV03!B:D,MATCH(H925,INDEX(RAW_b_TEI0185_REV03!B:B,MATCH(H925,RAW_b_TEI0185_REV03!B:B,)+1):'RAW_b_TEI0185_REV03'!B11996,)+MATCH(H925,RAW_b_TEI0185_REV03!B:B,),3),INDEX(RAW_b_TEI0185_REV03!B:D,MATCH(H925,RAW_b_TEI0185_REV03!B:B,0),3)),"---")))=1,"---",IF(K925&lt;&gt;"---",IF(INDEX(RAW_b_TEI0185_REV03!B:D,MATCH(H925,RAW_b_TEI0185_REV03!B:B,0),3)=L925,INDEX(
RAW_b_TEI0185_REV03!B:D,MATCH(H925,INDEX(RAW_b_TEI0185_REV03!B:B,MATCH(H925,RAW_b_TEI0185_REV03!B:B,)+1):'RAW_b_TEI0185_REV03'!B11996,)+MATCH(H925,RAW_b_TEI0185_REV03!B:B,),3),INDEX(RAW_b_TEI0185_REV03!B:D,MATCH(H925,RAW_b_TEI0185_REV03!B:B,0),3)),"---")),"---")</f>
        <v>J27-2</v>
      </c>
      <c r="N925" t="str">
        <f>IFERROR(IF(AND(B925="B2B",J925="--"),L925,IF(
COUNTIF(B2B!H:H,(IF(K925&lt;&gt;"---",IF(INDEX(RAW_b_TEI0185_REV03!B:D,MATCH(H925,RAW_b_TEI0185_REV03!B:B,0),3)=L925,INDEX(
RAW_b_TEI0185_REV03!B:D,MATCH(H925,INDEX(RAW_b_TEI0185_REV03!B:B,MATCH(H925,RAW_b_TEI0185_REV03!B:B,)+1):'RAW_b_TEI0185_REV03'!B11996,)+MATCH(H925,RAW_b_TEI0185_REV03!B:B,),3),INDEX(RAW_b_TEI0185_REV03!B:D,MATCH(H925,RAW_b_TEI0185_REV03!B:B,0),3)),"---")))=0,"---",IF(K925&lt;&gt;"---",IF(INDEX(RAW_b_TEI0185_REV03!B:D,MATCH(H925,RAW_b_TEI0185_REV03!B:B,0),3)=L925,INDEX(
RAW_b_TEI0185_REV03!B:D,MATCH(H925,INDEX(RAW_b_TEI0185_REV03!B:B,MATCH(H925,RAW_b_TEI0185_REV03!B:B,)+1):'RAW_b_TEI0185_REV03'!B11996,)+MATCH(H925,RAW_b_TEI0185_REV03!B:B,),3),INDEX(RAW_b_TEI0185_REV03!B:D,MATCH(H925,RAW_b_TEI0185_REV03!B:B,0),3)),"---"))),"---")</f>
        <v>---</v>
      </c>
      <c r="T925">
        <f>COUNTIF(RAW_b_TEI0185_REV03!B:B,G925)</f>
        <v>4</v>
      </c>
      <c r="U925" t="str">
        <f t="shared" si="103"/>
        <v>ATX Power Con-NetF1_1</v>
      </c>
      <c r="W925" t="str">
        <f>IF(IF(IFERROR(VLOOKUP(H925,$O$6:$O$50,1,),1)=1,1,0),IFERROR(VLOOKUP($F$2&amp;"-"&amp;H925,RAW_b_TEI0185_REV03!C:G,4,0),"--"),"---")</f>
        <v>--</v>
      </c>
      <c r="X925" t="str">
        <f t="shared" si="104"/>
        <v>J27-2</v>
      </c>
    </row>
    <row r="926" spans="1:24" x14ac:dyDescent="0.25">
      <c r="A926" t="s">
        <v>6056</v>
      </c>
      <c r="B926" t="s">
        <v>6055</v>
      </c>
      <c r="C926" t="s">
        <v>1792</v>
      </c>
      <c r="D926" t="s">
        <v>874</v>
      </c>
      <c r="E926">
        <v>2</v>
      </c>
      <c r="F926" t="str">
        <f t="shared" si="98"/>
        <v>J27-2</v>
      </c>
      <c r="G926" t="str">
        <f>VLOOKUP(F926,RAW_b_TEI0185_REV03!A:B,2,0)</f>
        <v>NetF1_1</v>
      </c>
      <c r="H926" t="str">
        <f t="shared" si="99"/>
        <v>NetF1_1</v>
      </c>
      <c r="I926" t="str">
        <f t="shared" si="100"/>
        <v>--</v>
      </c>
      <c r="J926" t="str">
        <f t="shared" si="101"/>
        <v>--</v>
      </c>
      <c r="K926">
        <f>IFERROR(IF(J926="--",IF(G926=H926,VLOOKUP(G926,RAW_b_TEI0185_REV03!L:N,3,0),SUM(VLOOKUP(H926,RAW_b_TEI0185_REV03!L:N,3,0),VLOOKUP(G926,RAW_b_TEI0185_REV03!L:N,3,0))),"---"),"---")</f>
        <v>20.960799999999999</v>
      </c>
      <c r="L926" t="str">
        <f t="shared" si="102"/>
        <v>J27-2</v>
      </c>
      <c r="M926" t="str">
        <f>IFERROR(IF(
COUNTIF(B2B!H:H,(IF(K926&lt;&gt;"---",IF(INDEX(RAW_b_TEI0185_REV03!B:D,MATCH(H926,RAW_b_TEI0185_REV03!B:B,0),3)=L926,INDEX(
RAW_b_TEI0185_REV03!B:D,MATCH(H926,INDEX(RAW_b_TEI0185_REV03!B:B,MATCH(H926,RAW_b_TEI0185_REV03!B:B,)+1):'RAW_b_TEI0185_REV03'!B11997,)+MATCH(H926,RAW_b_TEI0185_REV03!B:B,),3),INDEX(RAW_b_TEI0185_REV03!B:D,MATCH(H926,RAW_b_TEI0185_REV03!B:B,0),3)),"---")))=1,"---",IF(K926&lt;&gt;"---",IF(INDEX(RAW_b_TEI0185_REV03!B:D,MATCH(H926,RAW_b_TEI0185_REV03!B:B,0),3)=L926,INDEX(
RAW_b_TEI0185_REV03!B:D,MATCH(H926,INDEX(RAW_b_TEI0185_REV03!B:B,MATCH(H926,RAW_b_TEI0185_REV03!B:B,)+1):'RAW_b_TEI0185_REV03'!B11997,)+MATCH(H926,RAW_b_TEI0185_REV03!B:B,),3),INDEX(RAW_b_TEI0185_REV03!B:D,MATCH(H926,RAW_b_TEI0185_REV03!B:B,0),3)),"---")),"---")</f>
        <v>J27-1</v>
      </c>
      <c r="N926" t="str">
        <f>IFERROR(IF(AND(B926="B2B",J926="--"),L926,IF(
COUNTIF(B2B!H:H,(IF(K926&lt;&gt;"---",IF(INDEX(RAW_b_TEI0185_REV03!B:D,MATCH(H926,RAW_b_TEI0185_REV03!B:B,0),3)=L926,INDEX(
RAW_b_TEI0185_REV03!B:D,MATCH(H926,INDEX(RAW_b_TEI0185_REV03!B:B,MATCH(H926,RAW_b_TEI0185_REV03!B:B,)+1):'RAW_b_TEI0185_REV03'!B11997,)+MATCH(H926,RAW_b_TEI0185_REV03!B:B,),3),INDEX(RAW_b_TEI0185_REV03!B:D,MATCH(H926,RAW_b_TEI0185_REV03!B:B,0),3)),"---")))=0,"---",IF(K926&lt;&gt;"---",IF(INDEX(RAW_b_TEI0185_REV03!B:D,MATCH(H926,RAW_b_TEI0185_REV03!B:B,0),3)=L926,INDEX(
RAW_b_TEI0185_REV03!B:D,MATCH(H926,INDEX(RAW_b_TEI0185_REV03!B:B,MATCH(H926,RAW_b_TEI0185_REV03!B:B,)+1):'RAW_b_TEI0185_REV03'!B11997,)+MATCH(H926,RAW_b_TEI0185_REV03!B:B,),3),INDEX(RAW_b_TEI0185_REV03!B:D,MATCH(H926,RAW_b_TEI0185_REV03!B:B,0),3)),"---"))),"---")</f>
        <v>---</v>
      </c>
      <c r="T926">
        <f>COUNTIF(RAW_b_TEI0185_REV03!B:B,G926)</f>
        <v>4</v>
      </c>
      <c r="U926" t="str">
        <f t="shared" si="103"/>
        <v>ATX Power Con-NetF1_1</v>
      </c>
      <c r="W926" t="str">
        <f>IF(IF(IFERROR(VLOOKUP(H926,$O$6:$O$50,1,),1)=1,1,0),IFERROR(VLOOKUP($F$2&amp;"-"&amp;H926,RAW_b_TEI0185_REV03!C:G,4,0),"--"),"---")</f>
        <v>--</v>
      </c>
      <c r="X926" t="str">
        <f t="shared" si="104"/>
        <v>J27-1</v>
      </c>
    </row>
    <row r="927" spans="1:24" x14ac:dyDescent="0.25">
      <c r="A927" t="s">
        <v>6057</v>
      </c>
      <c r="B927" t="s">
        <v>6055</v>
      </c>
      <c r="C927" t="s">
        <v>1792</v>
      </c>
      <c r="D927" t="s">
        <v>874</v>
      </c>
      <c r="E927">
        <v>3</v>
      </c>
      <c r="F927" t="str">
        <f t="shared" si="98"/>
        <v>J27-3</v>
      </c>
      <c r="G927" t="str">
        <f>VLOOKUP(F927,RAW_b_TEI0185_REV03!A:B,2,0)</f>
        <v>NetF1_1</v>
      </c>
      <c r="H927" t="str">
        <f t="shared" si="99"/>
        <v>NetF1_1</v>
      </c>
      <c r="I927" t="str">
        <f t="shared" si="100"/>
        <v>--</v>
      </c>
      <c r="J927" t="str">
        <f t="shared" si="101"/>
        <v>--</v>
      </c>
      <c r="K927">
        <f>IFERROR(IF(J927="--",IF(G927=H927,VLOOKUP(G927,RAW_b_TEI0185_REV03!L:N,3,0),SUM(VLOOKUP(H927,RAW_b_TEI0185_REV03!L:N,3,0),VLOOKUP(G927,RAW_b_TEI0185_REV03!L:N,3,0))),"---"),"---")</f>
        <v>20.960799999999999</v>
      </c>
      <c r="L927" t="str">
        <f t="shared" si="102"/>
        <v>J27-3</v>
      </c>
      <c r="M927" t="str">
        <f>IFERROR(IF(
COUNTIF(B2B!H:H,(IF(K927&lt;&gt;"---",IF(INDEX(RAW_b_TEI0185_REV03!B:D,MATCH(H927,RAW_b_TEI0185_REV03!B:B,0),3)=L927,INDEX(
RAW_b_TEI0185_REV03!B:D,MATCH(H927,INDEX(RAW_b_TEI0185_REV03!B:B,MATCH(H927,RAW_b_TEI0185_REV03!B:B,)+1):'RAW_b_TEI0185_REV03'!B11998,)+MATCH(H927,RAW_b_TEI0185_REV03!B:B,),3),INDEX(RAW_b_TEI0185_REV03!B:D,MATCH(H927,RAW_b_TEI0185_REV03!B:B,0),3)),"---")))=1,"---",IF(K927&lt;&gt;"---",IF(INDEX(RAW_b_TEI0185_REV03!B:D,MATCH(H927,RAW_b_TEI0185_REV03!B:B,0),3)=L927,INDEX(
RAW_b_TEI0185_REV03!B:D,MATCH(H927,INDEX(RAW_b_TEI0185_REV03!B:B,MATCH(H927,RAW_b_TEI0185_REV03!B:B,)+1):'RAW_b_TEI0185_REV03'!B11998,)+MATCH(H927,RAW_b_TEI0185_REV03!B:B,),3),INDEX(RAW_b_TEI0185_REV03!B:D,MATCH(H927,RAW_b_TEI0185_REV03!B:B,0),3)),"---")),"---")</f>
        <v>J27-1</v>
      </c>
      <c r="N927" t="str">
        <f>IFERROR(IF(AND(B927="B2B",J927="--"),L927,IF(
COUNTIF(B2B!H:H,(IF(K927&lt;&gt;"---",IF(INDEX(RAW_b_TEI0185_REV03!B:D,MATCH(H927,RAW_b_TEI0185_REV03!B:B,0),3)=L927,INDEX(
RAW_b_TEI0185_REV03!B:D,MATCH(H927,INDEX(RAW_b_TEI0185_REV03!B:B,MATCH(H927,RAW_b_TEI0185_REV03!B:B,)+1):'RAW_b_TEI0185_REV03'!B11998,)+MATCH(H927,RAW_b_TEI0185_REV03!B:B,),3),INDEX(RAW_b_TEI0185_REV03!B:D,MATCH(H927,RAW_b_TEI0185_REV03!B:B,0),3)),"---")))=0,"---",IF(K927&lt;&gt;"---",IF(INDEX(RAW_b_TEI0185_REV03!B:D,MATCH(H927,RAW_b_TEI0185_REV03!B:B,0),3)=L927,INDEX(
RAW_b_TEI0185_REV03!B:D,MATCH(H927,INDEX(RAW_b_TEI0185_REV03!B:B,MATCH(H927,RAW_b_TEI0185_REV03!B:B,)+1):'RAW_b_TEI0185_REV03'!B11998,)+MATCH(H927,RAW_b_TEI0185_REV03!B:B,),3),INDEX(RAW_b_TEI0185_REV03!B:D,MATCH(H927,RAW_b_TEI0185_REV03!B:B,0),3)),"---"))),"---")</f>
        <v>---</v>
      </c>
      <c r="T927">
        <f>COUNTIF(RAW_b_TEI0185_REV03!B:B,G927)</f>
        <v>4</v>
      </c>
      <c r="U927" t="str">
        <f t="shared" si="103"/>
        <v>ATX Power Con-NetF1_1</v>
      </c>
      <c r="W927" t="str">
        <f>IF(IF(IFERROR(VLOOKUP(H927,$O$6:$O$50,1,),1)=1,1,0),IFERROR(VLOOKUP($F$2&amp;"-"&amp;H927,RAW_b_TEI0185_REV03!C:G,4,0),"--"),"---")</f>
        <v>--</v>
      </c>
      <c r="X927" t="str">
        <f t="shared" si="104"/>
        <v>J27-1</v>
      </c>
    </row>
    <row r="928" spans="1:24" x14ac:dyDescent="0.25">
      <c r="A928" t="s">
        <v>6058</v>
      </c>
      <c r="B928" t="s">
        <v>6055</v>
      </c>
      <c r="C928" t="s">
        <v>328</v>
      </c>
      <c r="D928" t="s">
        <v>874</v>
      </c>
      <c r="E928">
        <v>4</v>
      </c>
      <c r="F928" t="str">
        <f t="shared" si="98"/>
        <v>J27-4</v>
      </c>
      <c r="G928" t="str">
        <f>VLOOKUP(F928,RAW_b_TEI0185_REV03!A:B,2,0)</f>
        <v>12VAGND</v>
      </c>
      <c r="H928" t="str">
        <f t="shared" si="99"/>
        <v>12VAGND</v>
      </c>
      <c r="I928" t="str">
        <f t="shared" si="100"/>
        <v>--</v>
      </c>
      <c r="J928" t="str">
        <f t="shared" si="101"/>
        <v>--</v>
      </c>
      <c r="K928">
        <f>IFERROR(IF(J928="--",IF(G928=H928,VLOOKUP(G928,RAW_b_TEI0185_REV03!L:N,3,0),SUM(VLOOKUP(H928,RAW_b_TEI0185_REV03!L:N,3,0),VLOOKUP(G928,RAW_b_TEI0185_REV03!L:N,3,0))),"---"),"---")</f>
        <v>0</v>
      </c>
      <c r="L928" t="str">
        <f t="shared" si="102"/>
        <v>J27-4</v>
      </c>
      <c r="M928" t="str">
        <f>IFERROR(IF(
COUNTIF(B2B!H:H,(IF(K928&lt;&gt;"---",IF(INDEX(RAW_b_TEI0185_REV03!B:D,MATCH(H928,RAW_b_TEI0185_REV03!B:B,0),3)=L928,INDEX(
RAW_b_TEI0185_REV03!B:D,MATCH(H928,INDEX(RAW_b_TEI0185_REV03!B:B,MATCH(H928,RAW_b_TEI0185_REV03!B:B,)+1):'RAW_b_TEI0185_REV03'!B11999,)+MATCH(H928,RAW_b_TEI0185_REV03!B:B,),3),INDEX(RAW_b_TEI0185_REV03!B:D,MATCH(H928,RAW_b_TEI0185_REV03!B:B,0),3)),"---")))=1,"---",IF(K928&lt;&gt;"---",IF(INDEX(RAW_b_TEI0185_REV03!B:D,MATCH(H928,RAW_b_TEI0185_REV03!B:B,0),3)=L928,INDEX(
RAW_b_TEI0185_REV03!B:D,MATCH(H928,INDEX(RAW_b_TEI0185_REV03!B:B,MATCH(H928,RAW_b_TEI0185_REV03!B:B,)+1):'RAW_b_TEI0185_REV03'!B11999,)+MATCH(H928,RAW_b_TEI0185_REV03!B:B,),3),INDEX(RAW_b_TEI0185_REV03!B:D,MATCH(H928,RAW_b_TEI0185_REV03!B:B,0),3)),"---")),"---")</f>
        <v>J27-5</v>
      </c>
      <c r="N928" t="str">
        <f>IFERROR(IF(AND(B928="B2B",J928="--"),L928,IF(
COUNTIF(B2B!H:H,(IF(K928&lt;&gt;"---",IF(INDEX(RAW_b_TEI0185_REV03!B:D,MATCH(H928,RAW_b_TEI0185_REV03!B:B,0),3)=L928,INDEX(
RAW_b_TEI0185_REV03!B:D,MATCH(H928,INDEX(RAW_b_TEI0185_REV03!B:B,MATCH(H928,RAW_b_TEI0185_REV03!B:B,)+1):'RAW_b_TEI0185_REV03'!B11999,)+MATCH(H928,RAW_b_TEI0185_REV03!B:B,),3),INDEX(RAW_b_TEI0185_REV03!B:D,MATCH(H928,RAW_b_TEI0185_REV03!B:B,0),3)),"---")))=0,"---",IF(K928&lt;&gt;"---",IF(INDEX(RAW_b_TEI0185_REV03!B:D,MATCH(H928,RAW_b_TEI0185_REV03!B:B,0),3)=L928,INDEX(
RAW_b_TEI0185_REV03!B:D,MATCH(H928,INDEX(RAW_b_TEI0185_REV03!B:B,MATCH(H928,RAW_b_TEI0185_REV03!B:B,)+1):'RAW_b_TEI0185_REV03'!B11999,)+MATCH(H928,RAW_b_TEI0185_REV03!B:B,),3),INDEX(RAW_b_TEI0185_REV03!B:D,MATCH(H928,RAW_b_TEI0185_REV03!B:B,0),3)),"---"))),"---")</f>
        <v>---</v>
      </c>
      <c r="T928">
        <f>COUNTIF(RAW_b_TEI0185_REV03!B:B,G928)</f>
        <v>8</v>
      </c>
      <c r="U928" t="str">
        <f t="shared" si="103"/>
        <v>ATX Power Con-12VAGND</v>
      </c>
      <c r="W928" t="str">
        <f>IF(IF(IFERROR(VLOOKUP(H928,$O$6:$O$50,1,),1)=1,1,0),IFERROR(VLOOKUP($F$2&amp;"-"&amp;H928,RAW_b_TEI0185_REV03!C:G,4,0),"--"),"---")</f>
        <v>--</v>
      </c>
      <c r="X928" t="str">
        <f t="shared" si="104"/>
        <v>J27-5</v>
      </c>
    </row>
    <row r="929" spans="1:24" x14ac:dyDescent="0.25">
      <c r="A929" t="s">
        <v>6059</v>
      </c>
      <c r="B929" t="s">
        <v>6055</v>
      </c>
      <c r="C929" t="s">
        <v>328</v>
      </c>
      <c r="D929" t="s">
        <v>874</v>
      </c>
      <c r="E929">
        <v>5</v>
      </c>
      <c r="F929" t="str">
        <f t="shared" si="98"/>
        <v>J27-5</v>
      </c>
      <c r="G929" t="str">
        <f>VLOOKUP(F929,RAW_b_TEI0185_REV03!A:B,2,0)</f>
        <v>12VAGND</v>
      </c>
      <c r="H929" t="str">
        <f t="shared" si="99"/>
        <v>12VAGND</v>
      </c>
      <c r="I929" t="str">
        <f t="shared" si="100"/>
        <v>--</v>
      </c>
      <c r="J929" t="str">
        <f t="shared" si="101"/>
        <v>--</v>
      </c>
      <c r="K929">
        <f>IFERROR(IF(J929="--",IF(G929=H929,VLOOKUP(G929,RAW_b_TEI0185_REV03!L:N,3,0),SUM(VLOOKUP(H929,RAW_b_TEI0185_REV03!L:N,3,0),VLOOKUP(G929,RAW_b_TEI0185_REV03!L:N,3,0))),"---"),"---")</f>
        <v>0</v>
      </c>
      <c r="L929" t="str">
        <f t="shared" si="102"/>
        <v>J27-5</v>
      </c>
      <c r="M929" t="str">
        <f>IFERROR(IF(
COUNTIF(B2B!H:H,(IF(K929&lt;&gt;"---",IF(INDEX(RAW_b_TEI0185_REV03!B:D,MATCH(H929,RAW_b_TEI0185_REV03!B:B,0),3)=L929,INDEX(
RAW_b_TEI0185_REV03!B:D,MATCH(H929,INDEX(RAW_b_TEI0185_REV03!B:B,MATCH(H929,RAW_b_TEI0185_REV03!B:B,)+1):'RAW_b_TEI0185_REV03'!B12000,)+MATCH(H929,RAW_b_TEI0185_REV03!B:B,),3),INDEX(RAW_b_TEI0185_REV03!B:D,MATCH(H929,RAW_b_TEI0185_REV03!B:B,0),3)),"---")))=1,"---",IF(K929&lt;&gt;"---",IF(INDEX(RAW_b_TEI0185_REV03!B:D,MATCH(H929,RAW_b_TEI0185_REV03!B:B,0),3)=L929,INDEX(
RAW_b_TEI0185_REV03!B:D,MATCH(H929,INDEX(RAW_b_TEI0185_REV03!B:B,MATCH(H929,RAW_b_TEI0185_REV03!B:B,)+1):'RAW_b_TEI0185_REV03'!B12000,)+MATCH(H929,RAW_b_TEI0185_REV03!B:B,),3),INDEX(RAW_b_TEI0185_REV03!B:D,MATCH(H929,RAW_b_TEI0185_REV03!B:B,0),3)),"---")),"---")</f>
        <v>J27-4</v>
      </c>
      <c r="N929" t="str">
        <f>IFERROR(IF(AND(B929="B2B",J929="--"),L929,IF(
COUNTIF(B2B!H:H,(IF(K929&lt;&gt;"---",IF(INDEX(RAW_b_TEI0185_REV03!B:D,MATCH(H929,RAW_b_TEI0185_REV03!B:B,0),3)=L929,INDEX(
RAW_b_TEI0185_REV03!B:D,MATCH(H929,INDEX(RAW_b_TEI0185_REV03!B:B,MATCH(H929,RAW_b_TEI0185_REV03!B:B,)+1):'RAW_b_TEI0185_REV03'!B12000,)+MATCH(H929,RAW_b_TEI0185_REV03!B:B,),3),INDEX(RAW_b_TEI0185_REV03!B:D,MATCH(H929,RAW_b_TEI0185_REV03!B:B,0),3)),"---")))=0,"---",IF(K929&lt;&gt;"---",IF(INDEX(RAW_b_TEI0185_REV03!B:D,MATCH(H929,RAW_b_TEI0185_REV03!B:B,0),3)=L929,INDEX(
RAW_b_TEI0185_REV03!B:D,MATCH(H929,INDEX(RAW_b_TEI0185_REV03!B:B,MATCH(H929,RAW_b_TEI0185_REV03!B:B,)+1):'RAW_b_TEI0185_REV03'!B12000,)+MATCH(H929,RAW_b_TEI0185_REV03!B:B,),3),INDEX(RAW_b_TEI0185_REV03!B:D,MATCH(H929,RAW_b_TEI0185_REV03!B:B,0),3)),"---"))),"---")</f>
        <v>---</v>
      </c>
      <c r="T929">
        <f>COUNTIF(RAW_b_TEI0185_REV03!B:B,G929)</f>
        <v>8</v>
      </c>
      <c r="U929" t="str">
        <f t="shared" si="103"/>
        <v>ATX Power Con-12VAGND</v>
      </c>
      <c r="W929" t="str">
        <f>IF(IF(IFERROR(VLOOKUP(H929,$O$6:$O$50,1,),1)=1,1,0),IFERROR(VLOOKUP($F$2&amp;"-"&amp;H929,RAW_b_TEI0185_REV03!C:G,4,0),"--"),"---")</f>
        <v>--</v>
      </c>
      <c r="X929" t="str">
        <f t="shared" si="104"/>
        <v>J27-4</v>
      </c>
    </row>
    <row r="930" spans="1:24" x14ac:dyDescent="0.25">
      <c r="A930" t="s">
        <v>6060</v>
      </c>
      <c r="B930" t="s">
        <v>6055</v>
      </c>
      <c r="C930" t="s">
        <v>328</v>
      </c>
      <c r="D930" t="s">
        <v>874</v>
      </c>
      <c r="E930">
        <v>6</v>
      </c>
      <c r="F930" t="str">
        <f t="shared" si="98"/>
        <v>J27-6</v>
      </c>
      <c r="G930" t="str">
        <f>VLOOKUP(F930,RAW_b_TEI0185_REV03!A:B,2,0)</f>
        <v>12VAGND</v>
      </c>
      <c r="H930" t="str">
        <f t="shared" si="99"/>
        <v>12VAGND</v>
      </c>
      <c r="I930" t="str">
        <f t="shared" si="100"/>
        <v>--</v>
      </c>
      <c r="J930" t="str">
        <f t="shared" si="101"/>
        <v>--</v>
      </c>
      <c r="K930">
        <f>IFERROR(IF(J930="--",IF(G930=H930,VLOOKUP(G930,RAW_b_TEI0185_REV03!L:N,3,0),SUM(VLOOKUP(H930,RAW_b_TEI0185_REV03!L:N,3,0),VLOOKUP(G930,RAW_b_TEI0185_REV03!L:N,3,0))),"---"),"---")</f>
        <v>0</v>
      </c>
      <c r="L930" t="str">
        <f t="shared" si="102"/>
        <v>J27-6</v>
      </c>
      <c r="M930" t="str">
        <f>IFERROR(IF(
COUNTIF(B2B!H:H,(IF(K930&lt;&gt;"---",IF(INDEX(RAW_b_TEI0185_REV03!B:D,MATCH(H930,RAW_b_TEI0185_REV03!B:B,0),3)=L930,INDEX(
RAW_b_TEI0185_REV03!B:D,MATCH(H930,INDEX(RAW_b_TEI0185_REV03!B:B,MATCH(H930,RAW_b_TEI0185_REV03!B:B,)+1):'RAW_b_TEI0185_REV03'!B12001,)+MATCH(H930,RAW_b_TEI0185_REV03!B:B,),3),INDEX(RAW_b_TEI0185_REV03!B:D,MATCH(H930,RAW_b_TEI0185_REV03!B:B,0),3)),"---")))=1,"---",IF(K930&lt;&gt;"---",IF(INDEX(RAW_b_TEI0185_REV03!B:D,MATCH(H930,RAW_b_TEI0185_REV03!B:B,0),3)=L930,INDEX(
RAW_b_TEI0185_REV03!B:D,MATCH(H930,INDEX(RAW_b_TEI0185_REV03!B:B,MATCH(H930,RAW_b_TEI0185_REV03!B:B,)+1):'RAW_b_TEI0185_REV03'!B12001,)+MATCH(H930,RAW_b_TEI0185_REV03!B:B,),3),INDEX(RAW_b_TEI0185_REV03!B:D,MATCH(H930,RAW_b_TEI0185_REV03!B:B,0),3)),"---")),"---")</f>
        <v>J27-4</v>
      </c>
      <c r="N930" t="str">
        <f>IFERROR(IF(AND(B930="B2B",J930="--"),L930,IF(
COUNTIF(B2B!H:H,(IF(K930&lt;&gt;"---",IF(INDEX(RAW_b_TEI0185_REV03!B:D,MATCH(H930,RAW_b_TEI0185_REV03!B:B,0),3)=L930,INDEX(
RAW_b_TEI0185_REV03!B:D,MATCH(H930,INDEX(RAW_b_TEI0185_REV03!B:B,MATCH(H930,RAW_b_TEI0185_REV03!B:B,)+1):'RAW_b_TEI0185_REV03'!B12001,)+MATCH(H930,RAW_b_TEI0185_REV03!B:B,),3),INDEX(RAW_b_TEI0185_REV03!B:D,MATCH(H930,RAW_b_TEI0185_REV03!B:B,0),3)),"---")))=0,"---",IF(K930&lt;&gt;"---",IF(INDEX(RAW_b_TEI0185_REV03!B:D,MATCH(H930,RAW_b_TEI0185_REV03!B:B,0),3)=L930,INDEX(
RAW_b_TEI0185_REV03!B:D,MATCH(H930,INDEX(RAW_b_TEI0185_REV03!B:B,MATCH(H930,RAW_b_TEI0185_REV03!B:B,)+1):'RAW_b_TEI0185_REV03'!B12001,)+MATCH(H930,RAW_b_TEI0185_REV03!B:B,),3),INDEX(RAW_b_TEI0185_REV03!B:D,MATCH(H930,RAW_b_TEI0185_REV03!B:B,0),3)),"---"))),"---")</f>
        <v>---</v>
      </c>
      <c r="T930">
        <f>COUNTIF(RAW_b_TEI0185_REV03!B:B,G930)</f>
        <v>8</v>
      </c>
      <c r="U930" t="str">
        <f t="shared" si="103"/>
        <v>ATX Power Con-12VAGND</v>
      </c>
      <c r="W930" t="str">
        <f>IF(IF(IFERROR(VLOOKUP(H930,$O$6:$O$50,1,),1)=1,1,0),IFERROR(VLOOKUP($F$2&amp;"-"&amp;H930,RAW_b_TEI0185_REV03!C:G,4,0),"--"),"---")</f>
        <v>--</v>
      </c>
      <c r="X930" t="str">
        <f t="shared" si="104"/>
        <v>J27-4</v>
      </c>
    </row>
    <row r="931" spans="1:24" x14ac:dyDescent="0.25">
      <c r="A931" t="s">
        <v>6061</v>
      </c>
      <c r="B931" t="s">
        <v>5771</v>
      </c>
      <c r="C931" t="s">
        <v>1655</v>
      </c>
      <c r="D931" t="s">
        <v>877</v>
      </c>
      <c r="E931">
        <v>1</v>
      </c>
      <c r="F931" t="str">
        <f t="shared" si="98"/>
        <v>J28-1</v>
      </c>
      <c r="G931" t="str">
        <f>VLOOKUP(F931,RAW_b_TEI0185_REV03!A:B,2,0)</f>
        <v>NetC218_2</v>
      </c>
      <c r="H931" t="str">
        <f t="shared" si="99"/>
        <v>NetC218_2</v>
      </c>
      <c r="I931" t="str">
        <f t="shared" si="100"/>
        <v>--</v>
      </c>
      <c r="J931" t="str">
        <f t="shared" si="101"/>
        <v>--</v>
      </c>
      <c r="K931">
        <f>IFERROR(IF(J931="--",IF(G931=H931,VLOOKUP(G931,RAW_b_TEI0185_REV03!L:N,3,0),SUM(VLOOKUP(H931,RAW_b_TEI0185_REV03!L:N,3,0),VLOOKUP(G931,RAW_b_TEI0185_REV03!L:N,3,0))),"---"),"---")</f>
        <v>6.4551999999999996</v>
      </c>
      <c r="L931" t="str">
        <f t="shared" si="102"/>
        <v>J28-1</v>
      </c>
      <c r="M931" t="str">
        <f>IFERROR(IF(
COUNTIF(B2B!H:H,(IF(K931&lt;&gt;"---",IF(INDEX(RAW_b_TEI0185_REV03!B:D,MATCH(H931,RAW_b_TEI0185_REV03!B:B,0),3)=L931,INDEX(
RAW_b_TEI0185_REV03!B:D,MATCH(H931,INDEX(RAW_b_TEI0185_REV03!B:B,MATCH(H931,RAW_b_TEI0185_REV03!B:B,)+1):'RAW_b_TEI0185_REV03'!B12002,)+MATCH(H931,RAW_b_TEI0185_REV03!B:B,),3),INDEX(RAW_b_TEI0185_REV03!B:D,MATCH(H931,RAW_b_TEI0185_REV03!B:B,0),3)),"---")))=1,"---",IF(K931&lt;&gt;"---",IF(INDEX(RAW_b_TEI0185_REV03!B:D,MATCH(H931,RAW_b_TEI0185_REV03!B:B,0),3)=L931,INDEX(
RAW_b_TEI0185_REV03!B:D,MATCH(H931,INDEX(RAW_b_TEI0185_REV03!B:B,MATCH(H931,RAW_b_TEI0185_REV03!B:B,)+1):'RAW_b_TEI0185_REV03'!B12002,)+MATCH(H931,RAW_b_TEI0185_REV03!B:B,),3),INDEX(RAW_b_TEI0185_REV03!B:D,MATCH(H931,RAW_b_TEI0185_REV03!B:B,0),3)),"---")),"---")</f>
        <v>C218-2</v>
      </c>
      <c r="N931" t="str">
        <f>IFERROR(IF(AND(B931="B2B",J931="--"),L931,IF(
COUNTIF(B2B!H:H,(IF(K931&lt;&gt;"---",IF(INDEX(RAW_b_TEI0185_REV03!B:D,MATCH(H931,RAW_b_TEI0185_REV03!B:B,0),3)=L931,INDEX(
RAW_b_TEI0185_REV03!B:D,MATCH(H931,INDEX(RAW_b_TEI0185_REV03!B:B,MATCH(H931,RAW_b_TEI0185_REV03!B:B,)+1):'RAW_b_TEI0185_REV03'!B12002,)+MATCH(H931,RAW_b_TEI0185_REV03!B:B,),3),INDEX(RAW_b_TEI0185_REV03!B:D,MATCH(H931,RAW_b_TEI0185_REV03!B:B,0),3)),"---")))=0,"---",IF(K931&lt;&gt;"---",IF(INDEX(RAW_b_TEI0185_REV03!B:D,MATCH(H931,RAW_b_TEI0185_REV03!B:B,0),3)=L931,INDEX(
RAW_b_TEI0185_REV03!B:D,MATCH(H931,INDEX(RAW_b_TEI0185_REV03!B:B,MATCH(H931,RAW_b_TEI0185_REV03!B:B,)+1):'RAW_b_TEI0185_REV03'!B12002,)+MATCH(H931,RAW_b_TEI0185_REV03!B:B,),3),INDEX(RAW_b_TEI0185_REV03!B:D,MATCH(H931,RAW_b_TEI0185_REV03!B:B,0),3)),"---"))),"---")</f>
        <v>---</v>
      </c>
      <c r="T931">
        <f>COUNTIF(RAW_b_TEI0185_REV03!B:B,G931)</f>
        <v>2</v>
      </c>
      <c r="U931" t="str">
        <f t="shared" si="103"/>
        <v>MAGJAG-NetC218_2</v>
      </c>
      <c r="W931" t="str">
        <f>IF(IF(IFERROR(VLOOKUP(H931,$O$6:$O$50,1,),1)=1,1,0),IFERROR(VLOOKUP($F$2&amp;"-"&amp;H931,RAW_b_TEI0185_REV03!C:G,4,0),"--"),"---")</f>
        <v>--</v>
      </c>
      <c r="X931" t="str">
        <f t="shared" si="104"/>
        <v>C218-2</v>
      </c>
    </row>
    <row r="932" spans="1:24" x14ac:dyDescent="0.25">
      <c r="A932" t="s">
        <v>6062</v>
      </c>
      <c r="B932" t="s">
        <v>5771</v>
      </c>
      <c r="C932" t="s">
        <v>1969</v>
      </c>
      <c r="D932" t="s">
        <v>877</v>
      </c>
      <c r="E932">
        <v>2</v>
      </c>
      <c r="F932" t="str">
        <f t="shared" si="98"/>
        <v>J28-2</v>
      </c>
      <c r="G932" t="str">
        <f>VLOOKUP(F932,RAW_b_TEI0185_REV03!A:B,2,0)</f>
        <v>PHY1_MDI2_N</v>
      </c>
      <c r="H932" t="str">
        <f t="shared" si="99"/>
        <v>PHY1_MDI2_N</v>
      </c>
      <c r="I932" t="str">
        <f t="shared" si="100"/>
        <v>--</v>
      </c>
      <c r="J932" t="str">
        <f t="shared" si="101"/>
        <v>--</v>
      </c>
      <c r="K932">
        <f>IFERROR(IF(J932="--",IF(G932=H932,VLOOKUP(G932,RAW_b_TEI0185_REV03!L:N,3,0),SUM(VLOOKUP(H932,RAW_b_TEI0185_REV03!L:N,3,0),VLOOKUP(G932,RAW_b_TEI0185_REV03!L:N,3,0))),"---"),"---")</f>
        <v>14.9533</v>
      </c>
      <c r="L932" t="str">
        <f t="shared" si="102"/>
        <v>J28-2</v>
      </c>
      <c r="M932" t="str">
        <f>IFERROR(IF(
COUNTIF(B2B!H:H,(IF(K932&lt;&gt;"---",IF(INDEX(RAW_b_TEI0185_REV03!B:D,MATCH(H932,RAW_b_TEI0185_REV03!B:B,0),3)=L932,INDEX(
RAW_b_TEI0185_REV03!B:D,MATCH(H932,INDEX(RAW_b_TEI0185_REV03!B:B,MATCH(H932,RAW_b_TEI0185_REV03!B:B,)+1):'RAW_b_TEI0185_REV03'!B12003,)+MATCH(H932,RAW_b_TEI0185_REV03!B:B,),3),INDEX(RAW_b_TEI0185_REV03!B:D,MATCH(H932,RAW_b_TEI0185_REV03!B:B,0),3)),"---")))=1,"---",IF(K932&lt;&gt;"---",IF(INDEX(RAW_b_TEI0185_REV03!B:D,MATCH(H932,RAW_b_TEI0185_REV03!B:B,0),3)=L932,INDEX(
RAW_b_TEI0185_REV03!B:D,MATCH(H932,INDEX(RAW_b_TEI0185_REV03!B:B,MATCH(H932,RAW_b_TEI0185_REV03!B:B,)+1):'RAW_b_TEI0185_REV03'!B12003,)+MATCH(H932,RAW_b_TEI0185_REV03!B:B,),3),INDEX(RAW_b_TEI0185_REV03!B:D,MATCH(H932,RAW_b_TEI0185_REV03!B:B,0),3)),"---")),"---")</f>
        <v>U33-17</v>
      </c>
      <c r="N932" t="str">
        <f>IFERROR(IF(AND(B932="B2B",J932="--"),L932,IF(
COUNTIF(B2B!H:H,(IF(K932&lt;&gt;"---",IF(INDEX(RAW_b_TEI0185_REV03!B:D,MATCH(H932,RAW_b_TEI0185_REV03!B:B,0),3)=L932,INDEX(
RAW_b_TEI0185_REV03!B:D,MATCH(H932,INDEX(RAW_b_TEI0185_REV03!B:B,MATCH(H932,RAW_b_TEI0185_REV03!B:B,)+1):'RAW_b_TEI0185_REV03'!B12003,)+MATCH(H932,RAW_b_TEI0185_REV03!B:B,),3),INDEX(RAW_b_TEI0185_REV03!B:D,MATCH(H932,RAW_b_TEI0185_REV03!B:B,0),3)),"---")))=0,"---",IF(K932&lt;&gt;"---",IF(INDEX(RAW_b_TEI0185_REV03!B:D,MATCH(H932,RAW_b_TEI0185_REV03!B:B,0),3)=L932,INDEX(
RAW_b_TEI0185_REV03!B:D,MATCH(H932,INDEX(RAW_b_TEI0185_REV03!B:B,MATCH(H932,RAW_b_TEI0185_REV03!B:B,)+1):'RAW_b_TEI0185_REV03'!B12003,)+MATCH(H932,RAW_b_TEI0185_REV03!B:B,),3),INDEX(RAW_b_TEI0185_REV03!B:D,MATCH(H932,RAW_b_TEI0185_REV03!B:B,0),3)),"---"))),"---")</f>
        <v>---</v>
      </c>
      <c r="T932">
        <f>COUNTIF(RAW_b_TEI0185_REV03!B:B,G932)</f>
        <v>2</v>
      </c>
      <c r="U932" t="str">
        <f t="shared" si="103"/>
        <v>MAGJAG-PHY1_MDI2_N</v>
      </c>
      <c r="W932" t="str">
        <f>IF(IF(IFERROR(VLOOKUP(H932,$O$6:$O$50,1,),1)=1,1,0),IFERROR(VLOOKUP($F$2&amp;"-"&amp;H932,RAW_b_TEI0185_REV03!C:G,4,0),"--"),"---")</f>
        <v>--</v>
      </c>
      <c r="X932" t="str">
        <f t="shared" si="104"/>
        <v>U33-17</v>
      </c>
    </row>
    <row r="933" spans="1:24" x14ac:dyDescent="0.25">
      <c r="A933" t="s">
        <v>6063</v>
      </c>
      <c r="B933" t="s">
        <v>5771</v>
      </c>
      <c r="C933" t="s">
        <v>1971</v>
      </c>
      <c r="D933" t="s">
        <v>877</v>
      </c>
      <c r="E933">
        <v>3</v>
      </c>
      <c r="F933" t="str">
        <f t="shared" si="98"/>
        <v>J28-3</v>
      </c>
      <c r="G933" t="str">
        <f>VLOOKUP(F933,RAW_b_TEI0185_REV03!A:B,2,0)</f>
        <v>PHY1_MDI2_P</v>
      </c>
      <c r="H933" t="str">
        <f t="shared" si="99"/>
        <v>PHY1_MDI2_P</v>
      </c>
      <c r="I933" t="str">
        <f t="shared" si="100"/>
        <v>--</v>
      </c>
      <c r="J933" t="str">
        <f t="shared" si="101"/>
        <v>--</v>
      </c>
      <c r="K933">
        <f>IFERROR(IF(J933="--",IF(G933=H933,VLOOKUP(G933,RAW_b_TEI0185_REV03!L:N,3,0),SUM(VLOOKUP(H933,RAW_b_TEI0185_REV03!L:N,3,0),VLOOKUP(G933,RAW_b_TEI0185_REV03!L:N,3,0))),"---"),"---")</f>
        <v>14.932600000000001</v>
      </c>
      <c r="L933" t="str">
        <f t="shared" si="102"/>
        <v>J28-3</v>
      </c>
      <c r="M933" t="str">
        <f>IFERROR(IF(
COUNTIF(B2B!H:H,(IF(K933&lt;&gt;"---",IF(INDEX(RAW_b_TEI0185_REV03!B:D,MATCH(H933,RAW_b_TEI0185_REV03!B:B,0),3)=L933,INDEX(
RAW_b_TEI0185_REV03!B:D,MATCH(H933,INDEX(RAW_b_TEI0185_REV03!B:B,MATCH(H933,RAW_b_TEI0185_REV03!B:B,)+1):'RAW_b_TEI0185_REV03'!B12004,)+MATCH(H933,RAW_b_TEI0185_REV03!B:B,),3),INDEX(RAW_b_TEI0185_REV03!B:D,MATCH(H933,RAW_b_TEI0185_REV03!B:B,0),3)),"---")))=1,"---",IF(K933&lt;&gt;"---",IF(INDEX(RAW_b_TEI0185_REV03!B:D,MATCH(H933,RAW_b_TEI0185_REV03!B:B,0),3)=L933,INDEX(
RAW_b_TEI0185_REV03!B:D,MATCH(H933,INDEX(RAW_b_TEI0185_REV03!B:B,MATCH(H933,RAW_b_TEI0185_REV03!B:B,)+1):'RAW_b_TEI0185_REV03'!B12004,)+MATCH(H933,RAW_b_TEI0185_REV03!B:B,),3),INDEX(RAW_b_TEI0185_REV03!B:D,MATCH(H933,RAW_b_TEI0185_REV03!B:B,0),3)),"---")),"---")</f>
        <v>U33-16</v>
      </c>
      <c r="N933" t="str">
        <f>IFERROR(IF(AND(B933="B2B",J933="--"),L933,IF(
COUNTIF(B2B!H:H,(IF(K933&lt;&gt;"---",IF(INDEX(RAW_b_TEI0185_REV03!B:D,MATCH(H933,RAW_b_TEI0185_REV03!B:B,0),3)=L933,INDEX(
RAW_b_TEI0185_REV03!B:D,MATCH(H933,INDEX(RAW_b_TEI0185_REV03!B:B,MATCH(H933,RAW_b_TEI0185_REV03!B:B,)+1):'RAW_b_TEI0185_REV03'!B12004,)+MATCH(H933,RAW_b_TEI0185_REV03!B:B,),3),INDEX(RAW_b_TEI0185_REV03!B:D,MATCH(H933,RAW_b_TEI0185_REV03!B:B,0),3)),"---")))=0,"---",IF(K933&lt;&gt;"---",IF(INDEX(RAW_b_TEI0185_REV03!B:D,MATCH(H933,RAW_b_TEI0185_REV03!B:B,0),3)=L933,INDEX(
RAW_b_TEI0185_REV03!B:D,MATCH(H933,INDEX(RAW_b_TEI0185_REV03!B:B,MATCH(H933,RAW_b_TEI0185_REV03!B:B,)+1):'RAW_b_TEI0185_REV03'!B12004,)+MATCH(H933,RAW_b_TEI0185_REV03!B:B,),3),INDEX(RAW_b_TEI0185_REV03!B:D,MATCH(H933,RAW_b_TEI0185_REV03!B:B,0),3)),"---"))),"---")</f>
        <v>---</v>
      </c>
      <c r="T933">
        <f>COUNTIF(RAW_b_TEI0185_REV03!B:B,G933)</f>
        <v>2</v>
      </c>
      <c r="U933" t="str">
        <f t="shared" si="103"/>
        <v>MAGJAG-PHY1_MDI2_P</v>
      </c>
      <c r="W933" t="str">
        <f>IF(IF(IFERROR(VLOOKUP(H933,$O$6:$O$50,1,),1)=1,1,0),IFERROR(VLOOKUP($F$2&amp;"-"&amp;H933,RAW_b_TEI0185_REV03!C:G,4,0),"--"),"---")</f>
        <v>--</v>
      </c>
      <c r="X933" t="str">
        <f t="shared" si="104"/>
        <v>U33-16</v>
      </c>
    </row>
    <row r="934" spans="1:24" x14ac:dyDescent="0.25">
      <c r="A934" t="s">
        <v>6064</v>
      </c>
      <c r="B934" t="s">
        <v>5771</v>
      </c>
      <c r="C934" t="s">
        <v>1967</v>
      </c>
      <c r="D934" t="s">
        <v>877</v>
      </c>
      <c r="E934">
        <v>4</v>
      </c>
      <c r="F934" t="str">
        <f t="shared" si="98"/>
        <v>J28-4</v>
      </c>
      <c r="G934" t="str">
        <f>VLOOKUP(F934,RAW_b_TEI0185_REV03!A:B,2,0)</f>
        <v>PHY1_MDI1_P</v>
      </c>
      <c r="H934" t="str">
        <f t="shared" si="99"/>
        <v>PHY1_MDI1_P</v>
      </c>
      <c r="I934" t="str">
        <f t="shared" si="100"/>
        <v>--</v>
      </c>
      <c r="J934" t="str">
        <f t="shared" si="101"/>
        <v>--</v>
      </c>
      <c r="K934">
        <f>IFERROR(IF(J934="--",IF(G934=H934,VLOOKUP(G934,RAW_b_TEI0185_REV03!L:N,3,0),SUM(VLOOKUP(H934,RAW_b_TEI0185_REV03!L:N,3,0),VLOOKUP(G934,RAW_b_TEI0185_REV03!L:N,3,0))),"---"),"---")</f>
        <v>25.455200000000001</v>
      </c>
      <c r="L934" t="str">
        <f t="shared" si="102"/>
        <v>J28-4</v>
      </c>
      <c r="M934" t="str">
        <f>IFERROR(IF(
COUNTIF(B2B!H:H,(IF(K934&lt;&gt;"---",IF(INDEX(RAW_b_TEI0185_REV03!B:D,MATCH(H934,RAW_b_TEI0185_REV03!B:B,0),3)=L934,INDEX(
RAW_b_TEI0185_REV03!B:D,MATCH(H934,INDEX(RAW_b_TEI0185_REV03!B:B,MATCH(H934,RAW_b_TEI0185_REV03!B:B,)+1):'RAW_b_TEI0185_REV03'!B12005,)+MATCH(H934,RAW_b_TEI0185_REV03!B:B,),3),INDEX(RAW_b_TEI0185_REV03!B:D,MATCH(H934,RAW_b_TEI0185_REV03!B:B,0),3)),"---")))=1,"---",IF(K934&lt;&gt;"---",IF(INDEX(RAW_b_TEI0185_REV03!B:D,MATCH(H934,RAW_b_TEI0185_REV03!B:B,0),3)=L934,INDEX(
RAW_b_TEI0185_REV03!B:D,MATCH(H934,INDEX(RAW_b_TEI0185_REV03!B:B,MATCH(H934,RAW_b_TEI0185_REV03!B:B,)+1):'RAW_b_TEI0185_REV03'!B12005,)+MATCH(H934,RAW_b_TEI0185_REV03!B:B,),3),INDEX(RAW_b_TEI0185_REV03!B:D,MATCH(H934,RAW_b_TEI0185_REV03!B:B,0),3)),"---")),"---")</f>
        <v>U33-14</v>
      </c>
      <c r="N934" t="str">
        <f>IFERROR(IF(AND(B934="B2B",J934="--"),L934,IF(
COUNTIF(B2B!H:H,(IF(K934&lt;&gt;"---",IF(INDEX(RAW_b_TEI0185_REV03!B:D,MATCH(H934,RAW_b_TEI0185_REV03!B:B,0),3)=L934,INDEX(
RAW_b_TEI0185_REV03!B:D,MATCH(H934,INDEX(RAW_b_TEI0185_REV03!B:B,MATCH(H934,RAW_b_TEI0185_REV03!B:B,)+1):'RAW_b_TEI0185_REV03'!B12005,)+MATCH(H934,RAW_b_TEI0185_REV03!B:B,),3),INDEX(RAW_b_TEI0185_REV03!B:D,MATCH(H934,RAW_b_TEI0185_REV03!B:B,0),3)),"---")))=0,"---",IF(K934&lt;&gt;"---",IF(INDEX(RAW_b_TEI0185_REV03!B:D,MATCH(H934,RAW_b_TEI0185_REV03!B:B,0),3)=L934,INDEX(
RAW_b_TEI0185_REV03!B:D,MATCH(H934,INDEX(RAW_b_TEI0185_REV03!B:B,MATCH(H934,RAW_b_TEI0185_REV03!B:B,)+1):'RAW_b_TEI0185_REV03'!B12005,)+MATCH(H934,RAW_b_TEI0185_REV03!B:B,),3),INDEX(RAW_b_TEI0185_REV03!B:D,MATCH(H934,RAW_b_TEI0185_REV03!B:B,0),3)),"---"))),"---")</f>
        <v>---</v>
      </c>
      <c r="T934">
        <f>COUNTIF(RAW_b_TEI0185_REV03!B:B,G934)</f>
        <v>2</v>
      </c>
      <c r="U934" t="str">
        <f t="shared" si="103"/>
        <v>MAGJAG-PHY1_MDI1_P</v>
      </c>
      <c r="W934" t="str">
        <f>IF(IF(IFERROR(VLOOKUP(H934,$O$6:$O$50,1,),1)=1,1,0),IFERROR(VLOOKUP($F$2&amp;"-"&amp;H934,RAW_b_TEI0185_REV03!C:G,4,0),"--"),"---")</f>
        <v>--</v>
      </c>
      <c r="X934" t="str">
        <f t="shared" si="104"/>
        <v>U33-14</v>
      </c>
    </row>
    <row r="935" spans="1:24" x14ac:dyDescent="0.25">
      <c r="A935" t="s">
        <v>6065</v>
      </c>
      <c r="B935" t="s">
        <v>5771</v>
      </c>
      <c r="C935" t="s">
        <v>1965</v>
      </c>
      <c r="D935" t="s">
        <v>877</v>
      </c>
      <c r="E935">
        <v>5</v>
      </c>
      <c r="F935" t="str">
        <f t="shared" si="98"/>
        <v>J28-5</v>
      </c>
      <c r="G935" t="str">
        <f>VLOOKUP(F935,RAW_b_TEI0185_REV03!A:B,2,0)</f>
        <v>PHY1_MDI1_N</v>
      </c>
      <c r="H935" t="str">
        <f t="shared" si="99"/>
        <v>PHY1_MDI1_N</v>
      </c>
      <c r="I935" t="str">
        <f t="shared" si="100"/>
        <v>--</v>
      </c>
      <c r="J935" t="str">
        <f t="shared" si="101"/>
        <v>--</v>
      </c>
      <c r="K935">
        <f>IFERROR(IF(J935="--",IF(G935=H935,VLOOKUP(G935,RAW_b_TEI0185_REV03!L:N,3,0),SUM(VLOOKUP(H935,RAW_b_TEI0185_REV03!L:N,3,0),VLOOKUP(G935,RAW_b_TEI0185_REV03!L:N,3,0))),"---"),"---")</f>
        <v>25.136299999999999</v>
      </c>
      <c r="L935" t="str">
        <f t="shared" si="102"/>
        <v>J28-5</v>
      </c>
      <c r="M935" t="str">
        <f>IFERROR(IF(
COUNTIF(B2B!H:H,(IF(K935&lt;&gt;"---",IF(INDEX(RAW_b_TEI0185_REV03!B:D,MATCH(H935,RAW_b_TEI0185_REV03!B:B,0),3)=L935,INDEX(
RAW_b_TEI0185_REV03!B:D,MATCH(H935,INDEX(RAW_b_TEI0185_REV03!B:B,MATCH(H935,RAW_b_TEI0185_REV03!B:B,)+1):'RAW_b_TEI0185_REV03'!B12006,)+MATCH(H935,RAW_b_TEI0185_REV03!B:B,),3),INDEX(RAW_b_TEI0185_REV03!B:D,MATCH(H935,RAW_b_TEI0185_REV03!B:B,0),3)),"---")))=1,"---",IF(K935&lt;&gt;"---",IF(INDEX(RAW_b_TEI0185_REV03!B:D,MATCH(H935,RAW_b_TEI0185_REV03!B:B,0),3)=L935,INDEX(
RAW_b_TEI0185_REV03!B:D,MATCH(H935,INDEX(RAW_b_TEI0185_REV03!B:B,MATCH(H935,RAW_b_TEI0185_REV03!B:B,)+1):'RAW_b_TEI0185_REV03'!B12006,)+MATCH(H935,RAW_b_TEI0185_REV03!B:B,),3),INDEX(RAW_b_TEI0185_REV03!B:D,MATCH(H935,RAW_b_TEI0185_REV03!B:B,0),3)),"---")),"---")</f>
        <v>U33-15</v>
      </c>
      <c r="N935" t="str">
        <f>IFERROR(IF(AND(B935="B2B",J935="--"),L935,IF(
COUNTIF(B2B!H:H,(IF(K935&lt;&gt;"---",IF(INDEX(RAW_b_TEI0185_REV03!B:D,MATCH(H935,RAW_b_TEI0185_REV03!B:B,0),3)=L935,INDEX(
RAW_b_TEI0185_REV03!B:D,MATCH(H935,INDEX(RAW_b_TEI0185_REV03!B:B,MATCH(H935,RAW_b_TEI0185_REV03!B:B,)+1):'RAW_b_TEI0185_REV03'!B12006,)+MATCH(H935,RAW_b_TEI0185_REV03!B:B,),3),INDEX(RAW_b_TEI0185_REV03!B:D,MATCH(H935,RAW_b_TEI0185_REV03!B:B,0),3)),"---")))=0,"---",IF(K935&lt;&gt;"---",IF(INDEX(RAW_b_TEI0185_REV03!B:D,MATCH(H935,RAW_b_TEI0185_REV03!B:B,0),3)=L935,INDEX(
RAW_b_TEI0185_REV03!B:D,MATCH(H935,INDEX(RAW_b_TEI0185_REV03!B:B,MATCH(H935,RAW_b_TEI0185_REV03!B:B,)+1):'RAW_b_TEI0185_REV03'!B12006,)+MATCH(H935,RAW_b_TEI0185_REV03!B:B,),3),INDEX(RAW_b_TEI0185_REV03!B:D,MATCH(H935,RAW_b_TEI0185_REV03!B:B,0),3)),"---"))),"---")</f>
        <v>---</v>
      </c>
      <c r="T935">
        <f>COUNTIF(RAW_b_TEI0185_REV03!B:B,G935)</f>
        <v>2</v>
      </c>
      <c r="U935" t="str">
        <f t="shared" si="103"/>
        <v>MAGJAG-PHY1_MDI1_N</v>
      </c>
      <c r="W935" t="str">
        <f>IF(IF(IFERROR(VLOOKUP(H935,$O$6:$O$50,1,),1)=1,1,0),IFERROR(VLOOKUP($F$2&amp;"-"&amp;H935,RAW_b_TEI0185_REV03!C:G,4,0),"--"),"---")</f>
        <v>--</v>
      </c>
      <c r="X935" t="str">
        <f t="shared" si="104"/>
        <v>U33-15</v>
      </c>
    </row>
    <row r="936" spans="1:24" x14ac:dyDescent="0.25">
      <c r="A936" t="s">
        <v>6066</v>
      </c>
      <c r="B936" t="s">
        <v>5771</v>
      </c>
      <c r="C936" t="s">
        <v>1657</v>
      </c>
      <c r="D936" t="s">
        <v>877</v>
      </c>
      <c r="E936">
        <v>6</v>
      </c>
      <c r="F936" t="str">
        <f t="shared" si="98"/>
        <v>J28-6</v>
      </c>
      <c r="G936" t="str">
        <f>VLOOKUP(F936,RAW_b_TEI0185_REV03!A:B,2,0)</f>
        <v>NetC219_2</v>
      </c>
      <c r="H936" t="str">
        <f t="shared" si="99"/>
        <v>NetC219_2</v>
      </c>
      <c r="I936" t="str">
        <f t="shared" si="100"/>
        <v>--</v>
      </c>
      <c r="J936" t="str">
        <f t="shared" si="101"/>
        <v>--</v>
      </c>
      <c r="K936">
        <f>IFERROR(IF(J936="--",IF(G936=H936,VLOOKUP(G936,RAW_b_TEI0185_REV03!L:N,3,0),SUM(VLOOKUP(H936,RAW_b_TEI0185_REV03!L:N,3,0),VLOOKUP(G936,RAW_b_TEI0185_REV03!L:N,3,0))),"---"),"---")</f>
        <v>6.4856999999999996</v>
      </c>
      <c r="L936" t="str">
        <f t="shared" si="102"/>
        <v>J28-6</v>
      </c>
      <c r="M936" t="str">
        <f>IFERROR(IF(
COUNTIF(B2B!H:H,(IF(K936&lt;&gt;"---",IF(INDEX(RAW_b_TEI0185_REV03!B:D,MATCH(H936,RAW_b_TEI0185_REV03!B:B,0),3)=L936,INDEX(
RAW_b_TEI0185_REV03!B:D,MATCH(H936,INDEX(RAW_b_TEI0185_REV03!B:B,MATCH(H936,RAW_b_TEI0185_REV03!B:B,)+1):'RAW_b_TEI0185_REV03'!B12007,)+MATCH(H936,RAW_b_TEI0185_REV03!B:B,),3),INDEX(RAW_b_TEI0185_REV03!B:D,MATCH(H936,RAW_b_TEI0185_REV03!B:B,0),3)),"---")))=1,"---",IF(K936&lt;&gt;"---",IF(INDEX(RAW_b_TEI0185_REV03!B:D,MATCH(H936,RAW_b_TEI0185_REV03!B:B,0),3)=L936,INDEX(
RAW_b_TEI0185_REV03!B:D,MATCH(H936,INDEX(RAW_b_TEI0185_REV03!B:B,MATCH(H936,RAW_b_TEI0185_REV03!B:B,)+1):'RAW_b_TEI0185_REV03'!B12007,)+MATCH(H936,RAW_b_TEI0185_REV03!B:B,),3),INDEX(RAW_b_TEI0185_REV03!B:D,MATCH(H936,RAW_b_TEI0185_REV03!B:B,0),3)),"---")),"---")</f>
        <v>C219-2</v>
      </c>
      <c r="N936" t="str">
        <f>IFERROR(IF(AND(B936="B2B",J936="--"),L936,IF(
COUNTIF(B2B!H:H,(IF(K936&lt;&gt;"---",IF(INDEX(RAW_b_TEI0185_REV03!B:D,MATCH(H936,RAW_b_TEI0185_REV03!B:B,0),3)=L936,INDEX(
RAW_b_TEI0185_REV03!B:D,MATCH(H936,INDEX(RAW_b_TEI0185_REV03!B:B,MATCH(H936,RAW_b_TEI0185_REV03!B:B,)+1):'RAW_b_TEI0185_REV03'!B12007,)+MATCH(H936,RAW_b_TEI0185_REV03!B:B,),3),INDEX(RAW_b_TEI0185_REV03!B:D,MATCH(H936,RAW_b_TEI0185_REV03!B:B,0),3)),"---")))=0,"---",IF(K936&lt;&gt;"---",IF(INDEX(RAW_b_TEI0185_REV03!B:D,MATCH(H936,RAW_b_TEI0185_REV03!B:B,0),3)=L936,INDEX(
RAW_b_TEI0185_REV03!B:D,MATCH(H936,INDEX(RAW_b_TEI0185_REV03!B:B,MATCH(H936,RAW_b_TEI0185_REV03!B:B,)+1):'RAW_b_TEI0185_REV03'!B12007,)+MATCH(H936,RAW_b_TEI0185_REV03!B:B,),3),INDEX(RAW_b_TEI0185_REV03!B:D,MATCH(H936,RAW_b_TEI0185_REV03!B:B,0),3)),"---"))),"---")</f>
        <v>---</v>
      </c>
      <c r="T936">
        <f>COUNTIF(RAW_b_TEI0185_REV03!B:B,G936)</f>
        <v>2</v>
      </c>
      <c r="U936" t="str">
        <f t="shared" si="103"/>
        <v>MAGJAG-NetC219_2</v>
      </c>
      <c r="W936" t="str">
        <f>IF(IF(IFERROR(VLOOKUP(H936,$O$6:$O$50,1,),1)=1,1,0),IFERROR(VLOOKUP($F$2&amp;"-"&amp;H936,RAW_b_TEI0185_REV03!C:G,4,0),"--"),"---")</f>
        <v>--</v>
      </c>
      <c r="X936" t="str">
        <f t="shared" si="104"/>
        <v>C219-2</v>
      </c>
    </row>
    <row r="937" spans="1:24" x14ac:dyDescent="0.25">
      <c r="A937" t="s">
        <v>6067</v>
      </c>
      <c r="B937" t="s">
        <v>5771</v>
      </c>
      <c r="C937" t="s">
        <v>1653</v>
      </c>
      <c r="D937" t="s">
        <v>877</v>
      </c>
      <c r="E937">
        <v>7</v>
      </c>
      <c r="F937" t="str">
        <f t="shared" si="98"/>
        <v>J28-7</v>
      </c>
      <c r="G937" t="str">
        <f>VLOOKUP(F937,RAW_b_TEI0185_REV03!A:B,2,0)</f>
        <v>NetC217_2</v>
      </c>
      <c r="H937" t="str">
        <f t="shared" si="99"/>
        <v>NetC217_2</v>
      </c>
      <c r="I937" t="str">
        <f t="shared" si="100"/>
        <v>--</v>
      </c>
      <c r="J937" t="str">
        <f t="shared" si="101"/>
        <v>--</v>
      </c>
      <c r="K937">
        <f>IFERROR(IF(J937="--",IF(G937=H937,VLOOKUP(G937,RAW_b_TEI0185_REV03!L:N,3,0),SUM(VLOOKUP(H937,RAW_b_TEI0185_REV03!L:N,3,0),VLOOKUP(G937,RAW_b_TEI0185_REV03!L:N,3,0))),"---"),"---")</f>
        <v>5.4382000000000001</v>
      </c>
      <c r="L937" t="str">
        <f t="shared" si="102"/>
        <v>J28-7</v>
      </c>
      <c r="M937" t="str">
        <f>IFERROR(IF(
COUNTIF(B2B!H:H,(IF(K937&lt;&gt;"---",IF(INDEX(RAW_b_TEI0185_REV03!B:D,MATCH(H937,RAW_b_TEI0185_REV03!B:B,0),3)=L937,INDEX(
RAW_b_TEI0185_REV03!B:D,MATCH(H937,INDEX(RAW_b_TEI0185_REV03!B:B,MATCH(H937,RAW_b_TEI0185_REV03!B:B,)+1):'RAW_b_TEI0185_REV03'!B12008,)+MATCH(H937,RAW_b_TEI0185_REV03!B:B,),3),INDEX(RAW_b_TEI0185_REV03!B:D,MATCH(H937,RAW_b_TEI0185_REV03!B:B,0),3)),"---")))=1,"---",IF(K937&lt;&gt;"---",IF(INDEX(RAW_b_TEI0185_REV03!B:D,MATCH(H937,RAW_b_TEI0185_REV03!B:B,0),3)=L937,INDEX(
RAW_b_TEI0185_REV03!B:D,MATCH(H937,INDEX(RAW_b_TEI0185_REV03!B:B,MATCH(H937,RAW_b_TEI0185_REV03!B:B,)+1):'RAW_b_TEI0185_REV03'!B12008,)+MATCH(H937,RAW_b_TEI0185_REV03!B:B,),3),INDEX(RAW_b_TEI0185_REV03!B:D,MATCH(H937,RAW_b_TEI0185_REV03!B:B,0),3)),"---")),"---")</f>
        <v>C217-2</v>
      </c>
      <c r="N937" t="str">
        <f>IFERROR(IF(AND(B937="B2B",J937="--"),L937,IF(
COUNTIF(B2B!H:H,(IF(K937&lt;&gt;"---",IF(INDEX(RAW_b_TEI0185_REV03!B:D,MATCH(H937,RAW_b_TEI0185_REV03!B:B,0),3)=L937,INDEX(
RAW_b_TEI0185_REV03!B:D,MATCH(H937,INDEX(RAW_b_TEI0185_REV03!B:B,MATCH(H937,RAW_b_TEI0185_REV03!B:B,)+1):'RAW_b_TEI0185_REV03'!B12008,)+MATCH(H937,RAW_b_TEI0185_REV03!B:B,),3),INDEX(RAW_b_TEI0185_REV03!B:D,MATCH(H937,RAW_b_TEI0185_REV03!B:B,0),3)),"---")))=0,"---",IF(K937&lt;&gt;"---",IF(INDEX(RAW_b_TEI0185_REV03!B:D,MATCH(H937,RAW_b_TEI0185_REV03!B:B,0),3)=L937,INDEX(
RAW_b_TEI0185_REV03!B:D,MATCH(H937,INDEX(RAW_b_TEI0185_REV03!B:B,MATCH(H937,RAW_b_TEI0185_REV03!B:B,)+1):'RAW_b_TEI0185_REV03'!B12008,)+MATCH(H937,RAW_b_TEI0185_REV03!B:B,),3),INDEX(RAW_b_TEI0185_REV03!B:D,MATCH(H937,RAW_b_TEI0185_REV03!B:B,0),3)),"---"))),"---")</f>
        <v>---</v>
      </c>
      <c r="T937">
        <f>COUNTIF(RAW_b_TEI0185_REV03!B:B,G937)</f>
        <v>2</v>
      </c>
      <c r="U937" t="str">
        <f t="shared" si="103"/>
        <v>MAGJAG-NetC217_2</v>
      </c>
      <c r="W937" t="str">
        <f>IF(IF(IFERROR(VLOOKUP(H937,$O$6:$O$50,1,),1)=1,1,0),IFERROR(VLOOKUP($F$2&amp;"-"&amp;H937,RAW_b_TEI0185_REV03!C:G,4,0),"--"),"---")</f>
        <v>--</v>
      </c>
      <c r="X937" t="str">
        <f t="shared" si="104"/>
        <v>C217-2</v>
      </c>
    </row>
    <row r="938" spans="1:24" x14ac:dyDescent="0.25">
      <c r="A938" t="s">
        <v>6068</v>
      </c>
      <c r="B938" t="s">
        <v>5771</v>
      </c>
      <c r="C938" t="s">
        <v>1973</v>
      </c>
      <c r="D938" t="s">
        <v>877</v>
      </c>
      <c r="E938">
        <v>8</v>
      </c>
      <c r="F938" t="str">
        <f t="shared" si="98"/>
        <v>J28-8</v>
      </c>
      <c r="G938" t="str">
        <f>VLOOKUP(F938,RAW_b_TEI0185_REV03!A:B,2,0)</f>
        <v>PHY1_MDI3_P</v>
      </c>
      <c r="H938" t="str">
        <f t="shared" si="99"/>
        <v>PHY1_MDI3_P</v>
      </c>
      <c r="I938" t="str">
        <f t="shared" si="100"/>
        <v>--</v>
      </c>
      <c r="J938" t="str">
        <f t="shared" si="101"/>
        <v>--</v>
      </c>
      <c r="K938">
        <f>IFERROR(IF(J938="--",IF(G938=H938,VLOOKUP(G938,RAW_b_TEI0185_REV03!L:N,3,0),SUM(VLOOKUP(H938,RAW_b_TEI0185_REV03!L:N,3,0),VLOOKUP(G938,RAW_b_TEI0185_REV03!L:N,3,0))),"---"),"---")</f>
        <v>22.882000000000001</v>
      </c>
      <c r="L938" t="str">
        <f t="shared" si="102"/>
        <v>J28-8</v>
      </c>
      <c r="M938" t="str">
        <f>IFERROR(IF(
COUNTIF(B2B!H:H,(IF(K938&lt;&gt;"---",IF(INDEX(RAW_b_TEI0185_REV03!B:D,MATCH(H938,RAW_b_TEI0185_REV03!B:B,0),3)=L938,INDEX(
RAW_b_TEI0185_REV03!B:D,MATCH(H938,INDEX(RAW_b_TEI0185_REV03!B:B,MATCH(H938,RAW_b_TEI0185_REV03!B:B,)+1):'RAW_b_TEI0185_REV03'!B12009,)+MATCH(H938,RAW_b_TEI0185_REV03!B:B,),3),INDEX(RAW_b_TEI0185_REV03!B:D,MATCH(H938,RAW_b_TEI0185_REV03!B:B,0),3)),"---")))=1,"---",IF(K938&lt;&gt;"---",IF(INDEX(RAW_b_TEI0185_REV03!B:D,MATCH(H938,RAW_b_TEI0185_REV03!B:B,0),3)=L938,INDEX(
RAW_b_TEI0185_REV03!B:D,MATCH(H938,INDEX(RAW_b_TEI0185_REV03!B:B,MATCH(H938,RAW_b_TEI0185_REV03!B:B,)+1):'RAW_b_TEI0185_REV03'!B12009,)+MATCH(H938,RAW_b_TEI0185_REV03!B:B,),3),INDEX(RAW_b_TEI0185_REV03!B:D,MATCH(H938,RAW_b_TEI0185_REV03!B:B,0),3)),"---")),"---")</f>
        <v>U33-18</v>
      </c>
      <c r="N938" t="str">
        <f>IFERROR(IF(AND(B938="B2B",J938="--"),L938,IF(
COUNTIF(B2B!H:H,(IF(K938&lt;&gt;"---",IF(INDEX(RAW_b_TEI0185_REV03!B:D,MATCH(H938,RAW_b_TEI0185_REV03!B:B,0),3)=L938,INDEX(
RAW_b_TEI0185_REV03!B:D,MATCH(H938,INDEX(RAW_b_TEI0185_REV03!B:B,MATCH(H938,RAW_b_TEI0185_REV03!B:B,)+1):'RAW_b_TEI0185_REV03'!B12009,)+MATCH(H938,RAW_b_TEI0185_REV03!B:B,),3),INDEX(RAW_b_TEI0185_REV03!B:D,MATCH(H938,RAW_b_TEI0185_REV03!B:B,0),3)),"---")))=0,"---",IF(K938&lt;&gt;"---",IF(INDEX(RAW_b_TEI0185_REV03!B:D,MATCH(H938,RAW_b_TEI0185_REV03!B:B,0),3)=L938,INDEX(
RAW_b_TEI0185_REV03!B:D,MATCH(H938,INDEX(RAW_b_TEI0185_REV03!B:B,MATCH(H938,RAW_b_TEI0185_REV03!B:B,)+1):'RAW_b_TEI0185_REV03'!B12009,)+MATCH(H938,RAW_b_TEI0185_REV03!B:B,),3),INDEX(RAW_b_TEI0185_REV03!B:D,MATCH(H938,RAW_b_TEI0185_REV03!B:B,0),3)),"---"))),"---")</f>
        <v>---</v>
      </c>
      <c r="T938">
        <f>COUNTIF(RAW_b_TEI0185_REV03!B:B,G938)</f>
        <v>2</v>
      </c>
      <c r="U938" t="str">
        <f t="shared" si="103"/>
        <v>MAGJAG-PHY1_MDI3_P</v>
      </c>
      <c r="W938" t="str">
        <f>IF(IF(IFERROR(VLOOKUP(H938,$O$6:$O$50,1,),1)=1,1,0),IFERROR(VLOOKUP($F$2&amp;"-"&amp;H938,RAW_b_TEI0185_REV03!C:G,4,0),"--"),"---")</f>
        <v>--</v>
      </c>
      <c r="X938" t="str">
        <f t="shared" si="104"/>
        <v>U33-18</v>
      </c>
    </row>
    <row r="939" spans="1:24" x14ac:dyDescent="0.25">
      <c r="A939" t="s">
        <v>6069</v>
      </c>
      <c r="B939" t="s">
        <v>5771</v>
      </c>
      <c r="C939" t="s">
        <v>1972</v>
      </c>
      <c r="D939" t="s">
        <v>877</v>
      </c>
      <c r="E939">
        <v>9</v>
      </c>
      <c r="F939" t="str">
        <f t="shared" si="98"/>
        <v>J28-9</v>
      </c>
      <c r="G939" t="str">
        <f>VLOOKUP(F939,RAW_b_TEI0185_REV03!A:B,2,0)</f>
        <v>PHY1_MDI3_N</v>
      </c>
      <c r="H939" t="str">
        <f t="shared" si="99"/>
        <v>PHY1_MDI3_N</v>
      </c>
      <c r="I939" t="str">
        <f t="shared" si="100"/>
        <v>--</v>
      </c>
      <c r="J939" t="str">
        <f t="shared" si="101"/>
        <v>--</v>
      </c>
      <c r="K939">
        <f>IFERROR(IF(J939="--",IF(G939=H939,VLOOKUP(G939,RAW_b_TEI0185_REV03!L:N,3,0),SUM(VLOOKUP(H939,RAW_b_TEI0185_REV03!L:N,3,0),VLOOKUP(G939,RAW_b_TEI0185_REV03!L:N,3,0))),"---"),"---")</f>
        <v>22.828399999999998</v>
      </c>
      <c r="L939" t="str">
        <f t="shared" si="102"/>
        <v>J28-9</v>
      </c>
      <c r="M939" t="str">
        <f>IFERROR(IF(
COUNTIF(B2B!H:H,(IF(K939&lt;&gt;"---",IF(INDEX(RAW_b_TEI0185_REV03!B:D,MATCH(H939,RAW_b_TEI0185_REV03!B:B,0),3)=L939,INDEX(
RAW_b_TEI0185_REV03!B:D,MATCH(H939,INDEX(RAW_b_TEI0185_REV03!B:B,MATCH(H939,RAW_b_TEI0185_REV03!B:B,)+1):'RAW_b_TEI0185_REV03'!B12010,)+MATCH(H939,RAW_b_TEI0185_REV03!B:B,),3),INDEX(RAW_b_TEI0185_REV03!B:D,MATCH(H939,RAW_b_TEI0185_REV03!B:B,0),3)),"---")))=1,"---",IF(K939&lt;&gt;"---",IF(INDEX(RAW_b_TEI0185_REV03!B:D,MATCH(H939,RAW_b_TEI0185_REV03!B:B,0),3)=L939,INDEX(
RAW_b_TEI0185_REV03!B:D,MATCH(H939,INDEX(RAW_b_TEI0185_REV03!B:B,MATCH(H939,RAW_b_TEI0185_REV03!B:B,)+1):'RAW_b_TEI0185_REV03'!B12010,)+MATCH(H939,RAW_b_TEI0185_REV03!B:B,),3),INDEX(RAW_b_TEI0185_REV03!B:D,MATCH(H939,RAW_b_TEI0185_REV03!B:B,0),3)),"---")),"---")</f>
        <v>U33-19</v>
      </c>
      <c r="N939" t="str">
        <f>IFERROR(IF(AND(B939="B2B",J939="--"),L939,IF(
COUNTIF(B2B!H:H,(IF(K939&lt;&gt;"---",IF(INDEX(RAW_b_TEI0185_REV03!B:D,MATCH(H939,RAW_b_TEI0185_REV03!B:B,0),3)=L939,INDEX(
RAW_b_TEI0185_REV03!B:D,MATCH(H939,INDEX(RAW_b_TEI0185_REV03!B:B,MATCH(H939,RAW_b_TEI0185_REV03!B:B,)+1):'RAW_b_TEI0185_REV03'!B12010,)+MATCH(H939,RAW_b_TEI0185_REV03!B:B,),3),INDEX(RAW_b_TEI0185_REV03!B:D,MATCH(H939,RAW_b_TEI0185_REV03!B:B,0),3)),"---")))=0,"---",IF(K939&lt;&gt;"---",IF(INDEX(RAW_b_TEI0185_REV03!B:D,MATCH(H939,RAW_b_TEI0185_REV03!B:B,0),3)=L939,INDEX(
RAW_b_TEI0185_REV03!B:D,MATCH(H939,INDEX(RAW_b_TEI0185_REV03!B:B,MATCH(H939,RAW_b_TEI0185_REV03!B:B,)+1):'RAW_b_TEI0185_REV03'!B12010,)+MATCH(H939,RAW_b_TEI0185_REV03!B:B,),3),INDEX(RAW_b_TEI0185_REV03!B:D,MATCH(H939,RAW_b_TEI0185_REV03!B:B,0),3)),"---"))),"---")</f>
        <v>---</v>
      </c>
      <c r="T939">
        <f>COUNTIF(RAW_b_TEI0185_REV03!B:B,G939)</f>
        <v>2</v>
      </c>
      <c r="U939" t="str">
        <f t="shared" si="103"/>
        <v>MAGJAG-PHY1_MDI3_N</v>
      </c>
      <c r="W939" t="str">
        <f>IF(IF(IFERROR(VLOOKUP(H939,$O$6:$O$50,1,),1)=1,1,0),IFERROR(VLOOKUP($F$2&amp;"-"&amp;H939,RAW_b_TEI0185_REV03!C:G,4,0),"--"),"---")</f>
        <v>--</v>
      </c>
      <c r="X939" t="str">
        <f t="shared" si="104"/>
        <v>U33-19</v>
      </c>
    </row>
    <row r="940" spans="1:24" x14ac:dyDescent="0.25">
      <c r="A940" t="s">
        <v>6070</v>
      </c>
      <c r="B940" t="s">
        <v>5771</v>
      </c>
      <c r="C940" t="s">
        <v>1961</v>
      </c>
      <c r="D940" t="s">
        <v>877</v>
      </c>
      <c r="E940">
        <v>10</v>
      </c>
      <c r="F940" t="str">
        <f t="shared" si="98"/>
        <v>J28-10</v>
      </c>
      <c r="G940" t="str">
        <f>VLOOKUP(F940,RAW_b_TEI0185_REV03!A:B,2,0)</f>
        <v>PHY1_MDI0_N</v>
      </c>
      <c r="H940" t="str">
        <f t="shared" si="99"/>
        <v>PHY1_MDI0_N</v>
      </c>
      <c r="I940" t="str">
        <f t="shared" si="100"/>
        <v>--</v>
      </c>
      <c r="J940" t="str">
        <f t="shared" si="101"/>
        <v>--</v>
      </c>
      <c r="K940">
        <f>IFERROR(IF(J940="--",IF(G940=H940,VLOOKUP(G940,RAW_b_TEI0185_REV03!L:N,3,0),SUM(VLOOKUP(H940,RAW_b_TEI0185_REV03!L:N,3,0),VLOOKUP(G940,RAW_b_TEI0185_REV03!L:N,3,0))),"---"),"---")</f>
        <v>12.5999</v>
      </c>
      <c r="L940" t="str">
        <f t="shared" si="102"/>
        <v>J28-10</v>
      </c>
      <c r="M940" t="str">
        <f>IFERROR(IF(
COUNTIF(B2B!H:H,(IF(K940&lt;&gt;"---",IF(INDEX(RAW_b_TEI0185_REV03!B:D,MATCH(H940,RAW_b_TEI0185_REV03!B:B,0),3)=L940,INDEX(
RAW_b_TEI0185_REV03!B:D,MATCH(H940,INDEX(RAW_b_TEI0185_REV03!B:B,MATCH(H940,RAW_b_TEI0185_REV03!B:B,)+1):'RAW_b_TEI0185_REV03'!B12011,)+MATCH(H940,RAW_b_TEI0185_REV03!B:B,),3),INDEX(RAW_b_TEI0185_REV03!B:D,MATCH(H940,RAW_b_TEI0185_REV03!B:B,0),3)),"---")))=1,"---",IF(K940&lt;&gt;"---",IF(INDEX(RAW_b_TEI0185_REV03!B:D,MATCH(H940,RAW_b_TEI0185_REV03!B:B,0),3)=L940,INDEX(
RAW_b_TEI0185_REV03!B:D,MATCH(H940,INDEX(RAW_b_TEI0185_REV03!B:B,MATCH(H940,RAW_b_TEI0185_REV03!B:B,)+1):'RAW_b_TEI0185_REV03'!B12011,)+MATCH(H940,RAW_b_TEI0185_REV03!B:B,),3),INDEX(RAW_b_TEI0185_REV03!B:D,MATCH(H940,RAW_b_TEI0185_REV03!B:B,0),3)),"---")),"---")</f>
        <v>U33-13</v>
      </c>
      <c r="N940" t="str">
        <f>IFERROR(IF(AND(B940="B2B",J940="--"),L940,IF(
COUNTIF(B2B!H:H,(IF(K940&lt;&gt;"---",IF(INDEX(RAW_b_TEI0185_REV03!B:D,MATCH(H940,RAW_b_TEI0185_REV03!B:B,0),3)=L940,INDEX(
RAW_b_TEI0185_REV03!B:D,MATCH(H940,INDEX(RAW_b_TEI0185_REV03!B:B,MATCH(H940,RAW_b_TEI0185_REV03!B:B,)+1):'RAW_b_TEI0185_REV03'!B12011,)+MATCH(H940,RAW_b_TEI0185_REV03!B:B,),3),INDEX(RAW_b_TEI0185_REV03!B:D,MATCH(H940,RAW_b_TEI0185_REV03!B:B,0),3)),"---")))=0,"---",IF(K940&lt;&gt;"---",IF(INDEX(RAW_b_TEI0185_REV03!B:D,MATCH(H940,RAW_b_TEI0185_REV03!B:B,0),3)=L940,INDEX(
RAW_b_TEI0185_REV03!B:D,MATCH(H940,INDEX(RAW_b_TEI0185_REV03!B:B,MATCH(H940,RAW_b_TEI0185_REV03!B:B,)+1):'RAW_b_TEI0185_REV03'!B12011,)+MATCH(H940,RAW_b_TEI0185_REV03!B:B,),3),INDEX(RAW_b_TEI0185_REV03!B:D,MATCH(H940,RAW_b_TEI0185_REV03!B:B,0),3)),"---"))),"---")</f>
        <v>---</v>
      </c>
      <c r="T940">
        <f>COUNTIF(RAW_b_TEI0185_REV03!B:B,G940)</f>
        <v>2</v>
      </c>
      <c r="U940" t="str">
        <f t="shared" si="103"/>
        <v>MAGJAG-PHY1_MDI0_N</v>
      </c>
      <c r="W940" t="str">
        <f>IF(IF(IFERROR(VLOOKUP(H940,$O$6:$O$50,1,),1)=1,1,0),IFERROR(VLOOKUP($F$2&amp;"-"&amp;H940,RAW_b_TEI0185_REV03!C:G,4,0),"--"),"---")</f>
        <v>--</v>
      </c>
      <c r="X940" t="str">
        <f t="shared" si="104"/>
        <v>U33-13</v>
      </c>
    </row>
    <row r="941" spans="1:24" x14ac:dyDescent="0.25">
      <c r="A941" t="s">
        <v>6071</v>
      </c>
      <c r="B941" t="s">
        <v>5771</v>
      </c>
      <c r="C941" t="s">
        <v>1963</v>
      </c>
      <c r="D941" t="s">
        <v>877</v>
      </c>
      <c r="E941">
        <v>11</v>
      </c>
      <c r="F941" t="str">
        <f t="shared" si="98"/>
        <v>J28-11</v>
      </c>
      <c r="G941" t="str">
        <f>VLOOKUP(F941,RAW_b_TEI0185_REV03!A:B,2,0)</f>
        <v>PHY1_MDI0_P</v>
      </c>
      <c r="H941" t="str">
        <f t="shared" si="99"/>
        <v>PHY1_MDI0_P</v>
      </c>
      <c r="I941" t="str">
        <f t="shared" si="100"/>
        <v>--</v>
      </c>
      <c r="J941" t="str">
        <f t="shared" si="101"/>
        <v>--</v>
      </c>
      <c r="K941">
        <f>IFERROR(IF(J941="--",IF(G941=H941,VLOOKUP(G941,RAW_b_TEI0185_REV03!L:N,3,0),SUM(VLOOKUP(H941,RAW_b_TEI0185_REV03!L:N,3,0),VLOOKUP(G941,RAW_b_TEI0185_REV03!L:N,3,0))),"---"),"---")</f>
        <v>12.5999</v>
      </c>
      <c r="L941" t="str">
        <f t="shared" si="102"/>
        <v>J28-11</v>
      </c>
      <c r="M941" t="str">
        <f>IFERROR(IF(
COUNTIF(B2B!H:H,(IF(K941&lt;&gt;"---",IF(INDEX(RAW_b_TEI0185_REV03!B:D,MATCH(H941,RAW_b_TEI0185_REV03!B:B,0),3)=L941,INDEX(
RAW_b_TEI0185_REV03!B:D,MATCH(H941,INDEX(RAW_b_TEI0185_REV03!B:B,MATCH(H941,RAW_b_TEI0185_REV03!B:B,)+1):'RAW_b_TEI0185_REV03'!B12012,)+MATCH(H941,RAW_b_TEI0185_REV03!B:B,),3),INDEX(RAW_b_TEI0185_REV03!B:D,MATCH(H941,RAW_b_TEI0185_REV03!B:B,0),3)),"---")))=1,"---",IF(K941&lt;&gt;"---",IF(INDEX(RAW_b_TEI0185_REV03!B:D,MATCH(H941,RAW_b_TEI0185_REV03!B:B,0),3)=L941,INDEX(
RAW_b_TEI0185_REV03!B:D,MATCH(H941,INDEX(RAW_b_TEI0185_REV03!B:B,MATCH(H941,RAW_b_TEI0185_REV03!B:B,)+1):'RAW_b_TEI0185_REV03'!B12012,)+MATCH(H941,RAW_b_TEI0185_REV03!B:B,),3),INDEX(RAW_b_TEI0185_REV03!B:D,MATCH(H941,RAW_b_TEI0185_REV03!B:B,0),3)),"---")),"---")</f>
        <v>U33-12</v>
      </c>
      <c r="N941" t="str">
        <f>IFERROR(IF(AND(B941="B2B",J941="--"),L941,IF(
COUNTIF(B2B!H:H,(IF(K941&lt;&gt;"---",IF(INDEX(RAW_b_TEI0185_REV03!B:D,MATCH(H941,RAW_b_TEI0185_REV03!B:B,0),3)=L941,INDEX(
RAW_b_TEI0185_REV03!B:D,MATCH(H941,INDEX(RAW_b_TEI0185_REV03!B:B,MATCH(H941,RAW_b_TEI0185_REV03!B:B,)+1):'RAW_b_TEI0185_REV03'!B12012,)+MATCH(H941,RAW_b_TEI0185_REV03!B:B,),3),INDEX(RAW_b_TEI0185_REV03!B:D,MATCH(H941,RAW_b_TEI0185_REV03!B:B,0),3)),"---")))=0,"---",IF(K941&lt;&gt;"---",IF(INDEX(RAW_b_TEI0185_REV03!B:D,MATCH(H941,RAW_b_TEI0185_REV03!B:B,0),3)=L941,INDEX(
RAW_b_TEI0185_REV03!B:D,MATCH(H941,INDEX(RAW_b_TEI0185_REV03!B:B,MATCH(H941,RAW_b_TEI0185_REV03!B:B,)+1):'RAW_b_TEI0185_REV03'!B12012,)+MATCH(H941,RAW_b_TEI0185_REV03!B:B,),3),INDEX(RAW_b_TEI0185_REV03!B:D,MATCH(H941,RAW_b_TEI0185_REV03!B:B,0),3)),"---"))),"---")</f>
        <v>---</v>
      </c>
      <c r="T941">
        <f>COUNTIF(RAW_b_TEI0185_REV03!B:B,G941)</f>
        <v>2</v>
      </c>
      <c r="U941" t="str">
        <f t="shared" si="103"/>
        <v>MAGJAG-PHY1_MDI0_P</v>
      </c>
      <c r="W941" t="str">
        <f>IF(IF(IFERROR(VLOOKUP(H941,$O$6:$O$50,1,),1)=1,1,0),IFERROR(VLOOKUP($F$2&amp;"-"&amp;H941,RAW_b_TEI0185_REV03!C:G,4,0),"--"),"---")</f>
        <v>--</v>
      </c>
      <c r="X941" t="str">
        <f t="shared" si="104"/>
        <v>U33-12</v>
      </c>
    </row>
    <row r="942" spans="1:24" x14ac:dyDescent="0.25">
      <c r="A942" t="s">
        <v>6072</v>
      </c>
      <c r="B942" t="s">
        <v>5771</v>
      </c>
      <c r="C942" t="s">
        <v>1659</v>
      </c>
      <c r="D942" t="s">
        <v>877</v>
      </c>
      <c r="E942">
        <v>12</v>
      </c>
      <c r="F942" t="str">
        <f t="shared" si="98"/>
        <v>J28-12</v>
      </c>
      <c r="G942" t="str">
        <f>VLOOKUP(F942,RAW_b_TEI0185_REV03!A:B,2,0)</f>
        <v>NetC220_2</v>
      </c>
      <c r="H942" t="str">
        <f t="shared" si="99"/>
        <v>NetC220_2</v>
      </c>
      <c r="I942" t="str">
        <f t="shared" si="100"/>
        <v>--</v>
      </c>
      <c r="J942" t="str">
        <f t="shared" si="101"/>
        <v>--</v>
      </c>
      <c r="K942">
        <f>IFERROR(IF(J942="--",IF(G942=H942,VLOOKUP(G942,RAW_b_TEI0185_REV03!L:N,3,0),SUM(VLOOKUP(H942,RAW_b_TEI0185_REV03!L:N,3,0),VLOOKUP(G942,RAW_b_TEI0185_REV03!L:N,3,0))),"---"),"---")</f>
        <v>5.4564000000000004</v>
      </c>
      <c r="L942" t="str">
        <f t="shared" si="102"/>
        <v>J28-12</v>
      </c>
      <c r="M942" t="str">
        <f>IFERROR(IF(
COUNTIF(B2B!H:H,(IF(K942&lt;&gt;"---",IF(INDEX(RAW_b_TEI0185_REV03!B:D,MATCH(H942,RAW_b_TEI0185_REV03!B:B,0),3)=L942,INDEX(
RAW_b_TEI0185_REV03!B:D,MATCH(H942,INDEX(RAW_b_TEI0185_REV03!B:B,MATCH(H942,RAW_b_TEI0185_REV03!B:B,)+1):'RAW_b_TEI0185_REV03'!B12013,)+MATCH(H942,RAW_b_TEI0185_REV03!B:B,),3),INDEX(RAW_b_TEI0185_REV03!B:D,MATCH(H942,RAW_b_TEI0185_REV03!B:B,0),3)),"---")))=1,"---",IF(K942&lt;&gt;"---",IF(INDEX(RAW_b_TEI0185_REV03!B:D,MATCH(H942,RAW_b_TEI0185_REV03!B:B,0),3)=L942,INDEX(
RAW_b_TEI0185_REV03!B:D,MATCH(H942,INDEX(RAW_b_TEI0185_REV03!B:B,MATCH(H942,RAW_b_TEI0185_REV03!B:B,)+1):'RAW_b_TEI0185_REV03'!B12013,)+MATCH(H942,RAW_b_TEI0185_REV03!B:B,),3),INDEX(RAW_b_TEI0185_REV03!B:D,MATCH(H942,RAW_b_TEI0185_REV03!B:B,0),3)),"---")),"---")</f>
        <v>C220-2</v>
      </c>
      <c r="N942" t="str">
        <f>IFERROR(IF(AND(B942="B2B",J942="--"),L942,IF(
COUNTIF(B2B!H:H,(IF(K942&lt;&gt;"---",IF(INDEX(RAW_b_TEI0185_REV03!B:D,MATCH(H942,RAW_b_TEI0185_REV03!B:B,0),3)=L942,INDEX(
RAW_b_TEI0185_REV03!B:D,MATCH(H942,INDEX(RAW_b_TEI0185_REV03!B:B,MATCH(H942,RAW_b_TEI0185_REV03!B:B,)+1):'RAW_b_TEI0185_REV03'!B12013,)+MATCH(H942,RAW_b_TEI0185_REV03!B:B,),3),INDEX(RAW_b_TEI0185_REV03!B:D,MATCH(H942,RAW_b_TEI0185_REV03!B:B,0),3)),"---")))=0,"---",IF(K942&lt;&gt;"---",IF(INDEX(RAW_b_TEI0185_REV03!B:D,MATCH(H942,RAW_b_TEI0185_REV03!B:B,0),3)=L942,INDEX(
RAW_b_TEI0185_REV03!B:D,MATCH(H942,INDEX(RAW_b_TEI0185_REV03!B:B,MATCH(H942,RAW_b_TEI0185_REV03!B:B,)+1):'RAW_b_TEI0185_REV03'!B12013,)+MATCH(H942,RAW_b_TEI0185_REV03!B:B,),3),INDEX(RAW_b_TEI0185_REV03!B:D,MATCH(H942,RAW_b_TEI0185_REV03!B:B,0),3)),"---"))),"---")</f>
        <v>---</v>
      </c>
      <c r="T942">
        <f>COUNTIF(RAW_b_TEI0185_REV03!B:B,G942)</f>
        <v>2</v>
      </c>
      <c r="U942" t="str">
        <f t="shared" si="103"/>
        <v>MAGJAG-NetC220_2</v>
      </c>
      <c r="W942" t="str">
        <f>IF(IF(IFERROR(VLOOKUP(H942,$O$6:$O$50,1,),1)=1,1,0),IFERROR(VLOOKUP($F$2&amp;"-"&amp;H942,RAW_b_TEI0185_REV03!C:G,4,0),"--"),"---")</f>
        <v>--</v>
      </c>
      <c r="X942" t="str">
        <f t="shared" si="104"/>
        <v>C220-2</v>
      </c>
    </row>
    <row r="943" spans="1:24" x14ac:dyDescent="0.25">
      <c r="A943" t="s">
        <v>6073</v>
      </c>
      <c r="B943" t="s">
        <v>5771</v>
      </c>
      <c r="C943" t="s">
        <v>2031</v>
      </c>
      <c r="D943" t="s">
        <v>877</v>
      </c>
      <c r="E943">
        <v>13</v>
      </c>
      <c r="F943" t="str">
        <f t="shared" si="98"/>
        <v>J28-13</v>
      </c>
      <c r="G943" t="str">
        <f>VLOOKUP(F943,RAW_b_TEI0185_REV03!A:B,2,0)</f>
        <v>NetJ28_13</v>
      </c>
      <c r="H943" t="str">
        <f t="shared" si="99"/>
        <v>NetJ28_13</v>
      </c>
      <c r="I943" t="str">
        <f t="shared" si="100"/>
        <v>--</v>
      </c>
      <c r="J943" t="str">
        <f t="shared" si="101"/>
        <v>--</v>
      </c>
      <c r="K943" t="str">
        <f>IFERROR(IF(J943="--",IF(G943=H943,VLOOKUP(G943,RAW_b_TEI0185_REV03!L:N,3,0),SUM(VLOOKUP(H943,RAW_b_TEI0185_REV03!L:N,3,0),VLOOKUP(G943,RAW_b_TEI0185_REV03!L:N,3,0))),"---"),"---")</f>
        <v>---</v>
      </c>
      <c r="L943" t="str">
        <f t="shared" si="102"/>
        <v>J28-13</v>
      </c>
      <c r="M943" t="str">
        <f>IFERROR(IF(
COUNTIF(B2B!H:H,(IF(K943&lt;&gt;"---",IF(INDEX(RAW_b_TEI0185_REV03!B:D,MATCH(H943,RAW_b_TEI0185_REV03!B:B,0),3)=L943,INDEX(
RAW_b_TEI0185_REV03!B:D,MATCH(H943,INDEX(RAW_b_TEI0185_REV03!B:B,MATCH(H943,RAW_b_TEI0185_REV03!B:B,)+1):'RAW_b_TEI0185_REV03'!B12014,)+MATCH(H943,RAW_b_TEI0185_REV03!B:B,),3),INDEX(RAW_b_TEI0185_REV03!B:D,MATCH(H943,RAW_b_TEI0185_REV03!B:B,0),3)),"---")))=1,"---",IF(K943&lt;&gt;"---",IF(INDEX(RAW_b_TEI0185_REV03!B:D,MATCH(H943,RAW_b_TEI0185_REV03!B:B,0),3)=L943,INDEX(
RAW_b_TEI0185_REV03!B:D,MATCH(H943,INDEX(RAW_b_TEI0185_REV03!B:B,MATCH(H943,RAW_b_TEI0185_REV03!B:B,)+1):'RAW_b_TEI0185_REV03'!B12014,)+MATCH(H943,RAW_b_TEI0185_REV03!B:B,),3),INDEX(RAW_b_TEI0185_REV03!B:D,MATCH(H943,RAW_b_TEI0185_REV03!B:B,0),3)),"---")),"---")</f>
        <v>---</v>
      </c>
      <c r="N943" t="str">
        <f>IFERROR(IF(AND(B943="B2B",J943="--"),L943,IF(
COUNTIF(B2B!H:H,(IF(K943&lt;&gt;"---",IF(INDEX(RAW_b_TEI0185_REV03!B:D,MATCH(H943,RAW_b_TEI0185_REV03!B:B,0),3)=L943,INDEX(
RAW_b_TEI0185_REV03!B:D,MATCH(H943,INDEX(RAW_b_TEI0185_REV03!B:B,MATCH(H943,RAW_b_TEI0185_REV03!B:B,)+1):'RAW_b_TEI0185_REV03'!B12014,)+MATCH(H943,RAW_b_TEI0185_REV03!B:B,),3),INDEX(RAW_b_TEI0185_REV03!B:D,MATCH(H943,RAW_b_TEI0185_REV03!B:B,0),3)),"---")))=0,"---",IF(K943&lt;&gt;"---",IF(INDEX(RAW_b_TEI0185_REV03!B:D,MATCH(H943,RAW_b_TEI0185_REV03!B:B,0),3)=L943,INDEX(
RAW_b_TEI0185_REV03!B:D,MATCH(H943,INDEX(RAW_b_TEI0185_REV03!B:B,MATCH(H943,RAW_b_TEI0185_REV03!B:B,)+1):'RAW_b_TEI0185_REV03'!B12014,)+MATCH(H943,RAW_b_TEI0185_REV03!B:B,),3),INDEX(RAW_b_TEI0185_REV03!B:D,MATCH(H943,RAW_b_TEI0185_REV03!B:B,0),3)),"---"))),"---")</f>
        <v>---</v>
      </c>
      <c r="T943">
        <f>COUNTIF(RAW_b_TEI0185_REV03!B:B,G943)</f>
        <v>1</v>
      </c>
      <c r="U943" t="str">
        <f t="shared" si="103"/>
        <v>MAGJAG-NetJ28_13</v>
      </c>
      <c r="W943" t="str">
        <f>IF(IF(IFERROR(VLOOKUP(H943,$O$6:$O$50,1,),1)=1,1,0),IFERROR(VLOOKUP($F$2&amp;"-"&amp;H943,RAW_b_TEI0185_REV03!C:G,4,0),"--"),"---")</f>
        <v>--</v>
      </c>
      <c r="X943" t="str">
        <f t="shared" si="104"/>
        <v>---</v>
      </c>
    </row>
    <row r="944" spans="1:24" x14ac:dyDescent="0.25">
      <c r="A944" t="s">
        <v>6074</v>
      </c>
      <c r="B944" t="s">
        <v>5771</v>
      </c>
      <c r="C944" t="s">
        <v>2033</v>
      </c>
      <c r="D944" t="s">
        <v>877</v>
      </c>
      <c r="E944">
        <v>14</v>
      </c>
      <c r="F944" t="str">
        <f t="shared" si="98"/>
        <v>J28-14</v>
      </c>
      <c r="G944" t="str">
        <f>VLOOKUP(F944,RAW_b_TEI0185_REV03!A:B,2,0)</f>
        <v>NetJ28_14</v>
      </c>
      <c r="H944" t="str">
        <f t="shared" si="99"/>
        <v>NetJ28_14</v>
      </c>
      <c r="I944" t="str">
        <f t="shared" si="100"/>
        <v>--</v>
      </c>
      <c r="J944" t="str">
        <f t="shared" si="101"/>
        <v>--</v>
      </c>
      <c r="K944" t="str">
        <f>IFERROR(IF(J944="--",IF(G944=H944,VLOOKUP(G944,RAW_b_TEI0185_REV03!L:N,3,0),SUM(VLOOKUP(H944,RAW_b_TEI0185_REV03!L:N,3,0),VLOOKUP(G944,RAW_b_TEI0185_REV03!L:N,3,0))),"---"),"---")</f>
        <v>---</v>
      </c>
      <c r="L944" t="str">
        <f t="shared" si="102"/>
        <v>J28-14</v>
      </c>
      <c r="M944" t="str">
        <f>IFERROR(IF(
COUNTIF(B2B!H:H,(IF(K944&lt;&gt;"---",IF(INDEX(RAW_b_TEI0185_REV03!B:D,MATCH(H944,RAW_b_TEI0185_REV03!B:B,0),3)=L944,INDEX(
RAW_b_TEI0185_REV03!B:D,MATCH(H944,INDEX(RAW_b_TEI0185_REV03!B:B,MATCH(H944,RAW_b_TEI0185_REV03!B:B,)+1):'RAW_b_TEI0185_REV03'!B12015,)+MATCH(H944,RAW_b_TEI0185_REV03!B:B,),3),INDEX(RAW_b_TEI0185_REV03!B:D,MATCH(H944,RAW_b_TEI0185_REV03!B:B,0),3)),"---")))=1,"---",IF(K944&lt;&gt;"---",IF(INDEX(RAW_b_TEI0185_REV03!B:D,MATCH(H944,RAW_b_TEI0185_REV03!B:B,0),3)=L944,INDEX(
RAW_b_TEI0185_REV03!B:D,MATCH(H944,INDEX(RAW_b_TEI0185_REV03!B:B,MATCH(H944,RAW_b_TEI0185_REV03!B:B,)+1):'RAW_b_TEI0185_REV03'!B12015,)+MATCH(H944,RAW_b_TEI0185_REV03!B:B,),3),INDEX(RAW_b_TEI0185_REV03!B:D,MATCH(H944,RAW_b_TEI0185_REV03!B:B,0),3)),"---")),"---")</f>
        <v>---</v>
      </c>
      <c r="N944" t="str">
        <f>IFERROR(IF(AND(B944="B2B",J944="--"),L944,IF(
COUNTIF(B2B!H:H,(IF(K944&lt;&gt;"---",IF(INDEX(RAW_b_TEI0185_REV03!B:D,MATCH(H944,RAW_b_TEI0185_REV03!B:B,0),3)=L944,INDEX(
RAW_b_TEI0185_REV03!B:D,MATCH(H944,INDEX(RAW_b_TEI0185_REV03!B:B,MATCH(H944,RAW_b_TEI0185_REV03!B:B,)+1):'RAW_b_TEI0185_REV03'!B12015,)+MATCH(H944,RAW_b_TEI0185_REV03!B:B,),3),INDEX(RAW_b_TEI0185_REV03!B:D,MATCH(H944,RAW_b_TEI0185_REV03!B:B,0),3)),"---")))=0,"---",IF(K944&lt;&gt;"---",IF(INDEX(RAW_b_TEI0185_REV03!B:D,MATCH(H944,RAW_b_TEI0185_REV03!B:B,0),3)=L944,INDEX(
RAW_b_TEI0185_REV03!B:D,MATCH(H944,INDEX(RAW_b_TEI0185_REV03!B:B,MATCH(H944,RAW_b_TEI0185_REV03!B:B,)+1):'RAW_b_TEI0185_REV03'!B12015,)+MATCH(H944,RAW_b_TEI0185_REV03!B:B,),3),INDEX(RAW_b_TEI0185_REV03!B:D,MATCH(H944,RAW_b_TEI0185_REV03!B:B,0),3)),"---"))),"---")</f>
        <v>---</v>
      </c>
      <c r="T944">
        <f>COUNTIF(RAW_b_TEI0185_REV03!B:B,G944)</f>
        <v>1</v>
      </c>
      <c r="U944" t="str">
        <f t="shared" si="103"/>
        <v>MAGJAG-NetJ28_14</v>
      </c>
      <c r="W944" t="str">
        <f>IF(IF(IFERROR(VLOOKUP(H944,$O$6:$O$50,1,),1)=1,1,0),IFERROR(VLOOKUP($F$2&amp;"-"&amp;H944,RAW_b_TEI0185_REV03!C:G,4,0),"--"),"---")</f>
        <v>--</v>
      </c>
      <c r="X944" t="str">
        <f t="shared" si="104"/>
        <v>---</v>
      </c>
    </row>
    <row r="945" spans="1:24" x14ac:dyDescent="0.25">
      <c r="A945" t="s">
        <v>6075</v>
      </c>
      <c r="B945" t="s">
        <v>5771</v>
      </c>
      <c r="C945" t="s">
        <v>1960</v>
      </c>
      <c r="D945" t="s">
        <v>877</v>
      </c>
      <c r="E945">
        <v>15</v>
      </c>
      <c r="F945" t="str">
        <f t="shared" si="98"/>
        <v>J28-15</v>
      </c>
      <c r="G945" t="str">
        <f>VLOOKUP(F945,RAW_b_TEI0185_REV03!A:B,2,0)</f>
        <v>PHY1_LED1</v>
      </c>
      <c r="H945" t="str">
        <f t="shared" si="99"/>
        <v>PHY1_LED1</v>
      </c>
      <c r="I945" t="str">
        <f t="shared" si="100"/>
        <v>--</v>
      </c>
      <c r="J945" t="str">
        <f t="shared" si="101"/>
        <v>--</v>
      </c>
      <c r="K945">
        <f>IFERROR(IF(J945="--",IF(G945=H945,VLOOKUP(G945,RAW_b_TEI0185_REV03!L:N,3,0),SUM(VLOOKUP(H945,RAW_b_TEI0185_REV03!L:N,3,0),VLOOKUP(G945,RAW_b_TEI0185_REV03!L:N,3,0))),"---"),"---")</f>
        <v>20.845600000000001</v>
      </c>
      <c r="L945" t="str">
        <f t="shared" si="102"/>
        <v>J28-15</v>
      </c>
      <c r="M945" t="str">
        <f>IFERROR(IF(
COUNTIF(B2B!H:H,(IF(K945&lt;&gt;"---",IF(INDEX(RAW_b_TEI0185_REV03!B:D,MATCH(H945,RAW_b_TEI0185_REV03!B:B,0),3)=L945,INDEX(
RAW_b_TEI0185_REV03!B:D,MATCH(H945,INDEX(RAW_b_TEI0185_REV03!B:B,MATCH(H945,RAW_b_TEI0185_REV03!B:B,)+1):'RAW_b_TEI0185_REV03'!B12016,)+MATCH(H945,RAW_b_TEI0185_REV03!B:B,),3),INDEX(RAW_b_TEI0185_REV03!B:D,MATCH(H945,RAW_b_TEI0185_REV03!B:B,0),3)),"---")))=1,"---",IF(K945&lt;&gt;"---",IF(INDEX(RAW_b_TEI0185_REV03!B:D,MATCH(H945,RAW_b_TEI0185_REV03!B:B,0),3)=L945,INDEX(
RAW_b_TEI0185_REV03!B:D,MATCH(H945,INDEX(RAW_b_TEI0185_REV03!B:B,MATCH(H945,RAW_b_TEI0185_REV03!B:B,)+1):'RAW_b_TEI0185_REV03'!B12016,)+MATCH(H945,RAW_b_TEI0185_REV03!B:B,),3),INDEX(RAW_b_TEI0185_REV03!B:D,MATCH(H945,RAW_b_TEI0185_REV03!B:B,0),3)),"---")),"---")</f>
        <v>U33-21</v>
      </c>
      <c r="N945" t="str">
        <f>IFERROR(IF(AND(B945="B2B",J945="--"),L945,IF(
COUNTIF(B2B!H:H,(IF(K945&lt;&gt;"---",IF(INDEX(RAW_b_TEI0185_REV03!B:D,MATCH(H945,RAW_b_TEI0185_REV03!B:B,0),3)=L945,INDEX(
RAW_b_TEI0185_REV03!B:D,MATCH(H945,INDEX(RAW_b_TEI0185_REV03!B:B,MATCH(H945,RAW_b_TEI0185_REV03!B:B,)+1):'RAW_b_TEI0185_REV03'!B12016,)+MATCH(H945,RAW_b_TEI0185_REV03!B:B,),3),INDEX(RAW_b_TEI0185_REV03!B:D,MATCH(H945,RAW_b_TEI0185_REV03!B:B,0),3)),"---")))=0,"---",IF(K945&lt;&gt;"---",IF(INDEX(RAW_b_TEI0185_REV03!B:D,MATCH(H945,RAW_b_TEI0185_REV03!B:B,0),3)=L945,INDEX(
RAW_b_TEI0185_REV03!B:D,MATCH(H945,INDEX(RAW_b_TEI0185_REV03!B:B,MATCH(H945,RAW_b_TEI0185_REV03!B:B,)+1):'RAW_b_TEI0185_REV03'!B12016,)+MATCH(H945,RAW_b_TEI0185_REV03!B:B,),3),INDEX(RAW_b_TEI0185_REV03!B:D,MATCH(H945,RAW_b_TEI0185_REV03!B:B,0),3)),"---"))),"---")</f>
        <v>---</v>
      </c>
      <c r="T945">
        <f>COUNTIF(RAW_b_TEI0185_REV03!B:B,G945)</f>
        <v>4</v>
      </c>
      <c r="U945" t="str">
        <f t="shared" si="103"/>
        <v>MAGJAG-PHY1_LED1</v>
      </c>
      <c r="W945" t="str">
        <f>IF(IF(IFERROR(VLOOKUP(H945,$O$6:$O$50,1,),1)=1,1,0),IFERROR(VLOOKUP($F$2&amp;"-"&amp;H945,RAW_b_TEI0185_REV03!C:G,4,0),"--"),"---")</f>
        <v>--</v>
      </c>
      <c r="X945" t="str">
        <f t="shared" si="104"/>
        <v>U33-21</v>
      </c>
    </row>
    <row r="946" spans="1:24" x14ac:dyDescent="0.25">
      <c r="A946" t="s">
        <v>6076</v>
      </c>
      <c r="B946" t="s">
        <v>5771</v>
      </c>
      <c r="C946" t="s">
        <v>1798</v>
      </c>
      <c r="D946" t="s">
        <v>877</v>
      </c>
      <c r="E946">
        <v>16</v>
      </c>
      <c r="F946" t="str">
        <f t="shared" si="98"/>
        <v>J28-16</v>
      </c>
      <c r="G946" t="str">
        <f>VLOOKUP(F946,RAW_b_TEI0185_REV03!A:B,2,0)</f>
        <v>NetJ28_16</v>
      </c>
      <c r="H946" t="str">
        <f t="shared" si="99"/>
        <v>NetJ28_16</v>
      </c>
      <c r="I946" t="str">
        <f t="shared" si="100"/>
        <v>--</v>
      </c>
      <c r="J946" t="str">
        <f t="shared" si="101"/>
        <v>--</v>
      </c>
      <c r="K946">
        <f>IFERROR(IF(J946="--",IF(G946=H946,VLOOKUP(G946,RAW_b_TEI0185_REV03!L:N,3,0),SUM(VLOOKUP(H946,RAW_b_TEI0185_REV03!L:N,3,0),VLOOKUP(G946,RAW_b_TEI0185_REV03!L:N,3,0))),"---"),"---")</f>
        <v>3.6393</v>
      </c>
      <c r="L946" t="str">
        <f t="shared" si="102"/>
        <v>J28-16</v>
      </c>
      <c r="M946" t="str">
        <f>IFERROR(IF(
COUNTIF(B2B!H:H,(IF(K946&lt;&gt;"---",IF(INDEX(RAW_b_TEI0185_REV03!B:D,MATCH(H946,RAW_b_TEI0185_REV03!B:B,0),3)=L946,INDEX(
RAW_b_TEI0185_REV03!B:D,MATCH(H946,INDEX(RAW_b_TEI0185_REV03!B:B,MATCH(H946,RAW_b_TEI0185_REV03!B:B,)+1):'RAW_b_TEI0185_REV03'!B12017,)+MATCH(H946,RAW_b_TEI0185_REV03!B:B,),3),INDEX(RAW_b_TEI0185_REV03!B:D,MATCH(H946,RAW_b_TEI0185_REV03!B:B,0),3)),"---")))=1,"---",IF(K946&lt;&gt;"---",IF(INDEX(RAW_b_TEI0185_REV03!B:D,MATCH(H946,RAW_b_TEI0185_REV03!B:B,0),3)=L946,INDEX(
RAW_b_TEI0185_REV03!B:D,MATCH(H946,INDEX(RAW_b_TEI0185_REV03!B:B,MATCH(H946,RAW_b_TEI0185_REV03!B:B,)+1):'RAW_b_TEI0185_REV03'!B12017,)+MATCH(H946,RAW_b_TEI0185_REV03!B:B,),3),INDEX(RAW_b_TEI0185_REV03!B:D,MATCH(H946,RAW_b_TEI0185_REV03!B:B,0),3)),"---")),"---")</f>
        <v>R221-2</v>
      </c>
      <c r="N946" t="str">
        <f>IFERROR(IF(AND(B946="B2B",J946="--"),L946,IF(
COUNTIF(B2B!H:H,(IF(K946&lt;&gt;"---",IF(INDEX(RAW_b_TEI0185_REV03!B:D,MATCH(H946,RAW_b_TEI0185_REV03!B:B,0),3)=L946,INDEX(
RAW_b_TEI0185_REV03!B:D,MATCH(H946,INDEX(RAW_b_TEI0185_REV03!B:B,MATCH(H946,RAW_b_TEI0185_REV03!B:B,)+1):'RAW_b_TEI0185_REV03'!B12017,)+MATCH(H946,RAW_b_TEI0185_REV03!B:B,),3),INDEX(RAW_b_TEI0185_REV03!B:D,MATCH(H946,RAW_b_TEI0185_REV03!B:B,0),3)),"---")))=0,"---",IF(K946&lt;&gt;"---",IF(INDEX(RAW_b_TEI0185_REV03!B:D,MATCH(H946,RAW_b_TEI0185_REV03!B:B,0),3)=L946,INDEX(
RAW_b_TEI0185_REV03!B:D,MATCH(H946,INDEX(RAW_b_TEI0185_REV03!B:B,MATCH(H946,RAW_b_TEI0185_REV03!B:B,)+1):'RAW_b_TEI0185_REV03'!B12017,)+MATCH(H946,RAW_b_TEI0185_REV03!B:B,),3),INDEX(RAW_b_TEI0185_REV03!B:D,MATCH(H946,RAW_b_TEI0185_REV03!B:B,0),3)),"---"))),"---")</f>
        <v>---</v>
      </c>
      <c r="T946">
        <f>COUNTIF(RAW_b_TEI0185_REV03!B:B,G946)</f>
        <v>2</v>
      </c>
      <c r="U946" t="str">
        <f t="shared" si="103"/>
        <v>MAGJAG-NetJ28_16</v>
      </c>
      <c r="W946" t="str">
        <f>IF(IF(IFERROR(VLOOKUP(H946,$O$6:$O$50,1,),1)=1,1,0),IFERROR(VLOOKUP($F$2&amp;"-"&amp;H946,RAW_b_TEI0185_REV03!C:G,4,0),"--"),"---")</f>
        <v>--</v>
      </c>
      <c r="X946" t="str">
        <f t="shared" si="104"/>
        <v>R221-2</v>
      </c>
    </row>
    <row r="947" spans="1:24" x14ac:dyDescent="0.25">
      <c r="A947" t="s">
        <v>6077</v>
      </c>
      <c r="B947" t="s">
        <v>5771</v>
      </c>
      <c r="C947" t="s">
        <v>968</v>
      </c>
      <c r="D947" t="s">
        <v>877</v>
      </c>
      <c r="E947">
        <v>17</v>
      </c>
      <c r="F947" t="str">
        <f t="shared" si="98"/>
        <v>J28-17</v>
      </c>
      <c r="G947" t="str">
        <f>VLOOKUP(F947,RAW_b_TEI0185_REV03!A:B,2,0)</f>
        <v>ETH_SHIELD</v>
      </c>
      <c r="H947" t="str">
        <f t="shared" si="99"/>
        <v>ETH_SHIELD</v>
      </c>
      <c r="I947" t="str">
        <f t="shared" si="100"/>
        <v>--</v>
      </c>
      <c r="J947" t="str">
        <f t="shared" si="101"/>
        <v>--</v>
      </c>
      <c r="K947">
        <f>IFERROR(IF(J947="--",IF(G947=H947,VLOOKUP(G947,RAW_b_TEI0185_REV03!L:N,3,0),SUM(VLOOKUP(H947,RAW_b_TEI0185_REV03!L:N,3,0),VLOOKUP(G947,RAW_b_TEI0185_REV03!L:N,3,0))),"---"),"---")</f>
        <v>46.442</v>
      </c>
      <c r="L947" t="str">
        <f t="shared" si="102"/>
        <v>J28-17</v>
      </c>
      <c r="M947" t="str">
        <f>IFERROR(IF(
COUNTIF(B2B!H:H,(IF(K947&lt;&gt;"---",IF(INDEX(RAW_b_TEI0185_REV03!B:D,MATCH(H947,RAW_b_TEI0185_REV03!B:B,0),3)=L947,INDEX(
RAW_b_TEI0185_REV03!B:D,MATCH(H947,INDEX(RAW_b_TEI0185_REV03!B:B,MATCH(H947,RAW_b_TEI0185_REV03!B:B,)+1):'RAW_b_TEI0185_REV03'!B12018,)+MATCH(H947,RAW_b_TEI0185_REV03!B:B,),3),INDEX(RAW_b_TEI0185_REV03!B:D,MATCH(H947,RAW_b_TEI0185_REV03!B:B,0),3)),"---")))=1,"---",IF(K947&lt;&gt;"---",IF(INDEX(RAW_b_TEI0185_REV03!B:D,MATCH(H947,RAW_b_TEI0185_REV03!B:B,0),3)=L947,INDEX(
RAW_b_TEI0185_REV03!B:D,MATCH(H947,INDEX(RAW_b_TEI0185_REV03!B:B,MATCH(H947,RAW_b_TEI0185_REV03!B:B,)+1):'RAW_b_TEI0185_REV03'!B12018,)+MATCH(H947,RAW_b_TEI0185_REV03!B:B,),3),INDEX(RAW_b_TEI0185_REV03!B:D,MATCH(H947,RAW_b_TEI0185_REV03!B:B,0),3)),"---")),"---")</f>
        <v>J4-17</v>
      </c>
      <c r="N947" t="str">
        <f>IFERROR(IF(AND(B947="B2B",J947="--"),L947,IF(
COUNTIF(B2B!H:H,(IF(K947&lt;&gt;"---",IF(INDEX(RAW_b_TEI0185_REV03!B:D,MATCH(H947,RAW_b_TEI0185_REV03!B:B,0),3)=L947,INDEX(
RAW_b_TEI0185_REV03!B:D,MATCH(H947,INDEX(RAW_b_TEI0185_REV03!B:B,MATCH(H947,RAW_b_TEI0185_REV03!B:B,)+1):'RAW_b_TEI0185_REV03'!B12018,)+MATCH(H947,RAW_b_TEI0185_REV03!B:B,),3),INDEX(RAW_b_TEI0185_REV03!B:D,MATCH(H947,RAW_b_TEI0185_REV03!B:B,0),3)),"---")))=0,"---",IF(K947&lt;&gt;"---",IF(INDEX(RAW_b_TEI0185_REV03!B:D,MATCH(H947,RAW_b_TEI0185_REV03!B:B,0),3)=L947,INDEX(
RAW_b_TEI0185_REV03!B:D,MATCH(H947,INDEX(RAW_b_TEI0185_REV03!B:B,MATCH(H947,RAW_b_TEI0185_REV03!B:B,)+1):'RAW_b_TEI0185_REV03'!B12018,)+MATCH(H947,RAW_b_TEI0185_REV03!B:B,),3),INDEX(RAW_b_TEI0185_REV03!B:D,MATCH(H947,RAW_b_TEI0185_REV03!B:B,0),3)),"---"))),"---")</f>
        <v>---</v>
      </c>
      <c r="T947">
        <f>COUNTIF(RAW_b_TEI0185_REV03!B:B,G947)</f>
        <v>6</v>
      </c>
      <c r="U947" t="str">
        <f t="shared" si="103"/>
        <v>MAGJAG-ETH_SHIELD</v>
      </c>
      <c r="W947" t="str">
        <f>IF(IF(IFERROR(VLOOKUP(H947,$O$6:$O$50,1,),1)=1,1,0),IFERROR(VLOOKUP($F$2&amp;"-"&amp;H947,RAW_b_TEI0185_REV03!C:G,4,0),"--"),"---")</f>
        <v>--</v>
      </c>
      <c r="X947" t="str">
        <f t="shared" si="104"/>
        <v>J4-17</v>
      </c>
    </row>
    <row r="948" spans="1:24" x14ac:dyDescent="0.25">
      <c r="A948" t="s">
        <v>6078</v>
      </c>
      <c r="B948" t="s">
        <v>5771</v>
      </c>
      <c r="C948" t="s">
        <v>968</v>
      </c>
      <c r="D948" t="s">
        <v>877</v>
      </c>
      <c r="E948">
        <v>18</v>
      </c>
      <c r="F948" t="str">
        <f t="shared" si="98"/>
        <v>J28-18</v>
      </c>
      <c r="G948" t="str">
        <f>VLOOKUP(F948,RAW_b_TEI0185_REV03!A:B,2,0)</f>
        <v>ETH_SHIELD</v>
      </c>
      <c r="H948" t="str">
        <f t="shared" si="99"/>
        <v>ETH_SHIELD</v>
      </c>
      <c r="I948" t="str">
        <f t="shared" si="100"/>
        <v>--</v>
      </c>
      <c r="J948" t="str">
        <f t="shared" si="101"/>
        <v>--</v>
      </c>
      <c r="K948">
        <f>IFERROR(IF(J948="--",IF(G948=H948,VLOOKUP(G948,RAW_b_TEI0185_REV03!L:N,3,0),SUM(VLOOKUP(H948,RAW_b_TEI0185_REV03!L:N,3,0),VLOOKUP(G948,RAW_b_TEI0185_REV03!L:N,3,0))),"---"),"---")</f>
        <v>46.442</v>
      </c>
      <c r="L948" t="str">
        <f t="shared" si="102"/>
        <v>J28-18</v>
      </c>
      <c r="M948" t="str">
        <f>IFERROR(IF(
COUNTIF(B2B!H:H,(IF(K948&lt;&gt;"---",IF(INDEX(RAW_b_TEI0185_REV03!B:D,MATCH(H948,RAW_b_TEI0185_REV03!B:B,0),3)=L948,INDEX(
RAW_b_TEI0185_REV03!B:D,MATCH(H948,INDEX(RAW_b_TEI0185_REV03!B:B,MATCH(H948,RAW_b_TEI0185_REV03!B:B,)+1):'RAW_b_TEI0185_REV03'!B12019,)+MATCH(H948,RAW_b_TEI0185_REV03!B:B,),3),INDEX(RAW_b_TEI0185_REV03!B:D,MATCH(H948,RAW_b_TEI0185_REV03!B:B,0),3)),"---")))=1,"---",IF(K948&lt;&gt;"---",IF(INDEX(RAW_b_TEI0185_REV03!B:D,MATCH(H948,RAW_b_TEI0185_REV03!B:B,0),3)=L948,INDEX(
RAW_b_TEI0185_REV03!B:D,MATCH(H948,INDEX(RAW_b_TEI0185_REV03!B:B,MATCH(H948,RAW_b_TEI0185_REV03!B:B,)+1):'RAW_b_TEI0185_REV03'!B12019,)+MATCH(H948,RAW_b_TEI0185_REV03!B:B,),3),INDEX(RAW_b_TEI0185_REV03!B:D,MATCH(H948,RAW_b_TEI0185_REV03!B:B,0),3)),"---")),"---")</f>
        <v>J4-17</v>
      </c>
      <c r="N948" t="str">
        <f>IFERROR(IF(AND(B948="B2B",J948="--"),L948,IF(
COUNTIF(B2B!H:H,(IF(K948&lt;&gt;"---",IF(INDEX(RAW_b_TEI0185_REV03!B:D,MATCH(H948,RAW_b_TEI0185_REV03!B:B,0),3)=L948,INDEX(
RAW_b_TEI0185_REV03!B:D,MATCH(H948,INDEX(RAW_b_TEI0185_REV03!B:B,MATCH(H948,RAW_b_TEI0185_REV03!B:B,)+1):'RAW_b_TEI0185_REV03'!B12019,)+MATCH(H948,RAW_b_TEI0185_REV03!B:B,),3),INDEX(RAW_b_TEI0185_REV03!B:D,MATCH(H948,RAW_b_TEI0185_REV03!B:B,0),3)),"---")))=0,"---",IF(K948&lt;&gt;"---",IF(INDEX(RAW_b_TEI0185_REV03!B:D,MATCH(H948,RAW_b_TEI0185_REV03!B:B,0),3)=L948,INDEX(
RAW_b_TEI0185_REV03!B:D,MATCH(H948,INDEX(RAW_b_TEI0185_REV03!B:B,MATCH(H948,RAW_b_TEI0185_REV03!B:B,)+1):'RAW_b_TEI0185_REV03'!B12019,)+MATCH(H948,RAW_b_TEI0185_REV03!B:B,),3),INDEX(RAW_b_TEI0185_REV03!B:D,MATCH(H948,RAW_b_TEI0185_REV03!B:B,0),3)),"---"))),"---")</f>
        <v>---</v>
      </c>
      <c r="T948">
        <f>COUNTIF(RAW_b_TEI0185_REV03!B:B,G948)</f>
        <v>6</v>
      </c>
      <c r="U948" t="str">
        <f t="shared" si="103"/>
        <v>MAGJAG-ETH_SHIELD</v>
      </c>
      <c r="W948" t="str">
        <f>IF(IF(IFERROR(VLOOKUP(H948,$O$6:$O$50,1,),1)=1,1,0),IFERROR(VLOOKUP($F$2&amp;"-"&amp;H948,RAW_b_TEI0185_REV03!C:G,4,0),"--"),"---")</f>
        <v>--</v>
      </c>
      <c r="X948" t="str">
        <f t="shared" si="104"/>
        <v>J4-17</v>
      </c>
    </row>
    <row r="949" spans="1:24" x14ac:dyDescent="0.25">
      <c r="A949" t="s">
        <v>6079</v>
      </c>
      <c r="B949" t="s">
        <v>6080</v>
      </c>
      <c r="C949" t="s">
        <v>1793</v>
      </c>
      <c r="D949" t="s">
        <v>1486</v>
      </c>
      <c r="E949">
        <v>1</v>
      </c>
      <c r="F949" t="str">
        <f t="shared" si="98"/>
        <v>J29-1</v>
      </c>
      <c r="G949" t="str">
        <f>VLOOKUP(F949,RAW_b_TEI0185_REV03!A:B,2,0)</f>
        <v>NetF2_1</v>
      </c>
      <c r="H949" t="str">
        <f t="shared" si="99"/>
        <v>NetF2_1</v>
      </c>
      <c r="I949" t="str">
        <f t="shared" si="100"/>
        <v>--</v>
      </c>
      <c r="J949" t="str">
        <f t="shared" si="101"/>
        <v>--</v>
      </c>
      <c r="K949">
        <f>IFERROR(IF(J949="--",IF(G949=H949,VLOOKUP(G949,RAW_b_TEI0185_REV03!L:N,3,0),SUM(VLOOKUP(H949,RAW_b_TEI0185_REV03!L:N,3,0),VLOOKUP(G949,RAW_b_TEI0185_REV03!L:N,3,0))),"---"),"---")</f>
        <v>0</v>
      </c>
      <c r="L949" t="str">
        <f t="shared" si="102"/>
        <v>J29-1</v>
      </c>
      <c r="M949" t="str">
        <f>IFERROR(IF(
COUNTIF(B2B!H:H,(IF(K949&lt;&gt;"---",IF(INDEX(RAW_b_TEI0185_REV03!B:D,MATCH(H949,RAW_b_TEI0185_REV03!B:B,0),3)=L949,INDEX(
RAW_b_TEI0185_REV03!B:D,MATCH(H949,INDEX(RAW_b_TEI0185_REV03!B:B,MATCH(H949,RAW_b_TEI0185_REV03!B:B,)+1):'RAW_b_TEI0185_REV03'!B12020,)+MATCH(H949,RAW_b_TEI0185_REV03!B:B,),3),INDEX(RAW_b_TEI0185_REV03!B:D,MATCH(H949,RAW_b_TEI0185_REV03!B:B,0),3)),"---")))=1,"---",IF(K949&lt;&gt;"---",IF(INDEX(RAW_b_TEI0185_REV03!B:D,MATCH(H949,RAW_b_TEI0185_REV03!B:B,0),3)=L949,INDEX(
RAW_b_TEI0185_REV03!B:D,MATCH(H949,INDEX(RAW_b_TEI0185_REV03!B:B,MATCH(H949,RAW_b_TEI0185_REV03!B:B,)+1):'RAW_b_TEI0185_REV03'!B12020,)+MATCH(H949,RAW_b_TEI0185_REV03!B:B,),3),INDEX(RAW_b_TEI0185_REV03!B:D,MATCH(H949,RAW_b_TEI0185_REV03!B:B,0),3)),"---")),"---")</f>
        <v>F2-1</v>
      </c>
      <c r="N949" t="str">
        <f>IFERROR(IF(AND(B949="B2B",J949="--"),L949,IF(
COUNTIF(B2B!H:H,(IF(K949&lt;&gt;"---",IF(INDEX(RAW_b_TEI0185_REV03!B:D,MATCH(H949,RAW_b_TEI0185_REV03!B:B,0),3)=L949,INDEX(
RAW_b_TEI0185_REV03!B:D,MATCH(H949,INDEX(RAW_b_TEI0185_REV03!B:B,MATCH(H949,RAW_b_TEI0185_REV03!B:B,)+1):'RAW_b_TEI0185_REV03'!B12020,)+MATCH(H949,RAW_b_TEI0185_REV03!B:B,),3),INDEX(RAW_b_TEI0185_REV03!B:D,MATCH(H949,RAW_b_TEI0185_REV03!B:B,0),3)),"---")))=0,"---",IF(K949&lt;&gt;"---",IF(INDEX(RAW_b_TEI0185_REV03!B:D,MATCH(H949,RAW_b_TEI0185_REV03!B:B,0),3)=L949,INDEX(
RAW_b_TEI0185_REV03!B:D,MATCH(H949,INDEX(RAW_b_TEI0185_REV03!B:B,MATCH(H949,RAW_b_TEI0185_REV03!B:B,)+1):'RAW_b_TEI0185_REV03'!B12020,)+MATCH(H949,RAW_b_TEI0185_REV03!B:B,),3),INDEX(RAW_b_TEI0185_REV03!B:D,MATCH(H949,RAW_b_TEI0185_REV03!B:B,0),3)),"---"))),"---")</f>
        <v>---</v>
      </c>
      <c r="T949">
        <f>COUNTIF(RAW_b_TEI0185_REV03!B:B,G949)</f>
        <v>2</v>
      </c>
      <c r="U949" t="str">
        <f t="shared" si="103"/>
        <v>Power Jack 2.5 mm-NetF2_1</v>
      </c>
      <c r="W949" t="str">
        <f>IF(IF(IFERROR(VLOOKUP(H949,$O$6:$O$50,1,),1)=1,1,0),IFERROR(VLOOKUP($F$2&amp;"-"&amp;H949,RAW_b_TEI0185_REV03!C:G,4,0),"--"),"---")</f>
        <v>--</v>
      </c>
      <c r="X949" t="str">
        <f t="shared" si="104"/>
        <v>F2-1</v>
      </c>
    </row>
    <row r="950" spans="1:24" x14ac:dyDescent="0.25">
      <c r="A950" t="s">
        <v>6081</v>
      </c>
      <c r="B950" t="s">
        <v>6080</v>
      </c>
      <c r="C950" t="s">
        <v>328</v>
      </c>
      <c r="D950" t="s">
        <v>1486</v>
      </c>
      <c r="E950">
        <v>2</v>
      </c>
      <c r="F950" t="str">
        <f t="shared" si="98"/>
        <v>J29-2</v>
      </c>
      <c r="G950" t="str">
        <f>VLOOKUP(F950,RAW_b_TEI0185_REV03!A:B,2,0)</f>
        <v>12VAGND</v>
      </c>
      <c r="H950" t="str">
        <f t="shared" si="99"/>
        <v>12VAGND</v>
      </c>
      <c r="I950" t="str">
        <f t="shared" si="100"/>
        <v>--</v>
      </c>
      <c r="J950" t="str">
        <f t="shared" si="101"/>
        <v>--</v>
      </c>
      <c r="K950">
        <f>IFERROR(IF(J950="--",IF(G950=H950,VLOOKUP(G950,RAW_b_TEI0185_REV03!L:N,3,0),SUM(VLOOKUP(H950,RAW_b_TEI0185_REV03!L:N,3,0),VLOOKUP(G950,RAW_b_TEI0185_REV03!L:N,3,0))),"---"),"---")</f>
        <v>0</v>
      </c>
      <c r="L950" t="str">
        <f t="shared" si="102"/>
        <v>J29-2</v>
      </c>
      <c r="M950" t="str">
        <f>IFERROR(IF(
COUNTIF(B2B!H:H,(IF(K950&lt;&gt;"---",IF(INDEX(RAW_b_TEI0185_REV03!B:D,MATCH(H950,RAW_b_TEI0185_REV03!B:B,0),3)=L950,INDEX(
RAW_b_TEI0185_REV03!B:D,MATCH(H950,INDEX(RAW_b_TEI0185_REV03!B:B,MATCH(H950,RAW_b_TEI0185_REV03!B:B,)+1):'RAW_b_TEI0185_REV03'!B12021,)+MATCH(H950,RAW_b_TEI0185_REV03!B:B,),3),INDEX(RAW_b_TEI0185_REV03!B:D,MATCH(H950,RAW_b_TEI0185_REV03!B:B,0),3)),"---")))=1,"---",IF(K950&lt;&gt;"---",IF(INDEX(RAW_b_TEI0185_REV03!B:D,MATCH(H950,RAW_b_TEI0185_REV03!B:B,0),3)=L950,INDEX(
RAW_b_TEI0185_REV03!B:D,MATCH(H950,INDEX(RAW_b_TEI0185_REV03!B:B,MATCH(H950,RAW_b_TEI0185_REV03!B:B,)+1):'RAW_b_TEI0185_REV03'!B12021,)+MATCH(H950,RAW_b_TEI0185_REV03!B:B,),3),INDEX(RAW_b_TEI0185_REV03!B:D,MATCH(H950,RAW_b_TEI0185_REV03!B:B,0),3)),"---")),"---")</f>
        <v>J27-4</v>
      </c>
      <c r="N950" t="str">
        <f>IFERROR(IF(AND(B950="B2B",J950="--"),L950,IF(
COUNTIF(B2B!H:H,(IF(K950&lt;&gt;"---",IF(INDEX(RAW_b_TEI0185_REV03!B:D,MATCH(H950,RAW_b_TEI0185_REV03!B:B,0),3)=L950,INDEX(
RAW_b_TEI0185_REV03!B:D,MATCH(H950,INDEX(RAW_b_TEI0185_REV03!B:B,MATCH(H950,RAW_b_TEI0185_REV03!B:B,)+1):'RAW_b_TEI0185_REV03'!B12021,)+MATCH(H950,RAW_b_TEI0185_REV03!B:B,),3),INDEX(RAW_b_TEI0185_REV03!B:D,MATCH(H950,RAW_b_TEI0185_REV03!B:B,0),3)),"---")))=0,"---",IF(K950&lt;&gt;"---",IF(INDEX(RAW_b_TEI0185_REV03!B:D,MATCH(H950,RAW_b_TEI0185_REV03!B:B,0),3)=L950,INDEX(
RAW_b_TEI0185_REV03!B:D,MATCH(H950,INDEX(RAW_b_TEI0185_REV03!B:B,MATCH(H950,RAW_b_TEI0185_REV03!B:B,)+1):'RAW_b_TEI0185_REV03'!B12021,)+MATCH(H950,RAW_b_TEI0185_REV03!B:B,),3),INDEX(RAW_b_TEI0185_REV03!B:D,MATCH(H950,RAW_b_TEI0185_REV03!B:B,0),3)),"---"))),"---")</f>
        <v>---</v>
      </c>
      <c r="T950">
        <f>COUNTIF(RAW_b_TEI0185_REV03!B:B,G950)</f>
        <v>8</v>
      </c>
      <c r="U950" t="str">
        <f t="shared" si="103"/>
        <v>Power Jack 2.5 mm-12VAGND</v>
      </c>
      <c r="W950" t="str">
        <f>IF(IF(IFERROR(VLOOKUP(H950,$O$6:$O$50,1,),1)=1,1,0),IFERROR(VLOOKUP($F$2&amp;"-"&amp;H950,RAW_b_TEI0185_REV03!C:G,4,0),"--"),"---")</f>
        <v>--</v>
      </c>
      <c r="X950" t="str">
        <f t="shared" si="104"/>
        <v>J27-4</v>
      </c>
    </row>
    <row r="951" spans="1:24" x14ac:dyDescent="0.25">
      <c r="A951" t="s">
        <v>6082</v>
      </c>
      <c r="B951" t="s">
        <v>6080</v>
      </c>
      <c r="C951" t="s">
        <v>328</v>
      </c>
      <c r="D951" t="s">
        <v>1486</v>
      </c>
      <c r="E951">
        <v>3</v>
      </c>
      <c r="F951" t="str">
        <f t="shared" si="98"/>
        <v>J29-3</v>
      </c>
      <c r="G951" t="str">
        <f>VLOOKUP(F951,RAW_b_TEI0185_REV03!A:B,2,0)</f>
        <v>12VAGND</v>
      </c>
      <c r="H951" t="str">
        <f t="shared" si="99"/>
        <v>12VAGND</v>
      </c>
      <c r="I951" t="str">
        <f t="shared" si="100"/>
        <v>--</v>
      </c>
      <c r="J951" t="str">
        <f t="shared" si="101"/>
        <v>--</v>
      </c>
      <c r="K951">
        <f>IFERROR(IF(J951="--",IF(G951=H951,VLOOKUP(G951,RAW_b_TEI0185_REV03!L:N,3,0),SUM(VLOOKUP(H951,RAW_b_TEI0185_REV03!L:N,3,0),VLOOKUP(G951,RAW_b_TEI0185_REV03!L:N,3,0))),"---"),"---")</f>
        <v>0</v>
      </c>
      <c r="L951" t="str">
        <f t="shared" si="102"/>
        <v>J29-3</v>
      </c>
      <c r="M951" t="str">
        <f>IFERROR(IF(
COUNTIF(B2B!H:H,(IF(K951&lt;&gt;"---",IF(INDEX(RAW_b_TEI0185_REV03!B:D,MATCH(H951,RAW_b_TEI0185_REV03!B:B,0),3)=L951,INDEX(
RAW_b_TEI0185_REV03!B:D,MATCH(H951,INDEX(RAW_b_TEI0185_REV03!B:B,MATCH(H951,RAW_b_TEI0185_REV03!B:B,)+1):'RAW_b_TEI0185_REV03'!B12022,)+MATCH(H951,RAW_b_TEI0185_REV03!B:B,),3),INDEX(RAW_b_TEI0185_REV03!B:D,MATCH(H951,RAW_b_TEI0185_REV03!B:B,0),3)),"---")))=1,"---",IF(K951&lt;&gt;"---",IF(INDEX(RAW_b_TEI0185_REV03!B:D,MATCH(H951,RAW_b_TEI0185_REV03!B:B,0),3)=L951,INDEX(
RAW_b_TEI0185_REV03!B:D,MATCH(H951,INDEX(RAW_b_TEI0185_REV03!B:B,MATCH(H951,RAW_b_TEI0185_REV03!B:B,)+1):'RAW_b_TEI0185_REV03'!B12022,)+MATCH(H951,RAW_b_TEI0185_REV03!B:B,),3),INDEX(RAW_b_TEI0185_REV03!B:D,MATCH(H951,RAW_b_TEI0185_REV03!B:B,0),3)),"---")),"---")</f>
        <v>J27-4</v>
      </c>
      <c r="N951" t="str">
        <f>IFERROR(IF(AND(B951="B2B",J951="--"),L951,IF(
COUNTIF(B2B!H:H,(IF(K951&lt;&gt;"---",IF(INDEX(RAW_b_TEI0185_REV03!B:D,MATCH(H951,RAW_b_TEI0185_REV03!B:B,0),3)=L951,INDEX(
RAW_b_TEI0185_REV03!B:D,MATCH(H951,INDEX(RAW_b_TEI0185_REV03!B:B,MATCH(H951,RAW_b_TEI0185_REV03!B:B,)+1):'RAW_b_TEI0185_REV03'!B12022,)+MATCH(H951,RAW_b_TEI0185_REV03!B:B,),3),INDEX(RAW_b_TEI0185_REV03!B:D,MATCH(H951,RAW_b_TEI0185_REV03!B:B,0),3)),"---")))=0,"---",IF(K951&lt;&gt;"---",IF(INDEX(RAW_b_TEI0185_REV03!B:D,MATCH(H951,RAW_b_TEI0185_REV03!B:B,0),3)=L951,INDEX(
RAW_b_TEI0185_REV03!B:D,MATCH(H951,INDEX(RAW_b_TEI0185_REV03!B:B,MATCH(H951,RAW_b_TEI0185_REV03!B:B,)+1):'RAW_b_TEI0185_REV03'!B12022,)+MATCH(H951,RAW_b_TEI0185_REV03!B:B,),3),INDEX(RAW_b_TEI0185_REV03!B:D,MATCH(H951,RAW_b_TEI0185_REV03!B:B,0),3)),"---"))),"---")</f>
        <v>---</v>
      </c>
      <c r="T951">
        <f>COUNTIF(RAW_b_TEI0185_REV03!B:B,G951)</f>
        <v>8</v>
      </c>
      <c r="U951" t="str">
        <f t="shared" si="103"/>
        <v>Power Jack 2.5 mm-12VAGND</v>
      </c>
      <c r="W951" t="str">
        <f>IF(IF(IFERROR(VLOOKUP(H951,$O$6:$O$50,1,),1)=1,1,0),IFERROR(VLOOKUP($F$2&amp;"-"&amp;H951,RAW_b_TEI0185_REV03!C:G,4,0),"--"),"---")</f>
        <v>--</v>
      </c>
      <c r="X951" t="str">
        <f t="shared" si="104"/>
        <v>J27-4</v>
      </c>
    </row>
    <row r="952" spans="1:24" x14ac:dyDescent="0.25">
      <c r="A952" t="s">
        <v>6083</v>
      </c>
      <c r="B952" t="s">
        <v>6084</v>
      </c>
      <c r="C952" t="s">
        <v>294</v>
      </c>
      <c r="D952" t="s">
        <v>880</v>
      </c>
      <c r="E952">
        <v>1</v>
      </c>
      <c r="F952" t="str">
        <f t="shared" si="98"/>
        <v>J30-1</v>
      </c>
      <c r="G952" t="str">
        <f>VLOOKUP(F952,RAW_b_TEI0185_REV03!A:B,2,0)</f>
        <v>GND</v>
      </c>
      <c r="H952" t="str">
        <f t="shared" si="99"/>
        <v>GND</v>
      </c>
      <c r="I952" t="str">
        <f t="shared" si="100"/>
        <v>--</v>
      </c>
      <c r="J952" t="str">
        <f t="shared" si="101"/>
        <v>---</v>
      </c>
      <c r="K952" t="str">
        <f>IFERROR(IF(J952="--",IF(G952=H952,VLOOKUP(G952,RAW_b_TEI0185_REV03!L:N,3,0),SUM(VLOOKUP(H952,RAW_b_TEI0185_REV03!L:N,3,0),VLOOKUP(G952,RAW_b_TEI0185_REV03!L:N,3,0))),"---"),"---")</f>
        <v>---</v>
      </c>
      <c r="L952" t="str">
        <f t="shared" si="102"/>
        <v>J30-1</v>
      </c>
      <c r="M952" t="str">
        <f>IFERROR(IF(
COUNTIF(B2B!H:H,(IF(K952&lt;&gt;"---",IF(INDEX(RAW_b_TEI0185_REV03!B:D,MATCH(H952,RAW_b_TEI0185_REV03!B:B,0),3)=L952,INDEX(
RAW_b_TEI0185_REV03!B:D,MATCH(H952,INDEX(RAW_b_TEI0185_REV03!B:B,MATCH(H952,RAW_b_TEI0185_REV03!B:B,)+1):'RAW_b_TEI0185_REV03'!B12023,)+MATCH(H952,RAW_b_TEI0185_REV03!B:B,),3),INDEX(RAW_b_TEI0185_REV03!B:D,MATCH(H952,RAW_b_TEI0185_REV03!B:B,0),3)),"---")))=1,"---",IF(K952&lt;&gt;"---",IF(INDEX(RAW_b_TEI0185_REV03!B:D,MATCH(H952,RAW_b_TEI0185_REV03!B:B,0),3)=L952,INDEX(
RAW_b_TEI0185_REV03!B:D,MATCH(H952,INDEX(RAW_b_TEI0185_REV03!B:B,MATCH(H952,RAW_b_TEI0185_REV03!B:B,)+1):'RAW_b_TEI0185_REV03'!B12023,)+MATCH(H952,RAW_b_TEI0185_REV03!B:B,),3),INDEX(RAW_b_TEI0185_REV03!B:D,MATCH(H952,RAW_b_TEI0185_REV03!B:B,0),3)),"---")),"---")</f>
        <v>---</v>
      </c>
      <c r="N952" t="str">
        <f>IFERROR(IF(AND(B952="B2B",J952="--"),L952,IF(
COUNTIF(B2B!H:H,(IF(K952&lt;&gt;"---",IF(INDEX(RAW_b_TEI0185_REV03!B:D,MATCH(H952,RAW_b_TEI0185_REV03!B:B,0),3)=L952,INDEX(
RAW_b_TEI0185_REV03!B:D,MATCH(H952,INDEX(RAW_b_TEI0185_REV03!B:B,MATCH(H952,RAW_b_TEI0185_REV03!B:B,)+1):'RAW_b_TEI0185_REV03'!B12023,)+MATCH(H952,RAW_b_TEI0185_REV03!B:B,),3),INDEX(RAW_b_TEI0185_REV03!B:D,MATCH(H952,RAW_b_TEI0185_REV03!B:B,0),3)),"---")))=0,"---",IF(K952&lt;&gt;"---",IF(INDEX(RAW_b_TEI0185_REV03!B:D,MATCH(H952,RAW_b_TEI0185_REV03!B:B,0),3)=L952,INDEX(
RAW_b_TEI0185_REV03!B:D,MATCH(H952,INDEX(RAW_b_TEI0185_REV03!B:B,MATCH(H952,RAW_b_TEI0185_REV03!B:B,)+1):'RAW_b_TEI0185_REV03'!B12023,)+MATCH(H952,RAW_b_TEI0185_REV03!B:B,),3),INDEX(RAW_b_TEI0185_REV03!B:D,MATCH(H952,RAW_b_TEI0185_REV03!B:B,0),3)),"---"))),"---")</f>
        <v>---</v>
      </c>
      <c r="T952">
        <f>COUNTIF(RAW_b_TEI0185_REV03!B:B,G952)</f>
        <v>2019</v>
      </c>
      <c r="U952" t="str">
        <f t="shared" si="103"/>
        <v>zSFP+-GND</v>
      </c>
      <c r="W952" t="str">
        <f>IF(IF(IFERROR(VLOOKUP(H952,$O$6:$O$50,1,),1)=1,1,0),IFERROR(VLOOKUP($F$2&amp;"-"&amp;H952,RAW_b_TEI0185_REV03!C:G,4,0),"--"),"---")</f>
        <v>---</v>
      </c>
      <c r="X952" t="str">
        <f t="shared" si="104"/>
        <v>---</v>
      </c>
    </row>
    <row r="953" spans="1:24" x14ac:dyDescent="0.25">
      <c r="A953" t="s">
        <v>6085</v>
      </c>
      <c r="B953" t="s">
        <v>6084</v>
      </c>
      <c r="C953" t="s">
        <v>2043</v>
      </c>
      <c r="D953" t="s">
        <v>880</v>
      </c>
      <c r="E953">
        <v>2</v>
      </c>
      <c r="F953" t="str">
        <f t="shared" si="98"/>
        <v>J30-2</v>
      </c>
      <c r="G953" t="str">
        <f>VLOOKUP(F953,RAW_b_TEI0185_REV03!A:B,2,0)</f>
        <v>SFPA_TX_FAULT</v>
      </c>
      <c r="H953" t="str">
        <f t="shared" si="99"/>
        <v>SFPA_T_TX_FAULT</v>
      </c>
      <c r="I953" t="str">
        <f t="shared" si="100"/>
        <v>U21</v>
      </c>
      <c r="J953" t="str">
        <f t="shared" si="101"/>
        <v>--</v>
      </c>
      <c r="K953">
        <f>IFERROR(IF(J953="--",IF(G953=H953,VLOOKUP(G953,RAW_b_TEI0185_REV03!L:N,3,0),SUM(VLOOKUP(H953,RAW_b_TEI0185_REV03!L:N,3,0),VLOOKUP(G953,RAW_b_TEI0185_REV03!L:N,3,0))),"---"),"---")</f>
        <v>175.59450000000001</v>
      </c>
      <c r="L953" t="str">
        <f t="shared" si="102"/>
        <v>J30-2</v>
      </c>
      <c r="M953" t="str">
        <f>IFERROR(IF(
COUNTIF(B2B!H:H,(IF(K953&lt;&gt;"---",IF(INDEX(RAW_b_TEI0185_REV03!B:D,MATCH(H953,RAW_b_TEI0185_REV03!B:B,0),3)=L953,INDEX(
RAW_b_TEI0185_REV03!B:D,MATCH(H953,INDEX(RAW_b_TEI0185_REV03!B:B,MATCH(H953,RAW_b_TEI0185_REV03!B:B,)+1):'RAW_b_TEI0185_REV03'!B12024,)+MATCH(H953,RAW_b_TEI0185_REV03!B:B,),3),INDEX(RAW_b_TEI0185_REV03!B:D,MATCH(H953,RAW_b_TEI0185_REV03!B:B,0),3)),"---")))=1,"---",IF(K953&lt;&gt;"---",IF(INDEX(RAW_b_TEI0185_REV03!B:D,MATCH(H953,RAW_b_TEI0185_REV03!B:B,0),3)=L953,INDEX(
RAW_b_TEI0185_REV03!B:D,MATCH(H953,INDEX(RAW_b_TEI0185_REV03!B:B,MATCH(H953,RAW_b_TEI0185_REV03!B:B,)+1):'RAW_b_TEI0185_REV03'!B12024,)+MATCH(H953,RAW_b_TEI0185_REV03!B:B,),3),INDEX(RAW_b_TEI0185_REV03!B:D,MATCH(H953,RAW_b_TEI0185_REV03!B:B,0),3)),"---")),"---")</f>
        <v>U1-Y74</v>
      </c>
      <c r="N953" t="str">
        <f>IFERROR(IF(AND(B953="B2B",J953="--"),L953,IF(
COUNTIF(B2B!H:H,(IF(K953&lt;&gt;"---",IF(INDEX(RAW_b_TEI0185_REV03!B:D,MATCH(H953,RAW_b_TEI0185_REV03!B:B,0),3)=L953,INDEX(
RAW_b_TEI0185_REV03!B:D,MATCH(H953,INDEX(RAW_b_TEI0185_REV03!B:B,MATCH(H953,RAW_b_TEI0185_REV03!B:B,)+1):'RAW_b_TEI0185_REV03'!B12024,)+MATCH(H953,RAW_b_TEI0185_REV03!B:B,),3),INDEX(RAW_b_TEI0185_REV03!B:D,MATCH(H953,RAW_b_TEI0185_REV03!B:B,0),3)),"---")))=0,"---",IF(K953&lt;&gt;"---",IF(INDEX(RAW_b_TEI0185_REV03!B:D,MATCH(H953,RAW_b_TEI0185_REV03!B:B,0),3)=L953,INDEX(
RAW_b_TEI0185_REV03!B:D,MATCH(H953,INDEX(RAW_b_TEI0185_REV03!B:B,MATCH(H953,RAW_b_TEI0185_REV03!B:B,)+1):'RAW_b_TEI0185_REV03'!B12024,)+MATCH(H953,RAW_b_TEI0185_REV03!B:B,),3),INDEX(RAW_b_TEI0185_REV03!B:D,MATCH(H953,RAW_b_TEI0185_REV03!B:B,0),3)),"---"))),"---")</f>
        <v>---</v>
      </c>
      <c r="T953">
        <f>COUNTIF(RAW_b_TEI0185_REV03!B:B,G953)</f>
        <v>3</v>
      </c>
      <c r="U953" t="str">
        <f t="shared" si="103"/>
        <v>zSFP+-SFPA_TX_FAULT</v>
      </c>
      <c r="W953" t="str">
        <f>IF(IF(IFERROR(VLOOKUP(H953,$O$6:$O$50,1,),1)=1,1,0),IFERROR(VLOOKUP($F$2&amp;"-"&amp;H953,RAW_b_TEI0185_REV03!C:G,4,0),"--"),"---")</f>
        <v>Y74</v>
      </c>
      <c r="X953" t="str">
        <f t="shared" si="104"/>
        <v>---</v>
      </c>
    </row>
    <row r="954" spans="1:24" x14ac:dyDescent="0.25">
      <c r="A954" t="s">
        <v>6086</v>
      </c>
      <c r="B954" t="s">
        <v>6084</v>
      </c>
      <c r="C954" t="s">
        <v>2042</v>
      </c>
      <c r="D954" t="s">
        <v>880</v>
      </c>
      <c r="E954">
        <v>3</v>
      </c>
      <c r="F954" t="str">
        <f t="shared" si="98"/>
        <v>J30-3</v>
      </c>
      <c r="G954" t="str">
        <f>VLOOKUP(F954,RAW_b_TEI0185_REV03!A:B,2,0)</f>
        <v>SFPA_TX_DIS</v>
      </c>
      <c r="H954" t="str">
        <f t="shared" si="99"/>
        <v>SFPA_T_TX_DIS</v>
      </c>
      <c r="I954" t="str">
        <f t="shared" si="100"/>
        <v>U21</v>
      </c>
      <c r="J954" t="str">
        <f t="shared" si="101"/>
        <v>--</v>
      </c>
      <c r="K954">
        <f>IFERROR(IF(J954="--",IF(G954=H954,VLOOKUP(G954,RAW_b_TEI0185_REV03!L:N,3,0),SUM(VLOOKUP(H954,RAW_b_TEI0185_REV03!L:N,3,0),VLOOKUP(G954,RAW_b_TEI0185_REV03!L:N,3,0))),"---"),"---")</f>
        <v>184.50420000000003</v>
      </c>
      <c r="L954" t="str">
        <f t="shared" si="102"/>
        <v>J30-3</v>
      </c>
      <c r="M954" t="str">
        <f>IFERROR(IF(
COUNTIF(B2B!H:H,(IF(K954&lt;&gt;"---",IF(INDEX(RAW_b_TEI0185_REV03!B:D,MATCH(H954,RAW_b_TEI0185_REV03!B:B,0),3)=L954,INDEX(
RAW_b_TEI0185_REV03!B:D,MATCH(H954,INDEX(RAW_b_TEI0185_REV03!B:B,MATCH(H954,RAW_b_TEI0185_REV03!B:B,)+1):'RAW_b_TEI0185_REV03'!B12025,)+MATCH(H954,RAW_b_TEI0185_REV03!B:B,),3),INDEX(RAW_b_TEI0185_REV03!B:D,MATCH(H954,RAW_b_TEI0185_REV03!B:B,0),3)),"---")))=1,"---",IF(K954&lt;&gt;"---",IF(INDEX(RAW_b_TEI0185_REV03!B:D,MATCH(H954,RAW_b_TEI0185_REV03!B:B,0),3)=L954,INDEX(
RAW_b_TEI0185_REV03!B:D,MATCH(H954,INDEX(RAW_b_TEI0185_REV03!B:B,MATCH(H954,RAW_b_TEI0185_REV03!B:B,)+1):'RAW_b_TEI0185_REV03'!B12025,)+MATCH(H954,RAW_b_TEI0185_REV03!B:B,),3),INDEX(RAW_b_TEI0185_REV03!B:D,MATCH(H954,RAW_b_TEI0185_REV03!B:B,0),3)),"---")),"---")</f>
        <v>U1-Y77</v>
      </c>
      <c r="N954" t="str">
        <f>IFERROR(IF(AND(B954="B2B",J954="--"),L954,IF(
COUNTIF(B2B!H:H,(IF(K954&lt;&gt;"---",IF(INDEX(RAW_b_TEI0185_REV03!B:D,MATCH(H954,RAW_b_TEI0185_REV03!B:B,0),3)=L954,INDEX(
RAW_b_TEI0185_REV03!B:D,MATCH(H954,INDEX(RAW_b_TEI0185_REV03!B:B,MATCH(H954,RAW_b_TEI0185_REV03!B:B,)+1):'RAW_b_TEI0185_REV03'!B12025,)+MATCH(H954,RAW_b_TEI0185_REV03!B:B,),3),INDEX(RAW_b_TEI0185_REV03!B:D,MATCH(H954,RAW_b_TEI0185_REV03!B:B,0),3)),"---")))=0,"---",IF(K954&lt;&gt;"---",IF(INDEX(RAW_b_TEI0185_REV03!B:D,MATCH(H954,RAW_b_TEI0185_REV03!B:B,0),3)=L954,INDEX(
RAW_b_TEI0185_REV03!B:D,MATCH(H954,INDEX(RAW_b_TEI0185_REV03!B:B,MATCH(H954,RAW_b_TEI0185_REV03!B:B,)+1):'RAW_b_TEI0185_REV03'!B12025,)+MATCH(H954,RAW_b_TEI0185_REV03!B:B,),3),INDEX(RAW_b_TEI0185_REV03!B:D,MATCH(H954,RAW_b_TEI0185_REV03!B:B,0),3)),"---"))),"---")</f>
        <v>---</v>
      </c>
      <c r="T954">
        <f>COUNTIF(RAW_b_TEI0185_REV03!B:B,G954)</f>
        <v>2</v>
      </c>
      <c r="U954" t="str">
        <f t="shared" si="103"/>
        <v>zSFP+-SFPA_TX_DIS</v>
      </c>
      <c r="W954" t="str">
        <f>IF(IF(IFERROR(VLOOKUP(H954,$O$6:$O$50,1,),1)=1,1,0),IFERROR(VLOOKUP($F$2&amp;"-"&amp;H954,RAW_b_TEI0185_REV03!C:G,4,0),"--"),"---")</f>
        <v>Y77</v>
      </c>
      <c r="X954" t="str">
        <f t="shared" si="104"/>
        <v>---</v>
      </c>
    </row>
    <row r="955" spans="1:24" x14ac:dyDescent="0.25">
      <c r="A955" t="s">
        <v>6087</v>
      </c>
      <c r="B955" t="s">
        <v>6084</v>
      </c>
      <c r="C955" t="s">
        <v>2039</v>
      </c>
      <c r="D955" t="s">
        <v>880</v>
      </c>
      <c r="E955">
        <v>4</v>
      </c>
      <c r="F955" t="str">
        <f t="shared" si="98"/>
        <v>J30-4</v>
      </c>
      <c r="G955" t="str">
        <f>VLOOKUP(F955,RAW_b_TEI0185_REV03!A:B,2,0)</f>
        <v>SFPA_SDA</v>
      </c>
      <c r="H955" t="str">
        <f t="shared" si="99"/>
        <v>SFPA_SDA</v>
      </c>
      <c r="I955" t="str">
        <f t="shared" si="100"/>
        <v>--</v>
      </c>
      <c r="J955" t="str">
        <f t="shared" si="101"/>
        <v>--</v>
      </c>
      <c r="K955">
        <f>IFERROR(IF(J955="--",IF(G955=H955,VLOOKUP(G955,RAW_b_TEI0185_REV03!L:N,3,0),SUM(VLOOKUP(H955,RAW_b_TEI0185_REV03!L:N,3,0),VLOOKUP(G955,RAW_b_TEI0185_REV03!L:N,3,0))),"---"),"---")</f>
        <v>71.963999999999999</v>
      </c>
      <c r="L955" t="str">
        <f t="shared" si="102"/>
        <v>J30-4</v>
      </c>
      <c r="M955" t="str">
        <f>IFERROR(IF(
COUNTIF(B2B!H:H,(IF(K955&lt;&gt;"---",IF(INDEX(RAW_b_TEI0185_REV03!B:D,MATCH(H955,RAW_b_TEI0185_REV03!B:B,0),3)=L955,INDEX(
RAW_b_TEI0185_REV03!B:D,MATCH(H955,INDEX(RAW_b_TEI0185_REV03!B:B,MATCH(H955,RAW_b_TEI0185_REV03!B:B,)+1):'RAW_b_TEI0185_REV03'!B12026,)+MATCH(H955,RAW_b_TEI0185_REV03!B:B,),3),INDEX(RAW_b_TEI0185_REV03!B:D,MATCH(H955,RAW_b_TEI0185_REV03!B:B,0),3)),"---")))=1,"---",IF(K955&lt;&gt;"---",IF(INDEX(RAW_b_TEI0185_REV03!B:D,MATCH(H955,RAW_b_TEI0185_REV03!B:B,0),3)=L955,INDEX(
RAW_b_TEI0185_REV03!B:D,MATCH(H955,INDEX(RAW_b_TEI0185_REV03!B:B,MATCH(H955,RAW_b_TEI0185_REV03!B:B,)+1):'RAW_b_TEI0185_REV03'!B12026,)+MATCH(H955,RAW_b_TEI0185_REV03!B:B,),3),INDEX(RAW_b_TEI0185_REV03!B:D,MATCH(H955,RAW_b_TEI0185_REV03!B:B,0),3)),"---")),"---")</f>
        <v>U57-12</v>
      </c>
      <c r="N955" t="str">
        <f>IFERROR(IF(AND(B955="B2B",J955="--"),L955,IF(
COUNTIF(B2B!H:H,(IF(K955&lt;&gt;"---",IF(INDEX(RAW_b_TEI0185_REV03!B:D,MATCH(H955,RAW_b_TEI0185_REV03!B:B,0),3)=L955,INDEX(
RAW_b_TEI0185_REV03!B:D,MATCH(H955,INDEX(RAW_b_TEI0185_REV03!B:B,MATCH(H955,RAW_b_TEI0185_REV03!B:B,)+1):'RAW_b_TEI0185_REV03'!B12026,)+MATCH(H955,RAW_b_TEI0185_REV03!B:B,),3),INDEX(RAW_b_TEI0185_REV03!B:D,MATCH(H955,RAW_b_TEI0185_REV03!B:B,0),3)),"---")))=0,"---",IF(K955&lt;&gt;"---",IF(INDEX(RAW_b_TEI0185_REV03!B:D,MATCH(H955,RAW_b_TEI0185_REV03!B:B,0),3)=L955,INDEX(
RAW_b_TEI0185_REV03!B:D,MATCH(H955,INDEX(RAW_b_TEI0185_REV03!B:B,MATCH(H955,RAW_b_TEI0185_REV03!B:B,)+1):'RAW_b_TEI0185_REV03'!B12026,)+MATCH(H955,RAW_b_TEI0185_REV03!B:B,),3),INDEX(RAW_b_TEI0185_REV03!B:D,MATCH(H955,RAW_b_TEI0185_REV03!B:B,0),3)),"---"))),"---")</f>
        <v>---</v>
      </c>
      <c r="T955">
        <f>COUNTIF(RAW_b_TEI0185_REV03!B:B,G955)</f>
        <v>3</v>
      </c>
      <c r="U955" t="str">
        <f t="shared" si="103"/>
        <v>zSFP+-SFPA_SDA</v>
      </c>
      <c r="W955" t="str">
        <f>IF(IF(IFERROR(VLOOKUP(H955,$O$6:$O$50,1,),1)=1,1,0),IFERROR(VLOOKUP($F$2&amp;"-"&amp;H955,RAW_b_TEI0185_REV03!C:G,4,0),"--"),"---")</f>
        <v>--</v>
      </c>
      <c r="X955" t="str">
        <f t="shared" si="104"/>
        <v>U57-12</v>
      </c>
    </row>
    <row r="956" spans="1:24" x14ac:dyDescent="0.25">
      <c r="A956" t="s">
        <v>6088</v>
      </c>
      <c r="B956" t="s">
        <v>6084</v>
      </c>
      <c r="C956" t="s">
        <v>2038</v>
      </c>
      <c r="D956" t="s">
        <v>880</v>
      </c>
      <c r="E956">
        <v>5</v>
      </c>
      <c r="F956" t="str">
        <f t="shared" si="98"/>
        <v>J30-5</v>
      </c>
      <c r="G956" t="str">
        <f>VLOOKUP(F956,RAW_b_TEI0185_REV03!A:B,2,0)</f>
        <v>SFPA_SCL</v>
      </c>
      <c r="H956" t="str">
        <f t="shared" si="99"/>
        <v>SFPA_SCL</v>
      </c>
      <c r="I956" t="str">
        <f t="shared" si="100"/>
        <v>--</v>
      </c>
      <c r="J956" t="str">
        <f t="shared" si="101"/>
        <v>--</v>
      </c>
      <c r="K956">
        <f>IFERROR(IF(J956="--",IF(G956=H956,VLOOKUP(G956,RAW_b_TEI0185_REV03!L:N,3,0),SUM(VLOOKUP(H956,RAW_b_TEI0185_REV03!L:N,3,0),VLOOKUP(G956,RAW_b_TEI0185_REV03!L:N,3,0))),"---"),"---")</f>
        <v>71.735799999999998</v>
      </c>
      <c r="L956" t="str">
        <f t="shared" si="102"/>
        <v>J30-5</v>
      </c>
      <c r="M956" t="str">
        <f>IFERROR(IF(
COUNTIF(B2B!H:H,(IF(K956&lt;&gt;"---",IF(INDEX(RAW_b_TEI0185_REV03!B:D,MATCH(H956,RAW_b_TEI0185_REV03!B:B,0),3)=L956,INDEX(
RAW_b_TEI0185_REV03!B:D,MATCH(H956,INDEX(RAW_b_TEI0185_REV03!B:B,MATCH(H956,RAW_b_TEI0185_REV03!B:B,)+1):'RAW_b_TEI0185_REV03'!B12027,)+MATCH(H956,RAW_b_TEI0185_REV03!B:B,),3),INDEX(RAW_b_TEI0185_REV03!B:D,MATCH(H956,RAW_b_TEI0185_REV03!B:B,0),3)),"---")))=1,"---",IF(K956&lt;&gt;"---",IF(INDEX(RAW_b_TEI0185_REV03!B:D,MATCH(H956,RAW_b_TEI0185_REV03!B:B,0),3)=L956,INDEX(
RAW_b_TEI0185_REV03!B:D,MATCH(H956,INDEX(RAW_b_TEI0185_REV03!B:B,MATCH(H956,RAW_b_TEI0185_REV03!B:B,)+1):'RAW_b_TEI0185_REV03'!B12027,)+MATCH(H956,RAW_b_TEI0185_REV03!B:B,),3),INDEX(RAW_b_TEI0185_REV03!B:D,MATCH(H956,RAW_b_TEI0185_REV03!B:B,0),3)),"---")),"---")</f>
        <v>U57-13</v>
      </c>
      <c r="N956" t="str">
        <f>IFERROR(IF(AND(B956="B2B",J956="--"),L956,IF(
COUNTIF(B2B!H:H,(IF(K956&lt;&gt;"---",IF(INDEX(RAW_b_TEI0185_REV03!B:D,MATCH(H956,RAW_b_TEI0185_REV03!B:B,0),3)=L956,INDEX(
RAW_b_TEI0185_REV03!B:D,MATCH(H956,INDEX(RAW_b_TEI0185_REV03!B:B,MATCH(H956,RAW_b_TEI0185_REV03!B:B,)+1):'RAW_b_TEI0185_REV03'!B12027,)+MATCH(H956,RAW_b_TEI0185_REV03!B:B,),3),INDEX(RAW_b_TEI0185_REV03!B:D,MATCH(H956,RAW_b_TEI0185_REV03!B:B,0),3)),"---")))=0,"---",IF(K956&lt;&gt;"---",IF(INDEX(RAW_b_TEI0185_REV03!B:D,MATCH(H956,RAW_b_TEI0185_REV03!B:B,0),3)=L956,INDEX(
RAW_b_TEI0185_REV03!B:D,MATCH(H956,INDEX(RAW_b_TEI0185_REV03!B:B,MATCH(H956,RAW_b_TEI0185_REV03!B:B,)+1):'RAW_b_TEI0185_REV03'!B12027,)+MATCH(H956,RAW_b_TEI0185_REV03!B:B,),3),INDEX(RAW_b_TEI0185_REV03!B:D,MATCH(H956,RAW_b_TEI0185_REV03!B:B,0),3)),"---"))),"---")</f>
        <v>---</v>
      </c>
      <c r="T956">
        <f>COUNTIF(RAW_b_TEI0185_REV03!B:B,G956)</f>
        <v>3</v>
      </c>
      <c r="U956" t="str">
        <f t="shared" si="103"/>
        <v>zSFP+-SFPA_SCL</v>
      </c>
      <c r="W956" t="str">
        <f>IF(IF(IFERROR(VLOOKUP(H956,$O$6:$O$50,1,),1)=1,1,0),IFERROR(VLOOKUP($F$2&amp;"-"&amp;H956,RAW_b_TEI0185_REV03!C:G,4,0),"--"),"---")</f>
        <v>--</v>
      </c>
      <c r="X956" t="str">
        <f t="shared" si="104"/>
        <v>U57-13</v>
      </c>
    </row>
    <row r="957" spans="1:24" x14ac:dyDescent="0.25">
      <c r="A957" t="s">
        <v>6089</v>
      </c>
      <c r="B957" t="s">
        <v>6084</v>
      </c>
      <c r="C957" t="s">
        <v>2032</v>
      </c>
      <c r="D957" t="s">
        <v>880</v>
      </c>
      <c r="E957">
        <v>6</v>
      </c>
      <c r="F957" t="str">
        <f t="shared" si="98"/>
        <v>J30-6</v>
      </c>
      <c r="G957" t="str">
        <f>VLOOKUP(F957,RAW_b_TEI0185_REV03!A:B,2,0)</f>
        <v>SFPA_M-DEF0</v>
      </c>
      <c r="H957" t="str">
        <f t="shared" si="99"/>
        <v>SFPA_T_M-DEF0</v>
      </c>
      <c r="I957" t="str">
        <f t="shared" si="100"/>
        <v>U21</v>
      </c>
      <c r="J957" t="str">
        <f t="shared" si="101"/>
        <v>--</v>
      </c>
      <c r="K957">
        <f>IFERROR(IF(J957="--",IF(G957=H957,VLOOKUP(G957,RAW_b_TEI0185_REV03!L:N,3,0),SUM(VLOOKUP(H957,RAW_b_TEI0185_REV03!L:N,3,0),VLOOKUP(G957,RAW_b_TEI0185_REV03!L:N,3,0))),"---"),"---")</f>
        <v>174.6422</v>
      </c>
      <c r="L957" t="str">
        <f t="shared" si="102"/>
        <v>J30-6</v>
      </c>
      <c r="M957" t="str">
        <f>IFERROR(IF(
COUNTIF(B2B!H:H,(IF(K957&lt;&gt;"---",IF(INDEX(RAW_b_TEI0185_REV03!B:D,MATCH(H957,RAW_b_TEI0185_REV03!B:B,0),3)=L957,INDEX(
RAW_b_TEI0185_REV03!B:D,MATCH(H957,INDEX(RAW_b_TEI0185_REV03!B:B,MATCH(H957,RAW_b_TEI0185_REV03!B:B,)+1):'RAW_b_TEI0185_REV03'!B12028,)+MATCH(H957,RAW_b_TEI0185_REV03!B:B,),3),INDEX(RAW_b_TEI0185_REV03!B:D,MATCH(H957,RAW_b_TEI0185_REV03!B:B,0),3)),"---")))=1,"---",IF(K957&lt;&gt;"---",IF(INDEX(RAW_b_TEI0185_REV03!B:D,MATCH(H957,RAW_b_TEI0185_REV03!B:B,0),3)=L957,INDEX(
RAW_b_TEI0185_REV03!B:D,MATCH(H957,INDEX(RAW_b_TEI0185_REV03!B:B,MATCH(H957,RAW_b_TEI0185_REV03!B:B,)+1):'RAW_b_TEI0185_REV03'!B12028,)+MATCH(H957,RAW_b_TEI0185_REV03!B:B,),3),INDEX(RAW_b_TEI0185_REV03!B:D,MATCH(H957,RAW_b_TEI0185_REV03!B:B,0),3)),"---")),"---")</f>
        <v>U1-A80</v>
      </c>
      <c r="N957" t="str">
        <f>IFERROR(IF(AND(B957="B2B",J957="--"),L957,IF(
COUNTIF(B2B!H:H,(IF(K957&lt;&gt;"---",IF(INDEX(RAW_b_TEI0185_REV03!B:D,MATCH(H957,RAW_b_TEI0185_REV03!B:B,0),3)=L957,INDEX(
RAW_b_TEI0185_REV03!B:D,MATCH(H957,INDEX(RAW_b_TEI0185_REV03!B:B,MATCH(H957,RAW_b_TEI0185_REV03!B:B,)+1):'RAW_b_TEI0185_REV03'!B12028,)+MATCH(H957,RAW_b_TEI0185_REV03!B:B,),3),INDEX(RAW_b_TEI0185_REV03!B:D,MATCH(H957,RAW_b_TEI0185_REV03!B:B,0),3)),"---")))=0,"---",IF(K957&lt;&gt;"---",IF(INDEX(RAW_b_TEI0185_REV03!B:D,MATCH(H957,RAW_b_TEI0185_REV03!B:B,0),3)=L957,INDEX(
RAW_b_TEI0185_REV03!B:D,MATCH(H957,INDEX(RAW_b_TEI0185_REV03!B:B,MATCH(H957,RAW_b_TEI0185_REV03!B:B,)+1):'RAW_b_TEI0185_REV03'!B12028,)+MATCH(H957,RAW_b_TEI0185_REV03!B:B,),3),INDEX(RAW_b_TEI0185_REV03!B:D,MATCH(H957,RAW_b_TEI0185_REV03!B:B,0),3)),"---"))),"---")</f>
        <v>---</v>
      </c>
      <c r="T957">
        <f>COUNTIF(RAW_b_TEI0185_REV03!B:B,G957)</f>
        <v>3</v>
      </c>
      <c r="U957" t="str">
        <f t="shared" si="103"/>
        <v>zSFP+-SFPA_M-DEF0</v>
      </c>
      <c r="W957" t="str">
        <f>IF(IF(IFERROR(VLOOKUP(H957,$O$6:$O$50,1,),1)=1,1,0),IFERROR(VLOOKUP($F$2&amp;"-"&amp;H957,RAW_b_TEI0185_REV03!C:G,4,0),"--"),"---")</f>
        <v>A80</v>
      </c>
      <c r="X957" t="str">
        <f t="shared" si="104"/>
        <v>---</v>
      </c>
    </row>
    <row r="958" spans="1:24" x14ac:dyDescent="0.25">
      <c r="A958" t="s">
        <v>6090</v>
      </c>
      <c r="B958" t="s">
        <v>6084</v>
      </c>
      <c r="C958" t="s">
        <v>2036</v>
      </c>
      <c r="D958" t="s">
        <v>880</v>
      </c>
      <c r="E958">
        <v>7</v>
      </c>
      <c r="F958" t="str">
        <f t="shared" si="98"/>
        <v>J30-7</v>
      </c>
      <c r="G958" t="str">
        <f>VLOOKUP(F958,RAW_b_TEI0185_REV03!A:B,2,0)</f>
        <v>SFPA_RS0</v>
      </c>
      <c r="H958" t="str">
        <f t="shared" si="99"/>
        <v>SFPA_T_RS0</v>
      </c>
      <c r="I958" t="str">
        <f t="shared" si="100"/>
        <v>U21</v>
      </c>
      <c r="J958" t="str">
        <f t="shared" si="101"/>
        <v>--</v>
      </c>
      <c r="K958">
        <f>IFERROR(IF(J958="--",IF(G958=H958,VLOOKUP(G958,RAW_b_TEI0185_REV03!L:N,3,0),SUM(VLOOKUP(H958,RAW_b_TEI0185_REV03!L:N,3,0),VLOOKUP(G958,RAW_b_TEI0185_REV03!L:N,3,0))),"---"),"---")</f>
        <v>183.322</v>
      </c>
      <c r="L958" t="str">
        <f t="shared" si="102"/>
        <v>J30-7</v>
      </c>
      <c r="M958" t="str">
        <f>IFERROR(IF(
COUNTIF(B2B!H:H,(IF(K958&lt;&gt;"---",IF(INDEX(RAW_b_TEI0185_REV03!B:D,MATCH(H958,RAW_b_TEI0185_REV03!B:B,0),3)=L958,INDEX(
RAW_b_TEI0185_REV03!B:D,MATCH(H958,INDEX(RAW_b_TEI0185_REV03!B:B,MATCH(H958,RAW_b_TEI0185_REV03!B:B,)+1):'RAW_b_TEI0185_REV03'!B12029,)+MATCH(H958,RAW_b_TEI0185_REV03!B:B,),3),INDEX(RAW_b_TEI0185_REV03!B:D,MATCH(H958,RAW_b_TEI0185_REV03!B:B,0),3)),"---")))=1,"---",IF(K958&lt;&gt;"---",IF(INDEX(RAW_b_TEI0185_REV03!B:D,MATCH(H958,RAW_b_TEI0185_REV03!B:B,0),3)=L958,INDEX(
RAW_b_TEI0185_REV03!B:D,MATCH(H958,INDEX(RAW_b_TEI0185_REV03!B:B,MATCH(H958,RAW_b_TEI0185_REV03!B:B,)+1):'RAW_b_TEI0185_REV03'!B12029,)+MATCH(H958,RAW_b_TEI0185_REV03!B:B,),3),INDEX(RAW_b_TEI0185_REV03!B:D,MATCH(H958,RAW_b_TEI0185_REV03!B:B,0),3)),"---")),"---")</f>
        <v>U1-AC64</v>
      </c>
      <c r="N958" t="str">
        <f>IFERROR(IF(AND(B958="B2B",J958="--"),L958,IF(
COUNTIF(B2B!H:H,(IF(K958&lt;&gt;"---",IF(INDEX(RAW_b_TEI0185_REV03!B:D,MATCH(H958,RAW_b_TEI0185_REV03!B:B,0),3)=L958,INDEX(
RAW_b_TEI0185_REV03!B:D,MATCH(H958,INDEX(RAW_b_TEI0185_REV03!B:B,MATCH(H958,RAW_b_TEI0185_REV03!B:B,)+1):'RAW_b_TEI0185_REV03'!B12029,)+MATCH(H958,RAW_b_TEI0185_REV03!B:B,),3),INDEX(RAW_b_TEI0185_REV03!B:D,MATCH(H958,RAW_b_TEI0185_REV03!B:B,0),3)),"---")))=0,"---",IF(K958&lt;&gt;"---",IF(INDEX(RAW_b_TEI0185_REV03!B:D,MATCH(H958,RAW_b_TEI0185_REV03!B:B,0),3)=L958,INDEX(
RAW_b_TEI0185_REV03!B:D,MATCH(H958,INDEX(RAW_b_TEI0185_REV03!B:B,MATCH(H958,RAW_b_TEI0185_REV03!B:B,)+1):'RAW_b_TEI0185_REV03'!B12029,)+MATCH(H958,RAW_b_TEI0185_REV03!B:B,),3),INDEX(RAW_b_TEI0185_REV03!B:D,MATCH(H958,RAW_b_TEI0185_REV03!B:B,0),3)),"---"))),"---")</f>
        <v>---</v>
      </c>
      <c r="T958">
        <f>COUNTIF(RAW_b_TEI0185_REV03!B:B,G958)</f>
        <v>2</v>
      </c>
      <c r="U958" t="str">
        <f t="shared" si="103"/>
        <v>zSFP+-SFPA_RS0</v>
      </c>
      <c r="W958" t="str">
        <f>IF(IF(IFERROR(VLOOKUP(H958,$O$6:$O$50,1,),1)=1,1,0),IFERROR(VLOOKUP($F$2&amp;"-"&amp;H958,RAW_b_TEI0185_REV03!C:G,4,0),"--"),"---")</f>
        <v>AC64</v>
      </c>
      <c r="X958" t="str">
        <f t="shared" si="104"/>
        <v>---</v>
      </c>
    </row>
    <row r="959" spans="1:24" x14ac:dyDescent="0.25">
      <c r="A959" t="s">
        <v>6091</v>
      </c>
      <c r="B959" t="s">
        <v>6084</v>
      </c>
      <c r="C959" t="s">
        <v>2030</v>
      </c>
      <c r="D959" t="s">
        <v>880</v>
      </c>
      <c r="E959">
        <v>8</v>
      </c>
      <c r="F959" t="str">
        <f t="shared" si="98"/>
        <v>J30-8</v>
      </c>
      <c r="G959" t="str">
        <f>VLOOKUP(F959,RAW_b_TEI0185_REV03!A:B,2,0)</f>
        <v>SFPA_LOS</v>
      </c>
      <c r="H959" t="str">
        <f t="shared" si="99"/>
        <v>SFPA_T_LOS</v>
      </c>
      <c r="I959" t="str">
        <f t="shared" si="100"/>
        <v>U58</v>
      </c>
      <c r="J959" t="str">
        <f t="shared" si="101"/>
        <v>--</v>
      </c>
      <c r="K959">
        <f>IFERROR(IF(J959="--",IF(G959=H959,VLOOKUP(G959,RAW_b_TEI0185_REV03!L:N,3,0),SUM(VLOOKUP(H959,RAW_b_TEI0185_REV03!L:N,3,0),VLOOKUP(G959,RAW_b_TEI0185_REV03!L:N,3,0))),"---"),"---")</f>
        <v>183.4751</v>
      </c>
      <c r="L959" t="str">
        <f t="shared" si="102"/>
        <v>J30-8</v>
      </c>
      <c r="M959" t="str">
        <f>IFERROR(IF(
COUNTIF(B2B!H:H,(IF(K959&lt;&gt;"---",IF(INDEX(RAW_b_TEI0185_REV03!B:D,MATCH(H959,RAW_b_TEI0185_REV03!B:B,0),3)=L959,INDEX(
RAW_b_TEI0185_REV03!B:D,MATCH(H959,INDEX(RAW_b_TEI0185_REV03!B:B,MATCH(H959,RAW_b_TEI0185_REV03!B:B,)+1):'RAW_b_TEI0185_REV03'!B12030,)+MATCH(H959,RAW_b_TEI0185_REV03!B:B,),3),INDEX(RAW_b_TEI0185_REV03!B:D,MATCH(H959,RAW_b_TEI0185_REV03!B:B,0),3)),"---")))=1,"---",IF(K959&lt;&gt;"---",IF(INDEX(RAW_b_TEI0185_REV03!B:D,MATCH(H959,RAW_b_TEI0185_REV03!B:B,0),3)=L959,INDEX(
RAW_b_TEI0185_REV03!B:D,MATCH(H959,INDEX(RAW_b_TEI0185_REV03!B:B,MATCH(H959,RAW_b_TEI0185_REV03!B:B,)+1):'RAW_b_TEI0185_REV03'!B12030,)+MATCH(H959,RAW_b_TEI0185_REV03!B:B,),3),INDEX(RAW_b_TEI0185_REV03!B:D,MATCH(H959,RAW_b_TEI0185_REV03!B:B,0),3)),"---")),"---")</f>
        <v>U1-AG64</v>
      </c>
      <c r="N959" t="str">
        <f>IFERROR(IF(AND(B959="B2B",J959="--"),L959,IF(
COUNTIF(B2B!H:H,(IF(K959&lt;&gt;"---",IF(INDEX(RAW_b_TEI0185_REV03!B:D,MATCH(H959,RAW_b_TEI0185_REV03!B:B,0),3)=L959,INDEX(
RAW_b_TEI0185_REV03!B:D,MATCH(H959,INDEX(RAW_b_TEI0185_REV03!B:B,MATCH(H959,RAW_b_TEI0185_REV03!B:B,)+1):'RAW_b_TEI0185_REV03'!B12030,)+MATCH(H959,RAW_b_TEI0185_REV03!B:B,),3),INDEX(RAW_b_TEI0185_REV03!B:D,MATCH(H959,RAW_b_TEI0185_REV03!B:B,0),3)),"---")))=0,"---",IF(K959&lt;&gt;"---",IF(INDEX(RAW_b_TEI0185_REV03!B:D,MATCH(H959,RAW_b_TEI0185_REV03!B:B,0),3)=L959,INDEX(
RAW_b_TEI0185_REV03!B:D,MATCH(H959,INDEX(RAW_b_TEI0185_REV03!B:B,MATCH(H959,RAW_b_TEI0185_REV03!B:B,)+1):'RAW_b_TEI0185_REV03'!B12030,)+MATCH(H959,RAW_b_TEI0185_REV03!B:B,),3),INDEX(RAW_b_TEI0185_REV03!B:D,MATCH(H959,RAW_b_TEI0185_REV03!B:B,0),3)),"---"))),"---")</f>
        <v>---</v>
      </c>
      <c r="T959">
        <f>COUNTIF(RAW_b_TEI0185_REV03!B:B,G959)</f>
        <v>3</v>
      </c>
      <c r="U959" t="str">
        <f t="shared" si="103"/>
        <v>zSFP+-SFPA_LOS</v>
      </c>
      <c r="W959" t="str">
        <f>IF(IF(IFERROR(VLOOKUP(H959,$O$6:$O$50,1,),1)=1,1,0),IFERROR(VLOOKUP($F$2&amp;"-"&amp;H959,RAW_b_TEI0185_REV03!C:G,4,0),"--"),"---")</f>
        <v>AG64</v>
      </c>
      <c r="X959" t="str">
        <f t="shared" si="104"/>
        <v>---</v>
      </c>
    </row>
    <row r="960" spans="1:24" x14ac:dyDescent="0.25">
      <c r="A960" t="s">
        <v>6092</v>
      </c>
      <c r="B960" t="s">
        <v>6084</v>
      </c>
      <c r="C960" t="s">
        <v>2037</v>
      </c>
      <c r="D960" t="s">
        <v>880</v>
      </c>
      <c r="E960">
        <v>9</v>
      </c>
      <c r="F960" t="str">
        <f t="shared" si="98"/>
        <v>J30-9</v>
      </c>
      <c r="G960" t="str">
        <f>VLOOKUP(F960,RAW_b_TEI0185_REV03!A:B,2,0)</f>
        <v>SFPA_RS1</v>
      </c>
      <c r="H960" t="str">
        <f t="shared" si="99"/>
        <v>SFPA_T_RS1</v>
      </c>
      <c r="I960" t="str">
        <f t="shared" si="100"/>
        <v>U58</v>
      </c>
      <c r="J960" t="str">
        <f t="shared" si="101"/>
        <v>--</v>
      </c>
      <c r="K960">
        <f>IFERROR(IF(J960="--",IF(G960=H960,VLOOKUP(G960,RAW_b_TEI0185_REV03!L:N,3,0),SUM(VLOOKUP(H960,RAW_b_TEI0185_REV03!L:N,3,0),VLOOKUP(G960,RAW_b_TEI0185_REV03!L:N,3,0))),"---"),"---")</f>
        <v>185.83930000000001</v>
      </c>
      <c r="L960" t="str">
        <f t="shared" si="102"/>
        <v>J30-9</v>
      </c>
      <c r="M960" t="str">
        <f>IFERROR(IF(
COUNTIF(B2B!H:H,(IF(K960&lt;&gt;"---",IF(INDEX(RAW_b_TEI0185_REV03!B:D,MATCH(H960,RAW_b_TEI0185_REV03!B:B,0),3)=L960,INDEX(
RAW_b_TEI0185_REV03!B:D,MATCH(H960,INDEX(RAW_b_TEI0185_REV03!B:B,MATCH(H960,RAW_b_TEI0185_REV03!B:B,)+1):'RAW_b_TEI0185_REV03'!B12031,)+MATCH(H960,RAW_b_TEI0185_REV03!B:B,),3),INDEX(RAW_b_TEI0185_REV03!B:D,MATCH(H960,RAW_b_TEI0185_REV03!B:B,0),3)),"---")))=1,"---",IF(K960&lt;&gt;"---",IF(INDEX(RAW_b_TEI0185_REV03!B:D,MATCH(H960,RAW_b_TEI0185_REV03!B:B,0),3)=L960,INDEX(
RAW_b_TEI0185_REV03!B:D,MATCH(H960,INDEX(RAW_b_TEI0185_REV03!B:B,MATCH(H960,RAW_b_TEI0185_REV03!B:B,)+1):'RAW_b_TEI0185_REV03'!B12031,)+MATCH(H960,RAW_b_TEI0185_REV03!B:B,),3),INDEX(RAW_b_TEI0185_REV03!B:D,MATCH(H960,RAW_b_TEI0185_REV03!B:B,0),3)),"---")),"---")</f>
        <v>U1-Y58</v>
      </c>
      <c r="N960" t="str">
        <f>IFERROR(IF(AND(B960="B2B",J960="--"),L960,IF(
COUNTIF(B2B!H:H,(IF(K960&lt;&gt;"---",IF(INDEX(RAW_b_TEI0185_REV03!B:D,MATCH(H960,RAW_b_TEI0185_REV03!B:B,0),3)=L960,INDEX(
RAW_b_TEI0185_REV03!B:D,MATCH(H960,INDEX(RAW_b_TEI0185_REV03!B:B,MATCH(H960,RAW_b_TEI0185_REV03!B:B,)+1):'RAW_b_TEI0185_REV03'!B12031,)+MATCH(H960,RAW_b_TEI0185_REV03!B:B,),3),INDEX(RAW_b_TEI0185_REV03!B:D,MATCH(H960,RAW_b_TEI0185_REV03!B:B,0),3)),"---")))=0,"---",IF(K960&lt;&gt;"---",IF(INDEX(RAW_b_TEI0185_REV03!B:D,MATCH(H960,RAW_b_TEI0185_REV03!B:B,0),3)=L960,INDEX(
RAW_b_TEI0185_REV03!B:D,MATCH(H960,INDEX(RAW_b_TEI0185_REV03!B:B,MATCH(H960,RAW_b_TEI0185_REV03!B:B,)+1):'RAW_b_TEI0185_REV03'!B12031,)+MATCH(H960,RAW_b_TEI0185_REV03!B:B,),3),INDEX(RAW_b_TEI0185_REV03!B:D,MATCH(H960,RAW_b_TEI0185_REV03!B:B,0),3)),"---"))),"---")</f>
        <v>---</v>
      </c>
      <c r="T960">
        <f>COUNTIF(RAW_b_TEI0185_REV03!B:B,G960)</f>
        <v>2</v>
      </c>
      <c r="U960" t="str">
        <f t="shared" si="103"/>
        <v>zSFP+-SFPA_RS1</v>
      </c>
      <c r="W960" t="str">
        <f>IF(IF(IFERROR(VLOOKUP(H960,$O$6:$O$50,1,),1)=1,1,0),IFERROR(VLOOKUP($F$2&amp;"-"&amp;H960,RAW_b_TEI0185_REV03!C:G,4,0),"--"),"---")</f>
        <v>Y58</v>
      </c>
      <c r="X960" t="str">
        <f t="shared" si="104"/>
        <v>---</v>
      </c>
    </row>
    <row r="961" spans="1:24" x14ac:dyDescent="0.25">
      <c r="A961" t="s">
        <v>6093</v>
      </c>
      <c r="B961" t="s">
        <v>6084</v>
      </c>
      <c r="C961" t="s">
        <v>294</v>
      </c>
      <c r="D961" t="s">
        <v>880</v>
      </c>
      <c r="E961">
        <v>10</v>
      </c>
      <c r="F961" t="str">
        <f t="shared" si="98"/>
        <v>J30-10</v>
      </c>
      <c r="G961" t="str">
        <f>VLOOKUP(F961,RAW_b_TEI0185_REV03!A:B,2,0)</f>
        <v>GND</v>
      </c>
      <c r="H961" t="str">
        <f t="shared" si="99"/>
        <v>GND</v>
      </c>
      <c r="I961" t="str">
        <f t="shared" si="100"/>
        <v>--</v>
      </c>
      <c r="J961" t="str">
        <f t="shared" si="101"/>
        <v>---</v>
      </c>
      <c r="K961" t="str">
        <f>IFERROR(IF(J961="--",IF(G961=H961,VLOOKUP(G961,RAW_b_TEI0185_REV03!L:N,3,0),SUM(VLOOKUP(H961,RAW_b_TEI0185_REV03!L:N,3,0),VLOOKUP(G961,RAW_b_TEI0185_REV03!L:N,3,0))),"---"),"---")</f>
        <v>---</v>
      </c>
      <c r="L961" t="str">
        <f t="shared" si="102"/>
        <v>J30-10</v>
      </c>
      <c r="M961" t="str">
        <f>IFERROR(IF(
COUNTIF(B2B!H:H,(IF(K961&lt;&gt;"---",IF(INDEX(RAW_b_TEI0185_REV03!B:D,MATCH(H961,RAW_b_TEI0185_REV03!B:B,0),3)=L961,INDEX(
RAW_b_TEI0185_REV03!B:D,MATCH(H961,INDEX(RAW_b_TEI0185_REV03!B:B,MATCH(H961,RAW_b_TEI0185_REV03!B:B,)+1):'RAW_b_TEI0185_REV03'!B12032,)+MATCH(H961,RAW_b_TEI0185_REV03!B:B,),3),INDEX(RAW_b_TEI0185_REV03!B:D,MATCH(H961,RAW_b_TEI0185_REV03!B:B,0),3)),"---")))=1,"---",IF(K961&lt;&gt;"---",IF(INDEX(RAW_b_TEI0185_REV03!B:D,MATCH(H961,RAW_b_TEI0185_REV03!B:B,0),3)=L961,INDEX(
RAW_b_TEI0185_REV03!B:D,MATCH(H961,INDEX(RAW_b_TEI0185_REV03!B:B,MATCH(H961,RAW_b_TEI0185_REV03!B:B,)+1):'RAW_b_TEI0185_REV03'!B12032,)+MATCH(H961,RAW_b_TEI0185_REV03!B:B,),3),INDEX(RAW_b_TEI0185_REV03!B:D,MATCH(H961,RAW_b_TEI0185_REV03!B:B,0),3)),"---")),"---")</f>
        <v>---</v>
      </c>
      <c r="N961" t="str">
        <f>IFERROR(IF(AND(B961="B2B",J961="--"),L961,IF(
COUNTIF(B2B!H:H,(IF(K961&lt;&gt;"---",IF(INDEX(RAW_b_TEI0185_REV03!B:D,MATCH(H961,RAW_b_TEI0185_REV03!B:B,0),3)=L961,INDEX(
RAW_b_TEI0185_REV03!B:D,MATCH(H961,INDEX(RAW_b_TEI0185_REV03!B:B,MATCH(H961,RAW_b_TEI0185_REV03!B:B,)+1):'RAW_b_TEI0185_REV03'!B12032,)+MATCH(H961,RAW_b_TEI0185_REV03!B:B,),3),INDEX(RAW_b_TEI0185_REV03!B:D,MATCH(H961,RAW_b_TEI0185_REV03!B:B,0),3)),"---")))=0,"---",IF(K961&lt;&gt;"---",IF(INDEX(RAW_b_TEI0185_REV03!B:D,MATCH(H961,RAW_b_TEI0185_REV03!B:B,0),3)=L961,INDEX(
RAW_b_TEI0185_REV03!B:D,MATCH(H961,INDEX(RAW_b_TEI0185_REV03!B:B,MATCH(H961,RAW_b_TEI0185_REV03!B:B,)+1):'RAW_b_TEI0185_REV03'!B12032,)+MATCH(H961,RAW_b_TEI0185_REV03!B:B,),3),INDEX(RAW_b_TEI0185_REV03!B:D,MATCH(H961,RAW_b_TEI0185_REV03!B:B,0),3)),"---"))),"---")</f>
        <v>---</v>
      </c>
      <c r="T961">
        <f>COUNTIF(RAW_b_TEI0185_REV03!B:B,G961)</f>
        <v>2019</v>
      </c>
      <c r="U961" t="str">
        <f t="shared" si="103"/>
        <v>zSFP+-GND</v>
      </c>
      <c r="W961" t="str">
        <f>IF(IF(IFERROR(VLOOKUP(H961,$O$6:$O$50,1,),1)=1,1,0),IFERROR(VLOOKUP($F$2&amp;"-"&amp;H961,RAW_b_TEI0185_REV03!C:G,4,0),"--"),"---")</f>
        <v>---</v>
      </c>
      <c r="X961" t="str">
        <f t="shared" si="104"/>
        <v>---</v>
      </c>
    </row>
    <row r="962" spans="1:24" x14ac:dyDescent="0.25">
      <c r="A962" t="s">
        <v>6094</v>
      </c>
      <c r="B962" t="s">
        <v>6084</v>
      </c>
      <c r="C962" t="s">
        <v>294</v>
      </c>
      <c r="D962" t="s">
        <v>880</v>
      </c>
      <c r="E962">
        <v>11</v>
      </c>
      <c r="F962" t="str">
        <f t="shared" si="98"/>
        <v>J30-11</v>
      </c>
      <c r="G962" t="str">
        <f>VLOOKUP(F962,RAW_b_TEI0185_REV03!A:B,2,0)</f>
        <v>GND</v>
      </c>
      <c r="H962" t="str">
        <f t="shared" si="99"/>
        <v>GND</v>
      </c>
      <c r="I962" t="str">
        <f t="shared" si="100"/>
        <v>--</v>
      </c>
      <c r="J962" t="str">
        <f t="shared" si="101"/>
        <v>---</v>
      </c>
      <c r="K962" t="str">
        <f>IFERROR(IF(J962="--",IF(G962=H962,VLOOKUP(G962,RAW_b_TEI0185_REV03!L:N,3,0),SUM(VLOOKUP(H962,RAW_b_TEI0185_REV03!L:N,3,0),VLOOKUP(G962,RAW_b_TEI0185_REV03!L:N,3,0))),"---"),"---")</f>
        <v>---</v>
      </c>
      <c r="L962" t="str">
        <f t="shared" si="102"/>
        <v>J30-11</v>
      </c>
      <c r="M962" t="str">
        <f>IFERROR(IF(
COUNTIF(B2B!H:H,(IF(K962&lt;&gt;"---",IF(INDEX(RAW_b_TEI0185_REV03!B:D,MATCH(H962,RAW_b_TEI0185_REV03!B:B,0),3)=L962,INDEX(
RAW_b_TEI0185_REV03!B:D,MATCH(H962,INDEX(RAW_b_TEI0185_REV03!B:B,MATCH(H962,RAW_b_TEI0185_REV03!B:B,)+1):'RAW_b_TEI0185_REV03'!B12033,)+MATCH(H962,RAW_b_TEI0185_REV03!B:B,),3),INDEX(RAW_b_TEI0185_REV03!B:D,MATCH(H962,RAW_b_TEI0185_REV03!B:B,0),3)),"---")))=1,"---",IF(K962&lt;&gt;"---",IF(INDEX(RAW_b_TEI0185_REV03!B:D,MATCH(H962,RAW_b_TEI0185_REV03!B:B,0),3)=L962,INDEX(
RAW_b_TEI0185_REV03!B:D,MATCH(H962,INDEX(RAW_b_TEI0185_REV03!B:B,MATCH(H962,RAW_b_TEI0185_REV03!B:B,)+1):'RAW_b_TEI0185_REV03'!B12033,)+MATCH(H962,RAW_b_TEI0185_REV03!B:B,),3),INDEX(RAW_b_TEI0185_REV03!B:D,MATCH(H962,RAW_b_TEI0185_REV03!B:B,0),3)),"---")),"---")</f>
        <v>---</v>
      </c>
      <c r="N962" t="str">
        <f>IFERROR(IF(AND(B962="B2B",J962="--"),L962,IF(
COUNTIF(B2B!H:H,(IF(K962&lt;&gt;"---",IF(INDEX(RAW_b_TEI0185_REV03!B:D,MATCH(H962,RAW_b_TEI0185_REV03!B:B,0),3)=L962,INDEX(
RAW_b_TEI0185_REV03!B:D,MATCH(H962,INDEX(RAW_b_TEI0185_REV03!B:B,MATCH(H962,RAW_b_TEI0185_REV03!B:B,)+1):'RAW_b_TEI0185_REV03'!B12033,)+MATCH(H962,RAW_b_TEI0185_REV03!B:B,),3),INDEX(RAW_b_TEI0185_REV03!B:D,MATCH(H962,RAW_b_TEI0185_REV03!B:B,0),3)),"---")))=0,"---",IF(K962&lt;&gt;"---",IF(INDEX(RAW_b_TEI0185_REV03!B:D,MATCH(H962,RAW_b_TEI0185_REV03!B:B,0),3)=L962,INDEX(
RAW_b_TEI0185_REV03!B:D,MATCH(H962,INDEX(RAW_b_TEI0185_REV03!B:B,MATCH(H962,RAW_b_TEI0185_REV03!B:B,)+1):'RAW_b_TEI0185_REV03'!B12033,)+MATCH(H962,RAW_b_TEI0185_REV03!B:B,),3),INDEX(RAW_b_TEI0185_REV03!B:D,MATCH(H962,RAW_b_TEI0185_REV03!B:B,0),3)),"---"))),"---")</f>
        <v>---</v>
      </c>
      <c r="T962">
        <f>COUNTIF(RAW_b_TEI0185_REV03!B:B,G962)</f>
        <v>2019</v>
      </c>
      <c r="U962" t="str">
        <f t="shared" si="103"/>
        <v>zSFP+-GND</v>
      </c>
      <c r="W962" t="str">
        <f>IF(IF(IFERROR(VLOOKUP(H962,$O$6:$O$50,1,),1)=1,1,0),IFERROR(VLOOKUP($F$2&amp;"-"&amp;H962,RAW_b_TEI0185_REV03!C:G,4,0),"--"),"---")</f>
        <v>---</v>
      </c>
      <c r="X962" t="str">
        <f t="shared" si="104"/>
        <v>---</v>
      </c>
    </row>
    <row r="963" spans="1:24" x14ac:dyDescent="0.25">
      <c r="A963" t="s">
        <v>6095</v>
      </c>
      <c r="B963" t="s">
        <v>6084</v>
      </c>
      <c r="C963" t="s">
        <v>2034</v>
      </c>
      <c r="D963" t="s">
        <v>880</v>
      </c>
      <c r="E963">
        <v>12</v>
      </c>
      <c r="F963" t="str">
        <f t="shared" si="98"/>
        <v>J30-12</v>
      </c>
      <c r="G963" t="str">
        <f>VLOOKUP(F963,RAW_b_TEI0185_REV03!A:B,2,0)</f>
        <v>SFPA_RD_N</v>
      </c>
      <c r="H963" t="str">
        <f t="shared" si="99"/>
        <v>SFPA_RD_N</v>
      </c>
      <c r="I963" t="str">
        <f t="shared" si="100"/>
        <v>--</v>
      </c>
      <c r="J963" t="str">
        <f t="shared" si="101"/>
        <v>--</v>
      </c>
      <c r="K963">
        <f>IFERROR(IF(J963="--",IF(G963=H963,VLOOKUP(G963,RAW_b_TEI0185_REV03!L:N,3,0),SUM(VLOOKUP(H963,RAW_b_TEI0185_REV03!L:N,3,0),VLOOKUP(G963,RAW_b_TEI0185_REV03!L:N,3,0))),"---"),"---")</f>
        <v>62.185400000000001</v>
      </c>
      <c r="L963" t="str">
        <f t="shared" si="102"/>
        <v>J30-12</v>
      </c>
      <c r="M963" t="str">
        <f>IFERROR(IF(
COUNTIF(B2B!H:H,(IF(K963&lt;&gt;"---",IF(INDEX(RAW_b_TEI0185_REV03!B:D,MATCH(H963,RAW_b_TEI0185_REV03!B:B,0),3)=L963,INDEX(
RAW_b_TEI0185_REV03!B:D,MATCH(H963,INDEX(RAW_b_TEI0185_REV03!B:B,MATCH(H963,RAW_b_TEI0185_REV03!B:B,)+1):'RAW_b_TEI0185_REV03'!B12034,)+MATCH(H963,RAW_b_TEI0185_REV03!B:B,),3),INDEX(RAW_b_TEI0185_REV03!B:D,MATCH(H963,RAW_b_TEI0185_REV03!B:B,0),3)),"---")))=1,"---",IF(K963&lt;&gt;"---",IF(INDEX(RAW_b_TEI0185_REV03!B:D,MATCH(H963,RAW_b_TEI0185_REV03!B:B,0),3)=L963,INDEX(
RAW_b_TEI0185_REV03!B:D,MATCH(H963,INDEX(RAW_b_TEI0185_REV03!B:B,MATCH(H963,RAW_b_TEI0185_REV03!B:B,)+1):'RAW_b_TEI0185_REV03'!B12034,)+MATCH(H963,RAW_b_TEI0185_REV03!B:B,),3),INDEX(RAW_b_TEI0185_REV03!B:D,MATCH(H963,RAW_b_TEI0185_REV03!B:B,0),3)),"---")),"---")</f>
        <v>U1-AT133</v>
      </c>
      <c r="N963" t="str">
        <f>IFERROR(IF(AND(B963="B2B",J963="--"),L963,IF(
COUNTIF(B2B!H:H,(IF(K963&lt;&gt;"---",IF(INDEX(RAW_b_TEI0185_REV03!B:D,MATCH(H963,RAW_b_TEI0185_REV03!B:B,0),3)=L963,INDEX(
RAW_b_TEI0185_REV03!B:D,MATCH(H963,INDEX(RAW_b_TEI0185_REV03!B:B,MATCH(H963,RAW_b_TEI0185_REV03!B:B,)+1):'RAW_b_TEI0185_REV03'!B12034,)+MATCH(H963,RAW_b_TEI0185_REV03!B:B,),3),INDEX(RAW_b_TEI0185_REV03!B:D,MATCH(H963,RAW_b_TEI0185_REV03!B:B,0),3)),"---")))=0,"---",IF(K963&lt;&gt;"---",IF(INDEX(RAW_b_TEI0185_REV03!B:D,MATCH(H963,RAW_b_TEI0185_REV03!B:B,0),3)=L963,INDEX(
RAW_b_TEI0185_REV03!B:D,MATCH(H963,INDEX(RAW_b_TEI0185_REV03!B:B,MATCH(H963,RAW_b_TEI0185_REV03!B:B,)+1):'RAW_b_TEI0185_REV03'!B12034,)+MATCH(H963,RAW_b_TEI0185_REV03!B:B,),3),INDEX(RAW_b_TEI0185_REV03!B:D,MATCH(H963,RAW_b_TEI0185_REV03!B:B,0),3)),"---"))),"---")</f>
        <v>---</v>
      </c>
      <c r="T963">
        <f>COUNTIF(RAW_b_TEI0185_REV03!B:B,G963)</f>
        <v>2</v>
      </c>
      <c r="U963" t="str">
        <f t="shared" si="103"/>
        <v>zSFP+-SFPA_RD_N</v>
      </c>
      <c r="W963" t="str">
        <f>IF(IF(IFERROR(VLOOKUP(H963,$O$6:$O$50,1,),1)=1,1,0),IFERROR(VLOOKUP($F$2&amp;"-"&amp;H963,RAW_b_TEI0185_REV03!C:G,4,0),"--"),"---")</f>
        <v>AT133</v>
      </c>
      <c r="X963" t="str">
        <f t="shared" si="104"/>
        <v>---</v>
      </c>
    </row>
    <row r="964" spans="1:24" x14ac:dyDescent="0.25">
      <c r="A964" t="s">
        <v>6096</v>
      </c>
      <c r="B964" t="s">
        <v>6084</v>
      </c>
      <c r="C964" t="s">
        <v>2035</v>
      </c>
      <c r="D964" t="s">
        <v>880</v>
      </c>
      <c r="E964">
        <v>13</v>
      </c>
      <c r="F964" t="str">
        <f t="shared" si="98"/>
        <v>J30-13</v>
      </c>
      <c r="G964" t="str">
        <f>VLOOKUP(F964,RAW_b_TEI0185_REV03!A:B,2,0)</f>
        <v>SFPA_RD_P</v>
      </c>
      <c r="H964" t="str">
        <f t="shared" si="99"/>
        <v>SFPA_RD_P</v>
      </c>
      <c r="I964" t="str">
        <f t="shared" si="100"/>
        <v>--</v>
      </c>
      <c r="J964" t="str">
        <f t="shared" si="101"/>
        <v>--</v>
      </c>
      <c r="K964">
        <f>IFERROR(IF(J964="--",IF(G964=H964,VLOOKUP(G964,RAW_b_TEI0185_REV03!L:N,3,0),SUM(VLOOKUP(H964,RAW_b_TEI0185_REV03!L:N,3,0),VLOOKUP(G964,RAW_b_TEI0185_REV03!L:N,3,0))),"---"),"---")</f>
        <v>62.917900000000003</v>
      </c>
      <c r="L964" t="str">
        <f t="shared" si="102"/>
        <v>J30-13</v>
      </c>
      <c r="M964" t="str">
        <f>IFERROR(IF(
COUNTIF(B2B!H:H,(IF(K964&lt;&gt;"---",IF(INDEX(RAW_b_TEI0185_REV03!B:D,MATCH(H964,RAW_b_TEI0185_REV03!B:B,0),3)=L964,INDEX(
RAW_b_TEI0185_REV03!B:D,MATCH(H964,INDEX(RAW_b_TEI0185_REV03!B:B,MATCH(H964,RAW_b_TEI0185_REV03!B:B,)+1):'RAW_b_TEI0185_REV03'!B12035,)+MATCH(H964,RAW_b_TEI0185_REV03!B:B,),3),INDEX(RAW_b_TEI0185_REV03!B:D,MATCH(H964,RAW_b_TEI0185_REV03!B:B,0),3)),"---")))=1,"---",IF(K964&lt;&gt;"---",IF(INDEX(RAW_b_TEI0185_REV03!B:D,MATCH(H964,RAW_b_TEI0185_REV03!B:B,0),3)=L964,INDEX(
RAW_b_TEI0185_REV03!B:D,MATCH(H964,INDEX(RAW_b_TEI0185_REV03!B:B,MATCH(H964,RAW_b_TEI0185_REV03!B:B,)+1):'RAW_b_TEI0185_REV03'!B12035,)+MATCH(H964,RAW_b_TEI0185_REV03!B:B,),3),INDEX(RAW_b_TEI0185_REV03!B:D,MATCH(H964,RAW_b_TEI0185_REV03!B:B,0),3)),"---")),"---")</f>
        <v>U1-AT135</v>
      </c>
      <c r="N964" t="str">
        <f>IFERROR(IF(AND(B964="B2B",J964="--"),L964,IF(
COUNTIF(B2B!H:H,(IF(K964&lt;&gt;"---",IF(INDEX(RAW_b_TEI0185_REV03!B:D,MATCH(H964,RAW_b_TEI0185_REV03!B:B,0),3)=L964,INDEX(
RAW_b_TEI0185_REV03!B:D,MATCH(H964,INDEX(RAW_b_TEI0185_REV03!B:B,MATCH(H964,RAW_b_TEI0185_REV03!B:B,)+1):'RAW_b_TEI0185_REV03'!B12035,)+MATCH(H964,RAW_b_TEI0185_REV03!B:B,),3),INDEX(RAW_b_TEI0185_REV03!B:D,MATCH(H964,RAW_b_TEI0185_REV03!B:B,0),3)),"---")))=0,"---",IF(K964&lt;&gt;"---",IF(INDEX(RAW_b_TEI0185_REV03!B:D,MATCH(H964,RAW_b_TEI0185_REV03!B:B,0),3)=L964,INDEX(
RAW_b_TEI0185_REV03!B:D,MATCH(H964,INDEX(RAW_b_TEI0185_REV03!B:B,MATCH(H964,RAW_b_TEI0185_REV03!B:B,)+1):'RAW_b_TEI0185_REV03'!B12035,)+MATCH(H964,RAW_b_TEI0185_REV03!B:B,),3),INDEX(RAW_b_TEI0185_REV03!B:D,MATCH(H964,RAW_b_TEI0185_REV03!B:B,0),3)),"---"))),"---")</f>
        <v>---</v>
      </c>
      <c r="T964">
        <f>COUNTIF(RAW_b_TEI0185_REV03!B:B,G964)</f>
        <v>2</v>
      </c>
      <c r="U964" t="str">
        <f t="shared" si="103"/>
        <v>zSFP+-SFPA_RD_P</v>
      </c>
      <c r="W964" t="str">
        <f>IF(IF(IFERROR(VLOOKUP(H964,$O$6:$O$50,1,),1)=1,1,0),IFERROR(VLOOKUP($F$2&amp;"-"&amp;H964,RAW_b_TEI0185_REV03!C:G,4,0),"--"),"---")</f>
        <v>AT135</v>
      </c>
      <c r="X964" t="str">
        <f t="shared" si="104"/>
        <v>---</v>
      </c>
    </row>
    <row r="965" spans="1:24" x14ac:dyDescent="0.25">
      <c r="A965" t="s">
        <v>6097</v>
      </c>
      <c r="B965" t="s">
        <v>6084</v>
      </c>
      <c r="C965" t="s">
        <v>294</v>
      </c>
      <c r="D965" t="s">
        <v>880</v>
      </c>
      <c r="E965">
        <v>14</v>
      </c>
      <c r="F965" t="str">
        <f t="shared" si="98"/>
        <v>J30-14</v>
      </c>
      <c r="G965" t="str">
        <f>VLOOKUP(F965,RAW_b_TEI0185_REV03!A:B,2,0)</f>
        <v>GND</v>
      </c>
      <c r="H965" t="str">
        <f t="shared" si="99"/>
        <v>GND</v>
      </c>
      <c r="I965" t="str">
        <f t="shared" si="100"/>
        <v>--</v>
      </c>
      <c r="J965" t="str">
        <f t="shared" si="101"/>
        <v>---</v>
      </c>
      <c r="K965" t="str">
        <f>IFERROR(IF(J965="--",IF(G965=H965,VLOOKUP(G965,RAW_b_TEI0185_REV03!L:N,3,0),SUM(VLOOKUP(H965,RAW_b_TEI0185_REV03!L:N,3,0),VLOOKUP(G965,RAW_b_TEI0185_REV03!L:N,3,0))),"---"),"---")</f>
        <v>---</v>
      </c>
      <c r="L965" t="str">
        <f t="shared" si="102"/>
        <v>J30-14</v>
      </c>
      <c r="M965" t="str">
        <f>IFERROR(IF(
COUNTIF(B2B!H:H,(IF(K965&lt;&gt;"---",IF(INDEX(RAW_b_TEI0185_REV03!B:D,MATCH(H965,RAW_b_TEI0185_REV03!B:B,0),3)=L965,INDEX(
RAW_b_TEI0185_REV03!B:D,MATCH(H965,INDEX(RAW_b_TEI0185_REV03!B:B,MATCH(H965,RAW_b_TEI0185_REV03!B:B,)+1):'RAW_b_TEI0185_REV03'!B12036,)+MATCH(H965,RAW_b_TEI0185_REV03!B:B,),3),INDEX(RAW_b_TEI0185_REV03!B:D,MATCH(H965,RAW_b_TEI0185_REV03!B:B,0),3)),"---")))=1,"---",IF(K965&lt;&gt;"---",IF(INDEX(RAW_b_TEI0185_REV03!B:D,MATCH(H965,RAW_b_TEI0185_REV03!B:B,0),3)=L965,INDEX(
RAW_b_TEI0185_REV03!B:D,MATCH(H965,INDEX(RAW_b_TEI0185_REV03!B:B,MATCH(H965,RAW_b_TEI0185_REV03!B:B,)+1):'RAW_b_TEI0185_REV03'!B12036,)+MATCH(H965,RAW_b_TEI0185_REV03!B:B,),3),INDEX(RAW_b_TEI0185_REV03!B:D,MATCH(H965,RAW_b_TEI0185_REV03!B:B,0),3)),"---")),"---")</f>
        <v>---</v>
      </c>
      <c r="N965" t="str">
        <f>IFERROR(IF(AND(B965="B2B",J965="--"),L965,IF(
COUNTIF(B2B!H:H,(IF(K965&lt;&gt;"---",IF(INDEX(RAW_b_TEI0185_REV03!B:D,MATCH(H965,RAW_b_TEI0185_REV03!B:B,0),3)=L965,INDEX(
RAW_b_TEI0185_REV03!B:D,MATCH(H965,INDEX(RAW_b_TEI0185_REV03!B:B,MATCH(H965,RAW_b_TEI0185_REV03!B:B,)+1):'RAW_b_TEI0185_REV03'!B12036,)+MATCH(H965,RAW_b_TEI0185_REV03!B:B,),3),INDEX(RAW_b_TEI0185_REV03!B:D,MATCH(H965,RAW_b_TEI0185_REV03!B:B,0),3)),"---")))=0,"---",IF(K965&lt;&gt;"---",IF(INDEX(RAW_b_TEI0185_REV03!B:D,MATCH(H965,RAW_b_TEI0185_REV03!B:B,0),3)=L965,INDEX(
RAW_b_TEI0185_REV03!B:D,MATCH(H965,INDEX(RAW_b_TEI0185_REV03!B:B,MATCH(H965,RAW_b_TEI0185_REV03!B:B,)+1):'RAW_b_TEI0185_REV03'!B12036,)+MATCH(H965,RAW_b_TEI0185_REV03!B:B,),3),INDEX(RAW_b_TEI0185_REV03!B:D,MATCH(H965,RAW_b_TEI0185_REV03!B:B,0),3)),"---"))),"---")</f>
        <v>---</v>
      </c>
      <c r="T965">
        <f>COUNTIF(RAW_b_TEI0185_REV03!B:B,G965)</f>
        <v>2019</v>
      </c>
      <c r="U965" t="str">
        <f t="shared" si="103"/>
        <v>zSFP+-GND</v>
      </c>
      <c r="W965" t="str">
        <f>IF(IF(IFERROR(VLOOKUP(H965,$O$6:$O$50,1,),1)=1,1,0),IFERROR(VLOOKUP($F$2&amp;"-"&amp;H965,RAW_b_TEI0185_REV03!C:G,4,0),"--"),"---")</f>
        <v>---</v>
      </c>
      <c r="X965" t="str">
        <f t="shared" si="104"/>
        <v>---</v>
      </c>
    </row>
    <row r="966" spans="1:24" x14ac:dyDescent="0.25">
      <c r="A966" t="s">
        <v>6098</v>
      </c>
      <c r="B966" t="s">
        <v>6084</v>
      </c>
      <c r="C966" t="s">
        <v>1707</v>
      </c>
      <c r="D966" t="s">
        <v>880</v>
      </c>
      <c r="E966">
        <v>15</v>
      </c>
      <c r="F966" t="str">
        <f t="shared" si="98"/>
        <v>J30-15</v>
      </c>
      <c r="G966" t="str">
        <f>VLOOKUP(F966,RAW_b_TEI0185_REV03!A:B,2,0)</f>
        <v>NetC349_1</v>
      </c>
      <c r="H966" t="str">
        <f t="shared" si="99"/>
        <v>NetC349_1</v>
      </c>
      <c r="I966" t="str">
        <f t="shared" si="100"/>
        <v>--</v>
      </c>
      <c r="J966" t="str">
        <f t="shared" si="101"/>
        <v>--</v>
      </c>
      <c r="K966">
        <f>IFERROR(IF(J966="--",IF(G966=H966,VLOOKUP(G966,RAW_b_TEI0185_REV03!L:N,3,0),SUM(VLOOKUP(H966,RAW_b_TEI0185_REV03!L:N,3,0),VLOOKUP(G966,RAW_b_TEI0185_REV03!L:N,3,0))),"---"),"---")</f>
        <v>4.8354999999999997</v>
      </c>
      <c r="L966" t="str">
        <f t="shared" si="102"/>
        <v>J30-15</v>
      </c>
      <c r="M966" t="str">
        <f>IFERROR(IF(
COUNTIF(B2B!H:H,(IF(K966&lt;&gt;"---",IF(INDEX(RAW_b_TEI0185_REV03!B:D,MATCH(H966,RAW_b_TEI0185_REV03!B:B,0),3)=L966,INDEX(
RAW_b_TEI0185_REV03!B:D,MATCH(H966,INDEX(RAW_b_TEI0185_REV03!B:B,MATCH(H966,RAW_b_TEI0185_REV03!B:B,)+1):'RAW_b_TEI0185_REV03'!B12037,)+MATCH(H966,RAW_b_TEI0185_REV03!B:B,),3),INDEX(RAW_b_TEI0185_REV03!B:D,MATCH(H966,RAW_b_TEI0185_REV03!B:B,0),3)),"---")))=1,"---",IF(K966&lt;&gt;"---",IF(INDEX(RAW_b_TEI0185_REV03!B:D,MATCH(H966,RAW_b_TEI0185_REV03!B:B,0),3)=L966,INDEX(
RAW_b_TEI0185_REV03!B:D,MATCH(H966,INDEX(RAW_b_TEI0185_REV03!B:B,MATCH(H966,RAW_b_TEI0185_REV03!B:B,)+1):'RAW_b_TEI0185_REV03'!B12037,)+MATCH(H966,RAW_b_TEI0185_REV03!B:B,),3),INDEX(RAW_b_TEI0185_REV03!B:D,MATCH(H966,RAW_b_TEI0185_REV03!B:B,0),3)),"---")),"---")</f>
        <v>C349-1</v>
      </c>
      <c r="N966" t="str">
        <f>IFERROR(IF(AND(B966="B2B",J966="--"),L966,IF(
COUNTIF(B2B!H:H,(IF(K966&lt;&gt;"---",IF(INDEX(RAW_b_TEI0185_REV03!B:D,MATCH(H966,RAW_b_TEI0185_REV03!B:B,0),3)=L966,INDEX(
RAW_b_TEI0185_REV03!B:D,MATCH(H966,INDEX(RAW_b_TEI0185_REV03!B:B,MATCH(H966,RAW_b_TEI0185_REV03!B:B,)+1):'RAW_b_TEI0185_REV03'!B12037,)+MATCH(H966,RAW_b_TEI0185_REV03!B:B,),3),INDEX(RAW_b_TEI0185_REV03!B:D,MATCH(H966,RAW_b_TEI0185_REV03!B:B,0),3)),"---")))=0,"---",IF(K966&lt;&gt;"---",IF(INDEX(RAW_b_TEI0185_REV03!B:D,MATCH(H966,RAW_b_TEI0185_REV03!B:B,0),3)=L966,INDEX(
RAW_b_TEI0185_REV03!B:D,MATCH(H966,INDEX(RAW_b_TEI0185_REV03!B:B,MATCH(H966,RAW_b_TEI0185_REV03!B:B,)+1):'RAW_b_TEI0185_REV03'!B12037,)+MATCH(H966,RAW_b_TEI0185_REV03!B:B,),3),INDEX(RAW_b_TEI0185_REV03!B:D,MATCH(H966,RAW_b_TEI0185_REV03!B:B,0),3)),"---"))),"---")</f>
        <v>---</v>
      </c>
      <c r="T966">
        <f>COUNTIF(RAW_b_TEI0185_REV03!B:B,G966)</f>
        <v>5</v>
      </c>
      <c r="U966" t="str">
        <f t="shared" si="103"/>
        <v>zSFP+-NetC349_1</v>
      </c>
      <c r="W966" t="str">
        <f>IF(IF(IFERROR(VLOOKUP(H966,$O$6:$O$50,1,),1)=1,1,0),IFERROR(VLOOKUP($F$2&amp;"-"&amp;H966,RAW_b_TEI0185_REV03!C:G,4,0),"--"),"---")</f>
        <v>--</v>
      </c>
      <c r="X966" t="str">
        <f t="shared" si="104"/>
        <v>C349-1</v>
      </c>
    </row>
    <row r="967" spans="1:24" x14ac:dyDescent="0.25">
      <c r="A967" t="s">
        <v>6099</v>
      </c>
      <c r="B967" t="s">
        <v>6084</v>
      </c>
      <c r="C967" t="s">
        <v>1705</v>
      </c>
      <c r="D967" t="s">
        <v>880</v>
      </c>
      <c r="E967">
        <v>16</v>
      </c>
      <c r="F967" t="str">
        <f t="shared" ref="F967:F1001" si="105">$D967&amp;"-"&amp;$E967</f>
        <v>J30-16</v>
      </c>
      <c r="G967" t="str">
        <f>VLOOKUP(F967,RAW_b_TEI0185_REV03!A:B,2,0)</f>
        <v>NetC347_2</v>
      </c>
      <c r="H967" t="str">
        <f t="shared" ref="H967:H1001" si="106">IF(IF(COUNTIF($Q$6:$S$150,G967)&gt;0,"---","--")="---",VLOOKUP(G967,$Q$6:$S$150,3,0),G967)</f>
        <v>NetC347_2</v>
      </c>
      <c r="I967" t="str">
        <f t="shared" ref="I967:I1001" si="107">IF(IF(COUNTIF($Q$6:$S$150,G967)&gt;0,"---","--")="---",VLOOKUP(G967,$Q$6:$S$150,2,0),"--")</f>
        <v>--</v>
      </c>
      <c r="J967" t="str">
        <f t="shared" ref="J967:J1001" si="108">IF(COUNTIF($O$6:$O$100,G967)&gt;0,"---","--")</f>
        <v>--</v>
      </c>
      <c r="K967">
        <f>IFERROR(IF(J967="--",IF(G967=H967,VLOOKUP(G967,RAW_b_TEI0185_REV03!L:N,3,0),SUM(VLOOKUP(H967,RAW_b_TEI0185_REV03!L:N,3,0),VLOOKUP(G967,RAW_b_TEI0185_REV03!L:N,3,0))),"---"),"---")</f>
        <v>5.8978000000000002</v>
      </c>
      <c r="L967" t="str">
        <f t="shared" ref="L967:L1001" si="109">$D967&amp;"-"&amp;$E967</f>
        <v>J30-16</v>
      </c>
      <c r="M967" t="str">
        <f>IFERROR(IF(
COUNTIF(B2B!H:H,(IF(K967&lt;&gt;"---",IF(INDEX(RAW_b_TEI0185_REV03!B:D,MATCH(H967,RAW_b_TEI0185_REV03!B:B,0),3)=L967,INDEX(
RAW_b_TEI0185_REV03!B:D,MATCH(H967,INDEX(RAW_b_TEI0185_REV03!B:B,MATCH(H967,RAW_b_TEI0185_REV03!B:B,)+1):'RAW_b_TEI0185_REV03'!B12038,)+MATCH(H967,RAW_b_TEI0185_REV03!B:B,),3),INDEX(RAW_b_TEI0185_REV03!B:D,MATCH(H967,RAW_b_TEI0185_REV03!B:B,0),3)),"---")))=1,"---",IF(K967&lt;&gt;"---",IF(INDEX(RAW_b_TEI0185_REV03!B:D,MATCH(H967,RAW_b_TEI0185_REV03!B:B,0),3)=L967,INDEX(
RAW_b_TEI0185_REV03!B:D,MATCH(H967,INDEX(RAW_b_TEI0185_REV03!B:B,MATCH(H967,RAW_b_TEI0185_REV03!B:B,)+1):'RAW_b_TEI0185_REV03'!B12038,)+MATCH(H967,RAW_b_TEI0185_REV03!B:B,),3),INDEX(RAW_b_TEI0185_REV03!B:D,MATCH(H967,RAW_b_TEI0185_REV03!B:B,0),3)),"---")),"---")</f>
        <v>C347-2</v>
      </c>
      <c r="N967" t="str">
        <f>IFERROR(IF(AND(B967="B2B",J967="--"),L967,IF(
COUNTIF(B2B!H:H,(IF(K967&lt;&gt;"---",IF(INDEX(RAW_b_TEI0185_REV03!B:D,MATCH(H967,RAW_b_TEI0185_REV03!B:B,0),3)=L967,INDEX(
RAW_b_TEI0185_REV03!B:D,MATCH(H967,INDEX(RAW_b_TEI0185_REV03!B:B,MATCH(H967,RAW_b_TEI0185_REV03!B:B,)+1):'RAW_b_TEI0185_REV03'!B12038,)+MATCH(H967,RAW_b_TEI0185_REV03!B:B,),3),INDEX(RAW_b_TEI0185_REV03!B:D,MATCH(H967,RAW_b_TEI0185_REV03!B:B,0),3)),"---")))=0,"---",IF(K967&lt;&gt;"---",IF(INDEX(RAW_b_TEI0185_REV03!B:D,MATCH(H967,RAW_b_TEI0185_REV03!B:B,0),3)=L967,INDEX(
RAW_b_TEI0185_REV03!B:D,MATCH(H967,INDEX(RAW_b_TEI0185_REV03!B:B,MATCH(H967,RAW_b_TEI0185_REV03!B:B,)+1):'RAW_b_TEI0185_REV03'!B12038,)+MATCH(H967,RAW_b_TEI0185_REV03!B:B,),3),INDEX(RAW_b_TEI0185_REV03!B:D,MATCH(H967,RAW_b_TEI0185_REV03!B:B,0),3)),"---"))),"---")</f>
        <v>---</v>
      </c>
      <c r="T967">
        <f>COUNTIF(RAW_b_TEI0185_REV03!B:B,G967)</f>
        <v>5</v>
      </c>
      <c r="U967" t="str">
        <f t="shared" ref="U967:U1001" si="110">$B967&amp;"-"&amp;$C967</f>
        <v>zSFP+-NetC347_2</v>
      </c>
      <c r="W967" t="str">
        <f>IF(IF(IFERROR(VLOOKUP(H967,$O$6:$O$50,1,),1)=1,1,0),IFERROR(VLOOKUP($F$2&amp;"-"&amp;H967,RAW_b_TEI0185_REV03!C:G,4,0),"--"),"---")</f>
        <v>--</v>
      </c>
      <c r="X967" t="str">
        <f t="shared" ref="X967:X1001" si="111">IF(AND(J967="--",W967="--"),M967,"---")</f>
        <v>C347-2</v>
      </c>
    </row>
    <row r="968" spans="1:24" x14ac:dyDescent="0.25">
      <c r="A968" t="s">
        <v>6100</v>
      </c>
      <c r="B968" t="s">
        <v>6084</v>
      </c>
      <c r="C968" t="s">
        <v>294</v>
      </c>
      <c r="D968" t="s">
        <v>880</v>
      </c>
      <c r="E968">
        <v>17</v>
      </c>
      <c r="F968" t="str">
        <f t="shared" si="105"/>
        <v>J30-17</v>
      </c>
      <c r="G968" t="str">
        <f>VLOOKUP(F968,RAW_b_TEI0185_REV03!A:B,2,0)</f>
        <v>GND</v>
      </c>
      <c r="H968" t="str">
        <f t="shared" si="106"/>
        <v>GND</v>
      </c>
      <c r="I968" t="str">
        <f t="shared" si="107"/>
        <v>--</v>
      </c>
      <c r="J968" t="str">
        <f t="shared" si="108"/>
        <v>---</v>
      </c>
      <c r="K968" t="str">
        <f>IFERROR(IF(J968="--",IF(G968=H968,VLOOKUP(G968,RAW_b_TEI0185_REV03!L:N,3,0),SUM(VLOOKUP(H968,RAW_b_TEI0185_REV03!L:N,3,0),VLOOKUP(G968,RAW_b_TEI0185_REV03!L:N,3,0))),"---"),"---")</f>
        <v>---</v>
      </c>
      <c r="L968" t="str">
        <f t="shared" si="109"/>
        <v>J30-17</v>
      </c>
      <c r="M968" t="str">
        <f>IFERROR(IF(
COUNTIF(B2B!H:H,(IF(K968&lt;&gt;"---",IF(INDEX(RAW_b_TEI0185_REV03!B:D,MATCH(H968,RAW_b_TEI0185_REV03!B:B,0),3)=L968,INDEX(
RAW_b_TEI0185_REV03!B:D,MATCH(H968,INDEX(RAW_b_TEI0185_REV03!B:B,MATCH(H968,RAW_b_TEI0185_REV03!B:B,)+1):'RAW_b_TEI0185_REV03'!B12039,)+MATCH(H968,RAW_b_TEI0185_REV03!B:B,),3),INDEX(RAW_b_TEI0185_REV03!B:D,MATCH(H968,RAW_b_TEI0185_REV03!B:B,0),3)),"---")))=1,"---",IF(K968&lt;&gt;"---",IF(INDEX(RAW_b_TEI0185_REV03!B:D,MATCH(H968,RAW_b_TEI0185_REV03!B:B,0),3)=L968,INDEX(
RAW_b_TEI0185_REV03!B:D,MATCH(H968,INDEX(RAW_b_TEI0185_REV03!B:B,MATCH(H968,RAW_b_TEI0185_REV03!B:B,)+1):'RAW_b_TEI0185_REV03'!B12039,)+MATCH(H968,RAW_b_TEI0185_REV03!B:B,),3),INDEX(RAW_b_TEI0185_REV03!B:D,MATCH(H968,RAW_b_TEI0185_REV03!B:B,0),3)),"---")),"---")</f>
        <v>---</v>
      </c>
      <c r="N968" t="str">
        <f>IFERROR(IF(AND(B968="B2B",J968="--"),L968,IF(
COUNTIF(B2B!H:H,(IF(K968&lt;&gt;"---",IF(INDEX(RAW_b_TEI0185_REV03!B:D,MATCH(H968,RAW_b_TEI0185_REV03!B:B,0),3)=L968,INDEX(
RAW_b_TEI0185_REV03!B:D,MATCH(H968,INDEX(RAW_b_TEI0185_REV03!B:B,MATCH(H968,RAW_b_TEI0185_REV03!B:B,)+1):'RAW_b_TEI0185_REV03'!B12039,)+MATCH(H968,RAW_b_TEI0185_REV03!B:B,),3),INDEX(RAW_b_TEI0185_REV03!B:D,MATCH(H968,RAW_b_TEI0185_REV03!B:B,0),3)),"---")))=0,"---",IF(K968&lt;&gt;"---",IF(INDEX(RAW_b_TEI0185_REV03!B:D,MATCH(H968,RAW_b_TEI0185_REV03!B:B,0),3)=L968,INDEX(
RAW_b_TEI0185_REV03!B:D,MATCH(H968,INDEX(RAW_b_TEI0185_REV03!B:B,MATCH(H968,RAW_b_TEI0185_REV03!B:B,)+1):'RAW_b_TEI0185_REV03'!B12039,)+MATCH(H968,RAW_b_TEI0185_REV03!B:B,),3),INDEX(RAW_b_TEI0185_REV03!B:D,MATCH(H968,RAW_b_TEI0185_REV03!B:B,0),3)),"---"))),"---")</f>
        <v>---</v>
      </c>
      <c r="T968">
        <f>COUNTIF(RAW_b_TEI0185_REV03!B:B,G968)</f>
        <v>2019</v>
      </c>
      <c r="U968" t="str">
        <f t="shared" si="110"/>
        <v>zSFP+-GND</v>
      </c>
      <c r="W968" t="str">
        <f>IF(IF(IFERROR(VLOOKUP(H968,$O$6:$O$50,1,),1)=1,1,0),IFERROR(VLOOKUP($F$2&amp;"-"&amp;H968,RAW_b_TEI0185_REV03!C:G,4,0),"--"),"---")</f>
        <v>---</v>
      </c>
      <c r="X968" t="str">
        <f t="shared" si="111"/>
        <v>---</v>
      </c>
    </row>
    <row r="969" spans="1:24" x14ac:dyDescent="0.25">
      <c r="A969" t="s">
        <v>6101</v>
      </c>
      <c r="B969" t="s">
        <v>6084</v>
      </c>
      <c r="C969" t="s">
        <v>2041</v>
      </c>
      <c r="D969" t="s">
        <v>880</v>
      </c>
      <c r="E969">
        <v>18</v>
      </c>
      <c r="F969" t="str">
        <f t="shared" si="105"/>
        <v>J30-18</v>
      </c>
      <c r="G969" t="str">
        <f>VLOOKUP(F969,RAW_b_TEI0185_REV03!A:B,2,0)</f>
        <v>SFPA_TD_P</v>
      </c>
      <c r="H969" t="str">
        <f t="shared" si="106"/>
        <v>SFPA_TD_P</v>
      </c>
      <c r="I969" t="str">
        <f t="shared" si="107"/>
        <v>--</v>
      </c>
      <c r="J969" t="str">
        <f t="shared" si="108"/>
        <v>--</v>
      </c>
      <c r="K969">
        <f>IFERROR(IF(J969="--",IF(G969=H969,VLOOKUP(G969,RAW_b_TEI0185_REV03!L:N,3,0),SUM(VLOOKUP(H969,RAW_b_TEI0185_REV03!L:N,3,0),VLOOKUP(G969,RAW_b_TEI0185_REV03!L:N,3,0))),"---"),"---")</f>
        <v>61.051299999999998</v>
      </c>
      <c r="L969" t="str">
        <f t="shared" si="109"/>
        <v>J30-18</v>
      </c>
      <c r="M969" t="str">
        <f>IFERROR(IF(
COUNTIF(B2B!H:H,(IF(K969&lt;&gt;"---",IF(INDEX(RAW_b_TEI0185_REV03!B:D,MATCH(H969,RAW_b_TEI0185_REV03!B:B,0),3)=L969,INDEX(
RAW_b_TEI0185_REV03!B:D,MATCH(H969,INDEX(RAW_b_TEI0185_REV03!B:B,MATCH(H969,RAW_b_TEI0185_REV03!B:B,)+1):'RAW_b_TEI0185_REV03'!B12040,)+MATCH(H969,RAW_b_TEI0185_REV03!B:B,),3),INDEX(RAW_b_TEI0185_REV03!B:D,MATCH(H969,RAW_b_TEI0185_REV03!B:B,0),3)),"---")))=1,"---",IF(K969&lt;&gt;"---",IF(INDEX(RAW_b_TEI0185_REV03!B:D,MATCH(H969,RAW_b_TEI0185_REV03!B:B,0),3)=L969,INDEX(
RAW_b_TEI0185_REV03!B:D,MATCH(H969,INDEX(RAW_b_TEI0185_REV03!B:B,MATCH(H969,RAW_b_TEI0185_REV03!B:B,)+1):'RAW_b_TEI0185_REV03'!B12040,)+MATCH(H969,RAW_b_TEI0185_REV03!B:B,),3),INDEX(RAW_b_TEI0185_REV03!B:D,MATCH(H969,RAW_b_TEI0185_REV03!B:B,0),3)),"---")),"---")</f>
        <v>U1-AU129</v>
      </c>
      <c r="N969" t="str">
        <f>IFERROR(IF(AND(B969="B2B",J969="--"),L969,IF(
COUNTIF(B2B!H:H,(IF(K969&lt;&gt;"---",IF(INDEX(RAW_b_TEI0185_REV03!B:D,MATCH(H969,RAW_b_TEI0185_REV03!B:B,0),3)=L969,INDEX(
RAW_b_TEI0185_REV03!B:D,MATCH(H969,INDEX(RAW_b_TEI0185_REV03!B:B,MATCH(H969,RAW_b_TEI0185_REV03!B:B,)+1):'RAW_b_TEI0185_REV03'!B12040,)+MATCH(H969,RAW_b_TEI0185_REV03!B:B,),3),INDEX(RAW_b_TEI0185_REV03!B:D,MATCH(H969,RAW_b_TEI0185_REV03!B:B,0),3)),"---")))=0,"---",IF(K969&lt;&gt;"---",IF(INDEX(RAW_b_TEI0185_REV03!B:D,MATCH(H969,RAW_b_TEI0185_REV03!B:B,0),3)=L969,INDEX(
RAW_b_TEI0185_REV03!B:D,MATCH(H969,INDEX(RAW_b_TEI0185_REV03!B:B,MATCH(H969,RAW_b_TEI0185_REV03!B:B,)+1):'RAW_b_TEI0185_REV03'!B12040,)+MATCH(H969,RAW_b_TEI0185_REV03!B:B,),3),INDEX(RAW_b_TEI0185_REV03!B:D,MATCH(H969,RAW_b_TEI0185_REV03!B:B,0),3)),"---"))),"---")</f>
        <v>---</v>
      </c>
      <c r="T969">
        <f>COUNTIF(RAW_b_TEI0185_REV03!B:B,G969)</f>
        <v>2</v>
      </c>
      <c r="U969" t="str">
        <f t="shared" si="110"/>
        <v>zSFP+-SFPA_TD_P</v>
      </c>
      <c r="W969" t="str">
        <f>IF(IF(IFERROR(VLOOKUP(H969,$O$6:$O$50,1,),1)=1,1,0),IFERROR(VLOOKUP($F$2&amp;"-"&amp;H969,RAW_b_TEI0185_REV03!C:G,4,0),"--"),"---")</f>
        <v>AU129</v>
      </c>
      <c r="X969" t="str">
        <f t="shared" si="111"/>
        <v>---</v>
      </c>
    </row>
    <row r="970" spans="1:24" x14ac:dyDescent="0.25">
      <c r="A970" t="s">
        <v>6102</v>
      </c>
      <c r="B970" t="s">
        <v>6084</v>
      </c>
      <c r="C970" t="s">
        <v>2040</v>
      </c>
      <c r="D970" t="s">
        <v>880</v>
      </c>
      <c r="E970">
        <v>19</v>
      </c>
      <c r="F970" t="str">
        <f t="shared" si="105"/>
        <v>J30-19</v>
      </c>
      <c r="G970" t="str">
        <f>VLOOKUP(F970,RAW_b_TEI0185_REV03!A:B,2,0)</f>
        <v>SFPA_TD_N</v>
      </c>
      <c r="H970" t="str">
        <f t="shared" si="106"/>
        <v>SFPA_TD_N</v>
      </c>
      <c r="I970" t="str">
        <f t="shared" si="107"/>
        <v>--</v>
      </c>
      <c r="J970" t="str">
        <f t="shared" si="108"/>
        <v>--</v>
      </c>
      <c r="K970">
        <f>IFERROR(IF(J970="--",IF(G970=H970,VLOOKUP(G970,RAW_b_TEI0185_REV03!L:N,3,0),SUM(VLOOKUP(H970,RAW_b_TEI0185_REV03!L:N,3,0),VLOOKUP(G970,RAW_b_TEI0185_REV03!L:N,3,0))),"---"),"---")</f>
        <v>61.026400000000002</v>
      </c>
      <c r="L970" t="str">
        <f t="shared" si="109"/>
        <v>J30-19</v>
      </c>
      <c r="M970" t="str">
        <f>IFERROR(IF(
COUNTIF(B2B!H:H,(IF(K970&lt;&gt;"---",IF(INDEX(RAW_b_TEI0185_REV03!B:D,MATCH(H970,RAW_b_TEI0185_REV03!B:B,0),3)=L970,INDEX(
RAW_b_TEI0185_REV03!B:D,MATCH(H970,INDEX(RAW_b_TEI0185_REV03!B:B,MATCH(H970,RAW_b_TEI0185_REV03!B:B,)+1):'RAW_b_TEI0185_REV03'!B12041,)+MATCH(H970,RAW_b_TEI0185_REV03!B:B,),3),INDEX(RAW_b_TEI0185_REV03!B:D,MATCH(H970,RAW_b_TEI0185_REV03!B:B,0),3)),"---")))=1,"---",IF(K970&lt;&gt;"---",IF(INDEX(RAW_b_TEI0185_REV03!B:D,MATCH(H970,RAW_b_TEI0185_REV03!B:B,0),3)=L970,INDEX(
RAW_b_TEI0185_REV03!B:D,MATCH(H970,INDEX(RAW_b_TEI0185_REV03!B:B,MATCH(H970,RAW_b_TEI0185_REV03!B:B,)+1):'RAW_b_TEI0185_REV03'!B12041,)+MATCH(H970,RAW_b_TEI0185_REV03!B:B,),3),INDEX(RAW_b_TEI0185_REV03!B:D,MATCH(H970,RAW_b_TEI0185_REV03!B:B,0),3)),"---")),"---")</f>
        <v>U1-AU126</v>
      </c>
      <c r="N970" t="str">
        <f>IFERROR(IF(AND(B970="B2B",J970="--"),L970,IF(
COUNTIF(B2B!H:H,(IF(K970&lt;&gt;"---",IF(INDEX(RAW_b_TEI0185_REV03!B:D,MATCH(H970,RAW_b_TEI0185_REV03!B:B,0),3)=L970,INDEX(
RAW_b_TEI0185_REV03!B:D,MATCH(H970,INDEX(RAW_b_TEI0185_REV03!B:B,MATCH(H970,RAW_b_TEI0185_REV03!B:B,)+1):'RAW_b_TEI0185_REV03'!B12041,)+MATCH(H970,RAW_b_TEI0185_REV03!B:B,),3),INDEX(RAW_b_TEI0185_REV03!B:D,MATCH(H970,RAW_b_TEI0185_REV03!B:B,0),3)),"---")))=0,"---",IF(K970&lt;&gt;"---",IF(INDEX(RAW_b_TEI0185_REV03!B:D,MATCH(H970,RAW_b_TEI0185_REV03!B:B,0),3)=L970,INDEX(
RAW_b_TEI0185_REV03!B:D,MATCH(H970,INDEX(RAW_b_TEI0185_REV03!B:B,MATCH(H970,RAW_b_TEI0185_REV03!B:B,)+1):'RAW_b_TEI0185_REV03'!B12041,)+MATCH(H970,RAW_b_TEI0185_REV03!B:B,),3),INDEX(RAW_b_TEI0185_REV03!B:D,MATCH(H970,RAW_b_TEI0185_REV03!B:B,0),3)),"---"))),"---")</f>
        <v>---</v>
      </c>
      <c r="T970">
        <f>COUNTIF(RAW_b_TEI0185_REV03!B:B,G970)</f>
        <v>2</v>
      </c>
      <c r="U970" t="str">
        <f t="shared" si="110"/>
        <v>zSFP+-SFPA_TD_N</v>
      </c>
      <c r="W970" t="str">
        <f>IF(IF(IFERROR(VLOOKUP(H970,$O$6:$O$50,1,),1)=1,1,0),IFERROR(VLOOKUP($F$2&amp;"-"&amp;H970,RAW_b_TEI0185_REV03!C:G,4,0),"--"),"---")</f>
        <v>AU126</v>
      </c>
      <c r="X970" t="str">
        <f t="shared" si="111"/>
        <v>---</v>
      </c>
    </row>
    <row r="971" spans="1:24" x14ac:dyDescent="0.25">
      <c r="A971" t="s">
        <v>6103</v>
      </c>
      <c r="B971" t="s">
        <v>6084</v>
      </c>
      <c r="C971" t="s">
        <v>294</v>
      </c>
      <c r="D971" t="s">
        <v>880</v>
      </c>
      <c r="E971">
        <v>20</v>
      </c>
      <c r="F971" t="str">
        <f t="shared" si="105"/>
        <v>J30-20</v>
      </c>
      <c r="G971" t="str">
        <f>VLOOKUP(F971,RAW_b_TEI0185_REV03!A:B,2,0)</f>
        <v>GND</v>
      </c>
      <c r="H971" t="str">
        <f t="shared" si="106"/>
        <v>GND</v>
      </c>
      <c r="I971" t="str">
        <f t="shared" si="107"/>
        <v>--</v>
      </c>
      <c r="J971" t="str">
        <f t="shared" si="108"/>
        <v>---</v>
      </c>
      <c r="K971" t="str">
        <f>IFERROR(IF(J971="--",IF(G971=H971,VLOOKUP(G971,RAW_b_TEI0185_REV03!L:N,3,0),SUM(VLOOKUP(H971,RAW_b_TEI0185_REV03!L:N,3,0),VLOOKUP(G971,RAW_b_TEI0185_REV03!L:N,3,0))),"---"),"---")</f>
        <v>---</v>
      </c>
      <c r="L971" t="str">
        <f t="shared" si="109"/>
        <v>J30-20</v>
      </c>
      <c r="M971" t="str">
        <f>IFERROR(IF(
COUNTIF(B2B!H:H,(IF(K971&lt;&gt;"---",IF(INDEX(RAW_b_TEI0185_REV03!B:D,MATCH(H971,RAW_b_TEI0185_REV03!B:B,0),3)=L971,INDEX(
RAW_b_TEI0185_REV03!B:D,MATCH(H971,INDEX(RAW_b_TEI0185_REV03!B:B,MATCH(H971,RAW_b_TEI0185_REV03!B:B,)+1):'RAW_b_TEI0185_REV03'!B12042,)+MATCH(H971,RAW_b_TEI0185_REV03!B:B,),3),INDEX(RAW_b_TEI0185_REV03!B:D,MATCH(H971,RAW_b_TEI0185_REV03!B:B,0),3)),"---")))=1,"---",IF(K971&lt;&gt;"---",IF(INDEX(RAW_b_TEI0185_REV03!B:D,MATCH(H971,RAW_b_TEI0185_REV03!B:B,0),3)=L971,INDEX(
RAW_b_TEI0185_REV03!B:D,MATCH(H971,INDEX(RAW_b_TEI0185_REV03!B:B,MATCH(H971,RAW_b_TEI0185_REV03!B:B,)+1):'RAW_b_TEI0185_REV03'!B12042,)+MATCH(H971,RAW_b_TEI0185_REV03!B:B,),3),INDEX(RAW_b_TEI0185_REV03!B:D,MATCH(H971,RAW_b_TEI0185_REV03!B:B,0),3)),"---")),"---")</f>
        <v>---</v>
      </c>
      <c r="N971" t="str">
        <f>IFERROR(IF(AND(B971="B2B",J971="--"),L971,IF(
COUNTIF(B2B!H:H,(IF(K971&lt;&gt;"---",IF(INDEX(RAW_b_TEI0185_REV03!B:D,MATCH(H971,RAW_b_TEI0185_REV03!B:B,0),3)=L971,INDEX(
RAW_b_TEI0185_REV03!B:D,MATCH(H971,INDEX(RAW_b_TEI0185_REV03!B:B,MATCH(H971,RAW_b_TEI0185_REV03!B:B,)+1):'RAW_b_TEI0185_REV03'!B12042,)+MATCH(H971,RAW_b_TEI0185_REV03!B:B,),3),INDEX(RAW_b_TEI0185_REV03!B:D,MATCH(H971,RAW_b_TEI0185_REV03!B:B,0),3)),"---")))=0,"---",IF(K971&lt;&gt;"---",IF(INDEX(RAW_b_TEI0185_REV03!B:D,MATCH(H971,RAW_b_TEI0185_REV03!B:B,0),3)=L971,INDEX(
RAW_b_TEI0185_REV03!B:D,MATCH(H971,INDEX(RAW_b_TEI0185_REV03!B:B,MATCH(H971,RAW_b_TEI0185_REV03!B:B,)+1):'RAW_b_TEI0185_REV03'!B12042,)+MATCH(H971,RAW_b_TEI0185_REV03!B:B,),3),INDEX(RAW_b_TEI0185_REV03!B:D,MATCH(H971,RAW_b_TEI0185_REV03!B:B,0),3)),"---"))),"---")</f>
        <v>---</v>
      </c>
      <c r="T971">
        <f>COUNTIF(RAW_b_TEI0185_REV03!B:B,G971)</f>
        <v>2019</v>
      </c>
      <c r="U971" t="str">
        <f t="shared" si="110"/>
        <v>zSFP+-GND</v>
      </c>
      <c r="W971" t="str">
        <f>IF(IF(IFERROR(VLOOKUP(H971,$O$6:$O$50,1,),1)=1,1,0),IFERROR(VLOOKUP($F$2&amp;"-"&amp;H971,RAW_b_TEI0185_REV03!C:G,4,0),"--"),"---")</f>
        <v>---</v>
      </c>
      <c r="X971" t="str">
        <f t="shared" si="111"/>
        <v>---</v>
      </c>
    </row>
    <row r="972" spans="1:24" x14ac:dyDescent="0.25">
      <c r="A972" t="s">
        <v>6104</v>
      </c>
      <c r="B972" t="s">
        <v>6084</v>
      </c>
      <c r="C972" t="s">
        <v>294</v>
      </c>
      <c r="D972" t="s">
        <v>1488</v>
      </c>
      <c r="E972">
        <v>1</v>
      </c>
      <c r="F972" t="str">
        <f t="shared" si="105"/>
        <v>J32-1</v>
      </c>
      <c r="G972" t="str">
        <f>VLOOKUP(F972,RAW_b_TEI0185_REV03!A:B,2,0)</f>
        <v>GND</v>
      </c>
      <c r="H972" t="str">
        <f t="shared" si="106"/>
        <v>GND</v>
      </c>
      <c r="I972" t="str">
        <f t="shared" si="107"/>
        <v>--</v>
      </c>
      <c r="J972" t="str">
        <f t="shared" si="108"/>
        <v>---</v>
      </c>
      <c r="K972" t="str">
        <f>IFERROR(IF(J972="--",IF(G972=H972,VLOOKUP(G972,RAW_b_TEI0185_REV03!L:N,3,0),SUM(VLOOKUP(H972,RAW_b_TEI0185_REV03!L:N,3,0),VLOOKUP(G972,RAW_b_TEI0185_REV03!L:N,3,0))),"---"),"---")</f>
        <v>---</v>
      </c>
      <c r="L972" t="str">
        <f t="shared" si="109"/>
        <v>J32-1</v>
      </c>
      <c r="M972" t="str">
        <f>IFERROR(IF(
COUNTIF(B2B!H:H,(IF(K972&lt;&gt;"---",IF(INDEX(RAW_b_TEI0185_REV03!B:D,MATCH(H972,RAW_b_TEI0185_REV03!B:B,0),3)=L972,INDEX(
RAW_b_TEI0185_REV03!B:D,MATCH(H972,INDEX(RAW_b_TEI0185_REV03!B:B,MATCH(H972,RAW_b_TEI0185_REV03!B:B,)+1):'RAW_b_TEI0185_REV03'!B12043,)+MATCH(H972,RAW_b_TEI0185_REV03!B:B,),3),INDEX(RAW_b_TEI0185_REV03!B:D,MATCH(H972,RAW_b_TEI0185_REV03!B:B,0),3)),"---")))=1,"---",IF(K972&lt;&gt;"---",IF(INDEX(RAW_b_TEI0185_REV03!B:D,MATCH(H972,RAW_b_TEI0185_REV03!B:B,0),3)=L972,INDEX(
RAW_b_TEI0185_REV03!B:D,MATCH(H972,INDEX(RAW_b_TEI0185_REV03!B:B,MATCH(H972,RAW_b_TEI0185_REV03!B:B,)+1):'RAW_b_TEI0185_REV03'!B12043,)+MATCH(H972,RAW_b_TEI0185_REV03!B:B,),3),INDEX(RAW_b_TEI0185_REV03!B:D,MATCH(H972,RAW_b_TEI0185_REV03!B:B,0),3)),"---")),"---")</f>
        <v>---</v>
      </c>
      <c r="N972" t="str">
        <f>IFERROR(IF(AND(B972="B2B",J972="--"),L972,IF(
COUNTIF(B2B!H:H,(IF(K972&lt;&gt;"---",IF(INDEX(RAW_b_TEI0185_REV03!B:D,MATCH(H972,RAW_b_TEI0185_REV03!B:B,0),3)=L972,INDEX(
RAW_b_TEI0185_REV03!B:D,MATCH(H972,INDEX(RAW_b_TEI0185_REV03!B:B,MATCH(H972,RAW_b_TEI0185_REV03!B:B,)+1):'RAW_b_TEI0185_REV03'!B12043,)+MATCH(H972,RAW_b_TEI0185_REV03!B:B,),3),INDEX(RAW_b_TEI0185_REV03!B:D,MATCH(H972,RAW_b_TEI0185_REV03!B:B,0),3)),"---")))=0,"---",IF(K972&lt;&gt;"---",IF(INDEX(RAW_b_TEI0185_REV03!B:D,MATCH(H972,RAW_b_TEI0185_REV03!B:B,0),3)=L972,INDEX(
RAW_b_TEI0185_REV03!B:D,MATCH(H972,INDEX(RAW_b_TEI0185_REV03!B:B,MATCH(H972,RAW_b_TEI0185_REV03!B:B,)+1):'RAW_b_TEI0185_REV03'!B12043,)+MATCH(H972,RAW_b_TEI0185_REV03!B:B,),3),INDEX(RAW_b_TEI0185_REV03!B:D,MATCH(H972,RAW_b_TEI0185_REV03!B:B,0),3)),"---"))),"---")</f>
        <v>---</v>
      </c>
      <c r="T972">
        <f>COUNTIF(RAW_b_TEI0185_REV03!B:B,G972)</f>
        <v>2019</v>
      </c>
      <c r="U972" t="str">
        <f t="shared" si="110"/>
        <v>zSFP+-GND</v>
      </c>
      <c r="W972" t="str">
        <f>IF(IF(IFERROR(VLOOKUP(H972,$O$6:$O$50,1,),1)=1,1,0),IFERROR(VLOOKUP($F$2&amp;"-"&amp;H972,RAW_b_TEI0185_REV03!C:G,4,0),"--"),"---")</f>
        <v>---</v>
      </c>
      <c r="X972" t="str">
        <f t="shared" si="111"/>
        <v>---</v>
      </c>
    </row>
    <row r="973" spans="1:24" x14ac:dyDescent="0.25">
      <c r="A973" t="s">
        <v>6105</v>
      </c>
      <c r="B973" t="s">
        <v>6084</v>
      </c>
      <c r="C973" t="s">
        <v>2061</v>
      </c>
      <c r="D973" t="s">
        <v>1488</v>
      </c>
      <c r="E973">
        <v>2</v>
      </c>
      <c r="F973" t="str">
        <f t="shared" si="105"/>
        <v>J32-2</v>
      </c>
      <c r="G973" t="str">
        <f>VLOOKUP(F973,RAW_b_TEI0185_REV03!A:B,2,0)</f>
        <v>SFPB_TX_FAULT</v>
      </c>
      <c r="H973" t="str">
        <f t="shared" si="106"/>
        <v>SFPB_T_TX_FAULT</v>
      </c>
      <c r="I973" t="str">
        <f t="shared" si="107"/>
        <v>U59</v>
      </c>
      <c r="J973" t="str">
        <f t="shared" si="108"/>
        <v>--</v>
      </c>
      <c r="K973">
        <f>IFERROR(IF(J973="--",IF(G973=H973,VLOOKUP(G973,RAW_b_TEI0185_REV03!L:N,3,0),SUM(VLOOKUP(H973,RAW_b_TEI0185_REV03!L:N,3,0),VLOOKUP(G973,RAW_b_TEI0185_REV03!L:N,3,0))),"---"),"---")</f>
        <v>187.959</v>
      </c>
      <c r="L973" t="str">
        <f t="shared" si="109"/>
        <v>J32-2</v>
      </c>
      <c r="M973" t="str">
        <f>IFERROR(IF(
COUNTIF(B2B!H:H,(IF(K973&lt;&gt;"---",IF(INDEX(RAW_b_TEI0185_REV03!B:D,MATCH(H973,RAW_b_TEI0185_REV03!B:B,0),3)=L973,INDEX(
RAW_b_TEI0185_REV03!B:D,MATCH(H973,INDEX(RAW_b_TEI0185_REV03!B:B,MATCH(H973,RAW_b_TEI0185_REV03!B:B,)+1):'RAW_b_TEI0185_REV03'!B12044,)+MATCH(H973,RAW_b_TEI0185_REV03!B:B,),3),INDEX(RAW_b_TEI0185_REV03!B:D,MATCH(H973,RAW_b_TEI0185_REV03!B:B,0),3)),"---")))=1,"---",IF(K973&lt;&gt;"---",IF(INDEX(RAW_b_TEI0185_REV03!B:D,MATCH(H973,RAW_b_TEI0185_REV03!B:B,0),3)=L973,INDEX(
RAW_b_TEI0185_REV03!B:D,MATCH(H973,INDEX(RAW_b_TEI0185_REV03!B:B,MATCH(H973,RAW_b_TEI0185_REV03!B:B,)+1):'RAW_b_TEI0185_REV03'!B12044,)+MATCH(H973,RAW_b_TEI0185_REV03!B:B,),3),INDEX(RAW_b_TEI0185_REV03!B:D,MATCH(H973,RAW_b_TEI0185_REV03!B:B,0),3)),"---")),"---")</f>
        <v>U1-Y55</v>
      </c>
      <c r="N973" t="str">
        <f>IFERROR(IF(AND(B973="B2B",J973="--"),L973,IF(
COUNTIF(B2B!H:H,(IF(K973&lt;&gt;"---",IF(INDEX(RAW_b_TEI0185_REV03!B:D,MATCH(H973,RAW_b_TEI0185_REV03!B:B,0),3)=L973,INDEX(
RAW_b_TEI0185_REV03!B:D,MATCH(H973,INDEX(RAW_b_TEI0185_REV03!B:B,MATCH(H973,RAW_b_TEI0185_REV03!B:B,)+1):'RAW_b_TEI0185_REV03'!B12044,)+MATCH(H973,RAW_b_TEI0185_REV03!B:B,),3),INDEX(RAW_b_TEI0185_REV03!B:D,MATCH(H973,RAW_b_TEI0185_REV03!B:B,0),3)),"---")))=0,"---",IF(K973&lt;&gt;"---",IF(INDEX(RAW_b_TEI0185_REV03!B:D,MATCH(H973,RAW_b_TEI0185_REV03!B:B,0),3)=L973,INDEX(
RAW_b_TEI0185_REV03!B:D,MATCH(H973,INDEX(RAW_b_TEI0185_REV03!B:B,MATCH(H973,RAW_b_TEI0185_REV03!B:B,)+1):'RAW_b_TEI0185_REV03'!B12044,)+MATCH(H973,RAW_b_TEI0185_REV03!B:B,),3),INDEX(RAW_b_TEI0185_REV03!B:D,MATCH(H973,RAW_b_TEI0185_REV03!B:B,0),3)),"---"))),"---")</f>
        <v>---</v>
      </c>
      <c r="T973">
        <f>COUNTIF(RAW_b_TEI0185_REV03!B:B,G973)</f>
        <v>3</v>
      </c>
      <c r="U973" t="str">
        <f t="shared" si="110"/>
        <v>zSFP+-SFPB_TX_FAULT</v>
      </c>
      <c r="W973" t="str">
        <f>IF(IF(IFERROR(VLOOKUP(H973,$O$6:$O$50,1,),1)=1,1,0),IFERROR(VLOOKUP($F$2&amp;"-"&amp;H973,RAW_b_TEI0185_REV03!C:G,4,0),"--"),"---")</f>
        <v>Y55</v>
      </c>
      <c r="X973" t="str">
        <f t="shared" si="111"/>
        <v>---</v>
      </c>
    </row>
    <row r="974" spans="1:24" x14ac:dyDescent="0.25">
      <c r="A974" t="s">
        <v>6106</v>
      </c>
      <c r="B974" t="s">
        <v>6084</v>
      </c>
      <c r="C974" t="s">
        <v>2060</v>
      </c>
      <c r="D974" t="s">
        <v>1488</v>
      </c>
      <c r="E974">
        <v>3</v>
      </c>
      <c r="F974" t="str">
        <f t="shared" si="105"/>
        <v>J32-3</v>
      </c>
      <c r="G974" t="str">
        <f>VLOOKUP(F974,RAW_b_TEI0185_REV03!A:B,2,0)</f>
        <v>SFPB_TX_DIS</v>
      </c>
      <c r="H974" t="str">
        <f t="shared" si="106"/>
        <v>SFPB_T_TX_DIS</v>
      </c>
      <c r="I974" t="str">
        <f t="shared" si="107"/>
        <v>U59</v>
      </c>
      <c r="J974" t="str">
        <f t="shared" si="108"/>
        <v>--</v>
      </c>
      <c r="K974">
        <f>IFERROR(IF(J974="--",IF(G974=H974,VLOOKUP(G974,RAW_b_TEI0185_REV03!L:N,3,0),SUM(VLOOKUP(H974,RAW_b_TEI0185_REV03!L:N,3,0),VLOOKUP(G974,RAW_b_TEI0185_REV03!L:N,3,0))),"---"),"---")</f>
        <v>192.81599999999997</v>
      </c>
      <c r="L974" t="str">
        <f t="shared" si="109"/>
        <v>J32-3</v>
      </c>
      <c r="M974" t="str">
        <f>IFERROR(IF(
COUNTIF(B2B!H:H,(IF(K974&lt;&gt;"---",IF(INDEX(RAW_b_TEI0185_REV03!B:D,MATCH(H974,RAW_b_TEI0185_REV03!B:B,0),3)=L974,INDEX(
RAW_b_TEI0185_REV03!B:D,MATCH(H974,INDEX(RAW_b_TEI0185_REV03!B:B,MATCH(H974,RAW_b_TEI0185_REV03!B:B,)+1):'RAW_b_TEI0185_REV03'!B12045,)+MATCH(H974,RAW_b_TEI0185_REV03!B:B,),3),INDEX(RAW_b_TEI0185_REV03!B:D,MATCH(H974,RAW_b_TEI0185_REV03!B:B,0),3)),"---")))=1,"---",IF(K974&lt;&gt;"---",IF(INDEX(RAW_b_TEI0185_REV03!B:D,MATCH(H974,RAW_b_TEI0185_REV03!B:B,0),3)=L974,INDEX(
RAW_b_TEI0185_REV03!B:D,MATCH(H974,INDEX(RAW_b_TEI0185_REV03!B:B,MATCH(H974,RAW_b_TEI0185_REV03!B:B,)+1):'RAW_b_TEI0185_REV03'!B12045,)+MATCH(H974,RAW_b_TEI0185_REV03!B:B,),3),INDEX(RAW_b_TEI0185_REV03!B:D,MATCH(H974,RAW_b_TEI0185_REV03!B:B,0),3)),"---")),"---")</f>
        <v>U1-AC50</v>
      </c>
      <c r="N974" t="str">
        <f>IFERROR(IF(AND(B974="B2B",J974="--"),L974,IF(
COUNTIF(B2B!H:H,(IF(K974&lt;&gt;"---",IF(INDEX(RAW_b_TEI0185_REV03!B:D,MATCH(H974,RAW_b_TEI0185_REV03!B:B,0),3)=L974,INDEX(
RAW_b_TEI0185_REV03!B:D,MATCH(H974,INDEX(RAW_b_TEI0185_REV03!B:B,MATCH(H974,RAW_b_TEI0185_REV03!B:B,)+1):'RAW_b_TEI0185_REV03'!B12045,)+MATCH(H974,RAW_b_TEI0185_REV03!B:B,),3),INDEX(RAW_b_TEI0185_REV03!B:D,MATCH(H974,RAW_b_TEI0185_REV03!B:B,0),3)),"---")))=0,"---",IF(K974&lt;&gt;"---",IF(INDEX(RAW_b_TEI0185_REV03!B:D,MATCH(H974,RAW_b_TEI0185_REV03!B:B,0),3)=L974,INDEX(
RAW_b_TEI0185_REV03!B:D,MATCH(H974,INDEX(RAW_b_TEI0185_REV03!B:B,MATCH(H974,RAW_b_TEI0185_REV03!B:B,)+1):'RAW_b_TEI0185_REV03'!B12045,)+MATCH(H974,RAW_b_TEI0185_REV03!B:B,),3),INDEX(RAW_b_TEI0185_REV03!B:D,MATCH(H974,RAW_b_TEI0185_REV03!B:B,0),3)),"---"))),"---")</f>
        <v>---</v>
      </c>
      <c r="T974">
        <f>COUNTIF(RAW_b_TEI0185_REV03!B:B,G974)</f>
        <v>2</v>
      </c>
      <c r="U974" t="str">
        <f t="shared" si="110"/>
        <v>zSFP+-SFPB_TX_DIS</v>
      </c>
      <c r="W974" t="str">
        <f>IF(IF(IFERROR(VLOOKUP(H974,$O$6:$O$50,1,),1)=1,1,0),IFERROR(VLOOKUP($F$2&amp;"-"&amp;H974,RAW_b_TEI0185_REV03!C:G,4,0),"--"),"---")</f>
        <v>AC50</v>
      </c>
      <c r="X974" t="str">
        <f t="shared" si="111"/>
        <v>---</v>
      </c>
    </row>
    <row r="975" spans="1:24" x14ac:dyDescent="0.25">
      <c r="A975" t="s">
        <v>6107</v>
      </c>
      <c r="B975" t="s">
        <v>6084</v>
      </c>
      <c r="C975" t="s">
        <v>2057</v>
      </c>
      <c r="D975" t="s">
        <v>1488</v>
      </c>
      <c r="E975">
        <v>4</v>
      </c>
      <c r="F975" t="str">
        <f t="shared" si="105"/>
        <v>J32-4</v>
      </c>
      <c r="G975" t="str">
        <f>VLOOKUP(F975,RAW_b_TEI0185_REV03!A:B,2,0)</f>
        <v>SFPB_SDA</v>
      </c>
      <c r="H975" t="str">
        <f t="shared" si="106"/>
        <v>SFPB_SDA</v>
      </c>
      <c r="I975" t="str">
        <f t="shared" si="107"/>
        <v>--</v>
      </c>
      <c r="J975" t="str">
        <f t="shared" si="108"/>
        <v>--</v>
      </c>
      <c r="K975">
        <f>IFERROR(IF(J975="--",IF(G975=H975,VLOOKUP(G975,RAW_b_TEI0185_REV03!L:N,3,0),SUM(VLOOKUP(H975,RAW_b_TEI0185_REV03!L:N,3,0),VLOOKUP(G975,RAW_b_TEI0185_REV03!L:N,3,0))),"---"),"---")</f>
        <v>87.7821</v>
      </c>
      <c r="L975" t="str">
        <f t="shared" si="109"/>
        <v>J32-4</v>
      </c>
      <c r="M975" t="str">
        <f>IFERROR(IF(
COUNTIF(B2B!H:H,(IF(K975&lt;&gt;"---",IF(INDEX(RAW_b_TEI0185_REV03!B:D,MATCH(H975,RAW_b_TEI0185_REV03!B:B,0),3)=L975,INDEX(
RAW_b_TEI0185_REV03!B:D,MATCH(H975,INDEX(RAW_b_TEI0185_REV03!B:B,MATCH(H975,RAW_b_TEI0185_REV03!B:B,)+1):'RAW_b_TEI0185_REV03'!B12046,)+MATCH(H975,RAW_b_TEI0185_REV03!B:B,),3),INDEX(RAW_b_TEI0185_REV03!B:D,MATCH(H975,RAW_b_TEI0185_REV03!B:B,0),3)),"---")))=1,"---",IF(K975&lt;&gt;"---",IF(INDEX(RAW_b_TEI0185_REV03!B:D,MATCH(H975,RAW_b_TEI0185_REV03!B:B,0),3)=L975,INDEX(
RAW_b_TEI0185_REV03!B:D,MATCH(H975,INDEX(RAW_b_TEI0185_REV03!B:B,MATCH(H975,RAW_b_TEI0185_REV03!B:B,)+1):'RAW_b_TEI0185_REV03'!B12046,)+MATCH(H975,RAW_b_TEI0185_REV03!B:B,),3),INDEX(RAW_b_TEI0185_REV03!B:D,MATCH(H975,RAW_b_TEI0185_REV03!B:B,0),3)),"---")),"---")</f>
        <v>U57-15</v>
      </c>
      <c r="N975" t="str">
        <f>IFERROR(IF(AND(B975="B2B",J975="--"),L975,IF(
COUNTIF(B2B!H:H,(IF(K975&lt;&gt;"---",IF(INDEX(RAW_b_TEI0185_REV03!B:D,MATCH(H975,RAW_b_TEI0185_REV03!B:B,0),3)=L975,INDEX(
RAW_b_TEI0185_REV03!B:D,MATCH(H975,INDEX(RAW_b_TEI0185_REV03!B:B,MATCH(H975,RAW_b_TEI0185_REV03!B:B,)+1):'RAW_b_TEI0185_REV03'!B12046,)+MATCH(H975,RAW_b_TEI0185_REV03!B:B,),3),INDEX(RAW_b_TEI0185_REV03!B:D,MATCH(H975,RAW_b_TEI0185_REV03!B:B,0),3)),"---")))=0,"---",IF(K975&lt;&gt;"---",IF(INDEX(RAW_b_TEI0185_REV03!B:D,MATCH(H975,RAW_b_TEI0185_REV03!B:B,0),3)=L975,INDEX(
RAW_b_TEI0185_REV03!B:D,MATCH(H975,INDEX(RAW_b_TEI0185_REV03!B:B,MATCH(H975,RAW_b_TEI0185_REV03!B:B,)+1):'RAW_b_TEI0185_REV03'!B12046,)+MATCH(H975,RAW_b_TEI0185_REV03!B:B,),3),INDEX(RAW_b_TEI0185_REV03!B:D,MATCH(H975,RAW_b_TEI0185_REV03!B:B,0),3)),"---"))),"---")</f>
        <v>---</v>
      </c>
      <c r="T975">
        <f>COUNTIF(RAW_b_TEI0185_REV03!B:B,G975)</f>
        <v>3</v>
      </c>
      <c r="U975" t="str">
        <f t="shared" si="110"/>
        <v>zSFP+-SFPB_SDA</v>
      </c>
      <c r="W975" t="str">
        <f>IF(IF(IFERROR(VLOOKUP(H975,$O$6:$O$50,1,),1)=1,1,0),IFERROR(VLOOKUP($F$2&amp;"-"&amp;H975,RAW_b_TEI0185_REV03!C:G,4,0),"--"),"---")</f>
        <v>--</v>
      </c>
      <c r="X975" t="str">
        <f t="shared" si="111"/>
        <v>U57-15</v>
      </c>
    </row>
    <row r="976" spans="1:24" x14ac:dyDescent="0.25">
      <c r="A976" t="s">
        <v>6108</v>
      </c>
      <c r="B976" t="s">
        <v>6084</v>
      </c>
      <c r="C976" t="s">
        <v>2056</v>
      </c>
      <c r="D976" t="s">
        <v>1488</v>
      </c>
      <c r="E976">
        <v>5</v>
      </c>
      <c r="F976" t="str">
        <f t="shared" si="105"/>
        <v>J32-5</v>
      </c>
      <c r="G976" t="str">
        <f>VLOOKUP(F976,RAW_b_TEI0185_REV03!A:B,2,0)</f>
        <v>SFPB_SCL</v>
      </c>
      <c r="H976" t="str">
        <f t="shared" si="106"/>
        <v>SFPB_SCL</v>
      </c>
      <c r="I976" t="str">
        <f t="shared" si="107"/>
        <v>--</v>
      </c>
      <c r="J976" t="str">
        <f t="shared" si="108"/>
        <v>--</v>
      </c>
      <c r="K976">
        <f>IFERROR(IF(J976="--",IF(G976=H976,VLOOKUP(G976,RAW_b_TEI0185_REV03!L:N,3,0),SUM(VLOOKUP(H976,RAW_b_TEI0185_REV03!L:N,3,0),VLOOKUP(G976,RAW_b_TEI0185_REV03!L:N,3,0))),"---"),"---")</f>
        <v>89.636899999999997</v>
      </c>
      <c r="L976" t="str">
        <f t="shared" si="109"/>
        <v>J32-5</v>
      </c>
      <c r="M976" t="str">
        <f>IFERROR(IF(
COUNTIF(B2B!H:H,(IF(K976&lt;&gt;"---",IF(INDEX(RAW_b_TEI0185_REV03!B:D,MATCH(H976,RAW_b_TEI0185_REV03!B:B,0),3)=L976,INDEX(
RAW_b_TEI0185_REV03!B:D,MATCH(H976,INDEX(RAW_b_TEI0185_REV03!B:B,MATCH(H976,RAW_b_TEI0185_REV03!B:B,)+1):'RAW_b_TEI0185_REV03'!B12047,)+MATCH(H976,RAW_b_TEI0185_REV03!B:B,),3),INDEX(RAW_b_TEI0185_REV03!B:D,MATCH(H976,RAW_b_TEI0185_REV03!B:B,0),3)),"---")))=1,"---",IF(K976&lt;&gt;"---",IF(INDEX(RAW_b_TEI0185_REV03!B:D,MATCH(H976,RAW_b_TEI0185_REV03!B:B,0),3)=L976,INDEX(
RAW_b_TEI0185_REV03!B:D,MATCH(H976,INDEX(RAW_b_TEI0185_REV03!B:B,MATCH(H976,RAW_b_TEI0185_REV03!B:B,)+1):'RAW_b_TEI0185_REV03'!B12047,)+MATCH(H976,RAW_b_TEI0185_REV03!B:B,),3),INDEX(RAW_b_TEI0185_REV03!B:D,MATCH(H976,RAW_b_TEI0185_REV03!B:B,0),3)),"---")),"---")</f>
        <v>U57-16</v>
      </c>
      <c r="N976" t="str">
        <f>IFERROR(IF(AND(B976="B2B",J976="--"),L976,IF(
COUNTIF(B2B!H:H,(IF(K976&lt;&gt;"---",IF(INDEX(RAW_b_TEI0185_REV03!B:D,MATCH(H976,RAW_b_TEI0185_REV03!B:B,0),3)=L976,INDEX(
RAW_b_TEI0185_REV03!B:D,MATCH(H976,INDEX(RAW_b_TEI0185_REV03!B:B,MATCH(H976,RAW_b_TEI0185_REV03!B:B,)+1):'RAW_b_TEI0185_REV03'!B12047,)+MATCH(H976,RAW_b_TEI0185_REV03!B:B,),3),INDEX(RAW_b_TEI0185_REV03!B:D,MATCH(H976,RAW_b_TEI0185_REV03!B:B,0),3)),"---")))=0,"---",IF(K976&lt;&gt;"---",IF(INDEX(RAW_b_TEI0185_REV03!B:D,MATCH(H976,RAW_b_TEI0185_REV03!B:B,0),3)=L976,INDEX(
RAW_b_TEI0185_REV03!B:D,MATCH(H976,INDEX(RAW_b_TEI0185_REV03!B:B,MATCH(H976,RAW_b_TEI0185_REV03!B:B,)+1):'RAW_b_TEI0185_REV03'!B12047,)+MATCH(H976,RAW_b_TEI0185_REV03!B:B,),3),INDEX(RAW_b_TEI0185_REV03!B:D,MATCH(H976,RAW_b_TEI0185_REV03!B:B,0),3)),"---"))),"---")</f>
        <v>---</v>
      </c>
      <c r="T976">
        <f>COUNTIF(RAW_b_TEI0185_REV03!B:B,G976)</f>
        <v>3</v>
      </c>
      <c r="U976" t="str">
        <f t="shared" si="110"/>
        <v>zSFP+-SFPB_SCL</v>
      </c>
      <c r="W976" t="str">
        <f>IF(IF(IFERROR(VLOOKUP(H976,$O$6:$O$50,1,),1)=1,1,0),IFERROR(VLOOKUP($F$2&amp;"-"&amp;H976,RAW_b_TEI0185_REV03!C:G,4,0),"--"),"---")</f>
        <v>--</v>
      </c>
      <c r="X976" t="str">
        <f t="shared" si="111"/>
        <v>U57-16</v>
      </c>
    </row>
    <row r="977" spans="1:24" x14ac:dyDescent="0.25">
      <c r="A977" t="s">
        <v>6109</v>
      </c>
      <c r="B977" t="s">
        <v>6084</v>
      </c>
      <c r="C977" t="s">
        <v>2051</v>
      </c>
      <c r="D977" t="s">
        <v>1488</v>
      </c>
      <c r="E977">
        <v>6</v>
      </c>
      <c r="F977" t="str">
        <f t="shared" si="105"/>
        <v>J32-6</v>
      </c>
      <c r="G977" t="str">
        <f>VLOOKUP(F977,RAW_b_TEI0185_REV03!A:B,2,0)</f>
        <v>SFPB_M-DEF0</v>
      </c>
      <c r="H977" t="str">
        <f t="shared" si="106"/>
        <v>SFPB_T_M-DEF0</v>
      </c>
      <c r="I977" t="str">
        <f t="shared" si="107"/>
        <v>U59</v>
      </c>
      <c r="J977" t="str">
        <f t="shared" si="108"/>
        <v>--</v>
      </c>
      <c r="K977">
        <f>IFERROR(IF(J977="--",IF(G977=H977,VLOOKUP(G977,RAW_b_TEI0185_REV03!L:N,3,0),SUM(VLOOKUP(H977,RAW_b_TEI0185_REV03!L:N,3,0),VLOOKUP(G977,RAW_b_TEI0185_REV03!L:N,3,0))),"---"),"---")</f>
        <v>204.32310000000001</v>
      </c>
      <c r="L977" t="str">
        <f t="shared" si="109"/>
        <v>J32-6</v>
      </c>
      <c r="M977" t="str">
        <f>IFERROR(IF(
COUNTIF(B2B!H:H,(IF(K977&lt;&gt;"---",IF(INDEX(RAW_b_TEI0185_REV03!B:D,MATCH(H977,RAW_b_TEI0185_REV03!B:B,0),3)=L977,INDEX(
RAW_b_TEI0185_REV03!B:D,MATCH(H977,INDEX(RAW_b_TEI0185_REV03!B:B,MATCH(H977,RAW_b_TEI0185_REV03!B:B,)+1):'RAW_b_TEI0185_REV03'!B12048,)+MATCH(H977,RAW_b_TEI0185_REV03!B:B,),3),INDEX(RAW_b_TEI0185_REV03!B:D,MATCH(H977,RAW_b_TEI0185_REV03!B:B,0),3)),"---")))=1,"---",IF(K977&lt;&gt;"---",IF(INDEX(RAW_b_TEI0185_REV03!B:D,MATCH(H977,RAW_b_TEI0185_REV03!B:B,0),3)=L977,INDEX(
RAW_b_TEI0185_REV03!B:D,MATCH(H977,INDEX(RAW_b_TEI0185_REV03!B:B,MATCH(H977,RAW_b_TEI0185_REV03!B:B,)+1):'RAW_b_TEI0185_REV03'!B12048,)+MATCH(H977,RAW_b_TEI0185_REV03!B:B,),3),INDEX(RAW_b_TEI0185_REV03!B:D,MATCH(H977,RAW_b_TEI0185_REV03!B:B,0),3)),"---")),"---")</f>
        <v>U1-AG83</v>
      </c>
      <c r="N977" t="str">
        <f>IFERROR(IF(AND(B977="B2B",J977="--"),L977,IF(
COUNTIF(B2B!H:H,(IF(K977&lt;&gt;"---",IF(INDEX(RAW_b_TEI0185_REV03!B:D,MATCH(H977,RAW_b_TEI0185_REV03!B:B,0),3)=L977,INDEX(
RAW_b_TEI0185_REV03!B:D,MATCH(H977,INDEX(RAW_b_TEI0185_REV03!B:B,MATCH(H977,RAW_b_TEI0185_REV03!B:B,)+1):'RAW_b_TEI0185_REV03'!B12048,)+MATCH(H977,RAW_b_TEI0185_REV03!B:B,),3),INDEX(RAW_b_TEI0185_REV03!B:D,MATCH(H977,RAW_b_TEI0185_REV03!B:B,0),3)),"---")))=0,"---",IF(K977&lt;&gt;"---",IF(INDEX(RAW_b_TEI0185_REV03!B:D,MATCH(H977,RAW_b_TEI0185_REV03!B:B,0),3)=L977,INDEX(
RAW_b_TEI0185_REV03!B:D,MATCH(H977,INDEX(RAW_b_TEI0185_REV03!B:B,MATCH(H977,RAW_b_TEI0185_REV03!B:B,)+1):'RAW_b_TEI0185_REV03'!B12048,)+MATCH(H977,RAW_b_TEI0185_REV03!B:B,),3),INDEX(RAW_b_TEI0185_REV03!B:D,MATCH(H977,RAW_b_TEI0185_REV03!B:B,0),3)),"---"))),"---")</f>
        <v>---</v>
      </c>
      <c r="T977">
        <f>COUNTIF(RAW_b_TEI0185_REV03!B:B,G977)</f>
        <v>3</v>
      </c>
      <c r="U977" t="str">
        <f t="shared" si="110"/>
        <v>zSFP+-SFPB_M-DEF0</v>
      </c>
      <c r="W977" t="str">
        <f>IF(IF(IFERROR(VLOOKUP(H977,$O$6:$O$50,1,),1)=1,1,0),IFERROR(VLOOKUP($F$2&amp;"-"&amp;H977,RAW_b_TEI0185_REV03!C:G,4,0),"--"),"---")</f>
        <v>AG83</v>
      </c>
      <c r="X977" t="str">
        <f t="shared" si="111"/>
        <v>---</v>
      </c>
    </row>
    <row r="978" spans="1:24" x14ac:dyDescent="0.25">
      <c r="A978" t="s">
        <v>6110</v>
      </c>
      <c r="B978" t="s">
        <v>6084</v>
      </c>
      <c r="C978" t="s">
        <v>2054</v>
      </c>
      <c r="D978" t="s">
        <v>1488</v>
      </c>
      <c r="E978">
        <v>7</v>
      </c>
      <c r="F978" t="str">
        <f t="shared" si="105"/>
        <v>J32-7</v>
      </c>
      <c r="G978" t="str">
        <f>VLOOKUP(F978,RAW_b_TEI0185_REV03!A:B,2,0)</f>
        <v>SFPB_RS0</v>
      </c>
      <c r="H978" t="str">
        <f t="shared" si="106"/>
        <v>SFPB_T_RS0</v>
      </c>
      <c r="I978" t="str">
        <f t="shared" si="107"/>
        <v>U59</v>
      </c>
      <c r="J978" t="str">
        <f t="shared" si="108"/>
        <v>--</v>
      </c>
      <c r="K978">
        <f>IFERROR(IF(J978="--",IF(G978=H978,VLOOKUP(G978,RAW_b_TEI0185_REV03!L:N,3,0),SUM(VLOOKUP(H978,RAW_b_TEI0185_REV03!L:N,3,0),VLOOKUP(G978,RAW_b_TEI0185_REV03!L:N,3,0))),"---"),"---")</f>
        <v>202.24510000000001</v>
      </c>
      <c r="L978" t="str">
        <f t="shared" si="109"/>
        <v>J32-7</v>
      </c>
      <c r="M978" t="str">
        <f>IFERROR(IF(
COUNTIF(B2B!H:H,(IF(K978&lt;&gt;"---",IF(INDEX(RAW_b_TEI0185_REV03!B:D,MATCH(H978,RAW_b_TEI0185_REV03!B:B,0),3)=L978,INDEX(
RAW_b_TEI0185_REV03!B:D,MATCH(H978,INDEX(RAW_b_TEI0185_REV03!B:B,MATCH(H978,RAW_b_TEI0185_REV03!B:B,)+1):'RAW_b_TEI0185_REV03'!B12049,)+MATCH(H978,RAW_b_TEI0185_REV03!B:B,),3),INDEX(RAW_b_TEI0185_REV03!B:D,MATCH(H978,RAW_b_TEI0185_REV03!B:B,0),3)),"---")))=1,"---",IF(K978&lt;&gt;"---",IF(INDEX(RAW_b_TEI0185_REV03!B:D,MATCH(H978,RAW_b_TEI0185_REV03!B:B,0),3)=L978,INDEX(
RAW_b_TEI0185_REV03!B:D,MATCH(H978,INDEX(RAW_b_TEI0185_REV03!B:B,MATCH(H978,RAW_b_TEI0185_REV03!B:B,)+1):'RAW_b_TEI0185_REV03'!B12049,)+MATCH(H978,RAW_b_TEI0185_REV03!B:B,),3),INDEX(RAW_b_TEI0185_REV03!B:D,MATCH(H978,RAW_b_TEI0185_REV03!B:B,0),3)),"---")),"---")</f>
        <v>U1-AG57</v>
      </c>
      <c r="N978" t="str">
        <f>IFERROR(IF(AND(B978="B2B",J978="--"),L978,IF(
COUNTIF(B2B!H:H,(IF(K978&lt;&gt;"---",IF(INDEX(RAW_b_TEI0185_REV03!B:D,MATCH(H978,RAW_b_TEI0185_REV03!B:B,0),3)=L978,INDEX(
RAW_b_TEI0185_REV03!B:D,MATCH(H978,INDEX(RAW_b_TEI0185_REV03!B:B,MATCH(H978,RAW_b_TEI0185_REV03!B:B,)+1):'RAW_b_TEI0185_REV03'!B12049,)+MATCH(H978,RAW_b_TEI0185_REV03!B:B,),3),INDEX(RAW_b_TEI0185_REV03!B:D,MATCH(H978,RAW_b_TEI0185_REV03!B:B,0),3)),"---")))=0,"---",IF(K978&lt;&gt;"---",IF(INDEX(RAW_b_TEI0185_REV03!B:D,MATCH(H978,RAW_b_TEI0185_REV03!B:B,0),3)=L978,INDEX(
RAW_b_TEI0185_REV03!B:D,MATCH(H978,INDEX(RAW_b_TEI0185_REV03!B:B,MATCH(H978,RAW_b_TEI0185_REV03!B:B,)+1):'RAW_b_TEI0185_REV03'!B12049,)+MATCH(H978,RAW_b_TEI0185_REV03!B:B,),3),INDEX(RAW_b_TEI0185_REV03!B:D,MATCH(H978,RAW_b_TEI0185_REV03!B:B,0),3)),"---"))),"---")</f>
        <v>---</v>
      </c>
      <c r="T978">
        <f>COUNTIF(RAW_b_TEI0185_REV03!B:B,G978)</f>
        <v>2</v>
      </c>
      <c r="U978" t="str">
        <f t="shared" si="110"/>
        <v>zSFP+-SFPB_RS0</v>
      </c>
      <c r="W978" t="str">
        <f>IF(IF(IFERROR(VLOOKUP(H978,$O$6:$O$50,1,),1)=1,1,0),IFERROR(VLOOKUP($F$2&amp;"-"&amp;H978,RAW_b_TEI0185_REV03!C:G,4,0),"--"),"---")</f>
        <v>AG57</v>
      </c>
      <c r="X978" t="str">
        <f t="shared" si="111"/>
        <v>---</v>
      </c>
    </row>
    <row r="979" spans="1:24" x14ac:dyDescent="0.25">
      <c r="A979" t="s">
        <v>6111</v>
      </c>
      <c r="B979" t="s">
        <v>6084</v>
      </c>
      <c r="C979" t="s">
        <v>2050</v>
      </c>
      <c r="D979" t="s">
        <v>1488</v>
      </c>
      <c r="E979">
        <v>8</v>
      </c>
      <c r="F979" t="str">
        <f t="shared" si="105"/>
        <v>J32-8</v>
      </c>
      <c r="G979" t="str">
        <f>VLOOKUP(F979,RAW_b_TEI0185_REV03!A:B,2,0)</f>
        <v>SFPB_LOS</v>
      </c>
      <c r="H979" t="str">
        <f t="shared" si="106"/>
        <v>SFPB_T_LOS</v>
      </c>
      <c r="I979" t="str">
        <f t="shared" si="107"/>
        <v>U58</v>
      </c>
      <c r="J979" t="str">
        <f t="shared" si="108"/>
        <v>--</v>
      </c>
      <c r="K979">
        <f>IFERROR(IF(J979="--",IF(G979=H979,VLOOKUP(G979,RAW_b_TEI0185_REV03!L:N,3,0),SUM(VLOOKUP(H979,RAW_b_TEI0185_REV03!L:N,3,0),VLOOKUP(G979,RAW_b_TEI0185_REV03!L:N,3,0))),"---"),"---")</f>
        <v>195.3252</v>
      </c>
      <c r="L979" t="str">
        <f t="shared" si="109"/>
        <v>J32-8</v>
      </c>
      <c r="M979" t="str">
        <f>IFERROR(IF(
COUNTIF(B2B!H:H,(IF(K979&lt;&gt;"---",IF(INDEX(RAW_b_TEI0185_REV03!B:D,MATCH(H979,RAW_b_TEI0185_REV03!B:B,0),3)=L979,INDEX(
RAW_b_TEI0185_REV03!B:D,MATCH(H979,INDEX(RAW_b_TEI0185_REV03!B:B,MATCH(H979,RAW_b_TEI0185_REV03!B:B,)+1):'RAW_b_TEI0185_REV03'!B12050,)+MATCH(H979,RAW_b_TEI0185_REV03!B:B,),3),INDEX(RAW_b_TEI0185_REV03!B:D,MATCH(H979,RAW_b_TEI0185_REV03!B:B,0),3)),"---")))=1,"---",IF(K979&lt;&gt;"---",IF(INDEX(RAW_b_TEI0185_REV03!B:D,MATCH(H979,RAW_b_TEI0185_REV03!B:B,0),3)=L979,INDEX(
RAW_b_TEI0185_REV03!B:D,MATCH(H979,INDEX(RAW_b_TEI0185_REV03!B:B,MATCH(H979,RAW_b_TEI0185_REV03!B:B,)+1):'RAW_b_TEI0185_REV03'!B12050,)+MATCH(H979,RAW_b_TEI0185_REV03!B:B,),3),INDEX(RAW_b_TEI0185_REV03!B:D,MATCH(H979,RAW_b_TEI0185_REV03!B:B,0),3)),"---")),"---")</f>
        <v>U1-AC61</v>
      </c>
      <c r="N979" t="str">
        <f>IFERROR(IF(AND(B979="B2B",J979="--"),L979,IF(
COUNTIF(B2B!H:H,(IF(K979&lt;&gt;"---",IF(INDEX(RAW_b_TEI0185_REV03!B:D,MATCH(H979,RAW_b_TEI0185_REV03!B:B,0),3)=L979,INDEX(
RAW_b_TEI0185_REV03!B:D,MATCH(H979,INDEX(RAW_b_TEI0185_REV03!B:B,MATCH(H979,RAW_b_TEI0185_REV03!B:B,)+1):'RAW_b_TEI0185_REV03'!B12050,)+MATCH(H979,RAW_b_TEI0185_REV03!B:B,),3),INDEX(RAW_b_TEI0185_REV03!B:D,MATCH(H979,RAW_b_TEI0185_REV03!B:B,0),3)),"---")))=0,"---",IF(K979&lt;&gt;"---",IF(INDEX(RAW_b_TEI0185_REV03!B:D,MATCH(H979,RAW_b_TEI0185_REV03!B:B,0),3)=L979,INDEX(
RAW_b_TEI0185_REV03!B:D,MATCH(H979,INDEX(RAW_b_TEI0185_REV03!B:B,MATCH(H979,RAW_b_TEI0185_REV03!B:B,)+1):'RAW_b_TEI0185_REV03'!B12050,)+MATCH(H979,RAW_b_TEI0185_REV03!B:B,),3),INDEX(RAW_b_TEI0185_REV03!B:D,MATCH(H979,RAW_b_TEI0185_REV03!B:B,0),3)),"---"))),"---")</f>
        <v>---</v>
      </c>
      <c r="T979">
        <f>COUNTIF(RAW_b_TEI0185_REV03!B:B,G979)</f>
        <v>3</v>
      </c>
      <c r="U979" t="str">
        <f t="shared" si="110"/>
        <v>zSFP+-SFPB_LOS</v>
      </c>
      <c r="W979" t="str">
        <f>IF(IF(IFERROR(VLOOKUP(H979,$O$6:$O$50,1,),1)=1,1,0),IFERROR(VLOOKUP($F$2&amp;"-"&amp;H979,RAW_b_TEI0185_REV03!C:G,4,0),"--"),"---")</f>
        <v>AC61</v>
      </c>
      <c r="X979" t="str">
        <f t="shared" si="111"/>
        <v>---</v>
      </c>
    </row>
    <row r="980" spans="1:24" x14ac:dyDescent="0.25">
      <c r="A980" t="s">
        <v>6112</v>
      </c>
      <c r="B980" t="s">
        <v>6084</v>
      </c>
      <c r="C980" t="s">
        <v>2055</v>
      </c>
      <c r="D980" t="s">
        <v>1488</v>
      </c>
      <c r="E980">
        <v>9</v>
      </c>
      <c r="F980" t="str">
        <f t="shared" si="105"/>
        <v>J32-9</v>
      </c>
      <c r="G980" t="str">
        <f>VLOOKUP(F980,RAW_b_TEI0185_REV03!A:B,2,0)</f>
        <v>SFPB_RS1</v>
      </c>
      <c r="H980" t="str">
        <f t="shared" si="106"/>
        <v>SFPB_T_RS1</v>
      </c>
      <c r="I980" t="str">
        <f t="shared" si="107"/>
        <v>U58</v>
      </c>
      <c r="J980" t="str">
        <f t="shared" si="108"/>
        <v>--</v>
      </c>
      <c r="K980">
        <f>IFERROR(IF(J980="--",IF(G980=H980,VLOOKUP(G980,RAW_b_TEI0185_REV03!L:N,3,0),SUM(VLOOKUP(H980,RAW_b_TEI0185_REV03!L:N,3,0),VLOOKUP(G980,RAW_b_TEI0185_REV03!L:N,3,0))),"---"),"---")</f>
        <v>201.1044</v>
      </c>
      <c r="L980" t="str">
        <f t="shared" si="109"/>
        <v>J32-9</v>
      </c>
      <c r="M980" t="str">
        <f>IFERROR(IF(
COUNTIF(B2B!H:H,(IF(K980&lt;&gt;"---",IF(INDEX(RAW_b_TEI0185_REV03!B:D,MATCH(H980,RAW_b_TEI0185_REV03!B:B,0),3)=L980,INDEX(
RAW_b_TEI0185_REV03!B:D,MATCH(H980,INDEX(RAW_b_TEI0185_REV03!B:B,MATCH(H980,RAW_b_TEI0185_REV03!B:B,)+1):'RAW_b_TEI0185_REV03'!B12051,)+MATCH(H980,RAW_b_TEI0185_REV03!B:B,),3),INDEX(RAW_b_TEI0185_REV03!B:D,MATCH(H980,RAW_b_TEI0185_REV03!B:B,0),3)),"---")))=1,"---",IF(K980&lt;&gt;"---",IF(INDEX(RAW_b_TEI0185_REV03!B:D,MATCH(H980,RAW_b_TEI0185_REV03!B:B,0),3)=L980,INDEX(
RAW_b_TEI0185_REV03!B:D,MATCH(H980,INDEX(RAW_b_TEI0185_REV03!B:B,MATCH(H980,RAW_b_TEI0185_REV03!B:B,)+1):'RAW_b_TEI0185_REV03'!B12051,)+MATCH(H980,RAW_b_TEI0185_REV03!B:B,),3),INDEX(RAW_b_TEI0185_REV03!B:D,MATCH(H980,RAW_b_TEI0185_REV03!B:B,0),3)),"---")),"---")</f>
        <v>U1-AC53</v>
      </c>
      <c r="N980" t="str">
        <f>IFERROR(IF(AND(B980="B2B",J980="--"),L980,IF(
COUNTIF(B2B!H:H,(IF(K980&lt;&gt;"---",IF(INDEX(RAW_b_TEI0185_REV03!B:D,MATCH(H980,RAW_b_TEI0185_REV03!B:B,0),3)=L980,INDEX(
RAW_b_TEI0185_REV03!B:D,MATCH(H980,INDEX(RAW_b_TEI0185_REV03!B:B,MATCH(H980,RAW_b_TEI0185_REV03!B:B,)+1):'RAW_b_TEI0185_REV03'!B12051,)+MATCH(H980,RAW_b_TEI0185_REV03!B:B,),3),INDEX(RAW_b_TEI0185_REV03!B:D,MATCH(H980,RAW_b_TEI0185_REV03!B:B,0),3)),"---")))=0,"---",IF(K980&lt;&gt;"---",IF(INDEX(RAW_b_TEI0185_REV03!B:D,MATCH(H980,RAW_b_TEI0185_REV03!B:B,0),3)=L980,INDEX(
RAW_b_TEI0185_REV03!B:D,MATCH(H980,INDEX(RAW_b_TEI0185_REV03!B:B,MATCH(H980,RAW_b_TEI0185_REV03!B:B,)+1):'RAW_b_TEI0185_REV03'!B12051,)+MATCH(H980,RAW_b_TEI0185_REV03!B:B,),3),INDEX(RAW_b_TEI0185_REV03!B:D,MATCH(H980,RAW_b_TEI0185_REV03!B:B,0),3)),"---"))),"---")</f>
        <v>---</v>
      </c>
      <c r="T980">
        <f>COUNTIF(RAW_b_TEI0185_REV03!B:B,G980)</f>
        <v>2</v>
      </c>
      <c r="U980" t="str">
        <f t="shared" si="110"/>
        <v>zSFP+-SFPB_RS1</v>
      </c>
      <c r="W980" t="str">
        <f>IF(IF(IFERROR(VLOOKUP(H980,$O$6:$O$50,1,),1)=1,1,0),IFERROR(VLOOKUP($F$2&amp;"-"&amp;H980,RAW_b_TEI0185_REV03!C:G,4,0),"--"),"---")</f>
        <v>AC53</v>
      </c>
      <c r="X980" t="str">
        <f t="shared" si="111"/>
        <v>---</v>
      </c>
    </row>
    <row r="981" spans="1:24" x14ac:dyDescent="0.25">
      <c r="A981" t="s">
        <v>6113</v>
      </c>
      <c r="B981" t="s">
        <v>6084</v>
      </c>
      <c r="C981" t="s">
        <v>294</v>
      </c>
      <c r="D981" t="s">
        <v>1488</v>
      </c>
      <c r="E981">
        <v>10</v>
      </c>
      <c r="F981" t="str">
        <f t="shared" si="105"/>
        <v>J32-10</v>
      </c>
      <c r="G981" t="str">
        <f>VLOOKUP(F981,RAW_b_TEI0185_REV03!A:B,2,0)</f>
        <v>GND</v>
      </c>
      <c r="H981" t="str">
        <f t="shared" si="106"/>
        <v>GND</v>
      </c>
      <c r="I981" t="str">
        <f t="shared" si="107"/>
        <v>--</v>
      </c>
      <c r="J981" t="str">
        <f t="shared" si="108"/>
        <v>---</v>
      </c>
      <c r="K981" t="str">
        <f>IFERROR(IF(J981="--",IF(G981=H981,VLOOKUP(G981,RAW_b_TEI0185_REV03!L:N,3,0),SUM(VLOOKUP(H981,RAW_b_TEI0185_REV03!L:N,3,0),VLOOKUP(G981,RAW_b_TEI0185_REV03!L:N,3,0))),"---"),"---")</f>
        <v>---</v>
      </c>
      <c r="L981" t="str">
        <f t="shared" si="109"/>
        <v>J32-10</v>
      </c>
      <c r="M981" t="str">
        <f>IFERROR(IF(
COUNTIF(B2B!H:H,(IF(K981&lt;&gt;"---",IF(INDEX(RAW_b_TEI0185_REV03!B:D,MATCH(H981,RAW_b_TEI0185_REV03!B:B,0),3)=L981,INDEX(
RAW_b_TEI0185_REV03!B:D,MATCH(H981,INDEX(RAW_b_TEI0185_REV03!B:B,MATCH(H981,RAW_b_TEI0185_REV03!B:B,)+1):'RAW_b_TEI0185_REV03'!B12052,)+MATCH(H981,RAW_b_TEI0185_REV03!B:B,),3),INDEX(RAW_b_TEI0185_REV03!B:D,MATCH(H981,RAW_b_TEI0185_REV03!B:B,0),3)),"---")))=1,"---",IF(K981&lt;&gt;"---",IF(INDEX(RAW_b_TEI0185_REV03!B:D,MATCH(H981,RAW_b_TEI0185_REV03!B:B,0),3)=L981,INDEX(
RAW_b_TEI0185_REV03!B:D,MATCH(H981,INDEX(RAW_b_TEI0185_REV03!B:B,MATCH(H981,RAW_b_TEI0185_REV03!B:B,)+1):'RAW_b_TEI0185_REV03'!B12052,)+MATCH(H981,RAW_b_TEI0185_REV03!B:B,),3),INDEX(RAW_b_TEI0185_REV03!B:D,MATCH(H981,RAW_b_TEI0185_REV03!B:B,0),3)),"---")),"---")</f>
        <v>---</v>
      </c>
      <c r="N981" t="str">
        <f>IFERROR(IF(AND(B981="B2B",J981="--"),L981,IF(
COUNTIF(B2B!H:H,(IF(K981&lt;&gt;"---",IF(INDEX(RAW_b_TEI0185_REV03!B:D,MATCH(H981,RAW_b_TEI0185_REV03!B:B,0),3)=L981,INDEX(
RAW_b_TEI0185_REV03!B:D,MATCH(H981,INDEX(RAW_b_TEI0185_REV03!B:B,MATCH(H981,RAW_b_TEI0185_REV03!B:B,)+1):'RAW_b_TEI0185_REV03'!B12052,)+MATCH(H981,RAW_b_TEI0185_REV03!B:B,),3),INDEX(RAW_b_TEI0185_REV03!B:D,MATCH(H981,RAW_b_TEI0185_REV03!B:B,0),3)),"---")))=0,"---",IF(K981&lt;&gt;"---",IF(INDEX(RAW_b_TEI0185_REV03!B:D,MATCH(H981,RAW_b_TEI0185_REV03!B:B,0),3)=L981,INDEX(
RAW_b_TEI0185_REV03!B:D,MATCH(H981,INDEX(RAW_b_TEI0185_REV03!B:B,MATCH(H981,RAW_b_TEI0185_REV03!B:B,)+1):'RAW_b_TEI0185_REV03'!B12052,)+MATCH(H981,RAW_b_TEI0185_REV03!B:B,),3),INDEX(RAW_b_TEI0185_REV03!B:D,MATCH(H981,RAW_b_TEI0185_REV03!B:B,0),3)),"---"))),"---")</f>
        <v>---</v>
      </c>
      <c r="T981">
        <f>COUNTIF(RAW_b_TEI0185_REV03!B:B,G981)</f>
        <v>2019</v>
      </c>
      <c r="U981" t="str">
        <f t="shared" si="110"/>
        <v>zSFP+-GND</v>
      </c>
      <c r="W981" t="str">
        <f>IF(IF(IFERROR(VLOOKUP(H981,$O$6:$O$50,1,),1)=1,1,0),IFERROR(VLOOKUP($F$2&amp;"-"&amp;H981,RAW_b_TEI0185_REV03!C:G,4,0),"--"),"---")</f>
        <v>---</v>
      </c>
      <c r="X981" t="str">
        <f t="shared" si="111"/>
        <v>---</v>
      </c>
    </row>
    <row r="982" spans="1:24" x14ac:dyDescent="0.25">
      <c r="A982" t="s">
        <v>6114</v>
      </c>
      <c r="B982" t="s">
        <v>6084</v>
      </c>
      <c r="C982" t="s">
        <v>294</v>
      </c>
      <c r="D982" t="s">
        <v>1488</v>
      </c>
      <c r="E982">
        <v>11</v>
      </c>
      <c r="F982" t="str">
        <f t="shared" si="105"/>
        <v>J32-11</v>
      </c>
      <c r="G982" t="str">
        <f>VLOOKUP(F982,RAW_b_TEI0185_REV03!A:B,2,0)</f>
        <v>GND</v>
      </c>
      <c r="H982" t="str">
        <f t="shared" si="106"/>
        <v>GND</v>
      </c>
      <c r="I982" t="str">
        <f t="shared" si="107"/>
        <v>--</v>
      </c>
      <c r="J982" t="str">
        <f t="shared" si="108"/>
        <v>---</v>
      </c>
      <c r="K982" t="str">
        <f>IFERROR(IF(J982="--",IF(G982=H982,VLOOKUP(G982,RAW_b_TEI0185_REV03!L:N,3,0),SUM(VLOOKUP(H982,RAW_b_TEI0185_REV03!L:N,3,0),VLOOKUP(G982,RAW_b_TEI0185_REV03!L:N,3,0))),"---"),"---")</f>
        <v>---</v>
      </c>
      <c r="L982" t="str">
        <f t="shared" si="109"/>
        <v>J32-11</v>
      </c>
      <c r="M982" t="str">
        <f>IFERROR(IF(
COUNTIF(B2B!H:H,(IF(K982&lt;&gt;"---",IF(INDEX(RAW_b_TEI0185_REV03!B:D,MATCH(H982,RAW_b_TEI0185_REV03!B:B,0),3)=L982,INDEX(
RAW_b_TEI0185_REV03!B:D,MATCH(H982,INDEX(RAW_b_TEI0185_REV03!B:B,MATCH(H982,RAW_b_TEI0185_REV03!B:B,)+1):'RAW_b_TEI0185_REV03'!B12053,)+MATCH(H982,RAW_b_TEI0185_REV03!B:B,),3),INDEX(RAW_b_TEI0185_REV03!B:D,MATCH(H982,RAW_b_TEI0185_REV03!B:B,0),3)),"---")))=1,"---",IF(K982&lt;&gt;"---",IF(INDEX(RAW_b_TEI0185_REV03!B:D,MATCH(H982,RAW_b_TEI0185_REV03!B:B,0),3)=L982,INDEX(
RAW_b_TEI0185_REV03!B:D,MATCH(H982,INDEX(RAW_b_TEI0185_REV03!B:B,MATCH(H982,RAW_b_TEI0185_REV03!B:B,)+1):'RAW_b_TEI0185_REV03'!B12053,)+MATCH(H982,RAW_b_TEI0185_REV03!B:B,),3),INDEX(RAW_b_TEI0185_REV03!B:D,MATCH(H982,RAW_b_TEI0185_REV03!B:B,0),3)),"---")),"---")</f>
        <v>---</v>
      </c>
      <c r="N982" t="str">
        <f>IFERROR(IF(AND(B982="B2B",J982="--"),L982,IF(
COUNTIF(B2B!H:H,(IF(K982&lt;&gt;"---",IF(INDEX(RAW_b_TEI0185_REV03!B:D,MATCH(H982,RAW_b_TEI0185_REV03!B:B,0),3)=L982,INDEX(
RAW_b_TEI0185_REV03!B:D,MATCH(H982,INDEX(RAW_b_TEI0185_REV03!B:B,MATCH(H982,RAW_b_TEI0185_REV03!B:B,)+1):'RAW_b_TEI0185_REV03'!B12053,)+MATCH(H982,RAW_b_TEI0185_REV03!B:B,),3),INDEX(RAW_b_TEI0185_REV03!B:D,MATCH(H982,RAW_b_TEI0185_REV03!B:B,0),3)),"---")))=0,"---",IF(K982&lt;&gt;"---",IF(INDEX(RAW_b_TEI0185_REV03!B:D,MATCH(H982,RAW_b_TEI0185_REV03!B:B,0),3)=L982,INDEX(
RAW_b_TEI0185_REV03!B:D,MATCH(H982,INDEX(RAW_b_TEI0185_REV03!B:B,MATCH(H982,RAW_b_TEI0185_REV03!B:B,)+1):'RAW_b_TEI0185_REV03'!B12053,)+MATCH(H982,RAW_b_TEI0185_REV03!B:B,),3),INDEX(RAW_b_TEI0185_REV03!B:D,MATCH(H982,RAW_b_TEI0185_REV03!B:B,0),3)),"---"))),"---")</f>
        <v>---</v>
      </c>
      <c r="T982">
        <f>COUNTIF(RAW_b_TEI0185_REV03!B:B,G982)</f>
        <v>2019</v>
      </c>
      <c r="U982" t="str">
        <f t="shared" si="110"/>
        <v>zSFP+-GND</v>
      </c>
      <c r="W982" t="str">
        <f>IF(IF(IFERROR(VLOOKUP(H982,$O$6:$O$50,1,),1)=1,1,0),IFERROR(VLOOKUP($F$2&amp;"-"&amp;H982,RAW_b_TEI0185_REV03!C:G,4,0),"--"),"---")</f>
        <v>---</v>
      </c>
      <c r="X982" t="str">
        <f t="shared" si="111"/>
        <v>---</v>
      </c>
    </row>
    <row r="983" spans="1:24" x14ac:dyDescent="0.25">
      <c r="A983" t="s">
        <v>6115</v>
      </c>
      <c r="B983" t="s">
        <v>6084</v>
      </c>
      <c r="C983" t="s">
        <v>2052</v>
      </c>
      <c r="D983" t="s">
        <v>1488</v>
      </c>
      <c r="E983">
        <v>12</v>
      </c>
      <c r="F983" t="str">
        <f t="shared" si="105"/>
        <v>J32-12</v>
      </c>
      <c r="G983" t="str">
        <f>VLOOKUP(F983,RAW_b_TEI0185_REV03!A:B,2,0)</f>
        <v>SFPB_RD_N</v>
      </c>
      <c r="H983" t="str">
        <f t="shared" si="106"/>
        <v>SFPB_RD_N</v>
      </c>
      <c r="I983" t="str">
        <f t="shared" si="107"/>
        <v>--</v>
      </c>
      <c r="J983" t="str">
        <f t="shared" si="108"/>
        <v>--</v>
      </c>
      <c r="K983">
        <f>IFERROR(IF(J983="--",IF(G983=H983,VLOOKUP(G983,RAW_b_TEI0185_REV03!L:N,3,0),SUM(VLOOKUP(H983,RAW_b_TEI0185_REV03!L:N,3,0),VLOOKUP(G983,RAW_b_TEI0185_REV03!L:N,3,0))),"---"),"---")</f>
        <v>76.429400000000001</v>
      </c>
      <c r="L983" t="str">
        <f t="shared" si="109"/>
        <v>J32-12</v>
      </c>
      <c r="M983" t="str">
        <f>IFERROR(IF(
COUNTIF(B2B!H:H,(IF(K983&lt;&gt;"---",IF(INDEX(RAW_b_TEI0185_REV03!B:D,MATCH(H983,RAW_b_TEI0185_REV03!B:B,0),3)=L983,INDEX(
RAW_b_TEI0185_REV03!B:D,MATCH(H983,INDEX(RAW_b_TEI0185_REV03!B:B,MATCH(H983,RAW_b_TEI0185_REV03!B:B,)+1):'RAW_b_TEI0185_REV03'!B12054,)+MATCH(H983,RAW_b_TEI0185_REV03!B:B,),3),INDEX(RAW_b_TEI0185_REV03!B:D,MATCH(H983,RAW_b_TEI0185_REV03!B:B,0),3)),"---")))=1,"---",IF(K983&lt;&gt;"---",IF(INDEX(RAW_b_TEI0185_REV03!B:D,MATCH(H983,RAW_b_TEI0185_REV03!B:B,0),3)=L983,INDEX(
RAW_b_TEI0185_REV03!B:D,MATCH(H983,INDEX(RAW_b_TEI0185_REV03!B:B,MATCH(H983,RAW_b_TEI0185_REV03!B:B,)+1):'RAW_b_TEI0185_REV03'!B12054,)+MATCH(H983,RAW_b_TEI0185_REV03!B:B,),3),INDEX(RAW_b_TEI0185_REV03!B:D,MATCH(H983,RAW_b_TEI0185_REV03!B:B,0),3)),"---")),"---")</f>
        <v>U1-AK133</v>
      </c>
      <c r="N983" t="str">
        <f>IFERROR(IF(AND(B983="B2B",J983="--"),L983,IF(
COUNTIF(B2B!H:H,(IF(K983&lt;&gt;"---",IF(INDEX(RAW_b_TEI0185_REV03!B:D,MATCH(H983,RAW_b_TEI0185_REV03!B:B,0),3)=L983,INDEX(
RAW_b_TEI0185_REV03!B:D,MATCH(H983,INDEX(RAW_b_TEI0185_REV03!B:B,MATCH(H983,RAW_b_TEI0185_REV03!B:B,)+1):'RAW_b_TEI0185_REV03'!B12054,)+MATCH(H983,RAW_b_TEI0185_REV03!B:B,),3),INDEX(RAW_b_TEI0185_REV03!B:D,MATCH(H983,RAW_b_TEI0185_REV03!B:B,0),3)),"---")))=0,"---",IF(K983&lt;&gt;"---",IF(INDEX(RAW_b_TEI0185_REV03!B:D,MATCH(H983,RAW_b_TEI0185_REV03!B:B,0),3)=L983,INDEX(
RAW_b_TEI0185_REV03!B:D,MATCH(H983,INDEX(RAW_b_TEI0185_REV03!B:B,MATCH(H983,RAW_b_TEI0185_REV03!B:B,)+1):'RAW_b_TEI0185_REV03'!B12054,)+MATCH(H983,RAW_b_TEI0185_REV03!B:B,),3),INDEX(RAW_b_TEI0185_REV03!B:D,MATCH(H983,RAW_b_TEI0185_REV03!B:B,0),3)),"---"))),"---")</f>
        <v>---</v>
      </c>
      <c r="T983">
        <f>COUNTIF(RAW_b_TEI0185_REV03!B:B,G983)</f>
        <v>2</v>
      </c>
      <c r="U983" t="str">
        <f t="shared" si="110"/>
        <v>zSFP+-SFPB_RD_N</v>
      </c>
      <c r="W983" t="str">
        <f>IF(IF(IFERROR(VLOOKUP(H983,$O$6:$O$50,1,),1)=1,1,0),IFERROR(VLOOKUP($F$2&amp;"-"&amp;H983,RAW_b_TEI0185_REV03!C:G,4,0),"--"),"---")</f>
        <v>AK133</v>
      </c>
      <c r="X983" t="str">
        <f t="shared" si="111"/>
        <v>---</v>
      </c>
    </row>
    <row r="984" spans="1:24" x14ac:dyDescent="0.25">
      <c r="A984" t="s">
        <v>6116</v>
      </c>
      <c r="B984" t="s">
        <v>6084</v>
      </c>
      <c r="C984" t="s">
        <v>2053</v>
      </c>
      <c r="D984" t="s">
        <v>1488</v>
      </c>
      <c r="E984">
        <v>13</v>
      </c>
      <c r="F984" t="str">
        <f t="shared" si="105"/>
        <v>J32-13</v>
      </c>
      <c r="G984" t="str">
        <f>VLOOKUP(F984,RAW_b_TEI0185_REV03!A:B,2,0)</f>
        <v>SFPB_RD_P</v>
      </c>
      <c r="H984" t="str">
        <f t="shared" si="106"/>
        <v>SFPB_RD_P</v>
      </c>
      <c r="I984" t="str">
        <f t="shared" si="107"/>
        <v>--</v>
      </c>
      <c r="J984" t="str">
        <f t="shared" si="108"/>
        <v>--</v>
      </c>
      <c r="K984">
        <f>IFERROR(IF(J984="--",IF(G984=H984,VLOOKUP(G984,RAW_b_TEI0185_REV03!L:N,3,0),SUM(VLOOKUP(H984,RAW_b_TEI0185_REV03!L:N,3,0),VLOOKUP(G984,RAW_b_TEI0185_REV03!L:N,3,0))),"---"),"---")</f>
        <v>77.161799999999999</v>
      </c>
      <c r="L984" t="str">
        <f t="shared" si="109"/>
        <v>J32-13</v>
      </c>
      <c r="M984" t="str">
        <f>IFERROR(IF(
COUNTIF(B2B!H:H,(IF(K984&lt;&gt;"---",IF(INDEX(RAW_b_TEI0185_REV03!B:D,MATCH(H984,RAW_b_TEI0185_REV03!B:B,0),3)=L984,INDEX(
RAW_b_TEI0185_REV03!B:D,MATCH(H984,INDEX(RAW_b_TEI0185_REV03!B:B,MATCH(H984,RAW_b_TEI0185_REV03!B:B,)+1):'RAW_b_TEI0185_REV03'!B12055,)+MATCH(H984,RAW_b_TEI0185_REV03!B:B,),3),INDEX(RAW_b_TEI0185_REV03!B:D,MATCH(H984,RAW_b_TEI0185_REV03!B:B,0),3)),"---")))=1,"---",IF(K984&lt;&gt;"---",IF(INDEX(RAW_b_TEI0185_REV03!B:D,MATCH(H984,RAW_b_TEI0185_REV03!B:B,0),3)=L984,INDEX(
RAW_b_TEI0185_REV03!B:D,MATCH(H984,INDEX(RAW_b_TEI0185_REV03!B:B,MATCH(H984,RAW_b_TEI0185_REV03!B:B,)+1):'RAW_b_TEI0185_REV03'!B12055,)+MATCH(H984,RAW_b_TEI0185_REV03!B:B,),3),INDEX(RAW_b_TEI0185_REV03!B:D,MATCH(H984,RAW_b_TEI0185_REV03!B:B,0),3)),"---")),"---")</f>
        <v>U1-AK135</v>
      </c>
      <c r="N984" t="str">
        <f>IFERROR(IF(AND(B984="B2B",J984="--"),L984,IF(
COUNTIF(B2B!H:H,(IF(K984&lt;&gt;"---",IF(INDEX(RAW_b_TEI0185_REV03!B:D,MATCH(H984,RAW_b_TEI0185_REV03!B:B,0),3)=L984,INDEX(
RAW_b_TEI0185_REV03!B:D,MATCH(H984,INDEX(RAW_b_TEI0185_REV03!B:B,MATCH(H984,RAW_b_TEI0185_REV03!B:B,)+1):'RAW_b_TEI0185_REV03'!B12055,)+MATCH(H984,RAW_b_TEI0185_REV03!B:B,),3),INDEX(RAW_b_TEI0185_REV03!B:D,MATCH(H984,RAW_b_TEI0185_REV03!B:B,0),3)),"---")))=0,"---",IF(K984&lt;&gt;"---",IF(INDEX(RAW_b_TEI0185_REV03!B:D,MATCH(H984,RAW_b_TEI0185_REV03!B:B,0),3)=L984,INDEX(
RAW_b_TEI0185_REV03!B:D,MATCH(H984,INDEX(RAW_b_TEI0185_REV03!B:B,MATCH(H984,RAW_b_TEI0185_REV03!B:B,)+1):'RAW_b_TEI0185_REV03'!B12055,)+MATCH(H984,RAW_b_TEI0185_REV03!B:B,),3),INDEX(RAW_b_TEI0185_REV03!B:D,MATCH(H984,RAW_b_TEI0185_REV03!B:B,0),3)),"---"))),"---")</f>
        <v>---</v>
      </c>
      <c r="T984">
        <f>COUNTIF(RAW_b_TEI0185_REV03!B:B,G984)</f>
        <v>2</v>
      </c>
      <c r="U984" t="str">
        <f t="shared" si="110"/>
        <v>zSFP+-SFPB_RD_P</v>
      </c>
      <c r="W984" t="str">
        <f>IF(IF(IFERROR(VLOOKUP(H984,$O$6:$O$50,1,),1)=1,1,0),IFERROR(VLOOKUP($F$2&amp;"-"&amp;H984,RAW_b_TEI0185_REV03!C:G,4,0),"--"),"---")</f>
        <v>AK135</v>
      </c>
      <c r="X984" t="str">
        <f t="shared" si="111"/>
        <v>---</v>
      </c>
    </row>
    <row r="985" spans="1:24" x14ac:dyDescent="0.25">
      <c r="A985" t="s">
        <v>6117</v>
      </c>
      <c r="B985" t="s">
        <v>6084</v>
      </c>
      <c r="C985" t="s">
        <v>294</v>
      </c>
      <c r="D985" t="s">
        <v>1488</v>
      </c>
      <c r="E985">
        <v>14</v>
      </c>
      <c r="F985" t="str">
        <f t="shared" si="105"/>
        <v>J32-14</v>
      </c>
      <c r="G985" t="str">
        <f>VLOOKUP(F985,RAW_b_TEI0185_REV03!A:B,2,0)</f>
        <v>GND</v>
      </c>
      <c r="H985" t="str">
        <f t="shared" si="106"/>
        <v>GND</v>
      </c>
      <c r="I985" t="str">
        <f t="shared" si="107"/>
        <v>--</v>
      </c>
      <c r="J985" t="str">
        <f t="shared" si="108"/>
        <v>---</v>
      </c>
      <c r="K985" t="str">
        <f>IFERROR(IF(J985="--",IF(G985=H985,VLOOKUP(G985,RAW_b_TEI0185_REV03!L:N,3,0),SUM(VLOOKUP(H985,RAW_b_TEI0185_REV03!L:N,3,0),VLOOKUP(G985,RAW_b_TEI0185_REV03!L:N,3,0))),"---"),"---")</f>
        <v>---</v>
      </c>
      <c r="L985" t="str">
        <f t="shared" si="109"/>
        <v>J32-14</v>
      </c>
      <c r="M985" t="str">
        <f>IFERROR(IF(
COUNTIF(B2B!H:H,(IF(K985&lt;&gt;"---",IF(INDEX(RAW_b_TEI0185_REV03!B:D,MATCH(H985,RAW_b_TEI0185_REV03!B:B,0),3)=L985,INDEX(
RAW_b_TEI0185_REV03!B:D,MATCH(H985,INDEX(RAW_b_TEI0185_REV03!B:B,MATCH(H985,RAW_b_TEI0185_REV03!B:B,)+1):'RAW_b_TEI0185_REV03'!B12056,)+MATCH(H985,RAW_b_TEI0185_REV03!B:B,),3),INDEX(RAW_b_TEI0185_REV03!B:D,MATCH(H985,RAW_b_TEI0185_REV03!B:B,0),3)),"---")))=1,"---",IF(K985&lt;&gt;"---",IF(INDEX(RAW_b_TEI0185_REV03!B:D,MATCH(H985,RAW_b_TEI0185_REV03!B:B,0),3)=L985,INDEX(
RAW_b_TEI0185_REV03!B:D,MATCH(H985,INDEX(RAW_b_TEI0185_REV03!B:B,MATCH(H985,RAW_b_TEI0185_REV03!B:B,)+1):'RAW_b_TEI0185_REV03'!B12056,)+MATCH(H985,RAW_b_TEI0185_REV03!B:B,),3),INDEX(RAW_b_TEI0185_REV03!B:D,MATCH(H985,RAW_b_TEI0185_REV03!B:B,0),3)),"---")),"---")</f>
        <v>---</v>
      </c>
      <c r="N985" t="str">
        <f>IFERROR(IF(AND(B985="B2B",J985="--"),L985,IF(
COUNTIF(B2B!H:H,(IF(K985&lt;&gt;"---",IF(INDEX(RAW_b_TEI0185_REV03!B:D,MATCH(H985,RAW_b_TEI0185_REV03!B:B,0),3)=L985,INDEX(
RAW_b_TEI0185_REV03!B:D,MATCH(H985,INDEX(RAW_b_TEI0185_REV03!B:B,MATCH(H985,RAW_b_TEI0185_REV03!B:B,)+1):'RAW_b_TEI0185_REV03'!B12056,)+MATCH(H985,RAW_b_TEI0185_REV03!B:B,),3),INDEX(RAW_b_TEI0185_REV03!B:D,MATCH(H985,RAW_b_TEI0185_REV03!B:B,0),3)),"---")))=0,"---",IF(K985&lt;&gt;"---",IF(INDEX(RAW_b_TEI0185_REV03!B:D,MATCH(H985,RAW_b_TEI0185_REV03!B:B,0),3)=L985,INDEX(
RAW_b_TEI0185_REV03!B:D,MATCH(H985,INDEX(RAW_b_TEI0185_REV03!B:B,MATCH(H985,RAW_b_TEI0185_REV03!B:B,)+1):'RAW_b_TEI0185_REV03'!B12056,)+MATCH(H985,RAW_b_TEI0185_REV03!B:B,),3),INDEX(RAW_b_TEI0185_REV03!B:D,MATCH(H985,RAW_b_TEI0185_REV03!B:B,0),3)),"---"))),"---")</f>
        <v>---</v>
      </c>
      <c r="T985">
        <f>COUNTIF(RAW_b_TEI0185_REV03!B:B,G985)</f>
        <v>2019</v>
      </c>
      <c r="U985" t="str">
        <f t="shared" si="110"/>
        <v>zSFP+-GND</v>
      </c>
      <c r="W985" t="str">
        <f>IF(IF(IFERROR(VLOOKUP(H985,$O$6:$O$50,1,),1)=1,1,0),IFERROR(VLOOKUP($F$2&amp;"-"&amp;H985,RAW_b_TEI0185_REV03!C:G,4,0),"--"),"---")</f>
        <v>---</v>
      </c>
      <c r="X985" t="str">
        <f t="shared" si="111"/>
        <v>---</v>
      </c>
    </row>
    <row r="986" spans="1:24" x14ac:dyDescent="0.25">
      <c r="A986" t="s">
        <v>6118</v>
      </c>
      <c r="B986" t="s">
        <v>6084</v>
      </c>
      <c r="C986" t="s">
        <v>1710</v>
      </c>
      <c r="D986" t="s">
        <v>1488</v>
      </c>
      <c r="E986">
        <v>15</v>
      </c>
      <c r="F986" t="str">
        <f t="shared" si="105"/>
        <v>J32-15</v>
      </c>
      <c r="G986" t="str">
        <f>VLOOKUP(F986,RAW_b_TEI0185_REV03!A:B,2,0)</f>
        <v>NetC354_1</v>
      </c>
      <c r="H986" t="str">
        <f t="shared" si="106"/>
        <v>NetC354_1</v>
      </c>
      <c r="I986" t="str">
        <f t="shared" si="107"/>
        <v>--</v>
      </c>
      <c r="J986" t="str">
        <f t="shared" si="108"/>
        <v>--</v>
      </c>
      <c r="K986">
        <f>IFERROR(IF(J986="--",IF(G986=H986,VLOOKUP(G986,RAW_b_TEI0185_REV03!L:N,3,0),SUM(VLOOKUP(H986,RAW_b_TEI0185_REV03!L:N,3,0),VLOOKUP(G986,RAW_b_TEI0185_REV03!L:N,3,0))),"---"),"---")</f>
        <v>4.8605</v>
      </c>
      <c r="L986" t="str">
        <f t="shared" si="109"/>
        <v>J32-15</v>
      </c>
      <c r="M986" t="str">
        <f>IFERROR(IF(
COUNTIF(B2B!H:H,(IF(K986&lt;&gt;"---",IF(INDEX(RAW_b_TEI0185_REV03!B:D,MATCH(H986,RAW_b_TEI0185_REV03!B:B,0),3)=L986,INDEX(
RAW_b_TEI0185_REV03!B:D,MATCH(H986,INDEX(RAW_b_TEI0185_REV03!B:B,MATCH(H986,RAW_b_TEI0185_REV03!B:B,)+1):'RAW_b_TEI0185_REV03'!B12057,)+MATCH(H986,RAW_b_TEI0185_REV03!B:B,),3),INDEX(RAW_b_TEI0185_REV03!B:D,MATCH(H986,RAW_b_TEI0185_REV03!B:B,0),3)),"---")))=1,"---",IF(K986&lt;&gt;"---",IF(INDEX(RAW_b_TEI0185_REV03!B:D,MATCH(H986,RAW_b_TEI0185_REV03!B:B,0),3)=L986,INDEX(
RAW_b_TEI0185_REV03!B:D,MATCH(H986,INDEX(RAW_b_TEI0185_REV03!B:B,MATCH(H986,RAW_b_TEI0185_REV03!B:B,)+1):'RAW_b_TEI0185_REV03'!B12057,)+MATCH(H986,RAW_b_TEI0185_REV03!B:B,),3),INDEX(RAW_b_TEI0185_REV03!B:D,MATCH(H986,RAW_b_TEI0185_REV03!B:B,0),3)),"---")),"---")</f>
        <v>C354-1</v>
      </c>
      <c r="N986" t="str">
        <f>IFERROR(IF(AND(B986="B2B",J986="--"),L986,IF(
COUNTIF(B2B!H:H,(IF(K986&lt;&gt;"---",IF(INDEX(RAW_b_TEI0185_REV03!B:D,MATCH(H986,RAW_b_TEI0185_REV03!B:B,0),3)=L986,INDEX(
RAW_b_TEI0185_REV03!B:D,MATCH(H986,INDEX(RAW_b_TEI0185_REV03!B:B,MATCH(H986,RAW_b_TEI0185_REV03!B:B,)+1):'RAW_b_TEI0185_REV03'!B12057,)+MATCH(H986,RAW_b_TEI0185_REV03!B:B,),3),INDEX(RAW_b_TEI0185_REV03!B:D,MATCH(H986,RAW_b_TEI0185_REV03!B:B,0),3)),"---")))=0,"---",IF(K986&lt;&gt;"---",IF(INDEX(RAW_b_TEI0185_REV03!B:D,MATCH(H986,RAW_b_TEI0185_REV03!B:B,0),3)=L986,INDEX(
RAW_b_TEI0185_REV03!B:D,MATCH(H986,INDEX(RAW_b_TEI0185_REV03!B:B,MATCH(H986,RAW_b_TEI0185_REV03!B:B,)+1):'RAW_b_TEI0185_REV03'!B12057,)+MATCH(H986,RAW_b_TEI0185_REV03!B:B,),3),INDEX(RAW_b_TEI0185_REV03!B:D,MATCH(H986,RAW_b_TEI0185_REV03!B:B,0),3)),"---"))),"---")</f>
        <v>---</v>
      </c>
      <c r="T986">
        <f>COUNTIF(RAW_b_TEI0185_REV03!B:B,G986)</f>
        <v>5</v>
      </c>
      <c r="U986" t="str">
        <f t="shared" si="110"/>
        <v>zSFP+-NetC354_1</v>
      </c>
      <c r="W986" t="str">
        <f>IF(IF(IFERROR(VLOOKUP(H986,$O$6:$O$50,1,),1)=1,1,0),IFERROR(VLOOKUP($F$2&amp;"-"&amp;H986,RAW_b_TEI0185_REV03!C:G,4,0),"--"),"---")</f>
        <v>--</v>
      </c>
      <c r="X986" t="str">
        <f t="shared" si="111"/>
        <v>C354-1</v>
      </c>
    </row>
    <row r="987" spans="1:24" x14ac:dyDescent="0.25">
      <c r="A987" t="s">
        <v>6119</v>
      </c>
      <c r="B987" t="s">
        <v>6084</v>
      </c>
      <c r="C987" t="s">
        <v>1709</v>
      </c>
      <c r="D987" t="s">
        <v>1488</v>
      </c>
      <c r="E987">
        <v>16</v>
      </c>
      <c r="F987" t="str">
        <f t="shared" si="105"/>
        <v>J32-16</v>
      </c>
      <c r="G987" t="str">
        <f>VLOOKUP(F987,RAW_b_TEI0185_REV03!A:B,2,0)</f>
        <v>NetC352_2</v>
      </c>
      <c r="H987" t="str">
        <f t="shared" si="106"/>
        <v>NetC352_2</v>
      </c>
      <c r="I987" t="str">
        <f t="shared" si="107"/>
        <v>--</v>
      </c>
      <c r="J987" t="str">
        <f t="shared" si="108"/>
        <v>--</v>
      </c>
      <c r="K987">
        <f>IFERROR(IF(J987="--",IF(G987=H987,VLOOKUP(G987,RAW_b_TEI0185_REV03!L:N,3,0),SUM(VLOOKUP(H987,RAW_b_TEI0185_REV03!L:N,3,0),VLOOKUP(G987,RAW_b_TEI0185_REV03!L:N,3,0))),"---"),"---")</f>
        <v>4.7431999999999999</v>
      </c>
      <c r="L987" t="str">
        <f t="shared" si="109"/>
        <v>J32-16</v>
      </c>
      <c r="M987" t="str">
        <f>IFERROR(IF(
COUNTIF(B2B!H:H,(IF(K987&lt;&gt;"---",IF(INDEX(RAW_b_TEI0185_REV03!B:D,MATCH(H987,RAW_b_TEI0185_REV03!B:B,0),3)=L987,INDEX(
RAW_b_TEI0185_REV03!B:D,MATCH(H987,INDEX(RAW_b_TEI0185_REV03!B:B,MATCH(H987,RAW_b_TEI0185_REV03!B:B,)+1):'RAW_b_TEI0185_REV03'!B12058,)+MATCH(H987,RAW_b_TEI0185_REV03!B:B,),3),INDEX(RAW_b_TEI0185_REV03!B:D,MATCH(H987,RAW_b_TEI0185_REV03!B:B,0),3)),"---")))=1,"---",IF(K987&lt;&gt;"---",IF(INDEX(RAW_b_TEI0185_REV03!B:D,MATCH(H987,RAW_b_TEI0185_REV03!B:B,0),3)=L987,INDEX(
RAW_b_TEI0185_REV03!B:D,MATCH(H987,INDEX(RAW_b_TEI0185_REV03!B:B,MATCH(H987,RAW_b_TEI0185_REV03!B:B,)+1):'RAW_b_TEI0185_REV03'!B12058,)+MATCH(H987,RAW_b_TEI0185_REV03!B:B,),3),INDEX(RAW_b_TEI0185_REV03!B:D,MATCH(H987,RAW_b_TEI0185_REV03!B:B,0),3)),"---")),"---")</f>
        <v>C352-2</v>
      </c>
      <c r="N987" t="str">
        <f>IFERROR(IF(AND(B987="B2B",J987="--"),L987,IF(
COUNTIF(B2B!H:H,(IF(K987&lt;&gt;"---",IF(INDEX(RAW_b_TEI0185_REV03!B:D,MATCH(H987,RAW_b_TEI0185_REV03!B:B,0),3)=L987,INDEX(
RAW_b_TEI0185_REV03!B:D,MATCH(H987,INDEX(RAW_b_TEI0185_REV03!B:B,MATCH(H987,RAW_b_TEI0185_REV03!B:B,)+1):'RAW_b_TEI0185_REV03'!B12058,)+MATCH(H987,RAW_b_TEI0185_REV03!B:B,),3),INDEX(RAW_b_TEI0185_REV03!B:D,MATCH(H987,RAW_b_TEI0185_REV03!B:B,0),3)),"---")))=0,"---",IF(K987&lt;&gt;"---",IF(INDEX(RAW_b_TEI0185_REV03!B:D,MATCH(H987,RAW_b_TEI0185_REV03!B:B,0),3)=L987,INDEX(
RAW_b_TEI0185_REV03!B:D,MATCH(H987,INDEX(RAW_b_TEI0185_REV03!B:B,MATCH(H987,RAW_b_TEI0185_REV03!B:B,)+1):'RAW_b_TEI0185_REV03'!B12058,)+MATCH(H987,RAW_b_TEI0185_REV03!B:B,),3),INDEX(RAW_b_TEI0185_REV03!B:D,MATCH(H987,RAW_b_TEI0185_REV03!B:B,0),3)),"---"))),"---")</f>
        <v>---</v>
      </c>
      <c r="T987">
        <f>COUNTIF(RAW_b_TEI0185_REV03!B:B,G987)</f>
        <v>5</v>
      </c>
      <c r="U987" t="str">
        <f t="shared" si="110"/>
        <v>zSFP+-NetC352_2</v>
      </c>
      <c r="W987" t="str">
        <f>IF(IF(IFERROR(VLOOKUP(H987,$O$6:$O$50,1,),1)=1,1,0),IFERROR(VLOOKUP($F$2&amp;"-"&amp;H987,RAW_b_TEI0185_REV03!C:G,4,0),"--"),"---")</f>
        <v>--</v>
      </c>
      <c r="X987" t="str">
        <f t="shared" si="111"/>
        <v>C352-2</v>
      </c>
    </row>
    <row r="988" spans="1:24" x14ac:dyDescent="0.25">
      <c r="A988" t="s">
        <v>6120</v>
      </c>
      <c r="B988" t="s">
        <v>6084</v>
      </c>
      <c r="C988" t="s">
        <v>294</v>
      </c>
      <c r="D988" t="s">
        <v>1488</v>
      </c>
      <c r="E988">
        <v>17</v>
      </c>
      <c r="F988" t="str">
        <f t="shared" si="105"/>
        <v>J32-17</v>
      </c>
      <c r="G988" t="str">
        <f>VLOOKUP(F988,RAW_b_TEI0185_REV03!A:B,2,0)</f>
        <v>GND</v>
      </c>
      <c r="H988" t="str">
        <f t="shared" si="106"/>
        <v>GND</v>
      </c>
      <c r="I988" t="str">
        <f t="shared" si="107"/>
        <v>--</v>
      </c>
      <c r="J988" t="str">
        <f t="shared" si="108"/>
        <v>---</v>
      </c>
      <c r="K988" t="str">
        <f>IFERROR(IF(J988="--",IF(G988=H988,VLOOKUP(G988,RAW_b_TEI0185_REV03!L:N,3,0),SUM(VLOOKUP(H988,RAW_b_TEI0185_REV03!L:N,3,0),VLOOKUP(G988,RAW_b_TEI0185_REV03!L:N,3,0))),"---"),"---")</f>
        <v>---</v>
      </c>
      <c r="L988" t="str">
        <f t="shared" si="109"/>
        <v>J32-17</v>
      </c>
      <c r="M988" t="str">
        <f>IFERROR(IF(
COUNTIF(B2B!H:H,(IF(K988&lt;&gt;"---",IF(INDEX(RAW_b_TEI0185_REV03!B:D,MATCH(H988,RAW_b_TEI0185_REV03!B:B,0),3)=L988,INDEX(
RAW_b_TEI0185_REV03!B:D,MATCH(H988,INDEX(RAW_b_TEI0185_REV03!B:B,MATCH(H988,RAW_b_TEI0185_REV03!B:B,)+1):'RAW_b_TEI0185_REV03'!B12059,)+MATCH(H988,RAW_b_TEI0185_REV03!B:B,),3),INDEX(RAW_b_TEI0185_REV03!B:D,MATCH(H988,RAW_b_TEI0185_REV03!B:B,0),3)),"---")))=1,"---",IF(K988&lt;&gt;"---",IF(INDEX(RAW_b_TEI0185_REV03!B:D,MATCH(H988,RAW_b_TEI0185_REV03!B:B,0),3)=L988,INDEX(
RAW_b_TEI0185_REV03!B:D,MATCH(H988,INDEX(RAW_b_TEI0185_REV03!B:B,MATCH(H988,RAW_b_TEI0185_REV03!B:B,)+1):'RAW_b_TEI0185_REV03'!B12059,)+MATCH(H988,RAW_b_TEI0185_REV03!B:B,),3),INDEX(RAW_b_TEI0185_REV03!B:D,MATCH(H988,RAW_b_TEI0185_REV03!B:B,0),3)),"---")),"---")</f>
        <v>---</v>
      </c>
      <c r="N988" t="str">
        <f>IFERROR(IF(AND(B988="B2B",J988="--"),L988,IF(
COUNTIF(B2B!H:H,(IF(K988&lt;&gt;"---",IF(INDEX(RAW_b_TEI0185_REV03!B:D,MATCH(H988,RAW_b_TEI0185_REV03!B:B,0),3)=L988,INDEX(
RAW_b_TEI0185_REV03!B:D,MATCH(H988,INDEX(RAW_b_TEI0185_REV03!B:B,MATCH(H988,RAW_b_TEI0185_REV03!B:B,)+1):'RAW_b_TEI0185_REV03'!B12059,)+MATCH(H988,RAW_b_TEI0185_REV03!B:B,),3),INDEX(RAW_b_TEI0185_REV03!B:D,MATCH(H988,RAW_b_TEI0185_REV03!B:B,0),3)),"---")))=0,"---",IF(K988&lt;&gt;"---",IF(INDEX(RAW_b_TEI0185_REV03!B:D,MATCH(H988,RAW_b_TEI0185_REV03!B:B,0),3)=L988,INDEX(
RAW_b_TEI0185_REV03!B:D,MATCH(H988,INDEX(RAW_b_TEI0185_REV03!B:B,MATCH(H988,RAW_b_TEI0185_REV03!B:B,)+1):'RAW_b_TEI0185_REV03'!B12059,)+MATCH(H988,RAW_b_TEI0185_REV03!B:B,),3),INDEX(RAW_b_TEI0185_REV03!B:D,MATCH(H988,RAW_b_TEI0185_REV03!B:B,0),3)),"---"))),"---")</f>
        <v>---</v>
      </c>
      <c r="T988">
        <f>COUNTIF(RAW_b_TEI0185_REV03!B:B,G988)</f>
        <v>2019</v>
      </c>
      <c r="U988" t="str">
        <f t="shared" si="110"/>
        <v>zSFP+-GND</v>
      </c>
      <c r="W988" t="str">
        <f>IF(IF(IFERROR(VLOOKUP(H988,$O$6:$O$50,1,),1)=1,1,0),IFERROR(VLOOKUP($F$2&amp;"-"&amp;H988,RAW_b_TEI0185_REV03!C:G,4,0),"--"),"---")</f>
        <v>---</v>
      </c>
      <c r="X988" t="str">
        <f t="shared" si="111"/>
        <v>---</v>
      </c>
    </row>
    <row r="989" spans="1:24" x14ac:dyDescent="0.25">
      <c r="A989" t="s">
        <v>6121</v>
      </c>
      <c r="B989" t="s">
        <v>6084</v>
      </c>
      <c r="C989" t="s">
        <v>2059</v>
      </c>
      <c r="D989" t="s">
        <v>1488</v>
      </c>
      <c r="E989">
        <v>18</v>
      </c>
      <c r="F989" t="str">
        <f t="shared" si="105"/>
        <v>J32-18</v>
      </c>
      <c r="G989" t="str">
        <f>VLOOKUP(F989,RAW_b_TEI0185_REV03!A:B,2,0)</f>
        <v>SFPB_TD_P</v>
      </c>
      <c r="H989" t="str">
        <f t="shared" si="106"/>
        <v>SFPB_TD_P</v>
      </c>
      <c r="I989" t="str">
        <f t="shared" si="107"/>
        <v>--</v>
      </c>
      <c r="J989" t="str">
        <f t="shared" si="108"/>
        <v>--</v>
      </c>
      <c r="K989">
        <f>IFERROR(IF(J989="--",IF(G989=H989,VLOOKUP(G989,RAW_b_TEI0185_REV03!L:N,3,0),SUM(VLOOKUP(H989,RAW_b_TEI0185_REV03!L:N,3,0),VLOOKUP(G989,RAW_b_TEI0185_REV03!L:N,3,0))),"---"),"---")</f>
        <v>73.983800000000002</v>
      </c>
      <c r="L989" t="str">
        <f t="shared" si="109"/>
        <v>J32-18</v>
      </c>
      <c r="M989" t="str">
        <f>IFERROR(IF(
COUNTIF(B2B!H:H,(IF(K989&lt;&gt;"---",IF(INDEX(RAW_b_TEI0185_REV03!B:D,MATCH(H989,RAW_b_TEI0185_REV03!B:B,0),3)=L989,INDEX(
RAW_b_TEI0185_REV03!B:D,MATCH(H989,INDEX(RAW_b_TEI0185_REV03!B:B,MATCH(H989,RAW_b_TEI0185_REV03!B:B,)+1):'RAW_b_TEI0185_REV03'!B12060,)+MATCH(H989,RAW_b_TEI0185_REV03!B:B,),3),INDEX(RAW_b_TEI0185_REV03!B:D,MATCH(H989,RAW_b_TEI0185_REV03!B:B,0),3)),"---")))=1,"---",IF(K989&lt;&gt;"---",IF(INDEX(RAW_b_TEI0185_REV03!B:D,MATCH(H989,RAW_b_TEI0185_REV03!B:B,0),3)=L989,INDEX(
RAW_b_TEI0185_REV03!B:D,MATCH(H989,INDEX(RAW_b_TEI0185_REV03!B:B,MATCH(H989,RAW_b_TEI0185_REV03!B:B,)+1):'RAW_b_TEI0185_REV03'!B12060,)+MATCH(H989,RAW_b_TEI0185_REV03!B:B,),3),INDEX(RAW_b_TEI0185_REV03!B:D,MATCH(H989,RAW_b_TEI0185_REV03!B:B,0),3)),"---")),"---")</f>
        <v>U1-AL129</v>
      </c>
      <c r="N989" t="str">
        <f>IFERROR(IF(AND(B989="B2B",J989="--"),L989,IF(
COUNTIF(B2B!H:H,(IF(K989&lt;&gt;"---",IF(INDEX(RAW_b_TEI0185_REV03!B:D,MATCH(H989,RAW_b_TEI0185_REV03!B:B,0),3)=L989,INDEX(
RAW_b_TEI0185_REV03!B:D,MATCH(H989,INDEX(RAW_b_TEI0185_REV03!B:B,MATCH(H989,RAW_b_TEI0185_REV03!B:B,)+1):'RAW_b_TEI0185_REV03'!B12060,)+MATCH(H989,RAW_b_TEI0185_REV03!B:B,),3),INDEX(RAW_b_TEI0185_REV03!B:D,MATCH(H989,RAW_b_TEI0185_REV03!B:B,0),3)),"---")))=0,"---",IF(K989&lt;&gt;"---",IF(INDEX(RAW_b_TEI0185_REV03!B:D,MATCH(H989,RAW_b_TEI0185_REV03!B:B,0),3)=L989,INDEX(
RAW_b_TEI0185_REV03!B:D,MATCH(H989,INDEX(RAW_b_TEI0185_REV03!B:B,MATCH(H989,RAW_b_TEI0185_REV03!B:B,)+1):'RAW_b_TEI0185_REV03'!B12060,)+MATCH(H989,RAW_b_TEI0185_REV03!B:B,),3),INDEX(RAW_b_TEI0185_REV03!B:D,MATCH(H989,RAW_b_TEI0185_REV03!B:B,0),3)),"---"))),"---")</f>
        <v>---</v>
      </c>
      <c r="T989">
        <f>COUNTIF(RAW_b_TEI0185_REV03!B:B,G989)</f>
        <v>2</v>
      </c>
      <c r="U989" t="str">
        <f t="shared" si="110"/>
        <v>zSFP+-SFPB_TD_P</v>
      </c>
      <c r="W989" t="str">
        <f>IF(IF(IFERROR(VLOOKUP(H989,$O$6:$O$50,1,),1)=1,1,0),IFERROR(VLOOKUP($F$2&amp;"-"&amp;H989,RAW_b_TEI0185_REV03!C:G,4,0),"--"),"---")</f>
        <v>AL129</v>
      </c>
      <c r="X989" t="str">
        <f t="shared" si="111"/>
        <v>---</v>
      </c>
    </row>
    <row r="990" spans="1:24" x14ac:dyDescent="0.25">
      <c r="A990" t="s">
        <v>6122</v>
      </c>
      <c r="B990" t="s">
        <v>6084</v>
      </c>
      <c r="C990" t="s">
        <v>2058</v>
      </c>
      <c r="D990" t="s">
        <v>1488</v>
      </c>
      <c r="E990">
        <v>19</v>
      </c>
      <c r="F990" t="str">
        <f t="shared" si="105"/>
        <v>J32-19</v>
      </c>
      <c r="G990" t="str">
        <f>VLOOKUP(F990,RAW_b_TEI0185_REV03!A:B,2,0)</f>
        <v>SFPB_TD_N</v>
      </c>
      <c r="H990" t="str">
        <f t="shared" si="106"/>
        <v>SFPB_TD_N</v>
      </c>
      <c r="I990" t="str">
        <f t="shared" si="107"/>
        <v>--</v>
      </c>
      <c r="J990" t="str">
        <f t="shared" si="108"/>
        <v>--</v>
      </c>
      <c r="K990">
        <f>IFERROR(IF(J990="--",IF(G990=H990,VLOOKUP(G990,RAW_b_TEI0185_REV03!L:N,3,0),SUM(VLOOKUP(H990,RAW_b_TEI0185_REV03!L:N,3,0),VLOOKUP(G990,RAW_b_TEI0185_REV03!L:N,3,0))),"---"),"---")</f>
        <v>73.949399999999997</v>
      </c>
      <c r="L990" t="str">
        <f t="shared" si="109"/>
        <v>J32-19</v>
      </c>
      <c r="M990" t="str">
        <f>IFERROR(IF(
COUNTIF(B2B!H:H,(IF(K990&lt;&gt;"---",IF(INDEX(RAW_b_TEI0185_REV03!B:D,MATCH(H990,RAW_b_TEI0185_REV03!B:B,0),3)=L990,INDEX(
RAW_b_TEI0185_REV03!B:D,MATCH(H990,INDEX(RAW_b_TEI0185_REV03!B:B,MATCH(H990,RAW_b_TEI0185_REV03!B:B,)+1):'RAW_b_TEI0185_REV03'!B12061,)+MATCH(H990,RAW_b_TEI0185_REV03!B:B,),3),INDEX(RAW_b_TEI0185_REV03!B:D,MATCH(H990,RAW_b_TEI0185_REV03!B:B,0),3)),"---")))=1,"---",IF(K990&lt;&gt;"---",IF(INDEX(RAW_b_TEI0185_REV03!B:D,MATCH(H990,RAW_b_TEI0185_REV03!B:B,0),3)=L990,INDEX(
RAW_b_TEI0185_REV03!B:D,MATCH(H990,INDEX(RAW_b_TEI0185_REV03!B:B,MATCH(H990,RAW_b_TEI0185_REV03!B:B,)+1):'RAW_b_TEI0185_REV03'!B12061,)+MATCH(H990,RAW_b_TEI0185_REV03!B:B,),3),INDEX(RAW_b_TEI0185_REV03!B:D,MATCH(H990,RAW_b_TEI0185_REV03!B:B,0),3)),"---")),"---")</f>
        <v>U1-AL126</v>
      </c>
      <c r="N990" t="str">
        <f>IFERROR(IF(AND(B990="B2B",J990="--"),L990,IF(
COUNTIF(B2B!H:H,(IF(K990&lt;&gt;"---",IF(INDEX(RAW_b_TEI0185_REV03!B:D,MATCH(H990,RAW_b_TEI0185_REV03!B:B,0),3)=L990,INDEX(
RAW_b_TEI0185_REV03!B:D,MATCH(H990,INDEX(RAW_b_TEI0185_REV03!B:B,MATCH(H990,RAW_b_TEI0185_REV03!B:B,)+1):'RAW_b_TEI0185_REV03'!B12061,)+MATCH(H990,RAW_b_TEI0185_REV03!B:B,),3),INDEX(RAW_b_TEI0185_REV03!B:D,MATCH(H990,RAW_b_TEI0185_REV03!B:B,0),3)),"---")))=0,"---",IF(K990&lt;&gt;"---",IF(INDEX(RAW_b_TEI0185_REV03!B:D,MATCH(H990,RAW_b_TEI0185_REV03!B:B,0),3)=L990,INDEX(
RAW_b_TEI0185_REV03!B:D,MATCH(H990,INDEX(RAW_b_TEI0185_REV03!B:B,MATCH(H990,RAW_b_TEI0185_REV03!B:B,)+1):'RAW_b_TEI0185_REV03'!B12061,)+MATCH(H990,RAW_b_TEI0185_REV03!B:B,),3),INDEX(RAW_b_TEI0185_REV03!B:D,MATCH(H990,RAW_b_TEI0185_REV03!B:B,0),3)),"---"))),"---")</f>
        <v>---</v>
      </c>
      <c r="T990">
        <f>COUNTIF(RAW_b_TEI0185_REV03!B:B,G990)</f>
        <v>2</v>
      </c>
      <c r="U990" t="str">
        <f t="shared" si="110"/>
        <v>zSFP+-SFPB_TD_N</v>
      </c>
      <c r="W990" t="str">
        <f>IF(IF(IFERROR(VLOOKUP(H990,$O$6:$O$50,1,),1)=1,1,0),IFERROR(VLOOKUP($F$2&amp;"-"&amp;H990,RAW_b_TEI0185_REV03!C:G,4,0),"--"),"---")</f>
        <v>AL126</v>
      </c>
      <c r="X990" t="str">
        <f t="shared" si="111"/>
        <v>---</v>
      </c>
    </row>
    <row r="991" spans="1:24" x14ac:dyDescent="0.25">
      <c r="A991" t="s">
        <v>6123</v>
      </c>
      <c r="B991" t="s">
        <v>6084</v>
      </c>
      <c r="C991" t="s">
        <v>294</v>
      </c>
      <c r="D991" t="s">
        <v>1488</v>
      </c>
      <c r="E991">
        <v>20</v>
      </c>
      <c r="F991" t="str">
        <f t="shared" si="105"/>
        <v>J32-20</v>
      </c>
      <c r="G991" t="str">
        <f>VLOOKUP(F991,RAW_b_TEI0185_REV03!A:B,2,0)</f>
        <v>GND</v>
      </c>
      <c r="H991" t="str">
        <f t="shared" si="106"/>
        <v>GND</v>
      </c>
      <c r="I991" t="str">
        <f t="shared" si="107"/>
        <v>--</v>
      </c>
      <c r="J991" t="str">
        <f t="shared" si="108"/>
        <v>---</v>
      </c>
      <c r="K991" t="str">
        <f>IFERROR(IF(J991="--",IF(G991=H991,VLOOKUP(G991,RAW_b_TEI0185_REV03!L:N,3,0),SUM(VLOOKUP(H991,RAW_b_TEI0185_REV03!L:N,3,0),VLOOKUP(G991,RAW_b_TEI0185_REV03!L:N,3,0))),"---"),"---")</f>
        <v>---</v>
      </c>
      <c r="L991" t="str">
        <f t="shared" si="109"/>
        <v>J32-20</v>
      </c>
      <c r="M991" t="str">
        <f>IFERROR(IF(
COUNTIF(B2B!H:H,(IF(K991&lt;&gt;"---",IF(INDEX(RAW_b_TEI0185_REV03!B:D,MATCH(H991,RAW_b_TEI0185_REV03!B:B,0),3)=L991,INDEX(
RAW_b_TEI0185_REV03!B:D,MATCH(H991,INDEX(RAW_b_TEI0185_REV03!B:B,MATCH(H991,RAW_b_TEI0185_REV03!B:B,)+1):'RAW_b_TEI0185_REV03'!B12062,)+MATCH(H991,RAW_b_TEI0185_REV03!B:B,),3),INDEX(RAW_b_TEI0185_REV03!B:D,MATCH(H991,RAW_b_TEI0185_REV03!B:B,0),3)),"---")))=1,"---",IF(K991&lt;&gt;"---",IF(INDEX(RAW_b_TEI0185_REV03!B:D,MATCH(H991,RAW_b_TEI0185_REV03!B:B,0),3)=L991,INDEX(
RAW_b_TEI0185_REV03!B:D,MATCH(H991,INDEX(RAW_b_TEI0185_REV03!B:B,MATCH(H991,RAW_b_TEI0185_REV03!B:B,)+1):'RAW_b_TEI0185_REV03'!B12062,)+MATCH(H991,RAW_b_TEI0185_REV03!B:B,),3),INDEX(RAW_b_TEI0185_REV03!B:D,MATCH(H991,RAW_b_TEI0185_REV03!B:B,0),3)),"---")),"---")</f>
        <v>---</v>
      </c>
      <c r="N991" t="str">
        <f>IFERROR(IF(AND(B991="B2B",J991="--"),L991,IF(
COUNTIF(B2B!H:H,(IF(K991&lt;&gt;"---",IF(INDEX(RAW_b_TEI0185_REV03!B:D,MATCH(H991,RAW_b_TEI0185_REV03!B:B,0),3)=L991,INDEX(
RAW_b_TEI0185_REV03!B:D,MATCH(H991,INDEX(RAW_b_TEI0185_REV03!B:B,MATCH(H991,RAW_b_TEI0185_REV03!B:B,)+1):'RAW_b_TEI0185_REV03'!B12062,)+MATCH(H991,RAW_b_TEI0185_REV03!B:B,),3),INDEX(RAW_b_TEI0185_REV03!B:D,MATCH(H991,RAW_b_TEI0185_REV03!B:B,0),3)),"---")))=0,"---",IF(K991&lt;&gt;"---",IF(INDEX(RAW_b_TEI0185_REV03!B:D,MATCH(H991,RAW_b_TEI0185_REV03!B:B,0),3)=L991,INDEX(
RAW_b_TEI0185_REV03!B:D,MATCH(H991,INDEX(RAW_b_TEI0185_REV03!B:B,MATCH(H991,RAW_b_TEI0185_REV03!B:B,)+1):'RAW_b_TEI0185_REV03'!B12062,)+MATCH(H991,RAW_b_TEI0185_REV03!B:B,),3),INDEX(RAW_b_TEI0185_REV03!B:D,MATCH(H991,RAW_b_TEI0185_REV03!B:B,0),3)),"---"))),"---")</f>
        <v>---</v>
      </c>
      <c r="T991">
        <f>COUNTIF(RAW_b_TEI0185_REV03!B:B,G991)</f>
        <v>2019</v>
      </c>
      <c r="U991" t="str">
        <f t="shared" si="110"/>
        <v>zSFP+-GND</v>
      </c>
      <c r="W991" t="str">
        <f>IF(IF(IFERROR(VLOOKUP(H991,$O$6:$O$50,1,),1)=1,1,0),IFERROR(VLOOKUP($F$2&amp;"-"&amp;H991,RAW_b_TEI0185_REV03!C:G,4,0),"--"),"---")</f>
        <v>---</v>
      </c>
      <c r="X991" t="str">
        <f t="shared" si="111"/>
        <v>---</v>
      </c>
    </row>
    <row r="992" spans="1:24" x14ac:dyDescent="0.25">
      <c r="A992" t="s">
        <v>6124</v>
      </c>
      <c r="B992" t="s">
        <v>5808</v>
      </c>
      <c r="C992" t="s">
        <v>1283</v>
      </c>
      <c r="D992" t="s">
        <v>889</v>
      </c>
      <c r="E992">
        <v>1</v>
      </c>
      <c r="F992" t="str">
        <f t="shared" si="105"/>
        <v>J34-1</v>
      </c>
      <c r="G992" t="str">
        <f>VLOOKUP(F992,RAW_b_TEI0185_REV03!A:B,2,0)</f>
        <v>JTAG_TCK</v>
      </c>
      <c r="H992" t="str">
        <f t="shared" si="106"/>
        <v>JTAG_TCK</v>
      </c>
      <c r="I992" t="str">
        <f t="shared" si="107"/>
        <v>--</v>
      </c>
      <c r="J992" t="str">
        <f t="shared" si="108"/>
        <v>--</v>
      </c>
      <c r="K992">
        <f>IFERROR(IF(J992="--",IF(G992=H992,VLOOKUP(G992,RAW_b_TEI0185_REV03!L:N,3,0),SUM(VLOOKUP(H992,RAW_b_TEI0185_REV03!L:N,3,0),VLOOKUP(G992,RAW_b_TEI0185_REV03!L:N,3,0))),"---"),"---")</f>
        <v>194.08580000000001</v>
      </c>
      <c r="L992" t="str">
        <f t="shared" si="109"/>
        <v>J34-1</v>
      </c>
      <c r="M992" t="str">
        <f>IFERROR(IF(
COUNTIF(B2B!H:H,(IF(K992&lt;&gt;"---",IF(INDEX(RAW_b_TEI0185_REV03!B:D,MATCH(H992,RAW_b_TEI0185_REV03!B:B,0),3)=L992,INDEX(
RAW_b_TEI0185_REV03!B:D,MATCH(H992,INDEX(RAW_b_TEI0185_REV03!B:B,MATCH(H992,RAW_b_TEI0185_REV03!B:B,)+1):'RAW_b_TEI0185_REV03'!B12063,)+MATCH(H992,RAW_b_TEI0185_REV03!B:B,),3),INDEX(RAW_b_TEI0185_REV03!B:D,MATCH(H992,RAW_b_TEI0185_REV03!B:B,0),3)),"---")))=1,"---",IF(K992&lt;&gt;"---",IF(INDEX(RAW_b_TEI0185_REV03!B:D,MATCH(H992,RAW_b_TEI0185_REV03!B:B,0),3)=L992,INDEX(
RAW_b_TEI0185_REV03!B:D,MATCH(H992,INDEX(RAW_b_TEI0185_REV03!B:B,MATCH(H992,RAW_b_TEI0185_REV03!B:B,)+1):'RAW_b_TEI0185_REV03'!B12063,)+MATCH(H992,RAW_b_TEI0185_REV03!B:B,),3),INDEX(RAW_b_TEI0185_REV03!B:D,MATCH(H992,RAW_b_TEI0185_REV03!B:B,0),3)),"---")),"---")</f>
        <v>U1-CA109</v>
      </c>
      <c r="N992" t="str">
        <f>IFERROR(IF(AND(B992="B2B",J992="--"),L992,IF(
COUNTIF(B2B!H:H,(IF(K992&lt;&gt;"---",IF(INDEX(RAW_b_TEI0185_REV03!B:D,MATCH(H992,RAW_b_TEI0185_REV03!B:B,0),3)=L992,INDEX(
RAW_b_TEI0185_REV03!B:D,MATCH(H992,INDEX(RAW_b_TEI0185_REV03!B:B,MATCH(H992,RAW_b_TEI0185_REV03!B:B,)+1):'RAW_b_TEI0185_REV03'!B12063,)+MATCH(H992,RAW_b_TEI0185_REV03!B:B,),3),INDEX(RAW_b_TEI0185_REV03!B:D,MATCH(H992,RAW_b_TEI0185_REV03!B:B,0),3)),"---")))=0,"---",IF(K992&lt;&gt;"---",IF(INDEX(RAW_b_TEI0185_REV03!B:D,MATCH(H992,RAW_b_TEI0185_REV03!B:B,0),3)=L992,INDEX(
RAW_b_TEI0185_REV03!B:D,MATCH(H992,INDEX(RAW_b_TEI0185_REV03!B:B,MATCH(H992,RAW_b_TEI0185_REV03!B:B,)+1):'RAW_b_TEI0185_REV03'!B12063,)+MATCH(H992,RAW_b_TEI0185_REV03!B:B,),3),INDEX(RAW_b_TEI0185_REV03!B:D,MATCH(H992,RAW_b_TEI0185_REV03!B:B,0),3)),"---"))),"---")</f>
        <v>---</v>
      </c>
      <c r="T992">
        <f>COUNTIF(RAW_b_TEI0185_REV03!B:B,G992)</f>
        <v>3</v>
      </c>
      <c r="U992" t="str">
        <f t="shared" si="110"/>
        <v>Pin Header-JTAG_TCK</v>
      </c>
      <c r="W992" t="str">
        <f>IF(IF(IFERROR(VLOOKUP(H992,$O$6:$O$50,1,),1)=1,1,0),IFERROR(VLOOKUP($F$2&amp;"-"&amp;H992,RAW_b_TEI0185_REV03!C:G,4,0),"--"),"---")</f>
        <v>CA109</v>
      </c>
      <c r="X992" t="str">
        <f t="shared" si="111"/>
        <v>---</v>
      </c>
    </row>
    <row r="993" spans="1:24" x14ac:dyDescent="0.25">
      <c r="A993" t="s">
        <v>6125</v>
      </c>
      <c r="B993" t="s">
        <v>5808</v>
      </c>
      <c r="C993" t="s">
        <v>294</v>
      </c>
      <c r="D993" t="s">
        <v>889</v>
      </c>
      <c r="E993">
        <v>2</v>
      </c>
      <c r="F993" t="str">
        <f t="shared" si="105"/>
        <v>J34-2</v>
      </c>
      <c r="G993" t="str">
        <f>VLOOKUP(F993,RAW_b_TEI0185_REV03!A:B,2,0)</f>
        <v>GND</v>
      </c>
      <c r="H993" t="str">
        <f t="shared" si="106"/>
        <v>GND</v>
      </c>
      <c r="I993" t="str">
        <f t="shared" si="107"/>
        <v>--</v>
      </c>
      <c r="J993" t="str">
        <f t="shared" si="108"/>
        <v>---</v>
      </c>
      <c r="K993" t="str">
        <f>IFERROR(IF(J993="--",IF(G993=H993,VLOOKUP(G993,RAW_b_TEI0185_REV03!L:N,3,0),SUM(VLOOKUP(H993,RAW_b_TEI0185_REV03!L:N,3,0),VLOOKUP(G993,RAW_b_TEI0185_REV03!L:N,3,0))),"---"),"---")</f>
        <v>---</v>
      </c>
      <c r="L993" t="str">
        <f t="shared" si="109"/>
        <v>J34-2</v>
      </c>
      <c r="M993" t="str">
        <f>IFERROR(IF(
COUNTIF(B2B!H:H,(IF(K993&lt;&gt;"---",IF(INDEX(RAW_b_TEI0185_REV03!B:D,MATCH(H993,RAW_b_TEI0185_REV03!B:B,0),3)=L993,INDEX(
RAW_b_TEI0185_REV03!B:D,MATCH(H993,INDEX(RAW_b_TEI0185_REV03!B:B,MATCH(H993,RAW_b_TEI0185_REV03!B:B,)+1):'RAW_b_TEI0185_REV03'!B12064,)+MATCH(H993,RAW_b_TEI0185_REV03!B:B,),3),INDEX(RAW_b_TEI0185_REV03!B:D,MATCH(H993,RAW_b_TEI0185_REV03!B:B,0),3)),"---")))=1,"---",IF(K993&lt;&gt;"---",IF(INDEX(RAW_b_TEI0185_REV03!B:D,MATCH(H993,RAW_b_TEI0185_REV03!B:B,0),3)=L993,INDEX(
RAW_b_TEI0185_REV03!B:D,MATCH(H993,INDEX(RAW_b_TEI0185_REV03!B:B,MATCH(H993,RAW_b_TEI0185_REV03!B:B,)+1):'RAW_b_TEI0185_REV03'!B12064,)+MATCH(H993,RAW_b_TEI0185_REV03!B:B,),3),INDEX(RAW_b_TEI0185_REV03!B:D,MATCH(H993,RAW_b_TEI0185_REV03!B:B,0),3)),"---")),"---")</f>
        <v>---</v>
      </c>
      <c r="N993" t="str">
        <f>IFERROR(IF(AND(B993="B2B",J993="--"),L993,IF(
COUNTIF(B2B!H:H,(IF(K993&lt;&gt;"---",IF(INDEX(RAW_b_TEI0185_REV03!B:D,MATCH(H993,RAW_b_TEI0185_REV03!B:B,0),3)=L993,INDEX(
RAW_b_TEI0185_REV03!B:D,MATCH(H993,INDEX(RAW_b_TEI0185_REV03!B:B,MATCH(H993,RAW_b_TEI0185_REV03!B:B,)+1):'RAW_b_TEI0185_REV03'!B12064,)+MATCH(H993,RAW_b_TEI0185_REV03!B:B,),3),INDEX(RAW_b_TEI0185_REV03!B:D,MATCH(H993,RAW_b_TEI0185_REV03!B:B,0),3)),"---")))=0,"---",IF(K993&lt;&gt;"---",IF(INDEX(RAW_b_TEI0185_REV03!B:D,MATCH(H993,RAW_b_TEI0185_REV03!B:B,0),3)=L993,INDEX(
RAW_b_TEI0185_REV03!B:D,MATCH(H993,INDEX(RAW_b_TEI0185_REV03!B:B,MATCH(H993,RAW_b_TEI0185_REV03!B:B,)+1):'RAW_b_TEI0185_REV03'!B12064,)+MATCH(H993,RAW_b_TEI0185_REV03!B:B,),3),INDEX(RAW_b_TEI0185_REV03!B:D,MATCH(H993,RAW_b_TEI0185_REV03!B:B,0),3)),"---"))),"---")</f>
        <v>---</v>
      </c>
      <c r="T993">
        <f>COUNTIF(RAW_b_TEI0185_REV03!B:B,G993)</f>
        <v>2019</v>
      </c>
      <c r="U993" t="str">
        <f t="shared" si="110"/>
        <v>Pin Header-GND</v>
      </c>
      <c r="W993" t="str">
        <f>IF(IF(IFERROR(VLOOKUP(H993,$O$6:$O$50,1,),1)=1,1,0),IFERROR(VLOOKUP($F$2&amp;"-"&amp;H993,RAW_b_TEI0185_REV03!C:G,4,0),"--"),"---")</f>
        <v>---</v>
      </c>
      <c r="X993" t="str">
        <f t="shared" si="111"/>
        <v>---</v>
      </c>
    </row>
    <row r="994" spans="1:24" x14ac:dyDescent="0.25">
      <c r="A994" t="s">
        <v>6126</v>
      </c>
      <c r="B994" t="s">
        <v>5808</v>
      </c>
      <c r="C994" t="s">
        <v>1285</v>
      </c>
      <c r="D994" t="s">
        <v>889</v>
      </c>
      <c r="E994">
        <v>3</v>
      </c>
      <c r="F994" t="str">
        <f t="shared" si="105"/>
        <v>J34-3</v>
      </c>
      <c r="G994" t="str">
        <f>VLOOKUP(F994,RAW_b_TEI0185_REV03!A:B,2,0)</f>
        <v>JTAG_TDO</v>
      </c>
      <c r="H994" t="str">
        <f t="shared" si="106"/>
        <v>JTAG_TDO</v>
      </c>
      <c r="I994" t="str">
        <f t="shared" si="107"/>
        <v>--</v>
      </c>
      <c r="J994" t="str">
        <f t="shared" si="108"/>
        <v>--</v>
      </c>
      <c r="K994">
        <f>IFERROR(IF(J994="--",IF(G994=H994,VLOOKUP(G994,RAW_b_TEI0185_REV03!L:N,3,0),SUM(VLOOKUP(H994,RAW_b_TEI0185_REV03!L:N,3,0),VLOOKUP(G994,RAW_b_TEI0185_REV03!L:N,3,0))),"---"),"---")</f>
        <v>195.03559999999999</v>
      </c>
      <c r="L994" t="str">
        <f t="shared" si="109"/>
        <v>J34-3</v>
      </c>
      <c r="M994" t="str">
        <f>IFERROR(IF(
COUNTIF(B2B!H:H,(IF(K994&lt;&gt;"---",IF(INDEX(RAW_b_TEI0185_REV03!B:D,MATCH(H994,RAW_b_TEI0185_REV03!B:B,0),3)=L994,INDEX(
RAW_b_TEI0185_REV03!B:D,MATCH(H994,INDEX(RAW_b_TEI0185_REV03!B:B,MATCH(H994,RAW_b_TEI0185_REV03!B:B,)+1):'RAW_b_TEI0185_REV03'!B12065,)+MATCH(H994,RAW_b_TEI0185_REV03!B:B,),3),INDEX(RAW_b_TEI0185_REV03!B:D,MATCH(H994,RAW_b_TEI0185_REV03!B:B,0),3)),"---")))=1,"---",IF(K994&lt;&gt;"---",IF(INDEX(RAW_b_TEI0185_REV03!B:D,MATCH(H994,RAW_b_TEI0185_REV03!B:B,0),3)=L994,INDEX(
RAW_b_TEI0185_REV03!B:D,MATCH(H994,INDEX(RAW_b_TEI0185_REV03!B:B,MATCH(H994,RAW_b_TEI0185_REV03!B:B,)+1):'RAW_b_TEI0185_REV03'!B12065,)+MATCH(H994,RAW_b_TEI0185_REV03!B:B,),3),INDEX(RAW_b_TEI0185_REV03!B:D,MATCH(H994,RAW_b_TEI0185_REV03!B:B,0),3)),"---")),"---")</f>
        <v>U1-BW109</v>
      </c>
      <c r="N994" t="str">
        <f>IFERROR(IF(AND(B994="B2B",J994="--"),L994,IF(
COUNTIF(B2B!H:H,(IF(K994&lt;&gt;"---",IF(INDEX(RAW_b_TEI0185_REV03!B:D,MATCH(H994,RAW_b_TEI0185_REV03!B:B,0),3)=L994,INDEX(
RAW_b_TEI0185_REV03!B:D,MATCH(H994,INDEX(RAW_b_TEI0185_REV03!B:B,MATCH(H994,RAW_b_TEI0185_REV03!B:B,)+1):'RAW_b_TEI0185_REV03'!B12065,)+MATCH(H994,RAW_b_TEI0185_REV03!B:B,),3),INDEX(RAW_b_TEI0185_REV03!B:D,MATCH(H994,RAW_b_TEI0185_REV03!B:B,0),3)),"---")))=0,"---",IF(K994&lt;&gt;"---",IF(INDEX(RAW_b_TEI0185_REV03!B:D,MATCH(H994,RAW_b_TEI0185_REV03!B:B,0),3)=L994,INDEX(
RAW_b_TEI0185_REV03!B:D,MATCH(H994,INDEX(RAW_b_TEI0185_REV03!B:B,MATCH(H994,RAW_b_TEI0185_REV03!B:B,)+1):'RAW_b_TEI0185_REV03'!B12065,)+MATCH(H994,RAW_b_TEI0185_REV03!B:B,),3),INDEX(RAW_b_TEI0185_REV03!B:D,MATCH(H994,RAW_b_TEI0185_REV03!B:B,0),3)),"---"))),"---")</f>
        <v>---</v>
      </c>
      <c r="T994">
        <f>COUNTIF(RAW_b_TEI0185_REV03!B:B,G994)</f>
        <v>2</v>
      </c>
      <c r="U994" t="str">
        <f t="shared" si="110"/>
        <v>Pin Header-JTAG_TDO</v>
      </c>
      <c r="W994" t="str">
        <f>IF(IF(IFERROR(VLOOKUP(H994,$O$6:$O$50,1,),1)=1,1,0),IFERROR(VLOOKUP($F$2&amp;"-"&amp;H994,RAW_b_TEI0185_REV03!C:G,4,0),"--"),"---")</f>
        <v>BW109</v>
      </c>
      <c r="X994" t="str">
        <f t="shared" si="111"/>
        <v>---</v>
      </c>
    </row>
    <row r="995" spans="1:24" x14ac:dyDescent="0.25">
      <c r="A995" t="s">
        <v>6127</v>
      </c>
      <c r="B995" t="s">
        <v>5808</v>
      </c>
      <c r="C995" t="s">
        <v>317</v>
      </c>
      <c r="D995" t="s">
        <v>889</v>
      </c>
      <c r="E995">
        <v>4</v>
      </c>
      <c r="F995" t="str">
        <f t="shared" si="105"/>
        <v>J34-4</v>
      </c>
      <c r="G995" t="str">
        <f>VLOOKUP(F995,RAW_b_TEI0185_REV03!A:B,2,0)</f>
        <v>1.8V</v>
      </c>
      <c r="H995" t="str">
        <f t="shared" si="106"/>
        <v>1.8V</v>
      </c>
      <c r="I995" t="str">
        <f t="shared" si="107"/>
        <v>--</v>
      </c>
      <c r="J995" t="str">
        <f t="shared" si="108"/>
        <v>---</v>
      </c>
      <c r="K995" t="str">
        <f>IFERROR(IF(J995="--",IF(G995=H995,VLOOKUP(G995,RAW_b_TEI0185_REV03!L:N,3,0),SUM(VLOOKUP(H995,RAW_b_TEI0185_REV03!L:N,3,0),VLOOKUP(G995,RAW_b_TEI0185_REV03!L:N,3,0))),"---"),"---")</f>
        <v>---</v>
      </c>
      <c r="L995" t="str">
        <f t="shared" si="109"/>
        <v>J34-4</v>
      </c>
      <c r="M995" t="str">
        <f>IFERROR(IF(
COUNTIF(B2B!H:H,(IF(K995&lt;&gt;"---",IF(INDEX(RAW_b_TEI0185_REV03!B:D,MATCH(H995,RAW_b_TEI0185_REV03!B:B,0),3)=L995,INDEX(
RAW_b_TEI0185_REV03!B:D,MATCH(H995,INDEX(RAW_b_TEI0185_REV03!B:B,MATCH(H995,RAW_b_TEI0185_REV03!B:B,)+1):'RAW_b_TEI0185_REV03'!B12066,)+MATCH(H995,RAW_b_TEI0185_REV03!B:B,),3),INDEX(RAW_b_TEI0185_REV03!B:D,MATCH(H995,RAW_b_TEI0185_REV03!B:B,0),3)),"---")))=1,"---",IF(K995&lt;&gt;"---",IF(INDEX(RAW_b_TEI0185_REV03!B:D,MATCH(H995,RAW_b_TEI0185_REV03!B:B,0),3)=L995,INDEX(
RAW_b_TEI0185_REV03!B:D,MATCH(H995,INDEX(RAW_b_TEI0185_REV03!B:B,MATCH(H995,RAW_b_TEI0185_REV03!B:B,)+1):'RAW_b_TEI0185_REV03'!B12066,)+MATCH(H995,RAW_b_TEI0185_REV03!B:B,),3),INDEX(RAW_b_TEI0185_REV03!B:D,MATCH(H995,RAW_b_TEI0185_REV03!B:B,0),3)),"---")),"---")</f>
        <v>---</v>
      </c>
      <c r="N995" t="str">
        <f>IFERROR(IF(AND(B995="B2B",J995="--"),L995,IF(
COUNTIF(B2B!H:H,(IF(K995&lt;&gt;"---",IF(INDEX(RAW_b_TEI0185_REV03!B:D,MATCH(H995,RAW_b_TEI0185_REV03!B:B,0),3)=L995,INDEX(
RAW_b_TEI0185_REV03!B:D,MATCH(H995,INDEX(RAW_b_TEI0185_REV03!B:B,MATCH(H995,RAW_b_TEI0185_REV03!B:B,)+1):'RAW_b_TEI0185_REV03'!B12066,)+MATCH(H995,RAW_b_TEI0185_REV03!B:B,),3),INDEX(RAW_b_TEI0185_REV03!B:D,MATCH(H995,RAW_b_TEI0185_REV03!B:B,0),3)),"---")))=0,"---",IF(K995&lt;&gt;"---",IF(INDEX(RAW_b_TEI0185_REV03!B:D,MATCH(H995,RAW_b_TEI0185_REV03!B:B,0),3)=L995,INDEX(
RAW_b_TEI0185_REV03!B:D,MATCH(H995,INDEX(RAW_b_TEI0185_REV03!B:B,MATCH(H995,RAW_b_TEI0185_REV03!B:B,)+1):'RAW_b_TEI0185_REV03'!B12066,)+MATCH(H995,RAW_b_TEI0185_REV03!B:B,),3),INDEX(RAW_b_TEI0185_REV03!B:D,MATCH(H995,RAW_b_TEI0185_REV03!B:B,0),3)),"---"))),"---")</f>
        <v>---</v>
      </c>
      <c r="T995">
        <f>COUNTIF(RAW_b_TEI0185_REV03!B:B,G995)</f>
        <v>122</v>
      </c>
      <c r="U995" t="str">
        <f t="shared" si="110"/>
        <v>Pin Header-1.8V</v>
      </c>
      <c r="W995" t="str">
        <f>IF(IF(IFERROR(VLOOKUP(H995,$O$6:$O$50,1,),1)=1,1,0),IFERROR(VLOOKUP($F$2&amp;"-"&amp;H995,RAW_b_TEI0185_REV03!C:G,4,0),"--"),"---")</f>
        <v>---</v>
      </c>
      <c r="X995" t="str">
        <f t="shared" si="111"/>
        <v>---</v>
      </c>
    </row>
    <row r="996" spans="1:24" x14ac:dyDescent="0.25">
      <c r="A996" t="s">
        <v>6128</v>
      </c>
      <c r="B996" t="s">
        <v>5808</v>
      </c>
      <c r="C996" t="s">
        <v>1286</v>
      </c>
      <c r="D996" t="s">
        <v>889</v>
      </c>
      <c r="E996">
        <v>5</v>
      </c>
      <c r="F996" t="str">
        <f t="shared" si="105"/>
        <v>J34-5</v>
      </c>
      <c r="G996" t="str">
        <f>VLOOKUP(F996,RAW_b_TEI0185_REV03!A:B,2,0)</f>
        <v>JTAG_TMS</v>
      </c>
      <c r="H996" t="str">
        <f t="shared" si="106"/>
        <v>JTAG_TMS</v>
      </c>
      <c r="I996" t="str">
        <f t="shared" si="107"/>
        <v>--</v>
      </c>
      <c r="J996" t="str">
        <f t="shared" si="108"/>
        <v>--</v>
      </c>
      <c r="K996">
        <f>IFERROR(IF(J996="--",IF(G996=H996,VLOOKUP(G996,RAW_b_TEI0185_REV03!L:N,3,0),SUM(VLOOKUP(H996,RAW_b_TEI0185_REV03!L:N,3,0),VLOOKUP(G996,RAW_b_TEI0185_REV03!L:N,3,0))),"---"),"---")</f>
        <v>199.7216</v>
      </c>
      <c r="L996" t="str">
        <f t="shared" si="109"/>
        <v>J34-5</v>
      </c>
      <c r="M996" t="str">
        <f>IFERROR(IF(
COUNTIF(B2B!H:H,(IF(K996&lt;&gt;"---",IF(INDEX(RAW_b_TEI0185_REV03!B:D,MATCH(H996,RAW_b_TEI0185_REV03!B:B,0),3)=L996,INDEX(
RAW_b_TEI0185_REV03!B:D,MATCH(H996,INDEX(RAW_b_TEI0185_REV03!B:B,MATCH(H996,RAW_b_TEI0185_REV03!B:B,)+1):'RAW_b_TEI0185_REV03'!B12067,)+MATCH(H996,RAW_b_TEI0185_REV03!B:B,),3),INDEX(RAW_b_TEI0185_REV03!B:D,MATCH(H996,RAW_b_TEI0185_REV03!B:B,0),3)),"---")))=1,"---",IF(K996&lt;&gt;"---",IF(INDEX(RAW_b_TEI0185_REV03!B:D,MATCH(H996,RAW_b_TEI0185_REV03!B:B,0),3)=L996,INDEX(
RAW_b_TEI0185_REV03!B:D,MATCH(H996,INDEX(RAW_b_TEI0185_REV03!B:B,MATCH(H996,RAW_b_TEI0185_REV03!B:B,)+1):'RAW_b_TEI0185_REV03'!B12067,)+MATCH(H996,RAW_b_TEI0185_REV03!B:B,),3),INDEX(RAW_b_TEI0185_REV03!B:D,MATCH(H996,RAW_b_TEI0185_REV03!B:B,0),3)),"---")),"---")</f>
        <v>U1-CA112</v>
      </c>
      <c r="N996" t="str">
        <f>IFERROR(IF(AND(B996="B2B",J996="--"),L996,IF(
COUNTIF(B2B!H:H,(IF(K996&lt;&gt;"---",IF(INDEX(RAW_b_TEI0185_REV03!B:D,MATCH(H996,RAW_b_TEI0185_REV03!B:B,0),3)=L996,INDEX(
RAW_b_TEI0185_REV03!B:D,MATCH(H996,INDEX(RAW_b_TEI0185_REV03!B:B,MATCH(H996,RAW_b_TEI0185_REV03!B:B,)+1):'RAW_b_TEI0185_REV03'!B12067,)+MATCH(H996,RAW_b_TEI0185_REV03!B:B,),3),INDEX(RAW_b_TEI0185_REV03!B:D,MATCH(H996,RAW_b_TEI0185_REV03!B:B,0),3)),"---")))=0,"---",IF(K996&lt;&gt;"---",IF(INDEX(RAW_b_TEI0185_REV03!B:D,MATCH(H996,RAW_b_TEI0185_REV03!B:B,0),3)=L996,INDEX(
RAW_b_TEI0185_REV03!B:D,MATCH(H996,INDEX(RAW_b_TEI0185_REV03!B:B,MATCH(H996,RAW_b_TEI0185_REV03!B:B,)+1):'RAW_b_TEI0185_REV03'!B12067,)+MATCH(H996,RAW_b_TEI0185_REV03!B:B,),3),INDEX(RAW_b_TEI0185_REV03!B:D,MATCH(H996,RAW_b_TEI0185_REV03!B:B,0),3)),"---"))),"---")</f>
        <v>---</v>
      </c>
      <c r="T996">
        <f>COUNTIF(RAW_b_TEI0185_REV03!B:B,G996)</f>
        <v>3</v>
      </c>
      <c r="U996" t="str">
        <f t="shared" si="110"/>
        <v>Pin Header-JTAG_TMS</v>
      </c>
      <c r="W996" t="str">
        <f>IF(IF(IFERROR(VLOOKUP(H996,$O$6:$O$50,1,),1)=1,1,0),IFERROR(VLOOKUP($F$2&amp;"-"&amp;H996,RAW_b_TEI0185_REV03!C:G,4,0),"--"),"---")</f>
        <v>CA112</v>
      </c>
      <c r="X996" t="str">
        <f t="shared" si="111"/>
        <v>---</v>
      </c>
    </row>
    <row r="997" spans="1:24" x14ac:dyDescent="0.25">
      <c r="A997" t="s">
        <v>6129</v>
      </c>
      <c r="B997" t="s">
        <v>5808</v>
      </c>
      <c r="C997" t="s">
        <v>2000</v>
      </c>
      <c r="D997" t="s">
        <v>889</v>
      </c>
      <c r="E997">
        <v>6</v>
      </c>
      <c r="F997" t="str">
        <f t="shared" si="105"/>
        <v>J34-6</v>
      </c>
      <c r="G997" t="str">
        <f>VLOOKUP(F997,RAW_b_TEI0185_REV03!A:B,2,0)</f>
        <v>PROC_RST</v>
      </c>
      <c r="H997" t="str">
        <f t="shared" si="106"/>
        <v>PROC_RST</v>
      </c>
      <c r="I997" t="str">
        <f t="shared" si="107"/>
        <v>--</v>
      </c>
      <c r="J997" t="str">
        <f t="shared" si="108"/>
        <v>--</v>
      </c>
      <c r="K997">
        <f>IFERROR(IF(J997="--",IF(G997=H997,VLOOKUP(G997,RAW_b_TEI0185_REV03!L:N,3,0),SUM(VLOOKUP(H997,RAW_b_TEI0185_REV03!L:N,3,0),VLOOKUP(G997,RAW_b_TEI0185_REV03!L:N,3,0))),"---"),"---")</f>
        <v>0</v>
      </c>
      <c r="L997" t="str">
        <f t="shared" si="109"/>
        <v>J34-6</v>
      </c>
      <c r="M997" t="str">
        <f>IFERROR(IF(
COUNTIF(B2B!H:H,(IF(K997&lt;&gt;"---",IF(INDEX(RAW_b_TEI0185_REV03!B:D,MATCH(H997,RAW_b_TEI0185_REV03!B:B,0),3)=L997,INDEX(
RAW_b_TEI0185_REV03!B:D,MATCH(H997,INDEX(RAW_b_TEI0185_REV03!B:B,MATCH(H997,RAW_b_TEI0185_REV03!B:B,)+1):'RAW_b_TEI0185_REV03'!B12068,)+MATCH(H997,RAW_b_TEI0185_REV03!B:B,),3),INDEX(RAW_b_TEI0185_REV03!B:D,MATCH(H997,RAW_b_TEI0185_REV03!B:B,0),3)),"---")))=1,"---",IF(K997&lt;&gt;"---",IF(INDEX(RAW_b_TEI0185_REV03!B:D,MATCH(H997,RAW_b_TEI0185_REV03!B:B,0),3)=L997,INDEX(
RAW_b_TEI0185_REV03!B:D,MATCH(H997,INDEX(RAW_b_TEI0185_REV03!B:B,MATCH(H997,RAW_b_TEI0185_REV03!B:B,)+1):'RAW_b_TEI0185_REV03'!B12068,)+MATCH(H997,RAW_b_TEI0185_REV03!B:B,),3),INDEX(RAW_b_TEI0185_REV03!B:D,MATCH(H997,RAW_b_TEI0185_REV03!B:B,0),3)),"---")),"---")</f>
        <v>---</v>
      </c>
      <c r="N997" t="str">
        <f>IFERROR(IF(AND(B997="B2B",J997="--"),L997,IF(
COUNTIF(B2B!H:H,(IF(K997&lt;&gt;"---",IF(INDEX(RAW_b_TEI0185_REV03!B:D,MATCH(H997,RAW_b_TEI0185_REV03!B:B,0),3)=L997,INDEX(
RAW_b_TEI0185_REV03!B:D,MATCH(H997,INDEX(RAW_b_TEI0185_REV03!B:B,MATCH(H997,RAW_b_TEI0185_REV03!B:B,)+1):'RAW_b_TEI0185_REV03'!B12068,)+MATCH(H997,RAW_b_TEI0185_REV03!B:B,),3),INDEX(RAW_b_TEI0185_REV03!B:D,MATCH(H997,RAW_b_TEI0185_REV03!B:B,0),3)),"---")))=0,"---",IF(K997&lt;&gt;"---",IF(INDEX(RAW_b_TEI0185_REV03!B:D,MATCH(H997,RAW_b_TEI0185_REV03!B:B,0),3)=L997,INDEX(
RAW_b_TEI0185_REV03!B:D,MATCH(H997,INDEX(RAW_b_TEI0185_REV03!B:B,MATCH(H997,RAW_b_TEI0185_REV03!B:B,)+1):'RAW_b_TEI0185_REV03'!B12068,)+MATCH(H997,RAW_b_TEI0185_REV03!B:B,),3),INDEX(RAW_b_TEI0185_REV03!B:D,MATCH(H997,RAW_b_TEI0185_REV03!B:B,0),3)),"---"))),"---")</f>
        <v>---</v>
      </c>
      <c r="T997">
        <f>COUNTIF(RAW_b_TEI0185_REV03!B:B,G997)</f>
        <v>1</v>
      </c>
      <c r="U997" t="str">
        <f t="shared" si="110"/>
        <v>Pin Header-PROC_RST</v>
      </c>
      <c r="W997" t="str">
        <f>IF(IF(IFERROR(VLOOKUP(H997,$O$6:$O$50,1,),1)=1,1,0),IFERROR(VLOOKUP($F$2&amp;"-"&amp;H997,RAW_b_TEI0185_REV03!C:G,4,0),"--"),"---")</f>
        <v>--</v>
      </c>
      <c r="X997" t="str">
        <f t="shared" si="111"/>
        <v>---</v>
      </c>
    </row>
    <row r="998" spans="1:24" x14ac:dyDescent="0.25">
      <c r="A998" t="s">
        <v>6130</v>
      </c>
      <c r="B998" t="s">
        <v>5808</v>
      </c>
      <c r="C998" t="s">
        <v>744</v>
      </c>
      <c r="D998" t="s">
        <v>889</v>
      </c>
      <c r="E998">
        <v>7</v>
      </c>
      <c r="F998" t="str">
        <f t="shared" si="105"/>
        <v>J34-7</v>
      </c>
      <c r="G998" t="str">
        <f>VLOOKUP(F998,RAW_b_TEI0185_REV03!A:B,2,0)</f>
        <v>DBG_TXD</v>
      </c>
      <c r="H998" t="str">
        <f t="shared" si="106"/>
        <v>DBG_TXD</v>
      </c>
      <c r="I998" t="str">
        <f t="shared" si="107"/>
        <v>--</v>
      </c>
      <c r="J998" t="str">
        <f t="shared" si="108"/>
        <v>--</v>
      </c>
      <c r="K998">
        <f>IFERROR(IF(J998="--",IF(G998=H998,VLOOKUP(G998,RAW_b_TEI0185_REV03!L:N,3,0),SUM(VLOOKUP(H998,RAW_b_TEI0185_REV03!L:N,3,0),VLOOKUP(G998,RAW_b_TEI0185_REV03!L:N,3,0))),"---"),"---")</f>
        <v>180.61490000000001</v>
      </c>
      <c r="L998" t="str">
        <f t="shared" si="109"/>
        <v>J34-7</v>
      </c>
      <c r="M998" t="str">
        <f>IFERROR(IF(
COUNTIF(B2B!H:H,(IF(K998&lt;&gt;"---",IF(INDEX(RAW_b_TEI0185_REV03!B:D,MATCH(H998,RAW_b_TEI0185_REV03!B:B,0),3)=L998,INDEX(
RAW_b_TEI0185_REV03!B:D,MATCH(H998,INDEX(RAW_b_TEI0185_REV03!B:B,MATCH(H998,RAW_b_TEI0185_REV03!B:B,)+1):'RAW_b_TEI0185_REV03'!B12069,)+MATCH(H998,RAW_b_TEI0185_REV03!B:B,),3),INDEX(RAW_b_TEI0185_REV03!B:D,MATCH(H998,RAW_b_TEI0185_REV03!B:B,0),3)),"---")))=1,"---",IF(K998&lt;&gt;"---",IF(INDEX(RAW_b_TEI0185_REV03!B:D,MATCH(H998,RAW_b_TEI0185_REV03!B:B,0),3)=L998,INDEX(
RAW_b_TEI0185_REV03!B:D,MATCH(H998,INDEX(RAW_b_TEI0185_REV03!B:B,MATCH(H998,RAW_b_TEI0185_REV03!B:B,)+1):'RAW_b_TEI0185_REV03'!B12069,)+MATCH(H998,RAW_b_TEI0185_REV03!B:B,),3),INDEX(RAW_b_TEI0185_REV03!B:D,MATCH(H998,RAW_b_TEI0185_REV03!B:B,0),3)),"---")),"---")</f>
        <v>U1-BK22</v>
      </c>
      <c r="N998" t="str">
        <f>IFERROR(IF(AND(B998="B2B",J998="--"),L998,IF(
COUNTIF(B2B!H:H,(IF(K998&lt;&gt;"---",IF(INDEX(RAW_b_TEI0185_REV03!B:D,MATCH(H998,RAW_b_TEI0185_REV03!B:B,0),3)=L998,INDEX(
RAW_b_TEI0185_REV03!B:D,MATCH(H998,INDEX(RAW_b_TEI0185_REV03!B:B,MATCH(H998,RAW_b_TEI0185_REV03!B:B,)+1):'RAW_b_TEI0185_REV03'!B12069,)+MATCH(H998,RAW_b_TEI0185_REV03!B:B,),3),INDEX(RAW_b_TEI0185_REV03!B:D,MATCH(H998,RAW_b_TEI0185_REV03!B:B,0),3)),"---")))=0,"---",IF(K998&lt;&gt;"---",IF(INDEX(RAW_b_TEI0185_REV03!B:D,MATCH(H998,RAW_b_TEI0185_REV03!B:B,0),3)=L998,INDEX(
RAW_b_TEI0185_REV03!B:D,MATCH(H998,INDEX(RAW_b_TEI0185_REV03!B:B,MATCH(H998,RAW_b_TEI0185_REV03!B:B,)+1):'RAW_b_TEI0185_REV03'!B12069,)+MATCH(H998,RAW_b_TEI0185_REV03!B:B,),3),INDEX(RAW_b_TEI0185_REV03!B:D,MATCH(H998,RAW_b_TEI0185_REV03!B:B,0),3)),"---"))),"---")</f>
        <v>---</v>
      </c>
      <c r="T998">
        <f>COUNTIF(RAW_b_TEI0185_REV03!B:B,G998)</f>
        <v>2</v>
      </c>
      <c r="U998" t="str">
        <f t="shared" si="110"/>
        <v>Pin Header-DBG_TXD</v>
      </c>
      <c r="W998" t="str">
        <f>IF(IF(IFERROR(VLOOKUP(H998,$O$6:$O$50,1,),1)=1,1,0),IFERROR(VLOOKUP($F$2&amp;"-"&amp;H998,RAW_b_TEI0185_REV03!C:G,4,0),"--"),"---")</f>
        <v>BK22</v>
      </c>
      <c r="X998" t="str">
        <f t="shared" si="111"/>
        <v>---</v>
      </c>
    </row>
    <row r="999" spans="1:24" x14ac:dyDescent="0.25">
      <c r="A999" t="s">
        <v>6131</v>
      </c>
      <c r="B999" t="s">
        <v>5808</v>
      </c>
      <c r="C999" t="s">
        <v>741</v>
      </c>
      <c r="D999" t="s">
        <v>889</v>
      </c>
      <c r="E999">
        <v>8</v>
      </c>
      <c r="F999" t="str">
        <f t="shared" si="105"/>
        <v>J34-8</v>
      </c>
      <c r="G999" t="str">
        <f>VLOOKUP(F999,RAW_b_TEI0185_REV03!A:B,2,0)</f>
        <v>DBG_RXD</v>
      </c>
      <c r="H999" t="str">
        <f t="shared" si="106"/>
        <v>DBG_RXD</v>
      </c>
      <c r="I999" t="str">
        <f t="shared" si="107"/>
        <v>--</v>
      </c>
      <c r="J999" t="str">
        <f t="shared" si="108"/>
        <v>--</v>
      </c>
      <c r="K999">
        <f>IFERROR(IF(J999="--",IF(G999=H999,VLOOKUP(G999,RAW_b_TEI0185_REV03!L:N,3,0),SUM(VLOOKUP(H999,RAW_b_TEI0185_REV03!L:N,3,0),VLOOKUP(G999,RAW_b_TEI0185_REV03!L:N,3,0))),"---"),"---")</f>
        <v>187.44239999999999</v>
      </c>
      <c r="L999" t="str">
        <f t="shared" si="109"/>
        <v>J34-8</v>
      </c>
      <c r="M999" t="str">
        <f>IFERROR(IF(
COUNTIF(B2B!H:H,(IF(K999&lt;&gt;"---",IF(INDEX(RAW_b_TEI0185_REV03!B:D,MATCH(H999,RAW_b_TEI0185_REV03!B:B,0),3)=L999,INDEX(
RAW_b_TEI0185_REV03!B:D,MATCH(H999,INDEX(RAW_b_TEI0185_REV03!B:B,MATCH(H999,RAW_b_TEI0185_REV03!B:B,)+1):'RAW_b_TEI0185_REV03'!B12070,)+MATCH(H999,RAW_b_TEI0185_REV03!B:B,),3),INDEX(RAW_b_TEI0185_REV03!B:D,MATCH(H999,RAW_b_TEI0185_REV03!B:B,0),3)),"---")))=1,"---",IF(K999&lt;&gt;"---",IF(INDEX(RAW_b_TEI0185_REV03!B:D,MATCH(H999,RAW_b_TEI0185_REV03!B:B,0),3)=L999,INDEX(
RAW_b_TEI0185_REV03!B:D,MATCH(H999,INDEX(RAW_b_TEI0185_REV03!B:B,MATCH(H999,RAW_b_TEI0185_REV03!B:B,)+1):'RAW_b_TEI0185_REV03'!B12070,)+MATCH(H999,RAW_b_TEI0185_REV03!B:B,),3),INDEX(RAW_b_TEI0185_REV03!B:D,MATCH(H999,RAW_b_TEI0185_REV03!B:B,0),3)),"---")),"---")</f>
        <v>U1-CH4</v>
      </c>
      <c r="N999" t="str">
        <f>IFERROR(IF(AND(B999="B2B",J999="--"),L999,IF(
COUNTIF(B2B!H:H,(IF(K999&lt;&gt;"---",IF(INDEX(RAW_b_TEI0185_REV03!B:D,MATCH(H999,RAW_b_TEI0185_REV03!B:B,0),3)=L999,INDEX(
RAW_b_TEI0185_REV03!B:D,MATCH(H999,INDEX(RAW_b_TEI0185_REV03!B:B,MATCH(H999,RAW_b_TEI0185_REV03!B:B,)+1):'RAW_b_TEI0185_REV03'!B12070,)+MATCH(H999,RAW_b_TEI0185_REV03!B:B,),3),INDEX(RAW_b_TEI0185_REV03!B:D,MATCH(H999,RAW_b_TEI0185_REV03!B:B,0),3)),"---")))=0,"---",IF(K999&lt;&gt;"---",IF(INDEX(RAW_b_TEI0185_REV03!B:D,MATCH(H999,RAW_b_TEI0185_REV03!B:B,0),3)=L999,INDEX(
RAW_b_TEI0185_REV03!B:D,MATCH(H999,INDEX(RAW_b_TEI0185_REV03!B:B,MATCH(H999,RAW_b_TEI0185_REV03!B:B,)+1):'RAW_b_TEI0185_REV03'!B12070,)+MATCH(H999,RAW_b_TEI0185_REV03!B:B,),3),INDEX(RAW_b_TEI0185_REV03!B:D,MATCH(H999,RAW_b_TEI0185_REV03!B:B,0),3)),"---"))),"---")</f>
        <v>---</v>
      </c>
      <c r="T999">
        <f>COUNTIF(RAW_b_TEI0185_REV03!B:B,G999)</f>
        <v>2</v>
      </c>
      <c r="U999" t="str">
        <f t="shared" si="110"/>
        <v>Pin Header-DBG_RXD</v>
      </c>
      <c r="W999" t="str">
        <f>IF(IF(IFERROR(VLOOKUP(H999,$O$6:$O$50,1,),1)=1,1,0),IFERROR(VLOOKUP($F$2&amp;"-"&amp;H999,RAW_b_TEI0185_REV03!C:G,4,0),"--"),"---")</f>
        <v>CH4</v>
      </c>
      <c r="X999" t="str">
        <f t="shared" si="111"/>
        <v>---</v>
      </c>
    </row>
    <row r="1000" spans="1:24" x14ac:dyDescent="0.25">
      <c r="A1000" t="s">
        <v>6132</v>
      </c>
      <c r="B1000" t="s">
        <v>5808</v>
      </c>
      <c r="C1000" t="s">
        <v>1284</v>
      </c>
      <c r="D1000" t="s">
        <v>889</v>
      </c>
      <c r="E1000">
        <v>9</v>
      </c>
      <c r="F1000" t="str">
        <f t="shared" si="105"/>
        <v>J34-9</v>
      </c>
      <c r="G1000" t="str">
        <f>VLOOKUP(F1000,RAW_b_TEI0185_REV03!A:B,2,0)</f>
        <v>JTAG_TDI</v>
      </c>
      <c r="H1000" t="str">
        <f t="shared" si="106"/>
        <v>JTAG_TDI</v>
      </c>
      <c r="I1000" t="str">
        <f t="shared" si="107"/>
        <v>--</v>
      </c>
      <c r="J1000" t="str">
        <f t="shared" si="108"/>
        <v>--</v>
      </c>
      <c r="K1000">
        <f>IFERROR(IF(J1000="--",IF(G1000=H1000,VLOOKUP(G1000,RAW_b_TEI0185_REV03!L:N,3,0),SUM(VLOOKUP(H1000,RAW_b_TEI0185_REV03!L:N,3,0),VLOOKUP(G1000,RAW_b_TEI0185_REV03!L:N,3,0))),"---"),"---")</f>
        <v>203.84399999999999</v>
      </c>
      <c r="L1000" t="str">
        <f t="shared" si="109"/>
        <v>J34-9</v>
      </c>
      <c r="M1000" t="str">
        <f>IFERROR(IF(
COUNTIF(B2B!H:H,(IF(K1000&lt;&gt;"---",IF(INDEX(RAW_b_TEI0185_REV03!B:D,MATCH(H1000,RAW_b_TEI0185_REV03!B:B,0),3)=L1000,INDEX(
RAW_b_TEI0185_REV03!B:D,MATCH(H1000,INDEX(RAW_b_TEI0185_REV03!B:B,MATCH(H1000,RAW_b_TEI0185_REV03!B:B,)+1):'RAW_b_TEI0185_REV03'!B12071,)+MATCH(H1000,RAW_b_TEI0185_REV03!B:B,),3),INDEX(RAW_b_TEI0185_REV03!B:D,MATCH(H1000,RAW_b_TEI0185_REV03!B:B,0),3)),"---")))=1,"---",IF(K1000&lt;&gt;"---",IF(INDEX(RAW_b_TEI0185_REV03!B:D,MATCH(H1000,RAW_b_TEI0185_REV03!B:B,0),3)=L1000,INDEX(
RAW_b_TEI0185_REV03!B:D,MATCH(H1000,INDEX(RAW_b_TEI0185_REV03!B:B,MATCH(H1000,RAW_b_TEI0185_REV03!B:B,)+1):'RAW_b_TEI0185_REV03'!B12071,)+MATCH(H1000,RAW_b_TEI0185_REV03!B:B,),3),INDEX(RAW_b_TEI0185_REV03!B:D,MATCH(H1000,RAW_b_TEI0185_REV03!B:B,0),3)),"---")),"---")</f>
        <v>U1-BW112</v>
      </c>
      <c r="N1000" t="str">
        <f>IFERROR(IF(AND(B1000="B2B",J1000="--"),L1000,IF(
COUNTIF(B2B!H:H,(IF(K1000&lt;&gt;"---",IF(INDEX(RAW_b_TEI0185_REV03!B:D,MATCH(H1000,RAW_b_TEI0185_REV03!B:B,0),3)=L1000,INDEX(
RAW_b_TEI0185_REV03!B:D,MATCH(H1000,INDEX(RAW_b_TEI0185_REV03!B:B,MATCH(H1000,RAW_b_TEI0185_REV03!B:B,)+1):'RAW_b_TEI0185_REV03'!B12071,)+MATCH(H1000,RAW_b_TEI0185_REV03!B:B,),3),INDEX(RAW_b_TEI0185_REV03!B:D,MATCH(H1000,RAW_b_TEI0185_REV03!B:B,0),3)),"---")))=0,"---",IF(K1000&lt;&gt;"---",IF(INDEX(RAW_b_TEI0185_REV03!B:D,MATCH(H1000,RAW_b_TEI0185_REV03!B:B,0),3)=L1000,INDEX(
RAW_b_TEI0185_REV03!B:D,MATCH(H1000,INDEX(RAW_b_TEI0185_REV03!B:B,MATCH(H1000,RAW_b_TEI0185_REV03!B:B,)+1):'RAW_b_TEI0185_REV03'!B12071,)+MATCH(H1000,RAW_b_TEI0185_REV03!B:B,),3),INDEX(RAW_b_TEI0185_REV03!B:D,MATCH(H1000,RAW_b_TEI0185_REV03!B:B,0),3)),"---"))),"---")</f>
        <v>---</v>
      </c>
      <c r="T1000">
        <f>COUNTIF(RAW_b_TEI0185_REV03!B:B,G1000)</f>
        <v>3</v>
      </c>
      <c r="U1000" t="str">
        <f t="shared" si="110"/>
        <v>Pin Header-JTAG_TDI</v>
      </c>
      <c r="W1000" t="str">
        <f>IF(IF(IFERROR(VLOOKUP(H1000,$O$6:$O$50,1,),1)=1,1,0),IFERROR(VLOOKUP($F$2&amp;"-"&amp;H1000,RAW_b_TEI0185_REV03!C:G,4,0),"--"),"---")</f>
        <v>BW112</v>
      </c>
      <c r="X1000" t="str">
        <f t="shared" si="111"/>
        <v>---</v>
      </c>
    </row>
    <row r="1001" spans="1:24" x14ac:dyDescent="0.25">
      <c r="A1001" t="s">
        <v>6133</v>
      </c>
      <c r="B1001" t="s">
        <v>5808</v>
      </c>
      <c r="C1001" t="s">
        <v>294</v>
      </c>
      <c r="D1001" t="s">
        <v>889</v>
      </c>
      <c r="E1001">
        <v>10</v>
      </c>
      <c r="F1001" t="str">
        <f t="shared" si="105"/>
        <v>J34-10</v>
      </c>
      <c r="G1001" t="str">
        <f>VLOOKUP(F1001,RAW_b_TEI0185_REV03!A:B,2,0)</f>
        <v>GND</v>
      </c>
      <c r="H1001" t="str">
        <f t="shared" si="106"/>
        <v>GND</v>
      </c>
      <c r="I1001" t="str">
        <f t="shared" si="107"/>
        <v>--</v>
      </c>
      <c r="J1001" t="str">
        <f t="shared" si="108"/>
        <v>---</v>
      </c>
      <c r="K1001" t="str">
        <f>IFERROR(IF(J1001="--",IF(G1001=H1001,VLOOKUP(G1001,RAW_b_TEI0185_REV03!L:N,3,0),SUM(VLOOKUP(H1001,RAW_b_TEI0185_REV03!L:N,3,0),VLOOKUP(G1001,RAW_b_TEI0185_REV03!L:N,3,0))),"---"),"---")</f>
        <v>---</v>
      </c>
      <c r="L1001" t="str">
        <f t="shared" si="109"/>
        <v>J34-10</v>
      </c>
      <c r="M1001" t="str">
        <f>IFERROR(IF(
COUNTIF(B2B!H:H,(IF(K1001&lt;&gt;"---",IF(INDEX(RAW_b_TEI0185_REV03!B:D,MATCH(H1001,RAW_b_TEI0185_REV03!B:B,0),3)=L1001,INDEX(
RAW_b_TEI0185_REV03!B:D,MATCH(H1001,INDEX(RAW_b_TEI0185_REV03!B:B,MATCH(H1001,RAW_b_TEI0185_REV03!B:B,)+1):'RAW_b_TEI0185_REV03'!B12072,)+MATCH(H1001,RAW_b_TEI0185_REV03!B:B,),3),INDEX(RAW_b_TEI0185_REV03!B:D,MATCH(H1001,RAW_b_TEI0185_REV03!B:B,0),3)),"---")))=1,"---",IF(K1001&lt;&gt;"---",IF(INDEX(RAW_b_TEI0185_REV03!B:D,MATCH(H1001,RAW_b_TEI0185_REV03!B:B,0),3)=L1001,INDEX(
RAW_b_TEI0185_REV03!B:D,MATCH(H1001,INDEX(RAW_b_TEI0185_REV03!B:B,MATCH(H1001,RAW_b_TEI0185_REV03!B:B,)+1):'RAW_b_TEI0185_REV03'!B12072,)+MATCH(H1001,RAW_b_TEI0185_REV03!B:B,),3),INDEX(RAW_b_TEI0185_REV03!B:D,MATCH(H1001,RAW_b_TEI0185_REV03!B:B,0),3)),"---")),"---")</f>
        <v>---</v>
      </c>
      <c r="N1001" t="str">
        <f>IFERROR(IF(AND(B1001="B2B",J1001="--"),L1001,IF(
COUNTIF(B2B!H:H,(IF(K1001&lt;&gt;"---",IF(INDEX(RAW_b_TEI0185_REV03!B:D,MATCH(H1001,RAW_b_TEI0185_REV03!B:B,0),3)=L1001,INDEX(
RAW_b_TEI0185_REV03!B:D,MATCH(H1001,INDEX(RAW_b_TEI0185_REV03!B:B,MATCH(H1001,RAW_b_TEI0185_REV03!B:B,)+1):'RAW_b_TEI0185_REV03'!B12072,)+MATCH(H1001,RAW_b_TEI0185_REV03!B:B,),3),INDEX(RAW_b_TEI0185_REV03!B:D,MATCH(H1001,RAW_b_TEI0185_REV03!B:B,0),3)),"---")))=0,"---",IF(K1001&lt;&gt;"---",IF(INDEX(RAW_b_TEI0185_REV03!B:D,MATCH(H1001,RAW_b_TEI0185_REV03!B:B,0),3)=L1001,INDEX(
RAW_b_TEI0185_REV03!B:D,MATCH(H1001,INDEX(RAW_b_TEI0185_REV03!B:B,MATCH(H1001,RAW_b_TEI0185_REV03!B:B,)+1):'RAW_b_TEI0185_REV03'!B12072,)+MATCH(H1001,RAW_b_TEI0185_REV03!B:B,),3),INDEX(RAW_b_TEI0185_REV03!B:D,MATCH(H1001,RAW_b_TEI0185_REV03!B:B,0),3)),"---"))),"---")</f>
        <v>---</v>
      </c>
      <c r="T1001">
        <f>COUNTIF(RAW_b_TEI0185_REV03!B:B,G1001)</f>
        <v>2019</v>
      </c>
      <c r="U1001" t="str">
        <f t="shared" si="110"/>
        <v>Pin Header-GND</v>
      </c>
      <c r="W1001" t="str">
        <f>IF(IF(IFERROR(VLOOKUP(H1001,$O$6:$O$50,1,),1)=1,1,0),IFERROR(VLOOKUP($F$2&amp;"-"&amp;H1001,RAW_b_TEI0185_REV03!C:G,4,0),"--"),"---")</f>
        <v>---</v>
      </c>
      <c r="X1001" t="str">
        <f t="shared" si="111"/>
        <v>---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2D3DC-A6E3-4064-9683-833A5E633F6B}">
  <dimension ref="A1:AR6489"/>
  <sheetViews>
    <sheetView workbookViewId="0">
      <selection activeCell="AK6" sqref="AK6"/>
    </sheetView>
  </sheetViews>
  <sheetFormatPr baseColWidth="10" defaultRowHeight="15" x14ac:dyDescent="0.25"/>
  <sheetData>
    <row r="1" spans="1:44" x14ac:dyDescent="0.25">
      <c r="F1" t="s">
        <v>5204</v>
      </c>
    </row>
    <row r="2" spans="1:44" x14ac:dyDescent="0.25">
      <c r="F2" t="str">
        <f>VLOOKUP("TEI0185",FPGA_pin!$A1:$B100,2,0)</f>
        <v>U1</v>
      </c>
    </row>
    <row r="4" spans="1:44" x14ac:dyDescent="0.25">
      <c r="A4" t="s">
        <v>273</v>
      </c>
      <c r="B4" t="s">
        <v>283</v>
      </c>
      <c r="C4" t="s">
        <v>274</v>
      </c>
      <c r="D4" t="s">
        <v>275</v>
      </c>
      <c r="E4" t="s">
        <v>276</v>
      </c>
      <c r="F4" t="s">
        <v>284</v>
      </c>
      <c r="G4" t="s">
        <v>277</v>
      </c>
      <c r="H4" t="s">
        <v>278</v>
      </c>
      <c r="I4" t="s">
        <v>279</v>
      </c>
      <c r="L4" t="s">
        <v>280</v>
      </c>
      <c r="M4" t="s">
        <v>281</v>
      </c>
      <c r="N4" t="s">
        <v>282</v>
      </c>
    </row>
    <row r="5" spans="1:44" x14ac:dyDescent="0.25">
      <c r="A5" t="str">
        <f>$E5&amp;"-"&amp;$F5</f>
        <v>J1-A1</v>
      </c>
      <c r="B5" t="str">
        <f>IF(OR(E5=$A$2,E5=$B$2,E5=$C$2,E5=$D$2),"--",G5)</f>
        <v>PCIE_PRSNTb</v>
      </c>
      <c r="C5" t="str">
        <f>$E5&amp;"-"&amp;$G5</f>
        <v>J1-PCIE_PRSNTb</v>
      </c>
      <c r="D5" t="str">
        <f>A5</f>
        <v>J1-A1</v>
      </c>
      <c r="E5" t="s">
        <v>169</v>
      </c>
      <c r="F5" t="s">
        <v>285</v>
      </c>
      <c r="G5" t="s">
        <v>286</v>
      </c>
      <c r="L5" t="s">
        <v>287</v>
      </c>
      <c r="M5" t="s">
        <v>288</v>
      </c>
      <c r="N5">
        <v>0</v>
      </c>
      <c r="AA5" t="s">
        <v>9</v>
      </c>
      <c r="AB5" t="s">
        <v>5201</v>
      </c>
      <c r="AC5" t="s">
        <v>122</v>
      </c>
      <c r="AD5" t="s">
        <v>5202</v>
      </c>
      <c r="AE5" t="s">
        <v>5203</v>
      </c>
      <c r="AF5" t="s">
        <v>18</v>
      </c>
      <c r="AG5" t="s">
        <v>5205</v>
      </c>
      <c r="AH5" t="s">
        <v>5206</v>
      </c>
      <c r="AI5" t="s">
        <v>86</v>
      </c>
      <c r="AJ5" t="str">
        <f>IF(COUNTIF(CALC_CONN_TEI0185_REV03!F:F,IF(AH5&lt;&gt;"---",VLOOKUP(AD5,CALC_CONN_TEI0185_REV03!F:M,8,0),IF(IFERROR(IF(AD5=AH5,AI5,AH5),"---")="---","---",IF(COUNTIF(CALC_CONN_TEI0185_REV03!F:F,IFERROR(IF(AD5=AH5,AI5,AH5),"---"))&gt;0,"---",IFERROR(IF(AD5=AH5,AI5,AH5),"---")))))=1,IF(AH5&lt;&gt;"---",VLOOKUP(AD5,CALC_CONN_TEI0185_REV03!F:M,8,0),IF(IFERROR(IF(AD5=AH5,AI5,AH5),"---")="---","---",IF(COUNTIF(CALC_CONN_TEI0185_REV03!F:F,IFERROR(IF(AD5=AH5,AI5,AH5),"---"))&gt;0,"---",IFERROR(IF(AD5=AH5,AI5,AH5),"---")))),"---")</f>
        <v>---</v>
      </c>
      <c r="AK5" t="e">
        <f>IF(COUNTIF(CALC_CONN_TEI0185_REV03!F:F,IF(AH5&lt;&gt;"---",VLOOKUP(AD5,CALC_CONN_TEI0185_REV03!F:M,8,0),IF(IFERROR(IF(AD5=AH5,AI5,AH5),"---")="---","---",IF(COUNTIF(CALC_CONN_TEI0185_REV03!F:F,IFERROR(IF(AD5=AH5,AI5,AH5),"---"))&gt;0,"---",IFERROR(IF(AD5=AH5,AI5,AH5),"---")))))=0,IF(AH5&lt;&gt;"---",VLOOKUP(AD5,CALC_CONN_TEI0185_REV03!F:M,8,0),IF(IFERROR(IF(AD5=AH5,AI5,AH5),"---")="---","---",IF(COUNTIF(CALC_CONN_TEI0185_REV03!F:F,IFERROR(IF(AD5=AH5,AI5,AH5),"---"))&gt;0,"---",IFERROR(IF(AD5=AH5,AI5,AH5),"---")))),"---")</f>
        <v>#N/A</v>
      </c>
      <c r="AM5" t="s">
        <v>5207</v>
      </c>
      <c r="AO5" t="s">
        <v>5208</v>
      </c>
    </row>
    <row r="6" spans="1:44" x14ac:dyDescent="0.25">
      <c r="A6" t="str">
        <f t="shared" ref="A6:A69" si="0">$E6&amp;"-"&amp;$F6</f>
        <v>J1-A2</v>
      </c>
      <c r="B6" t="str">
        <f t="shared" ref="B6:B69" si="1">IF(OR(E6=$A$2,E6=$B$2,E6=$C$2,E6=$D$2),"--",G6)</f>
        <v>+12.0V_IN_B</v>
      </c>
      <c r="C6" t="str">
        <f t="shared" ref="C6:C69" si="2">$E6&amp;"-"&amp;$G6</f>
        <v>J1-+12.0V_IN_B</v>
      </c>
      <c r="D6" t="str">
        <f t="shared" ref="D6:D69" si="3">A6</f>
        <v>J1-A2</v>
      </c>
      <c r="E6" t="s">
        <v>169</v>
      </c>
      <c r="F6" t="s">
        <v>289</v>
      </c>
      <c r="G6" t="s">
        <v>290</v>
      </c>
      <c r="L6" t="s">
        <v>291</v>
      </c>
      <c r="M6" t="s">
        <v>288</v>
      </c>
      <c r="N6">
        <v>16.3687</v>
      </c>
      <c r="AB6" t="str">
        <f>B2B!D3</f>
        <v>J1</v>
      </c>
      <c r="AC6" t="str">
        <f>B2B!E3</f>
        <v>1</v>
      </c>
      <c r="AD6" t="str">
        <f>AB6&amp;"-"&amp;AC6</f>
        <v>J1-1</v>
      </c>
      <c r="AE6" t="e">
        <f>VLOOKUP(AD6,A:G,7,0)</f>
        <v>#N/A</v>
      </c>
      <c r="AF6" t="str">
        <f>IF(
IF(
IFERROR(VLOOKUP(AE6,$AM$6:$AM$50,1,),1)=1,1,0),
IFERROR(VLOOKUP($F$2&amp;"-"&amp;AE6,C:G,4,0),
"--"),"---")</f>
        <v>--</v>
      </c>
      <c r="AG6" t="e">
        <f>IF(AF6&lt;&gt;"---",VLOOKUP(AE6,L:N,3,0),"---")</f>
        <v>#N/A</v>
      </c>
      <c r="AH6" t="str">
        <f>IF(IFERROR(IF(IF(AF6="--",INDEX(D:D,MATCH(AE6,INDEX(B:B,MATCH(AE6,B:B,)+1):B10520,)+MATCH(AE6,B:B,)))=D6,VLOOKUP(AE6,B:D,3,0),IF(AF6="--",INDEX(D:D,MATCH(AE6,INDEX(B:B,MATCH(AE6,B:B,)+1):B10520,)+MATCH(AE6,B:B,)),"---")),"---")=AD6,"---",IFERROR(IF(IF(AF6="--",INDEX(D:D,MATCH(AE6,INDEX(B:B,MATCH(AE6,B:B,)+1):B10520,)+MATCH(AE6,B:B,)))=AD6,VLOOKUP(AE6,B:D,3,0),IF(AF6="--",INDEX(D:D,MATCH(AE6,INDEX(B:B,MATCH(AE6,B:B,)+1):B10520,)+MATCH(AE6,B:B,)),"---")),"---"))</f>
        <v>---</v>
      </c>
      <c r="AI6" t="str">
        <f>IFERROR(IF(IF(COUNTIF($AO$6:$AQ$150,AE6)&gt;0,"---","--")="---",VLOOKUP(AE6,$AO$6:$AQ$150,2,0),"--"),"---")</f>
        <v>--</v>
      </c>
      <c r="AJ6" t="str">
        <f>IF(COUNTIF(CALC_CONN_TEI0185_REV03!F:F,IF(AH6&lt;&gt;"---",VLOOKUP(AD6,CALC_CONN_TEI0185_REV03!F:M,8,0),IF(IFERROR(IF(AD6=AH6,AI6,AH6),"---")="---","---",IF(COUNTIF(CALC_CONN_TEI0185_REV03!F:F,IFERROR(IF(AD6=AH6,AI6,AH6),"---"))&gt;0,"---",IFERROR(IF(AD6=AH6,AI6,AH6),"---")))))=1,IF(AH6&lt;&gt;"---",VLOOKUP(AD6,CALC_CONN_TEI0185_REV03!F:M,8,0),IF(IFERROR(IF(AD6=AH6,AI6,AH6),"---")="---","---",IF(COUNTIF(CALC_CONN_TEI0185_REV03!F:F,IFERROR(IF(AD6=AH6,AI6,AH6),"---"))&gt;0,"---",IFERROR(IF(AD6=AH6,AI6,AH6),"---")))),"---")</f>
        <v>---</v>
      </c>
      <c r="AK6" t="str">
        <f>IF(COUNTIF(CALC_CONN_TEI0185_REV03!F:F,IF(AH6&lt;&gt;"---",VLOOKUP(AD6,CALC_CONN_TEI0185_REV03!F:M,8,0),IF(IFERROR(IF(AD6=AH6,AI6,AH6),"---")="---","---",IF(COUNTIF(CALC_CONN_TEI0185_REV03!F:F,IFERROR(IF(AD6=AH6,AI6,AH6),"---"))&gt;0,"---",IFERROR(IF(AD6=AH6,AI6,AH6),"---")))))=0,IF(AH6&lt;&gt;"---",VLOOKUP(AD6,CALC_CONN_TEI0185_REV03!F:M,8,0),IF(IFERROR(IF(AD6=AH6,AI6,AH6),"---")="---","---",IF(COUNTIF(CALC_CONN_TEI0185_REV03!F:F,IFERROR(IF(AD6=AH6,AI6,AH6),"---"))&gt;0,"---",IFERROR(IF(AD6=AH6,AI6,AH6),"---")))),"---")</f>
        <v>---</v>
      </c>
      <c r="AM6" t="s">
        <v>294</v>
      </c>
      <c r="AO6" t="s">
        <v>1073</v>
      </c>
      <c r="AP6" t="s">
        <v>4950</v>
      </c>
      <c r="AQ6" t="s">
        <v>5209</v>
      </c>
      <c r="AR6" t="e">
        <v>#N/A</v>
      </c>
    </row>
    <row r="7" spans="1:44" x14ac:dyDescent="0.25">
      <c r="A7" t="str">
        <f t="shared" si="0"/>
        <v>J1-A3</v>
      </c>
      <c r="B7" t="str">
        <f t="shared" si="1"/>
        <v>+12.0V_IN_B</v>
      </c>
      <c r="C7" t="str">
        <f t="shared" si="2"/>
        <v>J1-+12.0V_IN_B</v>
      </c>
      <c r="D7" t="str">
        <f t="shared" si="3"/>
        <v>J1-A3</v>
      </c>
      <c r="E7" t="s">
        <v>169</v>
      </c>
      <c r="F7" t="s">
        <v>292</v>
      </c>
      <c r="G7" t="s">
        <v>290</v>
      </c>
      <c r="L7" t="s">
        <v>290</v>
      </c>
      <c r="M7" t="s">
        <v>288</v>
      </c>
      <c r="N7">
        <v>62.5077</v>
      </c>
      <c r="AB7" t="str">
        <f>B2B!D4</f>
        <v>J1</v>
      </c>
      <c r="AC7" t="str">
        <f>B2B!E4</f>
        <v>2</v>
      </c>
      <c r="AD7" t="str">
        <f t="shared" ref="AD7:AD70" si="4">AB7&amp;"-"&amp;AC7</f>
        <v>J1-2</v>
      </c>
      <c r="AE7" t="e">
        <f t="shared" ref="AE7:AE70" si="5">VLOOKUP(AD7,A:G,7,0)</f>
        <v>#N/A</v>
      </c>
      <c r="AF7" t="str">
        <f t="shared" ref="AF7:AF70" si="6">IF(
IF(
IFERROR(VLOOKUP(AE7,$AM$6:$AM$50,1,),1)=1,1,0),
IFERROR(VLOOKUP($F$2&amp;"-"&amp;AE7,C:G,4,0),
"--"),"---")</f>
        <v>--</v>
      </c>
      <c r="AG7" t="e">
        <f t="shared" ref="AG7:AG70" si="7">IF(AF7&lt;&gt;"---",VLOOKUP(AE7,L:N,3,0),"---")</f>
        <v>#N/A</v>
      </c>
      <c r="AH7" t="str">
        <f>IF(IFERROR(IF(IF(AF7="--",INDEX(D:D,MATCH(AE7,INDEX(B:B,MATCH(AE7,B:B,)+1):B10521,)+MATCH(AE7,B:B,)))=D7,VLOOKUP(AE7,B:D,3,0),IF(AF7="--",INDEX(D:D,MATCH(AE7,INDEX(B:B,MATCH(AE7,B:B,)+1):B10521,)+MATCH(AE7,B:B,)),"---")),"---")=AD7,"---",IFERROR(IF(IF(AF7="--",INDEX(D:D,MATCH(AE7,INDEX(B:B,MATCH(AE7,B:B,)+1):B10521,)+MATCH(AE7,B:B,)))=AD7,VLOOKUP(AE7,B:D,3,0),IF(AF7="--",INDEX(D:D,MATCH(AE7,INDEX(B:B,MATCH(AE7,B:B,)+1):B10521,)+MATCH(AE7,B:B,)),"---")),"---"))</f>
        <v>---</v>
      </c>
      <c r="AI7" t="str">
        <f t="shared" ref="AI7:AI70" si="8">IFERROR(IF(IF(COUNTIF($AO$6:$AQ$150,AE7)&gt;0,"---","--")="---",VLOOKUP(AE7,$AO$6:$AQ$150,2,0),"--"),"---")</f>
        <v>--</v>
      </c>
      <c r="AJ7" t="str">
        <f>IF(COUNTIF(CALC_CONN_TEI0185_REV03!F:F,IF(AH7&lt;&gt;"---",VLOOKUP(AD7,CALC_CONN_TEI0185_REV03!F:M,8,0),IF(IFERROR(IF(AD7=AH7,AI7,AH7),"---")="---","---",IF(COUNTIF(CALC_CONN_TEI0185_REV03!F:F,IFERROR(IF(AD7=AH7,AI7,AH7),"---"))&gt;0,"---",IFERROR(IF(AD7=AH7,AI7,AH7),"---")))))=1,IF(AH7&lt;&gt;"---",VLOOKUP(AD7,CALC_CONN_TEI0185_REV03!F:M,8,0),IF(IFERROR(IF(AD7=AH7,AI7,AH7),"---")="---","---",IF(COUNTIF(CALC_CONN_TEI0185_REV03!F:F,IFERROR(IF(AD7=AH7,AI7,AH7),"---"))&gt;0,"---",IFERROR(IF(AD7=AH7,AI7,AH7),"---")))),"---")</f>
        <v>---</v>
      </c>
      <c r="AK7" t="str">
        <f>IF(COUNTIF(CALC_CONN_TEI0185_REV03!F:F,IF(AH7&lt;&gt;"---",VLOOKUP(AD7,CALC_CONN_TEI0185_REV03!F:M,8,0),IF(IFERROR(IF(AD7=AH7,AI7,AH7),"---")="---","---",IF(COUNTIF(CALC_CONN_TEI0185_REV03!F:F,IFERROR(IF(AD7=AH7,AI7,AH7),"---"))&gt;0,"---",IFERROR(IF(AD7=AH7,AI7,AH7),"---")))))=0,IF(AH7&lt;&gt;"---",VLOOKUP(AD7,CALC_CONN_TEI0185_REV03!F:M,8,0),IF(IFERROR(IF(AD7=AH7,AI7,AH7),"---")="---","---",IF(COUNTIF(CALC_CONN_TEI0185_REV03!F:F,IFERROR(IF(AD7=AH7,AI7,AH7),"---"))&gt;0,"---",IFERROR(IF(AD7=AH7,AI7,AH7),"---")))),"---")</f>
        <v>---</v>
      </c>
      <c r="AM7" t="s">
        <v>287</v>
      </c>
      <c r="AO7" t="s">
        <v>354</v>
      </c>
      <c r="AP7" t="s">
        <v>5131</v>
      </c>
      <c r="AQ7" t="s">
        <v>1247</v>
      </c>
      <c r="AR7" t="e">
        <v>#N/A</v>
      </c>
    </row>
    <row r="8" spans="1:44" x14ac:dyDescent="0.25">
      <c r="A8" t="str">
        <f t="shared" si="0"/>
        <v>J1-A4</v>
      </c>
      <c r="B8" t="str">
        <f t="shared" si="1"/>
        <v>GND</v>
      </c>
      <c r="C8" t="str">
        <f t="shared" si="2"/>
        <v>J1-GND</v>
      </c>
      <c r="D8" t="str">
        <f t="shared" si="3"/>
        <v>J1-A4</v>
      </c>
      <c r="E8" t="s">
        <v>169</v>
      </c>
      <c r="F8" t="s">
        <v>293</v>
      </c>
      <c r="G8" t="s">
        <v>294</v>
      </c>
      <c r="L8" t="s">
        <v>295</v>
      </c>
      <c r="M8" t="s">
        <v>288</v>
      </c>
      <c r="N8">
        <v>72.427199999999999</v>
      </c>
      <c r="AB8" t="str">
        <f>B2B!D5</f>
        <v>J1</v>
      </c>
      <c r="AC8" t="str">
        <f>B2B!E5</f>
        <v>3</v>
      </c>
      <c r="AD8" t="str">
        <f t="shared" si="4"/>
        <v>J1-3</v>
      </c>
      <c r="AE8" t="e">
        <f t="shared" si="5"/>
        <v>#N/A</v>
      </c>
      <c r="AF8" t="str">
        <f t="shared" si="6"/>
        <v>--</v>
      </c>
      <c r="AG8" t="e">
        <f t="shared" si="7"/>
        <v>#N/A</v>
      </c>
      <c r="AH8" t="str">
        <f>IF(IFERROR(IF(IF(AF8="--",INDEX(D:D,MATCH(AE8,INDEX(B:B,MATCH(AE8,B:B,)+1):B10522,)+MATCH(AE8,B:B,)))=D8,VLOOKUP(AE8,B:D,3,0),IF(AF8="--",INDEX(D:D,MATCH(AE8,INDEX(B:B,MATCH(AE8,B:B,)+1):B10522,)+MATCH(AE8,B:B,)),"---")),"---")=AD8,"---",IFERROR(IF(IF(AF8="--",INDEX(D:D,MATCH(AE8,INDEX(B:B,MATCH(AE8,B:B,)+1):B10522,)+MATCH(AE8,B:B,)))=AD8,VLOOKUP(AE8,B:D,3,0),IF(AF8="--",INDEX(D:D,MATCH(AE8,INDEX(B:B,MATCH(AE8,B:B,)+1):B10522,)+MATCH(AE8,B:B,)),"---")),"---"))</f>
        <v>---</v>
      </c>
      <c r="AI8" t="str">
        <f t="shared" si="8"/>
        <v>--</v>
      </c>
      <c r="AJ8" t="str">
        <f>IF(COUNTIF(CALC_CONN_TEI0185_REV03!F:F,IF(AH8&lt;&gt;"---",VLOOKUP(AD8,CALC_CONN_TEI0185_REV03!F:M,8,0),IF(IFERROR(IF(AD8=AH8,AI8,AH8),"---")="---","---",IF(COUNTIF(CALC_CONN_TEI0185_REV03!F:F,IFERROR(IF(AD8=AH8,AI8,AH8),"---"))&gt;0,"---",IFERROR(IF(AD8=AH8,AI8,AH8),"---")))))=1,IF(AH8&lt;&gt;"---",VLOOKUP(AD8,CALC_CONN_TEI0185_REV03!F:M,8,0),IF(IFERROR(IF(AD8=AH8,AI8,AH8),"---")="---","---",IF(COUNTIF(CALC_CONN_TEI0185_REV03!F:F,IFERROR(IF(AD8=AH8,AI8,AH8),"---"))&gt;0,"---",IFERROR(IF(AD8=AH8,AI8,AH8),"---")))),"---")</f>
        <v>---</v>
      </c>
      <c r="AK8" t="str">
        <f>IF(COUNTIF(CALC_CONN_TEI0185_REV03!F:F,IF(AH8&lt;&gt;"---",VLOOKUP(AD8,CALC_CONN_TEI0185_REV03!F:M,8,0),IF(IFERROR(IF(AD8=AH8,AI8,AH8),"---")="---","---",IF(COUNTIF(CALC_CONN_TEI0185_REV03!F:F,IFERROR(IF(AD8=AH8,AI8,AH8),"---"))&gt;0,"---",IFERROR(IF(AD8=AH8,AI8,AH8),"---")))))=0,IF(AH8&lt;&gt;"---",VLOOKUP(AD8,CALC_CONN_TEI0185_REV03!F:M,8,0),IF(IFERROR(IF(AD8=AH8,AI8,AH8),"---")="---","---",IF(COUNTIF(CALC_CONN_TEI0185_REV03!F:F,IFERROR(IF(AD8=AH8,AI8,AH8),"---"))&gt;0,"---",IFERROR(IF(AD8=AH8,AI8,AH8),"---")))),"---")</f>
        <v>---</v>
      </c>
      <c r="AM8" t="s">
        <v>291</v>
      </c>
      <c r="AO8" t="s">
        <v>1943</v>
      </c>
      <c r="AP8" t="s">
        <v>4180</v>
      </c>
      <c r="AQ8" t="s">
        <v>327</v>
      </c>
      <c r="AR8" t="e">
        <v>#N/A</v>
      </c>
    </row>
    <row r="9" spans="1:44" x14ac:dyDescent="0.25">
      <c r="A9" t="str">
        <f t="shared" si="0"/>
        <v>J1-A5</v>
      </c>
      <c r="B9" t="str">
        <f t="shared" si="1"/>
        <v>NetJ1_A5</v>
      </c>
      <c r="C9" t="str">
        <f t="shared" si="2"/>
        <v>J1-NetJ1_A5</v>
      </c>
      <c r="D9" t="str">
        <f t="shared" si="3"/>
        <v>J1-A5</v>
      </c>
      <c r="E9" t="s">
        <v>169</v>
      </c>
      <c r="F9" t="s">
        <v>296</v>
      </c>
      <c r="G9" t="s">
        <v>297</v>
      </c>
      <c r="L9" t="s">
        <v>298</v>
      </c>
      <c r="M9" t="s">
        <v>288</v>
      </c>
      <c r="N9">
        <v>36.649299999999997</v>
      </c>
      <c r="AB9" t="str">
        <f>B2B!D6</f>
        <v>J1</v>
      </c>
      <c r="AC9" t="str">
        <f>B2B!E6</f>
        <v>4</v>
      </c>
      <c r="AD9" t="str">
        <f t="shared" si="4"/>
        <v>J1-4</v>
      </c>
      <c r="AE9" t="e">
        <f t="shared" si="5"/>
        <v>#N/A</v>
      </c>
      <c r="AF9" t="str">
        <f t="shared" si="6"/>
        <v>--</v>
      </c>
      <c r="AG9" t="e">
        <f t="shared" si="7"/>
        <v>#N/A</v>
      </c>
      <c r="AH9" t="str">
        <f>IF(IFERROR(IF(IF(AF9="--",INDEX(D:D,MATCH(AE9,INDEX(B:B,MATCH(AE9,B:B,)+1):B10523,)+MATCH(AE9,B:B,)))=D9,VLOOKUP(AE9,B:D,3,0),IF(AF9="--",INDEX(D:D,MATCH(AE9,INDEX(B:B,MATCH(AE9,B:B,)+1):B10523,)+MATCH(AE9,B:B,)),"---")),"---")=AD9,"---",IFERROR(IF(IF(AF9="--",INDEX(D:D,MATCH(AE9,INDEX(B:B,MATCH(AE9,B:B,)+1):B10523,)+MATCH(AE9,B:B,)))=AD9,VLOOKUP(AE9,B:D,3,0),IF(AF9="--",INDEX(D:D,MATCH(AE9,INDEX(B:B,MATCH(AE9,B:B,)+1):B10523,)+MATCH(AE9,B:B,)),"---")),"---"))</f>
        <v>---</v>
      </c>
      <c r="AI9" t="str">
        <f t="shared" si="8"/>
        <v>--</v>
      </c>
      <c r="AJ9" t="str">
        <f>IF(COUNTIF(CALC_CONN_TEI0185_REV03!F:F,IF(AH9&lt;&gt;"---",VLOOKUP(AD9,CALC_CONN_TEI0185_REV03!F:M,8,0),IF(IFERROR(IF(AD9=AH9,AI9,AH9),"---")="---","---",IF(COUNTIF(CALC_CONN_TEI0185_REV03!F:F,IFERROR(IF(AD9=AH9,AI9,AH9),"---"))&gt;0,"---",IFERROR(IF(AD9=AH9,AI9,AH9),"---")))))=1,IF(AH9&lt;&gt;"---",VLOOKUP(AD9,CALC_CONN_TEI0185_REV03!F:M,8,0),IF(IFERROR(IF(AD9=AH9,AI9,AH9),"---")="---","---",IF(COUNTIF(CALC_CONN_TEI0185_REV03!F:F,IFERROR(IF(AD9=AH9,AI9,AH9),"---"))&gt;0,"---",IFERROR(IF(AD9=AH9,AI9,AH9),"---")))),"---")</f>
        <v>---</v>
      </c>
      <c r="AK9" t="str">
        <f>IF(COUNTIF(CALC_CONN_TEI0185_REV03!F:F,IF(AH9&lt;&gt;"---",VLOOKUP(AD9,CALC_CONN_TEI0185_REV03!F:M,8,0),IF(IFERROR(IF(AD9=AH9,AI9,AH9),"---")="---","---",IF(COUNTIF(CALC_CONN_TEI0185_REV03!F:F,IFERROR(IF(AD9=AH9,AI9,AH9),"---"))&gt;0,"---",IFERROR(IF(AD9=AH9,AI9,AH9),"---")))))=0,IF(AH9&lt;&gt;"---",VLOOKUP(AD9,CALC_CONN_TEI0185_REV03!F:M,8,0),IF(IFERROR(IF(AD9=AH9,AI9,AH9),"---")="---","---",IF(COUNTIF(CALC_CONN_TEI0185_REV03!F:F,IFERROR(IF(AD9=AH9,AI9,AH9),"---"))&gt;0,"---",IFERROR(IF(AD9=AH9,AI9,AH9),"---")))),"---")</f>
        <v>---</v>
      </c>
      <c r="AM9" t="s">
        <v>325</v>
      </c>
      <c r="AO9" t="s">
        <v>1942</v>
      </c>
      <c r="AP9" t="s">
        <v>4181</v>
      </c>
      <c r="AQ9" t="s">
        <v>330</v>
      </c>
      <c r="AR9" t="e">
        <v>#N/A</v>
      </c>
    </row>
    <row r="10" spans="1:44" x14ac:dyDescent="0.25">
      <c r="A10" t="str">
        <f t="shared" si="0"/>
        <v>J1-A6</v>
      </c>
      <c r="B10" t="str">
        <f t="shared" si="1"/>
        <v>NetJ1_A6</v>
      </c>
      <c r="C10" t="str">
        <f t="shared" si="2"/>
        <v>J1-NetJ1_A6</v>
      </c>
      <c r="D10" t="str">
        <f t="shared" si="3"/>
        <v>J1-A6</v>
      </c>
      <c r="E10" t="s">
        <v>169</v>
      </c>
      <c r="F10" t="s">
        <v>299</v>
      </c>
      <c r="G10" t="s">
        <v>300</v>
      </c>
      <c r="L10" t="s">
        <v>301</v>
      </c>
      <c r="M10" t="s">
        <v>288</v>
      </c>
      <c r="N10">
        <v>15.582000000000001</v>
      </c>
      <c r="AB10" t="str">
        <f>B2B!D7</f>
        <v>J1</v>
      </c>
      <c r="AC10" t="str">
        <f>B2B!E7</f>
        <v>5</v>
      </c>
      <c r="AD10" t="str">
        <f t="shared" si="4"/>
        <v>J1-5</v>
      </c>
      <c r="AE10" t="e">
        <f t="shared" si="5"/>
        <v>#N/A</v>
      </c>
      <c r="AF10" t="str">
        <f t="shared" si="6"/>
        <v>--</v>
      </c>
      <c r="AG10" t="e">
        <f t="shared" si="7"/>
        <v>#N/A</v>
      </c>
      <c r="AH10" t="str">
        <f>IF(IFERROR(IF(IF(AF10="--",INDEX(D:D,MATCH(AE10,INDEX(B:B,MATCH(AE10,B:B,)+1):B10524,)+MATCH(AE10,B:B,)))=D10,VLOOKUP(AE10,B:D,3,0),IF(AF10="--",INDEX(D:D,MATCH(AE10,INDEX(B:B,MATCH(AE10,B:B,)+1):B10524,)+MATCH(AE10,B:B,)),"---")),"---")=AD10,"---",IFERROR(IF(IF(AF10="--",INDEX(D:D,MATCH(AE10,INDEX(B:B,MATCH(AE10,B:B,)+1):B10524,)+MATCH(AE10,B:B,)))=AD10,VLOOKUP(AE10,B:D,3,0),IF(AF10="--",INDEX(D:D,MATCH(AE10,INDEX(B:B,MATCH(AE10,B:B,)+1):B10524,)+MATCH(AE10,B:B,)),"---")),"---"))</f>
        <v>---</v>
      </c>
      <c r="AI10" t="str">
        <f t="shared" si="8"/>
        <v>--</v>
      </c>
      <c r="AJ10" t="str">
        <f>IF(COUNTIF(CALC_CONN_TEI0185_REV03!F:F,IF(AH10&lt;&gt;"---",VLOOKUP(AD10,CALC_CONN_TEI0185_REV03!F:M,8,0),IF(IFERROR(IF(AD10=AH10,AI10,AH10),"---")="---","---",IF(COUNTIF(CALC_CONN_TEI0185_REV03!F:F,IFERROR(IF(AD10=AH10,AI10,AH10),"---"))&gt;0,"---",IFERROR(IF(AD10=AH10,AI10,AH10),"---")))))=1,IF(AH10&lt;&gt;"---",VLOOKUP(AD10,CALC_CONN_TEI0185_REV03!F:M,8,0),IF(IFERROR(IF(AD10=AH10,AI10,AH10),"---")="---","---",IF(COUNTIF(CALC_CONN_TEI0185_REV03!F:F,IFERROR(IF(AD10=AH10,AI10,AH10),"---"))&gt;0,"---",IFERROR(IF(AD10=AH10,AI10,AH10),"---")))),"---")</f>
        <v>---</v>
      </c>
      <c r="AK10" t="str">
        <f>IF(COUNTIF(CALC_CONN_TEI0185_REV03!F:F,IF(AH10&lt;&gt;"---",VLOOKUP(AD10,CALC_CONN_TEI0185_REV03!F:M,8,0),IF(IFERROR(IF(AD10=AH10,AI10,AH10),"---")="---","---",IF(COUNTIF(CALC_CONN_TEI0185_REV03!F:F,IFERROR(IF(AD10=AH10,AI10,AH10),"---"))&gt;0,"---",IFERROR(IF(AD10=AH10,AI10,AH10),"---")))))=0,IF(AH10&lt;&gt;"---",VLOOKUP(AD10,CALC_CONN_TEI0185_REV03!F:M,8,0),IF(IFERROR(IF(AD10=AH10,AI10,AH10),"---")="---","---",IF(COUNTIF(CALC_CONN_TEI0185_REV03!F:F,IFERROR(IF(AD10=AH10,AI10,AH10),"---"))&gt;0,"---",IFERROR(IF(AD10=AH10,AI10,AH10),"---")))),"---")</f>
        <v>---</v>
      </c>
      <c r="AM10" t="s">
        <v>5210</v>
      </c>
      <c r="AO10" t="s">
        <v>1945</v>
      </c>
      <c r="AP10" t="s">
        <v>4182</v>
      </c>
      <c r="AQ10" t="s">
        <v>340</v>
      </c>
      <c r="AR10" t="e">
        <v>#N/A</v>
      </c>
    </row>
    <row r="11" spans="1:44" x14ac:dyDescent="0.25">
      <c r="A11" t="str">
        <f t="shared" si="0"/>
        <v>J1-A7</v>
      </c>
      <c r="B11" t="str">
        <f t="shared" si="1"/>
        <v>NetJ1_A6</v>
      </c>
      <c r="C11" t="str">
        <f t="shared" si="2"/>
        <v>J1-NetJ1_A6</v>
      </c>
      <c r="D11" t="str">
        <f t="shared" si="3"/>
        <v>J1-A7</v>
      </c>
      <c r="E11" t="s">
        <v>169</v>
      </c>
      <c r="F11" t="s">
        <v>302</v>
      </c>
      <c r="G11" t="s">
        <v>300</v>
      </c>
      <c r="L11" t="s">
        <v>303</v>
      </c>
      <c r="M11" t="s">
        <v>288</v>
      </c>
      <c r="N11">
        <v>15.5618</v>
      </c>
      <c r="AB11" t="str">
        <f>B2B!D8</f>
        <v>J1</v>
      </c>
      <c r="AC11" t="str">
        <f>B2B!E8</f>
        <v>6</v>
      </c>
      <c r="AD11" t="str">
        <f t="shared" si="4"/>
        <v>J1-6</v>
      </c>
      <c r="AE11" t="e">
        <f t="shared" si="5"/>
        <v>#N/A</v>
      </c>
      <c r="AF11" t="str">
        <f t="shared" si="6"/>
        <v>--</v>
      </c>
      <c r="AG11" t="e">
        <f t="shared" si="7"/>
        <v>#N/A</v>
      </c>
      <c r="AH11" t="str">
        <f>IF(IFERROR(IF(IF(AF11="--",INDEX(D:D,MATCH(AE11,INDEX(B:B,MATCH(AE11,B:B,)+1):B10525,)+MATCH(AE11,B:B,)))=D11,VLOOKUP(AE11,B:D,3,0),IF(AF11="--",INDEX(D:D,MATCH(AE11,INDEX(B:B,MATCH(AE11,B:B,)+1):B10525,)+MATCH(AE11,B:B,)),"---")),"---")=AD11,"---",IFERROR(IF(IF(AF11="--",INDEX(D:D,MATCH(AE11,INDEX(B:B,MATCH(AE11,B:B,)+1):B10525,)+MATCH(AE11,B:B,)))=AD11,VLOOKUP(AE11,B:D,3,0),IF(AF11="--",INDEX(D:D,MATCH(AE11,INDEX(B:B,MATCH(AE11,B:B,)+1):B10525,)+MATCH(AE11,B:B,)),"---")),"---"))</f>
        <v>---</v>
      </c>
      <c r="AI11" t="str">
        <f t="shared" si="8"/>
        <v>--</v>
      </c>
      <c r="AJ11" t="str">
        <f>IF(COUNTIF(CALC_CONN_TEI0185_REV03!F:F,IF(AH11&lt;&gt;"---",VLOOKUP(AD11,CALC_CONN_TEI0185_REV03!F:M,8,0),IF(IFERROR(IF(AD11=AH11,AI11,AH11),"---")="---","---",IF(COUNTIF(CALC_CONN_TEI0185_REV03!F:F,IFERROR(IF(AD11=AH11,AI11,AH11),"---"))&gt;0,"---",IFERROR(IF(AD11=AH11,AI11,AH11),"---")))))=1,IF(AH11&lt;&gt;"---",VLOOKUP(AD11,CALC_CONN_TEI0185_REV03!F:M,8,0),IF(IFERROR(IF(AD11=AH11,AI11,AH11),"---")="---","---",IF(COUNTIF(CALC_CONN_TEI0185_REV03!F:F,IFERROR(IF(AD11=AH11,AI11,AH11),"---"))&gt;0,"---",IFERROR(IF(AD11=AH11,AI11,AH11),"---")))),"---")</f>
        <v>---</v>
      </c>
      <c r="AK11" t="str">
        <f>IF(COUNTIF(CALC_CONN_TEI0185_REV03!F:F,IF(AH11&lt;&gt;"---",VLOOKUP(AD11,CALC_CONN_TEI0185_REV03!F:M,8,0),IF(IFERROR(IF(AD11=AH11,AI11,AH11),"---")="---","---",IF(COUNTIF(CALC_CONN_TEI0185_REV03!F:F,IFERROR(IF(AD11=AH11,AI11,AH11),"---"))&gt;0,"---",IFERROR(IF(AD11=AH11,AI11,AH11),"---")))))=0,IF(AH11&lt;&gt;"---",VLOOKUP(AD11,CALC_CONN_TEI0185_REV03!F:M,8,0),IF(IFERROR(IF(AD11=AH11,AI11,AH11),"---")="---","---",IF(COUNTIF(CALC_CONN_TEI0185_REV03!F:F,IFERROR(IF(AD11=AH11,AI11,AH11),"---"))&gt;0,"---",IFERROR(IF(AD11=AH11,AI11,AH11),"---")))),"---")</f>
        <v>---</v>
      </c>
      <c r="AM11" t="s">
        <v>373</v>
      </c>
      <c r="AO11" t="s">
        <v>1944</v>
      </c>
      <c r="AP11" t="s">
        <v>4183</v>
      </c>
      <c r="AQ11" t="s">
        <v>343</v>
      </c>
      <c r="AR11" t="e">
        <v>#N/A</v>
      </c>
    </row>
    <row r="12" spans="1:44" x14ac:dyDescent="0.25">
      <c r="A12" t="str">
        <f t="shared" si="0"/>
        <v>J1-A8</v>
      </c>
      <c r="B12" t="str">
        <f t="shared" si="1"/>
        <v>NetJ1_A8</v>
      </c>
      <c r="C12" t="str">
        <f t="shared" si="2"/>
        <v>J1-NetJ1_A8</v>
      </c>
      <c r="D12" t="str">
        <f t="shared" si="3"/>
        <v>J1-A8</v>
      </c>
      <c r="E12" t="s">
        <v>169</v>
      </c>
      <c r="F12" t="s">
        <v>304</v>
      </c>
      <c r="G12" t="s">
        <v>305</v>
      </c>
      <c r="L12" t="s">
        <v>306</v>
      </c>
      <c r="M12" t="s">
        <v>288</v>
      </c>
      <c r="N12">
        <v>58.86</v>
      </c>
      <c r="AB12" t="str">
        <f>B2B!D9</f>
        <v>J1</v>
      </c>
      <c r="AC12" t="str">
        <f>B2B!E9</f>
        <v>7</v>
      </c>
      <c r="AD12" t="str">
        <f t="shared" si="4"/>
        <v>J1-7</v>
      </c>
      <c r="AE12" t="e">
        <f t="shared" si="5"/>
        <v>#N/A</v>
      </c>
      <c r="AF12" t="str">
        <f t="shared" si="6"/>
        <v>--</v>
      </c>
      <c r="AG12" t="e">
        <f t="shared" si="7"/>
        <v>#N/A</v>
      </c>
      <c r="AH12" t="str">
        <f>IF(IFERROR(IF(IF(AF12="--",INDEX(D:D,MATCH(AE12,INDEX(B:B,MATCH(AE12,B:B,)+1):B10526,)+MATCH(AE12,B:B,)))=D12,VLOOKUP(AE12,B:D,3,0),IF(AF12="--",INDEX(D:D,MATCH(AE12,INDEX(B:B,MATCH(AE12,B:B,)+1):B10526,)+MATCH(AE12,B:B,)),"---")),"---")=AD12,"---",IFERROR(IF(IF(AF12="--",INDEX(D:D,MATCH(AE12,INDEX(B:B,MATCH(AE12,B:B,)+1):B10526,)+MATCH(AE12,B:B,)))=AD12,VLOOKUP(AE12,B:D,3,0),IF(AF12="--",INDEX(D:D,MATCH(AE12,INDEX(B:B,MATCH(AE12,B:B,)+1):B10526,)+MATCH(AE12,B:B,)),"---")),"---"))</f>
        <v>---</v>
      </c>
      <c r="AI12" t="str">
        <f t="shared" si="8"/>
        <v>--</v>
      </c>
      <c r="AJ12" t="str">
        <f>IF(COUNTIF(CALC_CONN_TEI0185_REV03!F:F,IF(AH12&lt;&gt;"---",VLOOKUP(AD12,CALC_CONN_TEI0185_REV03!F:M,8,0),IF(IFERROR(IF(AD12=AH12,AI12,AH12),"---")="---","---",IF(COUNTIF(CALC_CONN_TEI0185_REV03!F:F,IFERROR(IF(AD12=AH12,AI12,AH12),"---"))&gt;0,"---",IFERROR(IF(AD12=AH12,AI12,AH12),"---")))))=1,IF(AH12&lt;&gt;"---",VLOOKUP(AD12,CALC_CONN_TEI0185_REV03!F:M,8,0),IF(IFERROR(IF(AD12=AH12,AI12,AH12),"---")="---","---",IF(COUNTIF(CALC_CONN_TEI0185_REV03!F:F,IFERROR(IF(AD12=AH12,AI12,AH12),"---"))&gt;0,"---",IFERROR(IF(AD12=AH12,AI12,AH12),"---")))),"---")</f>
        <v>---</v>
      </c>
      <c r="AK12" t="str">
        <f>IF(COUNTIF(CALC_CONN_TEI0185_REV03!F:F,IF(AH12&lt;&gt;"---",VLOOKUP(AD12,CALC_CONN_TEI0185_REV03!F:M,8,0),IF(IFERROR(IF(AD12=AH12,AI12,AH12),"---")="---","---",IF(COUNTIF(CALC_CONN_TEI0185_REV03!F:F,IFERROR(IF(AD12=AH12,AI12,AH12),"---"))&gt;0,"---",IFERROR(IF(AD12=AH12,AI12,AH12),"---")))))=0,IF(AH12&lt;&gt;"---",VLOOKUP(AD12,CALC_CONN_TEI0185_REV03!F:M,8,0),IF(IFERROR(IF(AD12=AH12,AI12,AH12),"---")="---","---",IF(COUNTIF(CALC_CONN_TEI0185_REV03!F:F,IFERROR(IF(AD12=AH12,AI12,AH12),"---"))&gt;0,"---",IFERROR(IF(AD12=AH12,AI12,AH12),"---")))),"---")</f>
        <v>---</v>
      </c>
      <c r="AM12" t="s">
        <v>361</v>
      </c>
      <c r="AO12" t="s">
        <v>1947</v>
      </c>
      <c r="AP12" t="s">
        <v>4184</v>
      </c>
      <c r="AQ12" t="s">
        <v>350</v>
      </c>
      <c r="AR12" t="e">
        <v>#N/A</v>
      </c>
    </row>
    <row r="13" spans="1:44" x14ac:dyDescent="0.25">
      <c r="A13" t="str">
        <f t="shared" si="0"/>
        <v>J1-A9</v>
      </c>
      <c r="B13" t="str">
        <f t="shared" si="1"/>
        <v>NetJ1_A9</v>
      </c>
      <c r="C13" t="str">
        <f t="shared" si="2"/>
        <v>J1-NetJ1_A9</v>
      </c>
      <c r="D13" t="str">
        <f t="shared" si="3"/>
        <v>J1-A9</v>
      </c>
      <c r="E13" t="s">
        <v>169</v>
      </c>
      <c r="F13" t="s">
        <v>307</v>
      </c>
      <c r="G13" t="s">
        <v>308</v>
      </c>
      <c r="L13" t="s">
        <v>309</v>
      </c>
      <c r="M13" t="s">
        <v>288</v>
      </c>
      <c r="N13">
        <v>268.03190000000001</v>
      </c>
      <c r="AB13" t="str">
        <f>B2B!D10</f>
        <v>J1</v>
      </c>
      <c r="AC13" t="str">
        <f>B2B!E10</f>
        <v>8</v>
      </c>
      <c r="AD13" t="str">
        <f t="shared" si="4"/>
        <v>J1-8</v>
      </c>
      <c r="AE13" t="e">
        <f t="shared" si="5"/>
        <v>#N/A</v>
      </c>
      <c r="AF13" t="str">
        <f t="shared" si="6"/>
        <v>--</v>
      </c>
      <c r="AG13" t="e">
        <f t="shared" si="7"/>
        <v>#N/A</v>
      </c>
      <c r="AH13" t="str">
        <f>IF(IFERROR(IF(IF(AF13="--",INDEX(D:D,MATCH(AE13,INDEX(B:B,MATCH(AE13,B:B,)+1):B10527,)+MATCH(AE13,B:B,)))=D13,VLOOKUP(AE13,B:D,3,0),IF(AF13="--",INDEX(D:D,MATCH(AE13,INDEX(B:B,MATCH(AE13,B:B,)+1):B10527,)+MATCH(AE13,B:B,)),"---")),"---")=AD13,"---",IFERROR(IF(IF(AF13="--",INDEX(D:D,MATCH(AE13,INDEX(B:B,MATCH(AE13,B:B,)+1):B10527,)+MATCH(AE13,B:B,)))=AD13,VLOOKUP(AE13,B:D,3,0),IF(AF13="--",INDEX(D:D,MATCH(AE13,INDEX(B:B,MATCH(AE13,B:B,)+1):B10527,)+MATCH(AE13,B:B,)),"---")),"---"))</f>
        <v>---</v>
      </c>
      <c r="AI13" t="str">
        <f t="shared" si="8"/>
        <v>--</v>
      </c>
      <c r="AJ13" t="str">
        <f>IF(COUNTIF(CALC_CONN_TEI0185_REV03!F:F,IF(AH13&lt;&gt;"---",VLOOKUP(AD13,CALC_CONN_TEI0185_REV03!F:M,8,0),IF(IFERROR(IF(AD13=AH13,AI13,AH13),"---")="---","---",IF(COUNTIF(CALC_CONN_TEI0185_REV03!F:F,IFERROR(IF(AD13=AH13,AI13,AH13),"---"))&gt;0,"---",IFERROR(IF(AD13=AH13,AI13,AH13),"---")))))=1,IF(AH13&lt;&gt;"---",VLOOKUP(AD13,CALC_CONN_TEI0185_REV03!F:M,8,0),IF(IFERROR(IF(AD13=AH13,AI13,AH13),"---")="---","---",IF(COUNTIF(CALC_CONN_TEI0185_REV03!F:F,IFERROR(IF(AD13=AH13,AI13,AH13),"---"))&gt;0,"---",IFERROR(IF(AD13=AH13,AI13,AH13),"---")))),"---")</f>
        <v>---</v>
      </c>
      <c r="AK13" t="str">
        <f>IF(COUNTIF(CALC_CONN_TEI0185_REV03!F:F,IF(AH13&lt;&gt;"---",VLOOKUP(AD13,CALC_CONN_TEI0185_REV03!F:M,8,0),IF(IFERROR(IF(AD13=AH13,AI13,AH13),"---")="---","---",IF(COUNTIF(CALC_CONN_TEI0185_REV03!F:F,IFERROR(IF(AD13=AH13,AI13,AH13),"---"))&gt;0,"---",IFERROR(IF(AD13=AH13,AI13,AH13),"---")))))=0,IF(AH13&lt;&gt;"---",VLOOKUP(AD13,CALC_CONN_TEI0185_REV03!F:M,8,0),IF(IFERROR(IF(AD13=AH13,AI13,AH13),"---")="---","---",IF(COUNTIF(CALC_CONN_TEI0185_REV03!F:F,IFERROR(IF(AD13=AH13,AI13,AH13),"---"))&gt;0,"---",IFERROR(IF(AD13=AH13,AI13,AH13),"---")))),"---")</f>
        <v>---</v>
      </c>
      <c r="AM13" t="s">
        <v>1101</v>
      </c>
      <c r="AO13" t="s">
        <v>1946</v>
      </c>
      <c r="AP13" t="s">
        <v>4185</v>
      </c>
      <c r="AQ13" t="s">
        <v>353</v>
      </c>
      <c r="AR13" t="e">
        <v>#N/A</v>
      </c>
    </row>
    <row r="14" spans="1:44" x14ac:dyDescent="0.25">
      <c r="A14" t="str">
        <f t="shared" si="0"/>
        <v>J1-A10</v>
      </c>
      <c r="B14" t="str">
        <f t="shared" si="1"/>
        <v>NetJ1_A10</v>
      </c>
      <c r="C14" t="str">
        <f t="shared" si="2"/>
        <v>J1-NetJ1_A10</v>
      </c>
      <c r="D14" t="str">
        <f t="shared" si="3"/>
        <v>J1-A10</v>
      </c>
      <c r="E14" t="s">
        <v>169</v>
      </c>
      <c r="F14" t="s">
        <v>310</v>
      </c>
      <c r="G14" t="s">
        <v>311</v>
      </c>
      <c r="L14" t="s">
        <v>312</v>
      </c>
      <c r="M14" t="s">
        <v>288</v>
      </c>
      <c r="N14">
        <v>28.6494</v>
      </c>
      <c r="AB14" t="str">
        <f>B2B!D11</f>
        <v>J1</v>
      </c>
      <c r="AC14" t="str">
        <f>B2B!E11</f>
        <v>9</v>
      </c>
      <c r="AD14" t="str">
        <f t="shared" si="4"/>
        <v>J1-9</v>
      </c>
      <c r="AE14" t="e">
        <f t="shared" si="5"/>
        <v>#N/A</v>
      </c>
      <c r="AF14" t="str">
        <f t="shared" si="6"/>
        <v>--</v>
      </c>
      <c r="AG14" t="e">
        <f t="shared" si="7"/>
        <v>#N/A</v>
      </c>
      <c r="AH14" t="str">
        <f>IF(IFERROR(IF(IF(AF14="--",INDEX(D:D,MATCH(AE14,INDEX(B:B,MATCH(AE14,B:B,)+1):B10528,)+MATCH(AE14,B:B,)))=D14,VLOOKUP(AE14,B:D,3,0),IF(AF14="--",INDEX(D:D,MATCH(AE14,INDEX(B:B,MATCH(AE14,B:B,)+1):B10528,)+MATCH(AE14,B:B,)),"---")),"---")=AD14,"---",IFERROR(IF(IF(AF14="--",INDEX(D:D,MATCH(AE14,INDEX(B:B,MATCH(AE14,B:B,)+1):B10528,)+MATCH(AE14,B:B,)))=AD14,VLOOKUP(AE14,B:D,3,0),IF(AF14="--",INDEX(D:D,MATCH(AE14,INDEX(B:B,MATCH(AE14,B:B,)+1):B10528,)+MATCH(AE14,B:B,)),"---")),"---"))</f>
        <v>---</v>
      </c>
      <c r="AI14" t="str">
        <f t="shared" si="8"/>
        <v>--</v>
      </c>
      <c r="AJ14" t="str">
        <f>IF(COUNTIF(CALC_CONN_TEI0185_REV03!F:F,IF(AH14&lt;&gt;"---",VLOOKUP(AD14,CALC_CONN_TEI0185_REV03!F:M,8,0),IF(IFERROR(IF(AD14=AH14,AI14,AH14),"---")="---","---",IF(COUNTIF(CALC_CONN_TEI0185_REV03!F:F,IFERROR(IF(AD14=AH14,AI14,AH14),"---"))&gt;0,"---",IFERROR(IF(AD14=AH14,AI14,AH14),"---")))))=1,IF(AH14&lt;&gt;"---",VLOOKUP(AD14,CALC_CONN_TEI0185_REV03!F:M,8,0),IF(IFERROR(IF(AD14=AH14,AI14,AH14),"---")="---","---",IF(COUNTIF(CALC_CONN_TEI0185_REV03!F:F,IFERROR(IF(AD14=AH14,AI14,AH14),"---"))&gt;0,"---",IFERROR(IF(AD14=AH14,AI14,AH14),"---")))),"---")</f>
        <v>---</v>
      </c>
      <c r="AK14" t="str">
        <f>IF(COUNTIF(CALC_CONN_TEI0185_REV03!F:F,IF(AH14&lt;&gt;"---",VLOOKUP(AD14,CALC_CONN_TEI0185_REV03!F:M,8,0),IF(IFERROR(IF(AD14=AH14,AI14,AH14),"---")="---","---",IF(COUNTIF(CALC_CONN_TEI0185_REV03!F:F,IFERROR(IF(AD14=AH14,AI14,AH14),"---"))&gt;0,"---",IFERROR(IF(AD14=AH14,AI14,AH14),"---")))))=0,IF(AH14&lt;&gt;"---",VLOOKUP(AD14,CALC_CONN_TEI0185_REV03!F:M,8,0),IF(IFERROR(IF(AD14=AH14,AI14,AH14),"---")="---","---",IF(COUNTIF(CALC_CONN_TEI0185_REV03!F:F,IFERROR(IF(AD14=AH14,AI14,AH14),"---"))&gt;0,"---",IFERROR(IF(AD14=AH14,AI14,AH14),"---")))),"---")</f>
        <v>---</v>
      </c>
      <c r="AM14" t="s">
        <v>295</v>
      </c>
      <c r="AO14" t="s">
        <v>1949</v>
      </c>
      <c r="AP14" t="s">
        <v>4186</v>
      </c>
      <c r="AQ14" t="s">
        <v>360</v>
      </c>
      <c r="AR14" t="e">
        <v>#N/A</v>
      </c>
    </row>
    <row r="15" spans="1:44" x14ac:dyDescent="0.25">
      <c r="A15" t="str">
        <f t="shared" si="0"/>
        <v>J1-A11</v>
      </c>
      <c r="B15" t="str">
        <f t="shared" si="1"/>
        <v>PCIE_RSTb_R</v>
      </c>
      <c r="C15" t="str">
        <f t="shared" si="2"/>
        <v>J1-PCIE_RSTb_R</v>
      </c>
      <c r="D15" t="str">
        <f t="shared" si="3"/>
        <v>J1-A11</v>
      </c>
      <c r="E15" t="s">
        <v>169</v>
      </c>
      <c r="F15" t="s">
        <v>313</v>
      </c>
      <c r="G15" t="s">
        <v>314</v>
      </c>
      <c r="L15" t="s">
        <v>315</v>
      </c>
      <c r="M15" t="s">
        <v>288</v>
      </c>
      <c r="N15">
        <v>25.244599999999998</v>
      </c>
      <c r="AB15" t="str">
        <f>B2B!D12</f>
        <v>J1</v>
      </c>
      <c r="AC15" t="str">
        <f>B2B!E12</f>
        <v>10</v>
      </c>
      <c r="AD15" t="str">
        <f t="shared" si="4"/>
        <v>J1-10</v>
      </c>
      <c r="AE15" t="e">
        <f t="shared" si="5"/>
        <v>#N/A</v>
      </c>
      <c r="AF15" t="str">
        <f t="shared" si="6"/>
        <v>--</v>
      </c>
      <c r="AG15" t="e">
        <f t="shared" si="7"/>
        <v>#N/A</v>
      </c>
      <c r="AH15" t="str">
        <f>IF(IFERROR(IF(IF(AF15="--",INDEX(D:D,MATCH(AE15,INDEX(B:B,MATCH(AE15,B:B,)+1):B10529,)+MATCH(AE15,B:B,)))=D15,VLOOKUP(AE15,B:D,3,0),IF(AF15="--",INDEX(D:D,MATCH(AE15,INDEX(B:B,MATCH(AE15,B:B,)+1):B10529,)+MATCH(AE15,B:B,)),"---")),"---")=AD15,"---",IFERROR(IF(IF(AF15="--",INDEX(D:D,MATCH(AE15,INDEX(B:B,MATCH(AE15,B:B,)+1):B10529,)+MATCH(AE15,B:B,)))=AD15,VLOOKUP(AE15,B:D,3,0),IF(AF15="--",INDEX(D:D,MATCH(AE15,INDEX(B:B,MATCH(AE15,B:B,)+1):B10529,)+MATCH(AE15,B:B,)),"---")),"---"))</f>
        <v>---</v>
      </c>
      <c r="AI15" t="str">
        <f t="shared" si="8"/>
        <v>--</v>
      </c>
      <c r="AJ15" t="str">
        <f>IF(COUNTIF(CALC_CONN_TEI0185_REV03!F:F,IF(AH15&lt;&gt;"---",VLOOKUP(AD15,CALC_CONN_TEI0185_REV03!F:M,8,0),IF(IFERROR(IF(AD15=AH15,AI15,AH15),"---")="---","---",IF(COUNTIF(CALC_CONN_TEI0185_REV03!F:F,IFERROR(IF(AD15=AH15,AI15,AH15),"---"))&gt;0,"---",IFERROR(IF(AD15=AH15,AI15,AH15),"---")))))=1,IF(AH15&lt;&gt;"---",VLOOKUP(AD15,CALC_CONN_TEI0185_REV03!F:M,8,0),IF(IFERROR(IF(AD15=AH15,AI15,AH15),"---")="---","---",IF(COUNTIF(CALC_CONN_TEI0185_REV03!F:F,IFERROR(IF(AD15=AH15,AI15,AH15),"---"))&gt;0,"---",IFERROR(IF(AD15=AH15,AI15,AH15),"---")))),"---")</f>
        <v>---</v>
      </c>
      <c r="AK15" t="str">
        <f>IF(COUNTIF(CALC_CONN_TEI0185_REV03!F:F,IF(AH15&lt;&gt;"---",VLOOKUP(AD15,CALC_CONN_TEI0185_REV03!F:M,8,0),IF(IFERROR(IF(AD15=AH15,AI15,AH15),"---")="---","---",IF(COUNTIF(CALC_CONN_TEI0185_REV03!F:F,IFERROR(IF(AD15=AH15,AI15,AH15),"---"))&gt;0,"---",IFERROR(IF(AD15=AH15,AI15,AH15),"---")))))=0,IF(AH15&lt;&gt;"---",VLOOKUP(AD15,CALC_CONN_TEI0185_REV03!F:M,8,0),IF(IFERROR(IF(AD15=AH15,AI15,AH15),"---")="---","---",IF(COUNTIF(CALC_CONN_TEI0185_REV03!F:F,IFERROR(IF(AD15=AH15,AI15,AH15),"---"))&gt;0,"---",IFERROR(IF(AD15=AH15,AI15,AH15),"---")))),"---")</f>
        <v>---</v>
      </c>
      <c r="AM15" t="s">
        <v>306</v>
      </c>
      <c r="AO15" t="s">
        <v>1948</v>
      </c>
      <c r="AP15" t="s">
        <v>4187</v>
      </c>
      <c r="AQ15" t="s">
        <v>363</v>
      </c>
      <c r="AR15" t="e">
        <v>#N/A</v>
      </c>
    </row>
    <row r="16" spans="1:44" x14ac:dyDescent="0.25">
      <c r="A16" t="str">
        <f t="shared" si="0"/>
        <v>J1-A12</v>
      </c>
      <c r="B16" t="str">
        <f t="shared" si="1"/>
        <v>GND</v>
      </c>
      <c r="C16" t="str">
        <f t="shared" si="2"/>
        <v>J1-GND</v>
      </c>
      <c r="D16" t="str">
        <f t="shared" si="3"/>
        <v>J1-A12</v>
      </c>
      <c r="E16" t="s">
        <v>169</v>
      </c>
      <c r="F16" t="s">
        <v>316</v>
      </c>
      <c r="G16" t="s">
        <v>294</v>
      </c>
      <c r="L16" t="s">
        <v>317</v>
      </c>
      <c r="M16" t="s">
        <v>288</v>
      </c>
      <c r="N16">
        <v>183.93729999999999</v>
      </c>
      <c r="AB16" t="str">
        <f>B2B!D13</f>
        <v>J1</v>
      </c>
      <c r="AC16" t="str">
        <f>B2B!E13</f>
        <v>11</v>
      </c>
      <c r="AD16" t="str">
        <f t="shared" si="4"/>
        <v>J1-11</v>
      </c>
      <c r="AE16" t="e">
        <f t="shared" si="5"/>
        <v>#N/A</v>
      </c>
      <c r="AF16" t="str">
        <f t="shared" si="6"/>
        <v>--</v>
      </c>
      <c r="AG16" t="e">
        <f t="shared" si="7"/>
        <v>#N/A</v>
      </c>
      <c r="AH16" t="str">
        <f>IF(IFERROR(IF(IF(AF16="--",INDEX(D:D,MATCH(AE16,INDEX(B:B,MATCH(AE16,B:B,)+1):B10530,)+MATCH(AE16,B:B,)))=D16,VLOOKUP(AE16,B:D,3,0),IF(AF16="--",INDEX(D:D,MATCH(AE16,INDEX(B:B,MATCH(AE16,B:B,)+1):B10530,)+MATCH(AE16,B:B,)),"---")),"---")=AD16,"---",IFERROR(IF(IF(AF16="--",INDEX(D:D,MATCH(AE16,INDEX(B:B,MATCH(AE16,B:B,)+1):B10530,)+MATCH(AE16,B:B,)))=AD16,VLOOKUP(AE16,B:D,3,0),IF(AF16="--",INDEX(D:D,MATCH(AE16,INDEX(B:B,MATCH(AE16,B:B,)+1):B10530,)+MATCH(AE16,B:B,)),"---")),"---"))</f>
        <v>---</v>
      </c>
      <c r="AI16" t="str">
        <f t="shared" si="8"/>
        <v>--</v>
      </c>
      <c r="AJ16" t="str">
        <f>IF(COUNTIF(CALC_CONN_TEI0185_REV03!F:F,IF(AH16&lt;&gt;"---",VLOOKUP(AD16,CALC_CONN_TEI0185_REV03!F:M,8,0),IF(IFERROR(IF(AD16=AH16,AI16,AH16),"---")="---","---",IF(COUNTIF(CALC_CONN_TEI0185_REV03!F:F,IFERROR(IF(AD16=AH16,AI16,AH16),"---"))&gt;0,"---",IFERROR(IF(AD16=AH16,AI16,AH16),"---")))))=1,IF(AH16&lt;&gt;"---",VLOOKUP(AD16,CALC_CONN_TEI0185_REV03!F:M,8,0),IF(IFERROR(IF(AD16=AH16,AI16,AH16),"---")="---","---",IF(COUNTIF(CALC_CONN_TEI0185_REV03!F:F,IFERROR(IF(AD16=AH16,AI16,AH16),"---"))&gt;0,"---",IFERROR(IF(AD16=AH16,AI16,AH16),"---")))),"---")</f>
        <v>---</v>
      </c>
      <c r="AK16" t="str">
        <f>IF(COUNTIF(CALC_CONN_TEI0185_REV03!F:F,IF(AH16&lt;&gt;"---",VLOOKUP(AD16,CALC_CONN_TEI0185_REV03!F:M,8,0),IF(IFERROR(IF(AD16=AH16,AI16,AH16),"---")="---","---",IF(COUNTIF(CALC_CONN_TEI0185_REV03!F:F,IFERROR(IF(AD16=AH16,AI16,AH16),"---"))&gt;0,"---",IFERROR(IF(AD16=AH16,AI16,AH16),"---")))))=0,IF(AH16&lt;&gt;"---",VLOOKUP(AD16,CALC_CONN_TEI0185_REV03!F:M,8,0),IF(IFERROR(IF(AD16=AH16,AI16,AH16),"---")="---","---",IF(COUNTIF(CALC_CONN_TEI0185_REV03!F:F,IFERROR(IF(AD16=AH16,AI16,AH16),"---"))&gt;0,"---",IFERROR(IF(AD16=AH16,AI16,AH16),"---")))),"---")</f>
        <v>---</v>
      </c>
      <c r="AM16" t="s">
        <v>312</v>
      </c>
      <c r="AO16" t="s">
        <v>1940</v>
      </c>
      <c r="AP16" t="s">
        <v>4772</v>
      </c>
      <c r="AQ16" t="s">
        <v>314</v>
      </c>
      <c r="AR16" t="e">
        <v>#N/A</v>
      </c>
    </row>
    <row r="17" spans="1:44" x14ac:dyDescent="0.25">
      <c r="A17" t="str">
        <f t="shared" si="0"/>
        <v>J1-A13</v>
      </c>
      <c r="B17" t="str">
        <f t="shared" si="1"/>
        <v>PCIE_CLK_C_P</v>
      </c>
      <c r="C17" t="str">
        <f t="shared" si="2"/>
        <v>J1-PCIE_CLK_C_P</v>
      </c>
      <c r="D17" t="str">
        <f t="shared" si="3"/>
        <v>J1-A13</v>
      </c>
      <c r="E17" t="s">
        <v>169</v>
      </c>
      <c r="F17" t="s">
        <v>318</v>
      </c>
      <c r="G17" t="s">
        <v>319</v>
      </c>
      <c r="L17" t="s">
        <v>320</v>
      </c>
      <c r="M17" t="s">
        <v>288</v>
      </c>
      <c r="N17">
        <v>115.4894</v>
      </c>
      <c r="AB17" t="str">
        <f>B2B!D14</f>
        <v>J1</v>
      </c>
      <c r="AC17" t="str">
        <f>B2B!E14</f>
        <v>12</v>
      </c>
      <c r="AD17" t="str">
        <f t="shared" si="4"/>
        <v>J1-12</v>
      </c>
      <c r="AE17" t="e">
        <f t="shared" si="5"/>
        <v>#N/A</v>
      </c>
      <c r="AF17" t="str">
        <f t="shared" si="6"/>
        <v>--</v>
      </c>
      <c r="AG17" t="e">
        <f t="shared" si="7"/>
        <v>#N/A</v>
      </c>
      <c r="AH17" t="str">
        <f>IF(IFERROR(IF(IF(AF17="--",INDEX(D:D,MATCH(AE17,INDEX(B:B,MATCH(AE17,B:B,)+1):B10531,)+MATCH(AE17,B:B,)))=D17,VLOOKUP(AE17,B:D,3,0),IF(AF17="--",INDEX(D:D,MATCH(AE17,INDEX(B:B,MATCH(AE17,B:B,)+1):B10531,)+MATCH(AE17,B:B,)),"---")),"---")=AD17,"---",IFERROR(IF(IF(AF17="--",INDEX(D:D,MATCH(AE17,INDEX(B:B,MATCH(AE17,B:B,)+1):B10531,)+MATCH(AE17,B:B,)))=AD17,VLOOKUP(AE17,B:D,3,0),IF(AF17="--",INDEX(D:D,MATCH(AE17,INDEX(B:B,MATCH(AE17,B:B,)+1):B10531,)+MATCH(AE17,B:B,)),"---")),"---"))</f>
        <v>---</v>
      </c>
      <c r="AI17" t="str">
        <f t="shared" si="8"/>
        <v>--</v>
      </c>
      <c r="AJ17" t="str">
        <f>IF(COUNTIF(CALC_CONN_TEI0185_REV03!F:F,IF(AH17&lt;&gt;"---",VLOOKUP(AD17,CALC_CONN_TEI0185_REV03!F:M,8,0),IF(IFERROR(IF(AD17=AH17,AI17,AH17),"---")="---","---",IF(COUNTIF(CALC_CONN_TEI0185_REV03!F:F,IFERROR(IF(AD17=AH17,AI17,AH17),"---"))&gt;0,"---",IFERROR(IF(AD17=AH17,AI17,AH17),"---")))))=1,IF(AH17&lt;&gt;"---",VLOOKUP(AD17,CALC_CONN_TEI0185_REV03!F:M,8,0),IF(IFERROR(IF(AD17=AH17,AI17,AH17),"---")="---","---",IF(COUNTIF(CALC_CONN_TEI0185_REV03!F:F,IFERROR(IF(AD17=AH17,AI17,AH17),"---"))&gt;0,"---",IFERROR(IF(AD17=AH17,AI17,AH17),"---")))),"---")</f>
        <v>---</v>
      </c>
      <c r="AK17" t="str">
        <f>IF(COUNTIF(CALC_CONN_TEI0185_REV03!F:F,IF(AH17&lt;&gt;"---",VLOOKUP(AD17,CALC_CONN_TEI0185_REV03!F:M,8,0),IF(IFERROR(IF(AD17=AH17,AI17,AH17),"---")="---","---",IF(COUNTIF(CALC_CONN_TEI0185_REV03!F:F,IFERROR(IF(AD17=AH17,AI17,AH17),"---"))&gt;0,"---",IFERROR(IF(AD17=AH17,AI17,AH17),"---")))))=0,IF(AH17&lt;&gt;"---",VLOOKUP(AD17,CALC_CONN_TEI0185_REV03!F:M,8,0),IF(IFERROR(IF(AD17=AH17,AI17,AH17),"---")="---","---",IF(COUNTIF(CALC_CONN_TEI0185_REV03!F:F,IFERROR(IF(AD17=AH17,AI17,AH17),"---"))&gt;0,"---",IFERROR(IF(AD17=AH17,AI17,AH17),"---")))),"---")</f>
        <v>---</v>
      </c>
      <c r="AM17" t="s">
        <v>317</v>
      </c>
      <c r="AO17" t="s">
        <v>1941</v>
      </c>
      <c r="AP17" t="s">
        <v>4897</v>
      </c>
      <c r="AQ17" t="s">
        <v>396</v>
      </c>
      <c r="AR17" t="e">
        <v>#N/A</v>
      </c>
    </row>
    <row r="18" spans="1:44" x14ac:dyDescent="0.25">
      <c r="A18" t="str">
        <f t="shared" si="0"/>
        <v>J1-A14</v>
      </c>
      <c r="B18" t="str">
        <f t="shared" si="1"/>
        <v>PCIE_CLK_C_N</v>
      </c>
      <c r="C18" t="str">
        <f t="shared" si="2"/>
        <v>J1-PCIE_CLK_C_N</v>
      </c>
      <c r="D18" t="str">
        <f t="shared" si="3"/>
        <v>J1-A14</v>
      </c>
      <c r="E18" t="s">
        <v>169</v>
      </c>
      <c r="F18" t="s">
        <v>321</v>
      </c>
      <c r="G18" t="s">
        <v>322</v>
      </c>
      <c r="L18" t="s">
        <v>323</v>
      </c>
      <c r="M18" t="s">
        <v>288</v>
      </c>
      <c r="N18">
        <v>89.721699999999998</v>
      </c>
      <c r="AB18" t="str">
        <f>B2B!D15</f>
        <v>J1</v>
      </c>
      <c r="AC18" t="str">
        <f>B2B!E15</f>
        <v>13</v>
      </c>
      <c r="AD18" t="str">
        <f t="shared" si="4"/>
        <v>J1-13</v>
      </c>
      <c r="AE18" t="e">
        <f t="shared" si="5"/>
        <v>#N/A</v>
      </c>
      <c r="AF18" t="str">
        <f t="shared" si="6"/>
        <v>--</v>
      </c>
      <c r="AG18" t="e">
        <f t="shared" si="7"/>
        <v>#N/A</v>
      </c>
      <c r="AH18" t="str">
        <f>IF(IFERROR(IF(IF(AF18="--",INDEX(D:D,MATCH(AE18,INDEX(B:B,MATCH(AE18,B:B,)+1):B10532,)+MATCH(AE18,B:B,)))=D18,VLOOKUP(AE18,B:D,3,0),IF(AF18="--",INDEX(D:D,MATCH(AE18,INDEX(B:B,MATCH(AE18,B:B,)+1):B10532,)+MATCH(AE18,B:B,)),"---")),"---")=AD18,"---",IFERROR(IF(IF(AF18="--",INDEX(D:D,MATCH(AE18,INDEX(B:B,MATCH(AE18,B:B,)+1):B10532,)+MATCH(AE18,B:B,)))=AD18,VLOOKUP(AE18,B:D,3,0),IF(AF18="--",INDEX(D:D,MATCH(AE18,INDEX(B:B,MATCH(AE18,B:B,)+1):B10532,)+MATCH(AE18,B:B,)),"---")),"---"))</f>
        <v>---</v>
      </c>
      <c r="AI18" t="str">
        <f t="shared" si="8"/>
        <v>--</v>
      </c>
      <c r="AJ18" t="str">
        <f>IF(COUNTIF(CALC_CONN_TEI0185_REV03!F:F,IF(AH18&lt;&gt;"---",VLOOKUP(AD18,CALC_CONN_TEI0185_REV03!F:M,8,0),IF(IFERROR(IF(AD18=AH18,AI18,AH18),"---")="---","---",IF(COUNTIF(CALC_CONN_TEI0185_REV03!F:F,IFERROR(IF(AD18=AH18,AI18,AH18),"---"))&gt;0,"---",IFERROR(IF(AD18=AH18,AI18,AH18),"---")))))=1,IF(AH18&lt;&gt;"---",VLOOKUP(AD18,CALC_CONN_TEI0185_REV03!F:M,8,0),IF(IFERROR(IF(AD18=AH18,AI18,AH18),"---")="---","---",IF(COUNTIF(CALC_CONN_TEI0185_REV03!F:F,IFERROR(IF(AD18=AH18,AI18,AH18),"---"))&gt;0,"---",IFERROR(IF(AD18=AH18,AI18,AH18),"---")))),"---")</f>
        <v>---</v>
      </c>
      <c r="AK18" t="str">
        <f>IF(COUNTIF(CALC_CONN_TEI0185_REV03!F:F,IF(AH18&lt;&gt;"---",VLOOKUP(AD18,CALC_CONN_TEI0185_REV03!F:M,8,0),IF(IFERROR(IF(AD18=AH18,AI18,AH18),"---")="---","---",IF(COUNTIF(CALC_CONN_TEI0185_REV03!F:F,IFERROR(IF(AD18=AH18,AI18,AH18),"---"))&gt;0,"---",IFERROR(IF(AD18=AH18,AI18,AH18),"---")))))=0,IF(AH18&lt;&gt;"---",VLOOKUP(AD18,CALC_CONN_TEI0185_REV03!F:M,8,0),IF(IFERROR(IF(AD18=AH18,AI18,AH18),"---")="---","---",IF(COUNTIF(CALC_CONN_TEI0185_REV03!F:F,IFERROR(IF(AD18=AH18,AI18,AH18),"---"))&gt;0,"---",IFERROR(IF(AD18=AH18,AI18,AH18),"---")))),"---")</f>
        <v>---</v>
      </c>
      <c r="AM18" t="s">
        <v>358</v>
      </c>
      <c r="AO18" t="s">
        <v>1939</v>
      </c>
      <c r="AP18" t="s">
        <v>4178</v>
      </c>
      <c r="AQ18" t="s">
        <v>319</v>
      </c>
      <c r="AR18" t="e">
        <v>#N/A</v>
      </c>
    </row>
    <row r="19" spans="1:44" x14ac:dyDescent="0.25">
      <c r="A19" t="str">
        <f t="shared" si="0"/>
        <v>J1-A15</v>
      </c>
      <c r="B19" t="str">
        <f t="shared" si="1"/>
        <v>GND</v>
      </c>
      <c r="C19" t="str">
        <f t="shared" si="2"/>
        <v>J1-GND</v>
      </c>
      <c r="D19" t="str">
        <f t="shared" si="3"/>
        <v>J1-A15</v>
      </c>
      <c r="E19" t="s">
        <v>169</v>
      </c>
      <c r="F19" t="s">
        <v>324</v>
      </c>
      <c r="G19" t="s">
        <v>294</v>
      </c>
      <c r="L19" t="s">
        <v>325</v>
      </c>
      <c r="M19" t="s">
        <v>288</v>
      </c>
      <c r="N19">
        <v>158.4982</v>
      </c>
      <c r="AB19" t="str">
        <f>B2B!D16</f>
        <v>J1</v>
      </c>
      <c r="AC19" t="str">
        <f>B2B!E16</f>
        <v>14</v>
      </c>
      <c r="AD19" t="str">
        <f t="shared" si="4"/>
        <v>J1-14</v>
      </c>
      <c r="AE19" t="e">
        <f t="shared" si="5"/>
        <v>#N/A</v>
      </c>
      <c r="AF19" t="str">
        <f t="shared" si="6"/>
        <v>--</v>
      </c>
      <c r="AG19" t="e">
        <f t="shared" si="7"/>
        <v>#N/A</v>
      </c>
      <c r="AH19" t="str">
        <f>IF(IFERROR(IF(IF(AF19="--",INDEX(D:D,MATCH(AE19,INDEX(B:B,MATCH(AE19,B:B,)+1):B10533,)+MATCH(AE19,B:B,)))=D19,VLOOKUP(AE19,B:D,3,0),IF(AF19="--",INDEX(D:D,MATCH(AE19,INDEX(B:B,MATCH(AE19,B:B,)+1):B10533,)+MATCH(AE19,B:B,)),"---")),"---")=AD19,"---",IFERROR(IF(IF(AF19="--",INDEX(D:D,MATCH(AE19,INDEX(B:B,MATCH(AE19,B:B,)+1):B10533,)+MATCH(AE19,B:B,)))=AD19,VLOOKUP(AE19,B:D,3,0),IF(AF19="--",INDEX(D:D,MATCH(AE19,INDEX(B:B,MATCH(AE19,B:B,)+1):B10533,)+MATCH(AE19,B:B,)),"---")),"---"))</f>
        <v>---</v>
      </c>
      <c r="AI19" t="str">
        <f t="shared" si="8"/>
        <v>--</v>
      </c>
      <c r="AJ19" t="str">
        <f>IF(COUNTIF(CALC_CONN_TEI0185_REV03!F:F,IF(AH19&lt;&gt;"---",VLOOKUP(AD19,CALC_CONN_TEI0185_REV03!F:M,8,0),IF(IFERROR(IF(AD19=AH19,AI19,AH19),"---")="---","---",IF(COUNTIF(CALC_CONN_TEI0185_REV03!F:F,IFERROR(IF(AD19=AH19,AI19,AH19),"---"))&gt;0,"---",IFERROR(IF(AD19=AH19,AI19,AH19),"---")))))=1,IF(AH19&lt;&gt;"---",VLOOKUP(AD19,CALC_CONN_TEI0185_REV03!F:M,8,0),IF(IFERROR(IF(AD19=AH19,AI19,AH19),"---")="---","---",IF(COUNTIF(CALC_CONN_TEI0185_REV03!F:F,IFERROR(IF(AD19=AH19,AI19,AH19),"---"))&gt;0,"---",IFERROR(IF(AD19=AH19,AI19,AH19),"---")))),"---")</f>
        <v>---</v>
      </c>
      <c r="AK19" t="str">
        <f>IF(COUNTIF(CALC_CONN_TEI0185_REV03!F:F,IF(AH19&lt;&gt;"---",VLOOKUP(AD19,CALC_CONN_TEI0185_REV03!F:M,8,0),IF(IFERROR(IF(AD19=AH19,AI19,AH19),"---")="---","---",IF(COUNTIF(CALC_CONN_TEI0185_REV03!F:F,IFERROR(IF(AD19=AH19,AI19,AH19),"---"))&gt;0,"---",IFERROR(IF(AD19=AH19,AI19,AH19),"---")))))=0,IF(AH19&lt;&gt;"---",VLOOKUP(AD19,CALC_CONN_TEI0185_REV03!F:M,8,0),IF(IFERROR(IF(AD19=AH19,AI19,AH19),"---")="---","---",IF(COUNTIF(CALC_CONN_TEI0185_REV03!F:F,IFERROR(IF(AD19=AH19,AI19,AH19),"---"))&gt;0,"---",IFERROR(IF(AD19=AH19,AI19,AH19),"---")))),"---")</f>
        <v>---</v>
      </c>
      <c r="AM19" t="s">
        <v>309</v>
      </c>
      <c r="AO19" t="s">
        <v>1938</v>
      </c>
      <c r="AP19" t="s">
        <v>4179</v>
      </c>
      <c r="AQ19" t="s">
        <v>322</v>
      </c>
      <c r="AR19" t="e">
        <v>#N/A</v>
      </c>
    </row>
    <row r="20" spans="1:44" x14ac:dyDescent="0.25">
      <c r="A20" t="str">
        <f t="shared" si="0"/>
        <v>J1-A16</v>
      </c>
      <c r="B20" t="str">
        <f t="shared" si="1"/>
        <v>PER0_C_P</v>
      </c>
      <c r="C20" t="str">
        <f t="shared" si="2"/>
        <v>J1-PER0_C_P</v>
      </c>
      <c r="D20" t="str">
        <f t="shared" si="3"/>
        <v>J1-A16</v>
      </c>
      <c r="E20" t="s">
        <v>169</v>
      </c>
      <c r="F20" t="s">
        <v>326</v>
      </c>
      <c r="G20" t="s">
        <v>327</v>
      </c>
      <c r="L20" t="s">
        <v>328</v>
      </c>
      <c r="M20" t="s">
        <v>288</v>
      </c>
      <c r="N20">
        <v>0</v>
      </c>
      <c r="AB20" t="str">
        <f>B2B!D17</f>
        <v>J1</v>
      </c>
      <c r="AC20" t="str">
        <f>B2B!E17</f>
        <v>15</v>
      </c>
      <c r="AD20" t="str">
        <f t="shared" si="4"/>
        <v>J1-15</v>
      </c>
      <c r="AE20" t="e">
        <f t="shared" si="5"/>
        <v>#N/A</v>
      </c>
      <c r="AF20" t="str">
        <f t="shared" si="6"/>
        <v>--</v>
      </c>
      <c r="AG20" t="e">
        <f t="shared" si="7"/>
        <v>#N/A</v>
      </c>
      <c r="AH20" t="str">
        <f>IF(IFERROR(IF(IF(AF20="--",INDEX(D:D,MATCH(AE20,INDEX(B:B,MATCH(AE20,B:B,)+1):B10534,)+MATCH(AE20,B:B,)))=D20,VLOOKUP(AE20,B:D,3,0),IF(AF20="--",INDEX(D:D,MATCH(AE20,INDEX(B:B,MATCH(AE20,B:B,)+1):B10534,)+MATCH(AE20,B:B,)),"---")),"---")=AD20,"---",IFERROR(IF(IF(AF20="--",INDEX(D:D,MATCH(AE20,INDEX(B:B,MATCH(AE20,B:B,)+1):B10534,)+MATCH(AE20,B:B,)))=AD20,VLOOKUP(AE20,B:D,3,0),IF(AF20="--",INDEX(D:D,MATCH(AE20,INDEX(B:B,MATCH(AE20,B:B,)+1):B10534,)+MATCH(AE20,B:B,)),"---")),"---"))</f>
        <v>---</v>
      </c>
      <c r="AI20" t="str">
        <f t="shared" si="8"/>
        <v>--</v>
      </c>
      <c r="AJ20" t="str">
        <f>IF(COUNTIF(CALC_CONN_TEI0185_REV03!F:F,IF(AH20&lt;&gt;"---",VLOOKUP(AD20,CALC_CONN_TEI0185_REV03!F:M,8,0),IF(IFERROR(IF(AD20=AH20,AI20,AH20),"---")="---","---",IF(COUNTIF(CALC_CONN_TEI0185_REV03!F:F,IFERROR(IF(AD20=AH20,AI20,AH20),"---"))&gt;0,"---",IFERROR(IF(AD20=AH20,AI20,AH20),"---")))))=1,IF(AH20&lt;&gt;"---",VLOOKUP(AD20,CALC_CONN_TEI0185_REV03!F:M,8,0),IF(IFERROR(IF(AD20=AH20,AI20,AH20),"---")="---","---",IF(COUNTIF(CALC_CONN_TEI0185_REV03!F:F,IFERROR(IF(AD20=AH20,AI20,AH20),"---"))&gt;0,"---",IFERROR(IF(AD20=AH20,AI20,AH20),"---")))),"---")</f>
        <v>---</v>
      </c>
      <c r="AK20" t="str">
        <f>IF(COUNTIF(CALC_CONN_TEI0185_REV03!F:F,IF(AH20&lt;&gt;"---",VLOOKUP(AD20,CALC_CONN_TEI0185_REV03!F:M,8,0),IF(IFERROR(IF(AD20=AH20,AI20,AH20),"---")="---","---",IF(COUNTIF(CALC_CONN_TEI0185_REV03!F:F,IFERROR(IF(AD20=AH20,AI20,AH20),"---"))&gt;0,"---",IFERROR(IF(AD20=AH20,AI20,AH20),"---")))))=0,IF(AH20&lt;&gt;"---",VLOOKUP(AD20,CALC_CONN_TEI0185_REV03!F:M,8,0),IF(IFERROR(IF(AD20=AH20,AI20,AH20),"---")="---","---",IF(COUNTIF(CALC_CONN_TEI0185_REV03!F:F,IFERROR(IF(AD20=AH20,AI20,AH20),"---"))&gt;0,"---",IFERROR(IF(AD20=AH20,AI20,AH20),"---")))),"---")</f>
        <v>---</v>
      </c>
      <c r="AM20" t="s">
        <v>298</v>
      </c>
      <c r="AO20" t="s">
        <v>2043</v>
      </c>
      <c r="AP20" t="s">
        <v>4054</v>
      </c>
      <c r="AQ20" t="s">
        <v>2049</v>
      </c>
      <c r="AR20" t="e">
        <v>#N/A</v>
      </c>
    </row>
    <row r="21" spans="1:44" x14ac:dyDescent="0.25">
      <c r="A21" t="str">
        <f t="shared" si="0"/>
        <v>J1-A17</v>
      </c>
      <c r="B21" t="str">
        <f t="shared" si="1"/>
        <v>PER0_C_N</v>
      </c>
      <c r="C21" t="str">
        <f t="shared" si="2"/>
        <v>J1-PER0_C_N</v>
      </c>
      <c r="D21" t="str">
        <f t="shared" si="3"/>
        <v>J1-A17</v>
      </c>
      <c r="E21" t="s">
        <v>169</v>
      </c>
      <c r="F21" t="s">
        <v>329</v>
      </c>
      <c r="G21" t="s">
        <v>330</v>
      </c>
      <c r="L21" t="s">
        <v>331</v>
      </c>
      <c r="M21" t="s">
        <v>288</v>
      </c>
      <c r="N21">
        <v>15.383599999999999</v>
      </c>
      <c r="AB21" t="str">
        <f>B2B!D18</f>
        <v>J1</v>
      </c>
      <c r="AC21" t="str">
        <f>B2B!E18</f>
        <v>16</v>
      </c>
      <c r="AD21" t="str">
        <f t="shared" si="4"/>
        <v>J1-16</v>
      </c>
      <c r="AE21" t="e">
        <f t="shared" si="5"/>
        <v>#N/A</v>
      </c>
      <c r="AF21" t="str">
        <f t="shared" si="6"/>
        <v>--</v>
      </c>
      <c r="AG21" t="e">
        <f t="shared" si="7"/>
        <v>#N/A</v>
      </c>
      <c r="AH21" t="str">
        <f>IF(IFERROR(IF(IF(AF21="--",INDEX(D:D,MATCH(AE21,INDEX(B:B,MATCH(AE21,B:B,)+1):B10535,)+MATCH(AE21,B:B,)))=D21,VLOOKUP(AE21,B:D,3,0),IF(AF21="--",INDEX(D:D,MATCH(AE21,INDEX(B:B,MATCH(AE21,B:B,)+1):B10535,)+MATCH(AE21,B:B,)),"---")),"---")=AD21,"---",IFERROR(IF(IF(AF21="--",INDEX(D:D,MATCH(AE21,INDEX(B:B,MATCH(AE21,B:B,)+1):B10535,)+MATCH(AE21,B:B,)))=AD21,VLOOKUP(AE21,B:D,3,0),IF(AF21="--",INDEX(D:D,MATCH(AE21,INDEX(B:B,MATCH(AE21,B:B,)+1):B10535,)+MATCH(AE21,B:B,)),"---")),"---"))</f>
        <v>---</v>
      </c>
      <c r="AI21" t="str">
        <f t="shared" si="8"/>
        <v>--</v>
      </c>
      <c r="AJ21" t="str">
        <f>IF(COUNTIF(CALC_CONN_TEI0185_REV03!F:F,IF(AH21&lt;&gt;"---",VLOOKUP(AD21,CALC_CONN_TEI0185_REV03!F:M,8,0),IF(IFERROR(IF(AD21=AH21,AI21,AH21),"---")="---","---",IF(COUNTIF(CALC_CONN_TEI0185_REV03!F:F,IFERROR(IF(AD21=AH21,AI21,AH21),"---"))&gt;0,"---",IFERROR(IF(AD21=AH21,AI21,AH21),"---")))))=1,IF(AH21&lt;&gt;"---",VLOOKUP(AD21,CALC_CONN_TEI0185_REV03!F:M,8,0),IF(IFERROR(IF(AD21=AH21,AI21,AH21),"---")="---","---",IF(COUNTIF(CALC_CONN_TEI0185_REV03!F:F,IFERROR(IF(AD21=AH21,AI21,AH21),"---"))&gt;0,"---",IFERROR(IF(AD21=AH21,AI21,AH21),"---")))),"---")</f>
        <v>---</v>
      </c>
      <c r="AK21" t="str">
        <f>IF(COUNTIF(CALC_CONN_TEI0185_REV03!F:F,IF(AH21&lt;&gt;"---",VLOOKUP(AD21,CALC_CONN_TEI0185_REV03!F:M,8,0),IF(IFERROR(IF(AD21=AH21,AI21,AH21),"---")="---","---",IF(COUNTIF(CALC_CONN_TEI0185_REV03!F:F,IFERROR(IF(AD21=AH21,AI21,AH21),"---"))&gt;0,"---",IFERROR(IF(AD21=AH21,AI21,AH21),"---")))))=0,IF(AH21&lt;&gt;"---",VLOOKUP(AD21,CALC_CONN_TEI0185_REV03!F:M,8,0),IF(IFERROR(IF(AD21=AH21,AI21,AH21),"---")="---","---",IF(COUNTIF(CALC_CONN_TEI0185_REV03!F:F,IFERROR(IF(AD21=AH21,AI21,AH21),"---"))&gt;0,"---",IFERROR(IF(AD21=AH21,AI21,AH21),"---")))),"---")</f>
        <v>---</v>
      </c>
      <c r="AM21" t="s">
        <v>998</v>
      </c>
      <c r="AO21" t="s">
        <v>2042</v>
      </c>
      <c r="AP21" t="s">
        <v>4054</v>
      </c>
      <c r="AQ21" t="s">
        <v>2048</v>
      </c>
      <c r="AR21" t="e">
        <v>#N/A</v>
      </c>
    </row>
    <row r="22" spans="1:44" x14ac:dyDescent="0.25">
      <c r="A22" t="str">
        <f t="shared" si="0"/>
        <v>J1-A18</v>
      </c>
      <c r="B22" t="str">
        <f t="shared" si="1"/>
        <v>GND</v>
      </c>
      <c r="C22" t="str">
        <f t="shared" si="2"/>
        <v>J1-GND</v>
      </c>
      <c r="D22" t="str">
        <f t="shared" si="3"/>
        <v>J1-A18</v>
      </c>
      <c r="E22" t="s">
        <v>169</v>
      </c>
      <c r="F22" t="s">
        <v>332</v>
      </c>
      <c r="G22" t="s">
        <v>294</v>
      </c>
      <c r="L22" t="s">
        <v>333</v>
      </c>
      <c r="M22" t="s">
        <v>288</v>
      </c>
      <c r="N22">
        <v>15.3812</v>
      </c>
      <c r="AB22" t="str">
        <f>B2B!D19</f>
        <v>J1</v>
      </c>
      <c r="AC22" t="str">
        <f>B2B!E19</f>
        <v>17</v>
      </c>
      <c r="AD22" t="str">
        <f t="shared" si="4"/>
        <v>J1-17</v>
      </c>
      <c r="AE22" t="e">
        <f t="shared" si="5"/>
        <v>#N/A</v>
      </c>
      <c r="AF22" t="str">
        <f t="shared" si="6"/>
        <v>--</v>
      </c>
      <c r="AG22" t="e">
        <f t="shared" si="7"/>
        <v>#N/A</v>
      </c>
      <c r="AH22" t="str">
        <f>IF(IFERROR(IF(IF(AF22="--",INDEX(D:D,MATCH(AE22,INDEX(B:B,MATCH(AE22,B:B,)+1):B10536,)+MATCH(AE22,B:B,)))=D22,VLOOKUP(AE22,B:D,3,0),IF(AF22="--",INDEX(D:D,MATCH(AE22,INDEX(B:B,MATCH(AE22,B:B,)+1):B10536,)+MATCH(AE22,B:B,)),"---")),"---")=AD22,"---",IFERROR(IF(IF(AF22="--",INDEX(D:D,MATCH(AE22,INDEX(B:B,MATCH(AE22,B:B,)+1):B10536,)+MATCH(AE22,B:B,)))=AD22,VLOOKUP(AE22,B:D,3,0),IF(AF22="--",INDEX(D:D,MATCH(AE22,INDEX(B:B,MATCH(AE22,B:B,)+1):B10536,)+MATCH(AE22,B:B,)),"---")),"---"))</f>
        <v>---</v>
      </c>
      <c r="AI22" t="str">
        <f t="shared" si="8"/>
        <v>--</v>
      </c>
      <c r="AJ22" t="str">
        <f>IF(COUNTIF(CALC_CONN_TEI0185_REV03!F:F,IF(AH22&lt;&gt;"---",VLOOKUP(AD22,CALC_CONN_TEI0185_REV03!F:M,8,0),IF(IFERROR(IF(AD22=AH22,AI22,AH22),"---")="---","---",IF(COUNTIF(CALC_CONN_TEI0185_REV03!F:F,IFERROR(IF(AD22=AH22,AI22,AH22),"---"))&gt;0,"---",IFERROR(IF(AD22=AH22,AI22,AH22),"---")))))=1,IF(AH22&lt;&gt;"---",VLOOKUP(AD22,CALC_CONN_TEI0185_REV03!F:M,8,0),IF(IFERROR(IF(AD22=AH22,AI22,AH22),"---")="---","---",IF(COUNTIF(CALC_CONN_TEI0185_REV03!F:F,IFERROR(IF(AD22=AH22,AI22,AH22),"---"))&gt;0,"---",IFERROR(IF(AD22=AH22,AI22,AH22),"---")))),"---")</f>
        <v>---</v>
      </c>
      <c r="AK22" t="str">
        <f>IF(COUNTIF(CALC_CONN_TEI0185_REV03!F:F,IF(AH22&lt;&gt;"---",VLOOKUP(AD22,CALC_CONN_TEI0185_REV03!F:M,8,0),IF(IFERROR(IF(AD22=AH22,AI22,AH22),"---")="---","---",IF(COUNTIF(CALC_CONN_TEI0185_REV03!F:F,IFERROR(IF(AD22=AH22,AI22,AH22),"---"))&gt;0,"---",IFERROR(IF(AD22=AH22,AI22,AH22),"---")))))=0,IF(AH22&lt;&gt;"---",VLOOKUP(AD22,CALC_CONN_TEI0185_REV03!F:M,8,0),IF(IFERROR(IF(AD22=AH22,AI22,AH22),"---")="---","---",IF(COUNTIF(CALC_CONN_TEI0185_REV03!F:F,IFERROR(IF(AD22=AH22,AI22,AH22),"---"))&gt;0,"---",IFERROR(IF(AD22=AH22,AI22,AH22),"---")))),"---")</f>
        <v>---</v>
      </c>
      <c r="AM22" t="s">
        <v>1877</v>
      </c>
      <c r="AO22" t="s">
        <v>2032</v>
      </c>
      <c r="AP22" t="s">
        <v>4054</v>
      </c>
      <c r="AQ22" t="s">
        <v>2045</v>
      </c>
      <c r="AR22" t="e">
        <v>#N/A</v>
      </c>
    </row>
    <row r="23" spans="1:44" x14ac:dyDescent="0.25">
      <c r="A23" t="str">
        <f t="shared" si="0"/>
        <v>J1-A19</v>
      </c>
      <c r="B23" t="str">
        <f t="shared" si="1"/>
        <v>NetJ1_A19</v>
      </c>
      <c r="C23" t="str">
        <f t="shared" si="2"/>
        <v>J1-NetJ1_A19</v>
      </c>
      <c r="D23" t="str">
        <f t="shared" si="3"/>
        <v>J1-A19</v>
      </c>
      <c r="E23" t="s">
        <v>169</v>
      </c>
      <c r="F23" t="s">
        <v>334</v>
      </c>
      <c r="G23" t="s">
        <v>335</v>
      </c>
      <c r="L23" t="s">
        <v>336</v>
      </c>
      <c r="M23" t="s">
        <v>288</v>
      </c>
      <c r="N23">
        <v>15.5318</v>
      </c>
      <c r="AB23" t="str">
        <f>B2B!D20</f>
        <v>J1</v>
      </c>
      <c r="AC23" t="str">
        <f>B2B!E20</f>
        <v>18</v>
      </c>
      <c r="AD23" t="str">
        <f t="shared" si="4"/>
        <v>J1-18</v>
      </c>
      <c r="AE23" t="e">
        <f t="shared" si="5"/>
        <v>#N/A</v>
      </c>
      <c r="AF23" t="str">
        <f t="shared" si="6"/>
        <v>--</v>
      </c>
      <c r="AG23" t="e">
        <f t="shared" si="7"/>
        <v>#N/A</v>
      </c>
      <c r="AH23" t="str">
        <f>IF(IFERROR(IF(IF(AF23="--",INDEX(D:D,MATCH(AE23,INDEX(B:B,MATCH(AE23,B:B,)+1):B10537,)+MATCH(AE23,B:B,)))=D23,VLOOKUP(AE23,B:D,3,0),IF(AF23="--",INDEX(D:D,MATCH(AE23,INDEX(B:B,MATCH(AE23,B:B,)+1):B10537,)+MATCH(AE23,B:B,)),"---")),"---")=AD23,"---",IFERROR(IF(IF(AF23="--",INDEX(D:D,MATCH(AE23,INDEX(B:B,MATCH(AE23,B:B,)+1):B10537,)+MATCH(AE23,B:B,)))=AD23,VLOOKUP(AE23,B:D,3,0),IF(AF23="--",INDEX(D:D,MATCH(AE23,INDEX(B:B,MATCH(AE23,B:B,)+1):B10537,)+MATCH(AE23,B:B,)),"---")),"---"))</f>
        <v>---</v>
      </c>
      <c r="AI23" t="str">
        <f t="shared" si="8"/>
        <v>--</v>
      </c>
      <c r="AJ23" t="str">
        <f>IF(COUNTIF(CALC_CONN_TEI0185_REV03!F:F,IF(AH23&lt;&gt;"---",VLOOKUP(AD23,CALC_CONN_TEI0185_REV03!F:M,8,0),IF(IFERROR(IF(AD23=AH23,AI23,AH23),"---")="---","---",IF(COUNTIF(CALC_CONN_TEI0185_REV03!F:F,IFERROR(IF(AD23=AH23,AI23,AH23),"---"))&gt;0,"---",IFERROR(IF(AD23=AH23,AI23,AH23),"---")))))=1,IF(AH23&lt;&gt;"---",VLOOKUP(AD23,CALC_CONN_TEI0185_REV03!F:M,8,0),IF(IFERROR(IF(AD23=AH23,AI23,AH23),"---")="---","---",IF(COUNTIF(CALC_CONN_TEI0185_REV03!F:F,IFERROR(IF(AD23=AH23,AI23,AH23),"---"))&gt;0,"---",IFERROR(IF(AD23=AH23,AI23,AH23),"---")))),"---")</f>
        <v>---</v>
      </c>
      <c r="AK23" t="str">
        <f>IF(COUNTIF(CALC_CONN_TEI0185_REV03!F:F,IF(AH23&lt;&gt;"---",VLOOKUP(AD23,CALC_CONN_TEI0185_REV03!F:M,8,0),IF(IFERROR(IF(AD23=AH23,AI23,AH23),"---")="---","---",IF(COUNTIF(CALC_CONN_TEI0185_REV03!F:F,IFERROR(IF(AD23=AH23,AI23,AH23),"---"))&gt;0,"---",IFERROR(IF(AD23=AH23,AI23,AH23),"---")))))=0,IF(AH23&lt;&gt;"---",VLOOKUP(AD23,CALC_CONN_TEI0185_REV03!F:M,8,0),IF(IFERROR(IF(AD23=AH23,AI23,AH23),"---")="---","---",IF(COUNTIF(CALC_CONN_TEI0185_REV03!F:F,IFERROR(IF(AD23=AH23,AI23,AH23),"---"))&gt;0,"---",IFERROR(IF(AD23=AH23,AI23,AH23),"---")))),"---")</f>
        <v>---</v>
      </c>
      <c r="AO23" t="s">
        <v>2036</v>
      </c>
      <c r="AP23" t="s">
        <v>4054</v>
      </c>
      <c r="AQ23" t="s">
        <v>2046</v>
      </c>
      <c r="AR23" t="e">
        <v>#N/A</v>
      </c>
    </row>
    <row r="24" spans="1:44" x14ac:dyDescent="0.25">
      <c r="A24" t="str">
        <f t="shared" si="0"/>
        <v>J1-A20</v>
      </c>
      <c r="B24" t="str">
        <f t="shared" si="1"/>
        <v>GND</v>
      </c>
      <c r="C24" t="str">
        <f t="shared" si="2"/>
        <v>J1-GND</v>
      </c>
      <c r="D24" t="str">
        <f t="shared" si="3"/>
        <v>J1-A20</v>
      </c>
      <c r="E24" t="s">
        <v>169</v>
      </c>
      <c r="F24" t="s">
        <v>337</v>
      </c>
      <c r="G24" t="s">
        <v>294</v>
      </c>
      <c r="L24" t="s">
        <v>338</v>
      </c>
      <c r="M24" t="s">
        <v>288</v>
      </c>
      <c r="N24">
        <v>15.499599999999999</v>
      </c>
      <c r="AB24" t="str">
        <f>B2B!D21</f>
        <v>J1</v>
      </c>
      <c r="AC24" t="str">
        <f>B2B!E21</f>
        <v>19</v>
      </c>
      <c r="AD24" t="str">
        <f t="shared" si="4"/>
        <v>J1-19</v>
      </c>
      <c r="AE24" t="e">
        <f t="shared" si="5"/>
        <v>#N/A</v>
      </c>
      <c r="AF24" t="str">
        <f t="shared" si="6"/>
        <v>--</v>
      </c>
      <c r="AG24" t="e">
        <f t="shared" si="7"/>
        <v>#N/A</v>
      </c>
      <c r="AH24" t="str">
        <f>IF(IFERROR(IF(IF(AF24="--",INDEX(D:D,MATCH(AE24,INDEX(B:B,MATCH(AE24,B:B,)+1):B10538,)+MATCH(AE24,B:B,)))=D24,VLOOKUP(AE24,B:D,3,0),IF(AF24="--",INDEX(D:D,MATCH(AE24,INDEX(B:B,MATCH(AE24,B:B,)+1):B10538,)+MATCH(AE24,B:B,)),"---")),"---")=AD24,"---",IFERROR(IF(IF(AF24="--",INDEX(D:D,MATCH(AE24,INDEX(B:B,MATCH(AE24,B:B,)+1):B10538,)+MATCH(AE24,B:B,)))=AD24,VLOOKUP(AE24,B:D,3,0),IF(AF24="--",INDEX(D:D,MATCH(AE24,INDEX(B:B,MATCH(AE24,B:B,)+1):B10538,)+MATCH(AE24,B:B,)),"---")),"---"))</f>
        <v>---</v>
      </c>
      <c r="AI24" t="str">
        <f t="shared" si="8"/>
        <v>--</v>
      </c>
      <c r="AJ24" t="str">
        <f>IF(COUNTIF(CALC_CONN_TEI0185_REV03!F:F,IF(AH24&lt;&gt;"---",VLOOKUP(AD24,CALC_CONN_TEI0185_REV03!F:M,8,0),IF(IFERROR(IF(AD24=AH24,AI24,AH24),"---")="---","---",IF(COUNTIF(CALC_CONN_TEI0185_REV03!F:F,IFERROR(IF(AD24=AH24,AI24,AH24),"---"))&gt;0,"---",IFERROR(IF(AD24=AH24,AI24,AH24),"---")))))=1,IF(AH24&lt;&gt;"---",VLOOKUP(AD24,CALC_CONN_TEI0185_REV03!F:M,8,0),IF(IFERROR(IF(AD24=AH24,AI24,AH24),"---")="---","---",IF(COUNTIF(CALC_CONN_TEI0185_REV03!F:F,IFERROR(IF(AD24=AH24,AI24,AH24),"---"))&gt;0,"---",IFERROR(IF(AD24=AH24,AI24,AH24),"---")))),"---")</f>
        <v>---</v>
      </c>
      <c r="AK24" t="str">
        <f>IF(COUNTIF(CALC_CONN_TEI0185_REV03!F:F,IF(AH24&lt;&gt;"---",VLOOKUP(AD24,CALC_CONN_TEI0185_REV03!F:M,8,0),IF(IFERROR(IF(AD24=AH24,AI24,AH24),"---")="---","---",IF(COUNTIF(CALC_CONN_TEI0185_REV03!F:F,IFERROR(IF(AD24=AH24,AI24,AH24),"---"))&gt;0,"---",IFERROR(IF(AD24=AH24,AI24,AH24),"---")))))=0,IF(AH24&lt;&gt;"---",VLOOKUP(AD24,CALC_CONN_TEI0185_REV03!F:M,8,0),IF(IFERROR(IF(AD24=AH24,AI24,AH24),"---")="---","---",IF(COUNTIF(CALC_CONN_TEI0185_REV03!F:F,IFERROR(IF(AD24=AH24,AI24,AH24),"---"))&gt;0,"---",IFERROR(IF(AD24=AH24,AI24,AH24),"---")))),"---")</f>
        <v>---</v>
      </c>
      <c r="AO24" t="s">
        <v>2030</v>
      </c>
      <c r="AP24" t="s">
        <v>4117</v>
      </c>
      <c r="AQ24" t="s">
        <v>2044</v>
      </c>
      <c r="AR24" t="e">
        <v>#N/A</v>
      </c>
    </row>
    <row r="25" spans="1:44" x14ac:dyDescent="0.25">
      <c r="A25" t="str">
        <f t="shared" si="0"/>
        <v>J1-A21</v>
      </c>
      <c r="B25" t="str">
        <f t="shared" si="1"/>
        <v>PER1_C_P</v>
      </c>
      <c r="C25" t="str">
        <f t="shared" si="2"/>
        <v>J1-PER1_C_P</v>
      </c>
      <c r="D25" t="str">
        <f t="shared" si="3"/>
        <v>J1-A21</v>
      </c>
      <c r="E25" t="s">
        <v>169</v>
      </c>
      <c r="F25" t="s">
        <v>339</v>
      </c>
      <c r="G25" t="s">
        <v>340</v>
      </c>
      <c r="L25" t="s">
        <v>341</v>
      </c>
      <c r="M25" t="s">
        <v>288</v>
      </c>
      <c r="N25">
        <v>15.2379</v>
      </c>
      <c r="AB25" t="str">
        <f>B2B!D22</f>
        <v>J1</v>
      </c>
      <c r="AC25" t="str">
        <f>B2B!E22</f>
        <v>20</v>
      </c>
      <c r="AD25" t="str">
        <f t="shared" si="4"/>
        <v>J1-20</v>
      </c>
      <c r="AE25" t="e">
        <f t="shared" si="5"/>
        <v>#N/A</v>
      </c>
      <c r="AF25" t="str">
        <f t="shared" si="6"/>
        <v>--</v>
      </c>
      <c r="AG25" t="e">
        <f t="shared" si="7"/>
        <v>#N/A</v>
      </c>
      <c r="AH25" t="str">
        <f>IF(IFERROR(IF(IF(AF25="--",INDEX(D:D,MATCH(AE25,INDEX(B:B,MATCH(AE25,B:B,)+1):B10539,)+MATCH(AE25,B:B,)))=D25,VLOOKUP(AE25,B:D,3,0),IF(AF25="--",INDEX(D:D,MATCH(AE25,INDEX(B:B,MATCH(AE25,B:B,)+1):B10539,)+MATCH(AE25,B:B,)),"---")),"---")=AD25,"---",IFERROR(IF(IF(AF25="--",INDEX(D:D,MATCH(AE25,INDEX(B:B,MATCH(AE25,B:B,)+1):B10539,)+MATCH(AE25,B:B,)))=AD25,VLOOKUP(AE25,B:D,3,0),IF(AF25="--",INDEX(D:D,MATCH(AE25,INDEX(B:B,MATCH(AE25,B:B,)+1):B10539,)+MATCH(AE25,B:B,)),"---")),"---"))</f>
        <v>---</v>
      </c>
      <c r="AI25" t="str">
        <f t="shared" si="8"/>
        <v>--</v>
      </c>
      <c r="AJ25" t="str">
        <f>IF(COUNTIF(CALC_CONN_TEI0185_REV03!F:F,IF(AH25&lt;&gt;"---",VLOOKUP(AD25,CALC_CONN_TEI0185_REV03!F:M,8,0),IF(IFERROR(IF(AD25=AH25,AI25,AH25),"---")="---","---",IF(COUNTIF(CALC_CONN_TEI0185_REV03!F:F,IFERROR(IF(AD25=AH25,AI25,AH25),"---"))&gt;0,"---",IFERROR(IF(AD25=AH25,AI25,AH25),"---")))))=1,IF(AH25&lt;&gt;"---",VLOOKUP(AD25,CALC_CONN_TEI0185_REV03!F:M,8,0),IF(IFERROR(IF(AD25=AH25,AI25,AH25),"---")="---","---",IF(COUNTIF(CALC_CONN_TEI0185_REV03!F:F,IFERROR(IF(AD25=AH25,AI25,AH25),"---"))&gt;0,"---",IFERROR(IF(AD25=AH25,AI25,AH25),"---")))),"---")</f>
        <v>---</v>
      </c>
      <c r="AK25" t="str">
        <f>IF(COUNTIF(CALC_CONN_TEI0185_REV03!F:F,IF(AH25&lt;&gt;"---",VLOOKUP(AD25,CALC_CONN_TEI0185_REV03!F:M,8,0),IF(IFERROR(IF(AD25=AH25,AI25,AH25),"---")="---","---",IF(COUNTIF(CALC_CONN_TEI0185_REV03!F:F,IFERROR(IF(AD25=AH25,AI25,AH25),"---"))&gt;0,"---",IFERROR(IF(AD25=AH25,AI25,AH25),"---")))))=0,IF(AH25&lt;&gt;"---",VLOOKUP(AD25,CALC_CONN_TEI0185_REV03!F:M,8,0),IF(IFERROR(IF(AD25=AH25,AI25,AH25),"---")="---","---",IF(COUNTIF(CALC_CONN_TEI0185_REV03!F:F,IFERROR(IF(AD25=AH25,AI25,AH25),"---"))&gt;0,"---",IFERROR(IF(AD25=AH25,AI25,AH25),"---")))),"---")</f>
        <v>---</v>
      </c>
      <c r="AO25" t="s">
        <v>2037</v>
      </c>
      <c r="AP25" t="s">
        <v>4117</v>
      </c>
      <c r="AQ25" t="s">
        <v>2047</v>
      </c>
      <c r="AR25" t="e">
        <v>#N/A</v>
      </c>
    </row>
    <row r="26" spans="1:44" x14ac:dyDescent="0.25">
      <c r="A26" t="str">
        <f t="shared" si="0"/>
        <v>J1-A22</v>
      </c>
      <c r="B26" t="str">
        <f t="shared" si="1"/>
        <v>PER1_C_N</v>
      </c>
      <c r="C26" t="str">
        <f t="shared" si="2"/>
        <v>J1-PER1_C_N</v>
      </c>
      <c r="D26" t="str">
        <f t="shared" si="3"/>
        <v>J1-A22</v>
      </c>
      <c r="E26" t="s">
        <v>169</v>
      </c>
      <c r="F26" t="s">
        <v>342</v>
      </c>
      <c r="G26" t="s">
        <v>343</v>
      </c>
      <c r="L26" t="s">
        <v>344</v>
      </c>
      <c r="M26" t="s">
        <v>288</v>
      </c>
      <c r="N26">
        <v>15.223599999999999</v>
      </c>
      <c r="AB26" t="str">
        <f>B2B!D23</f>
        <v>J1</v>
      </c>
      <c r="AC26" t="str">
        <f>B2B!E23</f>
        <v>21</v>
      </c>
      <c r="AD26" t="str">
        <f t="shared" si="4"/>
        <v>J1-21</v>
      </c>
      <c r="AE26" t="e">
        <f t="shared" si="5"/>
        <v>#N/A</v>
      </c>
      <c r="AF26" t="str">
        <f t="shared" si="6"/>
        <v>--</v>
      </c>
      <c r="AG26" t="e">
        <f t="shared" si="7"/>
        <v>#N/A</v>
      </c>
      <c r="AH26" t="str">
        <f>IF(IFERROR(IF(IF(AF26="--",INDEX(D:D,MATCH(AE26,INDEX(B:B,MATCH(AE26,B:B,)+1):B10540,)+MATCH(AE26,B:B,)))=D26,VLOOKUP(AE26,B:D,3,0),IF(AF26="--",INDEX(D:D,MATCH(AE26,INDEX(B:B,MATCH(AE26,B:B,)+1):B10540,)+MATCH(AE26,B:B,)),"---")),"---")=AD26,"---",IFERROR(IF(IF(AF26="--",INDEX(D:D,MATCH(AE26,INDEX(B:B,MATCH(AE26,B:B,)+1):B10540,)+MATCH(AE26,B:B,)))=AD26,VLOOKUP(AE26,B:D,3,0),IF(AF26="--",INDEX(D:D,MATCH(AE26,INDEX(B:B,MATCH(AE26,B:B,)+1):B10540,)+MATCH(AE26,B:B,)),"---")),"---"))</f>
        <v>---</v>
      </c>
      <c r="AI26" t="str">
        <f t="shared" si="8"/>
        <v>--</v>
      </c>
      <c r="AJ26" t="str">
        <f>IF(COUNTIF(CALC_CONN_TEI0185_REV03!F:F,IF(AH26&lt;&gt;"---",VLOOKUP(AD26,CALC_CONN_TEI0185_REV03!F:M,8,0),IF(IFERROR(IF(AD26=AH26,AI26,AH26),"---")="---","---",IF(COUNTIF(CALC_CONN_TEI0185_REV03!F:F,IFERROR(IF(AD26=AH26,AI26,AH26),"---"))&gt;0,"---",IFERROR(IF(AD26=AH26,AI26,AH26),"---")))))=1,IF(AH26&lt;&gt;"---",VLOOKUP(AD26,CALC_CONN_TEI0185_REV03!F:M,8,0),IF(IFERROR(IF(AD26=AH26,AI26,AH26),"---")="---","---",IF(COUNTIF(CALC_CONN_TEI0185_REV03!F:F,IFERROR(IF(AD26=AH26,AI26,AH26),"---"))&gt;0,"---",IFERROR(IF(AD26=AH26,AI26,AH26),"---")))),"---")</f>
        <v>---</v>
      </c>
      <c r="AK26" t="str">
        <f>IF(COUNTIF(CALC_CONN_TEI0185_REV03!F:F,IF(AH26&lt;&gt;"---",VLOOKUP(AD26,CALC_CONN_TEI0185_REV03!F:M,8,0),IF(IFERROR(IF(AD26=AH26,AI26,AH26),"---")="---","---",IF(COUNTIF(CALC_CONN_TEI0185_REV03!F:F,IFERROR(IF(AD26=AH26,AI26,AH26),"---"))&gt;0,"---",IFERROR(IF(AD26=AH26,AI26,AH26),"---")))))=0,IF(AH26&lt;&gt;"---",VLOOKUP(AD26,CALC_CONN_TEI0185_REV03!F:M,8,0),IF(IFERROR(IF(AD26=AH26,AI26,AH26),"---")="---","---",IF(COUNTIF(CALC_CONN_TEI0185_REV03!F:F,IFERROR(IF(AD26=AH26,AI26,AH26),"---"))&gt;0,"---",IFERROR(IF(AD26=AH26,AI26,AH26),"---")))),"---")</f>
        <v>---</v>
      </c>
      <c r="AO26" t="s">
        <v>2050</v>
      </c>
      <c r="AP26" t="s">
        <v>4117</v>
      </c>
      <c r="AQ26" t="s">
        <v>2062</v>
      </c>
      <c r="AR26" t="e">
        <v>#N/A</v>
      </c>
    </row>
    <row r="27" spans="1:44" x14ac:dyDescent="0.25">
      <c r="A27" t="str">
        <f t="shared" si="0"/>
        <v>J1-A23</v>
      </c>
      <c r="B27" t="str">
        <f t="shared" si="1"/>
        <v>GND</v>
      </c>
      <c r="C27" t="str">
        <f t="shared" si="2"/>
        <v>J1-GND</v>
      </c>
      <c r="D27" t="str">
        <f t="shared" si="3"/>
        <v>J1-A23</v>
      </c>
      <c r="E27" t="s">
        <v>169</v>
      </c>
      <c r="F27" t="s">
        <v>345</v>
      </c>
      <c r="G27" t="s">
        <v>294</v>
      </c>
      <c r="L27" t="s">
        <v>346</v>
      </c>
      <c r="M27" t="s">
        <v>288</v>
      </c>
      <c r="N27">
        <v>15.253500000000001</v>
      </c>
      <c r="AB27" t="str">
        <f>B2B!D24</f>
        <v>J1</v>
      </c>
      <c r="AC27" t="str">
        <f>B2B!E24</f>
        <v>22</v>
      </c>
      <c r="AD27" t="str">
        <f t="shared" si="4"/>
        <v>J1-22</v>
      </c>
      <c r="AE27" t="e">
        <f t="shared" si="5"/>
        <v>#N/A</v>
      </c>
      <c r="AF27" t="str">
        <f t="shared" si="6"/>
        <v>--</v>
      </c>
      <c r="AG27" t="e">
        <f t="shared" si="7"/>
        <v>#N/A</v>
      </c>
      <c r="AH27" t="str">
        <f>IF(IFERROR(IF(IF(AF27="--",INDEX(D:D,MATCH(AE27,INDEX(B:B,MATCH(AE27,B:B,)+1):B10541,)+MATCH(AE27,B:B,)))=D27,VLOOKUP(AE27,B:D,3,0),IF(AF27="--",INDEX(D:D,MATCH(AE27,INDEX(B:B,MATCH(AE27,B:B,)+1):B10541,)+MATCH(AE27,B:B,)),"---")),"---")=AD27,"---",IFERROR(IF(IF(AF27="--",INDEX(D:D,MATCH(AE27,INDEX(B:B,MATCH(AE27,B:B,)+1):B10541,)+MATCH(AE27,B:B,)))=AD27,VLOOKUP(AE27,B:D,3,0),IF(AF27="--",INDEX(D:D,MATCH(AE27,INDEX(B:B,MATCH(AE27,B:B,)+1):B10541,)+MATCH(AE27,B:B,)),"---")),"---"))</f>
        <v>---</v>
      </c>
      <c r="AI27" t="str">
        <f t="shared" si="8"/>
        <v>--</v>
      </c>
      <c r="AJ27" t="str">
        <f>IF(COUNTIF(CALC_CONN_TEI0185_REV03!F:F,IF(AH27&lt;&gt;"---",VLOOKUP(AD27,CALC_CONN_TEI0185_REV03!F:M,8,0),IF(IFERROR(IF(AD27=AH27,AI27,AH27),"---")="---","---",IF(COUNTIF(CALC_CONN_TEI0185_REV03!F:F,IFERROR(IF(AD27=AH27,AI27,AH27),"---"))&gt;0,"---",IFERROR(IF(AD27=AH27,AI27,AH27),"---")))))=1,IF(AH27&lt;&gt;"---",VLOOKUP(AD27,CALC_CONN_TEI0185_REV03!F:M,8,0),IF(IFERROR(IF(AD27=AH27,AI27,AH27),"---")="---","---",IF(COUNTIF(CALC_CONN_TEI0185_REV03!F:F,IFERROR(IF(AD27=AH27,AI27,AH27),"---"))&gt;0,"---",IFERROR(IF(AD27=AH27,AI27,AH27),"---")))),"---")</f>
        <v>---</v>
      </c>
      <c r="AK27" t="str">
        <f>IF(COUNTIF(CALC_CONN_TEI0185_REV03!F:F,IF(AH27&lt;&gt;"---",VLOOKUP(AD27,CALC_CONN_TEI0185_REV03!F:M,8,0),IF(IFERROR(IF(AD27=AH27,AI27,AH27),"---")="---","---",IF(COUNTIF(CALC_CONN_TEI0185_REV03!F:F,IFERROR(IF(AD27=AH27,AI27,AH27),"---"))&gt;0,"---",IFERROR(IF(AD27=AH27,AI27,AH27),"---")))))=0,IF(AH27&lt;&gt;"---",VLOOKUP(AD27,CALC_CONN_TEI0185_REV03!F:M,8,0),IF(IFERROR(IF(AD27=AH27,AI27,AH27),"---")="---","---",IF(COUNTIF(CALC_CONN_TEI0185_REV03!F:F,IFERROR(IF(AD27=AH27,AI27,AH27),"---"))&gt;0,"---",IFERROR(IF(AD27=AH27,AI27,AH27),"---")))),"---")</f>
        <v>---</v>
      </c>
      <c r="AO27" t="s">
        <v>2055</v>
      </c>
      <c r="AP27" t="s">
        <v>4117</v>
      </c>
      <c r="AQ27" t="s">
        <v>2065</v>
      </c>
      <c r="AR27" t="e">
        <v>#N/A</v>
      </c>
    </row>
    <row r="28" spans="1:44" x14ac:dyDescent="0.25">
      <c r="A28" t="str">
        <f t="shared" si="0"/>
        <v>J1-A24</v>
      </c>
      <c r="B28" t="str">
        <f t="shared" si="1"/>
        <v>GND</v>
      </c>
      <c r="C28" t="str">
        <f t="shared" si="2"/>
        <v>J1-GND</v>
      </c>
      <c r="D28" t="str">
        <f t="shared" si="3"/>
        <v>J1-A24</v>
      </c>
      <c r="E28" t="s">
        <v>169</v>
      </c>
      <c r="F28" t="s">
        <v>347</v>
      </c>
      <c r="G28" t="s">
        <v>294</v>
      </c>
      <c r="L28" t="s">
        <v>348</v>
      </c>
      <c r="M28" t="s">
        <v>288</v>
      </c>
      <c r="N28">
        <v>15.2315</v>
      </c>
      <c r="AB28" t="str">
        <f>B2B!D25</f>
        <v>J1</v>
      </c>
      <c r="AC28" t="str">
        <f>B2B!E25</f>
        <v>23</v>
      </c>
      <c r="AD28" t="str">
        <f t="shared" si="4"/>
        <v>J1-23</v>
      </c>
      <c r="AE28" t="e">
        <f t="shared" si="5"/>
        <v>#N/A</v>
      </c>
      <c r="AF28" t="str">
        <f t="shared" si="6"/>
        <v>--</v>
      </c>
      <c r="AG28" t="e">
        <f t="shared" si="7"/>
        <v>#N/A</v>
      </c>
      <c r="AH28" t="str">
        <f>IF(IFERROR(IF(IF(AF28="--",INDEX(D:D,MATCH(AE28,INDEX(B:B,MATCH(AE28,B:B,)+1):B10542,)+MATCH(AE28,B:B,)))=D28,VLOOKUP(AE28,B:D,3,0),IF(AF28="--",INDEX(D:D,MATCH(AE28,INDEX(B:B,MATCH(AE28,B:B,)+1):B10542,)+MATCH(AE28,B:B,)),"---")),"---")=AD28,"---",IFERROR(IF(IF(AF28="--",INDEX(D:D,MATCH(AE28,INDEX(B:B,MATCH(AE28,B:B,)+1):B10542,)+MATCH(AE28,B:B,)))=AD28,VLOOKUP(AE28,B:D,3,0),IF(AF28="--",INDEX(D:D,MATCH(AE28,INDEX(B:B,MATCH(AE28,B:B,)+1):B10542,)+MATCH(AE28,B:B,)),"---")),"---"))</f>
        <v>---</v>
      </c>
      <c r="AI28" t="str">
        <f t="shared" si="8"/>
        <v>--</v>
      </c>
      <c r="AJ28" t="str">
        <f>IF(COUNTIF(CALC_CONN_TEI0185_REV03!F:F,IF(AH28&lt;&gt;"---",VLOOKUP(AD28,CALC_CONN_TEI0185_REV03!F:M,8,0),IF(IFERROR(IF(AD28=AH28,AI28,AH28),"---")="---","---",IF(COUNTIF(CALC_CONN_TEI0185_REV03!F:F,IFERROR(IF(AD28=AH28,AI28,AH28),"---"))&gt;0,"---",IFERROR(IF(AD28=AH28,AI28,AH28),"---")))))=1,IF(AH28&lt;&gt;"---",VLOOKUP(AD28,CALC_CONN_TEI0185_REV03!F:M,8,0),IF(IFERROR(IF(AD28=AH28,AI28,AH28),"---")="---","---",IF(COUNTIF(CALC_CONN_TEI0185_REV03!F:F,IFERROR(IF(AD28=AH28,AI28,AH28),"---"))&gt;0,"---",IFERROR(IF(AD28=AH28,AI28,AH28),"---")))),"---")</f>
        <v>---</v>
      </c>
      <c r="AK28" t="str">
        <f>IF(COUNTIF(CALC_CONN_TEI0185_REV03!F:F,IF(AH28&lt;&gt;"---",VLOOKUP(AD28,CALC_CONN_TEI0185_REV03!F:M,8,0),IF(IFERROR(IF(AD28=AH28,AI28,AH28),"---")="---","---",IF(COUNTIF(CALC_CONN_TEI0185_REV03!F:F,IFERROR(IF(AD28=AH28,AI28,AH28),"---"))&gt;0,"---",IFERROR(IF(AD28=AH28,AI28,AH28),"---")))))=0,IF(AH28&lt;&gt;"---",VLOOKUP(AD28,CALC_CONN_TEI0185_REV03!F:M,8,0),IF(IFERROR(IF(AD28=AH28,AI28,AH28),"---")="---","---",IF(COUNTIF(CALC_CONN_TEI0185_REV03!F:F,IFERROR(IF(AD28=AH28,AI28,AH28),"---"))&gt;0,"---",IFERROR(IF(AD28=AH28,AI28,AH28),"---")))),"---")</f>
        <v>---</v>
      </c>
      <c r="AO28" t="s">
        <v>2061</v>
      </c>
      <c r="AP28" t="s">
        <v>4118</v>
      </c>
      <c r="AQ28" t="s">
        <v>2067</v>
      </c>
      <c r="AR28" t="e">
        <v>#N/A</v>
      </c>
    </row>
    <row r="29" spans="1:44" x14ac:dyDescent="0.25">
      <c r="A29" t="str">
        <f t="shared" si="0"/>
        <v>J1-A25</v>
      </c>
      <c r="B29" t="str">
        <f t="shared" si="1"/>
        <v>PER2_C_P</v>
      </c>
      <c r="C29" t="str">
        <f t="shared" si="2"/>
        <v>J1-PER2_C_P</v>
      </c>
      <c r="D29" t="str">
        <f t="shared" si="3"/>
        <v>J1-A25</v>
      </c>
      <c r="E29" t="s">
        <v>169</v>
      </c>
      <c r="F29" t="s">
        <v>349</v>
      </c>
      <c r="G29" t="s">
        <v>350</v>
      </c>
      <c r="L29" t="s">
        <v>351</v>
      </c>
      <c r="M29" t="s">
        <v>288</v>
      </c>
      <c r="N29">
        <v>2.4091</v>
      </c>
      <c r="AB29" t="str">
        <f>B2B!D26</f>
        <v>J1</v>
      </c>
      <c r="AC29" t="str">
        <f>B2B!E26</f>
        <v>24</v>
      </c>
      <c r="AD29" t="str">
        <f t="shared" si="4"/>
        <v>J1-24</v>
      </c>
      <c r="AE29" t="e">
        <f t="shared" si="5"/>
        <v>#N/A</v>
      </c>
      <c r="AF29" t="str">
        <f t="shared" si="6"/>
        <v>--</v>
      </c>
      <c r="AG29" t="e">
        <f t="shared" si="7"/>
        <v>#N/A</v>
      </c>
      <c r="AH29" t="str">
        <f>IF(IFERROR(IF(IF(AF29="--",INDEX(D:D,MATCH(AE29,INDEX(B:B,MATCH(AE29,B:B,)+1):B10543,)+MATCH(AE29,B:B,)))=D29,VLOOKUP(AE29,B:D,3,0),IF(AF29="--",INDEX(D:D,MATCH(AE29,INDEX(B:B,MATCH(AE29,B:B,)+1):B10543,)+MATCH(AE29,B:B,)),"---")),"---")=AD29,"---",IFERROR(IF(IF(AF29="--",INDEX(D:D,MATCH(AE29,INDEX(B:B,MATCH(AE29,B:B,)+1):B10543,)+MATCH(AE29,B:B,)))=AD29,VLOOKUP(AE29,B:D,3,0),IF(AF29="--",INDEX(D:D,MATCH(AE29,INDEX(B:B,MATCH(AE29,B:B,)+1):B10543,)+MATCH(AE29,B:B,)),"---")),"---"))</f>
        <v>---</v>
      </c>
      <c r="AI29" t="str">
        <f t="shared" si="8"/>
        <v>--</v>
      </c>
      <c r="AJ29" t="str">
        <f>IF(COUNTIF(CALC_CONN_TEI0185_REV03!F:F,IF(AH29&lt;&gt;"---",VLOOKUP(AD29,CALC_CONN_TEI0185_REV03!F:M,8,0),IF(IFERROR(IF(AD29=AH29,AI29,AH29),"---")="---","---",IF(COUNTIF(CALC_CONN_TEI0185_REV03!F:F,IFERROR(IF(AD29=AH29,AI29,AH29),"---"))&gt;0,"---",IFERROR(IF(AD29=AH29,AI29,AH29),"---")))))=1,IF(AH29&lt;&gt;"---",VLOOKUP(AD29,CALC_CONN_TEI0185_REV03!F:M,8,0),IF(IFERROR(IF(AD29=AH29,AI29,AH29),"---")="---","---",IF(COUNTIF(CALC_CONN_TEI0185_REV03!F:F,IFERROR(IF(AD29=AH29,AI29,AH29),"---"))&gt;0,"---",IFERROR(IF(AD29=AH29,AI29,AH29),"---")))),"---")</f>
        <v>---</v>
      </c>
      <c r="AK29" t="str">
        <f>IF(COUNTIF(CALC_CONN_TEI0185_REV03!F:F,IF(AH29&lt;&gt;"---",VLOOKUP(AD29,CALC_CONN_TEI0185_REV03!F:M,8,0),IF(IFERROR(IF(AD29=AH29,AI29,AH29),"---")="---","---",IF(COUNTIF(CALC_CONN_TEI0185_REV03!F:F,IFERROR(IF(AD29=AH29,AI29,AH29),"---"))&gt;0,"---",IFERROR(IF(AD29=AH29,AI29,AH29),"---")))))=0,IF(AH29&lt;&gt;"---",VLOOKUP(AD29,CALC_CONN_TEI0185_REV03!F:M,8,0),IF(IFERROR(IF(AD29=AH29,AI29,AH29),"---")="---","---",IF(COUNTIF(CALC_CONN_TEI0185_REV03!F:F,IFERROR(IF(AD29=AH29,AI29,AH29),"---"))&gt;0,"---",IFERROR(IF(AD29=AH29,AI29,AH29),"---")))),"---")</f>
        <v>---</v>
      </c>
      <c r="AO29" t="s">
        <v>2060</v>
      </c>
      <c r="AP29" t="s">
        <v>4118</v>
      </c>
      <c r="AQ29" t="s">
        <v>2066</v>
      </c>
      <c r="AR29" t="e">
        <v>#N/A</v>
      </c>
    </row>
    <row r="30" spans="1:44" x14ac:dyDescent="0.25">
      <c r="A30" t="str">
        <f t="shared" si="0"/>
        <v>J1-A26</v>
      </c>
      <c r="B30" t="str">
        <f t="shared" si="1"/>
        <v>PER2_C_N</v>
      </c>
      <c r="C30" t="str">
        <f t="shared" si="2"/>
        <v>J1-PER2_C_N</v>
      </c>
      <c r="D30" t="str">
        <f t="shared" si="3"/>
        <v>J1-A26</v>
      </c>
      <c r="E30" t="s">
        <v>169</v>
      </c>
      <c r="F30" t="s">
        <v>352</v>
      </c>
      <c r="G30" t="s">
        <v>353</v>
      </c>
      <c r="L30" t="s">
        <v>354</v>
      </c>
      <c r="M30" t="s">
        <v>288</v>
      </c>
      <c r="N30">
        <v>2.1901999999999999</v>
      </c>
      <c r="AB30" t="str">
        <f>B2B!D27</f>
        <v>J1</v>
      </c>
      <c r="AC30" t="str">
        <f>B2B!E27</f>
        <v>25</v>
      </c>
      <c r="AD30" t="str">
        <f t="shared" si="4"/>
        <v>J1-25</v>
      </c>
      <c r="AE30" t="e">
        <f t="shared" si="5"/>
        <v>#N/A</v>
      </c>
      <c r="AF30" t="str">
        <f t="shared" si="6"/>
        <v>--</v>
      </c>
      <c r="AG30" t="e">
        <f t="shared" si="7"/>
        <v>#N/A</v>
      </c>
      <c r="AH30" t="str">
        <f>IF(IFERROR(IF(IF(AF30="--",INDEX(D:D,MATCH(AE30,INDEX(B:B,MATCH(AE30,B:B,)+1):B10544,)+MATCH(AE30,B:B,)))=D30,VLOOKUP(AE30,B:D,3,0),IF(AF30="--",INDEX(D:D,MATCH(AE30,INDEX(B:B,MATCH(AE30,B:B,)+1):B10544,)+MATCH(AE30,B:B,)),"---")),"---")=AD30,"---",IFERROR(IF(IF(AF30="--",INDEX(D:D,MATCH(AE30,INDEX(B:B,MATCH(AE30,B:B,)+1):B10544,)+MATCH(AE30,B:B,)))=AD30,VLOOKUP(AE30,B:D,3,0),IF(AF30="--",INDEX(D:D,MATCH(AE30,INDEX(B:B,MATCH(AE30,B:B,)+1):B10544,)+MATCH(AE30,B:B,)),"---")),"---"))</f>
        <v>---</v>
      </c>
      <c r="AI30" t="str">
        <f t="shared" si="8"/>
        <v>--</v>
      </c>
      <c r="AJ30" t="str">
        <f>IF(COUNTIF(CALC_CONN_TEI0185_REV03!F:F,IF(AH30&lt;&gt;"---",VLOOKUP(AD30,CALC_CONN_TEI0185_REV03!F:M,8,0),IF(IFERROR(IF(AD30=AH30,AI30,AH30),"---")="---","---",IF(COUNTIF(CALC_CONN_TEI0185_REV03!F:F,IFERROR(IF(AD30=AH30,AI30,AH30),"---"))&gt;0,"---",IFERROR(IF(AD30=AH30,AI30,AH30),"---")))))=1,IF(AH30&lt;&gt;"---",VLOOKUP(AD30,CALC_CONN_TEI0185_REV03!F:M,8,0),IF(IFERROR(IF(AD30=AH30,AI30,AH30),"---")="---","---",IF(COUNTIF(CALC_CONN_TEI0185_REV03!F:F,IFERROR(IF(AD30=AH30,AI30,AH30),"---"))&gt;0,"---",IFERROR(IF(AD30=AH30,AI30,AH30),"---")))),"---")</f>
        <v>---</v>
      </c>
      <c r="AK30" t="str">
        <f>IF(COUNTIF(CALC_CONN_TEI0185_REV03!F:F,IF(AH30&lt;&gt;"---",VLOOKUP(AD30,CALC_CONN_TEI0185_REV03!F:M,8,0),IF(IFERROR(IF(AD30=AH30,AI30,AH30),"---")="---","---",IF(COUNTIF(CALC_CONN_TEI0185_REV03!F:F,IFERROR(IF(AD30=AH30,AI30,AH30),"---"))&gt;0,"---",IFERROR(IF(AD30=AH30,AI30,AH30),"---")))))=0,IF(AH30&lt;&gt;"---",VLOOKUP(AD30,CALC_CONN_TEI0185_REV03!F:M,8,0),IF(IFERROR(IF(AD30=AH30,AI30,AH30),"---")="---","---",IF(COUNTIF(CALC_CONN_TEI0185_REV03!F:F,IFERROR(IF(AD30=AH30,AI30,AH30),"---"))&gt;0,"---",IFERROR(IF(AD30=AH30,AI30,AH30),"---")))),"---")</f>
        <v>---</v>
      </c>
      <c r="AO30" t="s">
        <v>2051</v>
      </c>
      <c r="AP30" t="s">
        <v>4118</v>
      </c>
      <c r="AQ30" t="s">
        <v>2063</v>
      </c>
      <c r="AR30" t="e">
        <v>#N/A</v>
      </c>
    </row>
    <row r="31" spans="1:44" x14ac:dyDescent="0.25">
      <c r="A31" t="str">
        <f t="shared" si="0"/>
        <v>J1-A27</v>
      </c>
      <c r="B31" t="str">
        <f t="shared" si="1"/>
        <v>GND</v>
      </c>
      <c r="C31" t="str">
        <f t="shared" si="2"/>
        <v>J1-GND</v>
      </c>
      <c r="D31" t="str">
        <f t="shared" si="3"/>
        <v>J1-A27</v>
      </c>
      <c r="E31" t="s">
        <v>169</v>
      </c>
      <c r="F31" t="s">
        <v>355</v>
      </c>
      <c r="G31" t="s">
        <v>294</v>
      </c>
      <c r="L31" t="s">
        <v>356</v>
      </c>
      <c r="M31" t="s">
        <v>288</v>
      </c>
      <c r="N31">
        <v>1.363</v>
      </c>
      <c r="AB31" t="str">
        <f>B2B!D28</f>
        <v>J1</v>
      </c>
      <c r="AC31" t="str">
        <f>B2B!E28</f>
        <v>26</v>
      </c>
      <c r="AD31" t="str">
        <f t="shared" si="4"/>
        <v>J1-26</v>
      </c>
      <c r="AE31" t="e">
        <f t="shared" si="5"/>
        <v>#N/A</v>
      </c>
      <c r="AF31" t="str">
        <f t="shared" si="6"/>
        <v>--</v>
      </c>
      <c r="AG31" t="e">
        <f t="shared" si="7"/>
        <v>#N/A</v>
      </c>
      <c r="AH31" t="str">
        <f>IF(IFERROR(IF(IF(AF31="--",INDEX(D:D,MATCH(AE31,INDEX(B:B,MATCH(AE31,B:B,)+1):B10545,)+MATCH(AE31,B:B,)))=D31,VLOOKUP(AE31,B:D,3,0),IF(AF31="--",INDEX(D:D,MATCH(AE31,INDEX(B:B,MATCH(AE31,B:B,)+1):B10545,)+MATCH(AE31,B:B,)),"---")),"---")=AD31,"---",IFERROR(IF(IF(AF31="--",INDEX(D:D,MATCH(AE31,INDEX(B:B,MATCH(AE31,B:B,)+1):B10545,)+MATCH(AE31,B:B,)))=AD31,VLOOKUP(AE31,B:D,3,0),IF(AF31="--",INDEX(D:D,MATCH(AE31,INDEX(B:B,MATCH(AE31,B:B,)+1):B10545,)+MATCH(AE31,B:B,)),"---")),"---"))</f>
        <v>---</v>
      </c>
      <c r="AI31" t="str">
        <f t="shared" si="8"/>
        <v>--</v>
      </c>
      <c r="AJ31" t="str">
        <f>IF(COUNTIF(CALC_CONN_TEI0185_REV03!F:F,IF(AH31&lt;&gt;"---",VLOOKUP(AD31,CALC_CONN_TEI0185_REV03!F:M,8,0),IF(IFERROR(IF(AD31=AH31,AI31,AH31),"---")="---","---",IF(COUNTIF(CALC_CONN_TEI0185_REV03!F:F,IFERROR(IF(AD31=AH31,AI31,AH31),"---"))&gt;0,"---",IFERROR(IF(AD31=AH31,AI31,AH31),"---")))))=1,IF(AH31&lt;&gt;"---",VLOOKUP(AD31,CALC_CONN_TEI0185_REV03!F:M,8,0),IF(IFERROR(IF(AD31=AH31,AI31,AH31),"---")="---","---",IF(COUNTIF(CALC_CONN_TEI0185_REV03!F:F,IFERROR(IF(AD31=AH31,AI31,AH31),"---"))&gt;0,"---",IFERROR(IF(AD31=AH31,AI31,AH31),"---")))),"---")</f>
        <v>---</v>
      </c>
      <c r="AK31" t="str">
        <f>IF(COUNTIF(CALC_CONN_TEI0185_REV03!F:F,IF(AH31&lt;&gt;"---",VLOOKUP(AD31,CALC_CONN_TEI0185_REV03!F:M,8,0),IF(IFERROR(IF(AD31=AH31,AI31,AH31),"---")="---","---",IF(COUNTIF(CALC_CONN_TEI0185_REV03!F:F,IFERROR(IF(AD31=AH31,AI31,AH31),"---"))&gt;0,"---",IFERROR(IF(AD31=AH31,AI31,AH31),"---")))))=0,IF(AH31&lt;&gt;"---",VLOOKUP(AD31,CALC_CONN_TEI0185_REV03!F:M,8,0),IF(IFERROR(IF(AD31=AH31,AI31,AH31),"---")="---","---",IF(COUNTIF(CALC_CONN_TEI0185_REV03!F:F,IFERROR(IF(AD31=AH31,AI31,AH31),"---"))&gt;0,"---",IFERROR(IF(AD31=AH31,AI31,AH31),"---")))),"---")</f>
        <v>---</v>
      </c>
      <c r="AO31" t="s">
        <v>2054</v>
      </c>
      <c r="AP31" t="s">
        <v>4118</v>
      </c>
      <c r="AQ31" t="s">
        <v>2064</v>
      </c>
      <c r="AR31" t="e">
        <v>#N/A</v>
      </c>
    </row>
    <row r="32" spans="1:44" x14ac:dyDescent="0.25">
      <c r="A32" t="str">
        <f t="shared" si="0"/>
        <v>J1-A28</v>
      </c>
      <c r="B32" t="str">
        <f t="shared" si="1"/>
        <v>GND</v>
      </c>
      <c r="C32" t="str">
        <f t="shared" si="2"/>
        <v>J1-GND</v>
      </c>
      <c r="D32" t="str">
        <f t="shared" si="3"/>
        <v>J1-A28</v>
      </c>
      <c r="E32" t="s">
        <v>169</v>
      </c>
      <c r="F32" t="s">
        <v>357</v>
      </c>
      <c r="G32" t="s">
        <v>294</v>
      </c>
      <c r="L32" t="s">
        <v>358</v>
      </c>
      <c r="M32" t="s">
        <v>288</v>
      </c>
      <c r="N32">
        <v>320.32470000000001</v>
      </c>
      <c r="AB32" t="str">
        <f>B2B!D29</f>
        <v>J1</v>
      </c>
      <c r="AC32" t="str">
        <f>B2B!E29</f>
        <v>27</v>
      </c>
      <c r="AD32" t="str">
        <f t="shared" si="4"/>
        <v>J1-27</v>
      </c>
      <c r="AE32" t="e">
        <f t="shared" si="5"/>
        <v>#N/A</v>
      </c>
      <c r="AF32" t="str">
        <f t="shared" si="6"/>
        <v>--</v>
      </c>
      <c r="AG32" t="e">
        <f t="shared" si="7"/>
        <v>#N/A</v>
      </c>
      <c r="AH32" t="str">
        <f>IF(IFERROR(IF(IF(AF32="--",INDEX(D:D,MATCH(AE32,INDEX(B:B,MATCH(AE32,B:B,)+1):B10546,)+MATCH(AE32,B:B,)))=D32,VLOOKUP(AE32,B:D,3,0),IF(AF32="--",INDEX(D:D,MATCH(AE32,INDEX(B:B,MATCH(AE32,B:B,)+1):B10546,)+MATCH(AE32,B:B,)),"---")),"---")=AD32,"---",IFERROR(IF(IF(AF32="--",INDEX(D:D,MATCH(AE32,INDEX(B:B,MATCH(AE32,B:B,)+1):B10546,)+MATCH(AE32,B:B,)))=AD32,VLOOKUP(AE32,B:D,3,0),IF(AF32="--",INDEX(D:D,MATCH(AE32,INDEX(B:B,MATCH(AE32,B:B,)+1):B10546,)+MATCH(AE32,B:B,)),"---")),"---"))</f>
        <v>---</v>
      </c>
      <c r="AI32" t="str">
        <f t="shared" si="8"/>
        <v>--</v>
      </c>
      <c r="AJ32" t="str">
        <f>IF(COUNTIF(CALC_CONN_TEI0185_REV03!F:F,IF(AH32&lt;&gt;"---",VLOOKUP(AD32,CALC_CONN_TEI0185_REV03!F:M,8,0),IF(IFERROR(IF(AD32=AH32,AI32,AH32),"---")="---","---",IF(COUNTIF(CALC_CONN_TEI0185_REV03!F:F,IFERROR(IF(AD32=AH32,AI32,AH32),"---"))&gt;0,"---",IFERROR(IF(AD32=AH32,AI32,AH32),"---")))))=1,IF(AH32&lt;&gt;"---",VLOOKUP(AD32,CALC_CONN_TEI0185_REV03!F:M,8,0),IF(IFERROR(IF(AD32=AH32,AI32,AH32),"---")="---","---",IF(COUNTIF(CALC_CONN_TEI0185_REV03!F:F,IFERROR(IF(AD32=AH32,AI32,AH32),"---"))&gt;0,"---",IFERROR(IF(AD32=AH32,AI32,AH32),"---")))),"---")</f>
        <v>---</v>
      </c>
      <c r="AK32" t="str">
        <f>IF(COUNTIF(CALC_CONN_TEI0185_REV03!F:F,IF(AH32&lt;&gt;"---",VLOOKUP(AD32,CALC_CONN_TEI0185_REV03!F:M,8,0),IF(IFERROR(IF(AD32=AH32,AI32,AH32),"---")="---","---",IF(COUNTIF(CALC_CONN_TEI0185_REV03!F:F,IFERROR(IF(AD32=AH32,AI32,AH32),"---"))&gt;0,"---",IFERROR(IF(AD32=AH32,AI32,AH32),"---")))))=0,IF(AH32&lt;&gt;"---",VLOOKUP(AD32,CALC_CONN_TEI0185_REV03!F:M,8,0),IF(IFERROR(IF(AD32=AH32,AI32,AH32),"---")="---","---",IF(COUNTIF(CALC_CONN_TEI0185_REV03!F:F,IFERROR(IF(AD32=AH32,AI32,AH32),"---"))&gt;0,"---",IFERROR(IF(AD32=AH32,AI32,AH32),"---")))),"---")</f>
        <v>---</v>
      </c>
      <c r="AO32" t="s">
        <v>1018</v>
      </c>
      <c r="AP32" t="s">
        <v>4679</v>
      </c>
      <c r="AQ32" t="s">
        <v>1014</v>
      </c>
      <c r="AR32" t="e">
        <v>#N/A</v>
      </c>
    </row>
    <row r="33" spans="1:44" x14ac:dyDescent="0.25">
      <c r="A33" t="str">
        <f t="shared" si="0"/>
        <v>J1-A29</v>
      </c>
      <c r="B33" t="str">
        <f t="shared" si="1"/>
        <v>PER3_C_P</v>
      </c>
      <c r="C33" t="str">
        <f t="shared" si="2"/>
        <v>J1-PER3_C_P</v>
      </c>
      <c r="D33" t="str">
        <f t="shared" si="3"/>
        <v>J1-A29</v>
      </c>
      <c r="E33" t="s">
        <v>169</v>
      </c>
      <c r="F33" t="s">
        <v>359</v>
      </c>
      <c r="G33" t="s">
        <v>360</v>
      </c>
      <c r="L33" t="s">
        <v>361</v>
      </c>
      <c r="M33" t="s">
        <v>288</v>
      </c>
      <c r="N33">
        <v>94.232299999999995</v>
      </c>
      <c r="AB33" t="str">
        <f>B2B!D30</f>
        <v>J1</v>
      </c>
      <c r="AC33" t="str">
        <f>B2B!E30</f>
        <v>28</v>
      </c>
      <c r="AD33" t="str">
        <f t="shared" si="4"/>
        <v>J1-28</v>
      </c>
      <c r="AE33" t="e">
        <f t="shared" si="5"/>
        <v>#N/A</v>
      </c>
      <c r="AF33" t="str">
        <f t="shared" si="6"/>
        <v>--</v>
      </c>
      <c r="AG33" t="e">
        <f t="shared" si="7"/>
        <v>#N/A</v>
      </c>
      <c r="AH33" t="str">
        <f>IF(IFERROR(IF(IF(AF33="--",INDEX(D:D,MATCH(AE33,INDEX(B:B,MATCH(AE33,B:B,)+1):B10547,)+MATCH(AE33,B:B,)))=D33,VLOOKUP(AE33,B:D,3,0),IF(AF33="--",INDEX(D:D,MATCH(AE33,INDEX(B:B,MATCH(AE33,B:B,)+1):B10547,)+MATCH(AE33,B:B,)),"---")),"---")=AD33,"---",IFERROR(IF(IF(AF33="--",INDEX(D:D,MATCH(AE33,INDEX(B:B,MATCH(AE33,B:B,)+1):B10547,)+MATCH(AE33,B:B,)))=AD33,VLOOKUP(AE33,B:D,3,0),IF(AF33="--",INDEX(D:D,MATCH(AE33,INDEX(B:B,MATCH(AE33,B:B,)+1):B10547,)+MATCH(AE33,B:B,)),"---")),"---"))</f>
        <v>---</v>
      </c>
      <c r="AI33" t="str">
        <f t="shared" si="8"/>
        <v>--</v>
      </c>
      <c r="AJ33" t="str">
        <f>IF(COUNTIF(CALC_CONN_TEI0185_REV03!F:F,IF(AH33&lt;&gt;"---",VLOOKUP(AD33,CALC_CONN_TEI0185_REV03!F:M,8,0),IF(IFERROR(IF(AD33=AH33,AI33,AH33),"---")="---","---",IF(COUNTIF(CALC_CONN_TEI0185_REV03!F:F,IFERROR(IF(AD33=AH33,AI33,AH33),"---"))&gt;0,"---",IFERROR(IF(AD33=AH33,AI33,AH33),"---")))))=1,IF(AH33&lt;&gt;"---",VLOOKUP(AD33,CALC_CONN_TEI0185_REV03!F:M,8,0),IF(IFERROR(IF(AD33=AH33,AI33,AH33),"---")="---","---",IF(COUNTIF(CALC_CONN_TEI0185_REV03!F:F,IFERROR(IF(AD33=AH33,AI33,AH33),"---"))&gt;0,"---",IFERROR(IF(AD33=AH33,AI33,AH33),"---")))),"---")</f>
        <v>---</v>
      </c>
      <c r="AK33" t="str">
        <f>IF(COUNTIF(CALC_CONN_TEI0185_REV03!F:F,IF(AH33&lt;&gt;"---",VLOOKUP(AD33,CALC_CONN_TEI0185_REV03!F:M,8,0),IF(IFERROR(IF(AD33=AH33,AI33,AH33),"---")="---","---",IF(COUNTIF(CALC_CONN_TEI0185_REV03!F:F,IFERROR(IF(AD33=AH33,AI33,AH33),"---"))&gt;0,"---",IFERROR(IF(AD33=AH33,AI33,AH33),"---")))))=0,IF(AH33&lt;&gt;"---",VLOOKUP(AD33,CALC_CONN_TEI0185_REV03!F:M,8,0),IF(IFERROR(IF(AD33=AH33,AI33,AH33),"---")="---","---",IF(COUNTIF(CALC_CONN_TEI0185_REV03!F:F,IFERROR(IF(AD33=AH33,AI33,AH33),"---"))&gt;0,"---",IFERROR(IF(AD33=AH33,AI33,AH33),"---")))),"---")</f>
        <v>---</v>
      </c>
      <c r="AO33" t="s">
        <v>1016</v>
      </c>
      <c r="AP33" t="s">
        <v>4680</v>
      </c>
      <c r="AQ33" t="s">
        <v>1013</v>
      </c>
      <c r="AR33" t="e">
        <v>#N/A</v>
      </c>
    </row>
    <row r="34" spans="1:44" x14ac:dyDescent="0.25">
      <c r="A34" t="str">
        <f t="shared" si="0"/>
        <v>J1-A30</v>
      </c>
      <c r="B34" t="str">
        <f t="shared" si="1"/>
        <v>PER3_C_N</v>
      </c>
      <c r="C34" t="str">
        <f t="shared" si="2"/>
        <v>J1-PER3_C_N</v>
      </c>
      <c r="D34" t="str">
        <f t="shared" si="3"/>
        <v>J1-A30</v>
      </c>
      <c r="E34" t="s">
        <v>169</v>
      </c>
      <c r="F34" t="s">
        <v>362</v>
      </c>
      <c r="G34" t="s">
        <v>363</v>
      </c>
      <c r="L34" t="s">
        <v>364</v>
      </c>
      <c r="M34" t="s">
        <v>288</v>
      </c>
      <c r="N34">
        <v>35.232399999999998</v>
      </c>
      <c r="AB34" t="str">
        <f>B2B!D31</f>
        <v>J1</v>
      </c>
      <c r="AC34" t="str">
        <f>B2B!E31</f>
        <v>29</v>
      </c>
      <c r="AD34" t="str">
        <f t="shared" si="4"/>
        <v>J1-29</v>
      </c>
      <c r="AE34" t="e">
        <f t="shared" si="5"/>
        <v>#N/A</v>
      </c>
      <c r="AF34" t="str">
        <f t="shared" si="6"/>
        <v>--</v>
      </c>
      <c r="AG34" t="e">
        <f t="shared" si="7"/>
        <v>#N/A</v>
      </c>
      <c r="AH34" t="str">
        <f>IF(IFERROR(IF(IF(AF34="--",INDEX(D:D,MATCH(AE34,INDEX(B:B,MATCH(AE34,B:B,)+1):B10548,)+MATCH(AE34,B:B,)))=D34,VLOOKUP(AE34,B:D,3,0),IF(AF34="--",INDEX(D:D,MATCH(AE34,INDEX(B:B,MATCH(AE34,B:B,)+1):B10548,)+MATCH(AE34,B:B,)),"---")),"---")=AD34,"---",IFERROR(IF(IF(AF34="--",INDEX(D:D,MATCH(AE34,INDEX(B:B,MATCH(AE34,B:B,)+1):B10548,)+MATCH(AE34,B:B,)))=AD34,VLOOKUP(AE34,B:D,3,0),IF(AF34="--",INDEX(D:D,MATCH(AE34,INDEX(B:B,MATCH(AE34,B:B,)+1):B10548,)+MATCH(AE34,B:B,)),"---")),"---"))</f>
        <v>---</v>
      </c>
      <c r="AI34" t="str">
        <f t="shared" si="8"/>
        <v>--</v>
      </c>
      <c r="AJ34" t="str">
        <f>IF(COUNTIF(CALC_CONN_TEI0185_REV03!F:F,IF(AH34&lt;&gt;"---",VLOOKUP(AD34,CALC_CONN_TEI0185_REV03!F:M,8,0),IF(IFERROR(IF(AD34=AH34,AI34,AH34),"---")="---","---",IF(COUNTIF(CALC_CONN_TEI0185_REV03!F:F,IFERROR(IF(AD34=AH34,AI34,AH34),"---"))&gt;0,"---",IFERROR(IF(AD34=AH34,AI34,AH34),"---")))))=1,IF(AH34&lt;&gt;"---",VLOOKUP(AD34,CALC_CONN_TEI0185_REV03!F:M,8,0),IF(IFERROR(IF(AD34=AH34,AI34,AH34),"---")="---","---",IF(COUNTIF(CALC_CONN_TEI0185_REV03!F:F,IFERROR(IF(AD34=AH34,AI34,AH34),"---"))&gt;0,"---",IFERROR(IF(AD34=AH34,AI34,AH34),"---")))),"---")</f>
        <v>---</v>
      </c>
      <c r="AK34" t="str">
        <f>IF(COUNTIF(CALC_CONN_TEI0185_REV03!F:F,IF(AH34&lt;&gt;"---",VLOOKUP(AD34,CALC_CONN_TEI0185_REV03!F:M,8,0),IF(IFERROR(IF(AD34=AH34,AI34,AH34),"---")="---","---",IF(COUNTIF(CALC_CONN_TEI0185_REV03!F:F,IFERROR(IF(AD34=AH34,AI34,AH34),"---"))&gt;0,"---",IFERROR(IF(AD34=AH34,AI34,AH34),"---")))))=0,IF(AH34&lt;&gt;"---",VLOOKUP(AD34,CALC_CONN_TEI0185_REV03!F:M,8,0),IF(IFERROR(IF(AD34=AH34,AI34,AH34),"---")="---","---",IF(COUNTIF(CALC_CONN_TEI0185_REV03!F:F,IFERROR(IF(AD34=AH34,AI34,AH34),"---"))&gt;0,"---",IFERROR(IF(AD34=AH34,AI34,AH34),"---")))),"---")</f>
        <v>---</v>
      </c>
      <c r="AO34" t="s">
        <v>1021</v>
      </c>
      <c r="AP34" t="s">
        <v>4681</v>
      </c>
      <c r="AQ34" t="s">
        <v>1002</v>
      </c>
      <c r="AR34" t="e">
        <v>#N/A</v>
      </c>
    </row>
    <row r="35" spans="1:44" x14ac:dyDescent="0.25">
      <c r="A35" t="str">
        <f t="shared" si="0"/>
        <v>J1-A31</v>
      </c>
      <c r="B35" t="str">
        <f t="shared" si="1"/>
        <v>GND</v>
      </c>
      <c r="C35" t="str">
        <f t="shared" si="2"/>
        <v>J1-GND</v>
      </c>
      <c r="D35" t="str">
        <f t="shared" si="3"/>
        <v>J1-A31</v>
      </c>
      <c r="E35" t="s">
        <v>169</v>
      </c>
      <c r="F35" t="s">
        <v>365</v>
      </c>
      <c r="G35" t="s">
        <v>294</v>
      </c>
      <c r="L35" t="s">
        <v>366</v>
      </c>
      <c r="M35" t="s">
        <v>288</v>
      </c>
      <c r="N35">
        <v>15.513</v>
      </c>
      <c r="AB35" t="str">
        <f>B2B!D32</f>
        <v>J1</v>
      </c>
      <c r="AC35" t="str">
        <f>B2B!E32</f>
        <v>30</v>
      </c>
      <c r="AD35" t="str">
        <f t="shared" si="4"/>
        <v>J1-30</v>
      </c>
      <c r="AE35" t="e">
        <f t="shared" si="5"/>
        <v>#N/A</v>
      </c>
      <c r="AF35" t="str">
        <f t="shared" si="6"/>
        <v>--</v>
      </c>
      <c r="AG35" t="e">
        <f t="shared" si="7"/>
        <v>#N/A</v>
      </c>
      <c r="AH35" t="str">
        <f>IF(IFERROR(IF(IF(AF35="--",INDEX(D:D,MATCH(AE35,INDEX(B:B,MATCH(AE35,B:B,)+1):B10549,)+MATCH(AE35,B:B,)))=D35,VLOOKUP(AE35,B:D,3,0),IF(AF35="--",INDEX(D:D,MATCH(AE35,INDEX(B:B,MATCH(AE35,B:B,)+1):B10549,)+MATCH(AE35,B:B,)),"---")),"---")=AD35,"---",IFERROR(IF(IF(AF35="--",INDEX(D:D,MATCH(AE35,INDEX(B:B,MATCH(AE35,B:B,)+1):B10549,)+MATCH(AE35,B:B,)))=AD35,VLOOKUP(AE35,B:D,3,0),IF(AF35="--",INDEX(D:D,MATCH(AE35,INDEX(B:B,MATCH(AE35,B:B,)+1):B10549,)+MATCH(AE35,B:B,)),"---")),"---"))</f>
        <v>---</v>
      </c>
      <c r="AI35" t="str">
        <f t="shared" si="8"/>
        <v>--</v>
      </c>
      <c r="AJ35" t="str">
        <f>IF(COUNTIF(CALC_CONN_TEI0185_REV03!F:F,IF(AH35&lt;&gt;"---",VLOOKUP(AD35,CALC_CONN_TEI0185_REV03!F:M,8,0),IF(IFERROR(IF(AD35=AH35,AI35,AH35),"---")="---","---",IF(COUNTIF(CALC_CONN_TEI0185_REV03!F:F,IFERROR(IF(AD35=AH35,AI35,AH35),"---"))&gt;0,"---",IFERROR(IF(AD35=AH35,AI35,AH35),"---")))))=1,IF(AH35&lt;&gt;"---",VLOOKUP(AD35,CALC_CONN_TEI0185_REV03!F:M,8,0),IF(IFERROR(IF(AD35=AH35,AI35,AH35),"---")="---","---",IF(COUNTIF(CALC_CONN_TEI0185_REV03!F:F,IFERROR(IF(AD35=AH35,AI35,AH35),"---"))&gt;0,"---",IFERROR(IF(AD35=AH35,AI35,AH35),"---")))),"---")</f>
        <v>---</v>
      </c>
      <c r="AK35" t="str">
        <f>IF(COUNTIF(CALC_CONN_TEI0185_REV03!F:F,IF(AH35&lt;&gt;"---",VLOOKUP(AD35,CALC_CONN_TEI0185_REV03!F:M,8,0),IF(IFERROR(IF(AD35=AH35,AI35,AH35),"---")="---","---",IF(COUNTIF(CALC_CONN_TEI0185_REV03!F:F,IFERROR(IF(AD35=AH35,AI35,AH35),"---"))&gt;0,"---",IFERROR(IF(AD35=AH35,AI35,AH35),"---")))))=0,IF(AH35&lt;&gt;"---",VLOOKUP(AD35,CALC_CONN_TEI0185_REV03!F:M,8,0),IF(IFERROR(IF(AD35=AH35,AI35,AH35),"---")="---","---",IF(COUNTIF(CALC_CONN_TEI0185_REV03!F:F,IFERROR(IF(AD35=AH35,AI35,AH35),"---"))&gt;0,"---",IFERROR(IF(AD35=AH35,AI35,AH35),"---")))),"---")</f>
        <v>---</v>
      </c>
      <c r="AO35" t="s">
        <v>1020</v>
      </c>
      <c r="AP35" t="s">
        <v>4682</v>
      </c>
      <c r="AQ35" t="s">
        <v>1004</v>
      </c>
      <c r="AR35" t="e">
        <v>#N/A</v>
      </c>
    </row>
    <row r="36" spans="1:44" x14ac:dyDescent="0.25">
      <c r="A36" t="str">
        <f t="shared" si="0"/>
        <v>J1-A32</v>
      </c>
      <c r="B36" t="str">
        <f t="shared" si="1"/>
        <v>NetJ1_A32</v>
      </c>
      <c r="C36" t="str">
        <f t="shared" si="2"/>
        <v>J1-NetJ1_A32</v>
      </c>
      <c r="D36" t="str">
        <f t="shared" si="3"/>
        <v>J1-A32</v>
      </c>
      <c r="E36" t="s">
        <v>169</v>
      </c>
      <c r="F36" t="s">
        <v>367</v>
      </c>
      <c r="G36" t="s">
        <v>368</v>
      </c>
      <c r="L36" t="s">
        <v>369</v>
      </c>
      <c r="M36" t="s">
        <v>288</v>
      </c>
      <c r="N36">
        <v>15.491899999999999</v>
      </c>
      <c r="AB36" t="str">
        <f>B2B!D33</f>
        <v>J1</v>
      </c>
      <c r="AC36" t="str">
        <f>B2B!E33</f>
        <v>31</v>
      </c>
      <c r="AD36" t="str">
        <f t="shared" si="4"/>
        <v>J1-31</v>
      </c>
      <c r="AE36" t="e">
        <f t="shared" si="5"/>
        <v>#N/A</v>
      </c>
      <c r="AF36" t="str">
        <f t="shared" si="6"/>
        <v>--</v>
      </c>
      <c r="AG36" t="e">
        <f t="shared" si="7"/>
        <v>#N/A</v>
      </c>
      <c r="AH36" t="str">
        <f>IF(IFERROR(IF(IF(AF36="--",INDEX(D:D,MATCH(AE36,INDEX(B:B,MATCH(AE36,B:B,)+1):B10550,)+MATCH(AE36,B:B,)))=D36,VLOOKUP(AE36,B:D,3,0),IF(AF36="--",INDEX(D:D,MATCH(AE36,INDEX(B:B,MATCH(AE36,B:B,)+1):B10550,)+MATCH(AE36,B:B,)),"---")),"---")=AD36,"---",IFERROR(IF(IF(AF36="--",INDEX(D:D,MATCH(AE36,INDEX(B:B,MATCH(AE36,B:B,)+1):B10550,)+MATCH(AE36,B:B,)))=AD36,VLOOKUP(AE36,B:D,3,0),IF(AF36="--",INDEX(D:D,MATCH(AE36,INDEX(B:B,MATCH(AE36,B:B,)+1):B10550,)+MATCH(AE36,B:B,)),"---")),"---"))</f>
        <v>---</v>
      </c>
      <c r="AI36" t="str">
        <f t="shared" si="8"/>
        <v>--</v>
      </c>
      <c r="AJ36" t="str">
        <f>IF(COUNTIF(CALC_CONN_TEI0185_REV03!F:F,IF(AH36&lt;&gt;"---",VLOOKUP(AD36,CALC_CONN_TEI0185_REV03!F:M,8,0),IF(IFERROR(IF(AD36=AH36,AI36,AH36),"---")="---","---",IF(COUNTIF(CALC_CONN_TEI0185_REV03!F:F,IFERROR(IF(AD36=AH36,AI36,AH36),"---"))&gt;0,"---",IFERROR(IF(AD36=AH36,AI36,AH36),"---")))))=1,IF(AH36&lt;&gt;"---",VLOOKUP(AD36,CALC_CONN_TEI0185_REV03!F:M,8,0),IF(IFERROR(IF(AD36=AH36,AI36,AH36),"---")="---","---",IF(COUNTIF(CALC_CONN_TEI0185_REV03!F:F,IFERROR(IF(AD36=AH36,AI36,AH36),"---"))&gt;0,"---",IFERROR(IF(AD36=AH36,AI36,AH36),"---")))),"---")</f>
        <v>---</v>
      </c>
      <c r="AK36" t="str">
        <f>IF(COUNTIF(CALC_CONN_TEI0185_REV03!F:F,IF(AH36&lt;&gt;"---",VLOOKUP(AD36,CALC_CONN_TEI0185_REV03!F:M,8,0),IF(IFERROR(IF(AD36=AH36,AI36,AH36),"---")="---","---",IF(COUNTIF(CALC_CONN_TEI0185_REV03!F:F,IFERROR(IF(AD36=AH36,AI36,AH36),"---"))&gt;0,"---",IFERROR(IF(AD36=AH36,AI36,AH36),"---")))))=0,IF(AH36&lt;&gt;"---",VLOOKUP(AD36,CALC_CONN_TEI0185_REV03!F:M,8,0),IF(IFERROR(IF(AD36=AH36,AI36,AH36),"---")="---","---",IF(COUNTIF(CALC_CONN_TEI0185_REV03!F:F,IFERROR(IF(AD36=AH36,AI36,AH36),"---"))&gt;0,"---",IFERROR(IF(AD36=AH36,AI36,AH36),"---")))),"---")</f>
        <v>---</v>
      </c>
      <c r="AO36" t="s">
        <v>1007</v>
      </c>
      <c r="AP36" t="s">
        <v>4683</v>
      </c>
      <c r="AQ36" t="s">
        <v>1000</v>
      </c>
      <c r="AR36" t="e">
        <v>#N/A</v>
      </c>
    </row>
    <row r="37" spans="1:44" x14ac:dyDescent="0.25">
      <c r="A37" t="str">
        <f t="shared" si="0"/>
        <v>J1-B1</v>
      </c>
      <c r="B37" t="str">
        <f t="shared" si="1"/>
        <v>+12.0V_IN_B</v>
      </c>
      <c r="C37" t="str">
        <f t="shared" si="2"/>
        <v>J1-+12.0V_IN_B</v>
      </c>
      <c r="D37" t="str">
        <f t="shared" si="3"/>
        <v>J1-B1</v>
      </c>
      <c r="E37" t="s">
        <v>169</v>
      </c>
      <c r="F37" t="s">
        <v>370</v>
      </c>
      <c r="G37" t="s">
        <v>290</v>
      </c>
      <c r="L37" t="s">
        <v>371</v>
      </c>
      <c r="M37" t="s">
        <v>288</v>
      </c>
      <c r="N37">
        <v>79.906099999999995</v>
      </c>
      <c r="AB37" t="str">
        <f>B2B!D34</f>
        <v>J1</v>
      </c>
      <c r="AC37" t="str">
        <f>B2B!E34</f>
        <v>32</v>
      </c>
      <c r="AD37" t="str">
        <f t="shared" si="4"/>
        <v>J1-32</v>
      </c>
      <c r="AE37" t="e">
        <f t="shared" si="5"/>
        <v>#N/A</v>
      </c>
      <c r="AF37" t="str">
        <f t="shared" si="6"/>
        <v>--</v>
      </c>
      <c r="AG37" t="e">
        <f t="shared" si="7"/>
        <v>#N/A</v>
      </c>
      <c r="AH37" t="str">
        <f>IF(IFERROR(IF(IF(AF37="--",INDEX(D:D,MATCH(AE37,INDEX(B:B,MATCH(AE37,B:B,)+1):B10551,)+MATCH(AE37,B:B,)))=D37,VLOOKUP(AE37,B:D,3,0),IF(AF37="--",INDEX(D:D,MATCH(AE37,INDEX(B:B,MATCH(AE37,B:B,)+1):B10551,)+MATCH(AE37,B:B,)),"---")),"---")=AD37,"---",IFERROR(IF(IF(AF37="--",INDEX(D:D,MATCH(AE37,INDEX(B:B,MATCH(AE37,B:B,)+1):B10551,)+MATCH(AE37,B:B,)))=AD37,VLOOKUP(AE37,B:D,3,0),IF(AF37="--",INDEX(D:D,MATCH(AE37,INDEX(B:B,MATCH(AE37,B:B,)+1):B10551,)+MATCH(AE37,B:B,)),"---")),"---"))</f>
        <v>---</v>
      </c>
      <c r="AI37" t="str">
        <f t="shared" si="8"/>
        <v>--</v>
      </c>
      <c r="AJ37" t="str">
        <f>IF(COUNTIF(CALC_CONN_TEI0185_REV03!F:F,IF(AH37&lt;&gt;"---",VLOOKUP(AD37,CALC_CONN_TEI0185_REV03!F:M,8,0),IF(IFERROR(IF(AD37=AH37,AI37,AH37),"---")="---","---",IF(COUNTIF(CALC_CONN_TEI0185_REV03!F:F,IFERROR(IF(AD37=AH37,AI37,AH37),"---"))&gt;0,"---",IFERROR(IF(AD37=AH37,AI37,AH37),"---")))))=1,IF(AH37&lt;&gt;"---",VLOOKUP(AD37,CALC_CONN_TEI0185_REV03!F:M,8,0),IF(IFERROR(IF(AD37=AH37,AI37,AH37),"---")="---","---",IF(COUNTIF(CALC_CONN_TEI0185_REV03!F:F,IFERROR(IF(AD37=AH37,AI37,AH37),"---"))&gt;0,"---",IFERROR(IF(AD37=AH37,AI37,AH37),"---")))),"---")</f>
        <v>---</v>
      </c>
      <c r="AK37" t="str">
        <f>IF(COUNTIF(CALC_CONN_TEI0185_REV03!F:F,IF(AH37&lt;&gt;"---",VLOOKUP(AD37,CALC_CONN_TEI0185_REV03!F:M,8,0),IF(IFERROR(IF(AD37=AH37,AI37,AH37),"---")="---","---",IF(COUNTIF(CALC_CONN_TEI0185_REV03!F:F,IFERROR(IF(AD37=AH37,AI37,AH37),"---"))&gt;0,"---",IFERROR(IF(AD37=AH37,AI37,AH37),"---")))))=0,IF(AH37&lt;&gt;"---",VLOOKUP(AD37,CALC_CONN_TEI0185_REV03!F:M,8,0),IF(IFERROR(IF(AD37=AH37,AI37,AH37),"---")="---","---",IF(COUNTIF(CALC_CONN_TEI0185_REV03!F:F,IFERROR(IF(AD37=AH37,AI37,AH37),"---"))&gt;0,"---",IFERROR(IF(AD37=AH37,AI37,AH37),"---")))),"---")</f>
        <v>---</v>
      </c>
      <c r="AO37" t="s">
        <v>1005</v>
      </c>
      <c r="AP37" t="s">
        <v>4684</v>
      </c>
      <c r="AQ37" t="s">
        <v>999</v>
      </c>
      <c r="AR37" t="e">
        <v>#N/A</v>
      </c>
    </row>
    <row r="38" spans="1:44" x14ac:dyDescent="0.25">
      <c r="A38" t="str">
        <f t="shared" si="0"/>
        <v>J1-B2</v>
      </c>
      <c r="B38" t="str">
        <f t="shared" si="1"/>
        <v>+12.0V_IN_B</v>
      </c>
      <c r="C38" t="str">
        <f t="shared" si="2"/>
        <v>J1-+12.0V_IN_B</v>
      </c>
      <c r="D38" t="str">
        <f t="shared" si="3"/>
        <v>J1-B2</v>
      </c>
      <c r="E38" t="s">
        <v>169</v>
      </c>
      <c r="F38" t="s">
        <v>372</v>
      </c>
      <c r="G38" t="s">
        <v>290</v>
      </c>
      <c r="L38" t="s">
        <v>373</v>
      </c>
      <c r="M38" t="s">
        <v>288</v>
      </c>
      <c r="N38">
        <v>30.479700000000001</v>
      </c>
      <c r="AB38" t="str">
        <f>B2B!D35</f>
        <v>J1</v>
      </c>
      <c r="AC38" t="str">
        <f>B2B!E35</f>
        <v>33</v>
      </c>
      <c r="AD38" t="str">
        <f t="shared" si="4"/>
        <v>J1-33</v>
      </c>
      <c r="AE38" t="e">
        <f t="shared" si="5"/>
        <v>#N/A</v>
      </c>
      <c r="AF38" t="str">
        <f t="shared" si="6"/>
        <v>--</v>
      </c>
      <c r="AG38" t="e">
        <f t="shared" si="7"/>
        <v>#N/A</v>
      </c>
      <c r="AH38" t="str">
        <f>IF(IFERROR(IF(IF(AF38="--",INDEX(D:D,MATCH(AE38,INDEX(B:B,MATCH(AE38,B:B,)+1):B10552,)+MATCH(AE38,B:B,)))=D38,VLOOKUP(AE38,B:D,3,0),IF(AF38="--",INDEX(D:D,MATCH(AE38,INDEX(B:B,MATCH(AE38,B:B,)+1):B10552,)+MATCH(AE38,B:B,)),"---")),"---")=AD38,"---",IFERROR(IF(IF(AF38="--",INDEX(D:D,MATCH(AE38,INDEX(B:B,MATCH(AE38,B:B,)+1):B10552,)+MATCH(AE38,B:B,)))=AD38,VLOOKUP(AE38,B:D,3,0),IF(AF38="--",INDEX(D:D,MATCH(AE38,INDEX(B:B,MATCH(AE38,B:B,)+1):B10552,)+MATCH(AE38,B:B,)),"---")),"---"))</f>
        <v>---</v>
      </c>
      <c r="AI38" t="str">
        <f t="shared" si="8"/>
        <v>--</v>
      </c>
      <c r="AJ38" t="str">
        <f>IF(COUNTIF(CALC_CONN_TEI0185_REV03!F:F,IF(AH38&lt;&gt;"---",VLOOKUP(AD38,CALC_CONN_TEI0185_REV03!F:M,8,0),IF(IFERROR(IF(AD38=AH38,AI38,AH38),"---")="---","---",IF(COUNTIF(CALC_CONN_TEI0185_REV03!F:F,IFERROR(IF(AD38=AH38,AI38,AH38),"---"))&gt;0,"---",IFERROR(IF(AD38=AH38,AI38,AH38),"---")))))=1,IF(AH38&lt;&gt;"---",VLOOKUP(AD38,CALC_CONN_TEI0185_REV03!F:M,8,0),IF(IFERROR(IF(AD38=AH38,AI38,AH38),"---")="---","---",IF(COUNTIF(CALC_CONN_TEI0185_REV03!F:F,IFERROR(IF(AD38=AH38,AI38,AH38),"---"))&gt;0,"---",IFERROR(IF(AD38=AH38,AI38,AH38),"---")))),"---")</f>
        <v>---</v>
      </c>
      <c r="AK38" t="str">
        <f>IF(COUNTIF(CALC_CONN_TEI0185_REV03!F:F,IF(AH38&lt;&gt;"---",VLOOKUP(AD38,CALC_CONN_TEI0185_REV03!F:M,8,0),IF(IFERROR(IF(AD38=AH38,AI38,AH38),"---")="---","---",IF(COUNTIF(CALC_CONN_TEI0185_REV03!F:F,IFERROR(IF(AD38=AH38,AI38,AH38),"---"))&gt;0,"---",IFERROR(IF(AD38=AH38,AI38,AH38),"---")))))=0,IF(AH38&lt;&gt;"---",VLOOKUP(AD38,CALC_CONN_TEI0185_REV03!F:M,8,0),IF(IFERROR(IF(AD38=AH38,AI38,AH38),"---")="---","---",IF(COUNTIF(CALC_CONN_TEI0185_REV03!F:F,IFERROR(IF(AD38=AH38,AI38,AH38),"---"))&gt;0,"---",IFERROR(IF(AD38=AH38,AI38,AH38),"---")))),"---")</f>
        <v>---</v>
      </c>
      <c r="AO38" t="s">
        <v>1011</v>
      </c>
      <c r="AP38" t="s">
        <v>4685</v>
      </c>
      <c r="AQ38" t="s">
        <v>1003</v>
      </c>
      <c r="AR38" t="e">
        <v>#N/A</v>
      </c>
    </row>
    <row r="39" spans="1:44" x14ac:dyDescent="0.25">
      <c r="A39" t="str">
        <f t="shared" si="0"/>
        <v>J1-B3</v>
      </c>
      <c r="B39" t="str">
        <f t="shared" si="1"/>
        <v>+12.0V_IN_B</v>
      </c>
      <c r="C39" t="str">
        <f t="shared" si="2"/>
        <v>J1-+12.0V_IN_B</v>
      </c>
      <c r="D39" t="str">
        <f t="shared" si="3"/>
        <v>J1-B3</v>
      </c>
      <c r="E39" t="s">
        <v>169</v>
      </c>
      <c r="F39" t="s">
        <v>374</v>
      </c>
      <c r="G39" t="s">
        <v>290</v>
      </c>
      <c r="L39" t="s">
        <v>375</v>
      </c>
      <c r="M39" t="s">
        <v>288</v>
      </c>
      <c r="N39">
        <v>16.389199999999999</v>
      </c>
      <c r="AB39" t="str">
        <f>B2B!D36</f>
        <v>J1</v>
      </c>
      <c r="AC39" t="str">
        <f>B2B!E36</f>
        <v>34</v>
      </c>
      <c r="AD39" t="str">
        <f t="shared" si="4"/>
        <v>J1-34</v>
      </c>
      <c r="AE39" t="e">
        <f t="shared" si="5"/>
        <v>#N/A</v>
      </c>
      <c r="AF39" t="str">
        <f t="shared" si="6"/>
        <v>--</v>
      </c>
      <c r="AG39" t="e">
        <f t="shared" si="7"/>
        <v>#N/A</v>
      </c>
      <c r="AH39" t="str">
        <f>IF(IFERROR(IF(IF(AF39="--",INDEX(D:D,MATCH(AE39,INDEX(B:B,MATCH(AE39,B:B,)+1):B10553,)+MATCH(AE39,B:B,)))=D39,VLOOKUP(AE39,B:D,3,0),IF(AF39="--",INDEX(D:D,MATCH(AE39,INDEX(B:B,MATCH(AE39,B:B,)+1):B10553,)+MATCH(AE39,B:B,)),"---")),"---")=AD39,"---",IFERROR(IF(IF(AF39="--",INDEX(D:D,MATCH(AE39,INDEX(B:B,MATCH(AE39,B:B,)+1):B10553,)+MATCH(AE39,B:B,)))=AD39,VLOOKUP(AE39,B:D,3,0),IF(AF39="--",INDEX(D:D,MATCH(AE39,INDEX(B:B,MATCH(AE39,B:B,)+1):B10553,)+MATCH(AE39,B:B,)),"---")),"---"))</f>
        <v>---</v>
      </c>
      <c r="AI39" t="str">
        <f t="shared" si="8"/>
        <v>--</v>
      </c>
      <c r="AJ39" t="str">
        <f>IF(COUNTIF(CALC_CONN_TEI0185_REV03!F:F,IF(AH39&lt;&gt;"---",VLOOKUP(AD39,CALC_CONN_TEI0185_REV03!F:M,8,0),IF(IFERROR(IF(AD39=AH39,AI39,AH39),"---")="---","---",IF(COUNTIF(CALC_CONN_TEI0185_REV03!F:F,IFERROR(IF(AD39=AH39,AI39,AH39),"---"))&gt;0,"---",IFERROR(IF(AD39=AH39,AI39,AH39),"---")))))=1,IF(AH39&lt;&gt;"---",VLOOKUP(AD39,CALC_CONN_TEI0185_REV03!F:M,8,0),IF(IFERROR(IF(AD39=AH39,AI39,AH39),"---")="---","---",IF(COUNTIF(CALC_CONN_TEI0185_REV03!F:F,IFERROR(IF(AD39=AH39,AI39,AH39),"---"))&gt;0,"---",IFERROR(IF(AD39=AH39,AI39,AH39),"---")))),"---")</f>
        <v>---</v>
      </c>
      <c r="AK39" t="str">
        <f>IF(COUNTIF(CALC_CONN_TEI0185_REV03!F:F,IF(AH39&lt;&gt;"---",VLOOKUP(AD39,CALC_CONN_TEI0185_REV03!F:M,8,0),IF(IFERROR(IF(AD39=AH39,AI39,AH39),"---")="---","---",IF(COUNTIF(CALC_CONN_TEI0185_REV03!F:F,IFERROR(IF(AD39=AH39,AI39,AH39),"---"))&gt;0,"---",IFERROR(IF(AD39=AH39,AI39,AH39),"---")))))=0,IF(AH39&lt;&gt;"---",VLOOKUP(AD39,CALC_CONN_TEI0185_REV03!F:M,8,0),IF(IFERROR(IF(AD39=AH39,AI39,AH39),"---")="---","---",IF(COUNTIF(CALC_CONN_TEI0185_REV03!F:F,IFERROR(IF(AD39=AH39,AI39,AH39),"---"))&gt;0,"---",IFERROR(IF(AD39=AH39,AI39,AH39),"---")))),"---")</f>
        <v>---</v>
      </c>
      <c r="AO39" t="s">
        <v>1009</v>
      </c>
      <c r="AP39" t="s">
        <v>4686</v>
      </c>
      <c r="AQ39" t="s">
        <v>1001</v>
      </c>
      <c r="AR39" t="e">
        <v>#N/A</v>
      </c>
    </row>
    <row r="40" spans="1:44" x14ac:dyDescent="0.25">
      <c r="A40" t="str">
        <f t="shared" si="0"/>
        <v>J1-B4</v>
      </c>
      <c r="B40" t="str">
        <f t="shared" si="1"/>
        <v>GND</v>
      </c>
      <c r="C40" t="str">
        <f t="shared" si="2"/>
        <v>J1-GND</v>
      </c>
      <c r="D40" t="str">
        <f t="shared" si="3"/>
        <v>J1-B4</v>
      </c>
      <c r="E40" t="s">
        <v>169</v>
      </c>
      <c r="F40" t="s">
        <v>376</v>
      </c>
      <c r="G40" t="s">
        <v>294</v>
      </c>
      <c r="L40" t="s">
        <v>377</v>
      </c>
      <c r="M40" t="s">
        <v>288</v>
      </c>
      <c r="N40">
        <v>16.3964</v>
      </c>
      <c r="AB40" t="str">
        <f>B2B!D37</f>
        <v>J1</v>
      </c>
      <c r="AC40" t="str">
        <f>B2B!E37</f>
        <v>35</v>
      </c>
      <c r="AD40" t="str">
        <f t="shared" si="4"/>
        <v>J1-35</v>
      </c>
      <c r="AE40" t="e">
        <f t="shared" si="5"/>
        <v>#N/A</v>
      </c>
      <c r="AF40" t="str">
        <f t="shared" si="6"/>
        <v>--</v>
      </c>
      <c r="AG40" t="e">
        <f t="shared" si="7"/>
        <v>#N/A</v>
      </c>
      <c r="AH40" t="str">
        <f>IF(IFERROR(IF(IF(AF40="--",INDEX(D:D,MATCH(AE40,INDEX(B:B,MATCH(AE40,B:B,)+1):B10554,)+MATCH(AE40,B:B,)))=D40,VLOOKUP(AE40,B:D,3,0),IF(AF40="--",INDEX(D:D,MATCH(AE40,INDEX(B:B,MATCH(AE40,B:B,)+1):B10554,)+MATCH(AE40,B:B,)),"---")),"---")=AD40,"---",IFERROR(IF(IF(AF40="--",INDEX(D:D,MATCH(AE40,INDEX(B:B,MATCH(AE40,B:B,)+1):B10554,)+MATCH(AE40,B:B,)))=AD40,VLOOKUP(AE40,B:D,3,0),IF(AF40="--",INDEX(D:D,MATCH(AE40,INDEX(B:B,MATCH(AE40,B:B,)+1):B10554,)+MATCH(AE40,B:B,)),"---")),"---"))</f>
        <v>---</v>
      </c>
      <c r="AI40" t="str">
        <f t="shared" si="8"/>
        <v>--</v>
      </c>
      <c r="AJ40" t="str">
        <f>IF(COUNTIF(CALC_CONN_TEI0185_REV03!F:F,IF(AH40&lt;&gt;"---",VLOOKUP(AD40,CALC_CONN_TEI0185_REV03!F:M,8,0),IF(IFERROR(IF(AD40=AH40,AI40,AH40),"---")="---","---",IF(COUNTIF(CALC_CONN_TEI0185_REV03!F:F,IFERROR(IF(AD40=AH40,AI40,AH40),"---"))&gt;0,"---",IFERROR(IF(AD40=AH40,AI40,AH40),"---")))))=1,IF(AH40&lt;&gt;"---",VLOOKUP(AD40,CALC_CONN_TEI0185_REV03!F:M,8,0),IF(IFERROR(IF(AD40=AH40,AI40,AH40),"---")="---","---",IF(COUNTIF(CALC_CONN_TEI0185_REV03!F:F,IFERROR(IF(AD40=AH40,AI40,AH40),"---"))&gt;0,"---",IFERROR(IF(AD40=AH40,AI40,AH40),"---")))),"---")</f>
        <v>---</v>
      </c>
      <c r="AK40" t="str">
        <f>IF(COUNTIF(CALC_CONN_TEI0185_REV03!F:F,IF(AH40&lt;&gt;"---",VLOOKUP(AD40,CALC_CONN_TEI0185_REV03!F:M,8,0),IF(IFERROR(IF(AD40=AH40,AI40,AH40),"---")="---","---",IF(COUNTIF(CALC_CONN_TEI0185_REV03!F:F,IFERROR(IF(AD40=AH40,AI40,AH40),"---"))&gt;0,"---",IFERROR(IF(AD40=AH40,AI40,AH40),"---")))))=0,IF(AH40&lt;&gt;"---",VLOOKUP(AD40,CALC_CONN_TEI0185_REV03!F:M,8,0),IF(IFERROR(IF(AD40=AH40,AI40,AH40),"---")="---","---",IF(COUNTIF(CALC_CONN_TEI0185_REV03!F:F,IFERROR(IF(AD40=AH40,AI40,AH40),"---"))&gt;0,"---",IFERROR(IF(AD40=AH40,AI40,AH40),"---")))),"---")</f>
        <v>---</v>
      </c>
      <c r="AO40" t="s">
        <v>1050</v>
      </c>
      <c r="AP40" t="s">
        <v>4691</v>
      </c>
      <c r="AQ40" t="s">
        <v>1053</v>
      </c>
      <c r="AR40" t="e">
        <v>#N/A</v>
      </c>
    </row>
    <row r="41" spans="1:44" x14ac:dyDescent="0.25">
      <c r="A41" t="str">
        <f t="shared" si="0"/>
        <v>J1-B5</v>
      </c>
      <c r="B41" t="str">
        <f t="shared" si="1"/>
        <v>NetJ1_B5</v>
      </c>
      <c r="C41" t="str">
        <f t="shared" si="2"/>
        <v>J1-NetJ1_B5</v>
      </c>
      <c r="D41" t="str">
        <f t="shared" si="3"/>
        <v>J1-B5</v>
      </c>
      <c r="E41" t="s">
        <v>169</v>
      </c>
      <c r="F41" t="s">
        <v>378</v>
      </c>
      <c r="G41" t="s">
        <v>379</v>
      </c>
      <c r="L41" t="s">
        <v>380</v>
      </c>
      <c r="M41" t="s">
        <v>288</v>
      </c>
      <c r="N41">
        <v>16.5489</v>
      </c>
      <c r="AB41" t="str">
        <f>B2B!D38</f>
        <v>J1</v>
      </c>
      <c r="AC41" t="str">
        <f>B2B!E38</f>
        <v>36</v>
      </c>
      <c r="AD41" t="str">
        <f t="shared" si="4"/>
        <v>J1-36</v>
      </c>
      <c r="AE41" t="e">
        <f t="shared" si="5"/>
        <v>#N/A</v>
      </c>
      <c r="AF41" t="str">
        <f t="shared" si="6"/>
        <v>--</v>
      </c>
      <c r="AG41" t="e">
        <f t="shared" si="7"/>
        <v>#N/A</v>
      </c>
      <c r="AH41" t="str">
        <f>IF(IFERROR(IF(IF(AF41="--",INDEX(D:D,MATCH(AE41,INDEX(B:B,MATCH(AE41,B:B,)+1):B10555,)+MATCH(AE41,B:B,)))=D41,VLOOKUP(AE41,B:D,3,0),IF(AF41="--",INDEX(D:D,MATCH(AE41,INDEX(B:B,MATCH(AE41,B:B,)+1):B10555,)+MATCH(AE41,B:B,)),"---")),"---")=AD41,"---",IFERROR(IF(IF(AF41="--",INDEX(D:D,MATCH(AE41,INDEX(B:B,MATCH(AE41,B:B,)+1):B10555,)+MATCH(AE41,B:B,)))=AD41,VLOOKUP(AE41,B:D,3,0),IF(AF41="--",INDEX(D:D,MATCH(AE41,INDEX(B:B,MATCH(AE41,B:B,)+1):B10555,)+MATCH(AE41,B:B,)),"---")),"---"))</f>
        <v>---</v>
      </c>
      <c r="AI41" t="str">
        <f t="shared" si="8"/>
        <v>--</v>
      </c>
      <c r="AJ41" t="str">
        <f>IF(COUNTIF(CALC_CONN_TEI0185_REV03!F:F,IF(AH41&lt;&gt;"---",VLOOKUP(AD41,CALC_CONN_TEI0185_REV03!F:M,8,0),IF(IFERROR(IF(AD41=AH41,AI41,AH41),"---")="---","---",IF(COUNTIF(CALC_CONN_TEI0185_REV03!F:F,IFERROR(IF(AD41=AH41,AI41,AH41),"---"))&gt;0,"---",IFERROR(IF(AD41=AH41,AI41,AH41),"---")))))=1,IF(AH41&lt;&gt;"---",VLOOKUP(AD41,CALC_CONN_TEI0185_REV03!F:M,8,0),IF(IFERROR(IF(AD41=AH41,AI41,AH41),"---")="---","---",IF(COUNTIF(CALC_CONN_TEI0185_REV03!F:F,IFERROR(IF(AD41=AH41,AI41,AH41),"---"))&gt;0,"---",IFERROR(IF(AD41=AH41,AI41,AH41),"---")))),"---")</f>
        <v>---</v>
      </c>
      <c r="AK41" t="str">
        <f>IF(COUNTIF(CALC_CONN_TEI0185_REV03!F:F,IF(AH41&lt;&gt;"---",VLOOKUP(AD41,CALC_CONN_TEI0185_REV03!F:M,8,0),IF(IFERROR(IF(AD41=AH41,AI41,AH41),"---")="---","---",IF(COUNTIF(CALC_CONN_TEI0185_REV03!F:F,IFERROR(IF(AD41=AH41,AI41,AH41),"---"))&gt;0,"---",IFERROR(IF(AD41=AH41,AI41,AH41),"---")))))=0,IF(AH41&lt;&gt;"---",VLOOKUP(AD41,CALC_CONN_TEI0185_REV03!F:M,8,0),IF(IFERROR(IF(AD41=AH41,AI41,AH41),"---")="---","---",IF(COUNTIF(CALC_CONN_TEI0185_REV03!F:F,IFERROR(IF(AD41=AH41,AI41,AH41),"---"))&gt;0,"---",IFERROR(IF(AD41=AH41,AI41,AH41),"---")))),"---")</f>
        <v>---</v>
      </c>
      <c r="AO41" t="s">
        <v>1047</v>
      </c>
      <c r="AP41" t="s">
        <v>4692</v>
      </c>
      <c r="AQ41" t="s">
        <v>1052</v>
      </c>
      <c r="AR41" t="e">
        <v>#N/A</v>
      </c>
    </row>
    <row r="42" spans="1:44" x14ac:dyDescent="0.25">
      <c r="A42" t="str">
        <f t="shared" si="0"/>
        <v>J1-B6</v>
      </c>
      <c r="B42" t="str">
        <f t="shared" si="1"/>
        <v>NetJ1_B6</v>
      </c>
      <c r="C42" t="str">
        <f t="shared" si="2"/>
        <v>J1-NetJ1_B6</v>
      </c>
      <c r="D42" t="str">
        <f t="shared" si="3"/>
        <v>J1-B6</v>
      </c>
      <c r="E42" t="s">
        <v>169</v>
      </c>
      <c r="F42" t="s">
        <v>381</v>
      </c>
      <c r="G42" t="s">
        <v>382</v>
      </c>
      <c r="L42" t="s">
        <v>383</v>
      </c>
      <c r="M42" t="s">
        <v>288</v>
      </c>
      <c r="N42">
        <v>16.5002</v>
      </c>
      <c r="AB42" t="str">
        <f>B2B!D39</f>
        <v>J1</v>
      </c>
      <c r="AC42" t="str">
        <f>B2B!E39</f>
        <v>37</v>
      </c>
      <c r="AD42" t="str">
        <f t="shared" si="4"/>
        <v>J1-37</v>
      </c>
      <c r="AE42" t="e">
        <f t="shared" si="5"/>
        <v>#N/A</v>
      </c>
      <c r="AF42" t="str">
        <f t="shared" si="6"/>
        <v>--</v>
      </c>
      <c r="AG42" t="e">
        <f t="shared" si="7"/>
        <v>#N/A</v>
      </c>
      <c r="AH42" t="str">
        <f>IF(IFERROR(IF(IF(AF42="--",INDEX(D:D,MATCH(AE42,INDEX(B:B,MATCH(AE42,B:B,)+1):B10556,)+MATCH(AE42,B:B,)))=D42,VLOOKUP(AE42,B:D,3,0),IF(AF42="--",INDEX(D:D,MATCH(AE42,INDEX(B:B,MATCH(AE42,B:B,)+1):B10556,)+MATCH(AE42,B:B,)),"---")),"---")=AD42,"---",IFERROR(IF(IF(AF42="--",INDEX(D:D,MATCH(AE42,INDEX(B:B,MATCH(AE42,B:B,)+1):B10556,)+MATCH(AE42,B:B,)))=AD42,VLOOKUP(AE42,B:D,3,0),IF(AF42="--",INDEX(D:D,MATCH(AE42,INDEX(B:B,MATCH(AE42,B:B,)+1):B10556,)+MATCH(AE42,B:B,)),"---")),"---"))</f>
        <v>---</v>
      </c>
      <c r="AI42" t="str">
        <f t="shared" si="8"/>
        <v>--</v>
      </c>
      <c r="AJ42" t="str">
        <f>IF(COUNTIF(CALC_CONN_TEI0185_REV03!F:F,IF(AH42&lt;&gt;"---",VLOOKUP(AD42,CALC_CONN_TEI0185_REV03!F:M,8,0),IF(IFERROR(IF(AD42=AH42,AI42,AH42),"---")="---","---",IF(COUNTIF(CALC_CONN_TEI0185_REV03!F:F,IFERROR(IF(AD42=AH42,AI42,AH42),"---"))&gt;0,"---",IFERROR(IF(AD42=AH42,AI42,AH42),"---")))))=1,IF(AH42&lt;&gt;"---",VLOOKUP(AD42,CALC_CONN_TEI0185_REV03!F:M,8,0),IF(IFERROR(IF(AD42=AH42,AI42,AH42),"---")="---","---",IF(COUNTIF(CALC_CONN_TEI0185_REV03!F:F,IFERROR(IF(AD42=AH42,AI42,AH42),"---"))&gt;0,"---",IFERROR(IF(AD42=AH42,AI42,AH42),"---")))),"---")</f>
        <v>---</v>
      </c>
      <c r="AK42" t="str">
        <f>IF(COUNTIF(CALC_CONN_TEI0185_REV03!F:F,IF(AH42&lt;&gt;"---",VLOOKUP(AD42,CALC_CONN_TEI0185_REV03!F:M,8,0),IF(IFERROR(IF(AD42=AH42,AI42,AH42),"---")="---","---",IF(COUNTIF(CALC_CONN_TEI0185_REV03!F:F,IFERROR(IF(AD42=AH42,AI42,AH42),"---"))&gt;0,"---",IFERROR(IF(AD42=AH42,AI42,AH42),"---")))))=0,IF(AH42&lt;&gt;"---",VLOOKUP(AD42,CALC_CONN_TEI0185_REV03!F:M,8,0),IF(IFERROR(IF(AD42=AH42,AI42,AH42),"---")="---","---",IF(COUNTIF(CALC_CONN_TEI0185_REV03!F:F,IFERROR(IF(AD42=AH42,AI42,AH42),"---"))&gt;0,"---",IFERROR(IF(AD42=AH42,AI42,AH42),"---")))),"---")</f>
        <v>---</v>
      </c>
      <c r="AO42" t="s">
        <v>1070</v>
      </c>
      <c r="AP42" t="s">
        <v>4537</v>
      </c>
      <c r="AQ42" t="s">
        <v>1061</v>
      </c>
      <c r="AR42" t="e">
        <v>#N/A</v>
      </c>
    </row>
    <row r="43" spans="1:44" x14ac:dyDescent="0.25">
      <c r="A43" t="str">
        <f t="shared" si="0"/>
        <v>J1-B7</v>
      </c>
      <c r="B43" t="str">
        <f t="shared" si="1"/>
        <v>GND</v>
      </c>
      <c r="C43" t="str">
        <f t="shared" si="2"/>
        <v>J1-GND</v>
      </c>
      <c r="D43" t="str">
        <f t="shared" si="3"/>
        <v>J1-B7</v>
      </c>
      <c r="E43" t="s">
        <v>169</v>
      </c>
      <c r="F43" t="s">
        <v>384</v>
      </c>
      <c r="G43" t="s">
        <v>294</v>
      </c>
      <c r="L43" t="s">
        <v>385</v>
      </c>
      <c r="M43" t="s">
        <v>288</v>
      </c>
      <c r="N43">
        <v>8.8516999999999992</v>
      </c>
      <c r="AB43" t="str">
        <f>B2B!D40</f>
        <v>J1</v>
      </c>
      <c r="AC43" t="str">
        <f>B2B!E40</f>
        <v>38</v>
      </c>
      <c r="AD43" t="str">
        <f t="shared" si="4"/>
        <v>J1-38</v>
      </c>
      <c r="AE43" t="e">
        <f t="shared" si="5"/>
        <v>#N/A</v>
      </c>
      <c r="AF43" t="str">
        <f t="shared" si="6"/>
        <v>--</v>
      </c>
      <c r="AG43" t="e">
        <f t="shared" si="7"/>
        <v>#N/A</v>
      </c>
      <c r="AH43" t="str">
        <f>IF(IFERROR(IF(IF(AF43="--",INDEX(D:D,MATCH(AE43,INDEX(B:B,MATCH(AE43,B:B,)+1):B10557,)+MATCH(AE43,B:B,)))=D43,VLOOKUP(AE43,B:D,3,0),IF(AF43="--",INDEX(D:D,MATCH(AE43,INDEX(B:B,MATCH(AE43,B:B,)+1):B10557,)+MATCH(AE43,B:B,)),"---")),"---")=AD43,"---",IFERROR(IF(IF(AF43="--",INDEX(D:D,MATCH(AE43,INDEX(B:B,MATCH(AE43,B:B,)+1):B10557,)+MATCH(AE43,B:B,)))=AD43,VLOOKUP(AE43,B:D,3,0),IF(AF43="--",INDEX(D:D,MATCH(AE43,INDEX(B:B,MATCH(AE43,B:B,)+1):B10557,)+MATCH(AE43,B:B,)),"---")),"---"))</f>
        <v>---</v>
      </c>
      <c r="AI43" t="str">
        <f t="shared" si="8"/>
        <v>--</v>
      </c>
      <c r="AJ43" t="str">
        <f>IF(COUNTIF(CALC_CONN_TEI0185_REV03!F:F,IF(AH43&lt;&gt;"---",VLOOKUP(AD43,CALC_CONN_TEI0185_REV03!F:M,8,0),IF(IFERROR(IF(AD43=AH43,AI43,AH43),"---")="---","---",IF(COUNTIF(CALC_CONN_TEI0185_REV03!F:F,IFERROR(IF(AD43=AH43,AI43,AH43),"---"))&gt;0,"---",IFERROR(IF(AD43=AH43,AI43,AH43),"---")))))=1,IF(AH43&lt;&gt;"---",VLOOKUP(AD43,CALC_CONN_TEI0185_REV03!F:M,8,0),IF(IFERROR(IF(AD43=AH43,AI43,AH43),"---")="---","---",IF(COUNTIF(CALC_CONN_TEI0185_REV03!F:F,IFERROR(IF(AD43=AH43,AI43,AH43),"---"))&gt;0,"---",IFERROR(IF(AD43=AH43,AI43,AH43),"---")))),"---")</f>
        <v>---</v>
      </c>
      <c r="AK43" t="str">
        <f>IF(COUNTIF(CALC_CONN_TEI0185_REV03!F:F,IF(AH43&lt;&gt;"---",VLOOKUP(AD43,CALC_CONN_TEI0185_REV03!F:M,8,0),IF(IFERROR(IF(AD43=AH43,AI43,AH43),"---")="---","---",IF(COUNTIF(CALC_CONN_TEI0185_REV03!F:F,IFERROR(IF(AD43=AH43,AI43,AH43),"---"))&gt;0,"---",IFERROR(IF(AD43=AH43,AI43,AH43),"---")))))=0,IF(AH43&lt;&gt;"---",VLOOKUP(AD43,CALC_CONN_TEI0185_REV03!F:M,8,0),IF(IFERROR(IF(AD43=AH43,AI43,AH43),"---")="---","---",IF(COUNTIF(CALC_CONN_TEI0185_REV03!F:F,IFERROR(IF(AD43=AH43,AI43,AH43),"---"))&gt;0,"---",IFERROR(IF(AD43=AH43,AI43,AH43),"---")))),"---")</f>
        <v>---</v>
      </c>
      <c r="AO43" t="s">
        <v>1067</v>
      </c>
      <c r="AP43" t="s">
        <v>4538</v>
      </c>
      <c r="AQ43" t="s">
        <v>1059</v>
      </c>
      <c r="AR43" t="e">
        <v>#N/A</v>
      </c>
    </row>
    <row r="44" spans="1:44" x14ac:dyDescent="0.25">
      <c r="A44" t="str">
        <f t="shared" si="0"/>
        <v>J1-B8</v>
      </c>
      <c r="B44" t="str">
        <f t="shared" si="1"/>
        <v>NetJ1_B8</v>
      </c>
      <c r="C44" t="str">
        <f t="shared" si="2"/>
        <v>J1-NetJ1_B8</v>
      </c>
      <c r="D44" t="str">
        <f t="shared" si="3"/>
        <v>J1-B8</v>
      </c>
      <c r="E44" t="s">
        <v>169</v>
      </c>
      <c r="F44" t="s">
        <v>386</v>
      </c>
      <c r="G44" t="s">
        <v>387</v>
      </c>
      <c r="L44" t="s">
        <v>388</v>
      </c>
      <c r="M44" t="s">
        <v>288</v>
      </c>
      <c r="N44">
        <v>126.8954</v>
      </c>
      <c r="AB44" t="str">
        <f>B2B!D41</f>
        <v>J1</v>
      </c>
      <c r="AC44" t="str">
        <f>B2B!E41</f>
        <v>39</v>
      </c>
      <c r="AD44" t="str">
        <f t="shared" si="4"/>
        <v>J1-39</v>
      </c>
      <c r="AE44" t="e">
        <f t="shared" si="5"/>
        <v>#N/A</v>
      </c>
      <c r="AF44" t="str">
        <f t="shared" si="6"/>
        <v>--</v>
      </c>
      <c r="AG44" t="e">
        <f t="shared" si="7"/>
        <v>#N/A</v>
      </c>
      <c r="AH44" t="str">
        <f>IF(IFERROR(IF(IF(AF44="--",INDEX(D:D,MATCH(AE44,INDEX(B:B,MATCH(AE44,B:B,)+1):B10558,)+MATCH(AE44,B:B,)))=D44,VLOOKUP(AE44,B:D,3,0),IF(AF44="--",INDEX(D:D,MATCH(AE44,INDEX(B:B,MATCH(AE44,B:B,)+1):B10558,)+MATCH(AE44,B:B,)),"---")),"---")=AD44,"---",IFERROR(IF(IF(AF44="--",INDEX(D:D,MATCH(AE44,INDEX(B:B,MATCH(AE44,B:B,)+1):B10558,)+MATCH(AE44,B:B,)))=AD44,VLOOKUP(AE44,B:D,3,0),IF(AF44="--",INDEX(D:D,MATCH(AE44,INDEX(B:B,MATCH(AE44,B:B,)+1):B10558,)+MATCH(AE44,B:B,)),"---")),"---"))</f>
        <v>---</v>
      </c>
      <c r="AI44" t="str">
        <f t="shared" si="8"/>
        <v>--</v>
      </c>
      <c r="AJ44" t="str">
        <f>IF(COUNTIF(CALC_CONN_TEI0185_REV03!F:F,IF(AH44&lt;&gt;"---",VLOOKUP(AD44,CALC_CONN_TEI0185_REV03!F:M,8,0),IF(IFERROR(IF(AD44=AH44,AI44,AH44),"---")="---","---",IF(COUNTIF(CALC_CONN_TEI0185_REV03!F:F,IFERROR(IF(AD44=AH44,AI44,AH44),"---"))&gt;0,"---",IFERROR(IF(AD44=AH44,AI44,AH44),"---")))))=1,IF(AH44&lt;&gt;"---",VLOOKUP(AD44,CALC_CONN_TEI0185_REV03!F:M,8,0),IF(IFERROR(IF(AD44=AH44,AI44,AH44),"---")="---","---",IF(COUNTIF(CALC_CONN_TEI0185_REV03!F:F,IFERROR(IF(AD44=AH44,AI44,AH44),"---"))&gt;0,"---",IFERROR(IF(AD44=AH44,AI44,AH44),"---")))),"---")</f>
        <v>---</v>
      </c>
      <c r="AK44" t="str">
        <f>IF(COUNTIF(CALC_CONN_TEI0185_REV03!F:F,IF(AH44&lt;&gt;"---",VLOOKUP(AD44,CALC_CONN_TEI0185_REV03!F:M,8,0),IF(IFERROR(IF(AD44=AH44,AI44,AH44),"---")="---","---",IF(COUNTIF(CALC_CONN_TEI0185_REV03!F:F,IFERROR(IF(AD44=AH44,AI44,AH44),"---"))&gt;0,"---",IFERROR(IF(AD44=AH44,AI44,AH44),"---")))))=0,IF(AH44&lt;&gt;"---",VLOOKUP(AD44,CALC_CONN_TEI0185_REV03!F:M,8,0),IF(IFERROR(IF(AD44=AH44,AI44,AH44),"---")="---","---",IF(COUNTIF(CALC_CONN_TEI0185_REV03!F:F,IFERROR(IF(AD44=AH44,AI44,AH44),"---"))&gt;0,"---",IFERROR(IF(AD44=AH44,AI44,AH44),"---")))),"---")</f>
        <v>---</v>
      </c>
      <c r="AO44" t="s">
        <v>1205</v>
      </c>
      <c r="AP44" t="s">
        <v>5013</v>
      </c>
      <c r="AQ44" t="s">
        <v>2072</v>
      </c>
      <c r="AR44" t="e">
        <v>#N/A</v>
      </c>
    </row>
    <row r="45" spans="1:44" x14ac:dyDescent="0.25">
      <c r="A45" t="str">
        <f t="shared" si="0"/>
        <v>J1-B9</v>
      </c>
      <c r="B45" t="str">
        <f t="shared" si="1"/>
        <v>NetJ1_B9</v>
      </c>
      <c r="C45" t="str">
        <f t="shared" si="2"/>
        <v>J1-NetJ1_B9</v>
      </c>
      <c r="D45" t="str">
        <f t="shared" si="3"/>
        <v>J1-B9</v>
      </c>
      <c r="E45" t="s">
        <v>169</v>
      </c>
      <c r="F45" t="s">
        <v>389</v>
      </c>
      <c r="G45" t="s">
        <v>390</v>
      </c>
      <c r="L45" t="s">
        <v>391</v>
      </c>
      <c r="M45" t="s">
        <v>288</v>
      </c>
      <c r="N45">
        <v>126.70310000000001</v>
      </c>
      <c r="AB45" t="str">
        <f>B2B!D42</f>
        <v>J1</v>
      </c>
      <c r="AC45" t="str">
        <f>B2B!E42</f>
        <v>40</v>
      </c>
      <c r="AD45" t="str">
        <f t="shared" si="4"/>
        <v>J1-40</v>
      </c>
      <c r="AE45" t="e">
        <f t="shared" si="5"/>
        <v>#N/A</v>
      </c>
      <c r="AF45" t="str">
        <f t="shared" si="6"/>
        <v>--</v>
      </c>
      <c r="AG45" t="e">
        <f t="shared" si="7"/>
        <v>#N/A</v>
      </c>
      <c r="AH45" t="str">
        <f>IF(IFERROR(IF(IF(AF45="--",INDEX(D:D,MATCH(AE45,INDEX(B:B,MATCH(AE45,B:B,)+1):B10559,)+MATCH(AE45,B:B,)))=D45,VLOOKUP(AE45,B:D,3,0),IF(AF45="--",INDEX(D:D,MATCH(AE45,INDEX(B:B,MATCH(AE45,B:B,)+1):B10559,)+MATCH(AE45,B:B,)),"---")),"---")=AD45,"---",IFERROR(IF(IF(AF45="--",INDEX(D:D,MATCH(AE45,INDEX(B:B,MATCH(AE45,B:B,)+1):B10559,)+MATCH(AE45,B:B,)))=AD45,VLOOKUP(AE45,B:D,3,0),IF(AF45="--",INDEX(D:D,MATCH(AE45,INDEX(B:B,MATCH(AE45,B:B,)+1):B10559,)+MATCH(AE45,B:B,)),"---")),"---"))</f>
        <v>---</v>
      </c>
      <c r="AI45" t="str">
        <f t="shared" si="8"/>
        <v>--</v>
      </c>
      <c r="AJ45" t="str">
        <f>IF(COUNTIF(CALC_CONN_TEI0185_REV03!F:F,IF(AH45&lt;&gt;"---",VLOOKUP(AD45,CALC_CONN_TEI0185_REV03!F:M,8,0),IF(IFERROR(IF(AD45=AH45,AI45,AH45),"---")="---","---",IF(COUNTIF(CALC_CONN_TEI0185_REV03!F:F,IFERROR(IF(AD45=AH45,AI45,AH45),"---"))&gt;0,"---",IFERROR(IF(AD45=AH45,AI45,AH45),"---")))))=1,IF(AH45&lt;&gt;"---",VLOOKUP(AD45,CALC_CONN_TEI0185_REV03!F:M,8,0),IF(IFERROR(IF(AD45=AH45,AI45,AH45),"---")="---","---",IF(COUNTIF(CALC_CONN_TEI0185_REV03!F:F,IFERROR(IF(AD45=AH45,AI45,AH45),"---"))&gt;0,"---",IFERROR(IF(AD45=AH45,AI45,AH45),"---")))),"---")</f>
        <v>---</v>
      </c>
      <c r="AK45" t="str">
        <f>IF(COUNTIF(CALC_CONN_TEI0185_REV03!F:F,IF(AH45&lt;&gt;"---",VLOOKUP(AD45,CALC_CONN_TEI0185_REV03!F:M,8,0),IF(IFERROR(IF(AD45=AH45,AI45,AH45),"---")="---","---",IF(COUNTIF(CALC_CONN_TEI0185_REV03!F:F,IFERROR(IF(AD45=AH45,AI45,AH45),"---"))&gt;0,"---",IFERROR(IF(AD45=AH45,AI45,AH45),"---")))))=0,IF(AH45&lt;&gt;"---",VLOOKUP(AD45,CALC_CONN_TEI0185_REV03!F:M,8,0),IF(IFERROR(IF(AD45=AH45,AI45,AH45),"---")="---","---",IF(COUNTIF(CALC_CONN_TEI0185_REV03!F:F,IFERROR(IF(AD45=AH45,AI45,AH45),"---"))&gt;0,"---",IFERROR(IF(AD45=AH45,AI45,AH45),"---")))),"---")</f>
        <v>---</v>
      </c>
      <c r="AO45" t="s">
        <v>351</v>
      </c>
      <c r="AP45" t="s">
        <v>5047</v>
      </c>
      <c r="AQ45" t="s">
        <v>945</v>
      </c>
      <c r="AR45" t="e">
        <v>#N/A</v>
      </c>
    </row>
    <row r="46" spans="1:44" x14ac:dyDescent="0.25">
      <c r="A46" t="str">
        <f t="shared" si="0"/>
        <v>J1-B10</v>
      </c>
      <c r="B46" t="str">
        <f t="shared" si="1"/>
        <v>NetJ1_B10</v>
      </c>
      <c r="C46" t="str">
        <f t="shared" si="2"/>
        <v>J1-NetJ1_B10</v>
      </c>
      <c r="D46" t="str">
        <f t="shared" si="3"/>
        <v>J1-B10</v>
      </c>
      <c r="E46" t="s">
        <v>169</v>
      </c>
      <c r="F46" t="s">
        <v>392</v>
      </c>
      <c r="G46" t="s">
        <v>393</v>
      </c>
      <c r="L46" t="s">
        <v>394</v>
      </c>
      <c r="M46" t="s">
        <v>288</v>
      </c>
      <c r="N46">
        <v>134.60579999999999</v>
      </c>
      <c r="AB46" t="str">
        <f>B2B!D43</f>
        <v>J1</v>
      </c>
      <c r="AC46" t="str">
        <f>B2B!E43</f>
        <v>41</v>
      </c>
      <c r="AD46" t="str">
        <f t="shared" si="4"/>
        <v>J1-41</v>
      </c>
      <c r="AE46" t="e">
        <f t="shared" si="5"/>
        <v>#N/A</v>
      </c>
      <c r="AF46" t="str">
        <f t="shared" si="6"/>
        <v>--</v>
      </c>
      <c r="AG46" t="e">
        <f t="shared" si="7"/>
        <v>#N/A</v>
      </c>
      <c r="AH46" t="str">
        <f>IF(IFERROR(IF(IF(AF46="--",INDEX(D:D,MATCH(AE46,INDEX(B:B,MATCH(AE46,B:B,)+1):B10560,)+MATCH(AE46,B:B,)))=D46,VLOOKUP(AE46,B:D,3,0),IF(AF46="--",INDEX(D:D,MATCH(AE46,INDEX(B:B,MATCH(AE46,B:B,)+1):B10560,)+MATCH(AE46,B:B,)),"---")),"---")=AD46,"---",IFERROR(IF(IF(AF46="--",INDEX(D:D,MATCH(AE46,INDEX(B:B,MATCH(AE46,B:B,)+1):B10560,)+MATCH(AE46,B:B,)))=AD46,VLOOKUP(AE46,B:D,3,0),IF(AF46="--",INDEX(D:D,MATCH(AE46,INDEX(B:B,MATCH(AE46,B:B,)+1):B10560,)+MATCH(AE46,B:B,)),"---")),"---"))</f>
        <v>---</v>
      </c>
      <c r="AI46" t="str">
        <f t="shared" si="8"/>
        <v>--</v>
      </c>
      <c r="AJ46" t="str">
        <f>IF(COUNTIF(CALC_CONN_TEI0185_REV03!F:F,IF(AH46&lt;&gt;"---",VLOOKUP(AD46,CALC_CONN_TEI0185_REV03!F:M,8,0),IF(IFERROR(IF(AD46=AH46,AI46,AH46),"---")="---","---",IF(COUNTIF(CALC_CONN_TEI0185_REV03!F:F,IFERROR(IF(AD46=AH46,AI46,AH46),"---"))&gt;0,"---",IFERROR(IF(AD46=AH46,AI46,AH46),"---")))))=1,IF(AH46&lt;&gt;"---",VLOOKUP(AD46,CALC_CONN_TEI0185_REV03!F:M,8,0),IF(IFERROR(IF(AD46=AH46,AI46,AH46),"---")="---","---",IF(COUNTIF(CALC_CONN_TEI0185_REV03!F:F,IFERROR(IF(AD46=AH46,AI46,AH46),"---"))&gt;0,"---",IFERROR(IF(AD46=AH46,AI46,AH46),"---")))),"---")</f>
        <v>---</v>
      </c>
      <c r="AK46" t="str">
        <f>IF(COUNTIF(CALC_CONN_TEI0185_REV03!F:F,IF(AH46&lt;&gt;"---",VLOOKUP(AD46,CALC_CONN_TEI0185_REV03!F:M,8,0),IF(IFERROR(IF(AD46=AH46,AI46,AH46),"---")="---","---",IF(COUNTIF(CALC_CONN_TEI0185_REV03!F:F,IFERROR(IF(AD46=AH46,AI46,AH46),"---"))&gt;0,"---",IFERROR(IF(AD46=AH46,AI46,AH46),"---")))))=0,IF(AH46&lt;&gt;"---",VLOOKUP(AD46,CALC_CONN_TEI0185_REV03!F:M,8,0),IF(IFERROR(IF(AD46=AH46,AI46,AH46),"---")="---","---",IF(COUNTIF(CALC_CONN_TEI0185_REV03!F:F,IFERROR(IF(AD46=AH46,AI46,AH46),"---"))&gt;0,"---",IFERROR(IF(AD46=AH46,AI46,AH46),"---")))),"---")</f>
        <v>---</v>
      </c>
      <c r="AO46" t="s">
        <v>954</v>
      </c>
      <c r="AP46" t="s">
        <v>5116</v>
      </c>
      <c r="AQ46" t="s">
        <v>897</v>
      </c>
      <c r="AR46" t="e">
        <v>#N/A</v>
      </c>
    </row>
    <row r="47" spans="1:44" x14ac:dyDescent="0.25">
      <c r="A47" t="str">
        <f t="shared" si="0"/>
        <v>J1-B11</v>
      </c>
      <c r="B47" t="str">
        <f t="shared" si="1"/>
        <v>PCIE_WAKE</v>
      </c>
      <c r="C47" t="str">
        <f t="shared" si="2"/>
        <v>J1-PCIE_WAKE</v>
      </c>
      <c r="D47" t="str">
        <f t="shared" si="3"/>
        <v>J1-B11</v>
      </c>
      <c r="E47" t="s">
        <v>169</v>
      </c>
      <c r="F47" t="s">
        <v>395</v>
      </c>
      <c r="G47" t="s">
        <v>396</v>
      </c>
      <c r="L47" t="s">
        <v>397</v>
      </c>
      <c r="M47" t="s">
        <v>288</v>
      </c>
      <c r="N47">
        <v>15.985300000000001</v>
      </c>
      <c r="AB47" t="str">
        <f>B2B!D44</f>
        <v>J1</v>
      </c>
      <c r="AC47" t="str">
        <f>B2B!E44</f>
        <v>42</v>
      </c>
      <c r="AD47" t="str">
        <f t="shared" si="4"/>
        <v>J1-42</v>
      </c>
      <c r="AE47" t="e">
        <f t="shared" si="5"/>
        <v>#N/A</v>
      </c>
      <c r="AF47" t="str">
        <f t="shared" si="6"/>
        <v>--</v>
      </c>
      <c r="AG47" t="e">
        <f t="shared" si="7"/>
        <v>#N/A</v>
      </c>
      <c r="AH47" t="str">
        <f>IF(IFERROR(IF(IF(AF47="--",INDEX(D:D,MATCH(AE47,INDEX(B:B,MATCH(AE47,B:B,)+1):B10561,)+MATCH(AE47,B:B,)))=D47,VLOOKUP(AE47,B:D,3,0),IF(AF47="--",INDEX(D:D,MATCH(AE47,INDEX(B:B,MATCH(AE47,B:B,)+1):B10561,)+MATCH(AE47,B:B,)),"---")),"---")=AD47,"---",IFERROR(IF(IF(AF47="--",INDEX(D:D,MATCH(AE47,INDEX(B:B,MATCH(AE47,B:B,)+1):B10561,)+MATCH(AE47,B:B,)))=AD47,VLOOKUP(AE47,B:D,3,0),IF(AF47="--",INDEX(D:D,MATCH(AE47,INDEX(B:B,MATCH(AE47,B:B,)+1):B10561,)+MATCH(AE47,B:B,)),"---")),"---"))</f>
        <v>---</v>
      </c>
      <c r="AI47" t="str">
        <f t="shared" si="8"/>
        <v>--</v>
      </c>
      <c r="AJ47" t="str">
        <f>IF(COUNTIF(CALC_CONN_TEI0185_REV03!F:F,IF(AH47&lt;&gt;"---",VLOOKUP(AD47,CALC_CONN_TEI0185_REV03!F:M,8,0),IF(IFERROR(IF(AD47=AH47,AI47,AH47),"---")="---","---",IF(COUNTIF(CALC_CONN_TEI0185_REV03!F:F,IFERROR(IF(AD47=AH47,AI47,AH47),"---"))&gt;0,"---",IFERROR(IF(AD47=AH47,AI47,AH47),"---")))))=1,IF(AH47&lt;&gt;"---",VLOOKUP(AD47,CALC_CONN_TEI0185_REV03!F:M,8,0),IF(IFERROR(IF(AD47=AH47,AI47,AH47),"---")="---","---",IF(COUNTIF(CALC_CONN_TEI0185_REV03!F:F,IFERROR(IF(AD47=AH47,AI47,AH47),"---"))&gt;0,"---",IFERROR(IF(AD47=AH47,AI47,AH47),"---")))),"---")</f>
        <v>---</v>
      </c>
      <c r="AK47" t="str">
        <f>IF(COUNTIF(CALC_CONN_TEI0185_REV03!F:F,IF(AH47&lt;&gt;"---",VLOOKUP(AD47,CALC_CONN_TEI0185_REV03!F:M,8,0),IF(IFERROR(IF(AD47=AH47,AI47,AH47),"---")="---","---",IF(COUNTIF(CALC_CONN_TEI0185_REV03!F:F,IFERROR(IF(AD47=AH47,AI47,AH47),"---"))&gt;0,"---",IFERROR(IF(AD47=AH47,AI47,AH47),"---")))))=0,IF(AH47&lt;&gt;"---",VLOOKUP(AD47,CALC_CONN_TEI0185_REV03!F:M,8,0),IF(IFERROR(IF(AD47=AH47,AI47,AH47),"---")="---","---",IF(COUNTIF(CALC_CONN_TEI0185_REV03!F:F,IFERROR(IF(AD47=AH47,AI47,AH47),"---"))&gt;0,"---",IFERROR(IF(AD47=AH47,AI47,AH47),"---")))),"---")</f>
        <v>---</v>
      </c>
      <c r="AO47" t="s">
        <v>535</v>
      </c>
      <c r="AP47" t="s">
        <v>4868</v>
      </c>
      <c r="AQ47" t="s">
        <v>2082</v>
      </c>
      <c r="AR47" t="e">
        <v>#N/A</v>
      </c>
    </row>
    <row r="48" spans="1:44" x14ac:dyDescent="0.25">
      <c r="A48" t="str">
        <f t="shared" si="0"/>
        <v>J1-B12</v>
      </c>
      <c r="B48" t="str">
        <f t="shared" si="1"/>
        <v>NetJ1_B12</v>
      </c>
      <c r="C48" t="str">
        <f t="shared" si="2"/>
        <v>J1-NetJ1_B12</v>
      </c>
      <c r="D48" t="str">
        <f t="shared" si="3"/>
        <v>J1-B12</v>
      </c>
      <c r="E48" t="s">
        <v>169</v>
      </c>
      <c r="F48" t="s">
        <v>398</v>
      </c>
      <c r="G48" t="s">
        <v>399</v>
      </c>
      <c r="L48" t="s">
        <v>400</v>
      </c>
      <c r="M48" t="s">
        <v>288</v>
      </c>
      <c r="N48">
        <v>14.1907</v>
      </c>
      <c r="AB48" t="str">
        <f>B2B!D45</f>
        <v>J1</v>
      </c>
      <c r="AC48" t="str">
        <f>B2B!E45</f>
        <v>43</v>
      </c>
      <c r="AD48" t="str">
        <f t="shared" si="4"/>
        <v>J1-43</v>
      </c>
      <c r="AE48" t="e">
        <f t="shared" si="5"/>
        <v>#N/A</v>
      </c>
      <c r="AF48" t="str">
        <f t="shared" si="6"/>
        <v>--</v>
      </c>
      <c r="AG48" t="e">
        <f t="shared" si="7"/>
        <v>#N/A</v>
      </c>
      <c r="AH48" t="str">
        <f>IF(IFERROR(IF(IF(AF48="--",INDEX(D:D,MATCH(AE48,INDEX(B:B,MATCH(AE48,B:B,)+1):B10562,)+MATCH(AE48,B:B,)))=D48,VLOOKUP(AE48,B:D,3,0),IF(AF48="--",INDEX(D:D,MATCH(AE48,INDEX(B:B,MATCH(AE48,B:B,)+1):B10562,)+MATCH(AE48,B:B,)),"---")),"---")=AD48,"---",IFERROR(IF(IF(AF48="--",INDEX(D:D,MATCH(AE48,INDEX(B:B,MATCH(AE48,B:B,)+1):B10562,)+MATCH(AE48,B:B,)))=AD48,VLOOKUP(AE48,B:D,3,0),IF(AF48="--",INDEX(D:D,MATCH(AE48,INDEX(B:B,MATCH(AE48,B:B,)+1):B10562,)+MATCH(AE48,B:B,)),"---")),"---"))</f>
        <v>---</v>
      </c>
      <c r="AI48" t="str">
        <f t="shared" si="8"/>
        <v>--</v>
      </c>
      <c r="AJ48" t="str">
        <f>IF(COUNTIF(CALC_CONN_TEI0185_REV03!F:F,IF(AH48&lt;&gt;"---",VLOOKUP(AD48,CALC_CONN_TEI0185_REV03!F:M,8,0),IF(IFERROR(IF(AD48=AH48,AI48,AH48),"---")="---","---",IF(COUNTIF(CALC_CONN_TEI0185_REV03!F:F,IFERROR(IF(AD48=AH48,AI48,AH48),"---"))&gt;0,"---",IFERROR(IF(AD48=AH48,AI48,AH48),"---")))))=1,IF(AH48&lt;&gt;"---",VLOOKUP(AD48,CALC_CONN_TEI0185_REV03!F:M,8,0),IF(IFERROR(IF(AD48=AH48,AI48,AH48),"---")="---","---",IF(COUNTIF(CALC_CONN_TEI0185_REV03!F:F,IFERROR(IF(AD48=AH48,AI48,AH48),"---"))&gt;0,"---",IFERROR(IF(AD48=AH48,AI48,AH48),"---")))),"---")</f>
        <v>---</v>
      </c>
      <c r="AK48" t="str">
        <f>IF(COUNTIF(CALC_CONN_TEI0185_REV03!F:F,IF(AH48&lt;&gt;"---",VLOOKUP(AD48,CALC_CONN_TEI0185_REV03!F:M,8,0),IF(IFERROR(IF(AD48=AH48,AI48,AH48),"---")="---","---",IF(COUNTIF(CALC_CONN_TEI0185_REV03!F:F,IFERROR(IF(AD48=AH48,AI48,AH48),"---"))&gt;0,"---",IFERROR(IF(AD48=AH48,AI48,AH48),"---")))))=0,IF(AH48&lt;&gt;"---",VLOOKUP(AD48,CALC_CONN_TEI0185_REV03!F:M,8,0),IF(IFERROR(IF(AD48=AH48,AI48,AH48),"---")="---","---",IF(COUNTIF(CALC_CONN_TEI0185_REV03!F:F,IFERROR(IF(AD48=AH48,AI48,AH48),"---"))&gt;0,"---",IFERROR(IF(AD48=AH48,AI48,AH48),"---")))),"---")</f>
        <v>---</v>
      </c>
      <c r="AO48" t="s">
        <v>2196</v>
      </c>
      <c r="AP48" t="s">
        <v>4459</v>
      </c>
      <c r="AQ48" t="s">
        <v>2196</v>
      </c>
      <c r="AR48" t="e">
        <v>#N/A</v>
      </c>
    </row>
    <row r="49" spans="1:44" x14ac:dyDescent="0.25">
      <c r="A49" t="str">
        <f t="shared" si="0"/>
        <v>J1-B13</v>
      </c>
      <c r="B49" t="str">
        <f t="shared" si="1"/>
        <v>GND</v>
      </c>
      <c r="C49" t="str">
        <f t="shared" si="2"/>
        <v>J1-GND</v>
      </c>
      <c r="D49" t="str">
        <f t="shared" si="3"/>
        <v>J1-B13</v>
      </c>
      <c r="E49" t="s">
        <v>169</v>
      </c>
      <c r="F49" t="s">
        <v>401</v>
      </c>
      <c r="G49" t="s">
        <v>294</v>
      </c>
      <c r="L49" t="s">
        <v>402</v>
      </c>
      <c r="M49" t="s">
        <v>288</v>
      </c>
      <c r="N49">
        <v>12.1884</v>
      </c>
      <c r="AB49" t="str">
        <f>B2B!D46</f>
        <v>J1</v>
      </c>
      <c r="AC49" t="str">
        <f>B2B!E46</f>
        <v>44</v>
      </c>
      <c r="AD49" t="str">
        <f t="shared" si="4"/>
        <v>J1-44</v>
      </c>
      <c r="AE49" t="e">
        <f t="shared" si="5"/>
        <v>#N/A</v>
      </c>
      <c r="AF49" t="str">
        <f t="shared" si="6"/>
        <v>--</v>
      </c>
      <c r="AG49" t="e">
        <f t="shared" si="7"/>
        <v>#N/A</v>
      </c>
      <c r="AH49" t="str">
        <f>IF(IFERROR(IF(IF(AF49="--",INDEX(D:D,MATCH(AE49,INDEX(B:B,MATCH(AE49,B:B,)+1):B10563,)+MATCH(AE49,B:B,)))=D49,VLOOKUP(AE49,B:D,3,0),IF(AF49="--",INDEX(D:D,MATCH(AE49,INDEX(B:B,MATCH(AE49,B:B,)+1):B10563,)+MATCH(AE49,B:B,)),"---")),"---")=AD49,"---",IFERROR(IF(IF(AF49="--",INDEX(D:D,MATCH(AE49,INDEX(B:B,MATCH(AE49,B:B,)+1):B10563,)+MATCH(AE49,B:B,)))=AD49,VLOOKUP(AE49,B:D,3,0),IF(AF49="--",INDEX(D:D,MATCH(AE49,INDEX(B:B,MATCH(AE49,B:B,)+1):B10563,)+MATCH(AE49,B:B,)),"---")),"---"))</f>
        <v>---</v>
      </c>
      <c r="AI49" t="str">
        <f t="shared" si="8"/>
        <v>--</v>
      </c>
      <c r="AJ49" t="str">
        <f>IF(COUNTIF(CALC_CONN_TEI0185_REV03!F:F,IF(AH49&lt;&gt;"---",VLOOKUP(AD49,CALC_CONN_TEI0185_REV03!F:M,8,0),IF(IFERROR(IF(AD49=AH49,AI49,AH49),"---")="---","---",IF(COUNTIF(CALC_CONN_TEI0185_REV03!F:F,IFERROR(IF(AD49=AH49,AI49,AH49),"---"))&gt;0,"---",IFERROR(IF(AD49=AH49,AI49,AH49),"---")))))=1,IF(AH49&lt;&gt;"---",VLOOKUP(AD49,CALC_CONN_TEI0185_REV03!F:M,8,0),IF(IFERROR(IF(AD49=AH49,AI49,AH49),"---")="---","---",IF(COUNTIF(CALC_CONN_TEI0185_REV03!F:F,IFERROR(IF(AD49=AH49,AI49,AH49),"---"))&gt;0,"---",IFERROR(IF(AD49=AH49,AI49,AH49),"---")))),"---")</f>
        <v>---</v>
      </c>
      <c r="AK49" t="str">
        <f>IF(COUNTIF(CALC_CONN_TEI0185_REV03!F:F,IF(AH49&lt;&gt;"---",VLOOKUP(AD49,CALC_CONN_TEI0185_REV03!F:M,8,0),IF(IFERROR(IF(AD49=AH49,AI49,AH49),"---")="---","---",IF(COUNTIF(CALC_CONN_TEI0185_REV03!F:F,IFERROR(IF(AD49=AH49,AI49,AH49),"---"))&gt;0,"---",IFERROR(IF(AD49=AH49,AI49,AH49),"---")))))=0,IF(AH49&lt;&gt;"---",VLOOKUP(AD49,CALC_CONN_TEI0185_REV03!F:M,8,0),IF(IFERROR(IF(AD49=AH49,AI49,AH49),"---")="---","---",IF(COUNTIF(CALC_CONN_TEI0185_REV03!F:F,IFERROR(IF(AD49=AH49,AI49,AH49),"---"))&gt;0,"---",IFERROR(IF(AD49=AH49,AI49,AH49),"---")))),"---")</f>
        <v>---</v>
      </c>
      <c r="AO49" t="s">
        <v>2194</v>
      </c>
      <c r="AP49" t="s">
        <v>4460</v>
      </c>
      <c r="AQ49" t="s">
        <v>2194</v>
      </c>
      <c r="AR49" t="e">
        <v>#N/A</v>
      </c>
    </row>
    <row r="50" spans="1:44" x14ac:dyDescent="0.25">
      <c r="A50" t="str">
        <f t="shared" si="0"/>
        <v>J1-B14</v>
      </c>
      <c r="B50" t="str">
        <f t="shared" si="1"/>
        <v>PET0_P</v>
      </c>
      <c r="C50" t="str">
        <f t="shared" si="2"/>
        <v>J1-PET0_P</v>
      </c>
      <c r="D50" t="str">
        <f t="shared" si="3"/>
        <v>J1-B14</v>
      </c>
      <c r="E50" t="s">
        <v>169</v>
      </c>
      <c r="F50" t="s">
        <v>403</v>
      </c>
      <c r="G50" t="s">
        <v>404</v>
      </c>
      <c r="L50" t="s">
        <v>405</v>
      </c>
      <c r="M50" t="s">
        <v>288</v>
      </c>
      <c r="N50">
        <v>9.8153000000000006</v>
      </c>
      <c r="AB50" t="str">
        <f>B2B!D47</f>
        <v>J1</v>
      </c>
      <c r="AC50" t="str">
        <f>B2B!E47</f>
        <v>45</v>
      </c>
      <c r="AD50" t="str">
        <f t="shared" si="4"/>
        <v>J1-45</v>
      </c>
      <c r="AE50" t="e">
        <f t="shared" si="5"/>
        <v>#N/A</v>
      </c>
      <c r="AF50" t="str">
        <f t="shared" si="6"/>
        <v>--</v>
      </c>
      <c r="AG50" t="e">
        <f t="shared" si="7"/>
        <v>#N/A</v>
      </c>
      <c r="AH50" t="str">
        <f>IF(IFERROR(IF(IF(AF50="--",INDEX(D:D,MATCH(AE50,INDEX(B:B,MATCH(AE50,B:B,)+1):B10564,)+MATCH(AE50,B:B,)))=D50,VLOOKUP(AE50,B:D,3,0),IF(AF50="--",INDEX(D:D,MATCH(AE50,INDEX(B:B,MATCH(AE50,B:B,)+1):B10564,)+MATCH(AE50,B:B,)),"---")),"---")=AD50,"---",IFERROR(IF(IF(AF50="--",INDEX(D:D,MATCH(AE50,INDEX(B:B,MATCH(AE50,B:B,)+1):B10564,)+MATCH(AE50,B:B,)))=AD50,VLOOKUP(AE50,B:D,3,0),IF(AF50="--",INDEX(D:D,MATCH(AE50,INDEX(B:B,MATCH(AE50,B:B,)+1):B10564,)+MATCH(AE50,B:B,)),"---")),"---"))</f>
        <v>---</v>
      </c>
      <c r="AI50" t="str">
        <f t="shared" si="8"/>
        <v>--</v>
      </c>
      <c r="AJ50" t="str">
        <f>IF(COUNTIF(CALC_CONN_TEI0185_REV03!F:F,IF(AH50&lt;&gt;"---",VLOOKUP(AD50,CALC_CONN_TEI0185_REV03!F:M,8,0),IF(IFERROR(IF(AD50=AH50,AI50,AH50),"---")="---","---",IF(COUNTIF(CALC_CONN_TEI0185_REV03!F:F,IFERROR(IF(AD50=AH50,AI50,AH50),"---"))&gt;0,"---",IFERROR(IF(AD50=AH50,AI50,AH50),"---")))))=1,IF(AH50&lt;&gt;"---",VLOOKUP(AD50,CALC_CONN_TEI0185_REV03!F:M,8,0),IF(IFERROR(IF(AD50=AH50,AI50,AH50),"---")="---","---",IF(COUNTIF(CALC_CONN_TEI0185_REV03!F:F,IFERROR(IF(AD50=AH50,AI50,AH50),"---"))&gt;0,"---",IFERROR(IF(AD50=AH50,AI50,AH50),"---")))),"---")</f>
        <v>---</v>
      </c>
      <c r="AK50" t="str">
        <f>IF(COUNTIF(CALC_CONN_TEI0185_REV03!F:F,IF(AH50&lt;&gt;"---",VLOOKUP(AD50,CALC_CONN_TEI0185_REV03!F:M,8,0),IF(IFERROR(IF(AD50=AH50,AI50,AH50),"---")="---","---",IF(COUNTIF(CALC_CONN_TEI0185_REV03!F:F,IFERROR(IF(AD50=AH50,AI50,AH50),"---"))&gt;0,"---",IFERROR(IF(AD50=AH50,AI50,AH50),"---")))))=0,IF(AH50&lt;&gt;"---",VLOOKUP(AD50,CALC_CONN_TEI0185_REV03!F:M,8,0),IF(IFERROR(IF(AD50=AH50,AI50,AH50),"---")="---","---",IF(COUNTIF(CALC_CONN_TEI0185_REV03!F:F,IFERROR(IF(AD50=AH50,AI50,AH50),"---"))&gt;0,"---",IFERROR(IF(AD50=AH50,AI50,AH50),"---")))),"---")</f>
        <v>---</v>
      </c>
      <c r="AO50" t="s">
        <v>2162</v>
      </c>
      <c r="AP50" t="s">
        <v>4391</v>
      </c>
      <c r="AQ50" t="s">
        <v>2162</v>
      </c>
      <c r="AR50" t="e">
        <v>#N/A</v>
      </c>
    </row>
    <row r="51" spans="1:44" x14ac:dyDescent="0.25">
      <c r="A51" t="str">
        <f t="shared" si="0"/>
        <v>J1-B15</v>
      </c>
      <c r="B51" t="str">
        <f t="shared" si="1"/>
        <v>PET0_N</v>
      </c>
      <c r="C51" t="str">
        <f t="shared" si="2"/>
        <v>J1-PET0_N</v>
      </c>
      <c r="D51" t="str">
        <f t="shared" si="3"/>
        <v>J1-B15</v>
      </c>
      <c r="E51" t="s">
        <v>169</v>
      </c>
      <c r="F51" t="s">
        <v>406</v>
      </c>
      <c r="G51" t="s">
        <v>407</v>
      </c>
      <c r="L51" t="s">
        <v>408</v>
      </c>
      <c r="M51" t="s">
        <v>288</v>
      </c>
      <c r="N51">
        <v>9.1430000000000007</v>
      </c>
      <c r="AB51" t="str">
        <f>B2B!D48</f>
        <v>J1</v>
      </c>
      <c r="AC51" t="str">
        <f>B2B!E48</f>
        <v>46</v>
      </c>
      <c r="AD51" t="str">
        <f t="shared" si="4"/>
        <v>J1-46</v>
      </c>
      <c r="AE51" t="e">
        <f t="shared" si="5"/>
        <v>#N/A</v>
      </c>
      <c r="AF51" t="str">
        <f t="shared" si="6"/>
        <v>--</v>
      </c>
      <c r="AG51" t="e">
        <f t="shared" si="7"/>
        <v>#N/A</v>
      </c>
      <c r="AH51" t="str">
        <f>IF(IFERROR(IF(IF(AF51="--",INDEX(D:D,MATCH(AE51,INDEX(B:B,MATCH(AE51,B:B,)+1):B10565,)+MATCH(AE51,B:B,)))=D51,VLOOKUP(AE51,B:D,3,0),IF(AF51="--",INDEX(D:D,MATCH(AE51,INDEX(B:B,MATCH(AE51,B:B,)+1):B10565,)+MATCH(AE51,B:B,)),"---")),"---")=AD51,"---",IFERROR(IF(IF(AF51="--",INDEX(D:D,MATCH(AE51,INDEX(B:B,MATCH(AE51,B:B,)+1):B10565,)+MATCH(AE51,B:B,)))=AD51,VLOOKUP(AE51,B:D,3,0),IF(AF51="--",INDEX(D:D,MATCH(AE51,INDEX(B:B,MATCH(AE51,B:B,)+1):B10565,)+MATCH(AE51,B:B,)),"---")),"---"))</f>
        <v>---</v>
      </c>
      <c r="AI51" t="str">
        <f t="shared" si="8"/>
        <v>--</v>
      </c>
      <c r="AJ51" t="str">
        <f>IF(COUNTIF(CALC_CONN_TEI0185_REV03!F:F,IF(AH51&lt;&gt;"---",VLOOKUP(AD51,CALC_CONN_TEI0185_REV03!F:M,8,0),IF(IFERROR(IF(AD51=AH51,AI51,AH51),"---")="---","---",IF(COUNTIF(CALC_CONN_TEI0185_REV03!F:F,IFERROR(IF(AD51=AH51,AI51,AH51),"---"))&gt;0,"---",IFERROR(IF(AD51=AH51,AI51,AH51),"---")))))=1,IF(AH51&lt;&gt;"---",VLOOKUP(AD51,CALC_CONN_TEI0185_REV03!F:M,8,0),IF(IFERROR(IF(AD51=AH51,AI51,AH51),"---")="---","---",IF(COUNTIF(CALC_CONN_TEI0185_REV03!F:F,IFERROR(IF(AD51=AH51,AI51,AH51),"---"))&gt;0,"---",IFERROR(IF(AD51=AH51,AI51,AH51),"---")))),"---")</f>
        <v>---</v>
      </c>
      <c r="AK51" t="str">
        <f>IF(COUNTIF(CALC_CONN_TEI0185_REV03!F:F,IF(AH51&lt;&gt;"---",VLOOKUP(AD51,CALC_CONN_TEI0185_REV03!F:M,8,0),IF(IFERROR(IF(AD51=AH51,AI51,AH51),"---")="---","---",IF(COUNTIF(CALC_CONN_TEI0185_REV03!F:F,IFERROR(IF(AD51=AH51,AI51,AH51),"---"))&gt;0,"---",IFERROR(IF(AD51=AH51,AI51,AH51),"---")))))=0,IF(AH51&lt;&gt;"---",VLOOKUP(AD51,CALC_CONN_TEI0185_REV03!F:M,8,0),IF(IFERROR(IF(AD51=AH51,AI51,AH51),"---")="---","---",IF(COUNTIF(CALC_CONN_TEI0185_REV03!F:F,IFERROR(IF(AD51=AH51,AI51,AH51),"---"))&gt;0,"---",IFERROR(IF(AD51=AH51,AI51,AH51),"---")))),"---")</f>
        <v>---</v>
      </c>
      <c r="AO51" t="s">
        <v>2160</v>
      </c>
      <c r="AP51" t="s">
        <v>4392</v>
      </c>
      <c r="AQ51" t="s">
        <v>2160</v>
      </c>
      <c r="AR51" t="e">
        <v>#N/A</v>
      </c>
    </row>
    <row r="52" spans="1:44" x14ac:dyDescent="0.25">
      <c r="A52" t="str">
        <f t="shared" si="0"/>
        <v>J1-B16</v>
      </c>
      <c r="B52" t="str">
        <f t="shared" si="1"/>
        <v>GND</v>
      </c>
      <c r="C52" t="str">
        <f t="shared" si="2"/>
        <v>J1-GND</v>
      </c>
      <c r="D52" t="str">
        <f t="shared" si="3"/>
        <v>J1-B16</v>
      </c>
      <c r="E52" t="s">
        <v>169</v>
      </c>
      <c r="F52" t="s">
        <v>409</v>
      </c>
      <c r="G52" t="s">
        <v>294</v>
      </c>
      <c r="L52" t="s">
        <v>410</v>
      </c>
      <c r="M52" t="s">
        <v>288</v>
      </c>
      <c r="N52">
        <v>11.170999999999999</v>
      </c>
      <c r="AB52" t="str">
        <f>B2B!D49</f>
        <v>J1</v>
      </c>
      <c r="AC52" t="str">
        <f>B2B!E49</f>
        <v>47</v>
      </c>
      <c r="AD52" t="str">
        <f t="shared" si="4"/>
        <v>J1-47</v>
      </c>
      <c r="AE52" t="e">
        <f t="shared" si="5"/>
        <v>#N/A</v>
      </c>
      <c r="AF52" t="str">
        <f t="shared" si="6"/>
        <v>--</v>
      </c>
      <c r="AG52" t="e">
        <f t="shared" si="7"/>
        <v>#N/A</v>
      </c>
      <c r="AH52" t="str">
        <f>IF(IFERROR(IF(IF(AF52="--",INDEX(D:D,MATCH(AE52,INDEX(B:B,MATCH(AE52,B:B,)+1):B10566,)+MATCH(AE52,B:B,)))=D52,VLOOKUP(AE52,B:D,3,0),IF(AF52="--",INDEX(D:D,MATCH(AE52,INDEX(B:B,MATCH(AE52,B:B,)+1):B10566,)+MATCH(AE52,B:B,)),"---")),"---")=AD52,"---",IFERROR(IF(IF(AF52="--",INDEX(D:D,MATCH(AE52,INDEX(B:B,MATCH(AE52,B:B,)+1):B10566,)+MATCH(AE52,B:B,)))=AD52,VLOOKUP(AE52,B:D,3,0),IF(AF52="--",INDEX(D:D,MATCH(AE52,INDEX(B:B,MATCH(AE52,B:B,)+1):B10566,)+MATCH(AE52,B:B,)),"---")),"---"))</f>
        <v>---</v>
      </c>
      <c r="AI52" t="str">
        <f t="shared" si="8"/>
        <v>--</v>
      </c>
      <c r="AJ52" t="str">
        <f>IF(COUNTIF(CALC_CONN_TEI0185_REV03!F:F,IF(AH52&lt;&gt;"---",VLOOKUP(AD52,CALC_CONN_TEI0185_REV03!F:M,8,0),IF(IFERROR(IF(AD52=AH52,AI52,AH52),"---")="---","---",IF(COUNTIF(CALC_CONN_TEI0185_REV03!F:F,IFERROR(IF(AD52=AH52,AI52,AH52),"---"))&gt;0,"---",IFERROR(IF(AD52=AH52,AI52,AH52),"---")))))=1,IF(AH52&lt;&gt;"---",VLOOKUP(AD52,CALC_CONN_TEI0185_REV03!F:M,8,0),IF(IFERROR(IF(AD52=AH52,AI52,AH52),"---")="---","---",IF(COUNTIF(CALC_CONN_TEI0185_REV03!F:F,IFERROR(IF(AD52=AH52,AI52,AH52),"---"))&gt;0,"---",IFERROR(IF(AD52=AH52,AI52,AH52),"---")))),"---")</f>
        <v>---</v>
      </c>
      <c r="AK52" t="str">
        <f>IF(COUNTIF(CALC_CONN_TEI0185_REV03!F:F,IF(AH52&lt;&gt;"---",VLOOKUP(AD52,CALC_CONN_TEI0185_REV03!F:M,8,0),IF(IFERROR(IF(AD52=AH52,AI52,AH52),"---")="---","---",IF(COUNTIF(CALC_CONN_TEI0185_REV03!F:F,IFERROR(IF(AD52=AH52,AI52,AH52),"---"))&gt;0,"---",IFERROR(IF(AD52=AH52,AI52,AH52),"---")))))=0,IF(AH52&lt;&gt;"---",VLOOKUP(AD52,CALC_CONN_TEI0185_REV03!F:M,8,0),IF(IFERROR(IF(AD52=AH52,AI52,AH52),"---")="---","---",IF(COUNTIF(CALC_CONN_TEI0185_REV03!F:F,IFERROR(IF(AD52=AH52,AI52,AH52),"---"))&gt;0,"---",IFERROR(IF(AD52=AH52,AI52,AH52),"---")))),"---")</f>
        <v>---</v>
      </c>
      <c r="AO52" t="s">
        <v>2166</v>
      </c>
      <c r="AP52" t="s">
        <v>4389</v>
      </c>
      <c r="AQ52" t="s">
        <v>458</v>
      </c>
      <c r="AR52" t="e">
        <v>#N/A</v>
      </c>
    </row>
    <row r="53" spans="1:44" x14ac:dyDescent="0.25">
      <c r="A53" t="str">
        <f t="shared" si="0"/>
        <v>J1-B17</v>
      </c>
      <c r="B53" t="str">
        <f t="shared" si="1"/>
        <v>NetJ1_B17</v>
      </c>
      <c r="C53" t="str">
        <f t="shared" si="2"/>
        <v>J1-NetJ1_B17</v>
      </c>
      <c r="D53" t="str">
        <f t="shared" si="3"/>
        <v>J1-B17</v>
      </c>
      <c r="E53" t="s">
        <v>169</v>
      </c>
      <c r="F53" t="s">
        <v>411</v>
      </c>
      <c r="G53" t="s">
        <v>412</v>
      </c>
      <c r="L53" t="s">
        <v>413</v>
      </c>
      <c r="M53" t="s">
        <v>288</v>
      </c>
      <c r="N53">
        <v>14.1815</v>
      </c>
      <c r="AB53" t="str">
        <f>B2B!D50</f>
        <v>J1</v>
      </c>
      <c r="AC53" t="str">
        <f>B2B!E50</f>
        <v>48</v>
      </c>
      <c r="AD53" t="str">
        <f t="shared" si="4"/>
        <v>J1-48</v>
      </c>
      <c r="AE53" t="e">
        <f t="shared" si="5"/>
        <v>#N/A</v>
      </c>
      <c r="AF53" t="str">
        <f t="shared" si="6"/>
        <v>--</v>
      </c>
      <c r="AG53" t="e">
        <f t="shared" si="7"/>
        <v>#N/A</v>
      </c>
      <c r="AH53" t="str">
        <f>IF(IFERROR(IF(IF(AF53="--",INDEX(D:D,MATCH(AE53,INDEX(B:B,MATCH(AE53,B:B,)+1):B10567,)+MATCH(AE53,B:B,)))=D53,VLOOKUP(AE53,B:D,3,0),IF(AF53="--",INDEX(D:D,MATCH(AE53,INDEX(B:B,MATCH(AE53,B:B,)+1):B10567,)+MATCH(AE53,B:B,)),"---")),"---")=AD53,"---",IFERROR(IF(IF(AF53="--",INDEX(D:D,MATCH(AE53,INDEX(B:B,MATCH(AE53,B:B,)+1):B10567,)+MATCH(AE53,B:B,)))=AD53,VLOOKUP(AE53,B:D,3,0),IF(AF53="--",INDEX(D:D,MATCH(AE53,INDEX(B:B,MATCH(AE53,B:B,)+1):B10567,)+MATCH(AE53,B:B,)),"---")),"---"))</f>
        <v>---</v>
      </c>
      <c r="AI53" t="str">
        <f t="shared" si="8"/>
        <v>--</v>
      </c>
      <c r="AJ53" t="str">
        <f>IF(COUNTIF(CALC_CONN_TEI0185_REV03!F:F,IF(AH53&lt;&gt;"---",VLOOKUP(AD53,CALC_CONN_TEI0185_REV03!F:M,8,0),IF(IFERROR(IF(AD53=AH53,AI53,AH53),"---")="---","---",IF(COUNTIF(CALC_CONN_TEI0185_REV03!F:F,IFERROR(IF(AD53=AH53,AI53,AH53),"---"))&gt;0,"---",IFERROR(IF(AD53=AH53,AI53,AH53),"---")))))=1,IF(AH53&lt;&gt;"---",VLOOKUP(AD53,CALC_CONN_TEI0185_REV03!F:M,8,0),IF(IFERROR(IF(AD53=AH53,AI53,AH53),"---")="---","---",IF(COUNTIF(CALC_CONN_TEI0185_REV03!F:F,IFERROR(IF(AD53=AH53,AI53,AH53),"---"))&gt;0,"---",IFERROR(IF(AD53=AH53,AI53,AH53),"---")))),"---")</f>
        <v>---</v>
      </c>
      <c r="AK53" t="str">
        <f>IF(COUNTIF(CALC_CONN_TEI0185_REV03!F:F,IF(AH53&lt;&gt;"---",VLOOKUP(AD53,CALC_CONN_TEI0185_REV03!F:M,8,0),IF(IFERROR(IF(AD53=AH53,AI53,AH53),"---")="---","---",IF(COUNTIF(CALC_CONN_TEI0185_REV03!F:F,IFERROR(IF(AD53=AH53,AI53,AH53),"---"))&gt;0,"---",IFERROR(IF(AD53=AH53,AI53,AH53),"---")))))=0,IF(AH53&lt;&gt;"---",VLOOKUP(AD53,CALC_CONN_TEI0185_REV03!F:M,8,0),IF(IFERROR(IF(AD53=AH53,AI53,AH53),"---")="---","---",IF(COUNTIF(CALC_CONN_TEI0185_REV03!F:F,IFERROR(IF(AD53=AH53,AI53,AH53),"---"))&gt;0,"---",IFERROR(IF(AD53=AH53,AI53,AH53),"---")))),"---")</f>
        <v>---</v>
      </c>
      <c r="AO53" t="s">
        <v>2164</v>
      </c>
      <c r="AP53" t="s">
        <v>4390</v>
      </c>
      <c r="AQ53" t="s">
        <v>456</v>
      </c>
      <c r="AR53" t="e">
        <v>#N/A</v>
      </c>
    </row>
    <row r="54" spans="1:44" x14ac:dyDescent="0.25">
      <c r="A54" t="str">
        <f t="shared" si="0"/>
        <v>J1-B18</v>
      </c>
      <c r="B54" t="str">
        <f t="shared" si="1"/>
        <v>GND</v>
      </c>
      <c r="C54" t="str">
        <f t="shared" si="2"/>
        <v>J1-GND</v>
      </c>
      <c r="D54" t="str">
        <f t="shared" si="3"/>
        <v>J1-B18</v>
      </c>
      <c r="E54" t="s">
        <v>169</v>
      </c>
      <c r="F54" t="s">
        <v>414</v>
      </c>
      <c r="G54" t="s">
        <v>294</v>
      </c>
      <c r="L54" t="s">
        <v>415</v>
      </c>
      <c r="M54" t="s">
        <v>288</v>
      </c>
      <c r="N54">
        <v>16</v>
      </c>
      <c r="AB54" t="str">
        <f>B2B!D51</f>
        <v>J1</v>
      </c>
      <c r="AC54" t="str">
        <f>B2B!E51</f>
        <v>49</v>
      </c>
      <c r="AD54" t="str">
        <f t="shared" si="4"/>
        <v>J1-49</v>
      </c>
      <c r="AE54" t="e">
        <f t="shared" si="5"/>
        <v>#N/A</v>
      </c>
      <c r="AF54" t="str">
        <f t="shared" si="6"/>
        <v>--</v>
      </c>
      <c r="AG54" t="e">
        <f t="shared" si="7"/>
        <v>#N/A</v>
      </c>
      <c r="AH54" t="str">
        <f>IF(IFERROR(IF(IF(AF54="--",INDEX(D:D,MATCH(AE54,INDEX(B:B,MATCH(AE54,B:B,)+1):B10568,)+MATCH(AE54,B:B,)))=D54,VLOOKUP(AE54,B:D,3,0),IF(AF54="--",INDEX(D:D,MATCH(AE54,INDEX(B:B,MATCH(AE54,B:B,)+1):B10568,)+MATCH(AE54,B:B,)),"---")),"---")=AD54,"---",IFERROR(IF(IF(AF54="--",INDEX(D:D,MATCH(AE54,INDEX(B:B,MATCH(AE54,B:B,)+1):B10568,)+MATCH(AE54,B:B,)))=AD54,VLOOKUP(AE54,B:D,3,0),IF(AF54="--",INDEX(D:D,MATCH(AE54,INDEX(B:B,MATCH(AE54,B:B,)+1):B10568,)+MATCH(AE54,B:B,)),"---")),"---"))</f>
        <v>---</v>
      </c>
      <c r="AI54" t="str">
        <f t="shared" si="8"/>
        <v>--</v>
      </c>
      <c r="AJ54" t="str">
        <f>IF(COUNTIF(CALC_CONN_TEI0185_REV03!F:F,IF(AH54&lt;&gt;"---",VLOOKUP(AD54,CALC_CONN_TEI0185_REV03!F:M,8,0),IF(IFERROR(IF(AD54=AH54,AI54,AH54),"---")="---","---",IF(COUNTIF(CALC_CONN_TEI0185_REV03!F:F,IFERROR(IF(AD54=AH54,AI54,AH54),"---"))&gt;0,"---",IFERROR(IF(AD54=AH54,AI54,AH54),"---")))))=1,IF(AH54&lt;&gt;"---",VLOOKUP(AD54,CALC_CONN_TEI0185_REV03!F:M,8,0),IF(IFERROR(IF(AD54=AH54,AI54,AH54),"---")="---","---",IF(COUNTIF(CALC_CONN_TEI0185_REV03!F:F,IFERROR(IF(AD54=AH54,AI54,AH54),"---"))&gt;0,"---",IFERROR(IF(AD54=AH54,AI54,AH54),"---")))),"---")</f>
        <v>---</v>
      </c>
      <c r="AK54" t="str">
        <f>IF(COUNTIF(CALC_CONN_TEI0185_REV03!F:F,IF(AH54&lt;&gt;"---",VLOOKUP(AD54,CALC_CONN_TEI0185_REV03!F:M,8,0),IF(IFERROR(IF(AD54=AH54,AI54,AH54),"---")="---","---",IF(COUNTIF(CALC_CONN_TEI0185_REV03!F:F,IFERROR(IF(AD54=AH54,AI54,AH54),"---"))&gt;0,"---",IFERROR(IF(AD54=AH54,AI54,AH54),"---")))))=0,IF(AH54&lt;&gt;"---",VLOOKUP(AD54,CALC_CONN_TEI0185_REV03!F:M,8,0),IF(IFERROR(IF(AD54=AH54,AI54,AH54),"---")="---","---",IF(COUNTIF(CALC_CONN_TEI0185_REV03!F:F,IFERROR(IF(AD54=AH54,AI54,AH54),"---"))&gt;0,"---",IFERROR(IF(AD54=AH54,AI54,AH54),"---")))),"---")</f>
        <v>---</v>
      </c>
      <c r="AO54" t="s">
        <v>2170</v>
      </c>
      <c r="AP54" t="s">
        <v>4393</v>
      </c>
      <c r="AQ54" t="s">
        <v>474</v>
      </c>
      <c r="AR54" t="e">
        <v>#N/A</v>
      </c>
    </row>
    <row r="55" spans="1:44" x14ac:dyDescent="0.25">
      <c r="A55" t="str">
        <f t="shared" si="0"/>
        <v>J1-B19</v>
      </c>
      <c r="B55" t="str">
        <f t="shared" si="1"/>
        <v>PET1_P</v>
      </c>
      <c r="C55" t="str">
        <f t="shared" si="2"/>
        <v>J1-PET1_P</v>
      </c>
      <c r="D55" t="str">
        <f t="shared" si="3"/>
        <v>J1-B19</v>
      </c>
      <c r="E55" t="s">
        <v>169</v>
      </c>
      <c r="F55" t="s">
        <v>416</v>
      </c>
      <c r="G55" t="s">
        <v>417</v>
      </c>
      <c r="L55" t="s">
        <v>418</v>
      </c>
      <c r="M55" t="s">
        <v>288</v>
      </c>
      <c r="N55">
        <v>125.5145</v>
      </c>
      <c r="AB55" t="str">
        <f>B2B!D52</f>
        <v>J1</v>
      </c>
      <c r="AC55" t="str">
        <f>B2B!E52</f>
        <v>50</v>
      </c>
      <c r="AD55" t="str">
        <f t="shared" si="4"/>
        <v>J1-50</v>
      </c>
      <c r="AE55" t="e">
        <f t="shared" si="5"/>
        <v>#N/A</v>
      </c>
      <c r="AF55" t="str">
        <f t="shared" si="6"/>
        <v>--</v>
      </c>
      <c r="AG55" t="e">
        <f t="shared" si="7"/>
        <v>#N/A</v>
      </c>
      <c r="AH55" t="str">
        <f>IF(IFERROR(IF(IF(AF55="--",INDEX(D:D,MATCH(AE55,INDEX(B:B,MATCH(AE55,B:B,)+1):B10569,)+MATCH(AE55,B:B,)))=D55,VLOOKUP(AE55,B:D,3,0),IF(AF55="--",INDEX(D:D,MATCH(AE55,INDEX(B:B,MATCH(AE55,B:B,)+1):B10569,)+MATCH(AE55,B:B,)),"---")),"---")=AD55,"---",IFERROR(IF(IF(AF55="--",INDEX(D:D,MATCH(AE55,INDEX(B:B,MATCH(AE55,B:B,)+1):B10569,)+MATCH(AE55,B:B,)))=AD55,VLOOKUP(AE55,B:D,3,0),IF(AF55="--",INDEX(D:D,MATCH(AE55,INDEX(B:B,MATCH(AE55,B:B,)+1):B10569,)+MATCH(AE55,B:B,)),"---")),"---"))</f>
        <v>---</v>
      </c>
      <c r="AI55" t="str">
        <f t="shared" si="8"/>
        <v>--</v>
      </c>
      <c r="AJ55" t="str">
        <f>IF(COUNTIF(CALC_CONN_TEI0185_REV03!F:F,IF(AH55&lt;&gt;"---",VLOOKUP(AD55,CALC_CONN_TEI0185_REV03!F:M,8,0),IF(IFERROR(IF(AD55=AH55,AI55,AH55),"---")="---","---",IF(COUNTIF(CALC_CONN_TEI0185_REV03!F:F,IFERROR(IF(AD55=AH55,AI55,AH55),"---"))&gt;0,"---",IFERROR(IF(AD55=AH55,AI55,AH55),"---")))))=1,IF(AH55&lt;&gt;"---",VLOOKUP(AD55,CALC_CONN_TEI0185_REV03!F:M,8,0),IF(IFERROR(IF(AD55=AH55,AI55,AH55),"---")="---","---",IF(COUNTIF(CALC_CONN_TEI0185_REV03!F:F,IFERROR(IF(AD55=AH55,AI55,AH55),"---"))&gt;0,"---",IFERROR(IF(AD55=AH55,AI55,AH55),"---")))),"---")</f>
        <v>---</v>
      </c>
      <c r="AK55" t="str">
        <f>IF(COUNTIF(CALC_CONN_TEI0185_REV03!F:F,IF(AH55&lt;&gt;"---",VLOOKUP(AD55,CALC_CONN_TEI0185_REV03!F:M,8,0),IF(IFERROR(IF(AD55=AH55,AI55,AH55),"---")="---","---",IF(COUNTIF(CALC_CONN_TEI0185_REV03!F:F,IFERROR(IF(AD55=AH55,AI55,AH55),"---"))&gt;0,"---",IFERROR(IF(AD55=AH55,AI55,AH55),"---")))))=0,IF(AH55&lt;&gt;"---",VLOOKUP(AD55,CALC_CONN_TEI0185_REV03!F:M,8,0),IF(IFERROR(IF(AD55=AH55,AI55,AH55),"---")="---","---",IF(COUNTIF(CALC_CONN_TEI0185_REV03!F:F,IFERROR(IF(AD55=AH55,AI55,AH55),"---"))&gt;0,"---",IFERROR(IF(AD55=AH55,AI55,AH55),"---")))),"---")</f>
        <v>---</v>
      </c>
      <c r="AO55" t="s">
        <v>2168</v>
      </c>
      <c r="AP55" t="s">
        <v>4394</v>
      </c>
      <c r="AQ55" t="s">
        <v>472</v>
      </c>
      <c r="AR55" t="e">
        <v>#N/A</v>
      </c>
    </row>
    <row r="56" spans="1:44" x14ac:dyDescent="0.25">
      <c r="A56" t="str">
        <f t="shared" si="0"/>
        <v>J1-B20</v>
      </c>
      <c r="B56" t="str">
        <f t="shared" si="1"/>
        <v>PET1_N</v>
      </c>
      <c r="C56" t="str">
        <f t="shared" si="2"/>
        <v>J1-PET1_N</v>
      </c>
      <c r="D56" t="str">
        <f t="shared" si="3"/>
        <v>J1-B20</v>
      </c>
      <c r="E56" t="s">
        <v>169</v>
      </c>
      <c r="F56" t="s">
        <v>419</v>
      </c>
      <c r="G56" t="s">
        <v>420</v>
      </c>
      <c r="L56" t="s">
        <v>421</v>
      </c>
      <c r="M56" t="s">
        <v>288</v>
      </c>
      <c r="N56">
        <v>124.7812</v>
      </c>
      <c r="AB56" t="str">
        <f>B2B!D53</f>
        <v>J1</v>
      </c>
      <c r="AC56" t="str">
        <f>B2B!E53</f>
        <v>51</v>
      </c>
      <c r="AD56" t="str">
        <f t="shared" si="4"/>
        <v>J1-51</v>
      </c>
      <c r="AE56" t="e">
        <f t="shared" si="5"/>
        <v>#N/A</v>
      </c>
      <c r="AF56" t="str">
        <f t="shared" si="6"/>
        <v>--</v>
      </c>
      <c r="AG56" t="e">
        <f t="shared" si="7"/>
        <v>#N/A</v>
      </c>
      <c r="AH56" t="str">
        <f>IF(IFERROR(IF(IF(AF56="--",INDEX(D:D,MATCH(AE56,INDEX(B:B,MATCH(AE56,B:B,)+1):B10570,)+MATCH(AE56,B:B,)))=D56,VLOOKUP(AE56,B:D,3,0),IF(AF56="--",INDEX(D:D,MATCH(AE56,INDEX(B:B,MATCH(AE56,B:B,)+1):B10570,)+MATCH(AE56,B:B,)),"---")),"---")=AD56,"---",IFERROR(IF(IF(AF56="--",INDEX(D:D,MATCH(AE56,INDEX(B:B,MATCH(AE56,B:B,)+1):B10570,)+MATCH(AE56,B:B,)))=AD56,VLOOKUP(AE56,B:D,3,0),IF(AF56="--",INDEX(D:D,MATCH(AE56,INDEX(B:B,MATCH(AE56,B:B,)+1):B10570,)+MATCH(AE56,B:B,)),"---")),"---"))</f>
        <v>---</v>
      </c>
      <c r="AI56" t="str">
        <f t="shared" si="8"/>
        <v>--</v>
      </c>
      <c r="AJ56" t="str">
        <f>IF(COUNTIF(CALC_CONN_TEI0185_REV03!F:F,IF(AH56&lt;&gt;"---",VLOOKUP(AD56,CALC_CONN_TEI0185_REV03!F:M,8,0),IF(IFERROR(IF(AD56=AH56,AI56,AH56),"---")="---","---",IF(COUNTIF(CALC_CONN_TEI0185_REV03!F:F,IFERROR(IF(AD56=AH56,AI56,AH56),"---"))&gt;0,"---",IFERROR(IF(AD56=AH56,AI56,AH56),"---")))))=1,IF(AH56&lt;&gt;"---",VLOOKUP(AD56,CALC_CONN_TEI0185_REV03!F:M,8,0),IF(IFERROR(IF(AD56=AH56,AI56,AH56),"---")="---","---",IF(COUNTIF(CALC_CONN_TEI0185_REV03!F:F,IFERROR(IF(AD56=AH56,AI56,AH56),"---"))&gt;0,"---",IFERROR(IF(AD56=AH56,AI56,AH56),"---")))),"---")</f>
        <v>---</v>
      </c>
      <c r="AK56" t="str">
        <f>IF(COUNTIF(CALC_CONN_TEI0185_REV03!F:F,IF(AH56&lt;&gt;"---",VLOOKUP(AD56,CALC_CONN_TEI0185_REV03!F:M,8,0),IF(IFERROR(IF(AD56=AH56,AI56,AH56),"---")="---","---",IF(COUNTIF(CALC_CONN_TEI0185_REV03!F:F,IFERROR(IF(AD56=AH56,AI56,AH56),"---"))&gt;0,"---",IFERROR(IF(AD56=AH56,AI56,AH56),"---")))))=0,IF(AH56&lt;&gt;"---",VLOOKUP(AD56,CALC_CONN_TEI0185_REV03!F:M,8,0),IF(IFERROR(IF(AD56=AH56,AI56,AH56),"---")="---","---",IF(COUNTIF(CALC_CONN_TEI0185_REV03!F:F,IFERROR(IF(AD56=AH56,AI56,AH56),"---"))&gt;0,"---",IFERROR(IF(AD56=AH56,AI56,AH56),"---")))),"---")</f>
        <v>---</v>
      </c>
      <c r="AO56" t="s">
        <v>2174</v>
      </c>
      <c r="AP56" t="s">
        <v>4395</v>
      </c>
      <c r="AQ56" t="s">
        <v>1815</v>
      </c>
      <c r="AR56" t="e">
        <v>#N/A</v>
      </c>
    </row>
    <row r="57" spans="1:44" x14ac:dyDescent="0.25">
      <c r="A57" t="str">
        <f t="shared" si="0"/>
        <v>J1-B21</v>
      </c>
      <c r="B57" t="str">
        <f t="shared" si="1"/>
        <v>GND</v>
      </c>
      <c r="C57" t="str">
        <f t="shared" si="2"/>
        <v>J1-GND</v>
      </c>
      <c r="D57" t="str">
        <f t="shared" si="3"/>
        <v>J1-B21</v>
      </c>
      <c r="E57" t="s">
        <v>169</v>
      </c>
      <c r="F57" t="s">
        <v>422</v>
      </c>
      <c r="G57" t="s">
        <v>294</v>
      </c>
      <c r="L57" t="s">
        <v>423</v>
      </c>
      <c r="M57" t="s">
        <v>288</v>
      </c>
      <c r="N57">
        <v>1.0207999999999999</v>
      </c>
      <c r="AB57" t="str">
        <f>B2B!D54</f>
        <v>J1</v>
      </c>
      <c r="AC57" t="str">
        <f>B2B!E54</f>
        <v>52</v>
      </c>
      <c r="AD57" t="str">
        <f t="shared" si="4"/>
        <v>J1-52</v>
      </c>
      <c r="AE57" t="e">
        <f t="shared" si="5"/>
        <v>#N/A</v>
      </c>
      <c r="AF57" t="str">
        <f t="shared" si="6"/>
        <v>--</v>
      </c>
      <c r="AG57" t="e">
        <f t="shared" si="7"/>
        <v>#N/A</v>
      </c>
      <c r="AH57" t="str">
        <f>IF(IFERROR(IF(IF(AF57="--",INDEX(D:D,MATCH(AE57,INDEX(B:B,MATCH(AE57,B:B,)+1):B10571,)+MATCH(AE57,B:B,)))=D57,VLOOKUP(AE57,B:D,3,0),IF(AF57="--",INDEX(D:D,MATCH(AE57,INDEX(B:B,MATCH(AE57,B:B,)+1):B10571,)+MATCH(AE57,B:B,)),"---")),"---")=AD57,"---",IFERROR(IF(IF(AF57="--",INDEX(D:D,MATCH(AE57,INDEX(B:B,MATCH(AE57,B:B,)+1):B10571,)+MATCH(AE57,B:B,)))=AD57,VLOOKUP(AE57,B:D,3,0),IF(AF57="--",INDEX(D:D,MATCH(AE57,INDEX(B:B,MATCH(AE57,B:B,)+1):B10571,)+MATCH(AE57,B:B,)),"---")),"---"))</f>
        <v>---</v>
      </c>
      <c r="AI57" t="str">
        <f t="shared" si="8"/>
        <v>--</v>
      </c>
      <c r="AJ57" t="str">
        <f>IF(COUNTIF(CALC_CONN_TEI0185_REV03!F:F,IF(AH57&lt;&gt;"---",VLOOKUP(AD57,CALC_CONN_TEI0185_REV03!F:M,8,0),IF(IFERROR(IF(AD57=AH57,AI57,AH57),"---")="---","---",IF(COUNTIF(CALC_CONN_TEI0185_REV03!F:F,IFERROR(IF(AD57=AH57,AI57,AH57),"---"))&gt;0,"---",IFERROR(IF(AD57=AH57,AI57,AH57),"---")))))=1,IF(AH57&lt;&gt;"---",VLOOKUP(AD57,CALC_CONN_TEI0185_REV03!F:M,8,0),IF(IFERROR(IF(AD57=AH57,AI57,AH57),"---")="---","---",IF(COUNTIF(CALC_CONN_TEI0185_REV03!F:F,IFERROR(IF(AD57=AH57,AI57,AH57),"---"))&gt;0,"---",IFERROR(IF(AD57=AH57,AI57,AH57),"---")))),"---")</f>
        <v>---</v>
      </c>
      <c r="AK57" t="str">
        <f>IF(COUNTIF(CALC_CONN_TEI0185_REV03!F:F,IF(AH57&lt;&gt;"---",VLOOKUP(AD57,CALC_CONN_TEI0185_REV03!F:M,8,0),IF(IFERROR(IF(AD57=AH57,AI57,AH57),"---")="---","---",IF(COUNTIF(CALC_CONN_TEI0185_REV03!F:F,IFERROR(IF(AD57=AH57,AI57,AH57),"---"))&gt;0,"---",IFERROR(IF(AD57=AH57,AI57,AH57),"---")))))=0,IF(AH57&lt;&gt;"---",VLOOKUP(AD57,CALC_CONN_TEI0185_REV03!F:M,8,0),IF(IFERROR(IF(AD57=AH57,AI57,AH57),"---")="---","---",IF(COUNTIF(CALC_CONN_TEI0185_REV03!F:F,IFERROR(IF(AD57=AH57,AI57,AH57),"---"))&gt;0,"---",IFERROR(IF(AD57=AH57,AI57,AH57),"---")))),"---")</f>
        <v>---</v>
      </c>
      <c r="AO57" t="s">
        <v>2172</v>
      </c>
      <c r="AP57" t="s">
        <v>4396</v>
      </c>
      <c r="AQ57" t="s">
        <v>1813</v>
      </c>
      <c r="AR57" t="e">
        <v>#N/A</v>
      </c>
    </row>
    <row r="58" spans="1:44" x14ac:dyDescent="0.25">
      <c r="A58" t="str">
        <f t="shared" si="0"/>
        <v>J1-B22</v>
      </c>
      <c r="B58" t="str">
        <f t="shared" si="1"/>
        <v>GND</v>
      </c>
      <c r="C58" t="str">
        <f t="shared" si="2"/>
        <v>J1-GND</v>
      </c>
      <c r="D58" t="str">
        <f t="shared" si="3"/>
        <v>J1-B22</v>
      </c>
      <c r="E58" t="s">
        <v>169</v>
      </c>
      <c r="F58" t="s">
        <v>424</v>
      </c>
      <c r="G58" t="s">
        <v>294</v>
      </c>
      <c r="L58" t="s">
        <v>425</v>
      </c>
      <c r="M58" t="s">
        <v>288</v>
      </c>
      <c r="N58">
        <v>6.7248999999999999</v>
      </c>
      <c r="AB58" t="str">
        <f>B2B!D55</f>
        <v>J1</v>
      </c>
      <c r="AC58" t="str">
        <f>B2B!E55</f>
        <v>53</v>
      </c>
      <c r="AD58" t="str">
        <f t="shared" si="4"/>
        <v>J1-53</v>
      </c>
      <c r="AE58" t="e">
        <f t="shared" si="5"/>
        <v>#N/A</v>
      </c>
      <c r="AF58" t="str">
        <f t="shared" si="6"/>
        <v>--</v>
      </c>
      <c r="AG58" t="e">
        <f t="shared" si="7"/>
        <v>#N/A</v>
      </c>
      <c r="AH58" t="str">
        <f>IF(IFERROR(IF(IF(AF58="--",INDEX(D:D,MATCH(AE58,INDEX(B:B,MATCH(AE58,B:B,)+1):B10572,)+MATCH(AE58,B:B,)))=D58,VLOOKUP(AE58,B:D,3,0),IF(AF58="--",INDEX(D:D,MATCH(AE58,INDEX(B:B,MATCH(AE58,B:B,)+1):B10572,)+MATCH(AE58,B:B,)),"---")),"---")=AD58,"---",IFERROR(IF(IF(AF58="--",INDEX(D:D,MATCH(AE58,INDEX(B:B,MATCH(AE58,B:B,)+1):B10572,)+MATCH(AE58,B:B,)))=AD58,VLOOKUP(AE58,B:D,3,0),IF(AF58="--",INDEX(D:D,MATCH(AE58,INDEX(B:B,MATCH(AE58,B:B,)+1):B10572,)+MATCH(AE58,B:B,)),"---")),"---"))</f>
        <v>---</v>
      </c>
      <c r="AI58" t="str">
        <f t="shared" si="8"/>
        <v>--</v>
      </c>
      <c r="AJ58" t="str">
        <f>IF(COUNTIF(CALC_CONN_TEI0185_REV03!F:F,IF(AH58&lt;&gt;"---",VLOOKUP(AD58,CALC_CONN_TEI0185_REV03!F:M,8,0),IF(IFERROR(IF(AD58=AH58,AI58,AH58),"---")="---","---",IF(COUNTIF(CALC_CONN_TEI0185_REV03!F:F,IFERROR(IF(AD58=AH58,AI58,AH58),"---"))&gt;0,"---",IFERROR(IF(AD58=AH58,AI58,AH58),"---")))))=1,IF(AH58&lt;&gt;"---",VLOOKUP(AD58,CALC_CONN_TEI0185_REV03!F:M,8,0),IF(IFERROR(IF(AD58=AH58,AI58,AH58),"---")="---","---",IF(COUNTIF(CALC_CONN_TEI0185_REV03!F:F,IFERROR(IF(AD58=AH58,AI58,AH58),"---"))&gt;0,"---",IFERROR(IF(AD58=AH58,AI58,AH58),"---")))),"---")</f>
        <v>---</v>
      </c>
      <c r="AK58" t="str">
        <f>IF(COUNTIF(CALC_CONN_TEI0185_REV03!F:F,IF(AH58&lt;&gt;"---",VLOOKUP(AD58,CALC_CONN_TEI0185_REV03!F:M,8,0),IF(IFERROR(IF(AD58=AH58,AI58,AH58),"---")="---","---",IF(COUNTIF(CALC_CONN_TEI0185_REV03!F:F,IFERROR(IF(AD58=AH58,AI58,AH58),"---"))&gt;0,"---",IFERROR(IF(AD58=AH58,AI58,AH58),"---")))))=0,IF(AH58&lt;&gt;"---",VLOOKUP(AD58,CALC_CONN_TEI0185_REV03!F:M,8,0),IF(IFERROR(IF(AD58=AH58,AI58,AH58),"---")="---","---",IF(COUNTIF(CALC_CONN_TEI0185_REV03!F:F,IFERROR(IF(AD58=AH58,AI58,AH58),"---"))&gt;0,"---",IFERROR(IF(AD58=AH58,AI58,AH58),"---")))),"---")</f>
        <v>---</v>
      </c>
      <c r="AO58" t="s">
        <v>2178</v>
      </c>
      <c r="AP58" t="s">
        <v>4397</v>
      </c>
      <c r="AQ58" t="s">
        <v>1831</v>
      </c>
      <c r="AR58" t="e">
        <v>#N/A</v>
      </c>
    </row>
    <row r="59" spans="1:44" x14ac:dyDescent="0.25">
      <c r="A59" t="str">
        <f t="shared" si="0"/>
        <v>J1-B23</v>
      </c>
      <c r="B59" t="str">
        <f t="shared" si="1"/>
        <v>PET2_P</v>
      </c>
      <c r="C59" t="str">
        <f t="shared" si="2"/>
        <v>J1-PET2_P</v>
      </c>
      <c r="D59" t="str">
        <f t="shared" si="3"/>
        <v>J1-B23</v>
      </c>
      <c r="E59" t="s">
        <v>169</v>
      </c>
      <c r="F59" t="s">
        <v>426</v>
      </c>
      <c r="G59" t="s">
        <v>427</v>
      </c>
      <c r="L59" t="s">
        <v>428</v>
      </c>
      <c r="M59" t="s">
        <v>288</v>
      </c>
      <c r="N59">
        <v>94.667900000000003</v>
      </c>
      <c r="AB59" t="str">
        <f>B2B!D56</f>
        <v>J1</v>
      </c>
      <c r="AC59" t="str">
        <f>B2B!E56</f>
        <v>54</v>
      </c>
      <c r="AD59" t="str">
        <f t="shared" si="4"/>
        <v>J1-54</v>
      </c>
      <c r="AE59" t="e">
        <f t="shared" si="5"/>
        <v>#N/A</v>
      </c>
      <c r="AF59" t="str">
        <f t="shared" si="6"/>
        <v>--</v>
      </c>
      <c r="AG59" t="e">
        <f t="shared" si="7"/>
        <v>#N/A</v>
      </c>
      <c r="AH59" t="str">
        <f>IF(IFERROR(IF(IF(AF59="--",INDEX(D:D,MATCH(AE59,INDEX(B:B,MATCH(AE59,B:B,)+1):B10573,)+MATCH(AE59,B:B,)))=D59,VLOOKUP(AE59,B:D,3,0),IF(AF59="--",INDEX(D:D,MATCH(AE59,INDEX(B:B,MATCH(AE59,B:B,)+1):B10573,)+MATCH(AE59,B:B,)),"---")),"---")=AD59,"---",IFERROR(IF(IF(AF59="--",INDEX(D:D,MATCH(AE59,INDEX(B:B,MATCH(AE59,B:B,)+1):B10573,)+MATCH(AE59,B:B,)))=AD59,VLOOKUP(AE59,B:D,3,0),IF(AF59="--",INDEX(D:D,MATCH(AE59,INDEX(B:B,MATCH(AE59,B:B,)+1):B10573,)+MATCH(AE59,B:B,)),"---")),"---"))</f>
        <v>---</v>
      </c>
      <c r="AI59" t="str">
        <f t="shared" si="8"/>
        <v>--</v>
      </c>
      <c r="AJ59" t="str">
        <f>IF(COUNTIF(CALC_CONN_TEI0185_REV03!F:F,IF(AH59&lt;&gt;"---",VLOOKUP(AD59,CALC_CONN_TEI0185_REV03!F:M,8,0),IF(IFERROR(IF(AD59=AH59,AI59,AH59),"---")="---","---",IF(COUNTIF(CALC_CONN_TEI0185_REV03!F:F,IFERROR(IF(AD59=AH59,AI59,AH59),"---"))&gt;0,"---",IFERROR(IF(AD59=AH59,AI59,AH59),"---")))))=1,IF(AH59&lt;&gt;"---",VLOOKUP(AD59,CALC_CONN_TEI0185_REV03!F:M,8,0),IF(IFERROR(IF(AD59=AH59,AI59,AH59),"---")="---","---",IF(COUNTIF(CALC_CONN_TEI0185_REV03!F:F,IFERROR(IF(AD59=AH59,AI59,AH59),"---"))&gt;0,"---",IFERROR(IF(AD59=AH59,AI59,AH59),"---")))),"---")</f>
        <v>---</v>
      </c>
      <c r="AK59" t="str">
        <f>IF(COUNTIF(CALC_CONN_TEI0185_REV03!F:F,IF(AH59&lt;&gt;"---",VLOOKUP(AD59,CALC_CONN_TEI0185_REV03!F:M,8,0),IF(IFERROR(IF(AD59=AH59,AI59,AH59),"---")="---","---",IF(COUNTIF(CALC_CONN_TEI0185_REV03!F:F,IFERROR(IF(AD59=AH59,AI59,AH59),"---"))&gt;0,"---",IFERROR(IF(AD59=AH59,AI59,AH59),"---")))))=0,IF(AH59&lt;&gt;"---",VLOOKUP(AD59,CALC_CONN_TEI0185_REV03!F:M,8,0),IF(IFERROR(IF(AD59=AH59,AI59,AH59),"---")="---","---",IF(COUNTIF(CALC_CONN_TEI0185_REV03!F:F,IFERROR(IF(AD59=AH59,AI59,AH59),"---"))&gt;0,"---",IFERROR(IF(AD59=AH59,AI59,AH59),"---")))),"---")</f>
        <v>---</v>
      </c>
      <c r="AO59" t="s">
        <v>2176</v>
      </c>
      <c r="AP59" t="s">
        <v>4398</v>
      </c>
      <c r="AQ59" t="s">
        <v>1829</v>
      </c>
      <c r="AR59" t="e">
        <v>#N/A</v>
      </c>
    </row>
    <row r="60" spans="1:44" x14ac:dyDescent="0.25">
      <c r="A60" t="str">
        <f t="shared" si="0"/>
        <v>J1-B24</v>
      </c>
      <c r="B60" t="str">
        <f t="shared" si="1"/>
        <v>PET2_N</v>
      </c>
      <c r="C60" t="str">
        <f t="shared" si="2"/>
        <v>J1-PET2_N</v>
      </c>
      <c r="D60" t="str">
        <f t="shared" si="3"/>
        <v>J1-B24</v>
      </c>
      <c r="E60" t="s">
        <v>169</v>
      </c>
      <c r="F60" t="s">
        <v>429</v>
      </c>
      <c r="G60" t="s">
        <v>430</v>
      </c>
      <c r="L60" t="s">
        <v>431</v>
      </c>
      <c r="M60" t="s">
        <v>288</v>
      </c>
      <c r="N60">
        <v>2.5526</v>
      </c>
      <c r="AB60" t="str">
        <f>B2B!D57</f>
        <v>J1</v>
      </c>
      <c r="AC60" t="str">
        <f>B2B!E57</f>
        <v>55</v>
      </c>
      <c r="AD60" t="str">
        <f t="shared" si="4"/>
        <v>J1-55</v>
      </c>
      <c r="AE60" t="e">
        <f t="shared" si="5"/>
        <v>#N/A</v>
      </c>
      <c r="AF60" t="str">
        <f t="shared" si="6"/>
        <v>--</v>
      </c>
      <c r="AG60" t="e">
        <f t="shared" si="7"/>
        <v>#N/A</v>
      </c>
      <c r="AH60" t="str">
        <f>IF(IFERROR(IF(IF(AF60="--",INDEX(D:D,MATCH(AE60,INDEX(B:B,MATCH(AE60,B:B,)+1):B10574,)+MATCH(AE60,B:B,)))=D60,VLOOKUP(AE60,B:D,3,0),IF(AF60="--",INDEX(D:D,MATCH(AE60,INDEX(B:B,MATCH(AE60,B:B,)+1):B10574,)+MATCH(AE60,B:B,)),"---")),"---")=AD60,"---",IFERROR(IF(IF(AF60="--",INDEX(D:D,MATCH(AE60,INDEX(B:B,MATCH(AE60,B:B,)+1):B10574,)+MATCH(AE60,B:B,)))=AD60,VLOOKUP(AE60,B:D,3,0),IF(AF60="--",INDEX(D:D,MATCH(AE60,INDEX(B:B,MATCH(AE60,B:B,)+1):B10574,)+MATCH(AE60,B:B,)),"---")),"---"))</f>
        <v>---</v>
      </c>
      <c r="AI60" t="str">
        <f t="shared" si="8"/>
        <v>--</v>
      </c>
      <c r="AJ60" t="str">
        <f>IF(COUNTIF(CALC_CONN_TEI0185_REV03!F:F,IF(AH60&lt;&gt;"---",VLOOKUP(AD60,CALC_CONN_TEI0185_REV03!F:M,8,0),IF(IFERROR(IF(AD60=AH60,AI60,AH60),"---")="---","---",IF(COUNTIF(CALC_CONN_TEI0185_REV03!F:F,IFERROR(IF(AD60=AH60,AI60,AH60),"---"))&gt;0,"---",IFERROR(IF(AD60=AH60,AI60,AH60),"---")))))=1,IF(AH60&lt;&gt;"---",VLOOKUP(AD60,CALC_CONN_TEI0185_REV03!F:M,8,0),IF(IFERROR(IF(AD60=AH60,AI60,AH60),"---")="---","---",IF(COUNTIF(CALC_CONN_TEI0185_REV03!F:F,IFERROR(IF(AD60=AH60,AI60,AH60),"---"))&gt;0,"---",IFERROR(IF(AD60=AH60,AI60,AH60),"---")))),"---")</f>
        <v>---</v>
      </c>
      <c r="AK60" t="str">
        <f>IF(COUNTIF(CALC_CONN_TEI0185_REV03!F:F,IF(AH60&lt;&gt;"---",VLOOKUP(AD60,CALC_CONN_TEI0185_REV03!F:M,8,0),IF(IFERROR(IF(AD60=AH60,AI60,AH60),"---")="---","---",IF(COUNTIF(CALC_CONN_TEI0185_REV03!F:F,IFERROR(IF(AD60=AH60,AI60,AH60),"---"))&gt;0,"---",IFERROR(IF(AD60=AH60,AI60,AH60),"---")))))=0,IF(AH60&lt;&gt;"---",VLOOKUP(AD60,CALC_CONN_TEI0185_REV03!F:M,8,0),IF(IFERROR(IF(AD60=AH60,AI60,AH60),"---")="---","---",IF(COUNTIF(CALC_CONN_TEI0185_REV03!F:F,IFERROR(IF(AD60=AH60,AI60,AH60),"---"))&gt;0,"---",IFERROR(IF(AD60=AH60,AI60,AH60),"---")))),"---")</f>
        <v>---</v>
      </c>
      <c r="AO60" t="s">
        <v>1105</v>
      </c>
      <c r="AP60" t="s">
        <v>4100</v>
      </c>
      <c r="AQ60" t="s">
        <v>2074</v>
      </c>
      <c r="AR60" t="e">
        <v>#N/A</v>
      </c>
    </row>
    <row r="61" spans="1:44" x14ac:dyDescent="0.25">
      <c r="A61" t="str">
        <f t="shared" si="0"/>
        <v>J1-B25</v>
      </c>
      <c r="B61" t="str">
        <f t="shared" si="1"/>
        <v>GND</v>
      </c>
      <c r="C61" t="str">
        <f t="shared" si="2"/>
        <v>J1-GND</v>
      </c>
      <c r="D61" t="str">
        <f t="shared" si="3"/>
        <v>J1-B25</v>
      </c>
      <c r="E61" t="s">
        <v>169</v>
      </c>
      <c r="F61" t="s">
        <v>432</v>
      </c>
      <c r="G61" t="s">
        <v>294</v>
      </c>
      <c r="L61" t="s">
        <v>433</v>
      </c>
      <c r="M61" t="s">
        <v>288</v>
      </c>
      <c r="N61">
        <v>31.9983</v>
      </c>
      <c r="AB61" t="str">
        <f>B2B!D58</f>
        <v>J1</v>
      </c>
      <c r="AC61" t="str">
        <f>B2B!E58</f>
        <v>56</v>
      </c>
      <c r="AD61" t="str">
        <f t="shared" si="4"/>
        <v>J1-56</v>
      </c>
      <c r="AE61" t="e">
        <f t="shared" si="5"/>
        <v>#N/A</v>
      </c>
      <c r="AF61" t="str">
        <f t="shared" si="6"/>
        <v>--</v>
      </c>
      <c r="AG61" t="e">
        <f t="shared" si="7"/>
        <v>#N/A</v>
      </c>
      <c r="AH61" t="str">
        <f>IF(IFERROR(IF(IF(AF61="--",INDEX(D:D,MATCH(AE61,INDEX(B:B,MATCH(AE61,B:B,)+1):B10575,)+MATCH(AE61,B:B,)))=D61,VLOOKUP(AE61,B:D,3,0),IF(AF61="--",INDEX(D:D,MATCH(AE61,INDEX(B:B,MATCH(AE61,B:B,)+1):B10575,)+MATCH(AE61,B:B,)),"---")),"---")=AD61,"---",IFERROR(IF(IF(AF61="--",INDEX(D:D,MATCH(AE61,INDEX(B:B,MATCH(AE61,B:B,)+1):B10575,)+MATCH(AE61,B:B,)))=AD61,VLOOKUP(AE61,B:D,3,0),IF(AF61="--",INDEX(D:D,MATCH(AE61,INDEX(B:B,MATCH(AE61,B:B,)+1):B10575,)+MATCH(AE61,B:B,)),"---")),"---"))</f>
        <v>---</v>
      </c>
      <c r="AI61" t="str">
        <f t="shared" si="8"/>
        <v>--</v>
      </c>
      <c r="AJ61" t="str">
        <f>IF(COUNTIF(CALC_CONN_TEI0185_REV03!F:F,IF(AH61&lt;&gt;"---",VLOOKUP(AD61,CALC_CONN_TEI0185_REV03!F:M,8,0),IF(IFERROR(IF(AD61=AH61,AI61,AH61),"---")="---","---",IF(COUNTIF(CALC_CONN_TEI0185_REV03!F:F,IFERROR(IF(AD61=AH61,AI61,AH61),"---"))&gt;0,"---",IFERROR(IF(AD61=AH61,AI61,AH61),"---")))))=1,IF(AH61&lt;&gt;"---",VLOOKUP(AD61,CALC_CONN_TEI0185_REV03!F:M,8,0),IF(IFERROR(IF(AD61=AH61,AI61,AH61),"---")="---","---",IF(COUNTIF(CALC_CONN_TEI0185_REV03!F:F,IFERROR(IF(AD61=AH61,AI61,AH61),"---"))&gt;0,"---",IFERROR(IF(AD61=AH61,AI61,AH61),"---")))),"---")</f>
        <v>---</v>
      </c>
      <c r="AK61" t="str">
        <f>IF(COUNTIF(CALC_CONN_TEI0185_REV03!F:F,IF(AH61&lt;&gt;"---",VLOOKUP(AD61,CALC_CONN_TEI0185_REV03!F:M,8,0),IF(IFERROR(IF(AD61=AH61,AI61,AH61),"---")="---","---",IF(COUNTIF(CALC_CONN_TEI0185_REV03!F:F,IFERROR(IF(AD61=AH61,AI61,AH61),"---"))&gt;0,"---",IFERROR(IF(AD61=AH61,AI61,AH61),"---")))))=0,IF(AH61&lt;&gt;"---",VLOOKUP(AD61,CALC_CONN_TEI0185_REV03!F:M,8,0),IF(IFERROR(IF(AD61=AH61,AI61,AH61),"---")="---","---",IF(COUNTIF(CALC_CONN_TEI0185_REV03!F:F,IFERROR(IF(AD61=AH61,AI61,AH61),"---"))&gt;0,"---",IFERROR(IF(AD61=AH61,AI61,AH61),"---")))),"---")</f>
        <v>---</v>
      </c>
      <c r="AO61" t="s">
        <v>1103</v>
      </c>
      <c r="AP61" t="s">
        <v>4100</v>
      </c>
      <c r="AQ61" t="s">
        <v>2075</v>
      </c>
      <c r="AR61" t="e">
        <v>#N/A</v>
      </c>
    </row>
    <row r="62" spans="1:44" x14ac:dyDescent="0.25">
      <c r="A62" t="str">
        <f t="shared" si="0"/>
        <v>J1-B26</v>
      </c>
      <c r="B62" t="str">
        <f t="shared" si="1"/>
        <v>GND</v>
      </c>
      <c r="C62" t="str">
        <f t="shared" si="2"/>
        <v>J1-GND</v>
      </c>
      <c r="D62" t="str">
        <f t="shared" si="3"/>
        <v>J1-B26</v>
      </c>
      <c r="E62" t="s">
        <v>169</v>
      </c>
      <c r="F62" t="s">
        <v>434</v>
      </c>
      <c r="G62" t="s">
        <v>294</v>
      </c>
      <c r="L62" t="s">
        <v>435</v>
      </c>
      <c r="M62" t="s">
        <v>288</v>
      </c>
      <c r="N62">
        <v>30.364000000000001</v>
      </c>
      <c r="AB62" t="str">
        <f>B2B!D59</f>
        <v>J1</v>
      </c>
      <c r="AC62" t="str">
        <f>B2B!E59</f>
        <v>57</v>
      </c>
      <c r="AD62" t="str">
        <f t="shared" si="4"/>
        <v>J1-57</v>
      </c>
      <c r="AE62" t="e">
        <f t="shared" si="5"/>
        <v>#N/A</v>
      </c>
      <c r="AF62" t="str">
        <f t="shared" si="6"/>
        <v>--</v>
      </c>
      <c r="AG62" t="e">
        <f t="shared" si="7"/>
        <v>#N/A</v>
      </c>
      <c r="AH62" t="str">
        <f>IF(IFERROR(IF(IF(AF62="--",INDEX(D:D,MATCH(AE62,INDEX(B:B,MATCH(AE62,B:B,)+1):B10576,)+MATCH(AE62,B:B,)))=D62,VLOOKUP(AE62,B:D,3,0),IF(AF62="--",INDEX(D:D,MATCH(AE62,INDEX(B:B,MATCH(AE62,B:B,)+1):B10576,)+MATCH(AE62,B:B,)),"---")),"---")=AD62,"---",IFERROR(IF(IF(AF62="--",INDEX(D:D,MATCH(AE62,INDEX(B:B,MATCH(AE62,B:B,)+1):B10576,)+MATCH(AE62,B:B,)))=AD62,VLOOKUP(AE62,B:D,3,0),IF(AF62="--",INDEX(D:D,MATCH(AE62,INDEX(B:B,MATCH(AE62,B:B,)+1):B10576,)+MATCH(AE62,B:B,)),"---")),"---"))</f>
        <v>---</v>
      </c>
      <c r="AI62" t="str">
        <f t="shared" si="8"/>
        <v>--</v>
      </c>
      <c r="AJ62" t="str">
        <f>IF(COUNTIF(CALC_CONN_TEI0185_REV03!F:F,IF(AH62&lt;&gt;"---",VLOOKUP(AD62,CALC_CONN_TEI0185_REV03!F:M,8,0),IF(IFERROR(IF(AD62=AH62,AI62,AH62),"---")="---","---",IF(COUNTIF(CALC_CONN_TEI0185_REV03!F:F,IFERROR(IF(AD62=AH62,AI62,AH62),"---"))&gt;0,"---",IFERROR(IF(AD62=AH62,AI62,AH62),"---")))))=1,IF(AH62&lt;&gt;"---",VLOOKUP(AD62,CALC_CONN_TEI0185_REV03!F:M,8,0),IF(IFERROR(IF(AD62=AH62,AI62,AH62),"---")="---","---",IF(COUNTIF(CALC_CONN_TEI0185_REV03!F:F,IFERROR(IF(AD62=AH62,AI62,AH62),"---"))&gt;0,"---",IFERROR(IF(AD62=AH62,AI62,AH62),"---")))),"---")</f>
        <v>---</v>
      </c>
      <c r="AK62" t="str">
        <f>IF(COUNTIF(CALC_CONN_TEI0185_REV03!F:F,IF(AH62&lt;&gt;"---",VLOOKUP(AD62,CALC_CONN_TEI0185_REV03!F:M,8,0),IF(IFERROR(IF(AD62=AH62,AI62,AH62),"---")="---","---",IF(COUNTIF(CALC_CONN_TEI0185_REV03!F:F,IFERROR(IF(AD62=AH62,AI62,AH62),"---"))&gt;0,"---",IFERROR(IF(AD62=AH62,AI62,AH62),"---")))))=0,IF(AH62&lt;&gt;"---",VLOOKUP(AD62,CALC_CONN_TEI0185_REV03!F:M,8,0),IF(IFERROR(IF(AD62=AH62,AI62,AH62),"---")="---","---",IF(COUNTIF(CALC_CONN_TEI0185_REV03!F:F,IFERROR(IF(AD62=AH62,AI62,AH62),"---"))&gt;0,"---",IFERROR(IF(AD62=AH62,AI62,AH62),"---")))),"---")</f>
        <v>---</v>
      </c>
      <c r="AO62" t="s">
        <v>885</v>
      </c>
      <c r="AP62" t="s">
        <v>4870</v>
      </c>
      <c r="AQ62" t="s">
        <v>879</v>
      </c>
      <c r="AR62" t="e">
        <v>#N/A</v>
      </c>
    </row>
    <row r="63" spans="1:44" x14ac:dyDescent="0.25">
      <c r="A63" t="str">
        <f t="shared" si="0"/>
        <v>J1-B27</v>
      </c>
      <c r="B63" t="str">
        <f t="shared" si="1"/>
        <v>PET3_P</v>
      </c>
      <c r="C63" t="str">
        <f t="shared" si="2"/>
        <v>J1-PET3_P</v>
      </c>
      <c r="D63" t="str">
        <f t="shared" si="3"/>
        <v>J1-B27</v>
      </c>
      <c r="E63" t="s">
        <v>169</v>
      </c>
      <c r="F63" t="s">
        <v>436</v>
      </c>
      <c r="G63" t="s">
        <v>437</v>
      </c>
      <c r="L63" t="s">
        <v>438</v>
      </c>
      <c r="M63" t="s">
        <v>288</v>
      </c>
      <c r="N63">
        <v>25.287400000000002</v>
      </c>
      <c r="AB63" t="str">
        <f>B2B!D60</f>
        <v>J1</v>
      </c>
      <c r="AC63" t="str">
        <f>B2B!E60</f>
        <v>58</v>
      </c>
      <c r="AD63" t="str">
        <f t="shared" si="4"/>
        <v>J1-58</v>
      </c>
      <c r="AE63" t="e">
        <f t="shared" si="5"/>
        <v>#N/A</v>
      </c>
      <c r="AF63" t="str">
        <f t="shared" si="6"/>
        <v>--</v>
      </c>
      <c r="AG63" t="e">
        <f t="shared" si="7"/>
        <v>#N/A</v>
      </c>
      <c r="AH63" t="str">
        <f>IF(IFERROR(IF(IF(AF63="--",INDEX(D:D,MATCH(AE63,INDEX(B:B,MATCH(AE63,B:B,)+1):B10577,)+MATCH(AE63,B:B,)))=D63,VLOOKUP(AE63,B:D,3,0),IF(AF63="--",INDEX(D:D,MATCH(AE63,INDEX(B:B,MATCH(AE63,B:B,)+1):B10577,)+MATCH(AE63,B:B,)),"---")),"---")=AD63,"---",IFERROR(IF(IF(AF63="--",INDEX(D:D,MATCH(AE63,INDEX(B:B,MATCH(AE63,B:B,)+1):B10577,)+MATCH(AE63,B:B,)))=AD63,VLOOKUP(AE63,B:D,3,0),IF(AF63="--",INDEX(D:D,MATCH(AE63,INDEX(B:B,MATCH(AE63,B:B,)+1):B10577,)+MATCH(AE63,B:B,)),"---")),"---"))</f>
        <v>---</v>
      </c>
      <c r="AI63" t="str">
        <f t="shared" si="8"/>
        <v>--</v>
      </c>
      <c r="AJ63" t="str">
        <f>IF(COUNTIF(CALC_CONN_TEI0185_REV03!F:F,IF(AH63&lt;&gt;"---",VLOOKUP(AD63,CALC_CONN_TEI0185_REV03!F:M,8,0),IF(IFERROR(IF(AD63=AH63,AI63,AH63),"---")="---","---",IF(COUNTIF(CALC_CONN_TEI0185_REV03!F:F,IFERROR(IF(AD63=AH63,AI63,AH63),"---"))&gt;0,"---",IFERROR(IF(AD63=AH63,AI63,AH63),"---")))))=1,IF(AH63&lt;&gt;"---",VLOOKUP(AD63,CALC_CONN_TEI0185_REV03!F:M,8,0),IF(IFERROR(IF(AD63=AH63,AI63,AH63),"---")="---","---",IF(COUNTIF(CALC_CONN_TEI0185_REV03!F:F,IFERROR(IF(AD63=AH63,AI63,AH63),"---"))&gt;0,"---",IFERROR(IF(AD63=AH63,AI63,AH63),"---")))),"---")</f>
        <v>---</v>
      </c>
      <c r="AK63" t="str">
        <f>IF(COUNTIF(CALC_CONN_TEI0185_REV03!F:F,IF(AH63&lt;&gt;"---",VLOOKUP(AD63,CALC_CONN_TEI0185_REV03!F:M,8,0),IF(IFERROR(IF(AD63=AH63,AI63,AH63),"---")="---","---",IF(COUNTIF(CALC_CONN_TEI0185_REV03!F:F,IFERROR(IF(AD63=AH63,AI63,AH63),"---"))&gt;0,"---",IFERROR(IF(AD63=AH63,AI63,AH63),"---")))))=0,IF(AH63&lt;&gt;"---",VLOOKUP(AD63,CALC_CONN_TEI0185_REV03!F:M,8,0),IF(IFERROR(IF(AD63=AH63,AI63,AH63),"---")="---","---",IF(COUNTIF(CALC_CONN_TEI0185_REV03!F:F,IFERROR(IF(AD63=AH63,AI63,AH63),"---"))&gt;0,"---",IFERROR(IF(AD63=AH63,AI63,AH63),"---")))),"---")</f>
        <v>---</v>
      </c>
      <c r="AO63" t="s">
        <v>888</v>
      </c>
      <c r="AP63" t="s">
        <v>4871</v>
      </c>
      <c r="AQ63" t="s">
        <v>882</v>
      </c>
      <c r="AR63" t="e">
        <v>#N/A</v>
      </c>
    </row>
    <row r="64" spans="1:44" x14ac:dyDescent="0.25">
      <c r="A64" t="str">
        <f t="shared" si="0"/>
        <v>J1-B28</v>
      </c>
      <c r="B64" t="str">
        <f t="shared" si="1"/>
        <v>PET3_N</v>
      </c>
      <c r="C64" t="str">
        <f t="shared" si="2"/>
        <v>J1-PET3_N</v>
      </c>
      <c r="D64" t="str">
        <f t="shared" si="3"/>
        <v>J1-B28</v>
      </c>
      <c r="E64" t="s">
        <v>169</v>
      </c>
      <c r="F64" t="s">
        <v>439</v>
      </c>
      <c r="G64" t="s">
        <v>440</v>
      </c>
      <c r="L64" t="s">
        <v>441</v>
      </c>
      <c r="M64" t="s">
        <v>288</v>
      </c>
      <c r="N64">
        <v>26.1723</v>
      </c>
      <c r="AB64" t="str">
        <f>B2B!D61</f>
        <v>J1</v>
      </c>
      <c r="AC64" t="str">
        <f>B2B!E61</f>
        <v>59</v>
      </c>
      <c r="AD64" t="str">
        <f t="shared" si="4"/>
        <v>J1-59</v>
      </c>
      <c r="AE64" t="e">
        <f t="shared" si="5"/>
        <v>#N/A</v>
      </c>
      <c r="AF64" t="str">
        <f t="shared" si="6"/>
        <v>--</v>
      </c>
      <c r="AG64" t="e">
        <f t="shared" si="7"/>
        <v>#N/A</v>
      </c>
      <c r="AH64" t="str">
        <f>IF(IFERROR(IF(IF(AF64="--",INDEX(D:D,MATCH(AE64,INDEX(B:B,MATCH(AE64,B:B,)+1):B10578,)+MATCH(AE64,B:B,)))=D64,VLOOKUP(AE64,B:D,3,0),IF(AF64="--",INDEX(D:D,MATCH(AE64,INDEX(B:B,MATCH(AE64,B:B,)+1):B10578,)+MATCH(AE64,B:B,)),"---")),"---")=AD64,"---",IFERROR(IF(IF(AF64="--",INDEX(D:D,MATCH(AE64,INDEX(B:B,MATCH(AE64,B:B,)+1):B10578,)+MATCH(AE64,B:B,)))=AD64,VLOOKUP(AE64,B:D,3,0),IF(AF64="--",INDEX(D:D,MATCH(AE64,INDEX(B:B,MATCH(AE64,B:B,)+1):B10578,)+MATCH(AE64,B:B,)),"---")),"---"))</f>
        <v>---</v>
      </c>
      <c r="AI64" t="str">
        <f t="shared" si="8"/>
        <v>--</v>
      </c>
      <c r="AJ64" t="str">
        <f>IF(COUNTIF(CALC_CONN_TEI0185_REV03!F:F,IF(AH64&lt;&gt;"---",VLOOKUP(AD64,CALC_CONN_TEI0185_REV03!F:M,8,0),IF(IFERROR(IF(AD64=AH64,AI64,AH64),"---")="---","---",IF(COUNTIF(CALC_CONN_TEI0185_REV03!F:F,IFERROR(IF(AD64=AH64,AI64,AH64),"---"))&gt;0,"---",IFERROR(IF(AD64=AH64,AI64,AH64),"---")))))=1,IF(AH64&lt;&gt;"---",VLOOKUP(AD64,CALC_CONN_TEI0185_REV03!F:M,8,0),IF(IFERROR(IF(AD64=AH64,AI64,AH64),"---")="---","---",IF(COUNTIF(CALC_CONN_TEI0185_REV03!F:F,IFERROR(IF(AD64=AH64,AI64,AH64),"---"))&gt;0,"---",IFERROR(IF(AD64=AH64,AI64,AH64),"---")))),"---")</f>
        <v>---</v>
      </c>
      <c r="AK64" t="str">
        <f>IF(COUNTIF(CALC_CONN_TEI0185_REV03!F:F,IF(AH64&lt;&gt;"---",VLOOKUP(AD64,CALC_CONN_TEI0185_REV03!F:M,8,0),IF(IFERROR(IF(AD64=AH64,AI64,AH64),"---")="---","---",IF(COUNTIF(CALC_CONN_TEI0185_REV03!F:F,IFERROR(IF(AD64=AH64,AI64,AH64),"---"))&gt;0,"---",IFERROR(IF(AD64=AH64,AI64,AH64),"---")))))=0,IF(AH64&lt;&gt;"---",VLOOKUP(AD64,CALC_CONN_TEI0185_REV03!F:M,8,0),IF(IFERROR(IF(AD64=AH64,AI64,AH64),"---")="---","---",IF(COUNTIF(CALC_CONN_TEI0185_REV03!F:F,IFERROR(IF(AD64=AH64,AI64,AH64),"---"))&gt;0,"---",IFERROR(IF(AD64=AH64,AI64,AH64),"---")))),"---")</f>
        <v>---</v>
      </c>
      <c r="AO64" t="s">
        <v>2007</v>
      </c>
      <c r="AP64" t="s">
        <v>4066</v>
      </c>
      <c r="AQ64" t="s">
        <v>1769</v>
      </c>
      <c r="AR64" t="e">
        <v>#N/A</v>
      </c>
    </row>
    <row r="65" spans="1:44" x14ac:dyDescent="0.25">
      <c r="A65" t="str">
        <f t="shared" si="0"/>
        <v>J1-B29</v>
      </c>
      <c r="B65" t="str">
        <f t="shared" si="1"/>
        <v>GND</v>
      </c>
      <c r="C65" t="str">
        <f t="shared" si="2"/>
        <v>J1-GND</v>
      </c>
      <c r="D65" t="str">
        <f t="shared" si="3"/>
        <v>J1-B29</v>
      </c>
      <c r="E65" t="s">
        <v>169</v>
      </c>
      <c r="F65" t="s">
        <v>442</v>
      </c>
      <c r="G65" t="s">
        <v>294</v>
      </c>
      <c r="L65" t="s">
        <v>443</v>
      </c>
      <c r="M65" t="s">
        <v>288</v>
      </c>
      <c r="N65">
        <v>29.6373</v>
      </c>
      <c r="AB65" t="str">
        <f>B2B!D62</f>
        <v>J1</v>
      </c>
      <c r="AC65" t="str">
        <f>B2B!E62</f>
        <v>60</v>
      </c>
      <c r="AD65" t="str">
        <f t="shared" si="4"/>
        <v>J1-60</v>
      </c>
      <c r="AE65" t="e">
        <f t="shared" si="5"/>
        <v>#N/A</v>
      </c>
      <c r="AF65" t="str">
        <f t="shared" si="6"/>
        <v>--</v>
      </c>
      <c r="AG65" t="e">
        <f t="shared" si="7"/>
        <v>#N/A</v>
      </c>
      <c r="AH65" t="str">
        <f>IF(IFERROR(IF(IF(AF65="--",INDEX(D:D,MATCH(AE65,INDEX(B:B,MATCH(AE65,B:B,)+1):B10579,)+MATCH(AE65,B:B,)))=D65,VLOOKUP(AE65,B:D,3,0),IF(AF65="--",INDEX(D:D,MATCH(AE65,INDEX(B:B,MATCH(AE65,B:B,)+1):B10579,)+MATCH(AE65,B:B,)),"---")),"---")=AD65,"---",IFERROR(IF(IF(AF65="--",INDEX(D:D,MATCH(AE65,INDEX(B:B,MATCH(AE65,B:B,)+1):B10579,)+MATCH(AE65,B:B,)))=AD65,VLOOKUP(AE65,B:D,3,0),IF(AF65="--",INDEX(D:D,MATCH(AE65,INDEX(B:B,MATCH(AE65,B:B,)+1):B10579,)+MATCH(AE65,B:B,)),"---")),"---"))</f>
        <v>---</v>
      </c>
      <c r="AI65" t="str">
        <f t="shared" si="8"/>
        <v>--</v>
      </c>
      <c r="AJ65" t="str">
        <f>IF(COUNTIF(CALC_CONN_TEI0185_REV03!F:F,IF(AH65&lt;&gt;"---",VLOOKUP(AD65,CALC_CONN_TEI0185_REV03!F:M,8,0),IF(IFERROR(IF(AD65=AH65,AI65,AH65),"---")="---","---",IF(COUNTIF(CALC_CONN_TEI0185_REV03!F:F,IFERROR(IF(AD65=AH65,AI65,AH65),"---"))&gt;0,"---",IFERROR(IF(AD65=AH65,AI65,AH65),"---")))))=1,IF(AH65&lt;&gt;"---",VLOOKUP(AD65,CALC_CONN_TEI0185_REV03!F:M,8,0),IF(IFERROR(IF(AD65=AH65,AI65,AH65),"---")="---","---",IF(COUNTIF(CALC_CONN_TEI0185_REV03!F:F,IFERROR(IF(AD65=AH65,AI65,AH65),"---"))&gt;0,"---",IFERROR(IF(AD65=AH65,AI65,AH65),"---")))),"---")</f>
        <v>---</v>
      </c>
      <c r="AK65" t="str">
        <f>IF(COUNTIF(CALC_CONN_TEI0185_REV03!F:F,IF(AH65&lt;&gt;"---",VLOOKUP(AD65,CALC_CONN_TEI0185_REV03!F:M,8,0),IF(IFERROR(IF(AD65=AH65,AI65,AH65),"---")="---","---",IF(COUNTIF(CALC_CONN_TEI0185_REV03!F:F,IFERROR(IF(AD65=AH65,AI65,AH65),"---"))&gt;0,"---",IFERROR(IF(AD65=AH65,AI65,AH65),"---")))))=0,IF(AH65&lt;&gt;"---",VLOOKUP(AD65,CALC_CONN_TEI0185_REV03!F:M,8,0),IF(IFERROR(IF(AD65=AH65,AI65,AH65),"---")="---","---",IF(COUNTIF(CALC_CONN_TEI0185_REV03!F:F,IFERROR(IF(AD65=AH65,AI65,AH65),"---"))&gt;0,"---",IFERROR(IF(AD65=AH65,AI65,AH65),"---")))),"---")</f>
        <v>---</v>
      </c>
      <c r="AO65" t="s">
        <v>2006</v>
      </c>
      <c r="AP65" t="s">
        <v>4066</v>
      </c>
      <c r="AQ65" t="s">
        <v>1772</v>
      </c>
      <c r="AR65" t="e">
        <v>#N/A</v>
      </c>
    </row>
    <row r="66" spans="1:44" x14ac:dyDescent="0.25">
      <c r="A66" t="str">
        <f t="shared" si="0"/>
        <v>J1-B30</v>
      </c>
      <c r="B66" t="str">
        <f t="shared" si="1"/>
        <v>NetJ1_B30</v>
      </c>
      <c r="C66" t="str">
        <f t="shared" si="2"/>
        <v>J1-NetJ1_B30</v>
      </c>
      <c r="D66" t="str">
        <f t="shared" si="3"/>
        <v>J1-B30</v>
      </c>
      <c r="E66" t="s">
        <v>169</v>
      </c>
      <c r="F66" t="s">
        <v>444</v>
      </c>
      <c r="G66" t="s">
        <v>445</v>
      </c>
      <c r="L66" t="s">
        <v>446</v>
      </c>
      <c r="M66" t="s">
        <v>288</v>
      </c>
      <c r="N66">
        <v>23.287800000000001</v>
      </c>
      <c r="AB66" t="str">
        <f>B2B!D63</f>
        <v>J1</v>
      </c>
      <c r="AC66" t="str">
        <f>B2B!E63</f>
        <v>61</v>
      </c>
      <c r="AD66" t="str">
        <f t="shared" si="4"/>
        <v>J1-61</v>
      </c>
      <c r="AE66" t="e">
        <f t="shared" si="5"/>
        <v>#N/A</v>
      </c>
      <c r="AF66" t="str">
        <f t="shared" si="6"/>
        <v>--</v>
      </c>
      <c r="AG66" t="e">
        <f t="shared" si="7"/>
        <v>#N/A</v>
      </c>
      <c r="AH66" t="str">
        <f>IF(IFERROR(IF(IF(AF66="--",INDEX(D:D,MATCH(AE66,INDEX(B:B,MATCH(AE66,B:B,)+1):B10580,)+MATCH(AE66,B:B,)))=D66,VLOOKUP(AE66,B:D,3,0),IF(AF66="--",INDEX(D:D,MATCH(AE66,INDEX(B:B,MATCH(AE66,B:B,)+1):B10580,)+MATCH(AE66,B:B,)),"---")),"---")=AD66,"---",IFERROR(IF(IF(AF66="--",INDEX(D:D,MATCH(AE66,INDEX(B:B,MATCH(AE66,B:B,)+1):B10580,)+MATCH(AE66,B:B,)))=AD66,VLOOKUP(AE66,B:D,3,0),IF(AF66="--",INDEX(D:D,MATCH(AE66,INDEX(B:B,MATCH(AE66,B:B,)+1):B10580,)+MATCH(AE66,B:B,)),"---")),"---"))</f>
        <v>---</v>
      </c>
      <c r="AI66" t="str">
        <f t="shared" si="8"/>
        <v>--</v>
      </c>
      <c r="AJ66" t="str">
        <f>IF(COUNTIF(CALC_CONN_TEI0185_REV03!F:F,IF(AH66&lt;&gt;"---",VLOOKUP(AD66,CALC_CONN_TEI0185_REV03!F:M,8,0),IF(IFERROR(IF(AD66=AH66,AI66,AH66),"---")="---","---",IF(COUNTIF(CALC_CONN_TEI0185_REV03!F:F,IFERROR(IF(AD66=AH66,AI66,AH66),"---"))&gt;0,"---",IFERROR(IF(AD66=AH66,AI66,AH66),"---")))))=1,IF(AH66&lt;&gt;"---",VLOOKUP(AD66,CALC_CONN_TEI0185_REV03!F:M,8,0),IF(IFERROR(IF(AD66=AH66,AI66,AH66),"---")="---","---",IF(COUNTIF(CALC_CONN_TEI0185_REV03!F:F,IFERROR(IF(AD66=AH66,AI66,AH66),"---"))&gt;0,"---",IFERROR(IF(AD66=AH66,AI66,AH66),"---")))),"---")</f>
        <v>---</v>
      </c>
      <c r="AK66" t="str">
        <f>IF(COUNTIF(CALC_CONN_TEI0185_REV03!F:F,IF(AH66&lt;&gt;"---",VLOOKUP(AD66,CALC_CONN_TEI0185_REV03!F:M,8,0),IF(IFERROR(IF(AD66=AH66,AI66,AH66),"---")="---","---",IF(COUNTIF(CALC_CONN_TEI0185_REV03!F:F,IFERROR(IF(AD66=AH66,AI66,AH66),"---"))&gt;0,"---",IFERROR(IF(AD66=AH66,AI66,AH66),"---")))))=0,IF(AH66&lt;&gt;"---",VLOOKUP(AD66,CALC_CONN_TEI0185_REV03!F:M,8,0),IF(IFERROR(IF(AD66=AH66,AI66,AH66),"---")="---","---",IF(COUNTIF(CALC_CONN_TEI0185_REV03!F:F,IFERROR(IF(AD66=AH66,AI66,AH66),"---"))&gt;0,"---",IFERROR(IF(AD66=AH66,AI66,AH66),"---")))),"---")</f>
        <v>---</v>
      </c>
      <c r="AO66" t="s">
        <v>2009</v>
      </c>
      <c r="AP66" t="s">
        <v>4098</v>
      </c>
      <c r="AQ66" t="s">
        <v>1776</v>
      </c>
      <c r="AR66" t="e">
        <v>#N/A</v>
      </c>
    </row>
    <row r="67" spans="1:44" x14ac:dyDescent="0.25">
      <c r="A67" t="str">
        <f t="shared" si="0"/>
        <v>J1-B31</v>
      </c>
      <c r="B67" t="str">
        <f t="shared" si="1"/>
        <v>PCIE_PRSNTb</v>
      </c>
      <c r="C67" t="str">
        <f t="shared" si="2"/>
        <v>J1-PCIE_PRSNTb</v>
      </c>
      <c r="D67" t="str">
        <f t="shared" si="3"/>
        <v>J1-B31</v>
      </c>
      <c r="E67" t="s">
        <v>169</v>
      </c>
      <c r="F67" t="s">
        <v>447</v>
      </c>
      <c r="G67" t="s">
        <v>286</v>
      </c>
      <c r="L67" t="s">
        <v>448</v>
      </c>
      <c r="M67" t="s">
        <v>288</v>
      </c>
      <c r="N67">
        <v>26.134899999999998</v>
      </c>
      <c r="AB67" t="str">
        <f>B2B!D64</f>
        <v>J1</v>
      </c>
      <c r="AC67" t="str">
        <f>B2B!E64</f>
        <v>62</v>
      </c>
      <c r="AD67" t="str">
        <f t="shared" si="4"/>
        <v>J1-62</v>
      </c>
      <c r="AE67" t="e">
        <f t="shared" si="5"/>
        <v>#N/A</v>
      </c>
      <c r="AF67" t="str">
        <f t="shared" si="6"/>
        <v>--</v>
      </c>
      <c r="AG67" t="e">
        <f t="shared" si="7"/>
        <v>#N/A</v>
      </c>
      <c r="AH67" t="str">
        <f>IF(IFERROR(IF(IF(AF67="--",INDEX(D:D,MATCH(AE67,INDEX(B:B,MATCH(AE67,B:B,)+1):B10581,)+MATCH(AE67,B:B,)))=D67,VLOOKUP(AE67,B:D,3,0),IF(AF67="--",INDEX(D:D,MATCH(AE67,INDEX(B:B,MATCH(AE67,B:B,)+1):B10581,)+MATCH(AE67,B:B,)),"---")),"---")=AD67,"---",IFERROR(IF(IF(AF67="--",INDEX(D:D,MATCH(AE67,INDEX(B:B,MATCH(AE67,B:B,)+1):B10581,)+MATCH(AE67,B:B,)))=AD67,VLOOKUP(AE67,B:D,3,0),IF(AF67="--",INDEX(D:D,MATCH(AE67,INDEX(B:B,MATCH(AE67,B:B,)+1):B10581,)+MATCH(AE67,B:B,)),"---")),"---"))</f>
        <v>---</v>
      </c>
      <c r="AI67" t="str">
        <f t="shared" si="8"/>
        <v>--</v>
      </c>
      <c r="AJ67" t="str">
        <f>IF(COUNTIF(CALC_CONN_TEI0185_REV03!F:F,IF(AH67&lt;&gt;"---",VLOOKUP(AD67,CALC_CONN_TEI0185_REV03!F:M,8,0),IF(IFERROR(IF(AD67=AH67,AI67,AH67),"---")="---","---",IF(COUNTIF(CALC_CONN_TEI0185_REV03!F:F,IFERROR(IF(AD67=AH67,AI67,AH67),"---"))&gt;0,"---",IFERROR(IF(AD67=AH67,AI67,AH67),"---")))))=1,IF(AH67&lt;&gt;"---",VLOOKUP(AD67,CALC_CONN_TEI0185_REV03!F:M,8,0),IF(IFERROR(IF(AD67=AH67,AI67,AH67),"---")="---","---",IF(COUNTIF(CALC_CONN_TEI0185_REV03!F:F,IFERROR(IF(AD67=AH67,AI67,AH67),"---"))&gt;0,"---",IFERROR(IF(AD67=AH67,AI67,AH67),"---")))),"---")</f>
        <v>---</v>
      </c>
      <c r="AK67" t="str">
        <f>IF(COUNTIF(CALC_CONN_TEI0185_REV03!F:F,IF(AH67&lt;&gt;"---",VLOOKUP(AD67,CALC_CONN_TEI0185_REV03!F:M,8,0),IF(IFERROR(IF(AD67=AH67,AI67,AH67),"---")="---","---",IF(COUNTIF(CALC_CONN_TEI0185_REV03!F:F,IFERROR(IF(AD67=AH67,AI67,AH67),"---"))&gt;0,"---",IFERROR(IF(AD67=AH67,AI67,AH67),"---")))))=0,IF(AH67&lt;&gt;"---",VLOOKUP(AD67,CALC_CONN_TEI0185_REV03!F:M,8,0),IF(IFERROR(IF(AD67=AH67,AI67,AH67),"---")="---","---",IF(COUNTIF(CALC_CONN_TEI0185_REV03!F:F,IFERROR(IF(AD67=AH67,AI67,AH67),"---"))&gt;0,"---",IFERROR(IF(AD67=AH67,AI67,AH67),"---")))),"---")</f>
        <v>---</v>
      </c>
      <c r="AO67" t="s">
        <v>2008</v>
      </c>
      <c r="AP67" t="s">
        <v>4098</v>
      </c>
      <c r="AQ67" t="s">
        <v>1779</v>
      </c>
      <c r="AR67" t="e">
        <v>#N/A</v>
      </c>
    </row>
    <row r="68" spans="1:44" x14ac:dyDescent="0.25">
      <c r="A68" t="str">
        <f t="shared" si="0"/>
        <v>J1-B32</v>
      </c>
      <c r="B68" t="str">
        <f t="shared" si="1"/>
        <v>GND</v>
      </c>
      <c r="C68" t="str">
        <f t="shared" si="2"/>
        <v>J1-GND</v>
      </c>
      <c r="D68" t="str">
        <f t="shared" si="3"/>
        <v>J1-B32</v>
      </c>
      <c r="E68" t="s">
        <v>169</v>
      </c>
      <c r="F68" t="s">
        <v>449</v>
      </c>
      <c r="G68" t="s">
        <v>294</v>
      </c>
      <c r="L68" t="s">
        <v>450</v>
      </c>
      <c r="M68" t="s">
        <v>288</v>
      </c>
      <c r="N68">
        <v>209.87</v>
      </c>
      <c r="AB68" t="str">
        <f>B2B!D65</f>
        <v>J1</v>
      </c>
      <c r="AC68" t="str">
        <f>B2B!E65</f>
        <v>63</v>
      </c>
      <c r="AD68" t="str">
        <f t="shared" si="4"/>
        <v>J1-63</v>
      </c>
      <c r="AE68" t="e">
        <f t="shared" si="5"/>
        <v>#N/A</v>
      </c>
      <c r="AF68" t="str">
        <f t="shared" si="6"/>
        <v>--</v>
      </c>
      <c r="AG68" t="e">
        <f t="shared" si="7"/>
        <v>#N/A</v>
      </c>
      <c r="AH68" t="str">
        <f>IF(IFERROR(IF(IF(AF68="--",INDEX(D:D,MATCH(AE68,INDEX(B:B,MATCH(AE68,B:B,)+1):B10582,)+MATCH(AE68,B:B,)))=D68,VLOOKUP(AE68,B:D,3,0),IF(AF68="--",INDEX(D:D,MATCH(AE68,INDEX(B:B,MATCH(AE68,B:B,)+1):B10582,)+MATCH(AE68,B:B,)),"---")),"---")=AD68,"---",IFERROR(IF(IF(AF68="--",INDEX(D:D,MATCH(AE68,INDEX(B:B,MATCH(AE68,B:B,)+1):B10582,)+MATCH(AE68,B:B,)))=AD68,VLOOKUP(AE68,B:D,3,0),IF(AF68="--",INDEX(D:D,MATCH(AE68,INDEX(B:B,MATCH(AE68,B:B,)+1):B10582,)+MATCH(AE68,B:B,)),"---")),"---"))</f>
        <v>---</v>
      </c>
      <c r="AI68" t="str">
        <f t="shared" si="8"/>
        <v>--</v>
      </c>
      <c r="AJ68" t="str">
        <f>IF(COUNTIF(CALC_CONN_TEI0185_REV03!F:F,IF(AH68&lt;&gt;"---",VLOOKUP(AD68,CALC_CONN_TEI0185_REV03!F:M,8,0),IF(IFERROR(IF(AD68=AH68,AI68,AH68),"---")="---","---",IF(COUNTIF(CALC_CONN_TEI0185_REV03!F:F,IFERROR(IF(AD68=AH68,AI68,AH68),"---"))&gt;0,"---",IFERROR(IF(AD68=AH68,AI68,AH68),"---")))))=1,IF(AH68&lt;&gt;"---",VLOOKUP(AD68,CALC_CONN_TEI0185_REV03!F:M,8,0),IF(IFERROR(IF(AD68=AH68,AI68,AH68),"---")="---","---",IF(COUNTIF(CALC_CONN_TEI0185_REV03!F:F,IFERROR(IF(AD68=AH68,AI68,AH68),"---"))&gt;0,"---",IFERROR(IF(AD68=AH68,AI68,AH68),"---")))),"---")</f>
        <v>---</v>
      </c>
      <c r="AK68" t="str">
        <f>IF(COUNTIF(CALC_CONN_TEI0185_REV03!F:F,IF(AH68&lt;&gt;"---",VLOOKUP(AD68,CALC_CONN_TEI0185_REV03!F:M,8,0),IF(IFERROR(IF(AD68=AH68,AI68,AH68),"---")="---","---",IF(COUNTIF(CALC_CONN_TEI0185_REV03!F:F,IFERROR(IF(AD68=AH68,AI68,AH68),"---"))&gt;0,"---",IFERROR(IF(AD68=AH68,AI68,AH68),"---")))))=0,IF(AH68&lt;&gt;"---",VLOOKUP(AD68,CALC_CONN_TEI0185_REV03!F:M,8,0),IF(IFERROR(IF(AD68=AH68,AI68,AH68),"---")="---","---",IF(COUNTIF(CALC_CONN_TEI0185_REV03!F:F,IFERROR(IF(AD68=AH68,AI68,AH68),"---"))&gt;0,"---",IFERROR(IF(AD68=AH68,AI68,AH68),"---")))),"---")</f>
        <v>---</v>
      </c>
      <c r="AO68" t="s">
        <v>1253</v>
      </c>
      <c r="AP68" t="s">
        <v>4103</v>
      </c>
      <c r="AQ68" t="s">
        <v>1265</v>
      </c>
      <c r="AR68" t="e">
        <v>#N/A</v>
      </c>
    </row>
    <row r="69" spans="1:44" x14ac:dyDescent="0.25">
      <c r="A69" t="str">
        <f t="shared" si="0"/>
        <v>J2-1</v>
      </c>
      <c r="B69" t="str">
        <f t="shared" si="1"/>
        <v>VBUS1</v>
      </c>
      <c r="C69" t="str">
        <f t="shared" si="2"/>
        <v>J2-VBUS1</v>
      </c>
      <c r="D69" t="str">
        <f t="shared" si="3"/>
        <v>J2-1</v>
      </c>
      <c r="E69" t="s">
        <v>270</v>
      </c>
      <c r="F69">
        <v>1</v>
      </c>
      <c r="G69" t="s">
        <v>451</v>
      </c>
      <c r="L69" t="s">
        <v>370</v>
      </c>
      <c r="M69" t="s">
        <v>288</v>
      </c>
      <c r="N69">
        <v>211.59119999999999</v>
      </c>
      <c r="AB69" t="str">
        <f>B2B!D66</f>
        <v>J1</v>
      </c>
      <c r="AC69" t="str">
        <f>B2B!E66</f>
        <v>64</v>
      </c>
      <c r="AD69" t="str">
        <f t="shared" si="4"/>
        <v>J1-64</v>
      </c>
      <c r="AE69" t="e">
        <f t="shared" si="5"/>
        <v>#N/A</v>
      </c>
      <c r="AF69" t="str">
        <f t="shared" si="6"/>
        <v>--</v>
      </c>
      <c r="AG69" t="e">
        <f t="shared" si="7"/>
        <v>#N/A</v>
      </c>
      <c r="AH69" t="str">
        <f>IF(IFERROR(IF(IF(AF69="--",INDEX(D:D,MATCH(AE69,INDEX(B:B,MATCH(AE69,B:B,)+1):B10583,)+MATCH(AE69,B:B,)))=D69,VLOOKUP(AE69,B:D,3,0),IF(AF69="--",INDEX(D:D,MATCH(AE69,INDEX(B:B,MATCH(AE69,B:B,)+1):B10583,)+MATCH(AE69,B:B,)),"---")),"---")=AD69,"---",IFERROR(IF(IF(AF69="--",INDEX(D:D,MATCH(AE69,INDEX(B:B,MATCH(AE69,B:B,)+1):B10583,)+MATCH(AE69,B:B,)))=AD69,VLOOKUP(AE69,B:D,3,0),IF(AF69="--",INDEX(D:D,MATCH(AE69,INDEX(B:B,MATCH(AE69,B:B,)+1):B10583,)+MATCH(AE69,B:B,)),"---")),"---"))</f>
        <v>---</v>
      </c>
      <c r="AI69" t="str">
        <f t="shared" si="8"/>
        <v>--</v>
      </c>
      <c r="AJ69" t="str">
        <f>IF(COUNTIF(CALC_CONN_TEI0185_REV03!F:F,IF(AH69&lt;&gt;"---",VLOOKUP(AD69,CALC_CONN_TEI0185_REV03!F:M,8,0),IF(IFERROR(IF(AD69=AH69,AI69,AH69),"---")="---","---",IF(COUNTIF(CALC_CONN_TEI0185_REV03!F:F,IFERROR(IF(AD69=AH69,AI69,AH69),"---"))&gt;0,"---",IFERROR(IF(AD69=AH69,AI69,AH69),"---")))))=1,IF(AH69&lt;&gt;"---",VLOOKUP(AD69,CALC_CONN_TEI0185_REV03!F:M,8,0),IF(IFERROR(IF(AD69=AH69,AI69,AH69),"---")="---","---",IF(COUNTIF(CALC_CONN_TEI0185_REV03!F:F,IFERROR(IF(AD69=AH69,AI69,AH69),"---"))&gt;0,"---",IFERROR(IF(AD69=AH69,AI69,AH69),"---")))),"---")</f>
        <v>---</v>
      </c>
      <c r="AK69" t="str">
        <f>IF(COUNTIF(CALC_CONN_TEI0185_REV03!F:F,IF(AH69&lt;&gt;"---",VLOOKUP(AD69,CALC_CONN_TEI0185_REV03!F:M,8,0),IF(IFERROR(IF(AD69=AH69,AI69,AH69),"---")="---","---",IF(COUNTIF(CALC_CONN_TEI0185_REV03!F:F,IFERROR(IF(AD69=AH69,AI69,AH69),"---"))&gt;0,"---",IFERROR(IF(AD69=AH69,AI69,AH69),"---")))))=0,IF(AH69&lt;&gt;"---",VLOOKUP(AD69,CALC_CONN_TEI0185_REV03!F:M,8,0),IF(IFERROR(IF(AD69=AH69,AI69,AH69),"---")="---","---",IF(COUNTIF(CALC_CONN_TEI0185_REV03!F:F,IFERROR(IF(AD69=AH69,AI69,AH69),"---"))&gt;0,"---",IFERROR(IF(AD69=AH69,AI69,AH69),"---")))),"---")</f>
        <v>---</v>
      </c>
      <c r="AO69" t="s">
        <v>1250</v>
      </c>
      <c r="AP69" t="s">
        <v>4103</v>
      </c>
      <c r="AQ69" t="s">
        <v>1262</v>
      </c>
      <c r="AR69" t="e">
        <v>#N/A</v>
      </c>
    </row>
    <row r="70" spans="1:44" x14ac:dyDescent="0.25">
      <c r="A70" t="str">
        <f t="shared" ref="A70:A133" si="9">$E70&amp;"-"&amp;$F70</f>
        <v>J2-2</v>
      </c>
      <c r="B70" t="str">
        <f t="shared" ref="B70:B133" si="10">IF(OR(E70=$A$2,E70=$B$2,E70=$C$2,E70=$D$2),"--",G70)</f>
        <v>USB_D1_N</v>
      </c>
      <c r="C70" t="str">
        <f t="shared" ref="C70:C133" si="11">$E70&amp;"-"&amp;$G70</f>
        <v>J2-USB_D1_N</v>
      </c>
      <c r="D70" t="str">
        <f t="shared" ref="D70:D133" si="12">A70</f>
        <v>J2-2</v>
      </c>
      <c r="E70" t="s">
        <v>270</v>
      </c>
      <c r="F70">
        <v>2</v>
      </c>
      <c r="G70" t="s">
        <v>452</v>
      </c>
      <c r="L70" t="s">
        <v>372</v>
      </c>
      <c r="M70" t="s">
        <v>288</v>
      </c>
      <c r="N70">
        <v>213.3818</v>
      </c>
      <c r="AB70" t="str">
        <f>B2B!D67</f>
        <v>J1</v>
      </c>
      <c r="AC70" t="str">
        <f>B2B!E67</f>
        <v>65</v>
      </c>
      <c r="AD70" t="str">
        <f t="shared" si="4"/>
        <v>J1-65</v>
      </c>
      <c r="AE70" t="e">
        <f t="shared" si="5"/>
        <v>#N/A</v>
      </c>
      <c r="AF70" t="str">
        <f t="shared" si="6"/>
        <v>--</v>
      </c>
      <c r="AG70" t="e">
        <f t="shared" si="7"/>
        <v>#N/A</v>
      </c>
      <c r="AH70" t="str">
        <f>IF(IFERROR(IF(IF(AF70="--",INDEX(D:D,MATCH(AE70,INDEX(B:B,MATCH(AE70,B:B,)+1):B10584,)+MATCH(AE70,B:B,)))=D70,VLOOKUP(AE70,B:D,3,0),IF(AF70="--",INDEX(D:D,MATCH(AE70,INDEX(B:B,MATCH(AE70,B:B,)+1):B10584,)+MATCH(AE70,B:B,)),"---")),"---")=AD70,"---",IFERROR(IF(IF(AF70="--",INDEX(D:D,MATCH(AE70,INDEX(B:B,MATCH(AE70,B:B,)+1):B10584,)+MATCH(AE70,B:B,)))=AD70,VLOOKUP(AE70,B:D,3,0),IF(AF70="--",INDEX(D:D,MATCH(AE70,INDEX(B:B,MATCH(AE70,B:B,)+1):B10584,)+MATCH(AE70,B:B,)),"---")),"---"))</f>
        <v>---</v>
      </c>
      <c r="AI70" t="str">
        <f t="shared" si="8"/>
        <v>--</v>
      </c>
      <c r="AJ70" t="str">
        <f>IF(COUNTIF(CALC_CONN_TEI0185_REV03!F:F,IF(AH70&lt;&gt;"---",VLOOKUP(AD70,CALC_CONN_TEI0185_REV03!F:M,8,0),IF(IFERROR(IF(AD70=AH70,AI70,AH70),"---")="---","---",IF(COUNTIF(CALC_CONN_TEI0185_REV03!F:F,IFERROR(IF(AD70=AH70,AI70,AH70),"---"))&gt;0,"---",IFERROR(IF(AD70=AH70,AI70,AH70),"---")))))=1,IF(AH70&lt;&gt;"---",VLOOKUP(AD70,CALC_CONN_TEI0185_REV03!F:M,8,0),IF(IFERROR(IF(AD70=AH70,AI70,AH70),"---")="---","---",IF(COUNTIF(CALC_CONN_TEI0185_REV03!F:F,IFERROR(IF(AD70=AH70,AI70,AH70),"---"))&gt;0,"---",IFERROR(IF(AD70=AH70,AI70,AH70),"---")))),"---")</f>
        <v>---</v>
      </c>
      <c r="AK70" t="str">
        <f>IF(COUNTIF(CALC_CONN_TEI0185_REV03!F:F,IF(AH70&lt;&gt;"---",VLOOKUP(AD70,CALC_CONN_TEI0185_REV03!F:M,8,0),IF(IFERROR(IF(AD70=AH70,AI70,AH70),"---")="---","---",IF(COUNTIF(CALC_CONN_TEI0185_REV03!F:F,IFERROR(IF(AD70=AH70,AI70,AH70),"---"))&gt;0,"---",IFERROR(IF(AD70=AH70,AI70,AH70),"---")))))=0,IF(AH70&lt;&gt;"---",VLOOKUP(AD70,CALC_CONN_TEI0185_REV03!F:M,8,0),IF(IFERROR(IF(AD70=AH70,AI70,AH70),"---")="---","---",IF(COUNTIF(CALC_CONN_TEI0185_REV03!F:F,IFERROR(IF(AD70=AH70,AI70,AH70),"---"))&gt;0,"---",IFERROR(IF(AD70=AH70,AI70,AH70),"---")))),"---")</f>
        <v>---</v>
      </c>
    </row>
    <row r="71" spans="1:44" x14ac:dyDescent="0.25">
      <c r="A71" t="str">
        <f t="shared" si="9"/>
        <v>J2-3</v>
      </c>
      <c r="B71" t="str">
        <f t="shared" si="10"/>
        <v>USB_D1_P</v>
      </c>
      <c r="C71" t="str">
        <f t="shared" si="11"/>
        <v>J2-USB_D1_P</v>
      </c>
      <c r="D71" t="str">
        <f t="shared" si="12"/>
        <v>J2-3</v>
      </c>
      <c r="E71" t="s">
        <v>270</v>
      </c>
      <c r="F71">
        <v>3</v>
      </c>
      <c r="G71" t="s">
        <v>453</v>
      </c>
      <c r="L71" t="s">
        <v>374</v>
      </c>
      <c r="M71" t="s">
        <v>288</v>
      </c>
      <c r="N71">
        <v>213.53960000000001</v>
      </c>
      <c r="AB71" t="str">
        <f>B2B!D68</f>
        <v>J1</v>
      </c>
      <c r="AC71" t="str">
        <f>B2B!E68</f>
        <v>66</v>
      </c>
      <c r="AD71" t="str">
        <f t="shared" ref="AD71:AD134" si="13">AB71&amp;"-"&amp;AC71</f>
        <v>J1-66</v>
      </c>
      <c r="AE71" t="e">
        <f t="shared" ref="AE71:AE134" si="14">VLOOKUP(AD71,A:G,7,0)</f>
        <v>#N/A</v>
      </c>
      <c r="AF71" t="str">
        <f t="shared" ref="AF71:AF134" si="15">IF(
IF(
IFERROR(VLOOKUP(AE71,$AM$6:$AM$50,1,),1)=1,1,0),
IFERROR(VLOOKUP($F$2&amp;"-"&amp;AE71,C:G,4,0),
"--"),"---")</f>
        <v>--</v>
      </c>
      <c r="AG71" t="e">
        <f t="shared" ref="AG71:AG134" si="16">IF(AF71&lt;&gt;"---",VLOOKUP(AE71,L:N,3,0),"---")</f>
        <v>#N/A</v>
      </c>
      <c r="AH71" t="str">
        <f>IF(IFERROR(IF(IF(AF71="--",INDEX(D:D,MATCH(AE71,INDEX(B:B,MATCH(AE71,B:B,)+1):B10585,)+MATCH(AE71,B:B,)))=D71,VLOOKUP(AE71,B:D,3,0),IF(AF71="--",INDEX(D:D,MATCH(AE71,INDEX(B:B,MATCH(AE71,B:B,)+1):B10585,)+MATCH(AE71,B:B,)),"---")),"---")=AD71,"---",IFERROR(IF(IF(AF71="--",INDEX(D:D,MATCH(AE71,INDEX(B:B,MATCH(AE71,B:B,)+1):B10585,)+MATCH(AE71,B:B,)))=AD71,VLOOKUP(AE71,B:D,3,0),IF(AF71="--",INDEX(D:D,MATCH(AE71,INDEX(B:B,MATCH(AE71,B:B,)+1):B10585,)+MATCH(AE71,B:B,)),"---")),"---"))</f>
        <v>---</v>
      </c>
      <c r="AI71" t="str">
        <f t="shared" ref="AI71:AI134" si="17">IFERROR(IF(IF(COUNTIF($AO$6:$AQ$150,AE71)&gt;0,"---","--")="---",VLOOKUP(AE71,$AO$6:$AQ$150,2,0),"--"),"---")</f>
        <v>--</v>
      </c>
      <c r="AJ71" t="str">
        <f>IF(COUNTIF(CALC_CONN_TEI0185_REV03!F:F,IF(AH71&lt;&gt;"---",VLOOKUP(AD71,CALC_CONN_TEI0185_REV03!F:M,8,0),IF(IFERROR(IF(AD71=AH71,AI71,AH71),"---")="---","---",IF(COUNTIF(CALC_CONN_TEI0185_REV03!F:F,IFERROR(IF(AD71=AH71,AI71,AH71),"---"))&gt;0,"---",IFERROR(IF(AD71=AH71,AI71,AH71),"---")))))=1,IF(AH71&lt;&gt;"---",VLOOKUP(AD71,CALC_CONN_TEI0185_REV03!F:M,8,0),IF(IFERROR(IF(AD71=AH71,AI71,AH71),"---")="---","---",IF(COUNTIF(CALC_CONN_TEI0185_REV03!F:F,IFERROR(IF(AD71=AH71,AI71,AH71),"---"))&gt;0,"---",IFERROR(IF(AD71=AH71,AI71,AH71),"---")))),"---")</f>
        <v>---</v>
      </c>
      <c r="AK71" t="str">
        <f>IF(COUNTIF(CALC_CONN_TEI0185_REV03!F:F,IF(AH71&lt;&gt;"---",VLOOKUP(AD71,CALC_CONN_TEI0185_REV03!F:M,8,0),IF(IFERROR(IF(AD71=AH71,AI71,AH71),"---")="---","---",IF(COUNTIF(CALC_CONN_TEI0185_REV03!F:F,IFERROR(IF(AD71=AH71,AI71,AH71),"---"))&gt;0,"---",IFERROR(IF(AD71=AH71,AI71,AH71),"---")))))=0,IF(AH71&lt;&gt;"---",VLOOKUP(AD71,CALC_CONN_TEI0185_REV03!F:M,8,0),IF(IFERROR(IF(AD71=AH71,AI71,AH71),"---")="---","---",IF(COUNTIF(CALC_CONN_TEI0185_REV03!F:F,IFERROR(IF(AD71=AH71,AI71,AH71),"---"))&gt;0,"---",IFERROR(IF(AD71=AH71,AI71,AH71),"---")))),"---")</f>
        <v>---</v>
      </c>
    </row>
    <row r="72" spans="1:44" x14ac:dyDescent="0.25">
      <c r="A72" t="str">
        <f t="shared" si="9"/>
        <v>J2-4</v>
      </c>
      <c r="B72" t="str">
        <f t="shared" si="10"/>
        <v>GND</v>
      </c>
      <c r="C72" t="str">
        <f t="shared" si="11"/>
        <v>J2-GND</v>
      </c>
      <c r="D72" t="str">
        <f t="shared" si="12"/>
        <v>J2-4</v>
      </c>
      <c r="E72" t="s">
        <v>270</v>
      </c>
      <c r="F72">
        <v>4</v>
      </c>
      <c r="G72" t="s">
        <v>294</v>
      </c>
      <c r="L72" t="s">
        <v>376</v>
      </c>
      <c r="M72" t="s">
        <v>288</v>
      </c>
      <c r="N72">
        <v>200.4708</v>
      </c>
      <c r="AB72" t="str">
        <f>B2B!D69</f>
        <v>J1</v>
      </c>
      <c r="AC72" t="str">
        <f>B2B!E69</f>
        <v>67</v>
      </c>
      <c r="AD72" t="str">
        <f t="shared" si="13"/>
        <v>J1-67</v>
      </c>
      <c r="AE72" t="e">
        <f t="shared" si="14"/>
        <v>#N/A</v>
      </c>
      <c r="AF72" t="str">
        <f t="shared" si="15"/>
        <v>--</v>
      </c>
      <c r="AG72" t="e">
        <f t="shared" si="16"/>
        <v>#N/A</v>
      </c>
      <c r="AH72" t="str">
        <f>IF(IFERROR(IF(IF(AF72="--",INDEX(D:D,MATCH(AE72,INDEX(B:B,MATCH(AE72,B:B,)+1):B10586,)+MATCH(AE72,B:B,)))=D72,VLOOKUP(AE72,B:D,3,0),IF(AF72="--",INDEX(D:D,MATCH(AE72,INDEX(B:B,MATCH(AE72,B:B,)+1):B10586,)+MATCH(AE72,B:B,)),"---")),"---")=AD72,"---",IFERROR(IF(IF(AF72="--",INDEX(D:D,MATCH(AE72,INDEX(B:B,MATCH(AE72,B:B,)+1):B10586,)+MATCH(AE72,B:B,)))=AD72,VLOOKUP(AE72,B:D,3,0),IF(AF72="--",INDEX(D:D,MATCH(AE72,INDEX(B:B,MATCH(AE72,B:B,)+1):B10586,)+MATCH(AE72,B:B,)),"---")),"---"))</f>
        <v>---</v>
      </c>
      <c r="AI72" t="str">
        <f t="shared" si="17"/>
        <v>--</v>
      </c>
      <c r="AJ72" t="str">
        <f>IF(COUNTIF(CALC_CONN_TEI0185_REV03!F:F,IF(AH72&lt;&gt;"---",VLOOKUP(AD72,CALC_CONN_TEI0185_REV03!F:M,8,0),IF(IFERROR(IF(AD72=AH72,AI72,AH72),"---")="---","---",IF(COUNTIF(CALC_CONN_TEI0185_REV03!F:F,IFERROR(IF(AD72=AH72,AI72,AH72),"---"))&gt;0,"---",IFERROR(IF(AD72=AH72,AI72,AH72),"---")))))=1,IF(AH72&lt;&gt;"---",VLOOKUP(AD72,CALC_CONN_TEI0185_REV03!F:M,8,0),IF(IFERROR(IF(AD72=AH72,AI72,AH72),"---")="---","---",IF(COUNTIF(CALC_CONN_TEI0185_REV03!F:F,IFERROR(IF(AD72=AH72,AI72,AH72),"---"))&gt;0,"---",IFERROR(IF(AD72=AH72,AI72,AH72),"---")))),"---")</f>
        <v>---</v>
      </c>
      <c r="AK72" t="str">
        <f>IF(COUNTIF(CALC_CONN_TEI0185_REV03!F:F,IF(AH72&lt;&gt;"---",VLOOKUP(AD72,CALC_CONN_TEI0185_REV03!F:M,8,0),IF(IFERROR(IF(AD72=AH72,AI72,AH72),"---")="---","---",IF(COUNTIF(CALC_CONN_TEI0185_REV03!F:F,IFERROR(IF(AD72=AH72,AI72,AH72),"---"))&gt;0,"---",IFERROR(IF(AD72=AH72,AI72,AH72),"---")))))=0,IF(AH72&lt;&gt;"---",VLOOKUP(AD72,CALC_CONN_TEI0185_REV03!F:M,8,0),IF(IFERROR(IF(AD72=AH72,AI72,AH72),"---")="---","---",IF(COUNTIF(CALC_CONN_TEI0185_REV03!F:F,IFERROR(IF(AD72=AH72,AI72,AH72),"---"))&gt;0,"---",IFERROR(IF(AD72=AH72,AI72,AH72),"---")))),"---")</f>
        <v>---</v>
      </c>
    </row>
    <row r="73" spans="1:44" x14ac:dyDescent="0.25">
      <c r="A73" t="str">
        <f t="shared" si="9"/>
        <v>J2-5</v>
      </c>
      <c r="B73" t="str">
        <f t="shared" si="10"/>
        <v>USB_SSRX_D1_N</v>
      </c>
      <c r="C73" t="str">
        <f t="shared" si="11"/>
        <v>J2-USB_SSRX_D1_N</v>
      </c>
      <c r="D73" t="str">
        <f t="shared" si="12"/>
        <v>J2-5</v>
      </c>
      <c r="E73" t="s">
        <v>270</v>
      </c>
      <c r="F73">
        <v>5</v>
      </c>
      <c r="G73" t="s">
        <v>454</v>
      </c>
      <c r="L73" t="s">
        <v>378</v>
      </c>
      <c r="M73" t="s">
        <v>288</v>
      </c>
      <c r="N73">
        <v>212.803</v>
      </c>
      <c r="AB73" t="str">
        <f>B2B!D70</f>
        <v>J1</v>
      </c>
      <c r="AC73" t="str">
        <f>B2B!E70</f>
        <v>68</v>
      </c>
      <c r="AD73" t="str">
        <f t="shared" si="13"/>
        <v>J1-68</v>
      </c>
      <c r="AE73" t="e">
        <f t="shared" si="14"/>
        <v>#N/A</v>
      </c>
      <c r="AF73" t="str">
        <f t="shared" si="15"/>
        <v>--</v>
      </c>
      <c r="AG73" t="e">
        <f t="shared" si="16"/>
        <v>#N/A</v>
      </c>
      <c r="AH73" t="str">
        <f>IF(IFERROR(IF(IF(AF73="--",INDEX(D:D,MATCH(AE73,INDEX(B:B,MATCH(AE73,B:B,)+1):B10587,)+MATCH(AE73,B:B,)))=D73,VLOOKUP(AE73,B:D,3,0),IF(AF73="--",INDEX(D:D,MATCH(AE73,INDEX(B:B,MATCH(AE73,B:B,)+1):B10587,)+MATCH(AE73,B:B,)),"---")),"---")=AD73,"---",IFERROR(IF(IF(AF73="--",INDEX(D:D,MATCH(AE73,INDEX(B:B,MATCH(AE73,B:B,)+1):B10587,)+MATCH(AE73,B:B,)))=AD73,VLOOKUP(AE73,B:D,3,0),IF(AF73="--",INDEX(D:D,MATCH(AE73,INDEX(B:B,MATCH(AE73,B:B,)+1):B10587,)+MATCH(AE73,B:B,)),"---")),"---"))</f>
        <v>---</v>
      </c>
      <c r="AI73" t="str">
        <f t="shared" si="17"/>
        <v>--</v>
      </c>
      <c r="AJ73" t="str">
        <f>IF(COUNTIF(CALC_CONN_TEI0185_REV03!F:F,IF(AH73&lt;&gt;"---",VLOOKUP(AD73,CALC_CONN_TEI0185_REV03!F:M,8,0),IF(IFERROR(IF(AD73=AH73,AI73,AH73),"---")="---","---",IF(COUNTIF(CALC_CONN_TEI0185_REV03!F:F,IFERROR(IF(AD73=AH73,AI73,AH73),"---"))&gt;0,"---",IFERROR(IF(AD73=AH73,AI73,AH73),"---")))))=1,IF(AH73&lt;&gt;"---",VLOOKUP(AD73,CALC_CONN_TEI0185_REV03!F:M,8,0),IF(IFERROR(IF(AD73=AH73,AI73,AH73),"---")="---","---",IF(COUNTIF(CALC_CONN_TEI0185_REV03!F:F,IFERROR(IF(AD73=AH73,AI73,AH73),"---"))&gt;0,"---",IFERROR(IF(AD73=AH73,AI73,AH73),"---")))),"---")</f>
        <v>---</v>
      </c>
      <c r="AK73" t="str">
        <f>IF(COUNTIF(CALC_CONN_TEI0185_REV03!F:F,IF(AH73&lt;&gt;"---",VLOOKUP(AD73,CALC_CONN_TEI0185_REV03!F:M,8,0),IF(IFERROR(IF(AD73=AH73,AI73,AH73),"---")="---","---",IF(COUNTIF(CALC_CONN_TEI0185_REV03!F:F,IFERROR(IF(AD73=AH73,AI73,AH73),"---"))&gt;0,"---",IFERROR(IF(AD73=AH73,AI73,AH73),"---")))))=0,IF(AH73&lt;&gt;"---",VLOOKUP(AD73,CALC_CONN_TEI0185_REV03!F:M,8,0),IF(IFERROR(IF(AD73=AH73,AI73,AH73),"---")="---","---",IF(COUNTIF(CALC_CONN_TEI0185_REV03!F:F,IFERROR(IF(AD73=AH73,AI73,AH73),"---"))&gt;0,"---",IFERROR(IF(AD73=AH73,AI73,AH73),"---")))),"---")</f>
        <v>---</v>
      </c>
    </row>
    <row r="74" spans="1:44" x14ac:dyDescent="0.25">
      <c r="A74" t="str">
        <f t="shared" si="9"/>
        <v>J2-6</v>
      </c>
      <c r="B74" t="str">
        <f t="shared" si="10"/>
        <v>USB_SSRX_D1_P</v>
      </c>
      <c r="C74" t="str">
        <f t="shared" si="11"/>
        <v>J2-USB_SSRX_D1_P</v>
      </c>
      <c r="D74" t="str">
        <f t="shared" si="12"/>
        <v>J2-6</v>
      </c>
      <c r="E74" t="s">
        <v>270</v>
      </c>
      <c r="F74">
        <v>6</v>
      </c>
      <c r="G74" t="s">
        <v>455</v>
      </c>
      <c r="L74" t="s">
        <v>381</v>
      </c>
      <c r="M74" t="s">
        <v>288</v>
      </c>
      <c r="N74">
        <v>209.6534</v>
      </c>
      <c r="AB74" t="str">
        <f>B2B!D71</f>
        <v>J1</v>
      </c>
      <c r="AC74" t="str">
        <f>B2B!E71</f>
        <v>69</v>
      </c>
      <c r="AD74" t="str">
        <f t="shared" si="13"/>
        <v>J1-69</v>
      </c>
      <c r="AE74" t="e">
        <f t="shared" si="14"/>
        <v>#N/A</v>
      </c>
      <c r="AF74" t="str">
        <f t="shared" si="15"/>
        <v>--</v>
      </c>
      <c r="AG74" t="e">
        <f t="shared" si="16"/>
        <v>#N/A</v>
      </c>
      <c r="AH74" t="str">
        <f>IF(IFERROR(IF(IF(AF74="--",INDEX(D:D,MATCH(AE74,INDEX(B:B,MATCH(AE74,B:B,)+1):B10588,)+MATCH(AE74,B:B,)))=D74,VLOOKUP(AE74,B:D,3,0),IF(AF74="--",INDEX(D:D,MATCH(AE74,INDEX(B:B,MATCH(AE74,B:B,)+1):B10588,)+MATCH(AE74,B:B,)),"---")),"---")=AD74,"---",IFERROR(IF(IF(AF74="--",INDEX(D:D,MATCH(AE74,INDEX(B:B,MATCH(AE74,B:B,)+1):B10588,)+MATCH(AE74,B:B,)))=AD74,VLOOKUP(AE74,B:D,3,0),IF(AF74="--",INDEX(D:D,MATCH(AE74,INDEX(B:B,MATCH(AE74,B:B,)+1):B10588,)+MATCH(AE74,B:B,)),"---")),"---"))</f>
        <v>---</v>
      </c>
      <c r="AI74" t="str">
        <f t="shared" si="17"/>
        <v>--</v>
      </c>
      <c r="AJ74" t="str">
        <f>IF(COUNTIF(CALC_CONN_TEI0185_REV03!F:F,IF(AH74&lt;&gt;"---",VLOOKUP(AD74,CALC_CONN_TEI0185_REV03!F:M,8,0),IF(IFERROR(IF(AD74=AH74,AI74,AH74),"---")="---","---",IF(COUNTIF(CALC_CONN_TEI0185_REV03!F:F,IFERROR(IF(AD74=AH74,AI74,AH74),"---"))&gt;0,"---",IFERROR(IF(AD74=AH74,AI74,AH74),"---")))))=1,IF(AH74&lt;&gt;"---",VLOOKUP(AD74,CALC_CONN_TEI0185_REV03!F:M,8,0),IF(IFERROR(IF(AD74=AH74,AI74,AH74),"---")="---","---",IF(COUNTIF(CALC_CONN_TEI0185_REV03!F:F,IFERROR(IF(AD74=AH74,AI74,AH74),"---"))&gt;0,"---",IFERROR(IF(AD74=AH74,AI74,AH74),"---")))),"---")</f>
        <v>---</v>
      </c>
      <c r="AK74" t="str">
        <f>IF(COUNTIF(CALC_CONN_TEI0185_REV03!F:F,IF(AH74&lt;&gt;"---",VLOOKUP(AD74,CALC_CONN_TEI0185_REV03!F:M,8,0),IF(IFERROR(IF(AD74=AH74,AI74,AH74),"---")="---","---",IF(COUNTIF(CALC_CONN_TEI0185_REV03!F:F,IFERROR(IF(AD74=AH74,AI74,AH74),"---"))&gt;0,"---",IFERROR(IF(AD74=AH74,AI74,AH74),"---")))))=0,IF(AH74&lt;&gt;"---",VLOOKUP(AD74,CALC_CONN_TEI0185_REV03!F:M,8,0),IF(IFERROR(IF(AD74=AH74,AI74,AH74),"---")="---","---",IF(COUNTIF(CALC_CONN_TEI0185_REV03!F:F,IFERROR(IF(AD74=AH74,AI74,AH74),"---"))&gt;0,"---",IFERROR(IF(AD74=AH74,AI74,AH74),"---")))),"---")</f>
        <v>---</v>
      </c>
    </row>
    <row r="75" spans="1:44" x14ac:dyDescent="0.25">
      <c r="A75" t="str">
        <f t="shared" si="9"/>
        <v>J2-7</v>
      </c>
      <c r="B75" t="str">
        <f t="shared" si="10"/>
        <v>GND</v>
      </c>
      <c r="C75" t="str">
        <f t="shared" si="11"/>
        <v>J2-GND</v>
      </c>
      <c r="D75" t="str">
        <f t="shared" si="12"/>
        <v>J2-7</v>
      </c>
      <c r="E75" t="s">
        <v>270</v>
      </c>
      <c r="F75">
        <v>7</v>
      </c>
      <c r="G75" t="s">
        <v>294</v>
      </c>
      <c r="L75" t="s">
        <v>384</v>
      </c>
      <c r="M75" t="s">
        <v>288</v>
      </c>
      <c r="N75">
        <v>201.67009999999999</v>
      </c>
      <c r="AB75" t="str">
        <f>B2B!D72</f>
        <v>J1</v>
      </c>
      <c r="AC75" t="str">
        <f>B2B!E72</f>
        <v>70</v>
      </c>
      <c r="AD75" t="str">
        <f t="shared" si="13"/>
        <v>J1-70</v>
      </c>
      <c r="AE75" t="e">
        <f t="shared" si="14"/>
        <v>#N/A</v>
      </c>
      <c r="AF75" t="str">
        <f t="shared" si="15"/>
        <v>--</v>
      </c>
      <c r="AG75" t="e">
        <f t="shared" si="16"/>
        <v>#N/A</v>
      </c>
      <c r="AH75" t="str">
        <f>IF(IFERROR(IF(IF(AF75="--",INDEX(D:D,MATCH(AE75,INDEX(B:B,MATCH(AE75,B:B,)+1):B10589,)+MATCH(AE75,B:B,)))=D75,VLOOKUP(AE75,B:D,3,0),IF(AF75="--",INDEX(D:D,MATCH(AE75,INDEX(B:B,MATCH(AE75,B:B,)+1):B10589,)+MATCH(AE75,B:B,)),"---")),"---")=AD75,"---",IFERROR(IF(IF(AF75="--",INDEX(D:D,MATCH(AE75,INDEX(B:B,MATCH(AE75,B:B,)+1):B10589,)+MATCH(AE75,B:B,)))=AD75,VLOOKUP(AE75,B:D,3,0),IF(AF75="--",INDEX(D:D,MATCH(AE75,INDEX(B:B,MATCH(AE75,B:B,)+1):B10589,)+MATCH(AE75,B:B,)),"---")),"---"))</f>
        <v>---</v>
      </c>
      <c r="AI75" t="str">
        <f t="shared" si="17"/>
        <v>--</v>
      </c>
      <c r="AJ75" t="str">
        <f>IF(COUNTIF(CALC_CONN_TEI0185_REV03!F:F,IF(AH75&lt;&gt;"---",VLOOKUP(AD75,CALC_CONN_TEI0185_REV03!F:M,8,0),IF(IFERROR(IF(AD75=AH75,AI75,AH75),"---")="---","---",IF(COUNTIF(CALC_CONN_TEI0185_REV03!F:F,IFERROR(IF(AD75=AH75,AI75,AH75),"---"))&gt;0,"---",IFERROR(IF(AD75=AH75,AI75,AH75),"---")))))=1,IF(AH75&lt;&gt;"---",VLOOKUP(AD75,CALC_CONN_TEI0185_REV03!F:M,8,0),IF(IFERROR(IF(AD75=AH75,AI75,AH75),"---")="---","---",IF(COUNTIF(CALC_CONN_TEI0185_REV03!F:F,IFERROR(IF(AD75=AH75,AI75,AH75),"---"))&gt;0,"---",IFERROR(IF(AD75=AH75,AI75,AH75),"---")))),"---")</f>
        <v>---</v>
      </c>
      <c r="AK75" t="str">
        <f>IF(COUNTIF(CALC_CONN_TEI0185_REV03!F:F,IF(AH75&lt;&gt;"---",VLOOKUP(AD75,CALC_CONN_TEI0185_REV03!F:M,8,0),IF(IFERROR(IF(AD75=AH75,AI75,AH75),"---")="---","---",IF(COUNTIF(CALC_CONN_TEI0185_REV03!F:F,IFERROR(IF(AD75=AH75,AI75,AH75),"---"))&gt;0,"---",IFERROR(IF(AD75=AH75,AI75,AH75),"---")))))=0,IF(AH75&lt;&gt;"---",VLOOKUP(AD75,CALC_CONN_TEI0185_REV03!F:M,8,0),IF(IFERROR(IF(AD75=AH75,AI75,AH75),"---")="---","---",IF(COUNTIF(CALC_CONN_TEI0185_REV03!F:F,IFERROR(IF(AD75=AH75,AI75,AH75),"---"))&gt;0,"---",IFERROR(IF(AD75=AH75,AI75,AH75),"---")))),"---")</f>
        <v>---</v>
      </c>
    </row>
    <row r="76" spans="1:44" x14ac:dyDescent="0.25">
      <c r="A76" t="str">
        <f t="shared" si="9"/>
        <v>J2-8</v>
      </c>
      <c r="B76" t="str">
        <f t="shared" si="10"/>
        <v>USB_SSTX_D1_N</v>
      </c>
      <c r="C76" t="str">
        <f t="shared" si="11"/>
        <v>J2-USB_SSTX_D1_N</v>
      </c>
      <c r="D76" t="str">
        <f t="shared" si="12"/>
        <v>J2-8</v>
      </c>
      <c r="E76" t="s">
        <v>270</v>
      </c>
      <c r="F76">
        <v>8</v>
      </c>
      <c r="G76" t="s">
        <v>456</v>
      </c>
      <c r="L76" t="s">
        <v>457</v>
      </c>
      <c r="M76" t="s">
        <v>288</v>
      </c>
      <c r="N76">
        <v>195.03899999999999</v>
      </c>
      <c r="AB76" t="str">
        <f>B2B!D73</f>
        <v>J1</v>
      </c>
      <c r="AC76" t="str">
        <f>B2B!E73</f>
        <v>71</v>
      </c>
      <c r="AD76" t="str">
        <f t="shared" si="13"/>
        <v>J1-71</v>
      </c>
      <c r="AE76" t="e">
        <f t="shared" si="14"/>
        <v>#N/A</v>
      </c>
      <c r="AF76" t="str">
        <f t="shared" si="15"/>
        <v>--</v>
      </c>
      <c r="AG76" t="e">
        <f t="shared" si="16"/>
        <v>#N/A</v>
      </c>
      <c r="AH76" t="str">
        <f>IF(IFERROR(IF(IF(AF76="--",INDEX(D:D,MATCH(AE76,INDEX(B:B,MATCH(AE76,B:B,)+1):B10590,)+MATCH(AE76,B:B,)))=D76,VLOOKUP(AE76,B:D,3,0),IF(AF76="--",INDEX(D:D,MATCH(AE76,INDEX(B:B,MATCH(AE76,B:B,)+1):B10590,)+MATCH(AE76,B:B,)),"---")),"---")=AD76,"---",IFERROR(IF(IF(AF76="--",INDEX(D:D,MATCH(AE76,INDEX(B:B,MATCH(AE76,B:B,)+1):B10590,)+MATCH(AE76,B:B,)))=AD76,VLOOKUP(AE76,B:D,3,0),IF(AF76="--",INDEX(D:D,MATCH(AE76,INDEX(B:B,MATCH(AE76,B:B,)+1):B10590,)+MATCH(AE76,B:B,)),"---")),"---"))</f>
        <v>---</v>
      </c>
      <c r="AI76" t="str">
        <f t="shared" si="17"/>
        <v>--</v>
      </c>
      <c r="AJ76" t="str">
        <f>IF(COUNTIF(CALC_CONN_TEI0185_REV03!F:F,IF(AH76&lt;&gt;"---",VLOOKUP(AD76,CALC_CONN_TEI0185_REV03!F:M,8,0),IF(IFERROR(IF(AD76=AH76,AI76,AH76),"---")="---","---",IF(COUNTIF(CALC_CONN_TEI0185_REV03!F:F,IFERROR(IF(AD76=AH76,AI76,AH76),"---"))&gt;0,"---",IFERROR(IF(AD76=AH76,AI76,AH76),"---")))))=1,IF(AH76&lt;&gt;"---",VLOOKUP(AD76,CALC_CONN_TEI0185_REV03!F:M,8,0),IF(IFERROR(IF(AD76=AH76,AI76,AH76),"---")="---","---",IF(COUNTIF(CALC_CONN_TEI0185_REV03!F:F,IFERROR(IF(AD76=AH76,AI76,AH76),"---"))&gt;0,"---",IFERROR(IF(AD76=AH76,AI76,AH76),"---")))),"---")</f>
        <v>---</v>
      </c>
      <c r="AK76" t="str">
        <f>IF(COUNTIF(CALC_CONN_TEI0185_REV03!F:F,IF(AH76&lt;&gt;"---",VLOOKUP(AD76,CALC_CONN_TEI0185_REV03!F:M,8,0),IF(IFERROR(IF(AD76=AH76,AI76,AH76),"---")="---","---",IF(COUNTIF(CALC_CONN_TEI0185_REV03!F:F,IFERROR(IF(AD76=AH76,AI76,AH76),"---"))&gt;0,"---",IFERROR(IF(AD76=AH76,AI76,AH76),"---")))))=0,IF(AH76&lt;&gt;"---",VLOOKUP(AD76,CALC_CONN_TEI0185_REV03!F:M,8,0),IF(IFERROR(IF(AD76=AH76,AI76,AH76),"---")="---","---",IF(COUNTIF(CALC_CONN_TEI0185_REV03!F:F,IFERROR(IF(AD76=AH76,AI76,AH76),"---"))&gt;0,"---",IFERROR(IF(AD76=AH76,AI76,AH76),"---")))),"---")</f>
        <v>---</v>
      </c>
    </row>
    <row r="77" spans="1:44" x14ac:dyDescent="0.25">
      <c r="A77" t="str">
        <f t="shared" si="9"/>
        <v>J2-9</v>
      </c>
      <c r="B77" t="str">
        <f t="shared" si="10"/>
        <v>USB_SSTX_D1_P</v>
      </c>
      <c r="C77" t="str">
        <f t="shared" si="11"/>
        <v>J2-USB_SSTX_D1_P</v>
      </c>
      <c r="D77" t="str">
        <f t="shared" si="12"/>
        <v>J2-9</v>
      </c>
      <c r="E77" t="s">
        <v>270</v>
      </c>
      <c r="F77">
        <v>9</v>
      </c>
      <c r="G77" t="s">
        <v>458</v>
      </c>
      <c r="L77" t="s">
        <v>459</v>
      </c>
      <c r="M77" t="s">
        <v>288</v>
      </c>
      <c r="N77">
        <v>210.45259999999999</v>
      </c>
      <c r="AB77" t="str">
        <f>B2B!D74</f>
        <v>J1</v>
      </c>
      <c r="AC77" t="str">
        <f>B2B!E74</f>
        <v>72</v>
      </c>
      <c r="AD77" t="str">
        <f t="shared" si="13"/>
        <v>J1-72</v>
      </c>
      <c r="AE77" t="e">
        <f t="shared" si="14"/>
        <v>#N/A</v>
      </c>
      <c r="AF77" t="str">
        <f t="shared" si="15"/>
        <v>--</v>
      </c>
      <c r="AG77" t="e">
        <f t="shared" si="16"/>
        <v>#N/A</v>
      </c>
      <c r="AH77" t="str">
        <f>IF(IFERROR(IF(IF(AF77="--",INDEX(D:D,MATCH(AE77,INDEX(B:B,MATCH(AE77,B:B,)+1):B10591,)+MATCH(AE77,B:B,)))=D77,VLOOKUP(AE77,B:D,3,0),IF(AF77="--",INDEX(D:D,MATCH(AE77,INDEX(B:B,MATCH(AE77,B:B,)+1):B10591,)+MATCH(AE77,B:B,)),"---")),"---")=AD77,"---",IFERROR(IF(IF(AF77="--",INDEX(D:D,MATCH(AE77,INDEX(B:B,MATCH(AE77,B:B,)+1):B10591,)+MATCH(AE77,B:B,)))=AD77,VLOOKUP(AE77,B:D,3,0),IF(AF77="--",INDEX(D:D,MATCH(AE77,INDEX(B:B,MATCH(AE77,B:B,)+1):B10591,)+MATCH(AE77,B:B,)),"---")),"---"))</f>
        <v>---</v>
      </c>
      <c r="AI77" t="str">
        <f t="shared" si="17"/>
        <v>--</v>
      </c>
      <c r="AJ77" t="str">
        <f>IF(COUNTIF(CALC_CONN_TEI0185_REV03!F:F,IF(AH77&lt;&gt;"---",VLOOKUP(AD77,CALC_CONN_TEI0185_REV03!F:M,8,0),IF(IFERROR(IF(AD77=AH77,AI77,AH77),"---")="---","---",IF(COUNTIF(CALC_CONN_TEI0185_REV03!F:F,IFERROR(IF(AD77=AH77,AI77,AH77),"---"))&gt;0,"---",IFERROR(IF(AD77=AH77,AI77,AH77),"---")))))=1,IF(AH77&lt;&gt;"---",VLOOKUP(AD77,CALC_CONN_TEI0185_REV03!F:M,8,0),IF(IFERROR(IF(AD77=AH77,AI77,AH77),"---")="---","---",IF(COUNTIF(CALC_CONN_TEI0185_REV03!F:F,IFERROR(IF(AD77=AH77,AI77,AH77),"---"))&gt;0,"---",IFERROR(IF(AD77=AH77,AI77,AH77),"---")))),"---")</f>
        <v>---</v>
      </c>
      <c r="AK77" t="str">
        <f>IF(COUNTIF(CALC_CONN_TEI0185_REV03!F:F,IF(AH77&lt;&gt;"---",VLOOKUP(AD77,CALC_CONN_TEI0185_REV03!F:M,8,0),IF(IFERROR(IF(AD77=AH77,AI77,AH77),"---")="---","---",IF(COUNTIF(CALC_CONN_TEI0185_REV03!F:F,IFERROR(IF(AD77=AH77,AI77,AH77),"---"))&gt;0,"---",IFERROR(IF(AD77=AH77,AI77,AH77),"---")))))=0,IF(AH77&lt;&gt;"---",VLOOKUP(AD77,CALC_CONN_TEI0185_REV03!F:M,8,0),IF(IFERROR(IF(AD77=AH77,AI77,AH77),"---")="---","---",IF(COUNTIF(CALC_CONN_TEI0185_REV03!F:F,IFERROR(IF(AD77=AH77,AI77,AH77),"---"))&gt;0,"---",IFERROR(IF(AD77=AH77,AI77,AH77),"---")))),"---")</f>
        <v>---</v>
      </c>
    </row>
    <row r="78" spans="1:44" x14ac:dyDescent="0.25">
      <c r="A78" t="str">
        <f t="shared" si="9"/>
        <v>J2-10</v>
      </c>
      <c r="B78" t="str">
        <f t="shared" si="10"/>
        <v>VBUS2</v>
      </c>
      <c r="C78" t="str">
        <f t="shared" si="11"/>
        <v>J2-VBUS2</v>
      </c>
      <c r="D78" t="str">
        <f t="shared" si="12"/>
        <v>J2-10</v>
      </c>
      <c r="E78" t="s">
        <v>270</v>
      </c>
      <c r="F78">
        <v>10</v>
      </c>
      <c r="G78" t="s">
        <v>460</v>
      </c>
      <c r="L78" t="s">
        <v>461</v>
      </c>
      <c r="M78" t="s">
        <v>288</v>
      </c>
      <c r="N78">
        <v>197.6472</v>
      </c>
      <c r="AB78" t="str">
        <f>B2B!D75</f>
        <v>J1</v>
      </c>
      <c r="AC78" t="str">
        <f>B2B!E75</f>
        <v>73</v>
      </c>
      <c r="AD78" t="str">
        <f t="shared" si="13"/>
        <v>J1-73</v>
      </c>
      <c r="AE78" t="e">
        <f t="shared" si="14"/>
        <v>#N/A</v>
      </c>
      <c r="AF78" t="str">
        <f t="shared" si="15"/>
        <v>--</v>
      </c>
      <c r="AG78" t="e">
        <f t="shared" si="16"/>
        <v>#N/A</v>
      </c>
      <c r="AH78" t="str">
        <f>IF(IFERROR(IF(IF(AF78="--",INDEX(D:D,MATCH(AE78,INDEX(B:B,MATCH(AE78,B:B,)+1):B10592,)+MATCH(AE78,B:B,)))=D78,VLOOKUP(AE78,B:D,3,0),IF(AF78="--",INDEX(D:D,MATCH(AE78,INDEX(B:B,MATCH(AE78,B:B,)+1):B10592,)+MATCH(AE78,B:B,)),"---")),"---")=AD78,"---",IFERROR(IF(IF(AF78="--",INDEX(D:D,MATCH(AE78,INDEX(B:B,MATCH(AE78,B:B,)+1):B10592,)+MATCH(AE78,B:B,)))=AD78,VLOOKUP(AE78,B:D,3,0),IF(AF78="--",INDEX(D:D,MATCH(AE78,INDEX(B:B,MATCH(AE78,B:B,)+1):B10592,)+MATCH(AE78,B:B,)),"---")),"---"))</f>
        <v>---</v>
      </c>
      <c r="AI78" t="str">
        <f t="shared" si="17"/>
        <v>--</v>
      </c>
      <c r="AJ78" t="str">
        <f>IF(COUNTIF(CALC_CONN_TEI0185_REV03!F:F,IF(AH78&lt;&gt;"---",VLOOKUP(AD78,CALC_CONN_TEI0185_REV03!F:M,8,0),IF(IFERROR(IF(AD78=AH78,AI78,AH78),"---")="---","---",IF(COUNTIF(CALC_CONN_TEI0185_REV03!F:F,IFERROR(IF(AD78=AH78,AI78,AH78),"---"))&gt;0,"---",IFERROR(IF(AD78=AH78,AI78,AH78),"---")))))=1,IF(AH78&lt;&gt;"---",VLOOKUP(AD78,CALC_CONN_TEI0185_REV03!F:M,8,0),IF(IFERROR(IF(AD78=AH78,AI78,AH78),"---")="---","---",IF(COUNTIF(CALC_CONN_TEI0185_REV03!F:F,IFERROR(IF(AD78=AH78,AI78,AH78),"---"))&gt;0,"---",IFERROR(IF(AD78=AH78,AI78,AH78),"---")))),"---")</f>
        <v>---</v>
      </c>
      <c r="AK78" t="str">
        <f>IF(COUNTIF(CALC_CONN_TEI0185_REV03!F:F,IF(AH78&lt;&gt;"---",VLOOKUP(AD78,CALC_CONN_TEI0185_REV03!F:M,8,0),IF(IFERROR(IF(AD78=AH78,AI78,AH78),"---")="---","---",IF(COUNTIF(CALC_CONN_TEI0185_REV03!F:F,IFERROR(IF(AD78=AH78,AI78,AH78),"---"))&gt;0,"---",IFERROR(IF(AD78=AH78,AI78,AH78),"---")))))=0,IF(AH78&lt;&gt;"---",VLOOKUP(AD78,CALC_CONN_TEI0185_REV03!F:M,8,0),IF(IFERROR(IF(AD78=AH78,AI78,AH78),"---")="---","---",IF(COUNTIF(CALC_CONN_TEI0185_REV03!F:F,IFERROR(IF(AD78=AH78,AI78,AH78),"---"))&gt;0,"---",IFERROR(IF(AD78=AH78,AI78,AH78),"---")))),"---")</f>
        <v>---</v>
      </c>
    </row>
    <row r="79" spans="1:44" x14ac:dyDescent="0.25">
      <c r="A79" t="str">
        <f t="shared" si="9"/>
        <v>J2-11</v>
      </c>
      <c r="B79" t="str">
        <f t="shared" si="10"/>
        <v>USB_D2_N</v>
      </c>
      <c r="C79" t="str">
        <f t="shared" si="11"/>
        <v>J2-USB_D2_N</v>
      </c>
      <c r="D79" t="str">
        <f t="shared" si="12"/>
        <v>J2-11</v>
      </c>
      <c r="E79" t="s">
        <v>270</v>
      </c>
      <c r="F79">
        <v>11</v>
      </c>
      <c r="G79" t="s">
        <v>462</v>
      </c>
      <c r="L79" t="s">
        <v>463</v>
      </c>
      <c r="M79" t="s">
        <v>288</v>
      </c>
      <c r="N79">
        <v>196.79159999999999</v>
      </c>
      <c r="AB79" t="str">
        <f>B2B!D76</f>
        <v>J1</v>
      </c>
      <c r="AC79" t="str">
        <f>B2B!E76</f>
        <v>74</v>
      </c>
      <c r="AD79" t="str">
        <f t="shared" si="13"/>
        <v>J1-74</v>
      </c>
      <c r="AE79" t="e">
        <f t="shared" si="14"/>
        <v>#N/A</v>
      </c>
      <c r="AF79" t="str">
        <f t="shared" si="15"/>
        <v>--</v>
      </c>
      <c r="AG79" t="e">
        <f t="shared" si="16"/>
        <v>#N/A</v>
      </c>
      <c r="AH79" t="str">
        <f>IF(IFERROR(IF(IF(AF79="--",INDEX(D:D,MATCH(AE79,INDEX(B:B,MATCH(AE79,B:B,)+1):B10593,)+MATCH(AE79,B:B,)))=D79,VLOOKUP(AE79,B:D,3,0),IF(AF79="--",INDEX(D:D,MATCH(AE79,INDEX(B:B,MATCH(AE79,B:B,)+1):B10593,)+MATCH(AE79,B:B,)),"---")),"---")=AD79,"---",IFERROR(IF(IF(AF79="--",INDEX(D:D,MATCH(AE79,INDEX(B:B,MATCH(AE79,B:B,)+1):B10593,)+MATCH(AE79,B:B,)))=AD79,VLOOKUP(AE79,B:D,3,0),IF(AF79="--",INDEX(D:D,MATCH(AE79,INDEX(B:B,MATCH(AE79,B:B,)+1):B10593,)+MATCH(AE79,B:B,)),"---")),"---"))</f>
        <v>---</v>
      </c>
      <c r="AI79" t="str">
        <f t="shared" si="17"/>
        <v>--</v>
      </c>
      <c r="AJ79" t="str">
        <f>IF(COUNTIF(CALC_CONN_TEI0185_REV03!F:F,IF(AH79&lt;&gt;"---",VLOOKUP(AD79,CALC_CONN_TEI0185_REV03!F:M,8,0),IF(IFERROR(IF(AD79=AH79,AI79,AH79),"---")="---","---",IF(COUNTIF(CALC_CONN_TEI0185_REV03!F:F,IFERROR(IF(AD79=AH79,AI79,AH79),"---"))&gt;0,"---",IFERROR(IF(AD79=AH79,AI79,AH79),"---")))))=1,IF(AH79&lt;&gt;"---",VLOOKUP(AD79,CALC_CONN_TEI0185_REV03!F:M,8,0),IF(IFERROR(IF(AD79=AH79,AI79,AH79),"---")="---","---",IF(COUNTIF(CALC_CONN_TEI0185_REV03!F:F,IFERROR(IF(AD79=AH79,AI79,AH79),"---"))&gt;0,"---",IFERROR(IF(AD79=AH79,AI79,AH79),"---")))),"---")</f>
        <v>---</v>
      </c>
      <c r="AK79" t="str">
        <f>IF(COUNTIF(CALC_CONN_TEI0185_REV03!F:F,IF(AH79&lt;&gt;"---",VLOOKUP(AD79,CALC_CONN_TEI0185_REV03!F:M,8,0),IF(IFERROR(IF(AD79=AH79,AI79,AH79),"---")="---","---",IF(COUNTIF(CALC_CONN_TEI0185_REV03!F:F,IFERROR(IF(AD79=AH79,AI79,AH79),"---"))&gt;0,"---",IFERROR(IF(AD79=AH79,AI79,AH79),"---")))))=0,IF(AH79&lt;&gt;"---",VLOOKUP(AD79,CALC_CONN_TEI0185_REV03!F:M,8,0),IF(IFERROR(IF(AD79=AH79,AI79,AH79),"---")="---","---",IF(COUNTIF(CALC_CONN_TEI0185_REV03!F:F,IFERROR(IF(AD79=AH79,AI79,AH79),"---"))&gt;0,"---",IFERROR(IF(AD79=AH79,AI79,AH79),"---")))),"---")</f>
        <v>---</v>
      </c>
    </row>
    <row r="80" spans="1:44" x14ac:dyDescent="0.25">
      <c r="A80" t="str">
        <f t="shared" si="9"/>
        <v>J2-12</v>
      </c>
      <c r="B80" t="str">
        <f t="shared" si="10"/>
        <v>USB_D2_P</v>
      </c>
      <c r="C80" t="str">
        <f t="shared" si="11"/>
        <v>J2-USB_D2_P</v>
      </c>
      <c r="D80" t="str">
        <f t="shared" si="12"/>
        <v>J2-12</v>
      </c>
      <c r="E80" t="s">
        <v>270</v>
      </c>
      <c r="F80">
        <v>12</v>
      </c>
      <c r="G80" t="s">
        <v>464</v>
      </c>
      <c r="L80" t="s">
        <v>465</v>
      </c>
      <c r="M80" t="s">
        <v>288</v>
      </c>
      <c r="N80">
        <v>205.0051</v>
      </c>
      <c r="AB80" t="str">
        <f>B2B!D77</f>
        <v>J1</v>
      </c>
      <c r="AC80" t="str">
        <f>B2B!E77</f>
        <v>75</v>
      </c>
      <c r="AD80" t="str">
        <f t="shared" si="13"/>
        <v>J1-75</v>
      </c>
      <c r="AE80" t="e">
        <f t="shared" si="14"/>
        <v>#N/A</v>
      </c>
      <c r="AF80" t="str">
        <f t="shared" si="15"/>
        <v>--</v>
      </c>
      <c r="AG80" t="e">
        <f t="shared" si="16"/>
        <v>#N/A</v>
      </c>
      <c r="AH80" t="str">
        <f>IF(IFERROR(IF(IF(AF80="--",INDEX(D:D,MATCH(AE80,INDEX(B:B,MATCH(AE80,B:B,)+1):B10594,)+MATCH(AE80,B:B,)))=D80,VLOOKUP(AE80,B:D,3,0),IF(AF80="--",INDEX(D:D,MATCH(AE80,INDEX(B:B,MATCH(AE80,B:B,)+1):B10594,)+MATCH(AE80,B:B,)),"---")),"---")=AD80,"---",IFERROR(IF(IF(AF80="--",INDEX(D:D,MATCH(AE80,INDEX(B:B,MATCH(AE80,B:B,)+1):B10594,)+MATCH(AE80,B:B,)))=AD80,VLOOKUP(AE80,B:D,3,0),IF(AF80="--",INDEX(D:D,MATCH(AE80,INDEX(B:B,MATCH(AE80,B:B,)+1):B10594,)+MATCH(AE80,B:B,)),"---")),"---"))</f>
        <v>---</v>
      </c>
      <c r="AI80" t="str">
        <f t="shared" si="17"/>
        <v>--</v>
      </c>
      <c r="AJ80" t="str">
        <f>IF(COUNTIF(CALC_CONN_TEI0185_REV03!F:F,IF(AH80&lt;&gt;"---",VLOOKUP(AD80,CALC_CONN_TEI0185_REV03!F:M,8,0),IF(IFERROR(IF(AD80=AH80,AI80,AH80),"---")="---","---",IF(COUNTIF(CALC_CONN_TEI0185_REV03!F:F,IFERROR(IF(AD80=AH80,AI80,AH80),"---"))&gt;0,"---",IFERROR(IF(AD80=AH80,AI80,AH80),"---")))))=1,IF(AH80&lt;&gt;"---",VLOOKUP(AD80,CALC_CONN_TEI0185_REV03!F:M,8,0),IF(IFERROR(IF(AD80=AH80,AI80,AH80),"---")="---","---",IF(COUNTIF(CALC_CONN_TEI0185_REV03!F:F,IFERROR(IF(AD80=AH80,AI80,AH80),"---"))&gt;0,"---",IFERROR(IF(AD80=AH80,AI80,AH80),"---")))),"---")</f>
        <v>---</v>
      </c>
      <c r="AK80" t="str">
        <f>IF(COUNTIF(CALC_CONN_TEI0185_REV03!F:F,IF(AH80&lt;&gt;"---",VLOOKUP(AD80,CALC_CONN_TEI0185_REV03!F:M,8,0),IF(IFERROR(IF(AD80=AH80,AI80,AH80),"---")="---","---",IF(COUNTIF(CALC_CONN_TEI0185_REV03!F:F,IFERROR(IF(AD80=AH80,AI80,AH80),"---"))&gt;0,"---",IFERROR(IF(AD80=AH80,AI80,AH80),"---")))))=0,IF(AH80&lt;&gt;"---",VLOOKUP(AD80,CALC_CONN_TEI0185_REV03!F:M,8,0),IF(IFERROR(IF(AD80=AH80,AI80,AH80),"---")="---","---",IF(COUNTIF(CALC_CONN_TEI0185_REV03!F:F,IFERROR(IF(AD80=AH80,AI80,AH80),"---"))&gt;0,"---",IFERROR(IF(AD80=AH80,AI80,AH80),"---")))),"---")</f>
        <v>---</v>
      </c>
    </row>
    <row r="81" spans="1:37" x14ac:dyDescent="0.25">
      <c r="A81" t="str">
        <f t="shared" si="9"/>
        <v>J2-13</v>
      </c>
      <c r="B81" t="str">
        <f t="shared" si="10"/>
        <v>GND</v>
      </c>
      <c r="C81" t="str">
        <f t="shared" si="11"/>
        <v>J2-GND</v>
      </c>
      <c r="D81" t="str">
        <f t="shared" si="12"/>
        <v>J2-13</v>
      </c>
      <c r="E81" t="s">
        <v>270</v>
      </c>
      <c r="F81">
        <v>13</v>
      </c>
      <c r="G81" t="s">
        <v>294</v>
      </c>
      <c r="L81" t="s">
        <v>466</v>
      </c>
      <c r="M81" t="s">
        <v>288</v>
      </c>
      <c r="N81">
        <v>207.49430000000001</v>
      </c>
      <c r="AB81" t="str">
        <f>B2B!D78</f>
        <v>J1</v>
      </c>
      <c r="AC81" t="str">
        <f>B2B!E78</f>
        <v>76</v>
      </c>
      <c r="AD81" t="str">
        <f t="shared" si="13"/>
        <v>J1-76</v>
      </c>
      <c r="AE81" t="e">
        <f t="shared" si="14"/>
        <v>#N/A</v>
      </c>
      <c r="AF81" t="str">
        <f t="shared" si="15"/>
        <v>--</v>
      </c>
      <c r="AG81" t="e">
        <f t="shared" si="16"/>
        <v>#N/A</v>
      </c>
      <c r="AH81" t="str">
        <f>IF(IFERROR(IF(IF(AF81="--",INDEX(D:D,MATCH(AE81,INDEX(B:B,MATCH(AE81,B:B,)+1):B10595,)+MATCH(AE81,B:B,)))=D81,VLOOKUP(AE81,B:D,3,0),IF(AF81="--",INDEX(D:D,MATCH(AE81,INDEX(B:B,MATCH(AE81,B:B,)+1):B10595,)+MATCH(AE81,B:B,)),"---")),"---")=AD81,"---",IFERROR(IF(IF(AF81="--",INDEX(D:D,MATCH(AE81,INDEX(B:B,MATCH(AE81,B:B,)+1):B10595,)+MATCH(AE81,B:B,)))=AD81,VLOOKUP(AE81,B:D,3,0),IF(AF81="--",INDEX(D:D,MATCH(AE81,INDEX(B:B,MATCH(AE81,B:B,)+1):B10595,)+MATCH(AE81,B:B,)),"---")),"---"))</f>
        <v>---</v>
      </c>
      <c r="AI81" t="str">
        <f t="shared" si="17"/>
        <v>--</v>
      </c>
      <c r="AJ81" t="str">
        <f>IF(COUNTIF(CALC_CONN_TEI0185_REV03!F:F,IF(AH81&lt;&gt;"---",VLOOKUP(AD81,CALC_CONN_TEI0185_REV03!F:M,8,0),IF(IFERROR(IF(AD81=AH81,AI81,AH81),"---")="---","---",IF(COUNTIF(CALC_CONN_TEI0185_REV03!F:F,IFERROR(IF(AD81=AH81,AI81,AH81),"---"))&gt;0,"---",IFERROR(IF(AD81=AH81,AI81,AH81),"---")))))=1,IF(AH81&lt;&gt;"---",VLOOKUP(AD81,CALC_CONN_TEI0185_REV03!F:M,8,0),IF(IFERROR(IF(AD81=AH81,AI81,AH81),"---")="---","---",IF(COUNTIF(CALC_CONN_TEI0185_REV03!F:F,IFERROR(IF(AD81=AH81,AI81,AH81),"---"))&gt;0,"---",IFERROR(IF(AD81=AH81,AI81,AH81),"---")))),"---")</f>
        <v>---</v>
      </c>
      <c r="AK81" t="str">
        <f>IF(COUNTIF(CALC_CONN_TEI0185_REV03!F:F,IF(AH81&lt;&gt;"---",VLOOKUP(AD81,CALC_CONN_TEI0185_REV03!F:M,8,0),IF(IFERROR(IF(AD81=AH81,AI81,AH81),"---")="---","---",IF(COUNTIF(CALC_CONN_TEI0185_REV03!F:F,IFERROR(IF(AD81=AH81,AI81,AH81),"---"))&gt;0,"---",IFERROR(IF(AD81=AH81,AI81,AH81),"---")))))=0,IF(AH81&lt;&gt;"---",VLOOKUP(AD81,CALC_CONN_TEI0185_REV03!F:M,8,0),IF(IFERROR(IF(AD81=AH81,AI81,AH81),"---")="---","---",IF(COUNTIF(CALC_CONN_TEI0185_REV03!F:F,IFERROR(IF(AD81=AH81,AI81,AH81),"---"))&gt;0,"---",IFERROR(IF(AD81=AH81,AI81,AH81),"---")))),"---")</f>
        <v>---</v>
      </c>
    </row>
    <row r="82" spans="1:37" x14ac:dyDescent="0.25">
      <c r="A82" t="str">
        <f t="shared" si="9"/>
        <v>J2-14</v>
      </c>
      <c r="B82" t="str">
        <f t="shared" si="10"/>
        <v>USB_SSRX_D2_N</v>
      </c>
      <c r="C82" t="str">
        <f t="shared" si="11"/>
        <v>J2-USB_SSRX_D2_N</v>
      </c>
      <c r="D82" t="str">
        <f t="shared" si="12"/>
        <v>J2-14</v>
      </c>
      <c r="E82" t="s">
        <v>270</v>
      </c>
      <c r="F82">
        <v>14</v>
      </c>
      <c r="G82" t="s">
        <v>467</v>
      </c>
      <c r="L82" t="s">
        <v>468</v>
      </c>
      <c r="M82" t="s">
        <v>288</v>
      </c>
      <c r="N82">
        <v>202.86779999999999</v>
      </c>
      <c r="AB82" t="str">
        <f>B2B!D79</f>
        <v>J1</v>
      </c>
      <c r="AC82" t="str">
        <f>B2B!E79</f>
        <v>77</v>
      </c>
      <c r="AD82" t="str">
        <f t="shared" si="13"/>
        <v>J1-77</v>
      </c>
      <c r="AE82" t="e">
        <f t="shared" si="14"/>
        <v>#N/A</v>
      </c>
      <c r="AF82" t="str">
        <f t="shared" si="15"/>
        <v>--</v>
      </c>
      <c r="AG82" t="e">
        <f t="shared" si="16"/>
        <v>#N/A</v>
      </c>
      <c r="AH82" t="str">
        <f>IF(IFERROR(IF(IF(AF82="--",INDEX(D:D,MATCH(AE82,INDEX(B:B,MATCH(AE82,B:B,)+1):B10596,)+MATCH(AE82,B:B,)))=D82,VLOOKUP(AE82,B:D,3,0),IF(AF82="--",INDEX(D:D,MATCH(AE82,INDEX(B:B,MATCH(AE82,B:B,)+1):B10596,)+MATCH(AE82,B:B,)),"---")),"---")=AD82,"---",IFERROR(IF(IF(AF82="--",INDEX(D:D,MATCH(AE82,INDEX(B:B,MATCH(AE82,B:B,)+1):B10596,)+MATCH(AE82,B:B,)))=AD82,VLOOKUP(AE82,B:D,3,0),IF(AF82="--",INDEX(D:D,MATCH(AE82,INDEX(B:B,MATCH(AE82,B:B,)+1):B10596,)+MATCH(AE82,B:B,)),"---")),"---"))</f>
        <v>---</v>
      </c>
      <c r="AI82" t="str">
        <f t="shared" si="17"/>
        <v>--</v>
      </c>
      <c r="AJ82" t="str">
        <f>IF(COUNTIF(CALC_CONN_TEI0185_REV03!F:F,IF(AH82&lt;&gt;"---",VLOOKUP(AD82,CALC_CONN_TEI0185_REV03!F:M,8,0),IF(IFERROR(IF(AD82=AH82,AI82,AH82),"---")="---","---",IF(COUNTIF(CALC_CONN_TEI0185_REV03!F:F,IFERROR(IF(AD82=AH82,AI82,AH82),"---"))&gt;0,"---",IFERROR(IF(AD82=AH82,AI82,AH82),"---")))))=1,IF(AH82&lt;&gt;"---",VLOOKUP(AD82,CALC_CONN_TEI0185_REV03!F:M,8,0),IF(IFERROR(IF(AD82=AH82,AI82,AH82),"---")="---","---",IF(COUNTIF(CALC_CONN_TEI0185_REV03!F:F,IFERROR(IF(AD82=AH82,AI82,AH82),"---"))&gt;0,"---",IFERROR(IF(AD82=AH82,AI82,AH82),"---")))),"---")</f>
        <v>---</v>
      </c>
      <c r="AK82" t="str">
        <f>IF(COUNTIF(CALC_CONN_TEI0185_REV03!F:F,IF(AH82&lt;&gt;"---",VLOOKUP(AD82,CALC_CONN_TEI0185_REV03!F:M,8,0),IF(IFERROR(IF(AD82=AH82,AI82,AH82),"---")="---","---",IF(COUNTIF(CALC_CONN_TEI0185_REV03!F:F,IFERROR(IF(AD82=AH82,AI82,AH82),"---"))&gt;0,"---",IFERROR(IF(AD82=AH82,AI82,AH82),"---")))))=0,IF(AH82&lt;&gt;"---",VLOOKUP(AD82,CALC_CONN_TEI0185_REV03!F:M,8,0),IF(IFERROR(IF(AD82=AH82,AI82,AH82),"---")="---","---",IF(COUNTIF(CALC_CONN_TEI0185_REV03!F:F,IFERROR(IF(AD82=AH82,AI82,AH82),"---"))&gt;0,"---",IFERROR(IF(AD82=AH82,AI82,AH82),"---")))),"---")</f>
        <v>---</v>
      </c>
    </row>
    <row r="83" spans="1:37" x14ac:dyDescent="0.25">
      <c r="A83" t="str">
        <f t="shared" si="9"/>
        <v>J2-15</v>
      </c>
      <c r="B83" t="str">
        <f t="shared" si="10"/>
        <v>USB_SSRX_D2_P</v>
      </c>
      <c r="C83" t="str">
        <f t="shared" si="11"/>
        <v>J2-USB_SSRX_D2_P</v>
      </c>
      <c r="D83" t="str">
        <f t="shared" si="12"/>
        <v>J2-15</v>
      </c>
      <c r="E83" t="s">
        <v>270</v>
      </c>
      <c r="F83">
        <v>15</v>
      </c>
      <c r="G83" t="s">
        <v>469</v>
      </c>
      <c r="L83" t="s">
        <v>470</v>
      </c>
      <c r="M83" t="s">
        <v>288</v>
      </c>
      <c r="N83">
        <v>201.06440000000001</v>
      </c>
      <c r="AB83" t="str">
        <f>B2B!D80</f>
        <v>J1</v>
      </c>
      <c r="AC83" t="str">
        <f>B2B!E80</f>
        <v>78</v>
      </c>
      <c r="AD83" t="str">
        <f t="shared" si="13"/>
        <v>J1-78</v>
      </c>
      <c r="AE83" t="e">
        <f t="shared" si="14"/>
        <v>#N/A</v>
      </c>
      <c r="AF83" t="str">
        <f t="shared" si="15"/>
        <v>--</v>
      </c>
      <c r="AG83" t="e">
        <f t="shared" si="16"/>
        <v>#N/A</v>
      </c>
      <c r="AH83" t="str">
        <f>IF(IFERROR(IF(IF(AF83="--",INDEX(D:D,MATCH(AE83,INDEX(B:B,MATCH(AE83,B:B,)+1):B10597,)+MATCH(AE83,B:B,)))=D83,VLOOKUP(AE83,B:D,3,0),IF(AF83="--",INDEX(D:D,MATCH(AE83,INDEX(B:B,MATCH(AE83,B:B,)+1):B10597,)+MATCH(AE83,B:B,)),"---")),"---")=AD83,"---",IFERROR(IF(IF(AF83="--",INDEX(D:D,MATCH(AE83,INDEX(B:B,MATCH(AE83,B:B,)+1):B10597,)+MATCH(AE83,B:B,)))=AD83,VLOOKUP(AE83,B:D,3,0),IF(AF83="--",INDEX(D:D,MATCH(AE83,INDEX(B:B,MATCH(AE83,B:B,)+1):B10597,)+MATCH(AE83,B:B,)),"---")),"---"))</f>
        <v>---</v>
      </c>
      <c r="AI83" t="str">
        <f t="shared" si="17"/>
        <v>--</v>
      </c>
      <c r="AJ83" t="str">
        <f>IF(COUNTIF(CALC_CONN_TEI0185_REV03!F:F,IF(AH83&lt;&gt;"---",VLOOKUP(AD83,CALC_CONN_TEI0185_REV03!F:M,8,0),IF(IFERROR(IF(AD83=AH83,AI83,AH83),"---")="---","---",IF(COUNTIF(CALC_CONN_TEI0185_REV03!F:F,IFERROR(IF(AD83=AH83,AI83,AH83),"---"))&gt;0,"---",IFERROR(IF(AD83=AH83,AI83,AH83),"---")))))=1,IF(AH83&lt;&gt;"---",VLOOKUP(AD83,CALC_CONN_TEI0185_REV03!F:M,8,0),IF(IFERROR(IF(AD83=AH83,AI83,AH83),"---")="---","---",IF(COUNTIF(CALC_CONN_TEI0185_REV03!F:F,IFERROR(IF(AD83=AH83,AI83,AH83),"---"))&gt;0,"---",IFERROR(IF(AD83=AH83,AI83,AH83),"---")))),"---")</f>
        <v>---</v>
      </c>
      <c r="AK83" t="str">
        <f>IF(COUNTIF(CALC_CONN_TEI0185_REV03!F:F,IF(AH83&lt;&gt;"---",VLOOKUP(AD83,CALC_CONN_TEI0185_REV03!F:M,8,0),IF(IFERROR(IF(AD83=AH83,AI83,AH83),"---")="---","---",IF(COUNTIF(CALC_CONN_TEI0185_REV03!F:F,IFERROR(IF(AD83=AH83,AI83,AH83),"---"))&gt;0,"---",IFERROR(IF(AD83=AH83,AI83,AH83),"---")))))=0,IF(AH83&lt;&gt;"---",VLOOKUP(AD83,CALC_CONN_TEI0185_REV03!F:M,8,0),IF(IFERROR(IF(AD83=AH83,AI83,AH83),"---")="---","---",IF(COUNTIF(CALC_CONN_TEI0185_REV03!F:F,IFERROR(IF(AD83=AH83,AI83,AH83),"---"))&gt;0,"---",IFERROR(IF(AD83=AH83,AI83,AH83),"---")))),"---")</f>
        <v>---</v>
      </c>
    </row>
    <row r="84" spans="1:37" x14ac:dyDescent="0.25">
      <c r="A84" t="str">
        <f t="shared" si="9"/>
        <v>J2-16</v>
      </c>
      <c r="B84" t="str">
        <f t="shared" si="10"/>
        <v>GND</v>
      </c>
      <c r="C84" t="str">
        <f t="shared" si="11"/>
        <v>J2-GND</v>
      </c>
      <c r="D84" t="str">
        <f t="shared" si="12"/>
        <v>J2-16</v>
      </c>
      <c r="E84" t="s">
        <v>270</v>
      </c>
      <c r="F84">
        <v>16</v>
      </c>
      <c r="G84" t="s">
        <v>294</v>
      </c>
      <c r="L84" t="s">
        <v>471</v>
      </c>
      <c r="M84" t="s">
        <v>288</v>
      </c>
      <c r="N84">
        <v>13.3347</v>
      </c>
      <c r="AB84" t="str">
        <f>B2B!D81</f>
        <v>J1</v>
      </c>
      <c r="AC84" t="str">
        <f>B2B!E81</f>
        <v>79</v>
      </c>
      <c r="AD84" t="str">
        <f t="shared" si="13"/>
        <v>J1-79</v>
      </c>
      <c r="AE84" t="e">
        <f t="shared" si="14"/>
        <v>#N/A</v>
      </c>
      <c r="AF84" t="str">
        <f t="shared" si="15"/>
        <v>--</v>
      </c>
      <c r="AG84" t="e">
        <f t="shared" si="16"/>
        <v>#N/A</v>
      </c>
      <c r="AH84" t="str">
        <f>IF(IFERROR(IF(IF(AF84="--",INDEX(D:D,MATCH(AE84,INDEX(B:B,MATCH(AE84,B:B,)+1):B10598,)+MATCH(AE84,B:B,)))=D84,VLOOKUP(AE84,B:D,3,0),IF(AF84="--",INDEX(D:D,MATCH(AE84,INDEX(B:B,MATCH(AE84,B:B,)+1):B10598,)+MATCH(AE84,B:B,)),"---")),"---")=AD84,"---",IFERROR(IF(IF(AF84="--",INDEX(D:D,MATCH(AE84,INDEX(B:B,MATCH(AE84,B:B,)+1):B10598,)+MATCH(AE84,B:B,)))=AD84,VLOOKUP(AE84,B:D,3,0),IF(AF84="--",INDEX(D:D,MATCH(AE84,INDEX(B:B,MATCH(AE84,B:B,)+1):B10598,)+MATCH(AE84,B:B,)),"---")),"---"))</f>
        <v>---</v>
      </c>
      <c r="AI84" t="str">
        <f t="shared" si="17"/>
        <v>--</v>
      </c>
      <c r="AJ84" t="str">
        <f>IF(COUNTIF(CALC_CONN_TEI0185_REV03!F:F,IF(AH84&lt;&gt;"---",VLOOKUP(AD84,CALC_CONN_TEI0185_REV03!F:M,8,0),IF(IFERROR(IF(AD84=AH84,AI84,AH84),"---")="---","---",IF(COUNTIF(CALC_CONN_TEI0185_REV03!F:F,IFERROR(IF(AD84=AH84,AI84,AH84),"---"))&gt;0,"---",IFERROR(IF(AD84=AH84,AI84,AH84),"---")))))=1,IF(AH84&lt;&gt;"---",VLOOKUP(AD84,CALC_CONN_TEI0185_REV03!F:M,8,0),IF(IFERROR(IF(AD84=AH84,AI84,AH84),"---")="---","---",IF(COUNTIF(CALC_CONN_TEI0185_REV03!F:F,IFERROR(IF(AD84=AH84,AI84,AH84),"---"))&gt;0,"---",IFERROR(IF(AD84=AH84,AI84,AH84),"---")))),"---")</f>
        <v>---</v>
      </c>
      <c r="AK84" t="str">
        <f>IF(COUNTIF(CALC_CONN_TEI0185_REV03!F:F,IF(AH84&lt;&gt;"---",VLOOKUP(AD84,CALC_CONN_TEI0185_REV03!F:M,8,0),IF(IFERROR(IF(AD84=AH84,AI84,AH84),"---")="---","---",IF(COUNTIF(CALC_CONN_TEI0185_REV03!F:F,IFERROR(IF(AD84=AH84,AI84,AH84),"---"))&gt;0,"---",IFERROR(IF(AD84=AH84,AI84,AH84),"---")))))=0,IF(AH84&lt;&gt;"---",VLOOKUP(AD84,CALC_CONN_TEI0185_REV03!F:M,8,0),IF(IFERROR(IF(AD84=AH84,AI84,AH84),"---")="---","---",IF(COUNTIF(CALC_CONN_TEI0185_REV03!F:F,IFERROR(IF(AD84=AH84,AI84,AH84),"---"))&gt;0,"---",IFERROR(IF(AD84=AH84,AI84,AH84),"---")))),"---")</f>
        <v>---</v>
      </c>
    </row>
    <row r="85" spans="1:37" x14ac:dyDescent="0.25">
      <c r="A85" t="str">
        <f t="shared" si="9"/>
        <v>J2-17</v>
      </c>
      <c r="B85" t="str">
        <f t="shared" si="10"/>
        <v>USB_SSTX_D2_N</v>
      </c>
      <c r="C85" t="str">
        <f t="shared" si="11"/>
        <v>J2-USB_SSTX_D2_N</v>
      </c>
      <c r="D85" t="str">
        <f t="shared" si="12"/>
        <v>J2-17</v>
      </c>
      <c r="E85" t="s">
        <v>270</v>
      </c>
      <c r="F85">
        <v>17</v>
      </c>
      <c r="G85" t="s">
        <v>472</v>
      </c>
      <c r="L85" t="s">
        <v>473</v>
      </c>
      <c r="M85" t="s">
        <v>288</v>
      </c>
      <c r="N85">
        <v>11.9236</v>
      </c>
      <c r="AB85" t="str">
        <f>B2B!D82</f>
        <v>J1</v>
      </c>
      <c r="AC85" t="str">
        <f>B2B!E82</f>
        <v>80</v>
      </c>
      <c r="AD85" t="str">
        <f t="shared" si="13"/>
        <v>J1-80</v>
      </c>
      <c r="AE85" t="e">
        <f t="shared" si="14"/>
        <v>#N/A</v>
      </c>
      <c r="AF85" t="str">
        <f t="shared" si="15"/>
        <v>--</v>
      </c>
      <c r="AG85" t="e">
        <f t="shared" si="16"/>
        <v>#N/A</v>
      </c>
      <c r="AH85" t="str">
        <f>IF(IFERROR(IF(IF(AF85="--",INDEX(D:D,MATCH(AE85,INDEX(B:B,MATCH(AE85,B:B,)+1):B10599,)+MATCH(AE85,B:B,)))=D85,VLOOKUP(AE85,B:D,3,0),IF(AF85="--",INDEX(D:D,MATCH(AE85,INDEX(B:B,MATCH(AE85,B:B,)+1):B10599,)+MATCH(AE85,B:B,)),"---")),"---")=AD85,"---",IFERROR(IF(IF(AF85="--",INDEX(D:D,MATCH(AE85,INDEX(B:B,MATCH(AE85,B:B,)+1):B10599,)+MATCH(AE85,B:B,)))=AD85,VLOOKUP(AE85,B:D,3,0),IF(AF85="--",INDEX(D:D,MATCH(AE85,INDEX(B:B,MATCH(AE85,B:B,)+1):B10599,)+MATCH(AE85,B:B,)),"---")),"---"))</f>
        <v>---</v>
      </c>
      <c r="AI85" t="str">
        <f t="shared" si="17"/>
        <v>--</v>
      </c>
      <c r="AJ85" t="str">
        <f>IF(COUNTIF(CALC_CONN_TEI0185_REV03!F:F,IF(AH85&lt;&gt;"---",VLOOKUP(AD85,CALC_CONN_TEI0185_REV03!F:M,8,0),IF(IFERROR(IF(AD85=AH85,AI85,AH85),"---")="---","---",IF(COUNTIF(CALC_CONN_TEI0185_REV03!F:F,IFERROR(IF(AD85=AH85,AI85,AH85),"---"))&gt;0,"---",IFERROR(IF(AD85=AH85,AI85,AH85),"---")))))=1,IF(AH85&lt;&gt;"---",VLOOKUP(AD85,CALC_CONN_TEI0185_REV03!F:M,8,0),IF(IFERROR(IF(AD85=AH85,AI85,AH85),"---")="---","---",IF(COUNTIF(CALC_CONN_TEI0185_REV03!F:F,IFERROR(IF(AD85=AH85,AI85,AH85),"---"))&gt;0,"---",IFERROR(IF(AD85=AH85,AI85,AH85),"---")))),"---")</f>
        <v>---</v>
      </c>
      <c r="AK85" t="str">
        <f>IF(COUNTIF(CALC_CONN_TEI0185_REV03!F:F,IF(AH85&lt;&gt;"---",VLOOKUP(AD85,CALC_CONN_TEI0185_REV03!F:M,8,0),IF(IFERROR(IF(AD85=AH85,AI85,AH85),"---")="---","---",IF(COUNTIF(CALC_CONN_TEI0185_REV03!F:F,IFERROR(IF(AD85=AH85,AI85,AH85),"---"))&gt;0,"---",IFERROR(IF(AD85=AH85,AI85,AH85),"---")))))=0,IF(AH85&lt;&gt;"---",VLOOKUP(AD85,CALC_CONN_TEI0185_REV03!F:M,8,0),IF(IFERROR(IF(AD85=AH85,AI85,AH85),"---")="---","---",IF(COUNTIF(CALC_CONN_TEI0185_REV03!F:F,IFERROR(IF(AD85=AH85,AI85,AH85),"---"))&gt;0,"---",IFERROR(IF(AD85=AH85,AI85,AH85),"---")))),"---")</f>
        <v>---</v>
      </c>
    </row>
    <row r="86" spans="1:37" x14ac:dyDescent="0.25">
      <c r="A86" t="str">
        <f t="shared" si="9"/>
        <v>J2-18</v>
      </c>
      <c r="B86" t="str">
        <f t="shared" si="10"/>
        <v>USB_SSTX_D2_P</v>
      </c>
      <c r="C86" t="str">
        <f t="shared" si="11"/>
        <v>J2-USB_SSTX_D2_P</v>
      </c>
      <c r="D86" t="str">
        <f t="shared" si="12"/>
        <v>J2-18</v>
      </c>
      <c r="E86" t="s">
        <v>270</v>
      </c>
      <c r="F86">
        <v>18</v>
      </c>
      <c r="G86" t="s">
        <v>474</v>
      </c>
      <c r="L86" t="s">
        <v>475</v>
      </c>
      <c r="M86" t="s">
        <v>288</v>
      </c>
      <c r="N86">
        <v>126.0493</v>
      </c>
      <c r="AB86" t="str">
        <f>B2B!D83</f>
        <v>J1</v>
      </c>
      <c r="AC86" t="str">
        <f>B2B!E83</f>
        <v>81</v>
      </c>
      <c r="AD86" t="str">
        <f t="shared" si="13"/>
        <v>J1-81</v>
      </c>
      <c r="AE86" t="e">
        <f t="shared" si="14"/>
        <v>#N/A</v>
      </c>
      <c r="AF86" t="str">
        <f t="shared" si="15"/>
        <v>--</v>
      </c>
      <c r="AG86" t="e">
        <f t="shared" si="16"/>
        <v>#N/A</v>
      </c>
      <c r="AH86" t="str">
        <f>IF(IFERROR(IF(IF(AF86="--",INDEX(D:D,MATCH(AE86,INDEX(B:B,MATCH(AE86,B:B,)+1):B10600,)+MATCH(AE86,B:B,)))=D86,VLOOKUP(AE86,B:D,3,0),IF(AF86="--",INDEX(D:D,MATCH(AE86,INDEX(B:B,MATCH(AE86,B:B,)+1):B10600,)+MATCH(AE86,B:B,)),"---")),"---")=AD86,"---",IFERROR(IF(IF(AF86="--",INDEX(D:D,MATCH(AE86,INDEX(B:B,MATCH(AE86,B:B,)+1):B10600,)+MATCH(AE86,B:B,)))=AD86,VLOOKUP(AE86,B:D,3,0),IF(AF86="--",INDEX(D:D,MATCH(AE86,INDEX(B:B,MATCH(AE86,B:B,)+1):B10600,)+MATCH(AE86,B:B,)),"---")),"---"))</f>
        <v>---</v>
      </c>
      <c r="AI86" t="str">
        <f t="shared" si="17"/>
        <v>--</v>
      </c>
      <c r="AJ86" t="str">
        <f>IF(COUNTIF(CALC_CONN_TEI0185_REV03!F:F,IF(AH86&lt;&gt;"---",VLOOKUP(AD86,CALC_CONN_TEI0185_REV03!F:M,8,0),IF(IFERROR(IF(AD86=AH86,AI86,AH86),"---")="---","---",IF(COUNTIF(CALC_CONN_TEI0185_REV03!F:F,IFERROR(IF(AD86=AH86,AI86,AH86),"---"))&gt;0,"---",IFERROR(IF(AD86=AH86,AI86,AH86),"---")))))=1,IF(AH86&lt;&gt;"---",VLOOKUP(AD86,CALC_CONN_TEI0185_REV03!F:M,8,0),IF(IFERROR(IF(AD86=AH86,AI86,AH86),"---")="---","---",IF(COUNTIF(CALC_CONN_TEI0185_REV03!F:F,IFERROR(IF(AD86=AH86,AI86,AH86),"---"))&gt;0,"---",IFERROR(IF(AD86=AH86,AI86,AH86),"---")))),"---")</f>
        <v>---</v>
      </c>
      <c r="AK86" t="str">
        <f>IF(COUNTIF(CALC_CONN_TEI0185_REV03!F:F,IF(AH86&lt;&gt;"---",VLOOKUP(AD86,CALC_CONN_TEI0185_REV03!F:M,8,0),IF(IFERROR(IF(AD86=AH86,AI86,AH86),"---")="---","---",IF(COUNTIF(CALC_CONN_TEI0185_REV03!F:F,IFERROR(IF(AD86=AH86,AI86,AH86),"---"))&gt;0,"---",IFERROR(IF(AD86=AH86,AI86,AH86),"---")))))=0,IF(AH86&lt;&gt;"---",VLOOKUP(AD86,CALC_CONN_TEI0185_REV03!F:M,8,0),IF(IFERROR(IF(AD86=AH86,AI86,AH86),"---")="---","---",IF(COUNTIF(CALC_CONN_TEI0185_REV03!F:F,IFERROR(IF(AD86=AH86,AI86,AH86),"---"))&gt;0,"---",IFERROR(IF(AD86=AH86,AI86,AH86),"---")))),"---")</f>
        <v>---</v>
      </c>
    </row>
    <row r="87" spans="1:37" x14ac:dyDescent="0.25">
      <c r="A87" t="str">
        <f t="shared" si="9"/>
        <v>J2-F1</v>
      </c>
      <c r="B87" t="str">
        <f t="shared" si="10"/>
        <v>USB_FGND</v>
      </c>
      <c r="C87" t="str">
        <f t="shared" si="11"/>
        <v>J2-USB_FGND</v>
      </c>
      <c r="D87" t="str">
        <f t="shared" si="12"/>
        <v>J2-F1</v>
      </c>
      <c r="E87" t="s">
        <v>270</v>
      </c>
      <c r="F87" t="s">
        <v>476</v>
      </c>
      <c r="G87" t="s">
        <v>477</v>
      </c>
      <c r="L87" t="s">
        <v>478</v>
      </c>
      <c r="M87" t="s">
        <v>288</v>
      </c>
      <c r="N87">
        <v>4.4031000000000002</v>
      </c>
      <c r="AB87" t="str">
        <f>B2B!D84</f>
        <v>J1</v>
      </c>
      <c r="AC87" t="str">
        <f>B2B!E84</f>
        <v>82</v>
      </c>
      <c r="AD87" t="str">
        <f t="shared" si="13"/>
        <v>J1-82</v>
      </c>
      <c r="AE87" t="e">
        <f t="shared" si="14"/>
        <v>#N/A</v>
      </c>
      <c r="AF87" t="str">
        <f t="shared" si="15"/>
        <v>--</v>
      </c>
      <c r="AG87" t="e">
        <f t="shared" si="16"/>
        <v>#N/A</v>
      </c>
      <c r="AH87" t="str">
        <f>IF(IFERROR(IF(IF(AF87="--",INDEX(D:D,MATCH(AE87,INDEX(B:B,MATCH(AE87,B:B,)+1):B10601,)+MATCH(AE87,B:B,)))=D87,VLOOKUP(AE87,B:D,3,0),IF(AF87="--",INDEX(D:D,MATCH(AE87,INDEX(B:B,MATCH(AE87,B:B,)+1):B10601,)+MATCH(AE87,B:B,)),"---")),"---")=AD87,"---",IFERROR(IF(IF(AF87="--",INDEX(D:D,MATCH(AE87,INDEX(B:B,MATCH(AE87,B:B,)+1):B10601,)+MATCH(AE87,B:B,)))=AD87,VLOOKUP(AE87,B:D,3,0),IF(AF87="--",INDEX(D:D,MATCH(AE87,INDEX(B:B,MATCH(AE87,B:B,)+1):B10601,)+MATCH(AE87,B:B,)),"---")),"---"))</f>
        <v>---</v>
      </c>
      <c r="AI87" t="str">
        <f t="shared" si="17"/>
        <v>--</v>
      </c>
      <c r="AJ87" t="str">
        <f>IF(COUNTIF(CALC_CONN_TEI0185_REV03!F:F,IF(AH87&lt;&gt;"---",VLOOKUP(AD87,CALC_CONN_TEI0185_REV03!F:M,8,0),IF(IFERROR(IF(AD87=AH87,AI87,AH87),"---")="---","---",IF(COUNTIF(CALC_CONN_TEI0185_REV03!F:F,IFERROR(IF(AD87=AH87,AI87,AH87),"---"))&gt;0,"---",IFERROR(IF(AD87=AH87,AI87,AH87),"---")))))=1,IF(AH87&lt;&gt;"---",VLOOKUP(AD87,CALC_CONN_TEI0185_REV03!F:M,8,0),IF(IFERROR(IF(AD87=AH87,AI87,AH87),"---")="---","---",IF(COUNTIF(CALC_CONN_TEI0185_REV03!F:F,IFERROR(IF(AD87=AH87,AI87,AH87),"---"))&gt;0,"---",IFERROR(IF(AD87=AH87,AI87,AH87),"---")))),"---")</f>
        <v>---</v>
      </c>
      <c r="AK87" t="str">
        <f>IF(COUNTIF(CALC_CONN_TEI0185_REV03!F:F,IF(AH87&lt;&gt;"---",VLOOKUP(AD87,CALC_CONN_TEI0185_REV03!F:M,8,0),IF(IFERROR(IF(AD87=AH87,AI87,AH87),"---")="---","---",IF(COUNTIF(CALC_CONN_TEI0185_REV03!F:F,IFERROR(IF(AD87=AH87,AI87,AH87),"---"))&gt;0,"---",IFERROR(IF(AD87=AH87,AI87,AH87),"---")))))=0,IF(AH87&lt;&gt;"---",VLOOKUP(AD87,CALC_CONN_TEI0185_REV03!F:M,8,0),IF(IFERROR(IF(AD87=AH87,AI87,AH87),"---")="---","---",IF(COUNTIF(CALC_CONN_TEI0185_REV03!F:F,IFERROR(IF(AD87=AH87,AI87,AH87),"---"))&gt;0,"---",IFERROR(IF(AD87=AH87,AI87,AH87),"---")))),"---")</f>
        <v>---</v>
      </c>
    </row>
    <row r="88" spans="1:37" x14ac:dyDescent="0.25">
      <c r="A88" t="str">
        <f t="shared" si="9"/>
        <v>J2-F2</v>
      </c>
      <c r="B88" t="str">
        <f t="shared" si="10"/>
        <v>USB_FGND</v>
      </c>
      <c r="C88" t="str">
        <f t="shared" si="11"/>
        <v>J2-USB_FGND</v>
      </c>
      <c r="D88" t="str">
        <f t="shared" si="12"/>
        <v>J2-F2</v>
      </c>
      <c r="E88" t="s">
        <v>270</v>
      </c>
      <c r="F88" t="s">
        <v>479</v>
      </c>
      <c r="G88" t="s">
        <v>477</v>
      </c>
      <c r="L88" t="s">
        <v>480</v>
      </c>
      <c r="M88" t="s">
        <v>288</v>
      </c>
      <c r="N88">
        <v>4.4042000000000003</v>
      </c>
      <c r="AB88" t="str">
        <f>B2B!D85</f>
        <v>J1</v>
      </c>
      <c r="AC88" t="str">
        <f>B2B!E85</f>
        <v>83</v>
      </c>
      <c r="AD88" t="str">
        <f t="shared" si="13"/>
        <v>J1-83</v>
      </c>
      <c r="AE88" t="e">
        <f t="shared" si="14"/>
        <v>#N/A</v>
      </c>
      <c r="AF88" t="str">
        <f t="shared" si="15"/>
        <v>--</v>
      </c>
      <c r="AG88" t="e">
        <f t="shared" si="16"/>
        <v>#N/A</v>
      </c>
      <c r="AH88" t="str">
        <f>IF(IFERROR(IF(IF(AF88="--",INDEX(D:D,MATCH(AE88,INDEX(B:B,MATCH(AE88,B:B,)+1):B10602,)+MATCH(AE88,B:B,)))=D88,VLOOKUP(AE88,B:D,3,0),IF(AF88="--",INDEX(D:D,MATCH(AE88,INDEX(B:B,MATCH(AE88,B:B,)+1):B10602,)+MATCH(AE88,B:B,)),"---")),"---")=AD88,"---",IFERROR(IF(IF(AF88="--",INDEX(D:D,MATCH(AE88,INDEX(B:B,MATCH(AE88,B:B,)+1):B10602,)+MATCH(AE88,B:B,)))=AD88,VLOOKUP(AE88,B:D,3,0),IF(AF88="--",INDEX(D:D,MATCH(AE88,INDEX(B:B,MATCH(AE88,B:B,)+1):B10602,)+MATCH(AE88,B:B,)),"---")),"---"))</f>
        <v>---</v>
      </c>
      <c r="AI88" t="str">
        <f t="shared" si="17"/>
        <v>--</v>
      </c>
      <c r="AJ88" t="str">
        <f>IF(COUNTIF(CALC_CONN_TEI0185_REV03!F:F,IF(AH88&lt;&gt;"---",VLOOKUP(AD88,CALC_CONN_TEI0185_REV03!F:M,8,0),IF(IFERROR(IF(AD88=AH88,AI88,AH88),"---")="---","---",IF(COUNTIF(CALC_CONN_TEI0185_REV03!F:F,IFERROR(IF(AD88=AH88,AI88,AH88),"---"))&gt;0,"---",IFERROR(IF(AD88=AH88,AI88,AH88),"---")))))=1,IF(AH88&lt;&gt;"---",VLOOKUP(AD88,CALC_CONN_TEI0185_REV03!F:M,8,0),IF(IFERROR(IF(AD88=AH88,AI88,AH88),"---")="---","---",IF(COUNTIF(CALC_CONN_TEI0185_REV03!F:F,IFERROR(IF(AD88=AH88,AI88,AH88),"---"))&gt;0,"---",IFERROR(IF(AD88=AH88,AI88,AH88),"---")))),"---")</f>
        <v>---</v>
      </c>
      <c r="AK88" t="str">
        <f>IF(COUNTIF(CALC_CONN_TEI0185_REV03!F:F,IF(AH88&lt;&gt;"---",VLOOKUP(AD88,CALC_CONN_TEI0185_REV03!F:M,8,0),IF(IFERROR(IF(AD88=AH88,AI88,AH88),"---")="---","---",IF(COUNTIF(CALC_CONN_TEI0185_REV03!F:F,IFERROR(IF(AD88=AH88,AI88,AH88),"---"))&gt;0,"---",IFERROR(IF(AD88=AH88,AI88,AH88),"---")))))=0,IF(AH88&lt;&gt;"---",VLOOKUP(AD88,CALC_CONN_TEI0185_REV03!F:M,8,0),IF(IFERROR(IF(AD88=AH88,AI88,AH88),"---")="---","---",IF(COUNTIF(CALC_CONN_TEI0185_REV03!F:F,IFERROR(IF(AD88=AH88,AI88,AH88),"---"))&gt;0,"---",IFERROR(IF(AD88=AH88,AI88,AH88),"---")))),"---")</f>
        <v>---</v>
      </c>
    </row>
    <row r="89" spans="1:37" x14ac:dyDescent="0.25">
      <c r="A89" t="str">
        <f t="shared" si="9"/>
        <v>J2-F3</v>
      </c>
      <c r="B89" t="str">
        <f t="shared" si="10"/>
        <v>USB_FGND</v>
      </c>
      <c r="C89" t="str">
        <f t="shared" si="11"/>
        <v>J2-USB_FGND</v>
      </c>
      <c r="D89" t="str">
        <f t="shared" si="12"/>
        <v>J2-F3</v>
      </c>
      <c r="E89" t="s">
        <v>270</v>
      </c>
      <c r="F89" t="s">
        <v>481</v>
      </c>
      <c r="G89" t="s">
        <v>477</v>
      </c>
      <c r="L89" t="s">
        <v>482</v>
      </c>
      <c r="M89" t="s">
        <v>288</v>
      </c>
      <c r="N89">
        <v>3.4234</v>
      </c>
      <c r="AB89" t="str">
        <f>B2B!D86</f>
        <v>J1</v>
      </c>
      <c r="AC89" t="str">
        <f>B2B!E86</f>
        <v>84</v>
      </c>
      <c r="AD89" t="str">
        <f t="shared" si="13"/>
        <v>J1-84</v>
      </c>
      <c r="AE89" t="e">
        <f t="shared" si="14"/>
        <v>#N/A</v>
      </c>
      <c r="AF89" t="str">
        <f t="shared" si="15"/>
        <v>--</v>
      </c>
      <c r="AG89" t="e">
        <f t="shared" si="16"/>
        <v>#N/A</v>
      </c>
      <c r="AH89" t="str">
        <f>IF(IFERROR(IF(IF(AF89="--",INDEX(D:D,MATCH(AE89,INDEX(B:B,MATCH(AE89,B:B,)+1):B10603,)+MATCH(AE89,B:B,)))=D89,VLOOKUP(AE89,B:D,3,0),IF(AF89="--",INDEX(D:D,MATCH(AE89,INDEX(B:B,MATCH(AE89,B:B,)+1):B10603,)+MATCH(AE89,B:B,)),"---")),"---")=AD89,"---",IFERROR(IF(IF(AF89="--",INDEX(D:D,MATCH(AE89,INDEX(B:B,MATCH(AE89,B:B,)+1):B10603,)+MATCH(AE89,B:B,)))=AD89,VLOOKUP(AE89,B:D,3,0),IF(AF89="--",INDEX(D:D,MATCH(AE89,INDEX(B:B,MATCH(AE89,B:B,)+1):B10603,)+MATCH(AE89,B:B,)),"---")),"---"))</f>
        <v>---</v>
      </c>
      <c r="AI89" t="str">
        <f t="shared" si="17"/>
        <v>--</v>
      </c>
      <c r="AJ89" t="str">
        <f>IF(COUNTIF(CALC_CONN_TEI0185_REV03!F:F,IF(AH89&lt;&gt;"---",VLOOKUP(AD89,CALC_CONN_TEI0185_REV03!F:M,8,0),IF(IFERROR(IF(AD89=AH89,AI89,AH89),"---")="---","---",IF(COUNTIF(CALC_CONN_TEI0185_REV03!F:F,IFERROR(IF(AD89=AH89,AI89,AH89),"---"))&gt;0,"---",IFERROR(IF(AD89=AH89,AI89,AH89),"---")))))=1,IF(AH89&lt;&gt;"---",VLOOKUP(AD89,CALC_CONN_TEI0185_REV03!F:M,8,0),IF(IFERROR(IF(AD89=AH89,AI89,AH89),"---")="---","---",IF(COUNTIF(CALC_CONN_TEI0185_REV03!F:F,IFERROR(IF(AD89=AH89,AI89,AH89),"---"))&gt;0,"---",IFERROR(IF(AD89=AH89,AI89,AH89),"---")))),"---")</f>
        <v>---</v>
      </c>
      <c r="AK89" t="str">
        <f>IF(COUNTIF(CALC_CONN_TEI0185_REV03!F:F,IF(AH89&lt;&gt;"---",VLOOKUP(AD89,CALC_CONN_TEI0185_REV03!F:M,8,0),IF(IFERROR(IF(AD89=AH89,AI89,AH89),"---")="---","---",IF(COUNTIF(CALC_CONN_TEI0185_REV03!F:F,IFERROR(IF(AD89=AH89,AI89,AH89),"---"))&gt;0,"---",IFERROR(IF(AD89=AH89,AI89,AH89),"---")))))=0,IF(AH89&lt;&gt;"---",VLOOKUP(AD89,CALC_CONN_TEI0185_REV03!F:M,8,0),IF(IFERROR(IF(AD89=AH89,AI89,AH89),"---")="---","---",IF(COUNTIF(CALC_CONN_TEI0185_REV03!F:F,IFERROR(IF(AD89=AH89,AI89,AH89),"---"))&gt;0,"---",IFERROR(IF(AD89=AH89,AI89,AH89),"---")))),"---")</f>
        <v>---</v>
      </c>
    </row>
    <row r="90" spans="1:37" x14ac:dyDescent="0.25">
      <c r="A90" t="str">
        <f t="shared" si="9"/>
        <v>J2-F4</v>
      </c>
      <c r="B90" t="str">
        <f t="shared" si="10"/>
        <v>USB_FGND</v>
      </c>
      <c r="C90" t="str">
        <f t="shared" si="11"/>
        <v>J2-USB_FGND</v>
      </c>
      <c r="D90" t="str">
        <f t="shared" si="12"/>
        <v>J2-F4</v>
      </c>
      <c r="E90" t="s">
        <v>270</v>
      </c>
      <c r="F90" t="s">
        <v>483</v>
      </c>
      <c r="G90" t="s">
        <v>477</v>
      </c>
      <c r="L90" t="s">
        <v>484</v>
      </c>
      <c r="M90" t="s">
        <v>288</v>
      </c>
      <c r="N90">
        <v>3.4234</v>
      </c>
      <c r="AB90" t="str">
        <f>B2B!D87</f>
        <v>J1</v>
      </c>
      <c r="AC90" t="str">
        <f>B2B!E87</f>
        <v>85</v>
      </c>
      <c r="AD90" t="str">
        <f t="shared" si="13"/>
        <v>J1-85</v>
      </c>
      <c r="AE90" t="e">
        <f t="shared" si="14"/>
        <v>#N/A</v>
      </c>
      <c r="AF90" t="str">
        <f t="shared" si="15"/>
        <v>--</v>
      </c>
      <c r="AG90" t="e">
        <f t="shared" si="16"/>
        <v>#N/A</v>
      </c>
      <c r="AH90" t="str">
        <f>IF(IFERROR(IF(IF(AF90="--",INDEX(D:D,MATCH(AE90,INDEX(B:B,MATCH(AE90,B:B,)+1):B10604,)+MATCH(AE90,B:B,)))=D90,VLOOKUP(AE90,B:D,3,0),IF(AF90="--",INDEX(D:D,MATCH(AE90,INDEX(B:B,MATCH(AE90,B:B,)+1):B10604,)+MATCH(AE90,B:B,)),"---")),"---")=AD90,"---",IFERROR(IF(IF(AF90="--",INDEX(D:D,MATCH(AE90,INDEX(B:B,MATCH(AE90,B:B,)+1):B10604,)+MATCH(AE90,B:B,)))=AD90,VLOOKUP(AE90,B:D,3,0),IF(AF90="--",INDEX(D:D,MATCH(AE90,INDEX(B:B,MATCH(AE90,B:B,)+1):B10604,)+MATCH(AE90,B:B,)),"---")),"---"))</f>
        <v>---</v>
      </c>
      <c r="AI90" t="str">
        <f t="shared" si="17"/>
        <v>--</v>
      </c>
      <c r="AJ90" t="str">
        <f>IF(COUNTIF(CALC_CONN_TEI0185_REV03!F:F,IF(AH90&lt;&gt;"---",VLOOKUP(AD90,CALC_CONN_TEI0185_REV03!F:M,8,0),IF(IFERROR(IF(AD90=AH90,AI90,AH90),"---")="---","---",IF(COUNTIF(CALC_CONN_TEI0185_REV03!F:F,IFERROR(IF(AD90=AH90,AI90,AH90),"---"))&gt;0,"---",IFERROR(IF(AD90=AH90,AI90,AH90),"---")))))=1,IF(AH90&lt;&gt;"---",VLOOKUP(AD90,CALC_CONN_TEI0185_REV03!F:M,8,0),IF(IFERROR(IF(AD90=AH90,AI90,AH90),"---")="---","---",IF(COUNTIF(CALC_CONN_TEI0185_REV03!F:F,IFERROR(IF(AD90=AH90,AI90,AH90),"---"))&gt;0,"---",IFERROR(IF(AD90=AH90,AI90,AH90),"---")))),"---")</f>
        <v>---</v>
      </c>
      <c r="AK90" t="str">
        <f>IF(COUNTIF(CALC_CONN_TEI0185_REV03!F:F,IF(AH90&lt;&gt;"---",VLOOKUP(AD90,CALC_CONN_TEI0185_REV03!F:M,8,0),IF(IFERROR(IF(AD90=AH90,AI90,AH90),"---")="---","---",IF(COUNTIF(CALC_CONN_TEI0185_REV03!F:F,IFERROR(IF(AD90=AH90,AI90,AH90),"---"))&gt;0,"---",IFERROR(IF(AD90=AH90,AI90,AH90),"---")))))=0,IF(AH90&lt;&gt;"---",VLOOKUP(AD90,CALC_CONN_TEI0185_REV03!F:M,8,0),IF(IFERROR(IF(AD90=AH90,AI90,AH90),"---")="---","---",IF(COUNTIF(CALC_CONN_TEI0185_REV03!F:F,IFERROR(IF(AD90=AH90,AI90,AH90),"---"))&gt;0,"---",IFERROR(IF(AD90=AH90,AI90,AH90),"---")))),"---")</f>
        <v>---</v>
      </c>
    </row>
    <row r="91" spans="1:37" x14ac:dyDescent="0.25">
      <c r="A91" t="str">
        <f t="shared" si="9"/>
        <v>J3-C10</v>
      </c>
      <c r="B91" t="str">
        <f t="shared" si="10"/>
        <v>LA06_P</v>
      </c>
      <c r="C91" t="str">
        <f t="shared" si="11"/>
        <v>J3-LA06_P</v>
      </c>
      <c r="D91" t="str">
        <f t="shared" si="12"/>
        <v>J3-C10</v>
      </c>
      <c r="E91" t="s">
        <v>271</v>
      </c>
      <c r="F91" t="s">
        <v>485</v>
      </c>
      <c r="G91" t="s">
        <v>486</v>
      </c>
      <c r="L91" t="s">
        <v>487</v>
      </c>
      <c r="M91" t="s">
        <v>288</v>
      </c>
      <c r="N91">
        <v>7.5391000000000004</v>
      </c>
      <c r="AB91" t="str">
        <f>B2B!D88</f>
        <v>J1</v>
      </c>
      <c r="AC91" t="str">
        <f>B2B!E88</f>
        <v>86</v>
      </c>
      <c r="AD91" t="str">
        <f t="shared" si="13"/>
        <v>J1-86</v>
      </c>
      <c r="AE91" t="e">
        <f t="shared" si="14"/>
        <v>#N/A</v>
      </c>
      <c r="AF91" t="str">
        <f t="shared" si="15"/>
        <v>--</v>
      </c>
      <c r="AG91" t="e">
        <f t="shared" si="16"/>
        <v>#N/A</v>
      </c>
      <c r="AH91" t="str">
        <f>IF(IFERROR(IF(IF(AF91="--",INDEX(D:D,MATCH(AE91,INDEX(B:B,MATCH(AE91,B:B,)+1):B10605,)+MATCH(AE91,B:B,)))=D91,VLOOKUP(AE91,B:D,3,0),IF(AF91="--",INDEX(D:D,MATCH(AE91,INDEX(B:B,MATCH(AE91,B:B,)+1):B10605,)+MATCH(AE91,B:B,)),"---")),"---")=AD91,"---",IFERROR(IF(IF(AF91="--",INDEX(D:D,MATCH(AE91,INDEX(B:B,MATCH(AE91,B:B,)+1):B10605,)+MATCH(AE91,B:B,)))=AD91,VLOOKUP(AE91,B:D,3,0),IF(AF91="--",INDEX(D:D,MATCH(AE91,INDEX(B:B,MATCH(AE91,B:B,)+1):B10605,)+MATCH(AE91,B:B,)),"---")),"---"))</f>
        <v>---</v>
      </c>
      <c r="AI91" t="str">
        <f t="shared" si="17"/>
        <v>--</v>
      </c>
      <c r="AJ91" t="str">
        <f>IF(COUNTIF(CALC_CONN_TEI0185_REV03!F:F,IF(AH91&lt;&gt;"---",VLOOKUP(AD91,CALC_CONN_TEI0185_REV03!F:M,8,0),IF(IFERROR(IF(AD91=AH91,AI91,AH91),"---")="---","---",IF(COUNTIF(CALC_CONN_TEI0185_REV03!F:F,IFERROR(IF(AD91=AH91,AI91,AH91),"---"))&gt;0,"---",IFERROR(IF(AD91=AH91,AI91,AH91),"---")))))=1,IF(AH91&lt;&gt;"---",VLOOKUP(AD91,CALC_CONN_TEI0185_REV03!F:M,8,0),IF(IFERROR(IF(AD91=AH91,AI91,AH91),"---")="---","---",IF(COUNTIF(CALC_CONN_TEI0185_REV03!F:F,IFERROR(IF(AD91=AH91,AI91,AH91),"---"))&gt;0,"---",IFERROR(IF(AD91=AH91,AI91,AH91),"---")))),"---")</f>
        <v>---</v>
      </c>
      <c r="AK91" t="str">
        <f>IF(COUNTIF(CALC_CONN_TEI0185_REV03!F:F,IF(AH91&lt;&gt;"---",VLOOKUP(AD91,CALC_CONN_TEI0185_REV03!F:M,8,0),IF(IFERROR(IF(AD91=AH91,AI91,AH91),"---")="---","---",IF(COUNTIF(CALC_CONN_TEI0185_REV03!F:F,IFERROR(IF(AD91=AH91,AI91,AH91),"---"))&gt;0,"---",IFERROR(IF(AD91=AH91,AI91,AH91),"---")))))=0,IF(AH91&lt;&gt;"---",VLOOKUP(AD91,CALC_CONN_TEI0185_REV03!F:M,8,0),IF(IFERROR(IF(AD91=AH91,AI91,AH91),"---")="---","---",IF(COUNTIF(CALC_CONN_TEI0185_REV03!F:F,IFERROR(IF(AD91=AH91,AI91,AH91),"---"))&gt;0,"---",IFERROR(IF(AD91=AH91,AI91,AH91),"---")))),"---")</f>
        <v>---</v>
      </c>
    </row>
    <row r="92" spans="1:37" x14ac:dyDescent="0.25">
      <c r="A92" t="str">
        <f t="shared" si="9"/>
        <v>J3-C11</v>
      </c>
      <c r="B92" t="str">
        <f t="shared" si="10"/>
        <v>LA06_N</v>
      </c>
      <c r="C92" t="str">
        <f t="shared" si="11"/>
        <v>J3-LA06_N</v>
      </c>
      <c r="D92" t="str">
        <f t="shared" si="12"/>
        <v>J3-C11</v>
      </c>
      <c r="E92" t="s">
        <v>271</v>
      </c>
      <c r="F92" t="s">
        <v>488</v>
      </c>
      <c r="G92" t="s">
        <v>489</v>
      </c>
      <c r="L92" t="s">
        <v>490</v>
      </c>
      <c r="M92" t="s">
        <v>288</v>
      </c>
      <c r="N92">
        <v>7.5391000000000004</v>
      </c>
      <c r="AB92" t="str">
        <f>B2B!D89</f>
        <v>J1</v>
      </c>
      <c r="AC92" t="str">
        <f>B2B!E89</f>
        <v>87</v>
      </c>
      <c r="AD92" t="str">
        <f t="shared" si="13"/>
        <v>J1-87</v>
      </c>
      <c r="AE92" t="e">
        <f t="shared" si="14"/>
        <v>#N/A</v>
      </c>
      <c r="AF92" t="str">
        <f t="shared" si="15"/>
        <v>--</v>
      </c>
      <c r="AG92" t="e">
        <f t="shared" si="16"/>
        <v>#N/A</v>
      </c>
      <c r="AH92" t="str">
        <f>IF(IFERROR(IF(IF(AF92="--",INDEX(D:D,MATCH(AE92,INDEX(B:B,MATCH(AE92,B:B,)+1):B10606,)+MATCH(AE92,B:B,)))=D92,VLOOKUP(AE92,B:D,3,0),IF(AF92="--",INDEX(D:D,MATCH(AE92,INDEX(B:B,MATCH(AE92,B:B,)+1):B10606,)+MATCH(AE92,B:B,)),"---")),"---")=AD92,"---",IFERROR(IF(IF(AF92="--",INDEX(D:D,MATCH(AE92,INDEX(B:B,MATCH(AE92,B:B,)+1):B10606,)+MATCH(AE92,B:B,)))=AD92,VLOOKUP(AE92,B:D,3,0),IF(AF92="--",INDEX(D:D,MATCH(AE92,INDEX(B:B,MATCH(AE92,B:B,)+1):B10606,)+MATCH(AE92,B:B,)),"---")),"---"))</f>
        <v>---</v>
      </c>
      <c r="AI92" t="str">
        <f t="shared" si="17"/>
        <v>--</v>
      </c>
      <c r="AJ92" t="str">
        <f>IF(COUNTIF(CALC_CONN_TEI0185_REV03!F:F,IF(AH92&lt;&gt;"---",VLOOKUP(AD92,CALC_CONN_TEI0185_REV03!F:M,8,0),IF(IFERROR(IF(AD92=AH92,AI92,AH92),"---")="---","---",IF(COUNTIF(CALC_CONN_TEI0185_REV03!F:F,IFERROR(IF(AD92=AH92,AI92,AH92),"---"))&gt;0,"---",IFERROR(IF(AD92=AH92,AI92,AH92),"---")))))=1,IF(AH92&lt;&gt;"---",VLOOKUP(AD92,CALC_CONN_TEI0185_REV03!F:M,8,0),IF(IFERROR(IF(AD92=AH92,AI92,AH92),"---")="---","---",IF(COUNTIF(CALC_CONN_TEI0185_REV03!F:F,IFERROR(IF(AD92=AH92,AI92,AH92),"---"))&gt;0,"---",IFERROR(IF(AD92=AH92,AI92,AH92),"---")))),"---")</f>
        <v>---</v>
      </c>
      <c r="AK92" t="str">
        <f>IF(COUNTIF(CALC_CONN_TEI0185_REV03!F:F,IF(AH92&lt;&gt;"---",VLOOKUP(AD92,CALC_CONN_TEI0185_REV03!F:M,8,0),IF(IFERROR(IF(AD92=AH92,AI92,AH92),"---")="---","---",IF(COUNTIF(CALC_CONN_TEI0185_REV03!F:F,IFERROR(IF(AD92=AH92,AI92,AH92),"---"))&gt;0,"---",IFERROR(IF(AD92=AH92,AI92,AH92),"---")))))=0,IF(AH92&lt;&gt;"---",VLOOKUP(AD92,CALC_CONN_TEI0185_REV03!F:M,8,0),IF(IFERROR(IF(AD92=AH92,AI92,AH92),"---")="---","---",IF(COUNTIF(CALC_CONN_TEI0185_REV03!F:F,IFERROR(IF(AD92=AH92,AI92,AH92),"---"))&gt;0,"---",IFERROR(IF(AD92=AH92,AI92,AH92),"---")))),"---")</f>
        <v>---</v>
      </c>
    </row>
    <row r="93" spans="1:37" x14ac:dyDescent="0.25">
      <c r="A93" t="str">
        <f t="shared" si="9"/>
        <v>J3-C14</v>
      </c>
      <c r="B93" t="str">
        <f t="shared" si="10"/>
        <v>LA10_P</v>
      </c>
      <c r="C93" t="str">
        <f t="shared" si="11"/>
        <v>J3-LA10_P</v>
      </c>
      <c r="D93" t="str">
        <f t="shared" si="12"/>
        <v>J3-C14</v>
      </c>
      <c r="E93" t="s">
        <v>271</v>
      </c>
      <c r="F93" t="s">
        <v>491</v>
      </c>
      <c r="G93" t="s">
        <v>492</v>
      </c>
      <c r="L93" t="s">
        <v>493</v>
      </c>
      <c r="M93" t="s">
        <v>288</v>
      </c>
      <c r="N93">
        <v>5.6261000000000001</v>
      </c>
      <c r="AB93" t="str">
        <f>B2B!D90</f>
        <v>J1</v>
      </c>
      <c r="AC93" t="str">
        <f>B2B!E90</f>
        <v>88</v>
      </c>
      <c r="AD93" t="str">
        <f t="shared" si="13"/>
        <v>J1-88</v>
      </c>
      <c r="AE93" t="e">
        <f t="shared" si="14"/>
        <v>#N/A</v>
      </c>
      <c r="AF93" t="str">
        <f t="shared" si="15"/>
        <v>--</v>
      </c>
      <c r="AG93" t="e">
        <f t="shared" si="16"/>
        <v>#N/A</v>
      </c>
      <c r="AH93" t="str">
        <f>IF(IFERROR(IF(IF(AF93="--",INDEX(D:D,MATCH(AE93,INDEX(B:B,MATCH(AE93,B:B,)+1):B10607,)+MATCH(AE93,B:B,)))=D93,VLOOKUP(AE93,B:D,3,0),IF(AF93="--",INDEX(D:D,MATCH(AE93,INDEX(B:B,MATCH(AE93,B:B,)+1):B10607,)+MATCH(AE93,B:B,)),"---")),"---")=AD93,"---",IFERROR(IF(IF(AF93="--",INDEX(D:D,MATCH(AE93,INDEX(B:B,MATCH(AE93,B:B,)+1):B10607,)+MATCH(AE93,B:B,)))=AD93,VLOOKUP(AE93,B:D,3,0),IF(AF93="--",INDEX(D:D,MATCH(AE93,INDEX(B:B,MATCH(AE93,B:B,)+1):B10607,)+MATCH(AE93,B:B,)),"---")),"---"))</f>
        <v>---</v>
      </c>
      <c r="AI93" t="str">
        <f t="shared" si="17"/>
        <v>--</v>
      </c>
      <c r="AJ93" t="str">
        <f>IF(COUNTIF(CALC_CONN_TEI0185_REV03!F:F,IF(AH93&lt;&gt;"---",VLOOKUP(AD93,CALC_CONN_TEI0185_REV03!F:M,8,0),IF(IFERROR(IF(AD93=AH93,AI93,AH93),"---")="---","---",IF(COUNTIF(CALC_CONN_TEI0185_REV03!F:F,IFERROR(IF(AD93=AH93,AI93,AH93),"---"))&gt;0,"---",IFERROR(IF(AD93=AH93,AI93,AH93),"---")))))=1,IF(AH93&lt;&gt;"---",VLOOKUP(AD93,CALC_CONN_TEI0185_REV03!F:M,8,0),IF(IFERROR(IF(AD93=AH93,AI93,AH93),"---")="---","---",IF(COUNTIF(CALC_CONN_TEI0185_REV03!F:F,IFERROR(IF(AD93=AH93,AI93,AH93),"---"))&gt;0,"---",IFERROR(IF(AD93=AH93,AI93,AH93),"---")))),"---")</f>
        <v>---</v>
      </c>
      <c r="AK93" t="str">
        <f>IF(COUNTIF(CALC_CONN_TEI0185_REV03!F:F,IF(AH93&lt;&gt;"---",VLOOKUP(AD93,CALC_CONN_TEI0185_REV03!F:M,8,0),IF(IFERROR(IF(AD93=AH93,AI93,AH93),"---")="---","---",IF(COUNTIF(CALC_CONN_TEI0185_REV03!F:F,IFERROR(IF(AD93=AH93,AI93,AH93),"---"))&gt;0,"---",IFERROR(IF(AD93=AH93,AI93,AH93),"---")))))=0,IF(AH93&lt;&gt;"---",VLOOKUP(AD93,CALC_CONN_TEI0185_REV03!F:M,8,0),IF(IFERROR(IF(AD93=AH93,AI93,AH93),"---")="---","---",IF(COUNTIF(CALC_CONN_TEI0185_REV03!F:F,IFERROR(IF(AD93=AH93,AI93,AH93),"---"))&gt;0,"---",IFERROR(IF(AD93=AH93,AI93,AH93),"---")))),"---")</f>
        <v>---</v>
      </c>
    </row>
    <row r="94" spans="1:37" x14ac:dyDescent="0.25">
      <c r="A94" t="str">
        <f t="shared" si="9"/>
        <v>J3-C15</v>
      </c>
      <c r="B94" t="str">
        <f t="shared" si="10"/>
        <v>LA10_N</v>
      </c>
      <c r="C94" t="str">
        <f t="shared" si="11"/>
        <v>J3-LA10_N</v>
      </c>
      <c r="D94" t="str">
        <f t="shared" si="12"/>
        <v>J3-C15</v>
      </c>
      <c r="E94" t="s">
        <v>271</v>
      </c>
      <c r="F94" t="s">
        <v>494</v>
      </c>
      <c r="G94" t="s">
        <v>495</v>
      </c>
      <c r="L94" t="s">
        <v>496</v>
      </c>
      <c r="M94" t="s">
        <v>288</v>
      </c>
      <c r="N94">
        <v>5.6261000000000001</v>
      </c>
      <c r="AB94" t="str">
        <f>B2B!D91</f>
        <v>J1</v>
      </c>
      <c r="AC94" t="str">
        <f>B2B!E91</f>
        <v>89</v>
      </c>
      <c r="AD94" t="str">
        <f t="shared" si="13"/>
        <v>J1-89</v>
      </c>
      <c r="AE94" t="e">
        <f t="shared" si="14"/>
        <v>#N/A</v>
      </c>
      <c r="AF94" t="str">
        <f t="shared" si="15"/>
        <v>--</v>
      </c>
      <c r="AG94" t="e">
        <f t="shared" si="16"/>
        <v>#N/A</v>
      </c>
      <c r="AH94" t="str">
        <f>IF(IFERROR(IF(IF(AF94="--",INDEX(D:D,MATCH(AE94,INDEX(B:B,MATCH(AE94,B:B,)+1):B10608,)+MATCH(AE94,B:B,)))=D94,VLOOKUP(AE94,B:D,3,0),IF(AF94="--",INDEX(D:D,MATCH(AE94,INDEX(B:B,MATCH(AE94,B:B,)+1):B10608,)+MATCH(AE94,B:B,)),"---")),"---")=AD94,"---",IFERROR(IF(IF(AF94="--",INDEX(D:D,MATCH(AE94,INDEX(B:B,MATCH(AE94,B:B,)+1):B10608,)+MATCH(AE94,B:B,)))=AD94,VLOOKUP(AE94,B:D,3,0),IF(AF94="--",INDEX(D:D,MATCH(AE94,INDEX(B:B,MATCH(AE94,B:B,)+1):B10608,)+MATCH(AE94,B:B,)),"---")),"---"))</f>
        <v>---</v>
      </c>
      <c r="AI94" t="str">
        <f t="shared" si="17"/>
        <v>--</v>
      </c>
      <c r="AJ94" t="str">
        <f>IF(COUNTIF(CALC_CONN_TEI0185_REV03!F:F,IF(AH94&lt;&gt;"---",VLOOKUP(AD94,CALC_CONN_TEI0185_REV03!F:M,8,0),IF(IFERROR(IF(AD94=AH94,AI94,AH94),"---")="---","---",IF(COUNTIF(CALC_CONN_TEI0185_REV03!F:F,IFERROR(IF(AD94=AH94,AI94,AH94),"---"))&gt;0,"---",IFERROR(IF(AD94=AH94,AI94,AH94),"---")))))=1,IF(AH94&lt;&gt;"---",VLOOKUP(AD94,CALC_CONN_TEI0185_REV03!F:M,8,0),IF(IFERROR(IF(AD94=AH94,AI94,AH94),"---")="---","---",IF(COUNTIF(CALC_CONN_TEI0185_REV03!F:F,IFERROR(IF(AD94=AH94,AI94,AH94),"---"))&gt;0,"---",IFERROR(IF(AD94=AH94,AI94,AH94),"---")))),"---")</f>
        <v>---</v>
      </c>
      <c r="AK94" t="str">
        <f>IF(COUNTIF(CALC_CONN_TEI0185_REV03!F:F,IF(AH94&lt;&gt;"---",VLOOKUP(AD94,CALC_CONN_TEI0185_REV03!F:M,8,0),IF(IFERROR(IF(AD94=AH94,AI94,AH94),"---")="---","---",IF(COUNTIF(CALC_CONN_TEI0185_REV03!F:F,IFERROR(IF(AD94=AH94,AI94,AH94),"---"))&gt;0,"---",IFERROR(IF(AD94=AH94,AI94,AH94),"---")))))=0,IF(AH94&lt;&gt;"---",VLOOKUP(AD94,CALC_CONN_TEI0185_REV03!F:M,8,0),IF(IFERROR(IF(AD94=AH94,AI94,AH94),"---")="---","---",IF(COUNTIF(CALC_CONN_TEI0185_REV03!F:F,IFERROR(IF(AD94=AH94,AI94,AH94),"---"))&gt;0,"---",IFERROR(IF(AD94=AH94,AI94,AH94),"---")))),"---")</f>
        <v>---</v>
      </c>
    </row>
    <row r="95" spans="1:37" x14ac:dyDescent="0.25">
      <c r="A95" t="str">
        <f t="shared" si="9"/>
        <v>J3-C18</v>
      </c>
      <c r="B95" t="str">
        <f t="shared" si="10"/>
        <v>LA14_P</v>
      </c>
      <c r="C95" t="str">
        <f t="shared" si="11"/>
        <v>J3-LA14_P</v>
      </c>
      <c r="D95" t="str">
        <f t="shared" si="12"/>
        <v>J3-C18</v>
      </c>
      <c r="E95" t="s">
        <v>271</v>
      </c>
      <c r="F95" t="s">
        <v>497</v>
      </c>
      <c r="G95" t="s">
        <v>498</v>
      </c>
      <c r="L95" t="s">
        <v>499</v>
      </c>
      <c r="M95" t="s">
        <v>288</v>
      </c>
      <c r="N95">
        <v>1.1516999999999999</v>
      </c>
      <c r="AB95" t="str">
        <f>B2B!D92</f>
        <v>J1</v>
      </c>
      <c r="AC95" t="str">
        <f>B2B!E92</f>
        <v>90</v>
      </c>
      <c r="AD95" t="str">
        <f t="shared" si="13"/>
        <v>J1-90</v>
      </c>
      <c r="AE95" t="e">
        <f t="shared" si="14"/>
        <v>#N/A</v>
      </c>
      <c r="AF95" t="str">
        <f t="shared" si="15"/>
        <v>--</v>
      </c>
      <c r="AG95" t="e">
        <f t="shared" si="16"/>
        <v>#N/A</v>
      </c>
      <c r="AH95" t="str">
        <f>IF(IFERROR(IF(IF(AF95="--",INDEX(D:D,MATCH(AE95,INDEX(B:B,MATCH(AE95,B:B,)+1):B10609,)+MATCH(AE95,B:B,)))=D95,VLOOKUP(AE95,B:D,3,0),IF(AF95="--",INDEX(D:D,MATCH(AE95,INDEX(B:B,MATCH(AE95,B:B,)+1):B10609,)+MATCH(AE95,B:B,)),"---")),"---")=AD95,"---",IFERROR(IF(IF(AF95="--",INDEX(D:D,MATCH(AE95,INDEX(B:B,MATCH(AE95,B:B,)+1):B10609,)+MATCH(AE95,B:B,)))=AD95,VLOOKUP(AE95,B:D,3,0),IF(AF95="--",INDEX(D:D,MATCH(AE95,INDEX(B:B,MATCH(AE95,B:B,)+1):B10609,)+MATCH(AE95,B:B,)),"---")),"---"))</f>
        <v>---</v>
      </c>
      <c r="AI95" t="str">
        <f t="shared" si="17"/>
        <v>--</v>
      </c>
      <c r="AJ95" t="str">
        <f>IF(COUNTIF(CALC_CONN_TEI0185_REV03!F:F,IF(AH95&lt;&gt;"---",VLOOKUP(AD95,CALC_CONN_TEI0185_REV03!F:M,8,0),IF(IFERROR(IF(AD95=AH95,AI95,AH95),"---")="---","---",IF(COUNTIF(CALC_CONN_TEI0185_REV03!F:F,IFERROR(IF(AD95=AH95,AI95,AH95),"---"))&gt;0,"---",IFERROR(IF(AD95=AH95,AI95,AH95),"---")))))=1,IF(AH95&lt;&gt;"---",VLOOKUP(AD95,CALC_CONN_TEI0185_REV03!F:M,8,0),IF(IFERROR(IF(AD95=AH95,AI95,AH95),"---")="---","---",IF(COUNTIF(CALC_CONN_TEI0185_REV03!F:F,IFERROR(IF(AD95=AH95,AI95,AH95),"---"))&gt;0,"---",IFERROR(IF(AD95=AH95,AI95,AH95),"---")))),"---")</f>
        <v>---</v>
      </c>
      <c r="AK95" t="str">
        <f>IF(COUNTIF(CALC_CONN_TEI0185_REV03!F:F,IF(AH95&lt;&gt;"---",VLOOKUP(AD95,CALC_CONN_TEI0185_REV03!F:M,8,0),IF(IFERROR(IF(AD95=AH95,AI95,AH95),"---")="---","---",IF(COUNTIF(CALC_CONN_TEI0185_REV03!F:F,IFERROR(IF(AD95=AH95,AI95,AH95),"---"))&gt;0,"---",IFERROR(IF(AD95=AH95,AI95,AH95),"---")))))=0,IF(AH95&lt;&gt;"---",VLOOKUP(AD95,CALC_CONN_TEI0185_REV03!F:M,8,0),IF(IFERROR(IF(AD95=AH95,AI95,AH95),"---")="---","---",IF(COUNTIF(CALC_CONN_TEI0185_REV03!F:F,IFERROR(IF(AD95=AH95,AI95,AH95),"---"))&gt;0,"---",IFERROR(IF(AD95=AH95,AI95,AH95),"---")))),"---")</f>
        <v>---</v>
      </c>
    </row>
    <row r="96" spans="1:37" x14ac:dyDescent="0.25">
      <c r="A96" t="str">
        <f t="shared" si="9"/>
        <v>J3-C19</v>
      </c>
      <c r="B96" t="str">
        <f t="shared" si="10"/>
        <v>LA14_N</v>
      </c>
      <c r="C96" t="str">
        <f t="shared" si="11"/>
        <v>J3-LA14_N</v>
      </c>
      <c r="D96" t="str">
        <f t="shared" si="12"/>
        <v>J3-C19</v>
      </c>
      <c r="E96" t="s">
        <v>271</v>
      </c>
      <c r="F96" t="s">
        <v>500</v>
      </c>
      <c r="G96" t="s">
        <v>501</v>
      </c>
      <c r="L96" t="s">
        <v>502</v>
      </c>
      <c r="M96" t="s">
        <v>288</v>
      </c>
      <c r="N96">
        <v>1.1521999999999999</v>
      </c>
      <c r="AB96" t="str">
        <f>B2B!D93</f>
        <v>J1</v>
      </c>
      <c r="AC96" t="str">
        <f>B2B!E93</f>
        <v>91</v>
      </c>
      <c r="AD96" t="str">
        <f t="shared" si="13"/>
        <v>J1-91</v>
      </c>
      <c r="AE96" t="e">
        <f t="shared" si="14"/>
        <v>#N/A</v>
      </c>
      <c r="AF96" t="str">
        <f t="shared" si="15"/>
        <v>--</v>
      </c>
      <c r="AG96" t="e">
        <f t="shared" si="16"/>
        <v>#N/A</v>
      </c>
      <c r="AH96" t="str">
        <f>IF(IFERROR(IF(IF(AF96="--",INDEX(D:D,MATCH(AE96,INDEX(B:B,MATCH(AE96,B:B,)+1):B10610,)+MATCH(AE96,B:B,)))=D96,VLOOKUP(AE96,B:D,3,0),IF(AF96="--",INDEX(D:D,MATCH(AE96,INDEX(B:B,MATCH(AE96,B:B,)+1):B10610,)+MATCH(AE96,B:B,)),"---")),"---")=AD96,"---",IFERROR(IF(IF(AF96="--",INDEX(D:D,MATCH(AE96,INDEX(B:B,MATCH(AE96,B:B,)+1):B10610,)+MATCH(AE96,B:B,)))=AD96,VLOOKUP(AE96,B:D,3,0),IF(AF96="--",INDEX(D:D,MATCH(AE96,INDEX(B:B,MATCH(AE96,B:B,)+1):B10610,)+MATCH(AE96,B:B,)),"---")),"---"))</f>
        <v>---</v>
      </c>
      <c r="AI96" t="str">
        <f t="shared" si="17"/>
        <v>--</v>
      </c>
      <c r="AJ96" t="str">
        <f>IF(COUNTIF(CALC_CONN_TEI0185_REV03!F:F,IF(AH96&lt;&gt;"---",VLOOKUP(AD96,CALC_CONN_TEI0185_REV03!F:M,8,0),IF(IFERROR(IF(AD96=AH96,AI96,AH96),"---")="---","---",IF(COUNTIF(CALC_CONN_TEI0185_REV03!F:F,IFERROR(IF(AD96=AH96,AI96,AH96),"---"))&gt;0,"---",IFERROR(IF(AD96=AH96,AI96,AH96),"---")))))=1,IF(AH96&lt;&gt;"---",VLOOKUP(AD96,CALC_CONN_TEI0185_REV03!F:M,8,0),IF(IFERROR(IF(AD96=AH96,AI96,AH96),"---")="---","---",IF(COUNTIF(CALC_CONN_TEI0185_REV03!F:F,IFERROR(IF(AD96=AH96,AI96,AH96),"---"))&gt;0,"---",IFERROR(IF(AD96=AH96,AI96,AH96),"---")))),"---")</f>
        <v>---</v>
      </c>
      <c r="AK96" t="str">
        <f>IF(COUNTIF(CALC_CONN_TEI0185_REV03!F:F,IF(AH96&lt;&gt;"---",VLOOKUP(AD96,CALC_CONN_TEI0185_REV03!F:M,8,0),IF(IFERROR(IF(AD96=AH96,AI96,AH96),"---")="---","---",IF(COUNTIF(CALC_CONN_TEI0185_REV03!F:F,IFERROR(IF(AD96=AH96,AI96,AH96),"---"))&gt;0,"---",IFERROR(IF(AD96=AH96,AI96,AH96),"---")))))=0,IF(AH96&lt;&gt;"---",VLOOKUP(AD96,CALC_CONN_TEI0185_REV03!F:M,8,0),IF(IFERROR(IF(AD96=AH96,AI96,AH96),"---")="---","---",IF(COUNTIF(CALC_CONN_TEI0185_REV03!F:F,IFERROR(IF(AD96=AH96,AI96,AH96),"---"))&gt;0,"---",IFERROR(IF(AD96=AH96,AI96,AH96),"---")))),"---")</f>
        <v>---</v>
      </c>
    </row>
    <row r="97" spans="1:37" x14ac:dyDescent="0.25">
      <c r="A97" t="str">
        <f t="shared" si="9"/>
        <v>J3-C22</v>
      </c>
      <c r="B97" t="str">
        <f t="shared" si="10"/>
        <v>LA18_P</v>
      </c>
      <c r="C97" t="str">
        <f t="shared" si="11"/>
        <v>J3-LA18_P</v>
      </c>
      <c r="D97" t="str">
        <f t="shared" si="12"/>
        <v>J3-C22</v>
      </c>
      <c r="E97" t="s">
        <v>271</v>
      </c>
      <c r="F97" t="s">
        <v>503</v>
      </c>
      <c r="G97" t="s">
        <v>504</v>
      </c>
      <c r="L97" t="s">
        <v>505</v>
      </c>
      <c r="M97" t="s">
        <v>288</v>
      </c>
      <c r="N97">
        <v>2.6665000000000001</v>
      </c>
      <c r="AB97" t="str">
        <f>B2B!D94</f>
        <v>J1</v>
      </c>
      <c r="AC97" t="str">
        <f>B2B!E94</f>
        <v>92</v>
      </c>
      <c r="AD97" t="str">
        <f t="shared" si="13"/>
        <v>J1-92</v>
      </c>
      <c r="AE97" t="e">
        <f t="shared" si="14"/>
        <v>#N/A</v>
      </c>
      <c r="AF97" t="str">
        <f t="shared" si="15"/>
        <v>--</v>
      </c>
      <c r="AG97" t="e">
        <f t="shared" si="16"/>
        <v>#N/A</v>
      </c>
      <c r="AH97" t="str">
        <f>IF(IFERROR(IF(IF(AF97="--",INDEX(D:D,MATCH(AE97,INDEX(B:B,MATCH(AE97,B:B,)+1):B10611,)+MATCH(AE97,B:B,)))=D97,VLOOKUP(AE97,B:D,3,0),IF(AF97="--",INDEX(D:D,MATCH(AE97,INDEX(B:B,MATCH(AE97,B:B,)+1):B10611,)+MATCH(AE97,B:B,)),"---")),"---")=AD97,"---",IFERROR(IF(IF(AF97="--",INDEX(D:D,MATCH(AE97,INDEX(B:B,MATCH(AE97,B:B,)+1):B10611,)+MATCH(AE97,B:B,)))=AD97,VLOOKUP(AE97,B:D,3,0),IF(AF97="--",INDEX(D:D,MATCH(AE97,INDEX(B:B,MATCH(AE97,B:B,)+1):B10611,)+MATCH(AE97,B:B,)),"---")),"---"))</f>
        <v>---</v>
      </c>
      <c r="AI97" t="str">
        <f t="shared" si="17"/>
        <v>--</v>
      </c>
      <c r="AJ97" t="str">
        <f>IF(COUNTIF(CALC_CONN_TEI0185_REV03!F:F,IF(AH97&lt;&gt;"---",VLOOKUP(AD97,CALC_CONN_TEI0185_REV03!F:M,8,0),IF(IFERROR(IF(AD97=AH97,AI97,AH97),"---")="---","---",IF(COUNTIF(CALC_CONN_TEI0185_REV03!F:F,IFERROR(IF(AD97=AH97,AI97,AH97),"---"))&gt;0,"---",IFERROR(IF(AD97=AH97,AI97,AH97),"---")))))=1,IF(AH97&lt;&gt;"---",VLOOKUP(AD97,CALC_CONN_TEI0185_REV03!F:M,8,0),IF(IFERROR(IF(AD97=AH97,AI97,AH97),"---")="---","---",IF(COUNTIF(CALC_CONN_TEI0185_REV03!F:F,IFERROR(IF(AD97=AH97,AI97,AH97),"---"))&gt;0,"---",IFERROR(IF(AD97=AH97,AI97,AH97),"---")))),"---")</f>
        <v>---</v>
      </c>
      <c r="AK97" t="str">
        <f>IF(COUNTIF(CALC_CONN_TEI0185_REV03!F:F,IF(AH97&lt;&gt;"---",VLOOKUP(AD97,CALC_CONN_TEI0185_REV03!F:M,8,0),IF(IFERROR(IF(AD97=AH97,AI97,AH97),"---")="---","---",IF(COUNTIF(CALC_CONN_TEI0185_REV03!F:F,IFERROR(IF(AD97=AH97,AI97,AH97),"---"))&gt;0,"---",IFERROR(IF(AD97=AH97,AI97,AH97),"---")))))=0,IF(AH97&lt;&gt;"---",VLOOKUP(AD97,CALC_CONN_TEI0185_REV03!F:M,8,0),IF(IFERROR(IF(AD97=AH97,AI97,AH97),"---")="---","---",IF(COUNTIF(CALC_CONN_TEI0185_REV03!F:F,IFERROR(IF(AD97=AH97,AI97,AH97),"---"))&gt;0,"---",IFERROR(IF(AD97=AH97,AI97,AH97),"---")))),"---")</f>
        <v>---</v>
      </c>
    </row>
    <row r="98" spans="1:37" x14ac:dyDescent="0.25">
      <c r="A98" t="str">
        <f t="shared" si="9"/>
        <v>J3-C23</v>
      </c>
      <c r="B98" t="str">
        <f t="shared" si="10"/>
        <v>LA18_N</v>
      </c>
      <c r="C98" t="str">
        <f t="shared" si="11"/>
        <v>J3-LA18_N</v>
      </c>
      <c r="D98" t="str">
        <f t="shared" si="12"/>
        <v>J3-C23</v>
      </c>
      <c r="E98" t="s">
        <v>271</v>
      </c>
      <c r="F98" t="s">
        <v>506</v>
      </c>
      <c r="G98" t="s">
        <v>507</v>
      </c>
      <c r="L98" t="s">
        <v>508</v>
      </c>
      <c r="M98" t="s">
        <v>288</v>
      </c>
      <c r="N98">
        <v>2.6665000000000001</v>
      </c>
      <c r="AB98" t="str">
        <f>B2B!D95</f>
        <v>J1</v>
      </c>
      <c r="AC98" t="str">
        <f>B2B!E95</f>
        <v>93</v>
      </c>
      <c r="AD98" t="str">
        <f t="shared" si="13"/>
        <v>J1-93</v>
      </c>
      <c r="AE98" t="e">
        <f t="shared" si="14"/>
        <v>#N/A</v>
      </c>
      <c r="AF98" t="str">
        <f t="shared" si="15"/>
        <v>--</v>
      </c>
      <c r="AG98" t="e">
        <f t="shared" si="16"/>
        <v>#N/A</v>
      </c>
      <c r="AH98" t="str">
        <f>IF(IFERROR(IF(IF(AF98="--",INDEX(D:D,MATCH(AE98,INDEX(B:B,MATCH(AE98,B:B,)+1):B10612,)+MATCH(AE98,B:B,)))=D98,VLOOKUP(AE98,B:D,3,0),IF(AF98="--",INDEX(D:D,MATCH(AE98,INDEX(B:B,MATCH(AE98,B:B,)+1):B10612,)+MATCH(AE98,B:B,)),"---")),"---")=AD98,"---",IFERROR(IF(IF(AF98="--",INDEX(D:D,MATCH(AE98,INDEX(B:B,MATCH(AE98,B:B,)+1):B10612,)+MATCH(AE98,B:B,)))=AD98,VLOOKUP(AE98,B:D,3,0),IF(AF98="--",INDEX(D:D,MATCH(AE98,INDEX(B:B,MATCH(AE98,B:B,)+1):B10612,)+MATCH(AE98,B:B,)),"---")),"---"))</f>
        <v>---</v>
      </c>
      <c r="AI98" t="str">
        <f t="shared" si="17"/>
        <v>--</v>
      </c>
      <c r="AJ98" t="str">
        <f>IF(COUNTIF(CALC_CONN_TEI0185_REV03!F:F,IF(AH98&lt;&gt;"---",VLOOKUP(AD98,CALC_CONN_TEI0185_REV03!F:M,8,0),IF(IFERROR(IF(AD98=AH98,AI98,AH98),"---")="---","---",IF(COUNTIF(CALC_CONN_TEI0185_REV03!F:F,IFERROR(IF(AD98=AH98,AI98,AH98),"---"))&gt;0,"---",IFERROR(IF(AD98=AH98,AI98,AH98),"---")))))=1,IF(AH98&lt;&gt;"---",VLOOKUP(AD98,CALC_CONN_TEI0185_REV03!F:M,8,0),IF(IFERROR(IF(AD98=AH98,AI98,AH98),"---")="---","---",IF(COUNTIF(CALC_CONN_TEI0185_REV03!F:F,IFERROR(IF(AD98=AH98,AI98,AH98),"---"))&gt;0,"---",IFERROR(IF(AD98=AH98,AI98,AH98),"---")))),"---")</f>
        <v>---</v>
      </c>
      <c r="AK98" t="str">
        <f>IF(COUNTIF(CALC_CONN_TEI0185_REV03!F:F,IF(AH98&lt;&gt;"---",VLOOKUP(AD98,CALC_CONN_TEI0185_REV03!F:M,8,0),IF(IFERROR(IF(AD98=AH98,AI98,AH98),"---")="---","---",IF(COUNTIF(CALC_CONN_TEI0185_REV03!F:F,IFERROR(IF(AD98=AH98,AI98,AH98),"---"))&gt;0,"---",IFERROR(IF(AD98=AH98,AI98,AH98),"---")))))=0,IF(AH98&lt;&gt;"---",VLOOKUP(AD98,CALC_CONN_TEI0185_REV03!F:M,8,0),IF(IFERROR(IF(AD98=AH98,AI98,AH98),"---")="---","---",IF(COUNTIF(CALC_CONN_TEI0185_REV03!F:F,IFERROR(IF(AD98=AH98,AI98,AH98),"---"))&gt;0,"---",IFERROR(IF(AD98=AH98,AI98,AH98),"---")))),"---")</f>
        <v>---</v>
      </c>
    </row>
    <row r="99" spans="1:37" x14ac:dyDescent="0.25">
      <c r="A99" t="str">
        <f t="shared" si="9"/>
        <v>J3-C26</v>
      </c>
      <c r="B99" t="str">
        <f t="shared" si="10"/>
        <v>LA27_P</v>
      </c>
      <c r="C99" t="str">
        <f t="shared" si="11"/>
        <v>J3-LA27_P</v>
      </c>
      <c r="D99" t="str">
        <f t="shared" si="12"/>
        <v>J3-C26</v>
      </c>
      <c r="E99" t="s">
        <v>271</v>
      </c>
      <c r="F99" t="s">
        <v>509</v>
      </c>
      <c r="G99" t="s">
        <v>510</v>
      </c>
      <c r="L99" t="s">
        <v>511</v>
      </c>
      <c r="M99" t="s">
        <v>288</v>
      </c>
      <c r="N99">
        <v>1.1516</v>
      </c>
      <c r="AB99" t="str">
        <f>B2B!D96</f>
        <v>J1</v>
      </c>
      <c r="AC99" t="str">
        <f>B2B!E96</f>
        <v>94</v>
      </c>
      <c r="AD99" t="str">
        <f t="shared" si="13"/>
        <v>J1-94</v>
      </c>
      <c r="AE99" t="e">
        <f t="shared" si="14"/>
        <v>#N/A</v>
      </c>
      <c r="AF99" t="str">
        <f t="shared" si="15"/>
        <v>--</v>
      </c>
      <c r="AG99" t="e">
        <f t="shared" si="16"/>
        <v>#N/A</v>
      </c>
      <c r="AH99" t="str">
        <f>IF(IFERROR(IF(IF(AF99="--",INDEX(D:D,MATCH(AE99,INDEX(B:B,MATCH(AE99,B:B,)+1):B10613,)+MATCH(AE99,B:B,)))=D99,VLOOKUP(AE99,B:D,3,0),IF(AF99="--",INDEX(D:D,MATCH(AE99,INDEX(B:B,MATCH(AE99,B:B,)+1):B10613,)+MATCH(AE99,B:B,)),"---")),"---")=AD99,"---",IFERROR(IF(IF(AF99="--",INDEX(D:D,MATCH(AE99,INDEX(B:B,MATCH(AE99,B:B,)+1):B10613,)+MATCH(AE99,B:B,)))=AD99,VLOOKUP(AE99,B:D,3,0),IF(AF99="--",INDEX(D:D,MATCH(AE99,INDEX(B:B,MATCH(AE99,B:B,)+1):B10613,)+MATCH(AE99,B:B,)),"---")),"---"))</f>
        <v>---</v>
      </c>
      <c r="AI99" t="str">
        <f t="shared" si="17"/>
        <v>--</v>
      </c>
      <c r="AJ99" t="str">
        <f>IF(COUNTIF(CALC_CONN_TEI0185_REV03!F:F,IF(AH99&lt;&gt;"---",VLOOKUP(AD99,CALC_CONN_TEI0185_REV03!F:M,8,0),IF(IFERROR(IF(AD99=AH99,AI99,AH99),"---")="---","---",IF(COUNTIF(CALC_CONN_TEI0185_REV03!F:F,IFERROR(IF(AD99=AH99,AI99,AH99),"---"))&gt;0,"---",IFERROR(IF(AD99=AH99,AI99,AH99),"---")))))=1,IF(AH99&lt;&gt;"---",VLOOKUP(AD99,CALC_CONN_TEI0185_REV03!F:M,8,0),IF(IFERROR(IF(AD99=AH99,AI99,AH99),"---")="---","---",IF(COUNTIF(CALC_CONN_TEI0185_REV03!F:F,IFERROR(IF(AD99=AH99,AI99,AH99),"---"))&gt;0,"---",IFERROR(IF(AD99=AH99,AI99,AH99),"---")))),"---")</f>
        <v>---</v>
      </c>
      <c r="AK99" t="str">
        <f>IF(COUNTIF(CALC_CONN_TEI0185_REV03!F:F,IF(AH99&lt;&gt;"---",VLOOKUP(AD99,CALC_CONN_TEI0185_REV03!F:M,8,0),IF(IFERROR(IF(AD99=AH99,AI99,AH99),"---")="---","---",IF(COUNTIF(CALC_CONN_TEI0185_REV03!F:F,IFERROR(IF(AD99=AH99,AI99,AH99),"---"))&gt;0,"---",IFERROR(IF(AD99=AH99,AI99,AH99),"---")))))=0,IF(AH99&lt;&gt;"---",VLOOKUP(AD99,CALC_CONN_TEI0185_REV03!F:M,8,0),IF(IFERROR(IF(AD99=AH99,AI99,AH99),"---")="---","---",IF(COUNTIF(CALC_CONN_TEI0185_REV03!F:F,IFERROR(IF(AD99=AH99,AI99,AH99),"---"))&gt;0,"---",IFERROR(IF(AD99=AH99,AI99,AH99),"---")))),"---")</f>
        <v>---</v>
      </c>
    </row>
    <row r="100" spans="1:37" x14ac:dyDescent="0.25">
      <c r="A100" t="str">
        <f t="shared" si="9"/>
        <v>J3-C27</v>
      </c>
      <c r="B100" t="str">
        <f t="shared" si="10"/>
        <v>LA27_N</v>
      </c>
      <c r="C100" t="str">
        <f t="shared" si="11"/>
        <v>J3-LA27_N</v>
      </c>
      <c r="D100" t="str">
        <f t="shared" si="12"/>
        <v>J3-C27</v>
      </c>
      <c r="E100" t="s">
        <v>271</v>
      </c>
      <c r="F100" t="s">
        <v>512</v>
      </c>
      <c r="G100" t="s">
        <v>513</v>
      </c>
      <c r="L100" t="s">
        <v>514</v>
      </c>
      <c r="M100" t="s">
        <v>288</v>
      </c>
      <c r="N100">
        <v>1.1518999999999999</v>
      </c>
      <c r="AB100" t="str">
        <f>B2B!D97</f>
        <v>J1</v>
      </c>
      <c r="AC100" t="str">
        <f>B2B!E97</f>
        <v>95</v>
      </c>
      <c r="AD100" t="str">
        <f t="shared" si="13"/>
        <v>J1-95</v>
      </c>
      <c r="AE100" t="e">
        <f t="shared" si="14"/>
        <v>#N/A</v>
      </c>
      <c r="AF100" t="str">
        <f t="shared" si="15"/>
        <v>--</v>
      </c>
      <c r="AG100" t="e">
        <f t="shared" si="16"/>
        <v>#N/A</v>
      </c>
      <c r="AH100" t="str">
        <f>IF(IFERROR(IF(IF(AF100="--",INDEX(D:D,MATCH(AE100,INDEX(B:B,MATCH(AE100,B:B,)+1):B10614,)+MATCH(AE100,B:B,)))=D100,VLOOKUP(AE100,B:D,3,0),IF(AF100="--",INDEX(D:D,MATCH(AE100,INDEX(B:B,MATCH(AE100,B:B,)+1):B10614,)+MATCH(AE100,B:B,)),"---")),"---")=AD100,"---",IFERROR(IF(IF(AF100="--",INDEX(D:D,MATCH(AE100,INDEX(B:B,MATCH(AE100,B:B,)+1):B10614,)+MATCH(AE100,B:B,)))=AD100,VLOOKUP(AE100,B:D,3,0),IF(AF100="--",INDEX(D:D,MATCH(AE100,INDEX(B:B,MATCH(AE100,B:B,)+1):B10614,)+MATCH(AE100,B:B,)),"---")),"---"))</f>
        <v>---</v>
      </c>
      <c r="AI100" t="str">
        <f t="shared" si="17"/>
        <v>--</v>
      </c>
      <c r="AJ100" t="str">
        <f>IF(COUNTIF(CALC_CONN_TEI0185_REV03!F:F,IF(AH100&lt;&gt;"---",VLOOKUP(AD100,CALC_CONN_TEI0185_REV03!F:M,8,0),IF(IFERROR(IF(AD100=AH100,AI100,AH100),"---")="---","---",IF(COUNTIF(CALC_CONN_TEI0185_REV03!F:F,IFERROR(IF(AD100=AH100,AI100,AH100),"---"))&gt;0,"---",IFERROR(IF(AD100=AH100,AI100,AH100),"---")))))=1,IF(AH100&lt;&gt;"---",VLOOKUP(AD100,CALC_CONN_TEI0185_REV03!F:M,8,0),IF(IFERROR(IF(AD100=AH100,AI100,AH100),"---")="---","---",IF(COUNTIF(CALC_CONN_TEI0185_REV03!F:F,IFERROR(IF(AD100=AH100,AI100,AH100),"---"))&gt;0,"---",IFERROR(IF(AD100=AH100,AI100,AH100),"---")))),"---")</f>
        <v>---</v>
      </c>
      <c r="AK100" t="str">
        <f>IF(COUNTIF(CALC_CONN_TEI0185_REV03!F:F,IF(AH100&lt;&gt;"---",VLOOKUP(AD100,CALC_CONN_TEI0185_REV03!F:M,8,0),IF(IFERROR(IF(AD100=AH100,AI100,AH100),"---")="---","---",IF(COUNTIF(CALC_CONN_TEI0185_REV03!F:F,IFERROR(IF(AD100=AH100,AI100,AH100),"---"))&gt;0,"---",IFERROR(IF(AD100=AH100,AI100,AH100),"---")))))=0,IF(AH100&lt;&gt;"---",VLOOKUP(AD100,CALC_CONN_TEI0185_REV03!F:M,8,0),IF(IFERROR(IF(AD100=AH100,AI100,AH100),"---")="---","---",IF(COUNTIF(CALC_CONN_TEI0185_REV03!F:F,IFERROR(IF(AD100=AH100,AI100,AH100),"---"))&gt;0,"---",IFERROR(IF(AD100=AH100,AI100,AH100),"---")))),"---")</f>
        <v>---</v>
      </c>
    </row>
    <row r="101" spans="1:37" x14ac:dyDescent="0.25">
      <c r="A101" t="str">
        <f t="shared" si="9"/>
        <v>J3-D8</v>
      </c>
      <c r="B101" t="str">
        <f t="shared" si="10"/>
        <v>LA01_P</v>
      </c>
      <c r="C101" t="str">
        <f t="shared" si="11"/>
        <v>J3-LA01_P</v>
      </c>
      <c r="D101" t="str">
        <f t="shared" si="12"/>
        <v>J3-D8</v>
      </c>
      <c r="E101" t="s">
        <v>271</v>
      </c>
      <c r="F101" t="s">
        <v>515</v>
      </c>
      <c r="G101" t="s">
        <v>516</v>
      </c>
      <c r="L101" t="s">
        <v>517</v>
      </c>
      <c r="M101" t="s">
        <v>288</v>
      </c>
      <c r="N101">
        <v>2.6665000000000001</v>
      </c>
      <c r="AB101" t="str">
        <f>B2B!D98</f>
        <v>J1</v>
      </c>
      <c r="AC101" t="str">
        <f>B2B!E98</f>
        <v>96</v>
      </c>
      <c r="AD101" t="str">
        <f t="shared" si="13"/>
        <v>J1-96</v>
      </c>
      <c r="AE101" t="e">
        <f t="shared" si="14"/>
        <v>#N/A</v>
      </c>
      <c r="AF101" t="str">
        <f t="shared" si="15"/>
        <v>--</v>
      </c>
      <c r="AG101" t="e">
        <f t="shared" si="16"/>
        <v>#N/A</v>
      </c>
      <c r="AH101" t="str">
        <f>IF(IFERROR(IF(IF(AF101="--",INDEX(D:D,MATCH(AE101,INDEX(B:B,MATCH(AE101,B:B,)+1):B10615,)+MATCH(AE101,B:B,)))=D101,VLOOKUP(AE101,B:D,3,0),IF(AF101="--",INDEX(D:D,MATCH(AE101,INDEX(B:B,MATCH(AE101,B:B,)+1):B10615,)+MATCH(AE101,B:B,)),"---")),"---")=AD101,"---",IFERROR(IF(IF(AF101="--",INDEX(D:D,MATCH(AE101,INDEX(B:B,MATCH(AE101,B:B,)+1):B10615,)+MATCH(AE101,B:B,)))=AD101,VLOOKUP(AE101,B:D,3,0),IF(AF101="--",INDEX(D:D,MATCH(AE101,INDEX(B:B,MATCH(AE101,B:B,)+1):B10615,)+MATCH(AE101,B:B,)),"---")),"---"))</f>
        <v>---</v>
      </c>
      <c r="AI101" t="str">
        <f t="shared" si="17"/>
        <v>--</v>
      </c>
      <c r="AJ101" t="str">
        <f>IF(COUNTIF(CALC_CONN_TEI0185_REV03!F:F,IF(AH101&lt;&gt;"---",VLOOKUP(AD101,CALC_CONN_TEI0185_REV03!F:M,8,0),IF(IFERROR(IF(AD101=AH101,AI101,AH101),"---")="---","---",IF(COUNTIF(CALC_CONN_TEI0185_REV03!F:F,IFERROR(IF(AD101=AH101,AI101,AH101),"---"))&gt;0,"---",IFERROR(IF(AD101=AH101,AI101,AH101),"---")))))=1,IF(AH101&lt;&gt;"---",VLOOKUP(AD101,CALC_CONN_TEI0185_REV03!F:M,8,0),IF(IFERROR(IF(AD101=AH101,AI101,AH101),"---")="---","---",IF(COUNTIF(CALC_CONN_TEI0185_REV03!F:F,IFERROR(IF(AD101=AH101,AI101,AH101),"---"))&gt;0,"---",IFERROR(IF(AD101=AH101,AI101,AH101),"---")))),"---")</f>
        <v>---</v>
      </c>
      <c r="AK101" t="str">
        <f>IF(COUNTIF(CALC_CONN_TEI0185_REV03!F:F,IF(AH101&lt;&gt;"---",VLOOKUP(AD101,CALC_CONN_TEI0185_REV03!F:M,8,0),IF(IFERROR(IF(AD101=AH101,AI101,AH101),"---")="---","---",IF(COUNTIF(CALC_CONN_TEI0185_REV03!F:F,IFERROR(IF(AD101=AH101,AI101,AH101),"---"))&gt;0,"---",IFERROR(IF(AD101=AH101,AI101,AH101),"---")))))=0,IF(AH101&lt;&gt;"---",VLOOKUP(AD101,CALC_CONN_TEI0185_REV03!F:M,8,0),IF(IFERROR(IF(AD101=AH101,AI101,AH101),"---")="---","---",IF(COUNTIF(CALC_CONN_TEI0185_REV03!F:F,IFERROR(IF(AD101=AH101,AI101,AH101),"---"))&gt;0,"---",IFERROR(IF(AD101=AH101,AI101,AH101),"---")))),"---")</f>
        <v>---</v>
      </c>
    </row>
    <row r="102" spans="1:37" x14ac:dyDescent="0.25">
      <c r="A102" t="str">
        <f t="shared" si="9"/>
        <v>J3-D9</v>
      </c>
      <c r="B102" t="str">
        <f t="shared" si="10"/>
        <v>LA01_N</v>
      </c>
      <c r="C102" t="str">
        <f t="shared" si="11"/>
        <v>J3-LA01_N</v>
      </c>
      <c r="D102" t="str">
        <f t="shared" si="12"/>
        <v>J3-D9</v>
      </c>
      <c r="E102" t="s">
        <v>271</v>
      </c>
      <c r="F102" t="s">
        <v>518</v>
      </c>
      <c r="G102" t="s">
        <v>519</v>
      </c>
      <c r="L102" t="s">
        <v>520</v>
      </c>
      <c r="M102" t="s">
        <v>288</v>
      </c>
      <c r="N102">
        <v>2.6665000000000001</v>
      </c>
      <c r="AB102" t="str">
        <f>B2B!D99</f>
        <v>J1</v>
      </c>
      <c r="AC102" t="str">
        <f>B2B!E99</f>
        <v>97</v>
      </c>
      <c r="AD102" t="str">
        <f t="shared" si="13"/>
        <v>J1-97</v>
      </c>
      <c r="AE102" t="e">
        <f t="shared" si="14"/>
        <v>#N/A</v>
      </c>
      <c r="AF102" t="str">
        <f t="shared" si="15"/>
        <v>--</v>
      </c>
      <c r="AG102" t="e">
        <f t="shared" si="16"/>
        <v>#N/A</v>
      </c>
      <c r="AH102" t="str">
        <f>IF(IFERROR(IF(IF(AF102="--",INDEX(D:D,MATCH(AE102,INDEX(B:B,MATCH(AE102,B:B,)+1):B10616,)+MATCH(AE102,B:B,)))=D102,VLOOKUP(AE102,B:D,3,0),IF(AF102="--",INDEX(D:D,MATCH(AE102,INDEX(B:B,MATCH(AE102,B:B,)+1):B10616,)+MATCH(AE102,B:B,)),"---")),"---")=AD102,"---",IFERROR(IF(IF(AF102="--",INDEX(D:D,MATCH(AE102,INDEX(B:B,MATCH(AE102,B:B,)+1):B10616,)+MATCH(AE102,B:B,)))=AD102,VLOOKUP(AE102,B:D,3,0),IF(AF102="--",INDEX(D:D,MATCH(AE102,INDEX(B:B,MATCH(AE102,B:B,)+1):B10616,)+MATCH(AE102,B:B,)),"---")),"---"))</f>
        <v>---</v>
      </c>
      <c r="AI102" t="str">
        <f t="shared" si="17"/>
        <v>--</v>
      </c>
      <c r="AJ102" t="str">
        <f>IF(COUNTIF(CALC_CONN_TEI0185_REV03!F:F,IF(AH102&lt;&gt;"---",VLOOKUP(AD102,CALC_CONN_TEI0185_REV03!F:M,8,0),IF(IFERROR(IF(AD102=AH102,AI102,AH102),"---")="---","---",IF(COUNTIF(CALC_CONN_TEI0185_REV03!F:F,IFERROR(IF(AD102=AH102,AI102,AH102),"---"))&gt;0,"---",IFERROR(IF(AD102=AH102,AI102,AH102),"---")))))=1,IF(AH102&lt;&gt;"---",VLOOKUP(AD102,CALC_CONN_TEI0185_REV03!F:M,8,0),IF(IFERROR(IF(AD102=AH102,AI102,AH102),"---")="---","---",IF(COUNTIF(CALC_CONN_TEI0185_REV03!F:F,IFERROR(IF(AD102=AH102,AI102,AH102),"---"))&gt;0,"---",IFERROR(IF(AD102=AH102,AI102,AH102),"---")))),"---")</f>
        <v>---</v>
      </c>
      <c r="AK102" t="str">
        <f>IF(COUNTIF(CALC_CONN_TEI0185_REV03!F:F,IF(AH102&lt;&gt;"---",VLOOKUP(AD102,CALC_CONN_TEI0185_REV03!F:M,8,0),IF(IFERROR(IF(AD102=AH102,AI102,AH102),"---")="---","---",IF(COUNTIF(CALC_CONN_TEI0185_REV03!F:F,IFERROR(IF(AD102=AH102,AI102,AH102),"---"))&gt;0,"---",IFERROR(IF(AD102=AH102,AI102,AH102),"---")))))=0,IF(AH102&lt;&gt;"---",VLOOKUP(AD102,CALC_CONN_TEI0185_REV03!F:M,8,0),IF(IFERROR(IF(AD102=AH102,AI102,AH102),"---")="---","---",IF(COUNTIF(CALC_CONN_TEI0185_REV03!F:F,IFERROR(IF(AD102=AH102,AI102,AH102),"---"))&gt;0,"---",IFERROR(IF(AD102=AH102,AI102,AH102),"---")))),"---")</f>
        <v>---</v>
      </c>
    </row>
    <row r="103" spans="1:37" x14ac:dyDescent="0.25">
      <c r="A103" t="str">
        <f t="shared" si="9"/>
        <v>J3-D11</v>
      </c>
      <c r="B103" t="str">
        <f t="shared" si="10"/>
        <v>LA05_P</v>
      </c>
      <c r="C103" t="str">
        <f t="shared" si="11"/>
        <v>J3-LA05_P</v>
      </c>
      <c r="D103" t="str">
        <f t="shared" si="12"/>
        <v>J3-D11</v>
      </c>
      <c r="E103" t="s">
        <v>271</v>
      </c>
      <c r="F103" t="s">
        <v>521</v>
      </c>
      <c r="G103" t="s">
        <v>522</v>
      </c>
      <c r="L103" t="s">
        <v>523</v>
      </c>
      <c r="M103" t="s">
        <v>288</v>
      </c>
      <c r="N103">
        <v>2.9782999999999999</v>
      </c>
      <c r="AB103" t="str">
        <f>B2B!D100</f>
        <v>J1</v>
      </c>
      <c r="AC103" t="str">
        <f>B2B!E100</f>
        <v>98</v>
      </c>
      <c r="AD103" t="str">
        <f t="shared" si="13"/>
        <v>J1-98</v>
      </c>
      <c r="AE103" t="e">
        <f t="shared" si="14"/>
        <v>#N/A</v>
      </c>
      <c r="AF103" t="str">
        <f t="shared" si="15"/>
        <v>--</v>
      </c>
      <c r="AG103" t="e">
        <f t="shared" si="16"/>
        <v>#N/A</v>
      </c>
      <c r="AH103" t="str">
        <f>IF(IFERROR(IF(IF(AF103="--",INDEX(D:D,MATCH(AE103,INDEX(B:B,MATCH(AE103,B:B,)+1):B10617,)+MATCH(AE103,B:B,)))=D103,VLOOKUP(AE103,B:D,3,0),IF(AF103="--",INDEX(D:D,MATCH(AE103,INDEX(B:B,MATCH(AE103,B:B,)+1):B10617,)+MATCH(AE103,B:B,)),"---")),"---")=AD103,"---",IFERROR(IF(IF(AF103="--",INDEX(D:D,MATCH(AE103,INDEX(B:B,MATCH(AE103,B:B,)+1):B10617,)+MATCH(AE103,B:B,)))=AD103,VLOOKUP(AE103,B:D,3,0),IF(AF103="--",INDEX(D:D,MATCH(AE103,INDEX(B:B,MATCH(AE103,B:B,)+1):B10617,)+MATCH(AE103,B:B,)),"---")),"---"))</f>
        <v>---</v>
      </c>
      <c r="AI103" t="str">
        <f t="shared" si="17"/>
        <v>--</v>
      </c>
      <c r="AJ103" t="str">
        <f>IF(COUNTIF(CALC_CONN_TEI0185_REV03!F:F,IF(AH103&lt;&gt;"---",VLOOKUP(AD103,CALC_CONN_TEI0185_REV03!F:M,8,0),IF(IFERROR(IF(AD103=AH103,AI103,AH103),"---")="---","---",IF(COUNTIF(CALC_CONN_TEI0185_REV03!F:F,IFERROR(IF(AD103=AH103,AI103,AH103),"---"))&gt;0,"---",IFERROR(IF(AD103=AH103,AI103,AH103),"---")))))=1,IF(AH103&lt;&gt;"---",VLOOKUP(AD103,CALC_CONN_TEI0185_REV03!F:M,8,0),IF(IFERROR(IF(AD103=AH103,AI103,AH103),"---")="---","---",IF(COUNTIF(CALC_CONN_TEI0185_REV03!F:F,IFERROR(IF(AD103=AH103,AI103,AH103),"---"))&gt;0,"---",IFERROR(IF(AD103=AH103,AI103,AH103),"---")))),"---")</f>
        <v>---</v>
      </c>
      <c r="AK103" t="str">
        <f>IF(COUNTIF(CALC_CONN_TEI0185_REV03!F:F,IF(AH103&lt;&gt;"---",VLOOKUP(AD103,CALC_CONN_TEI0185_REV03!F:M,8,0),IF(IFERROR(IF(AD103=AH103,AI103,AH103),"---")="---","---",IF(COUNTIF(CALC_CONN_TEI0185_REV03!F:F,IFERROR(IF(AD103=AH103,AI103,AH103),"---"))&gt;0,"---",IFERROR(IF(AD103=AH103,AI103,AH103),"---")))))=0,IF(AH103&lt;&gt;"---",VLOOKUP(AD103,CALC_CONN_TEI0185_REV03!F:M,8,0),IF(IFERROR(IF(AD103=AH103,AI103,AH103),"---")="---","---",IF(COUNTIF(CALC_CONN_TEI0185_REV03!F:F,IFERROR(IF(AD103=AH103,AI103,AH103),"---"))&gt;0,"---",IFERROR(IF(AD103=AH103,AI103,AH103),"---")))),"---")</f>
        <v>---</v>
      </c>
    </row>
    <row r="104" spans="1:37" x14ac:dyDescent="0.25">
      <c r="A104" t="str">
        <f t="shared" si="9"/>
        <v>J3-D12</v>
      </c>
      <c r="B104" t="str">
        <f t="shared" si="10"/>
        <v>LA05_N</v>
      </c>
      <c r="C104" t="str">
        <f t="shared" si="11"/>
        <v>J3-LA05_N</v>
      </c>
      <c r="D104" t="str">
        <f t="shared" si="12"/>
        <v>J3-D12</v>
      </c>
      <c r="E104" t="s">
        <v>271</v>
      </c>
      <c r="F104" t="s">
        <v>524</v>
      </c>
      <c r="G104" t="s">
        <v>525</v>
      </c>
      <c r="L104" t="s">
        <v>526</v>
      </c>
      <c r="M104" t="s">
        <v>288</v>
      </c>
      <c r="N104">
        <v>2.9782999999999999</v>
      </c>
      <c r="AB104" t="str">
        <f>B2B!D101</f>
        <v>J1</v>
      </c>
      <c r="AC104" t="str">
        <f>B2B!E101</f>
        <v>99</v>
      </c>
      <c r="AD104" t="str">
        <f t="shared" si="13"/>
        <v>J1-99</v>
      </c>
      <c r="AE104" t="e">
        <f t="shared" si="14"/>
        <v>#N/A</v>
      </c>
      <c r="AF104" t="str">
        <f t="shared" si="15"/>
        <v>--</v>
      </c>
      <c r="AG104" t="e">
        <f t="shared" si="16"/>
        <v>#N/A</v>
      </c>
      <c r="AH104" t="str">
        <f>IF(IFERROR(IF(IF(AF104="--",INDEX(D:D,MATCH(AE104,INDEX(B:B,MATCH(AE104,B:B,)+1):B10618,)+MATCH(AE104,B:B,)))=D104,VLOOKUP(AE104,B:D,3,0),IF(AF104="--",INDEX(D:D,MATCH(AE104,INDEX(B:B,MATCH(AE104,B:B,)+1):B10618,)+MATCH(AE104,B:B,)),"---")),"---")=AD104,"---",IFERROR(IF(IF(AF104="--",INDEX(D:D,MATCH(AE104,INDEX(B:B,MATCH(AE104,B:B,)+1):B10618,)+MATCH(AE104,B:B,)))=AD104,VLOOKUP(AE104,B:D,3,0),IF(AF104="--",INDEX(D:D,MATCH(AE104,INDEX(B:B,MATCH(AE104,B:B,)+1):B10618,)+MATCH(AE104,B:B,)),"---")),"---"))</f>
        <v>---</v>
      </c>
      <c r="AI104" t="str">
        <f t="shared" si="17"/>
        <v>--</v>
      </c>
      <c r="AJ104" t="str">
        <f>IF(COUNTIF(CALC_CONN_TEI0185_REV03!F:F,IF(AH104&lt;&gt;"---",VLOOKUP(AD104,CALC_CONN_TEI0185_REV03!F:M,8,0),IF(IFERROR(IF(AD104=AH104,AI104,AH104),"---")="---","---",IF(COUNTIF(CALC_CONN_TEI0185_REV03!F:F,IFERROR(IF(AD104=AH104,AI104,AH104),"---"))&gt;0,"---",IFERROR(IF(AD104=AH104,AI104,AH104),"---")))))=1,IF(AH104&lt;&gt;"---",VLOOKUP(AD104,CALC_CONN_TEI0185_REV03!F:M,8,0),IF(IFERROR(IF(AD104=AH104,AI104,AH104),"---")="---","---",IF(COUNTIF(CALC_CONN_TEI0185_REV03!F:F,IFERROR(IF(AD104=AH104,AI104,AH104),"---"))&gt;0,"---",IFERROR(IF(AD104=AH104,AI104,AH104),"---")))),"---")</f>
        <v>---</v>
      </c>
      <c r="AK104" t="str">
        <f>IF(COUNTIF(CALC_CONN_TEI0185_REV03!F:F,IF(AH104&lt;&gt;"---",VLOOKUP(AD104,CALC_CONN_TEI0185_REV03!F:M,8,0),IF(IFERROR(IF(AD104=AH104,AI104,AH104),"---")="---","---",IF(COUNTIF(CALC_CONN_TEI0185_REV03!F:F,IFERROR(IF(AD104=AH104,AI104,AH104),"---"))&gt;0,"---",IFERROR(IF(AD104=AH104,AI104,AH104),"---")))))=0,IF(AH104&lt;&gt;"---",VLOOKUP(AD104,CALC_CONN_TEI0185_REV03!F:M,8,0),IF(IFERROR(IF(AD104=AH104,AI104,AH104),"---")="---","---",IF(COUNTIF(CALC_CONN_TEI0185_REV03!F:F,IFERROR(IF(AD104=AH104,AI104,AH104),"---"))&gt;0,"---",IFERROR(IF(AD104=AH104,AI104,AH104),"---")))),"---")</f>
        <v>---</v>
      </c>
    </row>
    <row r="105" spans="1:37" x14ac:dyDescent="0.25">
      <c r="A105" t="str">
        <f t="shared" si="9"/>
        <v>J3-D14</v>
      </c>
      <c r="B105" t="str">
        <f t="shared" si="10"/>
        <v>LA09_P</v>
      </c>
      <c r="C105" t="str">
        <f t="shared" si="11"/>
        <v>J3-LA09_P</v>
      </c>
      <c r="D105" t="str">
        <f t="shared" si="12"/>
        <v>J3-D14</v>
      </c>
      <c r="E105" t="s">
        <v>271</v>
      </c>
      <c r="F105" t="s">
        <v>527</v>
      </c>
      <c r="G105" t="s">
        <v>528</v>
      </c>
      <c r="L105" t="s">
        <v>529</v>
      </c>
      <c r="M105" t="s">
        <v>288</v>
      </c>
      <c r="N105">
        <v>2.4607000000000001</v>
      </c>
      <c r="AB105" t="str">
        <f>B2B!D102</f>
        <v>J1</v>
      </c>
      <c r="AC105" t="str">
        <f>B2B!E102</f>
        <v>100</v>
      </c>
      <c r="AD105" t="str">
        <f t="shared" si="13"/>
        <v>J1-100</v>
      </c>
      <c r="AE105" t="e">
        <f t="shared" si="14"/>
        <v>#N/A</v>
      </c>
      <c r="AF105" t="str">
        <f t="shared" si="15"/>
        <v>--</v>
      </c>
      <c r="AG105" t="e">
        <f t="shared" si="16"/>
        <v>#N/A</v>
      </c>
      <c r="AH105" t="str">
        <f>IF(IFERROR(IF(IF(AF105="--",INDEX(D:D,MATCH(AE105,INDEX(B:B,MATCH(AE105,B:B,)+1):B10619,)+MATCH(AE105,B:B,)))=D105,VLOOKUP(AE105,B:D,3,0),IF(AF105="--",INDEX(D:D,MATCH(AE105,INDEX(B:B,MATCH(AE105,B:B,)+1):B10619,)+MATCH(AE105,B:B,)),"---")),"---")=AD105,"---",IFERROR(IF(IF(AF105="--",INDEX(D:D,MATCH(AE105,INDEX(B:B,MATCH(AE105,B:B,)+1):B10619,)+MATCH(AE105,B:B,)))=AD105,VLOOKUP(AE105,B:D,3,0),IF(AF105="--",INDEX(D:D,MATCH(AE105,INDEX(B:B,MATCH(AE105,B:B,)+1):B10619,)+MATCH(AE105,B:B,)),"---")),"---"))</f>
        <v>---</v>
      </c>
      <c r="AI105" t="str">
        <f t="shared" si="17"/>
        <v>--</v>
      </c>
      <c r="AJ105" t="str">
        <f>IF(COUNTIF(CALC_CONN_TEI0185_REV03!F:F,IF(AH105&lt;&gt;"---",VLOOKUP(AD105,CALC_CONN_TEI0185_REV03!F:M,8,0),IF(IFERROR(IF(AD105=AH105,AI105,AH105),"---")="---","---",IF(COUNTIF(CALC_CONN_TEI0185_REV03!F:F,IFERROR(IF(AD105=AH105,AI105,AH105),"---"))&gt;0,"---",IFERROR(IF(AD105=AH105,AI105,AH105),"---")))))=1,IF(AH105&lt;&gt;"---",VLOOKUP(AD105,CALC_CONN_TEI0185_REV03!F:M,8,0),IF(IFERROR(IF(AD105=AH105,AI105,AH105),"---")="---","---",IF(COUNTIF(CALC_CONN_TEI0185_REV03!F:F,IFERROR(IF(AD105=AH105,AI105,AH105),"---"))&gt;0,"---",IFERROR(IF(AD105=AH105,AI105,AH105),"---")))),"---")</f>
        <v>---</v>
      </c>
      <c r="AK105" t="str">
        <f>IF(COUNTIF(CALC_CONN_TEI0185_REV03!F:F,IF(AH105&lt;&gt;"---",VLOOKUP(AD105,CALC_CONN_TEI0185_REV03!F:M,8,0),IF(IFERROR(IF(AD105=AH105,AI105,AH105),"---")="---","---",IF(COUNTIF(CALC_CONN_TEI0185_REV03!F:F,IFERROR(IF(AD105=AH105,AI105,AH105),"---"))&gt;0,"---",IFERROR(IF(AD105=AH105,AI105,AH105),"---")))))=0,IF(AH105&lt;&gt;"---",VLOOKUP(AD105,CALC_CONN_TEI0185_REV03!F:M,8,0),IF(IFERROR(IF(AD105=AH105,AI105,AH105),"---")="---","---",IF(COUNTIF(CALC_CONN_TEI0185_REV03!F:F,IFERROR(IF(AD105=AH105,AI105,AH105),"---"))&gt;0,"---",IFERROR(IF(AD105=AH105,AI105,AH105),"---")))),"---")</f>
        <v>---</v>
      </c>
    </row>
    <row r="106" spans="1:37" x14ac:dyDescent="0.25">
      <c r="A106" t="str">
        <f t="shared" si="9"/>
        <v>J3-D15</v>
      </c>
      <c r="B106" t="str">
        <f t="shared" si="10"/>
        <v>LA09_N</v>
      </c>
      <c r="C106" t="str">
        <f t="shared" si="11"/>
        <v>J3-LA09_N</v>
      </c>
      <c r="D106" t="str">
        <f t="shared" si="12"/>
        <v>J3-D15</v>
      </c>
      <c r="E106" t="s">
        <v>271</v>
      </c>
      <c r="F106" t="s">
        <v>530</v>
      </c>
      <c r="G106" t="s">
        <v>531</v>
      </c>
      <c r="L106" t="s">
        <v>532</v>
      </c>
      <c r="M106" t="s">
        <v>288</v>
      </c>
      <c r="N106">
        <v>1.8427</v>
      </c>
      <c r="AB106" t="str">
        <f>B2B!D103</f>
        <v>J2</v>
      </c>
      <c r="AC106" t="str">
        <f>B2B!E103</f>
        <v>1</v>
      </c>
      <c r="AD106" t="str">
        <f t="shared" si="13"/>
        <v>J2-1</v>
      </c>
      <c r="AE106" t="str">
        <f t="shared" si="14"/>
        <v>VBUS1</v>
      </c>
      <c r="AF106" t="str">
        <f t="shared" si="15"/>
        <v>--</v>
      </c>
      <c r="AG106">
        <f t="shared" si="16"/>
        <v>2.2347000000000001</v>
      </c>
      <c r="AH106" t="str">
        <f>IF(IFERROR(IF(IF(AF106="--",INDEX(D:D,MATCH(AE106,INDEX(B:B,MATCH(AE106,B:B,)+1):B10620,)+MATCH(AE106,B:B,)))=D106,VLOOKUP(AE106,B:D,3,0),IF(AF106="--",INDEX(D:D,MATCH(AE106,INDEX(B:B,MATCH(AE106,B:B,)+1):B10620,)+MATCH(AE106,B:B,)),"---")),"---")=AD106,"---",IFERROR(IF(IF(AF106="--",INDEX(D:D,MATCH(AE106,INDEX(B:B,MATCH(AE106,B:B,)+1):B10620,)+MATCH(AE106,B:B,)))=AD106,VLOOKUP(AE106,B:D,3,0),IF(AF106="--",INDEX(D:D,MATCH(AE106,INDEX(B:B,MATCH(AE106,B:B,)+1):B10620,)+MATCH(AE106,B:B,)),"---")),"---"))</f>
        <v>U4-8</v>
      </c>
      <c r="AI106" t="str">
        <f t="shared" si="17"/>
        <v>--</v>
      </c>
      <c r="AJ106" t="str">
        <f>IF(COUNTIF(CALC_CONN_TEI0185_REV03!F:F,IF(AH106&lt;&gt;"---",VLOOKUP(AD106,CALC_CONN_TEI0185_REV03!F:M,8,0),IF(IFERROR(IF(AD106=AH106,AI106,AH106),"---")="---","---",IF(COUNTIF(CALC_CONN_TEI0185_REV03!F:F,IFERROR(IF(AD106=AH106,AI106,AH106),"---"))&gt;0,"---",IFERROR(IF(AD106=AH106,AI106,AH106),"---")))))=1,IF(AH106&lt;&gt;"---",VLOOKUP(AD106,CALC_CONN_TEI0185_REV03!F:M,8,0),IF(IFERROR(IF(AD106=AH106,AI106,AH106),"---")="---","---",IF(COUNTIF(CALC_CONN_TEI0185_REV03!F:F,IFERROR(IF(AD106=AH106,AI106,AH106),"---"))&gt;0,"---",IFERROR(IF(AD106=AH106,AI106,AH106),"---")))),"---")</f>
        <v>---</v>
      </c>
      <c r="AK106" t="str">
        <f>IF(COUNTIF(CALC_CONN_TEI0185_REV03!F:F,IF(AH106&lt;&gt;"---",VLOOKUP(AD106,CALC_CONN_TEI0185_REV03!F:M,8,0),IF(IFERROR(IF(AD106=AH106,AI106,AH106),"---")="---","---",IF(COUNTIF(CALC_CONN_TEI0185_REV03!F:F,IFERROR(IF(AD106=AH106,AI106,AH106),"---"))&gt;0,"---",IFERROR(IF(AD106=AH106,AI106,AH106),"---")))))=0,IF(AH106&lt;&gt;"---",VLOOKUP(AD106,CALC_CONN_TEI0185_REV03!F:M,8,0),IF(IFERROR(IF(AD106=AH106,AI106,AH106),"---")="---","---",IF(COUNTIF(CALC_CONN_TEI0185_REV03!F:F,IFERROR(IF(AD106=AH106,AI106,AH106),"---"))&gt;0,"---",IFERROR(IF(AD106=AH106,AI106,AH106),"---")))),"---")</f>
        <v>U4-8</v>
      </c>
    </row>
    <row r="107" spans="1:37" x14ac:dyDescent="0.25">
      <c r="A107" t="str">
        <f t="shared" si="9"/>
        <v>J3-D17</v>
      </c>
      <c r="B107" t="str">
        <f t="shared" si="10"/>
        <v>LA13_P</v>
      </c>
      <c r="C107" t="str">
        <f t="shared" si="11"/>
        <v>J3-LA13_P</v>
      </c>
      <c r="D107" t="str">
        <f t="shared" si="12"/>
        <v>J3-D17</v>
      </c>
      <c r="E107" t="s">
        <v>271</v>
      </c>
      <c r="F107" t="s">
        <v>533</v>
      </c>
      <c r="G107" t="s">
        <v>534</v>
      </c>
      <c r="L107" t="s">
        <v>535</v>
      </c>
      <c r="M107" t="s">
        <v>288</v>
      </c>
      <c r="N107">
        <v>1.6108</v>
      </c>
      <c r="AB107" t="str">
        <f>B2B!D104</f>
        <v>J2</v>
      </c>
      <c r="AC107" t="str">
        <f>B2B!E104</f>
        <v>2</v>
      </c>
      <c r="AD107" t="str">
        <f t="shared" si="13"/>
        <v>J2-2</v>
      </c>
      <c r="AE107" t="str">
        <f t="shared" si="14"/>
        <v>USB_D1_N</v>
      </c>
      <c r="AF107" t="str">
        <f t="shared" si="15"/>
        <v>--</v>
      </c>
      <c r="AG107">
        <f t="shared" si="16"/>
        <v>52.246600000000001</v>
      </c>
      <c r="AH107" t="str">
        <f>IF(IFERROR(IF(IF(AF107="--",INDEX(D:D,MATCH(AE107,INDEX(B:B,MATCH(AE107,B:B,)+1):B10621,)+MATCH(AE107,B:B,)))=D107,VLOOKUP(AE107,B:D,3,0),IF(AF107="--",INDEX(D:D,MATCH(AE107,INDEX(B:B,MATCH(AE107,B:B,)+1):B10621,)+MATCH(AE107,B:B,)),"---")),"---")=AD107,"---",IFERROR(IF(IF(AF107="--",INDEX(D:D,MATCH(AE107,INDEX(B:B,MATCH(AE107,B:B,)+1):B10621,)+MATCH(AE107,B:B,)))=AD107,VLOOKUP(AE107,B:D,3,0),IF(AF107="--",INDEX(D:D,MATCH(AE107,INDEX(B:B,MATCH(AE107,B:B,)+1):B10621,)+MATCH(AE107,B:B,)),"---")),"---"))</f>
        <v>U7-3</v>
      </c>
      <c r="AI107" t="str">
        <f t="shared" si="17"/>
        <v>--</v>
      </c>
      <c r="AJ107" t="str">
        <f>IF(COUNTIF(CALC_CONN_TEI0185_REV03!F:F,IF(AH107&lt;&gt;"---",VLOOKUP(AD107,CALC_CONN_TEI0185_REV03!F:M,8,0),IF(IFERROR(IF(AD107=AH107,AI107,AH107),"---")="---","---",IF(COUNTIF(CALC_CONN_TEI0185_REV03!F:F,IFERROR(IF(AD107=AH107,AI107,AH107),"---"))&gt;0,"---",IFERROR(IF(AD107=AH107,AI107,AH107),"---")))))=1,IF(AH107&lt;&gt;"---",VLOOKUP(AD107,CALC_CONN_TEI0185_REV03!F:M,8,0),IF(IFERROR(IF(AD107=AH107,AI107,AH107),"---")="---","---",IF(COUNTIF(CALC_CONN_TEI0185_REV03!F:F,IFERROR(IF(AD107=AH107,AI107,AH107),"---"))&gt;0,"---",IFERROR(IF(AD107=AH107,AI107,AH107),"---")))),"---")</f>
        <v>---</v>
      </c>
      <c r="AK107" t="str">
        <f>IF(COUNTIF(CALC_CONN_TEI0185_REV03!F:F,IF(AH107&lt;&gt;"---",VLOOKUP(AD107,CALC_CONN_TEI0185_REV03!F:M,8,0),IF(IFERROR(IF(AD107=AH107,AI107,AH107),"---")="---","---",IF(COUNTIF(CALC_CONN_TEI0185_REV03!F:F,IFERROR(IF(AD107=AH107,AI107,AH107),"---"))&gt;0,"---",IFERROR(IF(AD107=AH107,AI107,AH107),"---")))))=0,IF(AH107&lt;&gt;"---",VLOOKUP(AD107,CALC_CONN_TEI0185_REV03!F:M,8,0),IF(IFERROR(IF(AD107=AH107,AI107,AH107),"---")="---","---",IF(COUNTIF(CALC_CONN_TEI0185_REV03!F:F,IFERROR(IF(AD107=AH107,AI107,AH107),"---"))&gt;0,"---",IFERROR(IF(AD107=AH107,AI107,AH107),"---")))),"---")</f>
        <v>U7-3</v>
      </c>
    </row>
    <row r="108" spans="1:37" x14ac:dyDescent="0.25">
      <c r="A108" t="str">
        <f t="shared" si="9"/>
        <v>J3-D18</v>
      </c>
      <c r="B108" t="str">
        <f t="shared" si="10"/>
        <v>LA13_N</v>
      </c>
      <c r="C108" t="str">
        <f t="shared" si="11"/>
        <v>J3-LA13_N</v>
      </c>
      <c r="D108" t="str">
        <f t="shared" si="12"/>
        <v>J3-D18</v>
      </c>
      <c r="E108" t="s">
        <v>271</v>
      </c>
      <c r="F108" t="s">
        <v>536</v>
      </c>
      <c r="G108" t="s">
        <v>537</v>
      </c>
      <c r="L108" t="s">
        <v>538</v>
      </c>
      <c r="M108" t="s">
        <v>288</v>
      </c>
      <c r="N108">
        <v>165.58359999999999</v>
      </c>
      <c r="AB108" t="str">
        <f>B2B!D105</f>
        <v>J2</v>
      </c>
      <c r="AC108" t="str">
        <f>B2B!E105</f>
        <v>3</v>
      </c>
      <c r="AD108" t="str">
        <f t="shared" si="13"/>
        <v>J2-3</v>
      </c>
      <c r="AE108" t="str">
        <f t="shared" si="14"/>
        <v>USB_D1_P</v>
      </c>
      <c r="AF108" t="str">
        <f t="shared" si="15"/>
        <v>--</v>
      </c>
      <c r="AG108">
        <f t="shared" si="16"/>
        <v>52.246699999999997</v>
      </c>
      <c r="AH108" t="str">
        <f>IF(IFERROR(IF(IF(AF108="--",INDEX(D:D,MATCH(AE108,INDEX(B:B,MATCH(AE108,B:B,)+1):B10622,)+MATCH(AE108,B:B,)))=D108,VLOOKUP(AE108,B:D,3,0),IF(AF108="--",INDEX(D:D,MATCH(AE108,INDEX(B:B,MATCH(AE108,B:B,)+1):B10622,)+MATCH(AE108,B:B,)),"---")),"---")=AD108,"---",IFERROR(IF(IF(AF108="--",INDEX(D:D,MATCH(AE108,INDEX(B:B,MATCH(AE108,B:B,)+1):B10622,)+MATCH(AE108,B:B,)))=AD108,VLOOKUP(AE108,B:D,3,0),IF(AF108="--",INDEX(D:D,MATCH(AE108,INDEX(B:B,MATCH(AE108,B:B,)+1):B10622,)+MATCH(AE108,B:B,)),"---")),"---"))</f>
        <v>U7-2</v>
      </c>
      <c r="AI108" t="str">
        <f t="shared" si="17"/>
        <v>--</v>
      </c>
      <c r="AJ108" t="str">
        <f>IF(COUNTIF(CALC_CONN_TEI0185_REV03!F:F,IF(AH108&lt;&gt;"---",VLOOKUP(AD108,CALC_CONN_TEI0185_REV03!F:M,8,0),IF(IFERROR(IF(AD108=AH108,AI108,AH108),"---")="---","---",IF(COUNTIF(CALC_CONN_TEI0185_REV03!F:F,IFERROR(IF(AD108=AH108,AI108,AH108),"---"))&gt;0,"---",IFERROR(IF(AD108=AH108,AI108,AH108),"---")))))=1,IF(AH108&lt;&gt;"---",VLOOKUP(AD108,CALC_CONN_TEI0185_REV03!F:M,8,0),IF(IFERROR(IF(AD108=AH108,AI108,AH108),"---")="---","---",IF(COUNTIF(CALC_CONN_TEI0185_REV03!F:F,IFERROR(IF(AD108=AH108,AI108,AH108),"---"))&gt;0,"---",IFERROR(IF(AD108=AH108,AI108,AH108),"---")))),"---")</f>
        <v>---</v>
      </c>
      <c r="AK108" t="str">
        <f>IF(COUNTIF(CALC_CONN_TEI0185_REV03!F:F,IF(AH108&lt;&gt;"---",VLOOKUP(AD108,CALC_CONN_TEI0185_REV03!F:M,8,0),IF(IFERROR(IF(AD108=AH108,AI108,AH108),"---")="---","---",IF(COUNTIF(CALC_CONN_TEI0185_REV03!F:F,IFERROR(IF(AD108=AH108,AI108,AH108),"---"))&gt;0,"---",IFERROR(IF(AD108=AH108,AI108,AH108),"---")))))=0,IF(AH108&lt;&gt;"---",VLOOKUP(AD108,CALC_CONN_TEI0185_REV03!F:M,8,0),IF(IFERROR(IF(AD108=AH108,AI108,AH108),"---")="---","---",IF(COUNTIF(CALC_CONN_TEI0185_REV03!F:F,IFERROR(IF(AD108=AH108,AI108,AH108),"---"))&gt;0,"---",IFERROR(IF(AD108=AH108,AI108,AH108),"---")))),"---")</f>
        <v>U7-2</v>
      </c>
    </row>
    <row r="109" spans="1:37" x14ac:dyDescent="0.25">
      <c r="A109" t="str">
        <f t="shared" si="9"/>
        <v>J3-D20</v>
      </c>
      <c r="B109" t="str">
        <f t="shared" si="10"/>
        <v>LA17_P</v>
      </c>
      <c r="C109" t="str">
        <f t="shared" si="11"/>
        <v>J3-LA17_P</v>
      </c>
      <c r="D109" t="str">
        <f t="shared" si="12"/>
        <v>J3-D20</v>
      </c>
      <c r="E109" t="s">
        <v>271</v>
      </c>
      <c r="F109" t="s">
        <v>539</v>
      </c>
      <c r="G109" t="s">
        <v>540</v>
      </c>
      <c r="L109" t="s">
        <v>541</v>
      </c>
      <c r="M109" t="s">
        <v>288</v>
      </c>
      <c r="N109">
        <v>5.2191000000000001</v>
      </c>
      <c r="AB109" t="str">
        <f>B2B!D106</f>
        <v>J2</v>
      </c>
      <c r="AC109" t="str">
        <f>B2B!E106</f>
        <v>4</v>
      </c>
      <c r="AD109" t="str">
        <f t="shared" si="13"/>
        <v>J2-4</v>
      </c>
      <c r="AE109" t="str">
        <f t="shared" si="14"/>
        <v>GND</v>
      </c>
      <c r="AF109" t="str">
        <f t="shared" si="15"/>
        <v>---</v>
      </c>
      <c r="AG109" t="str">
        <f t="shared" si="16"/>
        <v>---</v>
      </c>
      <c r="AH109" t="str">
        <f>IF(IFERROR(IF(IF(AF109="--",INDEX(D:D,MATCH(AE109,INDEX(B:B,MATCH(AE109,B:B,)+1):B10623,)+MATCH(AE109,B:B,)))=D109,VLOOKUP(AE109,B:D,3,0),IF(AF109="--",INDEX(D:D,MATCH(AE109,INDEX(B:B,MATCH(AE109,B:B,)+1):B10623,)+MATCH(AE109,B:B,)),"---")),"---")=AD109,"---",IFERROR(IF(IF(AF109="--",INDEX(D:D,MATCH(AE109,INDEX(B:B,MATCH(AE109,B:B,)+1):B10623,)+MATCH(AE109,B:B,)))=AD109,VLOOKUP(AE109,B:D,3,0),IF(AF109="--",INDEX(D:D,MATCH(AE109,INDEX(B:B,MATCH(AE109,B:B,)+1):B10623,)+MATCH(AE109,B:B,)),"---")),"---"))</f>
        <v>---</v>
      </c>
      <c r="AI109" t="str">
        <f t="shared" si="17"/>
        <v>--</v>
      </c>
      <c r="AJ109" t="str">
        <f>IF(COUNTIF(CALC_CONN_TEI0185_REV03!F:F,IF(AH109&lt;&gt;"---",VLOOKUP(AD109,CALC_CONN_TEI0185_REV03!F:M,8,0),IF(IFERROR(IF(AD109=AH109,AI109,AH109),"---")="---","---",IF(COUNTIF(CALC_CONN_TEI0185_REV03!F:F,IFERROR(IF(AD109=AH109,AI109,AH109),"---"))&gt;0,"---",IFERROR(IF(AD109=AH109,AI109,AH109),"---")))))=1,IF(AH109&lt;&gt;"---",VLOOKUP(AD109,CALC_CONN_TEI0185_REV03!F:M,8,0),IF(IFERROR(IF(AD109=AH109,AI109,AH109),"---")="---","---",IF(COUNTIF(CALC_CONN_TEI0185_REV03!F:F,IFERROR(IF(AD109=AH109,AI109,AH109),"---"))&gt;0,"---",IFERROR(IF(AD109=AH109,AI109,AH109),"---")))),"---")</f>
        <v>---</v>
      </c>
      <c r="AK109" t="str">
        <f>IF(COUNTIF(CALC_CONN_TEI0185_REV03!F:F,IF(AH109&lt;&gt;"---",VLOOKUP(AD109,CALC_CONN_TEI0185_REV03!F:M,8,0),IF(IFERROR(IF(AD109=AH109,AI109,AH109),"---")="---","---",IF(COUNTIF(CALC_CONN_TEI0185_REV03!F:F,IFERROR(IF(AD109=AH109,AI109,AH109),"---"))&gt;0,"---",IFERROR(IF(AD109=AH109,AI109,AH109),"---")))))=0,IF(AH109&lt;&gt;"---",VLOOKUP(AD109,CALC_CONN_TEI0185_REV03!F:M,8,0),IF(IFERROR(IF(AD109=AH109,AI109,AH109),"---")="---","---",IF(COUNTIF(CALC_CONN_TEI0185_REV03!F:F,IFERROR(IF(AD109=AH109,AI109,AH109),"---"))&gt;0,"---",IFERROR(IF(AD109=AH109,AI109,AH109),"---")))),"---")</f>
        <v>---</v>
      </c>
    </row>
    <row r="110" spans="1:37" x14ac:dyDescent="0.25">
      <c r="A110" t="str">
        <f t="shared" si="9"/>
        <v>J3-D21</v>
      </c>
      <c r="B110" t="str">
        <f t="shared" si="10"/>
        <v>LA17_N</v>
      </c>
      <c r="C110" t="str">
        <f t="shared" si="11"/>
        <v>J3-LA17_N</v>
      </c>
      <c r="D110" t="str">
        <f t="shared" si="12"/>
        <v>J3-D21</v>
      </c>
      <c r="E110" t="s">
        <v>271</v>
      </c>
      <c r="F110" t="s">
        <v>542</v>
      </c>
      <c r="G110" t="s">
        <v>543</v>
      </c>
      <c r="L110" t="s">
        <v>544</v>
      </c>
      <c r="M110" t="s">
        <v>288</v>
      </c>
      <c r="N110">
        <v>80.732399999999998</v>
      </c>
      <c r="AB110" t="str">
        <f>B2B!D107</f>
        <v>J2</v>
      </c>
      <c r="AC110" t="str">
        <f>B2B!E107</f>
        <v>5</v>
      </c>
      <c r="AD110" t="str">
        <f t="shared" si="13"/>
        <v>J2-5</v>
      </c>
      <c r="AE110" t="str">
        <f t="shared" si="14"/>
        <v>USB_SSRX_D1_N</v>
      </c>
      <c r="AF110" t="str">
        <f t="shared" si="15"/>
        <v>--</v>
      </c>
      <c r="AG110">
        <f t="shared" si="16"/>
        <v>36.126100000000001</v>
      </c>
      <c r="AH110" t="str">
        <f>IF(IFERROR(IF(IF(AF110="--",INDEX(D:D,MATCH(AE110,INDEX(B:B,MATCH(AE110,B:B,)+1):B10624,)+MATCH(AE110,B:B,)))=D110,VLOOKUP(AE110,B:D,3,0),IF(AF110="--",INDEX(D:D,MATCH(AE110,INDEX(B:B,MATCH(AE110,B:B,)+1):B10624,)+MATCH(AE110,B:B,)),"---")),"---")=AD110,"---",IFERROR(IF(IF(AF110="--",INDEX(D:D,MATCH(AE110,INDEX(B:B,MATCH(AE110,B:B,)+1):B10624,)+MATCH(AE110,B:B,)))=AD110,VLOOKUP(AE110,B:D,3,0),IF(AF110="--",INDEX(D:D,MATCH(AE110,INDEX(B:B,MATCH(AE110,B:B,)+1):B10624,)+MATCH(AE110,B:B,)),"---")),"---"))</f>
        <v>U38-8</v>
      </c>
      <c r="AI110" t="str">
        <f t="shared" si="17"/>
        <v>--</v>
      </c>
      <c r="AJ110" t="str">
        <f>IF(COUNTIF(CALC_CONN_TEI0185_REV03!F:F,IF(AH110&lt;&gt;"---",VLOOKUP(AD110,CALC_CONN_TEI0185_REV03!F:M,8,0),IF(IFERROR(IF(AD110=AH110,AI110,AH110),"---")="---","---",IF(COUNTIF(CALC_CONN_TEI0185_REV03!F:F,IFERROR(IF(AD110=AH110,AI110,AH110),"---"))&gt;0,"---",IFERROR(IF(AD110=AH110,AI110,AH110),"---")))))=1,IF(AH110&lt;&gt;"---",VLOOKUP(AD110,CALC_CONN_TEI0185_REV03!F:M,8,0),IF(IFERROR(IF(AD110=AH110,AI110,AH110),"---")="---","---",IF(COUNTIF(CALC_CONN_TEI0185_REV03!F:F,IFERROR(IF(AD110=AH110,AI110,AH110),"---"))&gt;0,"---",IFERROR(IF(AD110=AH110,AI110,AH110),"---")))),"---")</f>
        <v>---</v>
      </c>
      <c r="AK110" t="str">
        <f>IF(COUNTIF(CALC_CONN_TEI0185_REV03!F:F,IF(AH110&lt;&gt;"---",VLOOKUP(AD110,CALC_CONN_TEI0185_REV03!F:M,8,0),IF(IFERROR(IF(AD110=AH110,AI110,AH110),"---")="---","---",IF(COUNTIF(CALC_CONN_TEI0185_REV03!F:F,IFERROR(IF(AD110=AH110,AI110,AH110),"---"))&gt;0,"---",IFERROR(IF(AD110=AH110,AI110,AH110),"---")))))=0,IF(AH110&lt;&gt;"---",VLOOKUP(AD110,CALC_CONN_TEI0185_REV03!F:M,8,0),IF(IFERROR(IF(AD110=AH110,AI110,AH110),"---")="---","---",IF(COUNTIF(CALC_CONN_TEI0185_REV03!F:F,IFERROR(IF(AD110=AH110,AI110,AH110),"---"))&gt;0,"---",IFERROR(IF(AD110=AH110,AI110,AH110),"---")))),"---")</f>
        <v>U38-8</v>
      </c>
    </row>
    <row r="111" spans="1:37" x14ac:dyDescent="0.25">
      <c r="A111" t="str">
        <f t="shared" si="9"/>
        <v>J3-D23</v>
      </c>
      <c r="B111" t="str">
        <f t="shared" si="10"/>
        <v>LA23_P</v>
      </c>
      <c r="C111" t="str">
        <f t="shared" si="11"/>
        <v>J3-LA23_P</v>
      </c>
      <c r="D111" t="str">
        <f t="shared" si="12"/>
        <v>J3-D23</v>
      </c>
      <c r="E111" t="s">
        <v>271</v>
      </c>
      <c r="F111" t="s">
        <v>545</v>
      </c>
      <c r="G111" t="s">
        <v>546</v>
      </c>
      <c r="L111" t="s">
        <v>547</v>
      </c>
      <c r="M111" t="s">
        <v>288</v>
      </c>
      <c r="N111">
        <v>163.2071</v>
      </c>
      <c r="AB111" t="str">
        <f>B2B!D108</f>
        <v>J2</v>
      </c>
      <c r="AC111" t="str">
        <f>B2B!E108</f>
        <v>6</v>
      </c>
      <c r="AD111" t="str">
        <f t="shared" si="13"/>
        <v>J2-6</v>
      </c>
      <c r="AE111" t="str">
        <f t="shared" si="14"/>
        <v>USB_SSRX_D1_P</v>
      </c>
      <c r="AF111" t="str">
        <f t="shared" si="15"/>
        <v>--</v>
      </c>
      <c r="AG111">
        <f t="shared" si="16"/>
        <v>36.126100000000001</v>
      </c>
      <c r="AH111" t="str">
        <f>IF(IFERROR(IF(IF(AF111="--",INDEX(D:D,MATCH(AE111,INDEX(B:B,MATCH(AE111,B:B,)+1):B10625,)+MATCH(AE111,B:B,)))=D111,VLOOKUP(AE111,B:D,3,0),IF(AF111="--",INDEX(D:D,MATCH(AE111,INDEX(B:B,MATCH(AE111,B:B,)+1):B10625,)+MATCH(AE111,B:B,)),"---")),"---")=AD111,"---",IFERROR(IF(IF(AF111="--",INDEX(D:D,MATCH(AE111,INDEX(B:B,MATCH(AE111,B:B,)+1):B10625,)+MATCH(AE111,B:B,)))=AD111,VLOOKUP(AE111,B:D,3,0),IF(AF111="--",INDEX(D:D,MATCH(AE111,INDEX(B:B,MATCH(AE111,B:B,)+1):B10625,)+MATCH(AE111,B:B,)),"---")),"---"))</f>
        <v>U38-7</v>
      </c>
      <c r="AI111" t="str">
        <f t="shared" si="17"/>
        <v>--</v>
      </c>
      <c r="AJ111" t="str">
        <f>IF(COUNTIF(CALC_CONN_TEI0185_REV03!F:F,IF(AH111&lt;&gt;"---",VLOOKUP(AD111,CALC_CONN_TEI0185_REV03!F:M,8,0),IF(IFERROR(IF(AD111=AH111,AI111,AH111),"---")="---","---",IF(COUNTIF(CALC_CONN_TEI0185_REV03!F:F,IFERROR(IF(AD111=AH111,AI111,AH111),"---"))&gt;0,"---",IFERROR(IF(AD111=AH111,AI111,AH111),"---")))))=1,IF(AH111&lt;&gt;"---",VLOOKUP(AD111,CALC_CONN_TEI0185_REV03!F:M,8,0),IF(IFERROR(IF(AD111=AH111,AI111,AH111),"---")="---","---",IF(COUNTIF(CALC_CONN_TEI0185_REV03!F:F,IFERROR(IF(AD111=AH111,AI111,AH111),"---"))&gt;0,"---",IFERROR(IF(AD111=AH111,AI111,AH111),"---")))),"---")</f>
        <v>---</v>
      </c>
      <c r="AK111" t="str">
        <f>IF(COUNTIF(CALC_CONN_TEI0185_REV03!F:F,IF(AH111&lt;&gt;"---",VLOOKUP(AD111,CALC_CONN_TEI0185_REV03!F:M,8,0),IF(IFERROR(IF(AD111=AH111,AI111,AH111),"---")="---","---",IF(COUNTIF(CALC_CONN_TEI0185_REV03!F:F,IFERROR(IF(AD111=AH111,AI111,AH111),"---"))&gt;0,"---",IFERROR(IF(AD111=AH111,AI111,AH111),"---")))))=0,IF(AH111&lt;&gt;"---",VLOOKUP(AD111,CALC_CONN_TEI0185_REV03!F:M,8,0),IF(IFERROR(IF(AD111=AH111,AI111,AH111),"---")="---","---",IF(COUNTIF(CALC_CONN_TEI0185_REV03!F:F,IFERROR(IF(AD111=AH111,AI111,AH111),"---"))&gt;0,"---",IFERROR(IF(AD111=AH111,AI111,AH111),"---")))),"---")</f>
        <v>U38-7</v>
      </c>
    </row>
    <row r="112" spans="1:37" x14ac:dyDescent="0.25">
      <c r="A112" t="str">
        <f t="shared" si="9"/>
        <v>J3-D24</v>
      </c>
      <c r="B112" t="str">
        <f t="shared" si="10"/>
        <v>LA23_N</v>
      </c>
      <c r="C112" t="str">
        <f t="shared" si="11"/>
        <v>J3-LA23_N</v>
      </c>
      <c r="D112" t="str">
        <f t="shared" si="12"/>
        <v>J3-D24</v>
      </c>
      <c r="E112" t="s">
        <v>271</v>
      </c>
      <c r="F112" t="s">
        <v>548</v>
      </c>
      <c r="G112" t="s">
        <v>549</v>
      </c>
      <c r="L112" t="s">
        <v>550</v>
      </c>
      <c r="M112" t="s">
        <v>288</v>
      </c>
      <c r="N112">
        <v>128.5043</v>
      </c>
      <c r="AB112" t="str">
        <f>B2B!D109</f>
        <v>J2</v>
      </c>
      <c r="AC112" t="str">
        <f>B2B!E109</f>
        <v>7</v>
      </c>
      <c r="AD112" t="str">
        <f t="shared" si="13"/>
        <v>J2-7</v>
      </c>
      <c r="AE112" t="str">
        <f t="shared" si="14"/>
        <v>GND</v>
      </c>
      <c r="AF112" t="str">
        <f t="shared" si="15"/>
        <v>---</v>
      </c>
      <c r="AG112" t="str">
        <f t="shared" si="16"/>
        <v>---</v>
      </c>
      <c r="AH112" t="str">
        <f>IF(IFERROR(IF(IF(AF112="--",INDEX(D:D,MATCH(AE112,INDEX(B:B,MATCH(AE112,B:B,)+1):B10626,)+MATCH(AE112,B:B,)))=D112,VLOOKUP(AE112,B:D,3,0),IF(AF112="--",INDEX(D:D,MATCH(AE112,INDEX(B:B,MATCH(AE112,B:B,)+1):B10626,)+MATCH(AE112,B:B,)),"---")),"---")=AD112,"---",IFERROR(IF(IF(AF112="--",INDEX(D:D,MATCH(AE112,INDEX(B:B,MATCH(AE112,B:B,)+1):B10626,)+MATCH(AE112,B:B,)))=AD112,VLOOKUP(AE112,B:D,3,0),IF(AF112="--",INDEX(D:D,MATCH(AE112,INDEX(B:B,MATCH(AE112,B:B,)+1):B10626,)+MATCH(AE112,B:B,)),"---")),"---"))</f>
        <v>---</v>
      </c>
      <c r="AI112" t="str">
        <f t="shared" si="17"/>
        <v>--</v>
      </c>
      <c r="AJ112" t="str">
        <f>IF(COUNTIF(CALC_CONN_TEI0185_REV03!F:F,IF(AH112&lt;&gt;"---",VLOOKUP(AD112,CALC_CONN_TEI0185_REV03!F:M,8,0),IF(IFERROR(IF(AD112=AH112,AI112,AH112),"---")="---","---",IF(COUNTIF(CALC_CONN_TEI0185_REV03!F:F,IFERROR(IF(AD112=AH112,AI112,AH112),"---"))&gt;0,"---",IFERROR(IF(AD112=AH112,AI112,AH112),"---")))))=1,IF(AH112&lt;&gt;"---",VLOOKUP(AD112,CALC_CONN_TEI0185_REV03!F:M,8,0),IF(IFERROR(IF(AD112=AH112,AI112,AH112),"---")="---","---",IF(COUNTIF(CALC_CONN_TEI0185_REV03!F:F,IFERROR(IF(AD112=AH112,AI112,AH112),"---"))&gt;0,"---",IFERROR(IF(AD112=AH112,AI112,AH112),"---")))),"---")</f>
        <v>---</v>
      </c>
      <c r="AK112" t="str">
        <f>IF(COUNTIF(CALC_CONN_TEI0185_REV03!F:F,IF(AH112&lt;&gt;"---",VLOOKUP(AD112,CALC_CONN_TEI0185_REV03!F:M,8,0),IF(IFERROR(IF(AD112=AH112,AI112,AH112),"---")="---","---",IF(COUNTIF(CALC_CONN_TEI0185_REV03!F:F,IFERROR(IF(AD112=AH112,AI112,AH112),"---"))&gt;0,"---",IFERROR(IF(AD112=AH112,AI112,AH112),"---")))))=0,IF(AH112&lt;&gt;"---",VLOOKUP(AD112,CALC_CONN_TEI0185_REV03!F:M,8,0),IF(IFERROR(IF(AD112=AH112,AI112,AH112),"---")="---","---",IF(COUNTIF(CALC_CONN_TEI0185_REV03!F:F,IFERROR(IF(AD112=AH112,AI112,AH112),"---"))&gt;0,"---",IFERROR(IF(AD112=AH112,AI112,AH112),"---")))),"---")</f>
        <v>---</v>
      </c>
    </row>
    <row r="113" spans="1:37" x14ac:dyDescent="0.25">
      <c r="A113" t="str">
        <f t="shared" si="9"/>
        <v>J3-D26</v>
      </c>
      <c r="B113" t="str">
        <f t="shared" si="10"/>
        <v>LA26_P</v>
      </c>
      <c r="C113" t="str">
        <f t="shared" si="11"/>
        <v>J3-LA26_P</v>
      </c>
      <c r="D113" t="str">
        <f t="shared" si="12"/>
        <v>J3-D26</v>
      </c>
      <c r="E113" t="s">
        <v>271</v>
      </c>
      <c r="F113" t="s">
        <v>551</v>
      </c>
      <c r="G113" t="s">
        <v>552</v>
      </c>
      <c r="L113" t="s">
        <v>553</v>
      </c>
      <c r="M113" t="s">
        <v>288</v>
      </c>
      <c r="N113">
        <v>128.37819999999999</v>
      </c>
      <c r="AB113" t="str">
        <f>B2B!D110</f>
        <v>J2</v>
      </c>
      <c r="AC113" t="str">
        <f>B2B!E110</f>
        <v>8</v>
      </c>
      <c r="AD113" t="str">
        <f t="shared" si="13"/>
        <v>J2-8</v>
      </c>
      <c r="AE113" t="str">
        <f t="shared" si="14"/>
        <v>USB_SSTX_D1_N</v>
      </c>
      <c r="AF113" t="str">
        <f t="shared" si="15"/>
        <v>--</v>
      </c>
      <c r="AG113">
        <f t="shared" si="16"/>
        <v>12.438599999999999</v>
      </c>
      <c r="AH113" t="str">
        <f>IF(IFERROR(IF(IF(AF113="--",INDEX(D:D,MATCH(AE113,INDEX(B:B,MATCH(AE113,B:B,)+1):B10627,)+MATCH(AE113,B:B,)))=D113,VLOOKUP(AE113,B:D,3,0),IF(AF113="--",INDEX(D:D,MATCH(AE113,INDEX(B:B,MATCH(AE113,B:B,)+1):B10627,)+MATCH(AE113,B:B,)),"---")),"---")=AD113,"---",IFERROR(IF(IF(AF113="--",INDEX(D:D,MATCH(AE113,INDEX(B:B,MATCH(AE113,B:B,)+1):B10627,)+MATCH(AE113,B:B,)))=AD113,VLOOKUP(AE113,B:D,3,0),IF(AF113="--",INDEX(D:D,MATCH(AE113,INDEX(B:B,MATCH(AE113,B:B,)+1):B10627,)+MATCH(AE113,B:B,)),"---")),"---"))</f>
        <v>C319-2</v>
      </c>
      <c r="AI113" t="str">
        <f t="shared" si="17"/>
        <v>---</v>
      </c>
      <c r="AJ113" t="str">
        <f>IF(COUNTIF(CALC_CONN_TEI0185_REV03!F:F,IF(AH113&lt;&gt;"---",VLOOKUP(AD113,CALC_CONN_TEI0185_REV03!F:M,8,0),IF(IFERROR(IF(AD113=AH113,AI113,AH113),"---")="---","---",IF(COUNTIF(CALC_CONN_TEI0185_REV03!F:F,IFERROR(IF(AD113=AH113,AI113,AH113),"---"))&gt;0,"---",IFERROR(IF(AD113=AH113,AI113,AH113),"---")))))=1,IF(AH113&lt;&gt;"---",VLOOKUP(AD113,CALC_CONN_TEI0185_REV03!F:M,8,0),IF(IFERROR(IF(AD113=AH113,AI113,AH113),"---")="---","---",IF(COUNTIF(CALC_CONN_TEI0185_REV03!F:F,IFERROR(IF(AD113=AH113,AI113,AH113),"---"))&gt;0,"---",IFERROR(IF(AD113=AH113,AI113,AH113),"---")))),"---")</f>
        <v>---</v>
      </c>
      <c r="AK113" t="str">
        <f>IF(COUNTIF(CALC_CONN_TEI0185_REV03!F:F,IF(AH113&lt;&gt;"---",VLOOKUP(AD113,CALC_CONN_TEI0185_REV03!F:M,8,0),IF(IFERROR(IF(AD113=AH113,AI113,AH113),"---")="---","---",IF(COUNTIF(CALC_CONN_TEI0185_REV03!F:F,IFERROR(IF(AD113=AH113,AI113,AH113),"---"))&gt;0,"---",IFERROR(IF(AD113=AH113,AI113,AH113),"---")))))=0,IF(AH113&lt;&gt;"---",VLOOKUP(AD113,CALC_CONN_TEI0185_REV03!F:M,8,0),IF(IFERROR(IF(AD113=AH113,AI113,AH113),"---")="---","---",IF(COUNTIF(CALC_CONN_TEI0185_REV03!F:F,IFERROR(IF(AD113=AH113,AI113,AH113),"---"))&gt;0,"---",IFERROR(IF(AD113=AH113,AI113,AH113),"---")))),"---")</f>
        <v>U38-5</v>
      </c>
    </row>
    <row r="114" spans="1:37" x14ac:dyDescent="0.25">
      <c r="A114" t="str">
        <f t="shared" si="9"/>
        <v>J3-D27</v>
      </c>
      <c r="B114" t="str">
        <f t="shared" si="10"/>
        <v>LA26_N</v>
      </c>
      <c r="C114" t="str">
        <f t="shared" si="11"/>
        <v>J3-LA26_N</v>
      </c>
      <c r="D114" t="str">
        <f t="shared" si="12"/>
        <v>J3-D27</v>
      </c>
      <c r="E114" t="s">
        <v>271</v>
      </c>
      <c r="F114" t="s">
        <v>554</v>
      </c>
      <c r="G114" t="s">
        <v>555</v>
      </c>
      <c r="L114" t="s">
        <v>556</v>
      </c>
      <c r="M114" t="s">
        <v>288</v>
      </c>
      <c r="N114">
        <v>129.00829999999999</v>
      </c>
      <c r="AB114" t="str">
        <f>B2B!D111</f>
        <v>J2</v>
      </c>
      <c r="AC114" t="str">
        <f>B2B!E111</f>
        <v>9</v>
      </c>
      <c r="AD114" t="str">
        <f t="shared" si="13"/>
        <v>J2-9</v>
      </c>
      <c r="AE114" t="str">
        <f t="shared" si="14"/>
        <v>USB_SSTX_D1_P</v>
      </c>
      <c r="AF114" t="str">
        <f t="shared" si="15"/>
        <v>--</v>
      </c>
      <c r="AG114">
        <f t="shared" si="16"/>
        <v>12.417899999999999</v>
      </c>
      <c r="AH114" t="str">
        <f>IF(IFERROR(IF(IF(AF114="--",INDEX(D:D,MATCH(AE114,INDEX(B:B,MATCH(AE114,B:B,)+1):B10628,)+MATCH(AE114,B:B,)))=D114,VLOOKUP(AE114,B:D,3,0),IF(AF114="--",INDEX(D:D,MATCH(AE114,INDEX(B:B,MATCH(AE114,B:B,)+1):B10628,)+MATCH(AE114,B:B,)),"---")),"---")=AD114,"---",IFERROR(IF(IF(AF114="--",INDEX(D:D,MATCH(AE114,INDEX(B:B,MATCH(AE114,B:B,)+1):B10628,)+MATCH(AE114,B:B,)))=AD114,VLOOKUP(AE114,B:D,3,0),IF(AF114="--",INDEX(D:D,MATCH(AE114,INDEX(B:B,MATCH(AE114,B:B,)+1):B10628,)+MATCH(AE114,B:B,)),"---")),"---"))</f>
        <v>C318-2</v>
      </c>
      <c r="AI114" t="str">
        <f t="shared" si="17"/>
        <v>---</v>
      </c>
      <c r="AJ114" t="str">
        <f>IF(COUNTIF(CALC_CONN_TEI0185_REV03!F:F,IF(AH114&lt;&gt;"---",VLOOKUP(AD114,CALC_CONN_TEI0185_REV03!F:M,8,0),IF(IFERROR(IF(AD114=AH114,AI114,AH114),"---")="---","---",IF(COUNTIF(CALC_CONN_TEI0185_REV03!F:F,IFERROR(IF(AD114=AH114,AI114,AH114),"---"))&gt;0,"---",IFERROR(IF(AD114=AH114,AI114,AH114),"---")))))=1,IF(AH114&lt;&gt;"---",VLOOKUP(AD114,CALC_CONN_TEI0185_REV03!F:M,8,0),IF(IFERROR(IF(AD114=AH114,AI114,AH114),"---")="---","---",IF(COUNTIF(CALC_CONN_TEI0185_REV03!F:F,IFERROR(IF(AD114=AH114,AI114,AH114),"---"))&gt;0,"---",IFERROR(IF(AD114=AH114,AI114,AH114),"---")))),"---")</f>
        <v>---</v>
      </c>
      <c r="AK114" t="str">
        <f>IF(COUNTIF(CALC_CONN_TEI0185_REV03!F:F,IF(AH114&lt;&gt;"---",VLOOKUP(AD114,CALC_CONN_TEI0185_REV03!F:M,8,0),IF(IFERROR(IF(AD114=AH114,AI114,AH114),"---")="---","---",IF(COUNTIF(CALC_CONN_TEI0185_REV03!F:F,IFERROR(IF(AD114=AH114,AI114,AH114),"---"))&gt;0,"---",IFERROR(IF(AD114=AH114,AI114,AH114),"---")))))=0,IF(AH114&lt;&gt;"---",VLOOKUP(AD114,CALC_CONN_TEI0185_REV03!F:M,8,0),IF(IFERROR(IF(AD114=AH114,AI114,AH114),"---")="---","---",IF(COUNTIF(CALC_CONN_TEI0185_REV03!F:F,IFERROR(IF(AD114=AH114,AI114,AH114),"---"))&gt;0,"---",IFERROR(IF(AD114=AH114,AI114,AH114),"---")))),"---")</f>
        <v>U38-4</v>
      </c>
    </row>
    <row r="115" spans="1:37" x14ac:dyDescent="0.25">
      <c r="A115" t="str">
        <f t="shared" si="9"/>
        <v>J3-E2</v>
      </c>
      <c r="B115" t="str">
        <f t="shared" si="10"/>
        <v>NetJ3_E2</v>
      </c>
      <c r="C115" t="str">
        <f t="shared" si="11"/>
        <v>J3-NetJ3_E2</v>
      </c>
      <c r="D115" t="str">
        <f t="shared" si="12"/>
        <v>J3-E2</v>
      </c>
      <c r="E115" t="s">
        <v>271</v>
      </c>
      <c r="F115" t="s">
        <v>557</v>
      </c>
      <c r="G115" t="s">
        <v>558</v>
      </c>
      <c r="L115" t="s">
        <v>559</v>
      </c>
      <c r="M115" t="s">
        <v>288</v>
      </c>
      <c r="N115">
        <v>129.0591</v>
      </c>
      <c r="AB115" t="str">
        <f>B2B!D112</f>
        <v>J2</v>
      </c>
      <c r="AC115" t="str">
        <f>B2B!E112</f>
        <v>10</v>
      </c>
      <c r="AD115" t="str">
        <f t="shared" si="13"/>
        <v>J2-10</v>
      </c>
      <c r="AE115" t="str">
        <f t="shared" si="14"/>
        <v>VBUS2</v>
      </c>
      <c r="AF115" t="str">
        <f t="shared" si="15"/>
        <v>--</v>
      </c>
      <c r="AG115">
        <f t="shared" si="16"/>
        <v>2.2347000000000001</v>
      </c>
      <c r="AH115" t="str">
        <f>IF(IFERROR(IF(IF(AF115="--",INDEX(D:D,MATCH(AE115,INDEX(B:B,MATCH(AE115,B:B,)+1):B10629,)+MATCH(AE115,B:B,)))=D115,VLOOKUP(AE115,B:D,3,0),IF(AF115="--",INDEX(D:D,MATCH(AE115,INDEX(B:B,MATCH(AE115,B:B,)+1):B10629,)+MATCH(AE115,B:B,)),"---")),"---")=AD115,"---",IFERROR(IF(IF(AF115="--",INDEX(D:D,MATCH(AE115,INDEX(B:B,MATCH(AE115,B:B,)+1):B10629,)+MATCH(AE115,B:B,)))=AD115,VLOOKUP(AE115,B:D,3,0),IF(AF115="--",INDEX(D:D,MATCH(AE115,INDEX(B:B,MATCH(AE115,B:B,)+1):B10629,)+MATCH(AE115,B:B,)),"---")),"---"))</f>
        <v>U4-5</v>
      </c>
      <c r="AI115" t="str">
        <f t="shared" si="17"/>
        <v>--</v>
      </c>
      <c r="AJ115" t="str">
        <f>IF(COUNTIF(CALC_CONN_TEI0185_REV03!F:F,IF(AH115&lt;&gt;"---",VLOOKUP(AD115,CALC_CONN_TEI0185_REV03!F:M,8,0),IF(IFERROR(IF(AD115=AH115,AI115,AH115),"---")="---","---",IF(COUNTIF(CALC_CONN_TEI0185_REV03!F:F,IFERROR(IF(AD115=AH115,AI115,AH115),"---"))&gt;0,"---",IFERROR(IF(AD115=AH115,AI115,AH115),"---")))))=1,IF(AH115&lt;&gt;"---",VLOOKUP(AD115,CALC_CONN_TEI0185_REV03!F:M,8,0),IF(IFERROR(IF(AD115=AH115,AI115,AH115),"---")="---","---",IF(COUNTIF(CALC_CONN_TEI0185_REV03!F:F,IFERROR(IF(AD115=AH115,AI115,AH115),"---"))&gt;0,"---",IFERROR(IF(AD115=AH115,AI115,AH115),"---")))),"---")</f>
        <v>---</v>
      </c>
      <c r="AK115" t="str">
        <f>IF(COUNTIF(CALC_CONN_TEI0185_REV03!F:F,IF(AH115&lt;&gt;"---",VLOOKUP(AD115,CALC_CONN_TEI0185_REV03!F:M,8,0),IF(IFERROR(IF(AD115=AH115,AI115,AH115),"---")="---","---",IF(COUNTIF(CALC_CONN_TEI0185_REV03!F:F,IFERROR(IF(AD115=AH115,AI115,AH115),"---"))&gt;0,"---",IFERROR(IF(AD115=AH115,AI115,AH115),"---")))))=0,IF(AH115&lt;&gt;"---",VLOOKUP(AD115,CALC_CONN_TEI0185_REV03!F:M,8,0),IF(IFERROR(IF(AD115=AH115,AI115,AH115),"---")="---","---",IF(COUNTIF(CALC_CONN_TEI0185_REV03!F:F,IFERROR(IF(AD115=AH115,AI115,AH115),"---"))&gt;0,"---",IFERROR(IF(AD115=AH115,AI115,AH115),"---")))),"---")</f>
        <v>U4-5</v>
      </c>
    </row>
    <row r="116" spans="1:37" x14ac:dyDescent="0.25">
      <c r="A116" t="str">
        <f t="shared" si="9"/>
        <v>J3-E3</v>
      </c>
      <c r="B116" t="str">
        <f t="shared" si="10"/>
        <v>NetJ3_E3</v>
      </c>
      <c r="C116" t="str">
        <f t="shared" si="11"/>
        <v>J3-NetJ3_E3</v>
      </c>
      <c r="D116" t="str">
        <f t="shared" si="12"/>
        <v>J3-E3</v>
      </c>
      <c r="E116" t="s">
        <v>271</v>
      </c>
      <c r="F116" t="s">
        <v>560</v>
      </c>
      <c r="G116" t="s">
        <v>561</v>
      </c>
      <c r="L116" t="s">
        <v>562</v>
      </c>
      <c r="M116" t="s">
        <v>288</v>
      </c>
      <c r="N116">
        <v>128.28960000000001</v>
      </c>
      <c r="AB116" t="str">
        <f>B2B!D113</f>
        <v>J2</v>
      </c>
      <c r="AC116" t="str">
        <f>B2B!E113</f>
        <v>11</v>
      </c>
      <c r="AD116" t="str">
        <f t="shared" si="13"/>
        <v>J2-11</v>
      </c>
      <c r="AE116" t="str">
        <f t="shared" si="14"/>
        <v>USB_D2_N</v>
      </c>
      <c r="AF116" t="str">
        <f t="shared" si="15"/>
        <v>--</v>
      </c>
      <c r="AG116">
        <f t="shared" si="16"/>
        <v>47.036700000000003</v>
      </c>
      <c r="AH116" t="str">
        <f>IF(IFERROR(IF(IF(AF116="--",INDEX(D:D,MATCH(AE116,INDEX(B:B,MATCH(AE116,B:B,)+1):B10630,)+MATCH(AE116,B:B,)))=D116,VLOOKUP(AE116,B:D,3,0),IF(AF116="--",INDEX(D:D,MATCH(AE116,INDEX(B:B,MATCH(AE116,B:B,)+1):B10630,)+MATCH(AE116,B:B,)),"---")),"---")=AD116,"---",IFERROR(IF(IF(AF116="--",INDEX(D:D,MATCH(AE116,INDEX(B:B,MATCH(AE116,B:B,)+1):B10630,)+MATCH(AE116,B:B,)))=AD116,VLOOKUP(AE116,B:D,3,0),IF(AF116="--",INDEX(D:D,MATCH(AE116,INDEX(B:B,MATCH(AE116,B:B,)+1):B10630,)+MATCH(AE116,B:B,)),"---")),"---"))</f>
        <v>U36-3</v>
      </c>
      <c r="AI116" t="str">
        <f t="shared" si="17"/>
        <v>--</v>
      </c>
      <c r="AJ116" t="str">
        <f>IF(COUNTIF(CALC_CONN_TEI0185_REV03!F:F,IF(AH116&lt;&gt;"---",VLOOKUP(AD116,CALC_CONN_TEI0185_REV03!F:M,8,0),IF(IFERROR(IF(AD116=AH116,AI116,AH116),"---")="---","---",IF(COUNTIF(CALC_CONN_TEI0185_REV03!F:F,IFERROR(IF(AD116=AH116,AI116,AH116),"---"))&gt;0,"---",IFERROR(IF(AD116=AH116,AI116,AH116),"---")))))=1,IF(AH116&lt;&gt;"---",VLOOKUP(AD116,CALC_CONN_TEI0185_REV03!F:M,8,0),IF(IFERROR(IF(AD116=AH116,AI116,AH116),"---")="---","---",IF(COUNTIF(CALC_CONN_TEI0185_REV03!F:F,IFERROR(IF(AD116=AH116,AI116,AH116),"---"))&gt;0,"---",IFERROR(IF(AD116=AH116,AI116,AH116),"---")))),"---")</f>
        <v>---</v>
      </c>
      <c r="AK116" t="str">
        <f>IF(COUNTIF(CALC_CONN_TEI0185_REV03!F:F,IF(AH116&lt;&gt;"---",VLOOKUP(AD116,CALC_CONN_TEI0185_REV03!F:M,8,0),IF(IFERROR(IF(AD116=AH116,AI116,AH116),"---")="---","---",IF(COUNTIF(CALC_CONN_TEI0185_REV03!F:F,IFERROR(IF(AD116=AH116,AI116,AH116),"---"))&gt;0,"---",IFERROR(IF(AD116=AH116,AI116,AH116),"---")))))=0,IF(AH116&lt;&gt;"---",VLOOKUP(AD116,CALC_CONN_TEI0185_REV03!F:M,8,0),IF(IFERROR(IF(AD116=AH116,AI116,AH116),"---")="---","---",IF(COUNTIF(CALC_CONN_TEI0185_REV03!F:F,IFERROR(IF(AD116=AH116,AI116,AH116),"---"))&gt;0,"---",IFERROR(IF(AD116=AH116,AI116,AH116),"---")))),"---")</f>
        <v>U36-3</v>
      </c>
    </row>
    <row r="117" spans="1:37" x14ac:dyDescent="0.25">
      <c r="A117" t="str">
        <f t="shared" si="9"/>
        <v>J3-E6</v>
      </c>
      <c r="B117" t="str">
        <f t="shared" si="10"/>
        <v>NetJ3_E6</v>
      </c>
      <c r="C117" t="str">
        <f t="shared" si="11"/>
        <v>J3-NetJ3_E6</v>
      </c>
      <c r="D117" t="str">
        <f t="shared" si="12"/>
        <v>J3-E6</v>
      </c>
      <c r="E117" t="s">
        <v>271</v>
      </c>
      <c r="F117" t="s">
        <v>563</v>
      </c>
      <c r="G117" t="s">
        <v>564</v>
      </c>
      <c r="L117" t="s">
        <v>565</v>
      </c>
      <c r="M117" t="s">
        <v>288</v>
      </c>
      <c r="N117">
        <v>128.2192</v>
      </c>
      <c r="AB117" t="str">
        <f>B2B!D114</f>
        <v>J2</v>
      </c>
      <c r="AC117" t="str">
        <f>B2B!E114</f>
        <v>12</v>
      </c>
      <c r="AD117" t="str">
        <f t="shared" si="13"/>
        <v>J2-12</v>
      </c>
      <c r="AE117" t="str">
        <f t="shared" si="14"/>
        <v>USB_D2_P</v>
      </c>
      <c r="AF117" t="str">
        <f t="shared" si="15"/>
        <v>--</v>
      </c>
      <c r="AG117">
        <f t="shared" si="16"/>
        <v>47.135899999999999</v>
      </c>
      <c r="AH117" t="str">
        <f>IF(IFERROR(IF(IF(AF117="--",INDEX(D:D,MATCH(AE117,INDEX(B:B,MATCH(AE117,B:B,)+1):B10631,)+MATCH(AE117,B:B,)))=D117,VLOOKUP(AE117,B:D,3,0),IF(AF117="--",INDEX(D:D,MATCH(AE117,INDEX(B:B,MATCH(AE117,B:B,)+1):B10631,)+MATCH(AE117,B:B,)),"---")),"---")=AD117,"---",IFERROR(IF(IF(AF117="--",INDEX(D:D,MATCH(AE117,INDEX(B:B,MATCH(AE117,B:B,)+1):B10631,)+MATCH(AE117,B:B,)))=AD117,VLOOKUP(AE117,B:D,3,0),IF(AF117="--",INDEX(D:D,MATCH(AE117,INDEX(B:B,MATCH(AE117,B:B,)+1):B10631,)+MATCH(AE117,B:B,)),"---")),"---"))</f>
        <v>U36-2</v>
      </c>
      <c r="AI117" t="str">
        <f t="shared" si="17"/>
        <v>--</v>
      </c>
      <c r="AJ117" t="str">
        <f>IF(COUNTIF(CALC_CONN_TEI0185_REV03!F:F,IF(AH117&lt;&gt;"---",VLOOKUP(AD117,CALC_CONN_TEI0185_REV03!F:M,8,0),IF(IFERROR(IF(AD117=AH117,AI117,AH117),"---")="---","---",IF(COUNTIF(CALC_CONN_TEI0185_REV03!F:F,IFERROR(IF(AD117=AH117,AI117,AH117),"---"))&gt;0,"---",IFERROR(IF(AD117=AH117,AI117,AH117),"---")))))=1,IF(AH117&lt;&gt;"---",VLOOKUP(AD117,CALC_CONN_TEI0185_REV03!F:M,8,0),IF(IFERROR(IF(AD117=AH117,AI117,AH117),"---")="---","---",IF(COUNTIF(CALC_CONN_TEI0185_REV03!F:F,IFERROR(IF(AD117=AH117,AI117,AH117),"---"))&gt;0,"---",IFERROR(IF(AD117=AH117,AI117,AH117),"---")))),"---")</f>
        <v>---</v>
      </c>
      <c r="AK117" t="str">
        <f>IF(COUNTIF(CALC_CONN_TEI0185_REV03!F:F,IF(AH117&lt;&gt;"---",VLOOKUP(AD117,CALC_CONN_TEI0185_REV03!F:M,8,0),IF(IFERROR(IF(AD117=AH117,AI117,AH117),"---")="---","---",IF(COUNTIF(CALC_CONN_TEI0185_REV03!F:F,IFERROR(IF(AD117=AH117,AI117,AH117),"---"))&gt;0,"---",IFERROR(IF(AD117=AH117,AI117,AH117),"---")))))=0,IF(AH117&lt;&gt;"---",VLOOKUP(AD117,CALC_CONN_TEI0185_REV03!F:M,8,0),IF(IFERROR(IF(AD117=AH117,AI117,AH117),"---")="---","---",IF(COUNTIF(CALC_CONN_TEI0185_REV03!F:F,IFERROR(IF(AD117=AH117,AI117,AH117),"---"))&gt;0,"---",IFERROR(IF(AD117=AH117,AI117,AH117),"---")))),"---")</f>
        <v>U36-2</v>
      </c>
    </row>
    <row r="118" spans="1:37" x14ac:dyDescent="0.25">
      <c r="A118" t="str">
        <f t="shared" si="9"/>
        <v>J3-E7</v>
      </c>
      <c r="B118" t="str">
        <f t="shared" si="10"/>
        <v>NetJ3_E7</v>
      </c>
      <c r="C118" t="str">
        <f t="shared" si="11"/>
        <v>J3-NetJ3_E7</v>
      </c>
      <c r="D118" t="str">
        <f t="shared" si="12"/>
        <v>J3-E7</v>
      </c>
      <c r="E118" t="s">
        <v>271</v>
      </c>
      <c r="F118" t="s">
        <v>566</v>
      </c>
      <c r="G118" t="s">
        <v>567</v>
      </c>
      <c r="L118" t="s">
        <v>568</v>
      </c>
      <c r="M118" t="s">
        <v>288</v>
      </c>
      <c r="N118">
        <v>130.8125</v>
      </c>
      <c r="AB118" t="str">
        <f>B2B!D115</f>
        <v>J2</v>
      </c>
      <c r="AC118" t="str">
        <f>B2B!E115</f>
        <v>13</v>
      </c>
      <c r="AD118" t="str">
        <f t="shared" si="13"/>
        <v>J2-13</v>
      </c>
      <c r="AE118" t="str">
        <f t="shared" si="14"/>
        <v>GND</v>
      </c>
      <c r="AF118" t="str">
        <f t="shared" si="15"/>
        <v>---</v>
      </c>
      <c r="AG118" t="str">
        <f t="shared" si="16"/>
        <v>---</v>
      </c>
      <c r="AH118" t="str">
        <f>IF(IFERROR(IF(IF(AF118="--",INDEX(D:D,MATCH(AE118,INDEX(B:B,MATCH(AE118,B:B,)+1):B10632,)+MATCH(AE118,B:B,)))=D118,VLOOKUP(AE118,B:D,3,0),IF(AF118="--",INDEX(D:D,MATCH(AE118,INDEX(B:B,MATCH(AE118,B:B,)+1):B10632,)+MATCH(AE118,B:B,)),"---")),"---")=AD118,"---",IFERROR(IF(IF(AF118="--",INDEX(D:D,MATCH(AE118,INDEX(B:B,MATCH(AE118,B:B,)+1):B10632,)+MATCH(AE118,B:B,)))=AD118,VLOOKUP(AE118,B:D,3,0),IF(AF118="--",INDEX(D:D,MATCH(AE118,INDEX(B:B,MATCH(AE118,B:B,)+1):B10632,)+MATCH(AE118,B:B,)),"---")),"---"))</f>
        <v>---</v>
      </c>
      <c r="AI118" t="str">
        <f t="shared" si="17"/>
        <v>--</v>
      </c>
      <c r="AJ118" t="str">
        <f>IF(COUNTIF(CALC_CONN_TEI0185_REV03!F:F,IF(AH118&lt;&gt;"---",VLOOKUP(AD118,CALC_CONN_TEI0185_REV03!F:M,8,0),IF(IFERROR(IF(AD118=AH118,AI118,AH118),"---")="---","---",IF(COUNTIF(CALC_CONN_TEI0185_REV03!F:F,IFERROR(IF(AD118=AH118,AI118,AH118),"---"))&gt;0,"---",IFERROR(IF(AD118=AH118,AI118,AH118),"---")))))=1,IF(AH118&lt;&gt;"---",VLOOKUP(AD118,CALC_CONN_TEI0185_REV03!F:M,8,0),IF(IFERROR(IF(AD118=AH118,AI118,AH118),"---")="---","---",IF(COUNTIF(CALC_CONN_TEI0185_REV03!F:F,IFERROR(IF(AD118=AH118,AI118,AH118),"---"))&gt;0,"---",IFERROR(IF(AD118=AH118,AI118,AH118),"---")))),"---")</f>
        <v>---</v>
      </c>
      <c r="AK118" t="str">
        <f>IF(COUNTIF(CALC_CONN_TEI0185_REV03!F:F,IF(AH118&lt;&gt;"---",VLOOKUP(AD118,CALC_CONN_TEI0185_REV03!F:M,8,0),IF(IFERROR(IF(AD118=AH118,AI118,AH118),"---")="---","---",IF(COUNTIF(CALC_CONN_TEI0185_REV03!F:F,IFERROR(IF(AD118=AH118,AI118,AH118),"---"))&gt;0,"---",IFERROR(IF(AD118=AH118,AI118,AH118),"---")))))=0,IF(AH118&lt;&gt;"---",VLOOKUP(AD118,CALC_CONN_TEI0185_REV03!F:M,8,0),IF(IFERROR(IF(AD118=AH118,AI118,AH118),"---")="---","---",IF(COUNTIF(CALC_CONN_TEI0185_REV03!F:F,IFERROR(IF(AD118=AH118,AI118,AH118),"---"))&gt;0,"---",IFERROR(IF(AD118=AH118,AI118,AH118),"---")))),"---")</f>
        <v>---</v>
      </c>
    </row>
    <row r="119" spans="1:37" x14ac:dyDescent="0.25">
      <c r="A119" t="str">
        <f t="shared" si="9"/>
        <v>J3-E9</v>
      </c>
      <c r="B119" t="str">
        <f t="shared" si="10"/>
        <v>NetJ3_E9</v>
      </c>
      <c r="C119" t="str">
        <f t="shared" si="11"/>
        <v>J3-NetJ3_E9</v>
      </c>
      <c r="D119" t="str">
        <f t="shared" si="12"/>
        <v>J3-E9</v>
      </c>
      <c r="E119" t="s">
        <v>271</v>
      </c>
      <c r="F119" t="s">
        <v>569</v>
      </c>
      <c r="G119" t="s">
        <v>570</v>
      </c>
      <c r="L119" t="s">
        <v>571</v>
      </c>
      <c r="M119" t="s">
        <v>288</v>
      </c>
      <c r="N119">
        <v>130.76259999999999</v>
      </c>
      <c r="AB119" t="str">
        <f>B2B!D116</f>
        <v>J2</v>
      </c>
      <c r="AC119" t="str">
        <f>B2B!E116</f>
        <v>14</v>
      </c>
      <c r="AD119" t="str">
        <f t="shared" si="13"/>
        <v>J2-14</v>
      </c>
      <c r="AE119" t="str">
        <f t="shared" si="14"/>
        <v>USB_SSRX_D2_N</v>
      </c>
      <c r="AF119" t="str">
        <f t="shared" si="15"/>
        <v>--</v>
      </c>
      <c r="AG119">
        <f t="shared" si="16"/>
        <v>25.647500000000001</v>
      </c>
      <c r="AH119" t="str">
        <f>IF(IFERROR(IF(IF(AF119="--",INDEX(D:D,MATCH(AE119,INDEX(B:B,MATCH(AE119,B:B,)+1):B10633,)+MATCH(AE119,B:B,)))=D119,VLOOKUP(AE119,B:D,3,0),IF(AF119="--",INDEX(D:D,MATCH(AE119,INDEX(B:B,MATCH(AE119,B:B,)+1):B10633,)+MATCH(AE119,B:B,)),"---")),"---")=AD119,"---",IFERROR(IF(IF(AF119="--",INDEX(D:D,MATCH(AE119,INDEX(B:B,MATCH(AE119,B:B,)+1):B10633,)+MATCH(AE119,B:B,)))=AD119,VLOOKUP(AE119,B:D,3,0),IF(AF119="--",INDEX(D:D,MATCH(AE119,INDEX(B:B,MATCH(AE119,B:B,)+1):B10633,)+MATCH(AE119,B:B,)),"---")),"---"))</f>
        <v>U38-15</v>
      </c>
      <c r="AI119" t="str">
        <f t="shared" si="17"/>
        <v>--</v>
      </c>
      <c r="AJ119" t="str">
        <f>IF(COUNTIF(CALC_CONN_TEI0185_REV03!F:F,IF(AH119&lt;&gt;"---",VLOOKUP(AD119,CALC_CONN_TEI0185_REV03!F:M,8,0),IF(IFERROR(IF(AD119=AH119,AI119,AH119),"---")="---","---",IF(COUNTIF(CALC_CONN_TEI0185_REV03!F:F,IFERROR(IF(AD119=AH119,AI119,AH119),"---"))&gt;0,"---",IFERROR(IF(AD119=AH119,AI119,AH119),"---")))))=1,IF(AH119&lt;&gt;"---",VLOOKUP(AD119,CALC_CONN_TEI0185_REV03!F:M,8,0),IF(IFERROR(IF(AD119=AH119,AI119,AH119),"---")="---","---",IF(COUNTIF(CALC_CONN_TEI0185_REV03!F:F,IFERROR(IF(AD119=AH119,AI119,AH119),"---"))&gt;0,"---",IFERROR(IF(AD119=AH119,AI119,AH119),"---")))),"---")</f>
        <v>---</v>
      </c>
      <c r="AK119" t="str">
        <f>IF(COUNTIF(CALC_CONN_TEI0185_REV03!F:F,IF(AH119&lt;&gt;"---",VLOOKUP(AD119,CALC_CONN_TEI0185_REV03!F:M,8,0),IF(IFERROR(IF(AD119=AH119,AI119,AH119),"---")="---","---",IF(COUNTIF(CALC_CONN_TEI0185_REV03!F:F,IFERROR(IF(AD119=AH119,AI119,AH119),"---"))&gt;0,"---",IFERROR(IF(AD119=AH119,AI119,AH119),"---")))))=0,IF(AH119&lt;&gt;"---",VLOOKUP(AD119,CALC_CONN_TEI0185_REV03!F:M,8,0),IF(IFERROR(IF(AD119=AH119,AI119,AH119),"---")="---","---",IF(COUNTIF(CALC_CONN_TEI0185_REV03!F:F,IFERROR(IF(AD119=AH119,AI119,AH119),"---"))&gt;0,"---",IFERROR(IF(AD119=AH119,AI119,AH119),"---")))),"---")</f>
        <v>U38-15</v>
      </c>
    </row>
    <row r="120" spans="1:37" x14ac:dyDescent="0.25">
      <c r="A120" t="str">
        <f t="shared" si="9"/>
        <v>J3-E10</v>
      </c>
      <c r="B120" t="str">
        <f t="shared" si="10"/>
        <v>NetJ3_E10</v>
      </c>
      <c r="C120" t="str">
        <f t="shared" si="11"/>
        <v>J3-NetJ3_E10</v>
      </c>
      <c r="D120" t="str">
        <f t="shared" si="12"/>
        <v>J3-E10</v>
      </c>
      <c r="E120" t="s">
        <v>271</v>
      </c>
      <c r="F120" t="s">
        <v>572</v>
      </c>
      <c r="G120" t="s">
        <v>573</v>
      </c>
      <c r="L120" t="s">
        <v>574</v>
      </c>
      <c r="M120" t="s">
        <v>288</v>
      </c>
      <c r="N120">
        <v>131.8758</v>
      </c>
      <c r="AB120" t="str">
        <f>B2B!D117</f>
        <v>J2</v>
      </c>
      <c r="AC120" t="str">
        <f>B2B!E117</f>
        <v>15</v>
      </c>
      <c r="AD120" t="str">
        <f t="shared" si="13"/>
        <v>J2-15</v>
      </c>
      <c r="AE120" t="str">
        <f t="shared" si="14"/>
        <v>USB_SSRX_D2_P</v>
      </c>
      <c r="AF120" t="str">
        <f t="shared" si="15"/>
        <v>--</v>
      </c>
      <c r="AG120">
        <f t="shared" si="16"/>
        <v>25.647500000000001</v>
      </c>
      <c r="AH120" t="str">
        <f>IF(IFERROR(IF(IF(AF120="--",INDEX(D:D,MATCH(AE120,INDEX(B:B,MATCH(AE120,B:B,)+1):B10634,)+MATCH(AE120,B:B,)))=D120,VLOOKUP(AE120,B:D,3,0),IF(AF120="--",INDEX(D:D,MATCH(AE120,INDEX(B:B,MATCH(AE120,B:B,)+1):B10634,)+MATCH(AE120,B:B,)),"---")),"---")=AD120,"---",IFERROR(IF(IF(AF120="--",INDEX(D:D,MATCH(AE120,INDEX(B:B,MATCH(AE120,B:B,)+1):B10634,)+MATCH(AE120,B:B,)))=AD120,VLOOKUP(AE120,B:D,3,0),IF(AF120="--",INDEX(D:D,MATCH(AE120,INDEX(B:B,MATCH(AE120,B:B,)+1):B10634,)+MATCH(AE120,B:B,)),"---")),"---"))</f>
        <v>U38-14</v>
      </c>
      <c r="AI120" t="str">
        <f t="shared" si="17"/>
        <v>--</v>
      </c>
      <c r="AJ120" t="str">
        <f>IF(COUNTIF(CALC_CONN_TEI0185_REV03!F:F,IF(AH120&lt;&gt;"---",VLOOKUP(AD120,CALC_CONN_TEI0185_REV03!F:M,8,0),IF(IFERROR(IF(AD120=AH120,AI120,AH120),"---")="---","---",IF(COUNTIF(CALC_CONN_TEI0185_REV03!F:F,IFERROR(IF(AD120=AH120,AI120,AH120),"---"))&gt;0,"---",IFERROR(IF(AD120=AH120,AI120,AH120),"---")))))=1,IF(AH120&lt;&gt;"---",VLOOKUP(AD120,CALC_CONN_TEI0185_REV03!F:M,8,0),IF(IFERROR(IF(AD120=AH120,AI120,AH120),"---")="---","---",IF(COUNTIF(CALC_CONN_TEI0185_REV03!F:F,IFERROR(IF(AD120=AH120,AI120,AH120),"---"))&gt;0,"---",IFERROR(IF(AD120=AH120,AI120,AH120),"---")))),"---")</f>
        <v>---</v>
      </c>
      <c r="AK120" t="str">
        <f>IF(COUNTIF(CALC_CONN_TEI0185_REV03!F:F,IF(AH120&lt;&gt;"---",VLOOKUP(AD120,CALC_CONN_TEI0185_REV03!F:M,8,0),IF(IFERROR(IF(AD120=AH120,AI120,AH120),"---")="---","---",IF(COUNTIF(CALC_CONN_TEI0185_REV03!F:F,IFERROR(IF(AD120=AH120,AI120,AH120),"---"))&gt;0,"---",IFERROR(IF(AD120=AH120,AI120,AH120),"---")))))=0,IF(AH120&lt;&gt;"---",VLOOKUP(AD120,CALC_CONN_TEI0185_REV03!F:M,8,0),IF(IFERROR(IF(AD120=AH120,AI120,AH120),"---")="---","---",IF(COUNTIF(CALC_CONN_TEI0185_REV03!F:F,IFERROR(IF(AD120=AH120,AI120,AH120),"---"))&gt;0,"---",IFERROR(IF(AD120=AH120,AI120,AH120),"---")))),"---")</f>
        <v>U38-14</v>
      </c>
    </row>
    <row r="121" spans="1:37" x14ac:dyDescent="0.25">
      <c r="A121" t="str">
        <f t="shared" si="9"/>
        <v>J3-E12</v>
      </c>
      <c r="B121" t="str">
        <f t="shared" si="10"/>
        <v>NetJ3_E12</v>
      </c>
      <c r="C121" t="str">
        <f t="shared" si="11"/>
        <v>J3-NetJ3_E12</v>
      </c>
      <c r="D121" t="str">
        <f t="shared" si="12"/>
        <v>J3-E12</v>
      </c>
      <c r="E121" t="s">
        <v>271</v>
      </c>
      <c r="F121" t="s">
        <v>575</v>
      </c>
      <c r="G121" t="s">
        <v>576</v>
      </c>
      <c r="L121" t="s">
        <v>577</v>
      </c>
      <c r="M121" t="s">
        <v>288</v>
      </c>
      <c r="N121">
        <v>131.6986</v>
      </c>
      <c r="AB121" t="str">
        <f>B2B!D118</f>
        <v>J2</v>
      </c>
      <c r="AC121" t="str">
        <f>B2B!E118</f>
        <v>16</v>
      </c>
      <c r="AD121" t="str">
        <f t="shared" si="13"/>
        <v>J2-16</v>
      </c>
      <c r="AE121" t="str">
        <f t="shared" si="14"/>
        <v>GND</v>
      </c>
      <c r="AF121" t="str">
        <f t="shared" si="15"/>
        <v>---</v>
      </c>
      <c r="AG121" t="str">
        <f t="shared" si="16"/>
        <v>---</v>
      </c>
      <c r="AH121" t="str">
        <f>IF(IFERROR(IF(IF(AF121="--",INDEX(D:D,MATCH(AE121,INDEX(B:B,MATCH(AE121,B:B,)+1):B10635,)+MATCH(AE121,B:B,)))=D121,VLOOKUP(AE121,B:D,3,0),IF(AF121="--",INDEX(D:D,MATCH(AE121,INDEX(B:B,MATCH(AE121,B:B,)+1):B10635,)+MATCH(AE121,B:B,)),"---")),"---")=AD121,"---",IFERROR(IF(IF(AF121="--",INDEX(D:D,MATCH(AE121,INDEX(B:B,MATCH(AE121,B:B,)+1):B10635,)+MATCH(AE121,B:B,)))=AD121,VLOOKUP(AE121,B:D,3,0),IF(AF121="--",INDEX(D:D,MATCH(AE121,INDEX(B:B,MATCH(AE121,B:B,)+1):B10635,)+MATCH(AE121,B:B,)),"---")),"---"))</f>
        <v>---</v>
      </c>
      <c r="AI121" t="str">
        <f t="shared" si="17"/>
        <v>--</v>
      </c>
      <c r="AJ121" t="str">
        <f>IF(COUNTIF(CALC_CONN_TEI0185_REV03!F:F,IF(AH121&lt;&gt;"---",VLOOKUP(AD121,CALC_CONN_TEI0185_REV03!F:M,8,0),IF(IFERROR(IF(AD121=AH121,AI121,AH121),"---")="---","---",IF(COUNTIF(CALC_CONN_TEI0185_REV03!F:F,IFERROR(IF(AD121=AH121,AI121,AH121),"---"))&gt;0,"---",IFERROR(IF(AD121=AH121,AI121,AH121),"---")))))=1,IF(AH121&lt;&gt;"---",VLOOKUP(AD121,CALC_CONN_TEI0185_REV03!F:M,8,0),IF(IFERROR(IF(AD121=AH121,AI121,AH121),"---")="---","---",IF(COUNTIF(CALC_CONN_TEI0185_REV03!F:F,IFERROR(IF(AD121=AH121,AI121,AH121),"---"))&gt;0,"---",IFERROR(IF(AD121=AH121,AI121,AH121),"---")))),"---")</f>
        <v>---</v>
      </c>
      <c r="AK121" t="str">
        <f>IF(COUNTIF(CALC_CONN_TEI0185_REV03!F:F,IF(AH121&lt;&gt;"---",VLOOKUP(AD121,CALC_CONN_TEI0185_REV03!F:M,8,0),IF(IFERROR(IF(AD121=AH121,AI121,AH121),"---")="---","---",IF(COUNTIF(CALC_CONN_TEI0185_REV03!F:F,IFERROR(IF(AD121=AH121,AI121,AH121),"---"))&gt;0,"---",IFERROR(IF(AD121=AH121,AI121,AH121),"---")))))=0,IF(AH121&lt;&gt;"---",VLOOKUP(AD121,CALC_CONN_TEI0185_REV03!F:M,8,0),IF(IFERROR(IF(AD121=AH121,AI121,AH121),"---")="---","---",IF(COUNTIF(CALC_CONN_TEI0185_REV03!F:F,IFERROR(IF(AD121=AH121,AI121,AH121),"---"))&gt;0,"---",IFERROR(IF(AD121=AH121,AI121,AH121),"---")))),"---")</f>
        <v>---</v>
      </c>
    </row>
    <row r="122" spans="1:37" x14ac:dyDescent="0.25">
      <c r="A122" t="str">
        <f t="shared" si="9"/>
        <v>J3-E13</v>
      </c>
      <c r="B122" t="str">
        <f t="shared" si="10"/>
        <v>NetJ3_E13</v>
      </c>
      <c r="C122" t="str">
        <f t="shared" si="11"/>
        <v>J3-NetJ3_E13</v>
      </c>
      <c r="D122" t="str">
        <f t="shared" si="12"/>
        <v>J3-E13</v>
      </c>
      <c r="E122" t="s">
        <v>271</v>
      </c>
      <c r="F122" t="s">
        <v>578</v>
      </c>
      <c r="G122" t="s">
        <v>579</v>
      </c>
      <c r="L122" t="s">
        <v>580</v>
      </c>
      <c r="M122" t="s">
        <v>288</v>
      </c>
      <c r="N122">
        <v>131.78870000000001</v>
      </c>
      <c r="AB122" t="str">
        <f>B2B!D119</f>
        <v>J2</v>
      </c>
      <c r="AC122" t="str">
        <f>B2B!E119</f>
        <v>17</v>
      </c>
      <c r="AD122" t="str">
        <f t="shared" si="13"/>
        <v>J2-17</v>
      </c>
      <c r="AE122" t="str">
        <f t="shared" si="14"/>
        <v>USB_SSTX_D2_N</v>
      </c>
      <c r="AF122" t="str">
        <f t="shared" si="15"/>
        <v>--</v>
      </c>
      <c r="AG122">
        <f t="shared" si="16"/>
        <v>9.0169999999999995</v>
      </c>
      <c r="AH122" t="str">
        <f>IF(IFERROR(IF(IF(AF122="--",INDEX(D:D,MATCH(AE122,INDEX(B:B,MATCH(AE122,B:B,)+1):B10636,)+MATCH(AE122,B:B,)))=D122,VLOOKUP(AE122,B:D,3,0),IF(AF122="--",INDEX(D:D,MATCH(AE122,INDEX(B:B,MATCH(AE122,B:B,)+1):B10636,)+MATCH(AE122,B:B,)),"---")),"---")=AD122,"---",IFERROR(IF(IF(AF122="--",INDEX(D:D,MATCH(AE122,INDEX(B:B,MATCH(AE122,B:B,)+1):B10636,)+MATCH(AE122,B:B,)))=AD122,VLOOKUP(AE122,B:D,3,0),IF(AF122="--",INDEX(D:D,MATCH(AE122,INDEX(B:B,MATCH(AE122,B:B,)+1):B10636,)+MATCH(AE122,B:B,)),"---")),"---"))</f>
        <v>C323-2</v>
      </c>
      <c r="AI122" t="str">
        <f t="shared" si="17"/>
        <v>---</v>
      </c>
      <c r="AJ122" t="str">
        <f>IF(COUNTIF(CALC_CONN_TEI0185_REV03!F:F,IF(AH122&lt;&gt;"---",VLOOKUP(AD122,CALC_CONN_TEI0185_REV03!F:M,8,0),IF(IFERROR(IF(AD122=AH122,AI122,AH122),"---")="---","---",IF(COUNTIF(CALC_CONN_TEI0185_REV03!F:F,IFERROR(IF(AD122=AH122,AI122,AH122),"---"))&gt;0,"---",IFERROR(IF(AD122=AH122,AI122,AH122),"---")))))=1,IF(AH122&lt;&gt;"---",VLOOKUP(AD122,CALC_CONN_TEI0185_REV03!F:M,8,0),IF(IFERROR(IF(AD122=AH122,AI122,AH122),"---")="---","---",IF(COUNTIF(CALC_CONN_TEI0185_REV03!F:F,IFERROR(IF(AD122=AH122,AI122,AH122),"---"))&gt;0,"---",IFERROR(IF(AD122=AH122,AI122,AH122),"---")))),"---")</f>
        <v>---</v>
      </c>
      <c r="AK122" t="str">
        <f>IF(COUNTIF(CALC_CONN_TEI0185_REV03!F:F,IF(AH122&lt;&gt;"---",VLOOKUP(AD122,CALC_CONN_TEI0185_REV03!F:M,8,0),IF(IFERROR(IF(AD122=AH122,AI122,AH122),"---")="---","---",IF(COUNTIF(CALC_CONN_TEI0185_REV03!F:F,IFERROR(IF(AD122=AH122,AI122,AH122),"---"))&gt;0,"---",IFERROR(IF(AD122=AH122,AI122,AH122),"---")))))=0,IF(AH122&lt;&gt;"---",VLOOKUP(AD122,CALC_CONN_TEI0185_REV03!F:M,8,0),IF(IFERROR(IF(AD122=AH122,AI122,AH122),"---")="---","---",IF(COUNTIF(CALC_CONN_TEI0185_REV03!F:F,IFERROR(IF(AD122=AH122,AI122,AH122),"---"))&gt;0,"---",IFERROR(IF(AD122=AH122,AI122,AH122),"---")))),"---")</f>
        <v>U38-12</v>
      </c>
    </row>
    <row r="123" spans="1:37" x14ac:dyDescent="0.25">
      <c r="A123" t="str">
        <f t="shared" si="9"/>
        <v>J3-E15</v>
      </c>
      <c r="B123" t="str">
        <f t="shared" si="10"/>
        <v>NetJ3_E15</v>
      </c>
      <c r="C123" t="str">
        <f t="shared" si="11"/>
        <v>J3-NetJ3_E15</v>
      </c>
      <c r="D123" t="str">
        <f t="shared" si="12"/>
        <v>J3-E15</v>
      </c>
      <c r="E123" t="s">
        <v>271</v>
      </c>
      <c r="F123" t="s">
        <v>581</v>
      </c>
      <c r="G123" t="s">
        <v>582</v>
      </c>
      <c r="L123" t="s">
        <v>583</v>
      </c>
      <c r="M123" t="s">
        <v>288</v>
      </c>
      <c r="N123">
        <v>131.63220000000001</v>
      </c>
      <c r="AB123" t="str">
        <f>B2B!D120</f>
        <v>J2</v>
      </c>
      <c r="AC123" t="str">
        <f>B2B!E120</f>
        <v>18</v>
      </c>
      <c r="AD123" t="str">
        <f t="shared" si="13"/>
        <v>J2-18</v>
      </c>
      <c r="AE123" t="str">
        <f t="shared" si="14"/>
        <v>USB_SSTX_D2_P</v>
      </c>
      <c r="AF123" t="str">
        <f t="shared" si="15"/>
        <v>--</v>
      </c>
      <c r="AG123">
        <f t="shared" si="16"/>
        <v>9.0238999999999994</v>
      </c>
      <c r="AH123" t="str">
        <f>IF(IFERROR(IF(IF(AF123="--",INDEX(D:D,MATCH(AE123,INDEX(B:B,MATCH(AE123,B:B,)+1):B10637,)+MATCH(AE123,B:B,)))=D123,VLOOKUP(AE123,B:D,3,0),IF(AF123="--",INDEX(D:D,MATCH(AE123,INDEX(B:B,MATCH(AE123,B:B,)+1):B10637,)+MATCH(AE123,B:B,)),"---")),"---")=AD123,"---",IFERROR(IF(IF(AF123="--",INDEX(D:D,MATCH(AE123,INDEX(B:B,MATCH(AE123,B:B,)+1):B10637,)+MATCH(AE123,B:B,)))=AD123,VLOOKUP(AE123,B:D,3,0),IF(AF123="--",INDEX(D:D,MATCH(AE123,INDEX(B:B,MATCH(AE123,B:B,)+1):B10637,)+MATCH(AE123,B:B,)),"---")),"---"))</f>
        <v>C322-2</v>
      </c>
      <c r="AI123" t="str">
        <f t="shared" si="17"/>
        <v>---</v>
      </c>
      <c r="AJ123" t="str">
        <f>IF(COUNTIF(CALC_CONN_TEI0185_REV03!F:F,IF(AH123&lt;&gt;"---",VLOOKUP(AD123,CALC_CONN_TEI0185_REV03!F:M,8,0),IF(IFERROR(IF(AD123=AH123,AI123,AH123),"---")="---","---",IF(COUNTIF(CALC_CONN_TEI0185_REV03!F:F,IFERROR(IF(AD123=AH123,AI123,AH123),"---"))&gt;0,"---",IFERROR(IF(AD123=AH123,AI123,AH123),"---")))))=1,IF(AH123&lt;&gt;"---",VLOOKUP(AD123,CALC_CONN_TEI0185_REV03!F:M,8,0),IF(IFERROR(IF(AD123=AH123,AI123,AH123),"---")="---","---",IF(COUNTIF(CALC_CONN_TEI0185_REV03!F:F,IFERROR(IF(AD123=AH123,AI123,AH123),"---"))&gt;0,"---",IFERROR(IF(AD123=AH123,AI123,AH123),"---")))),"---")</f>
        <v>---</v>
      </c>
      <c r="AK123" t="str">
        <f>IF(COUNTIF(CALC_CONN_TEI0185_REV03!F:F,IF(AH123&lt;&gt;"---",VLOOKUP(AD123,CALC_CONN_TEI0185_REV03!F:M,8,0),IF(IFERROR(IF(AD123=AH123,AI123,AH123),"---")="---","---",IF(COUNTIF(CALC_CONN_TEI0185_REV03!F:F,IFERROR(IF(AD123=AH123,AI123,AH123),"---"))&gt;0,"---",IFERROR(IF(AD123=AH123,AI123,AH123),"---")))))=0,IF(AH123&lt;&gt;"---",VLOOKUP(AD123,CALC_CONN_TEI0185_REV03!F:M,8,0),IF(IFERROR(IF(AD123=AH123,AI123,AH123),"---")="---","---",IF(COUNTIF(CALC_CONN_TEI0185_REV03!F:F,IFERROR(IF(AD123=AH123,AI123,AH123),"---"))&gt;0,"---",IFERROR(IF(AD123=AH123,AI123,AH123),"---")))),"---")</f>
        <v>U38-11</v>
      </c>
    </row>
    <row r="124" spans="1:37" x14ac:dyDescent="0.25">
      <c r="A124" t="str">
        <f t="shared" si="9"/>
        <v>J3-E16</v>
      </c>
      <c r="B124" t="str">
        <f t="shared" si="10"/>
        <v>NetJ3_E16</v>
      </c>
      <c r="C124" t="str">
        <f t="shared" si="11"/>
        <v>J3-NetJ3_E16</v>
      </c>
      <c r="D124" t="str">
        <f t="shared" si="12"/>
        <v>J3-E16</v>
      </c>
      <c r="E124" t="s">
        <v>271</v>
      </c>
      <c r="F124" t="s">
        <v>584</v>
      </c>
      <c r="G124" t="s">
        <v>585</v>
      </c>
      <c r="L124" t="s">
        <v>586</v>
      </c>
      <c r="M124" t="s">
        <v>288</v>
      </c>
      <c r="N124">
        <v>133.5121</v>
      </c>
      <c r="AB124" t="str">
        <f>B2B!D121</f>
        <v>J2</v>
      </c>
      <c r="AC124" t="str">
        <f>B2B!E121</f>
        <v>19</v>
      </c>
      <c r="AD124" t="str">
        <f t="shared" si="13"/>
        <v>J2-19</v>
      </c>
      <c r="AE124" t="e">
        <f t="shared" si="14"/>
        <v>#N/A</v>
      </c>
      <c r="AF124" t="str">
        <f t="shared" si="15"/>
        <v>--</v>
      </c>
      <c r="AG124" t="e">
        <f t="shared" si="16"/>
        <v>#N/A</v>
      </c>
      <c r="AH124" t="str">
        <f>IF(IFERROR(IF(IF(AF124="--",INDEX(D:D,MATCH(AE124,INDEX(B:B,MATCH(AE124,B:B,)+1):B10638,)+MATCH(AE124,B:B,)))=D124,VLOOKUP(AE124,B:D,3,0),IF(AF124="--",INDEX(D:D,MATCH(AE124,INDEX(B:B,MATCH(AE124,B:B,)+1):B10638,)+MATCH(AE124,B:B,)),"---")),"---")=AD124,"---",IFERROR(IF(IF(AF124="--",INDEX(D:D,MATCH(AE124,INDEX(B:B,MATCH(AE124,B:B,)+1):B10638,)+MATCH(AE124,B:B,)))=AD124,VLOOKUP(AE124,B:D,3,0),IF(AF124="--",INDEX(D:D,MATCH(AE124,INDEX(B:B,MATCH(AE124,B:B,)+1):B10638,)+MATCH(AE124,B:B,)),"---")),"---"))</f>
        <v>---</v>
      </c>
      <c r="AI124" t="str">
        <f t="shared" si="17"/>
        <v>--</v>
      </c>
      <c r="AJ124" t="str">
        <f>IF(COUNTIF(CALC_CONN_TEI0185_REV03!F:F,IF(AH124&lt;&gt;"---",VLOOKUP(AD124,CALC_CONN_TEI0185_REV03!F:M,8,0),IF(IFERROR(IF(AD124=AH124,AI124,AH124),"---")="---","---",IF(COUNTIF(CALC_CONN_TEI0185_REV03!F:F,IFERROR(IF(AD124=AH124,AI124,AH124),"---"))&gt;0,"---",IFERROR(IF(AD124=AH124,AI124,AH124),"---")))))=1,IF(AH124&lt;&gt;"---",VLOOKUP(AD124,CALC_CONN_TEI0185_REV03!F:M,8,0),IF(IFERROR(IF(AD124=AH124,AI124,AH124),"---")="---","---",IF(COUNTIF(CALC_CONN_TEI0185_REV03!F:F,IFERROR(IF(AD124=AH124,AI124,AH124),"---"))&gt;0,"---",IFERROR(IF(AD124=AH124,AI124,AH124),"---")))),"---")</f>
        <v>---</v>
      </c>
      <c r="AK124" t="str">
        <f>IF(COUNTIF(CALC_CONN_TEI0185_REV03!F:F,IF(AH124&lt;&gt;"---",VLOOKUP(AD124,CALC_CONN_TEI0185_REV03!F:M,8,0),IF(IFERROR(IF(AD124=AH124,AI124,AH124),"---")="---","---",IF(COUNTIF(CALC_CONN_TEI0185_REV03!F:F,IFERROR(IF(AD124=AH124,AI124,AH124),"---"))&gt;0,"---",IFERROR(IF(AD124=AH124,AI124,AH124),"---")))))=0,IF(AH124&lt;&gt;"---",VLOOKUP(AD124,CALC_CONN_TEI0185_REV03!F:M,8,0),IF(IFERROR(IF(AD124=AH124,AI124,AH124),"---")="---","---",IF(COUNTIF(CALC_CONN_TEI0185_REV03!F:F,IFERROR(IF(AD124=AH124,AI124,AH124),"---"))&gt;0,"---",IFERROR(IF(AD124=AH124,AI124,AH124),"---")))),"---")</f>
        <v>---</v>
      </c>
    </row>
    <row r="125" spans="1:37" x14ac:dyDescent="0.25">
      <c r="A125" t="str">
        <f t="shared" si="9"/>
        <v>J3-E18</v>
      </c>
      <c r="B125" t="str">
        <f t="shared" si="10"/>
        <v>NetJ3_E18</v>
      </c>
      <c r="C125" t="str">
        <f t="shared" si="11"/>
        <v>J3-NetJ3_E18</v>
      </c>
      <c r="D125" t="str">
        <f t="shared" si="12"/>
        <v>J3-E18</v>
      </c>
      <c r="E125" t="s">
        <v>271</v>
      </c>
      <c r="F125" t="s">
        <v>587</v>
      </c>
      <c r="G125" t="s">
        <v>588</v>
      </c>
      <c r="L125" t="s">
        <v>589</v>
      </c>
      <c r="M125" t="s">
        <v>288</v>
      </c>
      <c r="N125">
        <v>133.4598</v>
      </c>
      <c r="AB125" t="str">
        <f>B2B!D122</f>
        <v>J2</v>
      </c>
      <c r="AC125" t="str">
        <f>B2B!E122</f>
        <v>20</v>
      </c>
      <c r="AD125" t="str">
        <f t="shared" si="13"/>
        <v>J2-20</v>
      </c>
      <c r="AE125" t="e">
        <f t="shared" si="14"/>
        <v>#N/A</v>
      </c>
      <c r="AF125" t="str">
        <f t="shared" si="15"/>
        <v>--</v>
      </c>
      <c r="AG125" t="e">
        <f t="shared" si="16"/>
        <v>#N/A</v>
      </c>
      <c r="AH125" t="str">
        <f>IF(IFERROR(IF(IF(AF125="--",INDEX(D:D,MATCH(AE125,INDEX(B:B,MATCH(AE125,B:B,)+1):B10639,)+MATCH(AE125,B:B,)))=D125,VLOOKUP(AE125,B:D,3,0),IF(AF125="--",INDEX(D:D,MATCH(AE125,INDEX(B:B,MATCH(AE125,B:B,)+1):B10639,)+MATCH(AE125,B:B,)),"---")),"---")=AD125,"---",IFERROR(IF(IF(AF125="--",INDEX(D:D,MATCH(AE125,INDEX(B:B,MATCH(AE125,B:B,)+1):B10639,)+MATCH(AE125,B:B,)))=AD125,VLOOKUP(AE125,B:D,3,0),IF(AF125="--",INDEX(D:D,MATCH(AE125,INDEX(B:B,MATCH(AE125,B:B,)+1):B10639,)+MATCH(AE125,B:B,)),"---")),"---"))</f>
        <v>---</v>
      </c>
      <c r="AI125" t="str">
        <f t="shared" si="17"/>
        <v>--</v>
      </c>
      <c r="AJ125" t="str">
        <f>IF(COUNTIF(CALC_CONN_TEI0185_REV03!F:F,IF(AH125&lt;&gt;"---",VLOOKUP(AD125,CALC_CONN_TEI0185_REV03!F:M,8,0),IF(IFERROR(IF(AD125=AH125,AI125,AH125),"---")="---","---",IF(COUNTIF(CALC_CONN_TEI0185_REV03!F:F,IFERROR(IF(AD125=AH125,AI125,AH125),"---"))&gt;0,"---",IFERROR(IF(AD125=AH125,AI125,AH125),"---")))))=1,IF(AH125&lt;&gt;"---",VLOOKUP(AD125,CALC_CONN_TEI0185_REV03!F:M,8,0),IF(IFERROR(IF(AD125=AH125,AI125,AH125),"---")="---","---",IF(COUNTIF(CALC_CONN_TEI0185_REV03!F:F,IFERROR(IF(AD125=AH125,AI125,AH125),"---"))&gt;0,"---",IFERROR(IF(AD125=AH125,AI125,AH125),"---")))),"---")</f>
        <v>---</v>
      </c>
      <c r="AK125" t="str">
        <f>IF(COUNTIF(CALC_CONN_TEI0185_REV03!F:F,IF(AH125&lt;&gt;"---",VLOOKUP(AD125,CALC_CONN_TEI0185_REV03!F:M,8,0),IF(IFERROR(IF(AD125=AH125,AI125,AH125),"---")="---","---",IF(COUNTIF(CALC_CONN_TEI0185_REV03!F:F,IFERROR(IF(AD125=AH125,AI125,AH125),"---"))&gt;0,"---",IFERROR(IF(AD125=AH125,AI125,AH125),"---")))))=0,IF(AH125&lt;&gt;"---",VLOOKUP(AD125,CALC_CONN_TEI0185_REV03!F:M,8,0),IF(IFERROR(IF(AD125=AH125,AI125,AH125),"---")="---","---",IF(COUNTIF(CALC_CONN_TEI0185_REV03!F:F,IFERROR(IF(AD125=AH125,AI125,AH125),"---"))&gt;0,"---",IFERROR(IF(AD125=AH125,AI125,AH125),"---")))),"---")</f>
        <v>---</v>
      </c>
    </row>
    <row r="126" spans="1:37" x14ac:dyDescent="0.25">
      <c r="A126" t="str">
        <f t="shared" si="9"/>
        <v>J3-E19</v>
      </c>
      <c r="B126" t="str">
        <f t="shared" si="10"/>
        <v>NetJ3_E19</v>
      </c>
      <c r="C126" t="str">
        <f t="shared" si="11"/>
        <v>J3-NetJ3_E19</v>
      </c>
      <c r="D126" t="str">
        <f t="shared" si="12"/>
        <v>J3-E19</v>
      </c>
      <c r="E126" t="s">
        <v>271</v>
      </c>
      <c r="F126" t="s">
        <v>590</v>
      </c>
      <c r="G126" t="s">
        <v>591</v>
      </c>
      <c r="L126" t="s">
        <v>592</v>
      </c>
      <c r="M126" t="s">
        <v>288</v>
      </c>
      <c r="N126">
        <v>134.24639999999999</v>
      </c>
      <c r="AB126" t="str">
        <f>B2B!D123</f>
        <v>J2</v>
      </c>
      <c r="AC126" t="str">
        <f>B2B!E123</f>
        <v>21</v>
      </c>
      <c r="AD126" t="str">
        <f t="shared" si="13"/>
        <v>J2-21</v>
      </c>
      <c r="AE126" t="e">
        <f t="shared" si="14"/>
        <v>#N/A</v>
      </c>
      <c r="AF126" t="str">
        <f t="shared" si="15"/>
        <v>--</v>
      </c>
      <c r="AG126" t="e">
        <f t="shared" si="16"/>
        <v>#N/A</v>
      </c>
      <c r="AH126" t="str">
        <f>IF(IFERROR(IF(IF(AF126="--",INDEX(D:D,MATCH(AE126,INDEX(B:B,MATCH(AE126,B:B,)+1):B10640,)+MATCH(AE126,B:B,)))=D126,VLOOKUP(AE126,B:D,3,0),IF(AF126="--",INDEX(D:D,MATCH(AE126,INDEX(B:B,MATCH(AE126,B:B,)+1):B10640,)+MATCH(AE126,B:B,)),"---")),"---")=AD126,"---",IFERROR(IF(IF(AF126="--",INDEX(D:D,MATCH(AE126,INDEX(B:B,MATCH(AE126,B:B,)+1):B10640,)+MATCH(AE126,B:B,)))=AD126,VLOOKUP(AE126,B:D,3,0),IF(AF126="--",INDEX(D:D,MATCH(AE126,INDEX(B:B,MATCH(AE126,B:B,)+1):B10640,)+MATCH(AE126,B:B,)),"---")),"---"))</f>
        <v>---</v>
      </c>
      <c r="AI126" t="str">
        <f t="shared" si="17"/>
        <v>--</v>
      </c>
      <c r="AJ126" t="str">
        <f>IF(COUNTIF(CALC_CONN_TEI0185_REV03!F:F,IF(AH126&lt;&gt;"---",VLOOKUP(AD126,CALC_CONN_TEI0185_REV03!F:M,8,0),IF(IFERROR(IF(AD126=AH126,AI126,AH126),"---")="---","---",IF(COUNTIF(CALC_CONN_TEI0185_REV03!F:F,IFERROR(IF(AD126=AH126,AI126,AH126),"---"))&gt;0,"---",IFERROR(IF(AD126=AH126,AI126,AH126),"---")))))=1,IF(AH126&lt;&gt;"---",VLOOKUP(AD126,CALC_CONN_TEI0185_REV03!F:M,8,0),IF(IFERROR(IF(AD126=AH126,AI126,AH126),"---")="---","---",IF(COUNTIF(CALC_CONN_TEI0185_REV03!F:F,IFERROR(IF(AD126=AH126,AI126,AH126),"---"))&gt;0,"---",IFERROR(IF(AD126=AH126,AI126,AH126),"---")))),"---")</f>
        <v>---</v>
      </c>
      <c r="AK126" t="str">
        <f>IF(COUNTIF(CALC_CONN_TEI0185_REV03!F:F,IF(AH126&lt;&gt;"---",VLOOKUP(AD126,CALC_CONN_TEI0185_REV03!F:M,8,0),IF(IFERROR(IF(AD126=AH126,AI126,AH126),"---")="---","---",IF(COUNTIF(CALC_CONN_TEI0185_REV03!F:F,IFERROR(IF(AD126=AH126,AI126,AH126),"---"))&gt;0,"---",IFERROR(IF(AD126=AH126,AI126,AH126),"---")))))=0,IF(AH126&lt;&gt;"---",VLOOKUP(AD126,CALC_CONN_TEI0185_REV03!F:M,8,0),IF(IFERROR(IF(AD126=AH126,AI126,AH126),"---")="---","---",IF(COUNTIF(CALC_CONN_TEI0185_REV03!F:F,IFERROR(IF(AD126=AH126,AI126,AH126),"---"))&gt;0,"---",IFERROR(IF(AD126=AH126,AI126,AH126),"---")))),"---")</f>
        <v>---</v>
      </c>
    </row>
    <row r="127" spans="1:37" x14ac:dyDescent="0.25">
      <c r="A127" t="str">
        <f t="shared" si="9"/>
        <v>J3-E21</v>
      </c>
      <c r="B127" t="str">
        <f t="shared" si="10"/>
        <v>NetJ3_E21</v>
      </c>
      <c r="C127" t="str">
        <f t="shared" si="11"/>
        <v>J3-NetJ3_E21</v>
      </c>
      <c r="D127" t="str">
        <f t="shared" si="12"/>
        <v>J3-E21</v>
      </c>
      <c r="E127" t="s">
        <v>271</v>
      </c>
      <c r="F127" t="s">
        <v>593</v>
      </c>
      <c r="G127" t="s">
        <v>594</v>
      </c>
      <c r="L127" t="s">
        <v>595</v>
      </c>
      <c r="M127" t="s">
        <v>288</v>
      </c>
      <c r="N127">
        <v>134.19710000000001</v>
      </c>
      <c r="AB127" t="str">
        <f>B2B!D124</f>
        <v>J2</v>
      </c>
      <c r="AC127" t="str">
        <f>B2B!E124</f>
        <v>22</v>
      </c>
      <c r="AD127" t="str">
        <f t="shared" si="13"/>
        <v>J2-22</v>
      </c>
      <c r="AE127" t="e">
        <f t="shared" si="14"/>
        <v>#N/A</v>
      </c>
      <c r="AF127" t="str">
        <f t="shared" si="15"/>
        <v>--</v>
      </c>
      <c r="AG127" t="e">
        <f t="shared" si="16"/>
        <v>#N/A</v>
      </c>
      <c r="AH127" t="str">
        <f>IF(IFERROR(IF(IF(AF127="--",INDEX(D:D,MATCH(AE127,INDEX(B:B,MATCH(AE127,B:B,)+1):B10641,)+MATCH(AE127,B:B,)))=D127,VLOOKUP(AE127,B:D,3,0),IF(AF127="--",INDEX(D:D,MATCH(AE127,INDEX(B:B,MATCH(AE127,B:B,)+1):B10641,)+MATCH(AE127,B:B,)),"---")),"---")=AD127,"---",IFERROR(IF(IF(AF127="--",INDEX(D:D,MATCH(AE127,INDEX(B:B,MATCH(AE127,B:B,)+1):B10641,)+MATCH(AE127,B:B,)))=AD127,VLOOKUP(AE127,B:D,3,0),IF(AF127="--",INDEX(D:D,MATCH(AE127,INDEX(B:B,MATCH(AE127,B:B,)+1):B10641,)+MATCH(AE127,B:B,)),"---")),"---"))</f>
        <v>---</v>
      </c>
      <c r="AI127" t="str">
        <f t="shared" si="17"/>
        <v>--</v>
      </c>
      <c r="AJ127" t="str">
        <f>IF(COUNTIF(CALC_CONN_TEI0185_REV03!F:F,IF(AH127&lt;&gt;"---",VLOOKUP(AD127,CALC_CONN_TEI0185_REV03!F:M,8,0),IF(IFERROR(IF(AD127=AH127,AI127,AH127),"---")="---","---",IF(COUNTIF(CALC_CONN_TEI0185_REV03!F:F,IFERROR(IF(AD127=AH127,AI127,AH127),"---"))&gt;0,"---",IFERROR(IF(AD127=AH127,AI127,AH127),"---")))))=1,IF(AH127&lt;&gt;"---",VLOOKUP(AD127,CALC_CONN_TEI0185_REV03!F:M,8,0),IF(IFERROR(IF(AD127=AH127,AI127,AH127),"---")="---","---",IF(COUNTIF(CALC_CONN_TEI0185_REV03!F:F,IFERROR(IF(AD127=AH127,AI127,AH127),"---"))&gt;0,"---",IFERROR(IF(AD127=AH127,AI127,AH127),"---")))),"---")</f>
        <v>---</v>
      </c>
      <c r="AK127" t="str">
        <f>IF(COUNTIF(CALC_CONN_TEI0185_REV03!F:F,IF(AH127&lt;&gt;"---",VLOOKUP(AD127,CALC_CONN_TEI0185_REV03!F:M,8,0),IF(IFERROR(IF(AD127=AH127,AI127,AH127),"---")="---","---",IF(COUNTIF(CALC_CONN_TEI0185_REV03!F:F,IFERROR(IF(AD127=AH127,AI127,AH127),"---"))&gt;0,"---",IFERROR(IF(AD127=AH127,AI127,AH127),"---")))))=0,IF(AH127&lt;&gt;"---",VLOOKUP(AD127,CALC_CONN_TEI0185_REV03!F:M,8,0),IF(IFERROR(IF(AD127=AH127,AI127,AH127),"---")="---","---",IF(COUNTIF(CALC_CONN_TEI0185_REV03!F:F,IFERROR(IF(AD127=AH127,AI127,AH127),"---"))&gt;0,"---",IFERROR(IF(AD127=AH127,AI127,AH127),"---")))),"---")</f>
        <v>---</v>
      </c>
    </row>
    <row r="128" spans="1:37" x14ac:dyDescent="0.25">
      <c r="A128" t="str">
        <f t="shared" si="9"/>
        <v>J3-E22</v>
      </c>
      <c r="B128" t="str">
        <f t="shared" si="10"/>
        <v>NetJ3_E22</v>
      </c>
      <c r="C128" t="str">
        <f t="shared" si="11"/>
        <v>J3-NetJ3_E22</v>
      </c>
      <c r="D128" t="str">
        <f t="shared" si="12"/>
        <v>J3-E22</v>
      </c>
      <c r="E128" t="s">
        <v>271</v>
      </c>
      <c r="F128" t="s">
        <v>596</v>
      </c>
      <c r="G128" t="s">
        <v>597</v>
      </c>
      <c r="L128" t="s">
        <v>598</v>
      </c>
      <c r="M128" t="s">
        <v>288</v>
      </c>
      <c r="N128">
        <v>135.92189999999999</v>
      </c>
      <c r="AB128" t="str">
        <f>B2B!D125</f>
        <v>J2</v>
      </c>
      <c r="AC128" t="str">
        <f>B2B!E125</f>
        <v>23</v>
      </c>
      <c r="AD128" t="str">
        <f t="shared" si="13"/>
        <v>J2-23</v>
      </c>
      <c r="AE128" t="e">
        <f t="shared" si="14"/>
        <v>#N/A</v>
      </c>
      <c r="AF128" t="str">
        <f t="shared" si="15"/>
        <v>--</v>
      </c>
      <c r="AG128" t="e">
        <f t="shared" si="16"/>
        <v>#N/A</v>
      </c>
      <c r="AH128" t="str">
        <f>IF(IFERROR(IF(IF(AF128="--",INDEX(D:D,MATCH(AE128,INDEX(B:B,MATCH(AE128,B:B,)+1):B10642,)+MATCH(AE128,B:B,)))=D128,VLOOKUP(AE128,B:D,3,0),IF(AF128="--",INDEX(D:D,MATCH(AE128,INDEX(B:B,MATCH(AE128,B:B,)+1):B10642,)+MATCH(AE128,B:B,)),"---")),"---")=AD128,"---",IFERROR(IF(IF(AF128="--",INDEX(D:D,MATCH(AE128,INDEX(B:B,MATCH(AE128,B:B,)+1):B10642,)+MATCH(AE128,B:B,)))=AD128,VLOOKUP(AE128,B:D,3,0),IF(AF128="--",INDEX(D:D,MATCH(AE128,INDEX(B:B,MATCH(AE128,B:B,)+1):B10642,)+MATCH(AE128,B:B,)),"---")),"---"))</f>
        <v>---</v>
      </c>
      <c r="AI128" t="str">
        <f t="shared" si="17"/>
        <v>--</v>
      </c>
      <c r="AJ128" t="str">
        <f>IF(COUNTIF(CALC_CONN_TEI0185_REV03!F:F,IF(AH128&lt;&gt;"---",VLOOKUP(AD128,CALC_CONN_TEI0185_REV03!F:M,8,0),IF(IFERROR(IF(AD128=AH128,AI128,AH128),"---")="---","---",IF(COUNTIF(CALC_CONN_TEI0185_REV03!F:F,IFERROR(IF(AD128=AH128,AI128,AH128),"---"))&gt;0,"---",IFERROR(IF(AD128=AH128,AI128,AH128),"---")))))=1,IF(AH128&lt;&gt;"---",VLOOKUP(AD128,CALC_CONN_TEI0185_REV03!F:M,8,0),IF(IFERROR(IF(AD128=AH128,AI128,AH128),"---")="---","---",IF(COUNTIF(CALC_CONN_TEI0185_REV03!F:F,IFERROR(IF(AD128=AH128,AI128,AH128),"---"))&gt;0,"---",IFERROR(IF(AD128=AH128,AI128,AH128),"---")))),"---")</f>
        <v>---</v>
      </c>
      <c r="AK128" t="str">
        <f>IF(COUNTIF(CALC_CONN_TEI0185_REV03!F:F,IF(AH128&lt;&gt;"---",VLOOKUP(AD128,CALC_CONN_TEI0185_REV03!F:M,8,0),IF(IFERROR(IF(AD128=AH128,AI128,AH128),"---")="---","---",IF(COUNTIF(CALC_CONN_TEI0185_REV03!F:F,IFERROR(IF(AD128=AH128,AI128,AH128),"---"))&gt;0,"---",IFERROR(IF(AD128=AH128,AI128,AH128),"---")))))=0,IF(AH128&lt;&gt;"---",VLOOKUP(AD128,CALC_CONN_TEI0185_REV03!F:M,8,0),IF(IFERROR(IF(AD128=AH128,AI128,AH128),"---")="---","---",IF(COUNTIF(CALC_CONN_TEI0185_REV03!F:F,IFERROR(IF(AD128=AH128,AI128,AH128),"---"))&gt;0,"---",IFERROR(IF(AD128=AH128,AI128,AH128),"---")))),"---")</f>
        <v>---</v>
      </c>
    </row>
    <row r="129" spans="1:37" x14ac:dyDescent="0.25">
      <c r="A129" t="str">
        <f t="shared" si="9"/>
        <v>J3-E24</v>
      </c>
      <c r="B129" t="str">
        <f t="shared" si="10"/>
        <v>NetJ3_E24</v>
      </c>
      <c r="C129" t="str">
        <f t="shared" si="11"/>
        <v>J3-NetJ3_E24</v>
      </c>
      <c r="D129" t="str">
        <f t="shared" si="12"/>
        <v>J3-E24</v>
      </c>
      <c r="E129" t="s">
        <v>271</v>
      </c>
      <c r="F129" t="s">
        <v>599</v>
      </c>
      <c r="G129" t="s">
        <v>600</v>
      </c>
      <c r="L129" t="s">
        <v>601</v>
      </c>
      <c r="M129" t="s">
        <v>288</v>
      </c>
      <c r="N129">
        <v>135.74299999999999</v>
      </c>
      <c r="AB129" t="str">
        <f>B2B!D126</f>
        <v>J2</v>
      </c>
      <c r="AC129" t="str">
        <f>B2B!E126</f>
        <v>24</v>
      </c>
      <c r="AD129" t="str">
        <f t="shared" si="13"/>
        <v>J2-24</v>
      </c>
      <c r="AE129" t="e">
        <f t="shared" si="14"/>
        <v>#N/A</v>
      </c>
      <c r="AF129" t="str">
        <f t="shared" si="15"/>
        <v>--</v>
      </c>
      <c r="AG129" t="e">
        <f t="shared" si="16"/>
        <v>#N/A</v>
      </c>
      <c r="AH129" t="str">
        <f>IF(IFERROR(IF(IF(AF129="--",INDEX(D:D,MATCH(AE129,INDEX(B:B,MATCH(AE129,B:B,)+1):B10643,)+MATCH(AE129,B:B,)))=D129,VLOOKUP(AE129,B:D,3,0),IF(AF129="--",INDEX(D:D,MATCH(AE129,INDEX(B:B,MATCH(AE129,B:B,)+1):B10643,)+MATCH(AE129,B:B,)),"---")),"---")=AD129,"---",IFERROR(IF(IF(AF129="--",INDEX(D:D,MATCH(AE129,INDEX(B:B,MATCH(AE129,B:B,)+1):B10643,)+MATCH(AE129,B:B,)))=AD129,VLOOKUP(AE129,B:D,3,0),IF(AF129="--",INDEX(D:D,MATCH(AE129,INDEX(B:B,MATCH(AE129,B:B,)+1):B10643,)+MATCH(AE129,B:B,)),"---")),"---"))</f>
        <v>---</v>
      </c>
      <c r="AI129" t="str">
        <f t="shared" si="17"/>
        <v>--</v>
      </c>
      <c r="AJ129" t="str">
        <f>IF(COUNTIF(CALC_CONN_TEI0185_REV03!F:F,IF(AH129&lt;&gt;"---",VLOOKUP(AD129,CALC_CONN_TEI0185_REV03!F:M,8,0),IF(IFERROR(IF(AD129=AH129,AI129,AH129),"---")="---","---",IF(COUNTIF(CALC_CONN_TEI0185_REV03!F:F,IFERROR(IF(AD129=AH129,AI129,AH129),"---"))&gt;0,"---",IFERROR(IF(AD129=AH129,AI129,AH129),"---")))))=1,IF(AH129&lt;&gt;"---",VLOOKUP(AD129,CALC_CONN_TEI0185_REV03!F:M,8,0),IF(IFERROR(IF(AD129=AH129,AI129,AH129),"---")="---","---",IF(COUNTIF(CALC_CONN_TEI0185_REV03!F:F,IFERROR(IF(AD129=AH129,AI129,AH129),"---"))&gt;0,"---",IFERROR(IF(AD129=AH129,AI129,AH129),"---")))),"---")</f>
        <v>---</v>
      </c>
      <c r="AK129" t="str">
        <f>IF(COUNTIF(CALC_CONN_TEI0185_REV03!F:F,IF(AH129&lt;&gt;"---",VLOOKUP(AD129,CALC_CONN_TEI0185_REV03!F:M,8,0),IF(IFERROR(IF(AD129=AH129,AI129,AH129),"---")="---","---",IF(COUNTIF(CALC_CONN_TEI0185_REV03!F:F,IFERROR(IF(AD129=AH129,AI129,AH129),"---"))&gt;0,"---",IFERROR(IF(AD129=AH129,AI129,AH129),"---")))))=0,IF(AH129&lt;&gt;"---",VLOOKUP(AD129,CALC_CONN_TEI0185_REV03!F:M,8,0),IF(IFERROR(IF(AD129=AH129,AI129,AH129),"---")="---","---",IF(COUNTIF(CALC_CONN_TEI0185_REV03!F:F,IFERROR(IF(AD129=AH129,AI129,AH129),"---"))&gt;0,"---",IFERROR(IF(AD129=AH129,AI129,AH129),"---")))),"---")</f>
        <v>---</v>
      </c>
    </row>
    <row r="130" spans="1:37" x14ac:dyDescent="0.25">
      <c r="A130" t="str">
        <f t="shared" si="9"/>
        <v>J3-E25</v>
      </c>
      <c r="B130" t="str">
        <f t="shared" si="10"/>
        <v>NetJ3_E25</v>
      </c>
      <c r="C130" t="str">
        <f t="shared" si="11"/>
        <v>J3-NetJ3_E25</v>
      </c>
      <c r="D130" t="str">
        <f t="shared" si="12"/>
        <v>J3-E25</v>
      </c>
      <c r="E130" t="s">
        <v>271</v>
      </c>
      <c r="F130" t="s">
        <v>602</v>
      </c>
      <c r="G130" t="s">
        <v>603</v>
      </c>
      <c r="L130" t="s">
        <v>604</v>
      </c>
      <c r="M130" t="s">
        <v>288</v>
      </c>
      <c r="N130">
        <v>136.346</v>
      </c>
      <c r="AB130" t="str">
        <f>B2B!D127</f>
        <v>J2</v>
      </c>
      <c r="AC130" t="str">
        <f>B2B!E127</f>
        <v>25</v>
      </c>
      <c r="AD130" t="str">
        <f t="shared" si="13"/>
        <v>J2-25</v>
      </c>
      <c r="AE130" t="e">
        <f t="shared" si="14"/>
        <v>#N/A</v>
      </c>
      <c r="AF130" t="str">
        <f t="shared" si="15"/>
        <v>--</v>
      </c>
      <c r="AG130" t="e">
        <f t="shared" si="16"/>
        <v>#N/A</v>
      </c>
      <c r="AH130" t="str">
        <f>IF(IFERROR(IF(IF(AF130="--",INDEX(D:D,MATCH(AE130,INDEX(B:B,MATCH(AE130,B:B,)+1):B10644,)+MATCH(AE130,B:B,)))=D130,VLOOKUP(AE130,B:D,3,0),IF(AF130="--",INDEX(D:D,MATCH(AE130,INDEX(B:B,MATCH(AE130,B:B,)+1):B10644,)+MATCH(AE130,B:B,)),"---")),"---")=AD130,"---",IFERROR(IF(IF(AF130="--",INDEX(D:D,MATCH(AE130,INDEX(B:B,MATCH(AE130,B:B,)+1):B10644,)+MATCH(AE130,B:B,)))=AD130,VLOOKUP(AE130,B:D,3,0),IF(AF130="--",INDEX(D:D,MATCH(AE130,INDEX(B:B,MATCH(AE130,B:B,)+1):B10644,)+MATCH(AE130,B:B,)),"---")),"---"))</f>
        <v>---</v>
      </c>
      <c r="AI130" t="str">
        <f t="shared" si="17"/>
        <v>--</v>
      </c>
      <c r="AJ130" t="str">
        <f>IF(COUNTIF(CALC_CONN_TEI0185_REV03!F:F,IF(AH130&lt;&gt;"---",VLOOKUP(AD130,CALC_CONN_TEI0185_REV03!F:M,8,0),IF(IFERROR(IF(AD130=AH130,AI130,AH130),"---")="---","---",IF(COUNTIF(CALC_CONN_TEI0185_REV03!F:F,IFERROR(IF(AD130=AH130,AI130,AH130),"---"))&gt;0,"---",IFERROR(IF(AD130=AH130,AI130,AH130),"---")))))=1,IF(AH130&lt;&gt;"---",VLOOKUP(AD130,CALC_CONN_TEI0185_REV03!F:M,8,0),IF(IFERROR(IF(AD130=AH130,AI130,AH130),"---")="---","---",IF(COUNTIF(CALC_CONN_TEI0185_REV03!F:F,IFERROR(IF(AD130=AH130,AI130,AH130),"---"))&gt;0,"---",IFERROR(IF(AD130=AH130,AI130,AH130),"---")))),"---")</f>
        <v>---</v>
      </c>
      <c r="AK130" t="str">
        <f>IF(COUNTIF(CALC_CONN_TEI0185_REV03!F:F,IF(AH130&lt;&gt;"---",VLOOKUP(AD130,CALC_CONN_TEI0185_REV03!F:M,8,0),IF(IFERROR(IF(AD130=AH130,AI130,AH130),"---")="---","---",IF(COUNTIF(CALC_CONN_TEI0185_REV03!F:F,IFERROR(IF(AD130=AH130,AI130,AH130),"---"))&gt;0,"---",IFERROR(IF(AD130=AH130,AI130,AH130),"---")))))=0,IF(AH130&lt;&gt;"---",VLOOKUP(AD130,CALC_CONN_TEI0185_REV03!F:M,8,0),IF(IFERROR(IF(AD130=AH130,AI130,AH130),"---")="---","---",IF(COUNTIF(CALC_CONN_TEI0185_REV03!F:F,IFERROR(IF(AD130=AH130,AI130,AH130),"---"))&gt;0,"---",IFERROR(IF(AD130=AH130,AI130,AH130),"---")))),"---")</f>
        <v>---</v>
      </c>
    </row>
    <row r="131" spans="1:37" x14ac:dyDescent="0.25">
      <c r="A131" t="str">
        <f t="shared" si="9"/>
        <v>J3-E27</v>
      </c>
      <c r="B131" t="str">
        <f t="shared" si="10"/>
        <v>NetJ3_E27</v>
      </c>
      <c r="C131" t="str">
        <f t="shared" si="11"/>
        <v>J3-NetJ3_E27</v>
      </c>
      <c r="D131" t="str">
        <f t="shared" si="12"/>
        <v>J3-E27</v>
      </c>
      <c r="E131" t="s">
        <v>271</v>
      </c>
      <c r="F131" t="s">
        <v>605</v>
      </c>
      <c r="G131" t="s">
        <v>606</v>
      </c>
      <c r="L131" t="s">
        <v>607</v>
      </c>
      <c r="M131" t="s">
        <v>288</v>
      </c>
      <c r="N131">
        <v>136.13050000000001</v>
      </c>
      <c r="AB131" t="str">
        <f>B2B!D128</f>
        <v>J2</v>
      </c>
      <c r="AC131" t="str">
        <f>B2B!E128</f>
        <v>26</v>
      </c>
      <c r="AD131" t="str">
        <f t="shared" si="13"/>
        <v>J2-26</v>
      </c>
      <c r="AE131" t="e">
        <f t="shared" si="14"/>
        <v>#N/A</v>
      </c>
      <c r="AF131" t="str">
        <f t="shared" si="15"/>
        <v>--</v>
      </c>
      <c r="AG131" t="e">
        <f t="shared" si="16"/>
        <v>#N/A</v>
      </c>
      <c r="AH131" t="str">
        <f>IF(IFERROR(IF(IF(AF131="--",INDEX(D:D,MATCH(AE131,INDEX(B:B,MATCH(AE131,B:B,)+1):B10645,)+MATCH(AE131,B:B,)))=D131,VLOOKUP(AE131,B:D,3,0),IF(AF131="--",INDEX(D:D,MATCH(AE131,INDEX(B:B,MATCH(AE131,B:B,)+1):B10645,)+MATCH(AE131,B:B,)),"---")),"---")=AD131,"---",IFERROR(IF(IF(AF131="--",INDEX(D:D,MATCH(AE131,INDEX(B:B,MATCH(AE131,B:B,)+1):B10645,)+MATCH(AE131,B:B,)))=AD131,VLOOKUP(AE131,B:D,3,0),IF(AF131="--",INDEX(D:D,MATCH(AE131,INDEX(B:B,MATCH(AE131,B:B,)+1):B10645,)+MATCH(AE131,B:B,)),"---")),"---"))</f>
        <v>---</v>
      </c>
      <c r="AI131" t="str">
        <f t="shared" si="17"/>
        <v>--</v>
      </c>
      <c r="AJ131" t="str">
        <f>IF(COUNTIF(CALC_CONN_TEI0185_REV03!F:F,IF(AH131&lt;&gt;"---",VLOOKUP(AD131,CALC_CONN_TEI0185_REV03!F:M,8,0),IF(IFERROR(IF(AD131=AH131,AI131,AH131),"---")="---","---",IF(COUNTIF(CALC_CONN_TEI0185_REV03!F:F,IFERROR(IF(AD131=AH131,AI131,AH131),"---"))&gt;0,"---",IFERROR(IF(AD131=AH131,AI131,AH131),"---")))))=1,IF(AH131&lt;&gt;"---",VLOOKUP(AD131,CALC_CONN_TEI0185_REV03!F:M,8,0),IF(IFERROR(IF(AD131=AH131,AI131,AH131),"---")="---","---",IF(COUNTIF(CALC_CONN_TEI0185_REV03!F:F,IFERROR(IF(AD131=AH131,AI131,AH131),"---"))&gt;0,"---",IFERROR(IF(AD131=AH131,AI131,AH131),"---")))),"---")</f>
        <v>---</v>
      </c>
      <c r="AK131" t="str">
        <f>IF(COUNTIF(CALC_CONN_TEI0185_REV03!F:F,IF(AH131&lt;&gt;"---",VLOOKUP(AD131,CALC_CONN_TEI0185_REV03!F:M,8,0),IF(IFERROR(IF(AD131=AH131,AI131,AH131),"---")="---","---",IF(COUNTIF(CALC_CONN_TEI0185_REV03!F:F,IFERROR(IF(AD131=AH131,AI131,AH131),"---"))&gt;0,"---",IFERROR(IF(AD131=AH131,AI131,AH131),"---")))))=0,IF(AH131&lt;&gt;"---",VLOOKUP(AD131,CALC_CONN_TEI0185_REV03!F:M,8,0),IF(IFERROR(IF(AD131=AH131,AI131,AH131),"---")="---","---",IF(COUNTIF(CALC_CONN_TEI0185_REV03!F:F,IFERROR(IF(AD131=AH131,AI131,AH131),"---"))&gt;0,"---",IFERROR(IF(AD131=AH131,AI131,AH131),"---")))),"---")</f>
        <v>---</v>
      </c>
    </row>
    <row r="132" spans="1:37" x14ac:dyDescent="0.25">
      <c r="A132" t="str">
        <f t="shared" si="9"/>
        <v>J3-E28</v>
      </c>
      <c r="B132" t="str">
        <f t="shared" si="10"/>
        <v>NetJ3_E28</v>
      </c>
      <c r="C132" t="str">
        <f t="shared" si="11"/>
        <v>J3-NetJ3_E28</v>
      </c>
      <c r="D132" t="str">
        <f t="shared" si="12"/>
        <v>J3-E28</v>
      </c>
      <c r="E132" t="s">
        <v>271</v>
      </c>
      <c r="F132" t="s">
        <v>608</v>
      </c>
      <c r="G132" t="s">
        <v>609</v>
      </c>
      <c r="L132" t="s">
        <v>610</v>
      </c>
      <c r="M132" t="s">
        <v>288</v>
      </c>
      <c r="N132">
        <v>134.62809999999999</v>
      </c>
      <c r="AB132" t="str">
        <f>B2B!D129</f>
        <v>J2</v>
      </c>
      <c r="AC132" t="str">
        <f>B2B!E129</f>
        <v>27</v>
      </c>
      <c r="AD132" t="str">
        <f t="shared" si="13"/>
        <v>J2-27</v>
      </c>
      <c r="AE132" t="e">
        <f t="shared" si="14"/>
        <v>#N/A</v>
      </c>
      <c r="AF132" t="str">
        <f t="shared" si="15"/>
        <v>--</v>
      </c>
      <c r="AG132" t="e">
        <f t="shared" si="16"/>
        <v>#N/A</v>
      </c>
      <c r="AH132" t="str">
        <f>IF(IFERROR(IF(IF(AF132="--",INDEX(D:D,MATCH(AE132,INDEX(B:B,MATCH(AE132,B:B,)+1):B10646,)+MATCH(AE132,B:B,)))=D132,VLOOKUP(AE132,B:D,3,0),IF(AF132="--",INDEX(D:D,MATCH(AE132,INDEX(B:B,MATCH(AE132,B:B,)+1):B10646,)+MATCH(AE132,B:B,)),"---")),"---")=AD132,"---",IFERROR(IF(IF(AF132="--",INDEX(D:D,MATCH(AE132,INDEX(B:B,MATCH(AE132,B:B,)+1):B10646,)+MATCH(AE132,B:B,)))=AD132,VLOOKUP(AE132,B:D,3,0),IF(AF132="--",INDEX(D:D,MATCH(AE132,INDEX(B:B,MATCH(AE132,B:B,)+1):B10646,)+MATCH(AE132,B:B,)),"---")),"---"))</f>
        <v>---</v>
      </c>
      <c r="AI132" t="str">
        <f t="shared" si="17"/>
        <v>--</v>
      </c>
      <c r="AJ132" t="str">
        <f>IF(COUNTIF(CALC_CONN_TEI0185_REV03!F:F,IF(AH132&lt;&gt;"---",VLOOKUP(AD132,CALC_CONN_TEI0185_REV03!F:M,8,0),IF(IFERROR(IF(AD132=AH132,AI132,AH132),"---")="---","---",IF(COUNTIF(CALC_CONN_TEI0185_REV03!F:F,IFERROR(IF(AD132=AH132,AI132,AH132),"---"))&gt;0,"---",IFERROR(IF(AD132=AH132,AI132,AH132),"---")))))=1,IF(AH132&lt;&gt;"---",VLOOKUP(AD132,CALC_CONN_TEI0185_REV03!F:M,8,0),IF(IFERROR(IF(AD132=AH132,AI132,AH132),"---")="---","---",IF(COUNTIF(CALC_CONN_TEI0185_REV03!F:F,IFERROR(IF(AD132=AH132,AI132,AH132),"---"))&gt;0,"---",IFERROR(IF(AD132=AH132,AI132,AH132),"---")))),"---")</f>
        <v>---</v>
      </c>
      <c r="AK132" t="str">
        <f>IF(COUNTIF(CALC_CONN_TEI0185_REV03!F:F,IF(AH132&lt;&gt;"---",VLOOKUP(AD132,CALC_CONN_TEI0185_REV03!F:M,8,0),IF(IFERROR(IF(AD132=AH132,AI132,AH132),"---")="---","---",IF(COUNTIF(CALC_CONN_TEI0185_REV03!F:F,IFERROR(IF(AD132=AH132,AI132,AH132),"---"))&gt;0,"---",IFERROR(IF(AD132=AH132,AI132,AH132),"---")))))=0,IF(AH132&lt;&gt;"---",VLOOKUP(AD132,CALC_CONN_TEI0185_REV03!F:M,8,0),IF(IFERROR(IF(AD132=AH132,AI132,AH132),"---")="---","---",IF(COUNTIF(CALC_CONN_TEI0185_REV03!F:F,IFERROR(IF(AD132=AH132,AI132,AH132),"---"))&gt;0,"---",IFERROR(IF(AD132=AH132,AI132,AH132),"---")))),"---")</f>
        <v>---</v>
      </c>
    </row>
    <row r="133" spans="1:37" x14ac:dyDescent="0.25">
      <c r="A133" t="str">
        <f t="shared" si="9"/>
        <v>J3-E30</v>
      </c>
      <c r="B133" t="str">
        <f t="shared" si="10"/>
        <v>NetJ3_E30</v>
      </c>
      <c r="C133" t="str">
        <f t="shared" si="11"/>
        <v>J3-NetJ3_E30</v>
      </c>
      <c r="D133" t="str">
        <f t="shared" si="12"/>
        <v>J3-E30</v>
      </c>
      <c r="E133" t="s">
        <v>271</v>
      </c>
      <c r="F133" t="s">
        <v>611</v>
      </c>
      <c r="G133" t="s">
        <v>612</v>
      </c>
      <c r="L133" t="s">
        <v>613</v>
      </c>
      <c r="M133" t="s">
        <v>288</v>
      </c>
      <c r="N133">
        <v>134.55269999999999</v>
      </c>
      <c r="AB133" t="str">
        <f>B2B!D130</f>
        <v>J2</v>
      </c>
      <c r="AC133" t="str">
        <f>B2B!E130</f>
        <v>28</v>
      </c>
      <c r="AD133" t="str">
        <f t="shared" si="13"/>
        <v>J2-28</v>
      </c>
      <c r="AE133" t="e">
        <f t="shared" si="14"/>
        <v>#N/A</v>
      </c>
      <c r="AF133" t="str">
        <f t="shared" si="15"/>
        <v>--</v>
      </c>
      <c r="AG133" t="e">
        <f t="shared" si="16"/>
        <v>#N/A</v>
      </c>
      <c r="AH133" t="str">
        <f>IF(IFERROR(IF(IF(AF133="--",INDEX(D:D,MATCH(AE133,INDEX(B:B,MATCH(AE133,B:B,)+1):B10647,)+MATCH(AE133,B:B,)))=D133,VLOOKUP(AE133,B:D,3,0),IF(AF133="--",INDEX(D:D,MATCH(AE133,INDEX(B:B,MATCH(AE133,B:B,)+1):B10647,)+MATCH(AE133,B:B,)),"---")),"---")=AD133,"---",IFERROR(IF(IF(AF133="--",INDEX(D:D,MATCH(AE133,INDEX(B:B,MATCH(AE133,B:B,)+1):B10647,)+MATCH(AE133,B:B,)))=AD133,VLOOKUP(AE133,B:D,3,0),IF(AF133="--",INDEX(D:D,MATCH(AE133,INDEX(B:B,MATCH(AE133,B:B,)+1):B10647,)+MATCH(AE133,B:B,)),"---")),"---"))</f>
        <v>---</v>
      </c>
      <c r="AI133" t="str">
        <f t="shared" si="17"/>
        <v>--</v>
      </c>
      <c r="AJ133" t="str">
        <f>IF(COUNTIF(CALC_CONN_TEI0185_REV03!F:F,IF(AH133&lt;&gt;"---",VLOOKUP(AD133,CALC_CONN_TEI0185_REV03!F:M,8,0),IF(IFERROR(IF(AD133=AH133,AI133,AH133),"---")="---","---",IF(COUNTIF(CALC_CONN_TEI0185_REV03!F:F,IFERROR(IF(AD133=AH133,AI133,AH133),"---"))&gt;0,"---",IFERROR(IF(AD133=AH133,AI133,AH133),"---")))))=1,IF(AH133&lt;&gt;"---",VLOOKUP(AD133,CALC_CONN_TEI0185_REV03!F:M,8,0),IF(IFERROR(IF(AD133=AH133,AI133,AH133),"---")="---","---",IF(COUNTIF(CALC_CONN_TEI0185_REV03!F:F,IFERROR(IF(AD133=AH133,AI133,AH133),"---"))&gt;0,"---",IFERROR(IF(AD133=AH133,AI133,AH133),"---")))),"---")</f>
        <v>---</v>
      </c>
      <c r="AK133" t="str">
        <f>IF(COUNTIF(CALC_CONN_TEI0185_REV03!F:F,IF(AH133&lt;&gt;"---",VLOOKUP(AD133,CALC_CONN_TEI0185_REV03!F:M,8,0),IF(IFERROR(IF(AD133=AH133,AI133,AH133),"---")="---","---",IF(COUNTIF(CALC_CONN_TEI0185_REV03!F:F,IFERROR(IF(AD133=AH133,AI133,AH133),"---"))&gt;0,"---",IFERROR(IF(AD133=AH133,AI133,AH133),"---")))))=0,IF(AH133&lt;&gt;"---",VLOOKUP(AD133,CALC_CONN_TEI0185_REV03!F:M,8,0),IF(IFERROR(IF(AD133=AH133,AI133,AH133),"---")="---","---",IF(COUNTIF(CALC_CONN_TEI0185_REV03!F:F,IFERROR(IF(AD133=AH133,AI133,AH133),"---"))&gt;0,"---",IFERROR(IF(AD133=AH133,AI133,AH133),"---")))),"---")</f>
        <v>---</v>
      </c>
    </row>
    <row r="134" spans="1:37" x14ac:dyDescent="0.25">
      <c r="A134" t="str">
        <f t="shared" ref="A134:A197" si="18">$E134&amp;"-"&amp;$F134</f>
        <v>J3-E31</v>
      </c>
      <c r="B134" t="str">
        <f t="shared" ref="B134:B197" si="19">IF(OR(E134=$A$2,E134=$B$2,E134=$C$2,E134=$D$2),"--",G134)</f>
        <v>NetJ3_E31</v>
      </c>
      <c r="C134" t="str">
        <f t="shared" ref="C134:C197" si="20">$E134&amp;"-"&amp;$G134</f>
        <v>J3-NetJ3_E31</v>
      </c>
      <c r="D134" t="str">
        <f t="shared" ref="D134:D197" si="21">A134</f>
        <v>J3-E31</v>
      </c>
      <c r="E134" t="s">
        <v>271</v>
      </c>
      <c r="F134" t="s">
        <v>614</v>
      </c>
      <c r="G134" t="s">
        <v>615</v>
      </c>
      <c r="L134" t="s">
        <v>616</v>
      </c>
      <c r="M134" t="s">
        <v>288</v>
      </c>
      <c r="N134">
        <v>135.71530000000001</v>
      </c>
      <c r="AB134" t="str">
        <f>B2B!D131</f>
        <v>J2</v>
      </c>
      <c r="AC134" t="str">
        <f>B2B!E131</f>
        <v>29</v>
      </c>
      <c r="AD134" t="str">
        <f t="shared" si="13"/>
        <v>J2-29</v>
      </c>
      <c r="AE134" t="e">
        <f t="shared" si="14"/>
        <v>#N/A</v>
      </c>
      <c r="AF134" t="str">
        <f t="shared" si="15"/>
        <v>--</v>
      </c>
      <c r="AG134" t="e">
        <f t="shared" si="16"/>
        <v>#N/A</v>
      </c>
      <c r="AH134" t="str">
        <f>IF(IFERROR(IF(IF(AF134="--",INDEX(D:D,MATCH(AE134,INDEX(B:B,MATCH(AE134,B:B,)+1):B10648,)+MATCH(AE134,B:B,)))=D134,VLOOKUP(AE134,B:D,3,0),IF(AF134="--",INDEX(D:D,MATCH(AE134,INDEX(B:B,MATCH(AE134,B:B,)+1):B10648,)+MATCH(AE134,B:B,)),"---")),"---")=AD134,"---",IFERROR(IF(IF(AF134="--",INDEX(D:D,MATCH(AE134,INDEX(B:B,MATCH(AE134,B:B,)+1):B10648,)+MATCH(AE134,B:B,)))=AD134,VLOOKUP(AE134,B:D,3,0),IF(AF134="--",INDEX(D:D,MATCH(AE134,INDEX(B:B,MATCH(AE134,B:B,)+1):B10648,)+MATCH(AE134,B:B,)),"---")),"---"))</f>
        <v>---</v>
      </c>
      <c r="AI134" t="str">
        <f t="shared" si="17"/>
        <v>--</v>
      </c>
      <c r="AJ134" t="str">
        <f>IF(COUNTIF(CALC_CONN_TEI0185_REV03!F:F,IF(AH134&lt;&gt;"---",VLOOKUP(AD134,CALC_CONN_TEI0185_REV03!F:M,8,0),IF(IFERROR(IF(AD134=AH134,AI134,AH134),"---")="---","---",IF(COUNTIF(CALC_CONN_TEI0185_REV03!F:F,IFERROR(IF(AD134=AH134,AI134,AH134),"---"))&gt;0,"---",IFERROR(IF(AD134=AH134,AI134,AH134),"---")))))=1,IF(AH134&lt;&gt;"---",VLOOKUP(AD134,CALC_CONN_TEI0185_REV03!F:M,8,0),IF(IFERROR(IF(AD134=AH134,AI134,AH134),"---")="---","---",IF(COUNTIF(CALC_CONN_TEI0185_REV03!F:F,IFERROR(IF(AD134=AH134,AI134,AH134),"---"))&gt;0,"---",IFERROR(IF(AD134=AH134,AI134,AH134),"---")))),"---")</f>
        <v>---</v>
      </c>
      <c r="AK134" t="str">
        <f>IF(COUNTIF(CALC_CONN_TEI0185_REV03!F:F,IF(AH134&lt;&gt;"---",VLOOKUP(AD134,CALC_CONN_TEI0185_REV03!F:M,8,0),IF(IFERROR(IF(AD134=AH134,AI134,AH134),"---")="---","---",IF(COUNTIF(CALC_CONN_TEI0185_REV03!F:F,IFERROR(IF(AD134=AH134,AI134,AH134),"---"))&gt;0,"---",IFERROR(IF(AD134=AH134,AI134,AH134),"---")))))=0,IF(AH134&lt;&gt;"---",VLOOKUP(AD134,CALC_CONN_TEI0185_REV03!F:M,8,0),IF(IFERROR(IF(AD134=AH134,AI134,AH134),"---")="---","---",IF(COUNTIF(CALC_CONN_TEI0185_REV03!F:F,IFERROR(IF(AD134=AH134,AI134,AH134),"---"))&gt;0,"---",IFERROR(IF(AD134=AH134,AI134,AH134),"---")))),"---")</f>
        <v>---</v>
      </c>
    </row>
    <row r="135" spans="1:37" x14ac:dyDescent="0.25">
      <c r="A135" t="str">
        <f t="shared" si="18"/>
        <v>J3-E33</v>
      </c>
      <c r="B135" t="str">
        <f t="shared" si="19"/>
        <v>NetJ3_E33</v>
      </c>
      <c r="C135" t="str">
        <f t="shared" si="20"/>
        <v>J3-NetJ3_E33</v>
      </c>
      <c r="D135" t="str">
        <f t="shared" si="21"/>
        <v>J3-E33</v>
      </c>
      <c r="E135" t="s">
        <v>271</v>
      </c>
      <c r="F135" t="s">
        <v>617</v>
      </c>
      <c r="G135" t="s">
        <v>618</v>
      </c>
      <c r="L135" t="s">
        <v>619</v>
      </c>
      <c r="M135" t="s">
        <v>288</v>
      </c>
      <c r="N135">
        <v>135.63290000000001</v>
      </c>
      <c r="AB135" t="str">
        <f>B2B!D132</f>
        <v>J2</v>
      </c>
      <c r="AC135" t="str">
        <f>B2B!E132</f>
        <v>30</v>
      </c>
      <c r="AD135" t="str">
        <f t="shared" ref="AD135:AD198" si="22">AB135&amp;"-"&amp;AC135</f>
        <v>J2-30</v>
      </c>
      <c r="AE135" t="e">
        <f t="shared" ref="AE135:AE198" si="23">VLOOKUP(AD135,A:G,7,0)</f>
        <v>#N/A</v>
      </c>
      <c r="AF135" t="str">
        <f t="shared" ref="AF135:AF198" si="24">IF(
IF(
IFERROR(VLOOKUP(AE135,$AM$6:$AM$50,1,),1)=1,1,0),
IFERROR(VLOOKUP($F$2&amp;"-"&amp;AE135,C:G,4,0),
"--"),"---")</f>
        <v>--</v>
      </c>
      <c r="AG135" t="e">
        <f t="shared" ref="AG135:AG198" si="25">IF(AF135&lt;&gt;"---",VLOOKUP(AE135,L:N,3,0),"---")</f>
        <v>#N/A</v>
      </c>
      <c r="AH135" t="str">
        <f>IF(IFERROR(IF(IF(AF135="--",INDEX(D:D,MATCH(AE135,INDEX(B:B,MATCH(AE135,B:B,)+1):B10649,)+MATCH(AE135,B:B,)))=D135,VLOOKUP(AE135,B:D,3,0),IF(AF135="--",INDEX(D:D,MATCH(AE135,INDEX(B:B,MATCH(AE135,B:B,)+1):B10649,)+MATCH(AE135,B:B,)),"---")),"---")=AD135,"---",IFERROR(IF(IF(AF135="--",INDEX(D:D,MATCH(AE135,INDEX(B:B,MATCH(AE135,B:B,)+1):B10649,)+MATCH(AE135,B:B,)))=AD135,VLOOKUP(AE135,B:D,3,0),IF(AF135="--",INDEX(D:D,MATCH(AE135,INDEX(B:B,MATCH(AE135,B:B,)+1):B10649,)+MATCH(AE135,B:B,)),"---")),"---"))</f>
        <v>---</v>
      </c>
      <c r="AI135" t="str">
        <f t="shared" ref="AI135:AI198" si="26">IFERROR(IF(IF(COUNTIF($AO$6:$AQ$150,AE135)&gt;0,"---","--")="---",VLOOKUP(AE135,$AO$6:$AQ$150,2,0),"--"),"---")</f>
        <v>--</v>
      </c>
      <c r="AJ135" t="str">
        <f>IF(COUNTIF(CALC_CONN_TEI0185_REV03!F:F,IF(AH135&lt;&gt;"---",VLOOKUP(AD135,CALC_CONN_TEI0185_REV03!F:M,8,0),IF(IFERROR(IF(AD135=AH135,AI135,AH135),"---")="---","---",IF(COUNTIF(CALC_CONN_TEI0185_REV03!F:F,IFERROR(IF(AD135=AH135,AI135,AH135),"---"))&gt;0,"---",IFERROR(IF(AD135=AH135,AI135,AH135),"---")))))=1,IF(AH135&lt;&gt;"---",VLOOKUP(AD135,CALC_CONN_TEI0185_REV03!F:M,8,0),IF(IFERROR(IF(AD135=AH135,AI135,AH135),"---")="---","---",IF(COUNTIF(CALC_CONN_TEI0185_REV03!F:F,IFERROR(IF(AD135=AH135,AI135,AH135),"---"))&gt;0,"---",IFERROR(IF(AD135=AH135,AI135,AH135),"---")))),"---")</f>
        <v>---</v>
      </c>
      <c r="AK135" t="str">
        <f>IF(COUNTIF(CALC_CONN_TEI0185_REV03!F:F,IF(AH135&lt;&gt;"---",VLOOKUP(AD135,CALC_CONN_TEI0185_REV03!F:M,8,0),IF(IFERROR(IF(AD135=AH135,AI135,AH135),"---")="---","---",IF(COUNTIF(CALC_CONN_TEI0185_REV03!F:F,IFERROR(IF(AD135=AH135,AI135,AH135),"---"))&gt;0,"---",IFERROR(IF(AD135=AH135,AI135,AH135),"---")))))=0,IF(AH135&lt;&gt;"---",VLOOKUP(AD135,CALC_CONN_TEI0185_REV03!F:M,8,0),IF(IFERROR(IF(AD135=AH135,AI135,AH135),"---")="---","---",IF(COUNTIF(CALC_CONN_TEI0185_REV03!F:F,IFERROR(IF(AD135=AH135,AI135,AH135),"---"))&gt;0,"---",IFERROR(IF(AD135=AH135,AI135,AH135),"---")))),"---")</f>
        <v>---</v>
      </c>
    </row>
    <row r="136" spans="1:37" x14ac:dyDescent="0.25">
      <c r="A136" t="str">
        <f t="shared" si="18"/>
        <v>J3-E34</v>
      </c>
      <c r="B136" t="str">
        <f t="shared" si="19"/>
        <v>NetJ3_E34</v>
      </c>
      <c r="C136" t="str">
        <f t="shared" si="20"/>
        <v>J3-NetJ3_E34</v>
      </c>
      <c r="D136" t="str">
        <f t="shared" si="21"/>
        <v>J3-E34</v>
      </c>
      <c r="E136" t="s">
        <v>271</v>
      </c>
      <c r="F136" t="s">
        <v>620</v>
      </c>
      <c r="G136" t="s">
        <v>621</v>
      </c>
      <c r="L136" t="s">
        <v>622</v>
      </c>
      <c r="M136" t="s">
        <v>288</v>
      </c>
      <c r="N136">
        <v>103.3215</v>
      </c>
      <c r="AB136" t="str">
        <f>B2B!D133</f>
        <v>J2</v>
      </c>
      <c r="AC136" t="str">
        <f>B2B!E133</f>
        <v>31</v>
      </c>
      <c r="AD136" t="str">
        <f t="shared" si="22"/>
        <v>J2-31</v>
      </c>
      <c r="AE136" t="e">
        <f t="shared" si="23"/>
        <v>#N/A</v>
      </c>
      <c r="AF136" t="str">
        <f t="shared" si="24"/>
        <v>--</v>
      </c>
      <c r="AG136" t="e">
        <f t="shared" si="25"/>
        <v>#N/A</v>
      </c>
      <c r="AH136" t="str">
        <f>IF(IFERROR(IF(IF(AF136="--",INDEX(D:D,MATCH(AE136,INDEX(B:B,MATCH(AE136,B:B,)+1):B10650,)+MATCH(AE136,B:B,)))=D136,VLOOKUP(AE136,B:D,3,0),IF(AF136="--",INDEX(D:D,MATCH(AE136,INDEX(B:B,MATCH(AE136,B:B,)+1):B10650,)+MATCH(AE136,B:B,)),"---")),"---")=AD136,"---",IFERROR(IF(IF(AF136="--",INDEX(D:D,MATCH(AE136,INDEX(B:B,MATCH(AE136,B:B,)+1):B10650,)+MATCH(AE136,B:B,)))=AD136,VLOOKUP(AE136,B:D,3,0),IF(AF136="--",INDEX(D:D,MATCH(AE136,INDEX(B:B,MATCH(AE136,B:B,)+1):B10650,)+MATCH(AE136,B:B,)),"---")),"---"))</f>
        <v>---</v>
      </c>
      <c r="AI136" t="str">
        <f t="shared" si="26"/>
        <v>--</v>
      </c>
      <c r="AJ136" t="str">
        <f>IF(COUNTIF(CALC_CONN_TEI0185_REV03!F:F,IF(AH136&lt;&gt;"---",VLOOKUP(AD136,CALC_CONN_TEI0185_REV03!F:M,8,0),IF(IFERROR(IF(AD136=AH136,AI136,AH136),"---")="---","---",IF(COUNTIF(CALC_CONN_TEI0185_REV03!F:F,IFERROR(IF(AD136=AH136,AI136,AH136),"---"))&gt;0,"---",IFERROR(IF(AD136=AH136,AI136,AH136),"---")))))=1,IF(AH136&lt;&gt;"---",VLOOKUP(AD136,CALC_CONN_TEI0185_REV03!F:M,8,0),IF(IFERROR(IF(AD136=AH136,AI136,AH136),"---")="---","---",IF(COUNTIF(CALC_CONN_TEI0185_REV03!F:F,IFERROR(IF(AD136=AH136,AI136,AH136),"---"))&gt;0,"---",IFERROR(IF(AD136=AH136,AI136,AH136),"---")))),"---")</f>
        <v>---</v>
      </c>
      <c r="AK136" t="str">
        <f>IF(COUNTIF(CALC_CONN_TEI0185_REV03!F:F,IF(AH136&lt;&gt;"---",VLOOKUP(AD136,CALC_CONN_TEI0185_REV03!F:M,8,0),IF(IFERROR(IF(AD136=AH136,AI136,AH136),"---")="---","---",IF(COUNTIF(CALC_CONN_TEI0185_REV03!F:F,IFERROR(IF(AD136=AH136,AI136,AH136),"---"))&gt;0,"---",IFERROR(IF(AD136=AH136,AI136,AH136),"---")))))=0,IF(AH136&lt;&gt;"---",VLOOKUP(AD136,CALC_CONN_TEI0185_REV03!F:M,8,0),IF(IFERROR(IF(AD136=AH136,AI136,AH136),"---")="---","---",IF(COUNTIF(CALC_CONN_TEI0185_REV03!F:F,IFERROR(IF(AD136=AH136,AI136,AH136),"---"))&gt;0,"---",IFERROR(IF(AD136=AH136,AI136,AH136),"---")))),"---")</f>
        <v>---</v>
      </c>
    </row>
    <row r="137" spans="1:37" x14ac:dyDescent="0.25">
      <c r="A137" t="str">
        <f t="shared" si="18"/>
        <v>J3-E36</v>
      </c>
      <c r="B137" t="str">
        <f t="shared" si="19"/>
        <v>NetJ3_E36</v>
      </c>
      <c r="C137" t="str">
        <f t="shared" si="20"/>
        <v>J3-NetJ3_E36</v>
      </c>
      <c r="D137" t="str">
        <f t="shared" si="21"/>
        <v>J3-E36</v>
      </c>
      <c r="E137" t="s">
        <v>271</v>
      </c>
      <c r="F137" t="s">
        <v>623</v>
      </c>
      <c r="G137" t="s">
        <v>624</v>
      </c>
      <c r="L137" t="s">
        <v>625</v>
      </c>
      <c r="M137" t="s">
        <v>288</v>
      </c>
      <c r="N137">
        <v>103.9975</v>
      </c>
      <c r="AB137" t="str">
        <f>B2B!D134</f>
        <v>J2</v>
      </c>
      <c r="AC137" t="str">
        <f>B2B!E134</f>
        <v>32</v>
      </c>
      <c r="AD137" t="str">
        <f t="shared" si="22"/>
        <v>J2-32</v>
      </c>
      <c r="AE137" t="e">
        <f t="shared" si="23"/>
        <v>#N/A</v>
      </c>
      <c r="AF137" t="str">
        <f t="shared" si="24"/>
        <v>--</v>
      </c>
      <c r="AG137" t="e">
        <f t="shared" si="25"/>
        <v>#N/A</v>
      </c>
      <c r="AH137" t="str">
        <f>IF(IFERROR(IF(IF(AF137="--",INDEX(D:D,MATCH(AE137,INDEX(B:B,MATCH(AE137,B:B,)+1):B10651,)+MATCH(AE137,B:B,)))=D137,VLOOKUP(AE137,B:D,3,0),IF(AF137="--",INDEX(D:D,MATCH(AE137,INDEX(B:B,MATCH(AE137,B:B,)+1):B10651,)+MATCH(AE137,B:B,)),"---")),"---")=AD137,"---",IFERROR(IF(IF(AF137="--",INDEX(D:D,MATCH(AE137,INDEX(B:B,MATCH(AE137,B:B,)+1):B10651,)+MATCH(AE137,B:B,)))=AD137,VLOOKUP(AE137,B:D,3,0),IF(AF137="--",INDEX(D:D,MATCH(AE137,INDEX(B:B,MATCH(AE137,B:B,)+1):B10651,)+MATCH(AE137,B:B,)),"---")),"---"))</f>
        <v>---</v>
      </c>
      <c r="AI137" t="str">
        <f t="shared" si="26"/>
        <v>--</v>
      </c>
      <c r="AJ137" t="str">
        <f>IF(COUNTIF(CALC_CONN_TEI0185_REV03!F:F,IF(AH137&lt;&gt;"---",VLOOKUP(AD137,CALC_CONN_TEI0185_REV03!F:M,8,0),IF(IFERROR(IF(AD137=AH137,AI137,AH137),"---")="---","---",IF(COUNTIF(CALC_CONN_TEI0185_REV03!F:F,IFERROR(IF(AD137=AH137,AI137,AH137),"---"))&gt;0,"---",IFERROR(IF(AD137=AH137,AI137,AH137),"---")))))=1,IF(AH137&lt;&gt;"---",VLOOKUP(AD137,CALC_CONN_TEI0185_REV03!F:M,8,0),IF(IFERROR(IF(AD137=AH137,AI137,AH137),"---")="---","---",IF(COUNTIF(CALC_CONN_TEI0185_REV03!F:F,IFERROR(IF(AD137=AH137,AI137,AH137),"---"))&gt;0,"---",IFERROR(IF(AD137=AH137,AI137,AH137),"---")))),"---")</f>
        <v>---</v>
      </c>
      <c r="AK137" t="str">
        <f>IF(COUNTIF(CALC_CONN_TEI0185_REV03!F:F,IF(AH137&lt;&gt;"---",VLOOKUP(AD137,CALC_CONN_TEI0185_REV03!F:M,8,0),IF(IFERROR(IF(AD137=AH137,AI137,AH137),"---")="---","---",IF(COUNTIF(CALC_CONN_TEI0185_REV03!F:F,IFERROR(IF(AD137=AH137,AI137,AH137),"---"))&gt;0,"---",IFERROR(IF(AD137=AH137,AI137,AH137),"---")))))=0,IF(AH137&lt;&gt;"---",VLOOKUP(AD137,CALC_CONN_TEI0185_REV03!F:M,8,0),IF(IFERROR(IF(AD137=AH137,AI137,AH137),"---")="---","---",IF(COUNTIF(CALC_CONN_TEI0185_REV03!F:F,IFERROR(IF(AD137=AH137,AI137,AH137),"---"))&gt;0,"---",IFERROR(IF(AD137=AH137,AI137,AH137),"---")))),"---")</f>
        <v>---</v>
      </c>
    </row>
    <row r="138" spans="1:37" x14ac:dyDescent="0.25">
      <c r="A138" t="str">
        <f t="shared" si="18"/>
        <v>J3-E37</v>
      </c>
      <c r="B138" t="str">
        <f t="shared" si="19"/>
        <v>NetJ3_E37</v>
      </c>
      <c r="C138" t="str">
        <f t="shared" si="20"/>
        <v>J3-NetJ3_E37</v>
      </c>
      <c r="D138" t="str">
        <f t="shared" si="21"/>
        <v>J3-E37</v>
      </c>
      <c r="E138" t="s">
        <v>271</v>
      </c>
      <c r="F138" t="s">
        <v>626</v>
      </c>
      <c r="G138" t="s">
        <v>627</v>
      </c>
      <c r="L138" t="s">
        <v>628</v>
      </c>
      <c r="M138" t="s">
        <v>288</v>
      </c>
      <c r="N138">
        <v>103.1974</v>
      </c>
      <c r="AB138" t="str">
        <f>B2B!D135</f>
        <v>J2</v>
      </c>
      <c r="AC138" t="str">
        <f>B2B!E135</f>
        <v>33</v>
      </c>
      <c r="AD138" t="str">
        <f t="shared" si="22"/>
        <v>J2-33</v>
      </c>
      <c r="AE138" t="e">
        <f t="shared" si="23"/>
        <v>#N/A</v>
      </c>
      <c r="AF138" t="str">
        <f t="shared" si="24"/>
        <v>--</v>
      </c>
      <c r="AG138" t="e">
        <f t="shared" si="25"/>
        <v>#N/A</v>
      </c>
      <c r="AH138" t="str">
        <f>IF(IFERROR(IF(IF(AF138="--",INDEX(D:D,MATCH(AE138,INDEX(B:B,MATCH(AE138,B:B,)+1):B10652,)+MATCH(AE138,B:B,)))=D138,VLOOKUP(AE138,B:D,3,0),IF(AF138="--",INDEX(D:D,MATCH(AE138,INDEX(B:B,MATCH(AE138,B:B,)+1):B10652,)+MATCH(AE138,B:B,)),"---")),"---")=AD138,"---",IFERROR(IF(IF(AF138="--",INDEX(D:D,MATCH(AE138,INDEX(B:B,MATCH(AE138,B:B,)+1):B10652,)+MATCH(AE138,B:B,)))=AD138,VLOOKUP(AE138,B:D,3,0),IF(AF138="--",INDEX(D:D,MATCH(AE138,INDEX(B:B,MATCH(AE138,B:B,)+1):B10652,)+MATCH(AE138,B:B,)),"---")),"---"))</f>
        <v>---</v>
      </c>
      <c r="AI138" t="str">
        <f t="shared" si="26"/>
        <v>--</v>
      </c>
      <c r="AJ138" t="str">
        <f>IF(COUNTIF(CALC_CONN_TEI0185_REV03!F:F,IF(AH138&lt;&gt;"---",VLOOKUP(AD138,CALC_CONN_TEI0185_REV03!F:M,8,0),IF(IFERROR(IF(AD138=AH138,AI138,AH138),"---")="---","---",IF(COUNTIF(CALC_CONN_TEI0185_REV03!F:F,IFERROR(IF(AD138=AH138,AI138,AH138),"---"))&gt;0,"---",IFERROR(IF(AD138=AH138,AI138,AH138),"---")))))=1,IF(AH138&lt;&gt;"---",VLOOKUP(AD138,CALC_CONN_TEI0185_REV03!F:M,8,0),IF(IFERROR(IF(AD138=AH138,AI138,AH138),"---")="---","---",IF(COUNTIF(CALC_CONN_TEI0185_REV03!F:F,IFERROR(IF(AD138=AH138,AI138,AH138),"---"))&gt;0,"---",IFERROR(IF(AD138=AH138,AI138,AH138),"---")))),"---")</f>
        <v>---</v>
      </c>
      <c r="AK138" t="str">
        <f>IF(COUNTIF(CALC_CONN_TEI0185_REV03!F:F,IF(AH138&lt;&gt;"---",VLOOKUP(AD138,CALC_CONN_TEI0185_REV03!F:M,8,0),IF(IFERROR(IF(AD138=AH138,AI138,AH138),"---")="---","---",IF(COUNTIF(CALC_CONN_TEI0185_REV03!F:F,IFERROR(IF(AD138=AH138,AI138,AH138),"---"))&gt;0,"---",IFERROR(IF(AD138=AH138,AI138,AH138),"---")))))=0,IF(AH138&lt;&gt;"---",VLOOKUP(AD138,CALC_CONN_TEI0185_REV03!F:M,8,0),IF(IFERROR(IF(AD138=AH138,AI138,AH138),"---")="---","---",IF(COUNTIF(CALC_CONN_TEI0185_REV03!F:F,IFERROR(IF(AD138=AH138,AI138,AH138),"---"))&gt;0,"---",IFERROR(IF(AD138=AH138,AI138,AH138),"---")))),"---")</f>
        <v>---</v>
      </c>
    </row>
    <row r="139" spans="1:37" x14ac:dyDescent="0.25">
      <c r="A139" t="str">
        <f t="shared" si="18"/>
        <v>J3-F4</v>
      </c>
      <c r="B139" t="str">
        <f t="shared" si="19"/>
        <v>NetJ3_F4</v>
      </c>
      <c r="C139" t="str">
        <f t="shared" si="20"/>
        <v>J3-NetJ3_F4</v>
      </c>
      <c r="D139" t="str">
        <f t="shared" si="21"/>
        <v>J3-F4</v>
      </c>
      <c r="E139" t="s">
        <v>271</v>
      </c>
      <c r="F139" t="s">
        <v>483</v>
      </c>
      <c r="G139" t="s">
        <v>629</v>
      </c>
      <c r="L139" t="s">
        <v>630</v>
      </c>
      <c r="M139" t="s">
        <v>288</v>
      </c>
      <c r="N139">
        <v>174.00460000000001</v>
      </c>
      <c r="AB139" t="str">
        <f>B2B!D136</f>
        <v>J2</v>
      </c>
      <c r="AC139" t="str">
        <f>B2B!E136</f>
        <v>34</v>
      </c>
      <c r="AD139" t="str">
        <f t="shared" si="22"/>
        <v>J2-34</v>
      </c>
      <c r="AE139" t="e">
        <f t="shared" si="23"/>
        <v>#N/A</v>
      </c>
      <c r="AF139" t="str">
        <f t="shared" si="24"/>
        <v>--</v>
      </c>
      <c r="AG139" t="e">
        <f t="shared" si="25"/>
        <v>#N/A</v>
      </c>
      <c r="AH139" t="str">
        <f>IF(IFERROR(IF(IF(AF139="--",INDEX(D:D,MATCH(AE139,INDEX(B:B,MATCH(AE139,B:B,)+1):B10653,)+MATCH(AE139,B:B,)))=D139,VLOOKUP(AE139,B:D,3,0),IF(AF139="--",INDEX(D:D,MATCH(AE139,INDEX(B:B,MATCH(AE139,B:B,)+1):B10653,)+MATCH(AE139,B:B,)),"---")),"---")=AD139,"---",IFERROR(IF(IF(AF139="--",INDEX(D:D,MATCH(AE139,INDEX(B:B,MATCH(AE139,B:B,)+1):B10653,)+MATCH(AE139,B:B,)))=AD139,VLOOKUP(AE139,B:D,3,0),IF(AF139="--",INDEX(D:D,MATCH(AE139,INDEX(B:B,MATCH(AE139,B:B,)+1):B10653,)+MATCH(AE139,B:B,)),"---")),"---"))</f>
        <v>---</v>
      </c>
      <c r="AI139" t="str">
        <f t="shared" si="26"/>
        <v>--</v>
      </c>
      <c r="AJ139" t="str">
        <f>IF(COUNTIF(CALC_CONN_TEI0185_REV03!F:F,IF(AH139&lt;&gt;"---",VLOOKUP(AD139,CALC_CONN_TEI0185_REV03!F:M,8,0),IF(IFERROR(IF(AD139=AH139,AI139,AH139),"---")="---","---",IF(COUNTIF(CALC_CONN_TEI0185_REV03!F:F,IFERROR(IF(AD139=AH139,AI139,AH139),"---"))&gt;0,"---",IFERROR(IF(AD139=AH139,AI139,AH139),"---")))))=1,IF(AH139&lt;&gt;"---",VLOOKUP(AD139,CALC_CONN_TEI0185_REV03!F:M,8,0),IF(IFERROR(IF(AD139=AH139,AI139,AH139),"---")="---","---",IF(COUNTIF(CALC_CONN_TEI0185_REV03!F:F,IFERROR(IF(AD139=AH139,AI139,AH139),"---"))&gt;0,"---",IFERROR(IF(AD139=AH139,AI139,AH139),"---")))),"---")</f>
        <v>---</v>
      </c>
      <c r="AK139" t="str">
        <f>IF(COUNTIF(CALC_CONN_TEI0185_REV03!F:F,IF(AH139&lt;&gt;"---",VLOOKUP(AD139,CALC_CONN_TEI0185_REV03!F:M,8,0),IF(IFERROR(IF(AD139=AH139,AI139,AH139),"---")="---","---",IF(COUNTIF(CALC_CONN_TEI0185_REV03!F:F,IFERROR(IF(AD139=AH139,AI139,AH139),"---"))&gt;0,"---",IFERROR(IF(AD139=AH139,AI139,AH139),"---")))))=0,IF(AH139&lt;&gt;"---",VLOOKUP(AD139,CALC_CONN_TEI0185_REV03!F:M,8,0),IF(IFERROR(IF(AD139=AH139,AI139,AH139),"---")="---","---",IF(COUNTIF(CALC_CONN_TEI0185_REV03!F:F,IFERROR(IF(AD139=AH139,AI139,AH139),"---"))&gt;0,"---",IFERROR(IF(AD139=AH139,AI139,AH139),"---")))),"---")</f>
        <v>---</v>
      </c>
    </row>
    <row r="140" spans="1:37" x14ac:dyDescent="0.25">
      <c r="A140" t="str">
        <f t="shared" si="18"/>
        <v>J3-F5</v>
      </c>
      <c r="B140" t="str">
        <f t="shared" si="19"/>
        <v>NetJ3_F5</v>
      </c>
      <c r="C140" t="str">
        <f t="shared" si="20"/>
        <v>J3-NetJ3_F5</v>
      </c>
      <c r="D140" t="str">
        <f t="shared" si="21"/>
        <v>J3-F5</v>
      </c>
      <c r="E140" t="s">
        <v>271</v>
      </c>
      <c r="F140" t="s">
        <v>631</v>
      </c>
      <c r="G140" t="s">
        <v>632</v>
      </c>
      <c r="L140" t="s">
        <v>633</v>
      </c>
      <c r="M140" t="s">
        <v>288</v>
      </c>
      <c r="N140">
        <v>103.37949999999999</v>
      </c>
      <c r="AB140" t="str">
        <f>B2B!D137</f>
        <v>J2</v>
      </c>
      <c r="AC140" t="str">
        <f>B2B!E137</f>
        <v>35</v>
      </c>
      <c r="AD140" t="str">
        <f t="shared" si="22"/>
        <v>J2-35</v>
      </c>
      <c r="AE140" t="e">
        <f t="shared" si="23"/>
        <v>#N/A</v>
      </c>
      <c r="AF140" t="str">
        <f t="shared" si="24"/>
        <v>--</v>
      </c>
      <c r="AG140" t="e">
        <f t="shared" si="25"/>
        <v>#N/A</v>
      </c>
      <c r="AH140" t="str">
        <f>IF(IFERROR(IF(IF(AF140="--",INDEX(D:D,MATCH(AE140,INDEX(B:B,MATCH(AE140,B:B,)+1):B10654,)+MATCH(AE140,B:B,)))=D140,VLOOKUP(AE140,B:D,3,0),IF(AF140="--",INDEX(D:D,MATCH(AE140,INDEX(B:B,MATCH(AE140,B:B,)+1):B10654,)+MATCH(AE140,B:B,)),"---")),"---")=AD140,"---",IFERROR(IF(IF(AF140="--",INDEX(D:D,MATCH(AE140,INDEX(B:B,MATCH(AE140,B:B,)+1):B10654,)+MATCH(AE140,B:B,)))=AD140,VLOOKUP(AE140,B:D,3,0),IF(AF140="--",INDEX(D:D,MATCH(AE140,INDEX(B:B,MATCH(AE140,B:B,)+1):B10654,)+MATCH(AE140,B:B,)),"---")),"---"))</f>
        <v>---</v>
      </c>
      <c r="AI140" t="str">
        <f t="shared" si="26"/>
        <v>--</v>
      </c>
      <c r="AJ140" t="str">
        <f>IF(COUNTIF(CALC_CONN_TEI0185_REV03!F:F,IF(AH140&lt;&gt;"---",VLOOKUP(AD140,CALC_CONN_TEI0185_REV03!F:M,8,0),IF(IFERROR(IF(AD140=AH140,AI140,AH140),"---")="---","---",IF(COUNTIF(CALC_CONN_TEI0185_REV03!F:F,IFERROR(IF(AD140=AH140,AI140,AH140),"---"))&gt;0,"---",IFERROR(IF(AD140=AH140,AI140,AH140),"---")))))=1,IF(AH140&lt;&gt;"---",VLOOKUP(AD140,CALC_CONN_TEI0185_REV03!F:M,8,0),IF(IFERROR(IF(AD140=AH140,AI140,AH140),"---")="---","---",IF(COUNTIF(CALC_CONN_TEI0185_REV03!F:F,IFERROR(IF(AD140=AH140,AI140,AH140),"---"))&gt;0,"---",IFERROR(IF(AD140=AH140,AI140,AH140),"---")))),"---")</f>
        <v>---</v>
      </c>
      <c r="AK140" t="str">
        <f>IF(COUNTIF(CALC_CONN_TEI0185_REV03!F:F,IF(AH140&lt;&gt;"---",VLOOKUP(AD140,CALC_CONN_TEI0185_REV03!F:M,8,0),IF(IFERROR(IF(AD140=AH140,AI140,AH140),"---")="---","---",IF(COUNTIF(CALC_CONN_TEI0185_REV03!F:F,IFERROR(IF(AD140=AH140,AI140,AH140),"---"))&gt;0,"---",IFERROR(IF(AD140=AH140,AI140,AH140),"---")))))=0,IF(AH140&lt;&gt;"---",VLOOKUP(AD140,CALC_CONN_TEI0185_REV03!F:M,8,0),IF(IFERROR(IF(AD140=AH140,AI140,AH140),"---")="---","---",IF(COUNTIF(CALC_CONN_TEI0185_REV03!F:F,IFERROR(IF(AD140=AH140,AI140,AH140),"---"))&gt;0,"---",IFERROR(IF(AD140=AH140,AI140,AH140),"---")))),"---")</f>
        <v>---</v>
      </c>
    </row>
    <row r="141" spans="1:37" x14ac:dyDescent="0.25">
      <c r="A141" t="str">
        <f t="shared" si="18"/>
        <v>J3-F7</v>
      </c>
      <c r="B141" t="str">
        <f t="shared" si="19"/>
        <v>NetJ3_F7</v>
      </c>
      <c r="C141" t="str">
        <f t="shared" si="20"/>
        <v>J3-NetJ3_F7</v>
      </c>
      <c r="D141" t="str">
        <f t="shared" si="21"/>
        <v>J3-F7</v>
      </c>
      <c r="E141" t="s">
        <v>271</v>
      </c>
      <c r="F141" t="s">
        <v>634</v>
      </c>
      <c r="G141" t="s">
        <v>635</v>
      </c>
      <c r="L141" t="s">
        <v>636</v>
      </c>
      <c r="M141" t="s">
        <v>288</v>
      </c>
      <c r="N141">
        <v>170.03440000000001</v>
      </c>
      <c r="AB141" t="str">
        <f>B2B!D138</f>
        <v>J2</v>
      </c>
      <c r="AC141" t="str">
        <f>B2B!E138</f>
        <v>36</v>
      </c>
      <c r="AD141" t="str">
        <f t="shared" si="22"/>
        <v>J2-36</v>
      </c>
      <c r="AE141" t="e">
        <f t="shared" si="23"/>
        <v>#N/A</v>
      </c>
      <c r="AF141" t="str">
        <f t="shared" si="24"/>
        <v>--</v>
      </c>
      <c r="AG141" t="e">
        <f t="shared" si="25"/>
        <v>#N/A</v>
      </c>
      <c r="AH141" t="str">
        <f>IF(IFERROR(IF(IF(AF141="--",INDEX(D:D,MATCH(AE141,INDEX(B:B,MATCH(AE141,B:B,)+1):B10655,)+MATCH(AE141,B:B,)))=D141,VLOOKUP(AE141,B:D,3,0),IF(AF141="--",INDEX(D:D,MATCH(AE141,INDEX(B:B,MATCH(AE141,B:B,)+1):B10655,)+MATCH(AE141,B:B,)),"---")),"---")=AD141,"---",IFERROR(IF(IF(AF141="--",INDEX(D:D,MATCH(AE141,INDEX(B:B,MATCH(AE141,B:B,)+1):B10655,)+MATCH(AE141,B:B,)))=AD141,VLOOKUP(AE141,B:D,3,0),IF(AF141="--",INDEX(D:D,MATCH(AE141,INDEX(B:B,MATCH(AE141,B:B,)+1):B10655,)+MATCH(AE141,B:B,)),"---")),"---"))</f>
        <v>---</v>
      </c>
      <c r="AI141" t="str">
        <f t="shared" si="26"/>
        <v>--</v>
      </c>
      <c r="AJ141" t="str">
        <f>IF(COUNTIF(CALC_CONN_TEI0185_REV03!F:F,IF(AH141&lt;&gt;"---",VLOOKUP(AD141,CALC_CONN_TEI0185_REV03!F:M,8,0),IF(IFERROR(IF(AD141=AH141,AI141,AH141),"---")="---","---",IF(COUNTIF(CALC_CONN_TEI0185_REV03!F:F,IFERROR(IF(AD141=AH141,AI141,AH141),"---"))&gt;0,"---",IFERROR(IF(AD141=AH141,AI141,AH141),"---")))))=1,IF(AH141&lt;&gt;"---",VLOOKUP(AD141,CALC_CONN_TEI0185_REV03!F:M,8,0),IF(IFERROR(IF(AD141=AH141,AI141,AH141),"---")="---","---",IF(COUNTIF(CALC_CONN_TEI0185_REV03!F:F,IFERROR(IF(AD141=AH141,AI141,AH141),"---"))&gt;0,"---",IFERROR(IF(AD141=AH141,AI141,AH141),"---")))),"---")</f>
        <v>---</v>
      </c>
      <c r="AK141" t="str">
        <f>IF(COUNTIF(CALC_CONN_TEI0185_REV03!F:F,IF(AH141&lt;&gt;"---",VLOOKUP(AD141,CALC_CONN_TEI0185_REV03!F:M,8,0),IF(IFERROR(IF(AD141=AH141,AI141,AH141),"---")="---","---",IF(COUNTIF(CALC_CONN_TEI0185_REV03!F:F,IFERROR(IF(AD141=AH141,AI141,AH141),"---"))&gt;0,"---",IFERROR(IF(AD141=AH141,AI141,AH141),"---")))))=0,IF(AH141&lt;&gt;"---",VLOOKUP(AD141,CALC_CONN_TEI0185_REV03!F:M,8,0),IF(IFERROR(IF(AD141=AH141,AI141,AH141),"---")="---","---",IF(COUNTIF(CALC_CONN_TEI0185_REV03!F:F,IFERROR(IF(AD141=AH141,AI141,AH141),"---"))&gt;0,"---",IFERROR(IF(AD141=AH141,AI141,AH141),"---")))),"---")</f>
        <v>---</v>
      </c>
    </row>
    <row r="142" spans="1:37" x14ac:dyDescent="0.25">
      <c r="A142" t="str">
        <f t="shared" si="18"/>
        <v>J3-F8</v>
      </c>
      <c r="B142" t="str">
        <f t="shared" si="19"/>
        <v>NetJ3_F8</v>
      </c>
      <c r="C142" t="str">
        <f t="shared" si="20"/>
        <v>J3-NetJ3_F8</v>
      </c>
      <c r="D142" t="str">
        <f t="shared" si="21"/>
        <v>J3-F8</v>
      </c>
      <c r="E142" t="s">
        <v>271</v>
      </c>
      <c r="F142" t="s">
        <v>637</v>
      </c>
      <c r="G142" t="s">
        <v>638</v>
      </c>
      <c r="L142" t="s">
        <v>639</v>
      </c>
      <c r="M142" t="s">
        <v>288</v>
      </c>
      <c r="N142">
        <v>174.07859999999999</v>
      </c>
      <c r="AB142" t="str">
        <f>B2B!D139</f>
        <v>J2</v>
      </c>
      <c r="AC142" t="str">
        <f>B2B!E139</f>
        <v>37</v>
      </c>
      <c r="AD142" t="str">
        <f t="shared" si="22"/>
        <v>J2-37</v>
      </c>
      <c r="AE142" t="e">
        <f t="shared" si="23"/>
        <v>#N/A</v>
      </c>
      <c r="AF142" t="str">
        <f t="shared" si="24"/>
        <v>--</v>
      </c>
      <c r="AG142" t="e">
        <f t="shared" si="25"/>
        <v>#N/A</v>
      </c>
      <c r="AH142" t="str">
        <f>IF(IFERROR(IF(IF(AF142="--",INDEX(D:D,MATCH(AE142,INDEX(B:B,MATCH(AE142,B:B,)+1):B10656,)+MATCH(AE142,B:B,)))=D142,VLOOKUP(AE142,B:D,3,0),IF(AF142="--",INDEX(D:D,MATCH(AE142,INDEX(B:B,MATCH(AE142,B:B,)+1):B10656,)+MATCH(AE142,B:B,)),"---")),"---")=AD142,"---",IFERROR(IF(IF(AF142="--",INDEX(D:D,MATCH(AE142,INDEX(B:B,MATCH(AE142,B:B,)+1):B10656,)+MATCH(AE142,B:B,)))=AD142,VLOOKUP(AE142,B:D,3,0),IF(AF142="--",INDEX(D:D,MATCH(AE142,INDEX(B:B,MATCH(AE142,B:B,)+1):B10656,)+MATCH(AE142,B:B,)),"---")),"---"))</f>
        <v>---</v>
      </c>
      <c r="AI142" t="str">
        <f t="shared" si="26"/>
        <v>--</v>
      </c>
      <c r="AJ142" t="str">
        <f>IF(COUNTIF(CALC_CONN_TEI0185_REV03!F:F,IF(AH142&lt;&gt;"---",VLOOKUP(AD142,CALC_CONN_TEI0185_REV03!F:M,8,0),IF(IFERROR(IF(AD142=AH142,AI142,AH142),"---")="---","---",IF(COUNTIF(CALC_CONN_TEI0185_REV03!F:F,IFERROR(IF(AD142=AH142,AI142,AH142),"---"))&gt;0,"---",IFERROR(IF(AD142=AH142,AI142,AH142),"---")))))=1,IF(AH142&lt;&gt;"---",VLOOKUP(AD142,CALC_CONN_TEI0185_REV03!F:M,8,0),IF(IFERROR(IF(AD142=AH142,AI142,AH142),"---")="---","---",IF(COUNTIF(CALC_CONN_TEI0185_REV03!F:F,IFERROR(IF(AD142=AH142,AI142,AH142),"---"))&gt;0,"---",IFERROR(IF(AD142=AH142,AI142,AH142),"---")))),"---")</f>
        <v>---</v>
      </c>
      <c r="AK142" t="str">
        <f>IF(COUNTIF(CALC_CONN_TEI0185_REV03!F:F,IF(AH142&lt;&gt;"---",VLOOKUP(AD142,CALC_CONN_TEI0185_REV03!F:M,8,0),IF(IFERROR(IF(AD142=AH142,AI142,AH142),"---")="---","---",IF(COUNTIF(CALC_CONN_TEI0185_REV03!F:F,IFERROR(IF(AD142=AH142,AI142,AH142),"---"))&gt;0,"---",IFERROR(IF(AD142=AH142,AI142,AH142),"---")))))=0,IF(AH142&lt;&gt;"---",VLOOKUP(AD142,CALC_CONN_TEI0185_REV03!F:M,8,0),IF(IFERROR(IF(AD142=AH142,AI142,AH142),"---")="---","---",IF(COUNTIF(CALC_CONN_TEI0185_REV03!F:F,IFERROR(IF(AD142=AH142,AI142,AH142),"---"))&gt;0,"---",IFERROR(IF(AD142=AH142,AI142,AH142),"---")))),"---")</f>
        <v>---</v>
      </c>
    </row>
    <row r="143" spans="1:37" x14ac:dyDescent="0.25">
      <c r="A143" t="str">
        <f t="shared" si="18"/>
        <v>J3-F10</v>
      </c>
      <c r="B143" t="str">
        <f t="shared" si="19"/>
        <v>NetJ3_F10</v>
      </c>
      <c r="C143" t="str">
        <f t="shared" si="20"/>
        <v>J3-NetJ3_F10</v>
      </c>
      <c r="D143" t="str">
        <f t="shared" si="21"/>
        <v>J3-F10</v>
      </c>
      <c r="E143" t="s">
        <v>271</v>
      </c>
      <c r="F143" t="s">
        <v>640</v>
      </c>
      <c r="G143" t="s">
        <v>641</v>
      </c>
      <c r="L143" t="s">
        <v>642</v>
      </c>
      <c r="M143" t="s">
        <v>288</v>
      </c>
      <c r="N143">
        <v>171.83709999999999</v>
      </c>
      <c r="AB143" t="str">
        <f>B2B!D140</f>
        <v>J2</v>
      </c>
      <c r="AC143" t="str">
        <f>B2B!E140</f>
        <v>38</v>
      </c>
      <c r="AD143" t="str">
        <f t="shared" si="22"/>
        <v>J2-38</v>
      </c>
      <c r="AE143" t="e">
        <f t="shared" si="23"/>
        <v>#N/A</v>
      </c>
      <c r="AF143" t="str">
        <f t="shared" si="24"/>
        <v>--</v>
      </c>
      <c r="AG143" t="e">
        <f t="shared" si="25"/>
        <v>#N/A</v>
      </c>
      <c r="AH143" t="str">
        <f>IF(IFERROR(IF(IF(AF143="--",INDEX(D:D,MATCH(AE143,INDEX(B:B,MATCH(AE143,B:B,)+1):B10657,)+MATCH(AE143,B:B,)))=D143,VLOOKUP(AE143,B:D,3,0),IF(AF143="--",INDEX(D:D,MATCH(AE143,INDEX(B:B,MATCH(AE143,B:B,)+1):B10657,)+MATCH(AE143,B:B,)),"---")),"---")=AD143,"---",IFERROR(IF(IF(AF143="--",INDEX(D:D,MATCH(AE143,INDEX(B:B,MATCH(AE143,B:B,)+1):B10657,)+MATCH(AE143,B:B,)))=AD143,VLOOKUP(AE143,B:D,3,0),IF(AF143="--",INDEX(D:D,MATCH(AE143,INDEX(B:B,MATCH(AE143,B:B,)+1):B10657,)+MATCH(AE143,B:B,)),"---")),"---"))</f>
        <v>---</v>
      </c>
      <c r="AI143" t="str">
        <f t="shared" si="26"/>
        <v>--</v>
      </c>
      <c r="AJ143" t="str">
        <f>IF(COUNTIF(CALC_CONN_TEI0185_REV03!F:F,IF(AH143&lt;&gt;"---",VLOOKUP(AD143,CALC_CONN_TEI0185_REV03!F:M,8,0),IF(IFERROR(IF(AD143=AH143,AI143,AH143),"---")="---","---",IF(COUNTIF(CALC_CONN_TEI0185_REV03!F:F,IFERROR(IF(AD143=AH143,AI143,AH143),"---"))&gt;0,"---",IFERROR(IF(AD143=AH143,AI143,AH143),"---")))))=1,IF(AH143&lt;&gt;"---",VLOOKUP(AD143,CALC_CONN_TEI0185_REV03!F:M,8,0),IF(IFERROR(IF(AD143=AH143,AI143,AH143),"---")="---","---",IF(COUNTIF(CALC_CONN_TEI0185_REV03!F:F,IFERROR(IF(AD143=AH143,AI143,AH143),"---"))&gt;0,"---",IFERROR(IF(AD143=AH143,AI143,AH143),"---")))),"---")</f>
        <v>---</v>
      </c>
      <c r="AK143" t="str">
        <f>IF(COUNTIF(CALC_CONN_TEI0185_REV03!F:F,IF(AH143&lt;&gt;"---",VLOOKUP(AD143,CALC_CONN_TEI0185_REV03!F:M,8,0),IF(IFERROR(IF(AD143=AH143,AI143,AH143),"---")="---","---",IF(COUNTIF(CALC_CONN_TEI0185_REV03!F:F,IFERROR(IF(AD143=AH143,AI143,AH143),"---"))&gt;0,"---",IFERROR(IF(AD143=AH143,AI143,AH143),"---")))))=0,IF(AH143&lt;&gt;"---",VLOOKUP(AD143,CALC_CONN_TEI0185_REV03!F:M,8,0),IF(IFERROR(IF(AD143=AH143,AI143,AH143),"---")="---","---",IF(COUNTIF(CALC_CONN_TEI0185_REV03!F:F,IFERROR(IF(AD143=AH143,AI143,AH143),"---"))&gt;0,"---",IFERROR(IF(AD143=AH143,AI143,AH143),"---")))),"---")</f>
        <v>---</v>
      </c>
    </row>
    <row r="144" spans="1:37" x14ac:dyDescent="0.25">
      <c r="A144" t="str">
        <f t="shared" si="18"/>
        <v>J3-F11</v>
      </c>
      <c r="B144" t="str">
        <f t="shared" si="19"/>
        <v>NetJ3_F11</v>
      </c>
      <c r="C144" t="str">
        <f t="shared" si="20"/>
        <v>J3-NetJ3_F11</v>
      </c>
      <c r="D144" t="str">
        <f t="shared" si="21"/>
        <v>J3-F11</v>
      </c>
      <c r="E144" t="s">
        <v>271</v>
      </c>
      <c r="F144" t="s">
        <v>643</v>
      </c>
      <c r="G144" t="s">
        <v>644</v>
      </c>
      <c r="L144" t="s">
        <v>645</v>
      </c>
      <c r="M144" t="s">
        <v>288</v>
      </c>
      <c r="N144">
        <v>147.7388</v>
      </c>
      <c r="AB144" t="str">
        <f>B2B!D141</f>
        <v>J2</v>
      </c>
      <c r="AC144" t="str">
        <f>B2B!E141</f>
        <v>39</v>
      </c>
      <c r="AD144" t="str">
        <f t="shared" si="22"/>
        <v>J2-39</v>
      </c>
      <c r="AE144" t="e">
        <f t="shared" si="23"/>
        <v>#N/A</v>
      </c>
      <c r="AF144" t="str">
        <f t="shared" si="24"/>
        <v>--</v>
      </c>
      <c r="AG144" t="e">
        <f t="shared" si="25"/>
        <v>#N/A</v>
      </c>
      <c r="AH144" t="str">
        <f>IF(IFERROR(IF(IF(AF144="--",INDEX(D:D,MATCH(AE144,INDEX(B:B,MATCH(AE144,B:B,)+1):B10658,)+MATCH(AE144,B:B,)))=D144,VLOOKUP(AE144,B:D,3,0),IF(AF144="--",INDEX(D:D,MATCH(AE144,INDEX(B:B,MATCH(AE144,B:B,)+1):B10658,)+MATCH(AE144,B:B,)),"---")),"---")=AD144,"---",IFERROR(IF(IF(AF144="--",INDEX(D:D,MATCH(AE144,INDEX(B:B,MATCH(AE144,B:B,)+1):B10658,)+MATCH(AE144,B:B,)))=AD144,VLOOKUP(AE144,B:D,3,0),IF(AF144="--",INDEX(D:D,MATCH(AE144,INDEX(B:B,MATCH(AE144,B:B,)+1):B10658,)+MATCH(AE144,B:B,)),"---")),"---"))</f>
        <v>---</v>
      </c>
      <c r="AI144" t="str">
        <f t="shared" si="26"/>
        <v>--</v>
      </c>
      <c r="AJ144" t="str">
        <f>IF(COUNTIF(CALC_CONN_TEI0185_REV03!F:F,IF(AH144&lt;&gt;"---",VLOOKUP(AD144,CALC_CONN_TEI0185_REV03!F:M,8,0),IF(IFERROR(IF(AD144=AH144,AI144,AH144),"---")="---","---",IF(COUNTIF(CALC_CONN_TEI0185_REV03!F:F,IFERROR(IF(AD144=AH144,AI144,AH144),"---"))&gt;0,"---",IFERROR(IF(AD144=AH144,AI144,AH144),"---")))))=1,IF(AH144&lt;&gt;"---",VLOOKUP(AD144,CALC_CONN_TEI0185_REV03!F:M,8,0),IF(IFERROR(IF(AD144=AH144,AI144,AH144),"---")="---","---",IF(COUNTIF(CALC_CONN_TEI0185_REV03!F:F,IFERROR(IF(AD144=AH144,AI144,AH144),"---"))&gt;0,"---",IFERROR(IF(AD144=AH144,AI144,AH144),"---")))),"---")</f>
        <v>---</v>
      </c>
      <c r="AK144" t="str">
        <f>IF(COUNTIF(CALC_CONN_TEI0185_REV03!F:F,IF(AH144&lt;&gt;"---",VLOOKUP(AD144,CALC_CONN_TEI0185_REV03!F:M,8,0),IF(IFERROR(IF(AD144=AH144,AI144,AH144),"---")="---","---",IF(COUNTIF(CALC_CONN_TEI0185_REV03!F:F,IFERROR(IF(AD144=AH144,AI144,AH144),"---"))&gt;0,"---",IFERROR(IF(AD144=AH144,AI144,AH144),"---")))))=0,IF(AH144&lt;&gt;"---",VLOOKUP(AD144,CALC_CONN_TEI0185_REV03!F:M,8,0),IF(IFERROR(IF(AD144=AH144,AI144,AH144),"---")="---","---",IF(COUNTIF(CALC_CONN_TEI0185_REV03!F:F,IFERROR(IF(AD144=AH144,AI144,AH144),"---"))&gt;0,"---",IFERROR(IF(AD144=AH144,AI144,AH144),"---")))),"---")</f>
        <v>---</v>
      </c>
    </row>
    <row r="145" spans="1:37" x14ac:dyDescent="0.25">
      <c r="A145" t="str">
        <f t="shared" si="18"/>
        <v>J3-F13</v>
      </c>
      <c r="B145" t="str">
        <f t="shared" si="19"/>
        <v>NetJ3_F13</v>
      </c>
      <c r="C145" t="str">
        <f t="shared" si="20"/>
        <v>J3-NetJ3_F13</v>
      </c>
      <c r="D145" t="str">
        <f t="shared" si="21"/>
        <v>J3-F13</v>
      </c>
      <c r="E145" t="s">
        <v>271</v>
      </c>
      <c r="F145" t="s">
        <v>646</v>
      </c>
      <c r="G145" t="s">
        <v>647</v>
      </c>
      <c r="L145" t="s">
        <v>648</v>
      </c>
      <c r="M145" t="s">
        <v>288</v>
      </c>
      <c r="N145">
        <v>147.6378</v>
      </c>
      <c r="AB145" t="str">
        <f>B2B!D142</f>
        <v>J2</v>
      </c>
      <c r="AC145" t="str">
        <f>B2B!E142</f>
        <v>40</v>
      </c>
      <c r="AD145" t="str">
        <f t="shared" si="22"/>
        <v>J2-40</v>
      </c>
      <c r="AE145" t="e">
        <f t="shared" si="23"/>
        <v>#N/A</v>
      </c>
      <c r="AF145" t="str">
        <f t="shared" si="24"/>
        <v>--</v>
      </c>
      <c r="AG145" t="e">
        <f t="shared" si="25"/>
        <v>#N/A</v>
      </c>
      <c r="AH145" t="str">
        <f>IF(IFERROR(IF(IF(AF145="--",INDEX(D:D,MATCH(AE145,INDEX(B:B,MATCH(AE145,B:B,)+1):B10659,)+MATCH(AE145,B:B,)))=D145,VLOOKUP(AE145,B:D,3,0),IF(AF145="--",INDEX(D:D,MATCH(AE145,INDEX(B:B,MATCH(AE145,B:B,)+1):B10659,)+MATCH(AE145,B:B,)),"---")),"---")=AD145,"---",IFERROR(IF(IF(AF145="--",INDEX(D:D,MATCH(AE145,INDEX(B:B,MATCH(AE145,B:B,)+1):B10659,)+MATCH(AE145,B:B,)))=AD145,VLOOKUP(AE145,B:D,3,0),IF(AF145="--",INDEX(D:D,MATCH(AE145,INDEX(B:B,MATCH(AE145,B:B,)+1):B10659,)+MATCH(AE145,B:B,)),"---")),"---"))</f>
        <v>---</v>
      </c>
      <c r="AI145" t="str">
        <f t="shared" si="26"/>
        <v>--</v>
      </c>
      <c r="AJ145" t="str">
        <f>IF(COUNTIF(CALC_CONN_TEI0185_REV03!F:F,IF(AH145&lt;&gt;"---",VLOOKUP(AD145,CALC_CONN_TEI0185_REV03!F:M,8,0),IF(IFERROR(IF(AD145=AH145,AI145,AH145),"---")="---","---",IF(COUNTIF(CALC_CONN_TEI0185_REV03!F:F,IFERROR(IF(AD145=AH145,AI145,AH145),"---"))&gt;0,"---",IFERROR(IF(AD145=AH145,AI145,AH145),"---")))))=1,IF(AH145&lt;&gt;"---",VLOOKUP(AD145,CALC_CONN_TEI0185_REV03!F:M,8,0),IF(IFERROR(IF(AD145=AH145,AI145,AH145),"---")="---","---",IF(COUNTIF(CALC_CONN_TEI0185_REV03!F:F,IFERROR(IF(AD145=AH145,AI145,AH145),"---"))&gt;0,"---",IFERROR(IF(AD145=AH145,AI145,AH145),"---")))),"---")</f>
        <v>---</v>
      </c>
      <c r="AK145" t="str">
        <f>IF(COUNTIF(CALC_CONN_TEI0185_REV03!F:F,IF(AH145&lt;&gt;"---",VLOOKUP(AD145,CALC_CONN_TEI0185_REV03!F:M,8,0),IF(IFERROR(IF(AD145=AH145,AI145,AH145),"---")="---","---",IF(COUNTIF(CALC_CONN_TEI0185_REV03!F:F,IFERROR(IF(AD145=AH145,AI145,AH145),"---"))&gt;0,"---",IFERROR(IF(AD145=AH145,AI145,AH145),"---")))))=0,IF(AH145&lt;&gt;"---",VLOOKUP(AD145,CALC_CONN_TEI0185_REV03!F:M,8,0),IF(IFERROR(IF(AD145=AH145,AI145,AH145),"---")="---","---",IF(COUNTIF(CALC_CONN_TEI0185_REV03!F:F,IFERROR(IF(AD145=AH145,AI145,AH145),"---"))&gt;0,"---",IFERROR(IF(AD145=AH145,AI145,AH145),"---")))),"---")</f>
        <v>---</v>
      </c>
    </row>
    <row r="146" spans="1:37" x14ac:dyDescent="0.25">
      <c r="A146" t="str">
        <f t="shared" si="18"/>
        <v>J3-F14</v>
      </c>
      <c r="B146" t="str">
        <f t="shared" si="19"/>
        <v>NetJ3_F14</v>
      </c>
      <c r="C146" t="str">
        <f t="shared" si="20"/>
        <v>J3-NetJ3_F14</v>
      </c>
      <c r="D146" t="str">
        <f t="shared" si="21"/>
        <v>J3-F14</v>
      </c>
      <c r="E146" t="s">
        <v>271</v>
      </c>
      <c r="F146" t="s">
        <v>649</v>
      </c>
      <c r="G146" t="s">
        <v>650</v>
      </c>
      <c r="L146" t="s">
        <v>651</v>
      </c>
      <c r="M146" t="s">
        <v>288</v>
      </c>
      <c r="N146">
        <v>142.71719999999999</v>
      </c>
      <c r="AB146" t="str">
        <f>B2B!D143</f>
        <v>J2</v>
      </c>
      <c r="AC146" t="str">
        <f>B2B!E143</f>
        <v>41</v>
      </c>
      <c r="AD146" t="str">
        <f t="shared" si="22"/>
        <v>J2-41</v>
      </c>
      <c r="AE146" t="e">
        <f t="shared" si="23"/>
        <v>#N/A</v>
      </c>
      <c r="AF146" t="str">
        <f t="shared" si="24"/>
        <v>--</v>
      </c>
      <c r="AG146" t="e">
        <f t="shared" si="25"/>
        <v>#N/A</v>
      </c>
      <c r="AH146" t="str">
        <f>IF(IFERROR(IF(IF(AF146="--",INDEX(D:D,MATCH(AE146,INDEX(B:B,MATCH(AE146,B:B,)+1):B10660,)+MATCH(AE146,B:B,)))=D146,VLOOKUP(AE146,B:D,3,0),IF(AF146="--",INDEX(D:D,MATCH(AE146,INDEX(B:B,MATCH(AE146,B:B,)+1):B10660,)+MATCH(AE146,B:B,)),"---")),"---")=AD146,"---",IFERROR(IF(IF(AF146="--",INDEX(D:D,MATCH(AE146,INDEX(B:B,MATCH(AE146,B:B,)+1):B10660,)+MATCH(AE146,B:B,)))=AD146,VLOOKUP(AE146,B:D,3,0),IF(AF146="--",INDEX(D:D,MATCH(AE146,INDEX(B:B,MATCH(AE146,B:B,)+1):B10660,)+MATCH(AE146,B:B,)),"---")),"---"))</f>
        <v>---</v>
      </c>
      <c r="AI146" t="str">
        <f t="shared" si="26"/>
        <v>--</v>
      </c>
      <c r="AJ146" t="str">
        <f>IF(COUNTIF(CALC_CONN_TEI0185_REV03!F:F,IF(AH146&lt;&gt;"---",VLOOKUP(AD146,CALC_CONN_TEI0185_REV03!F:M,8,0),IF(IFERROR(IF(AD146=AH146,AI146,AH146),"---")="---","---",IF(COUNTIF(CALC_CONN_TEI0185_REV03!F:F,IFERROR(IF(AD146=AH146,AI146,AH146),"---"))&gt;0,"---",IFERROR(IF(AD146=AH146,AI146,AH146),"---")))))=1,IF(AH146&lt;&gt;"---",VLOOKUP(AD146,CALC_CONN_TEI0185_REV03!F:M,8,0),IF(IFERROR(IF(AD146=AH146,AI146,AH146),"---")="---","---",IF(COUNTIF(CALC_CONN_TEI0185_REV03!F:F,IFERROR(IF(AD146=AH146,AI146,AH146),"---"))&gt;0,"---",IFERROR(IF(AD146=AH146,AI146,AH146),"---")))),"---")</f>
        <v>---</v>
      </c>
      <c r="AK146" t="str">
        <f>IF(COUNTIF(CALC_CONN_TEI0185_REV03!F:F,IF(AH146&lt;&gt;"---",VLOOKUP(AD146,CALC_CONN_TEI0185_REV03!F:M,8,0),IF(IFERROR(IF(AD146=AH146,AI146,AH146),"---")="---","---",IF(COUNTIF(CALC_CONN_TEI0185_REV03!F:F,IFERROR(IF(AD146=AH146,AI146,AH146),"---"))&gt;0,"---",IFERROR(IF(AD146=AH146,AI146,AH146),"---")))))=0,IF(AH146&lt;&gt;"---",VLOOKUP(AD146,CALC_CONN_TEI0185_REV03!F:M,8,0),IF(IFERROR(IF(AD146=AH146,AI146,AH146),"---")="---","---",IF(COUNTIF(CALC_CONN_TEI0185_REV03!F:F,IFERROR(IF(AD146=AH146,AI146,AH146),"---"))&gt;0,"---",IFERROR(IF(AD146=AH146,AI146,AH146),"---")))),"---")</f>
        <v>---</v>
      </c>
    </row>
    <row r="147" spans="1:37" x14ac:dyDescent="0.25">
      <c r="A147" t="str">
        <f t="shared" si="18"/>
        <v>J3-F16</v>
      </c>
      <c r="B147" t="str">
        <f t="shared" si="19"/>
        <v>NetJ3_F16</v>
      </c>
      <c r="C147" t="str">
        <f t="shared" si="20"/>
        <v>J3-NetJ3_F16</v>
      </c>
      <c r="D147" t="str">
        <f t="shared" si="21"/>
        <v>J3-F16</v>
      </c>
      <c r="E147" t="s">
        <v>271</v>
      </c>
      <c r="F147" t="s">
        <v>652</v>
      </c>
      <c r="G147" t="s">
        <v>653</v>
      </c>
      <c r="L147" t="s">
        <v>654</v>
      </c>
      <c r="M147" t="s">
        <v>288</v>
      </c>
      <c r="N147">
        <v>142.78800000000001</v>
      </c>
      <c r="AB147" t="str">
        <f>B2B!D144</f>
        <v>J2</v>
      </c>
      <c r="AC147" t="str">
        <f>B2B!E144</f>
        <v>42</v>
      </c>
      <c r="AD147" t="str">
        <f t="shared" si="22"/>
        <v>J2-42</v>
      </c>
      <c r="AE147" t="e">
        <f t="shared" si="23"/>
        <v>#N/A</v>
      </c>
      <c r="AF147" t="str">
        <f t="shared" si="24"/>
        <v>--</v>
      </c>
      <c r="AG147" t="e">
        <f t="shared" si="25"/>
        <v>#N/A</v>
      </c>
      <c r="AH147" t="str">
        <f>IF(IFERROR(IF(IF(AF147="--",INDEX(D:D,MATCH(AE147,INDEX(B:B,MATCH(AE147,B:B,)+1):B10661,)+MATCH(AE147,B:B,)))=D147,VLOOKUP(AE147,B:D,3,0),IF(AF147="--",INDEX(D:D,MATCH(AE147,INDEX(B:B,MATCH(AE147,B:B,)+1):B10661,)+MATCH(AE147,B:B,)),"---")),"---")=AD147,"---",IFERROR(IF(IF(AF147="--",INDEX(D:D,MATCH(AE147,INDEX(B:B,MATCH(AE147,B:B,)+1):B10661,)+MATCH(AE147,B:B,)))=AD147,VLOOKUP(AE147,B:D,3,0),IF(AF147="--",INDEX(D:D,MATCH(AE147,INDEX(B:B,MATCH(AE147,B:B,)+1):B10661,)+MATCH(AE147,B:B,)),"---")),"---"))</f>
        <v>---</v>
      </c>
      <c r="AI147" t="str">
        <f t="shared" si="26"/>
        <v>--</v>
      </c>
      <c r="AJ147" t="str">
        <f>IF(COUNTIF(CALC_CONN_TEI0185_REV03!F:F,IF(AH147&lt;&gt;"---",VLOOKUP(AD147,CALC_CONN_TEI0185_REV03!F:M,8,0),IF(IFERROR(IF(AD147=AH147,AI147,AH147),"---")="---","---",IF(COUNTIF(CALC_CONN_TEI0185_REV03!F:F,IFERROR(IF(AD147=AH147,AI147,AH147),"---"))&gt;0,"---",IFERROR(IF(AD147=AH147,AI147,AH147),"---")))))=1,IF(AH147&lt;&gt;"---",VLOOKUP(AD147,CALC_CONN_TEI0185_REV03!F:M,8,0),IF(IFERROR(IF(AD147=AH147,AI147,AH147),"---")="---","---",IF(COUNTIF(CALC_CONN_TEI0185_REV03!F:F,IFERROR(IF(AD147=AH147,AI147,AH147),"---"))&gt;0,"---",IFERROR(IF(AD147=AH147,AI147,AH147),"---")))),"---")</f>
        <v>---</v>
      </c>
      <c r="AK147" t="str">
        <f>IF(COUNTIF(CALC_CONN_TEI0185_REV03!F:F,IF(AH147&lt;&gt;"---",VLOOKUP(AD147,CALC_CONN_TEI0185_REV03!F:M,8,0),IF(IFERROR(IF(AD147=AH147,AI147,AH147),"---")="---","---",IF(COUNTIF(CALC_CONN_TEI0185_REV03!F:F,IFERROR(IF(AD147=AH147,AI147,AH147),"---"))&gt;0,"---",IFERROR(IF(AD147=AH147,AI147,AH147),"---")))))=0,IF(AH147&lt;&gt;"---",VLOOKUP(AD147,CALC_CONN_TEI0185_REV03!F:M,8,0),IF(IFERROR(IF(AD147=AH147,AI147,AH147),"---")="---","---",IF(COUNTIF(CALC_CONN_TEI0185_REV03!F:F,IFERROR(IF(AD147=AH147,AI147,AH147),"---"))&gt;0,"---",IFERROR(IF(AD147=AH147,AI147,AH147),"---")))),"---")</f>
        <v>---</v>
      </c>
    </row>
    <row r="148" spans="1:37" x14ac:dyDescent="0.25">
      <c r="A148" t="str">
        <f t="shared" si="18"/>
        <v>J3-F17</v>
      </c>
      <c r="B148" t="str">
        <f t="shared" si="19"/>
        <v>NetJ3_F17</v>
      </c>
      <c r="C148" t="str">
        <f t="shared" si="20"/>
        <v>J3-NetJ3_F17</v>
      </c>
      <c r="D148" t="str">
        <f t="shared" si="21"/>
        <v>J3-F17</v>
      </c>
      <c r="E148" t="s">
        <v>271</v>
      </c>
      <c r="F148" t="s">
        <v>655</v>
      </c>
      <c r="G148" t="s">
        <v>656</v>
      </c>
      <c r="L148" t="s">
        <v>657</v>
      </c>
      <c r="M148" t="s">
        <v>288</v>
      </c>
      <c r="N148">
        <v>144.24809999999999</v>
      </c>
      <c r="AB148" t="str">
        <f>B2B!D145</f>
        <v>J2</v>
      </c>
      <c r="AC148" t="str">
        <f>B2B!E145</f>
        <v>43</v>
      </c>
      <c r="AD148" t="str">
        <f t="shared" si="22"/>
        <v>J2-43</v>
      </c>
      <c r="AE148" t="e">
        <f t="shared" si="23"/>
        <v>#N/A</v>
      </c>
      <c r="AF148" t="str">
        <f t="shared" si="24"/>
        <v>--</v>
      </c>
      <c r="AG148" t="e">
        <f t="shared" si="25"/>
        <v>#N/A</v>
      </c>
      <c r="AH148" t="str">
        <f>IF(IFERROR(IF(IF(AF148="--",INDEX(D:D,MATCH(AE148,INDEX(B:B,MATCH(AE148,B:B,)+1):B10662,)+MATCH(AE148,B:B,)))=D148,VLOOKUP(AE148,B:D,3,0),IF(AF148="--",INDEX(D:D,MATCH(AE148,INDEX(B:B,MATCH(AE148,B:B,)+1):B10662,)+MATCH(AE148,B:B,)),"---")),"---")=AD148,"---",IFERROR(IF(IF(AF148="--",INDEX(D:D,MATCH(AE148,INDEX(B:B,MATCH(AE148,B:B,)+1):B10662,)+MATCH(AE148,B:B,)))=AD148,VLOOKUP(AE148,B:D,3,0),IF(AF148="--",INDEX(D:D,MATCH(AE148,INDEX(B:B,MATCH(AE148,B:B,)+1):B10662,)+MATCH(AE148,B:B,)),"---")),"---"))</f>
        <v>---</v>
      </c>
      <c r="AI148" t="str">
        <f t="shared" si="26"/>
        <v>--</v>
      </c>
      <c r="AJ148" t="str">
        <f>IF(COUNTIF(CALC_CONN_TEI0185_REV03!F:F,IF(AH148&lt;&gt;"---",VLOOKUP(AD148,CALC_CONN_TEI0185_REV03!F:M,8,0),IF(IFERROR(IF(AD148=AH148,AI148,AH148),"---")="---","---",IF(COUNTIF(CALC_CONN_TEI0185_REV03!F:F,IFERROR(IF(AD148=AH148,AI148,AH148),"---"))&gt;0,"---",IFERROR(IF(AD148=AH148,AI148,AH148),"---")))))=1,IF(AH148&lt;&gt;"---",VLOOKUP(AD148,CALC_CONN_TEI0185_REV03!F:M,8,0),IF(IFERROR(IF(AD148=AH148,AI148,AH148),"---")="---","---",IF(COUNTIF(CALC_CONN_TEI0185_REV03!F:F,IFERROR(IF(AD148=AH148,AI148,AH148),"---"))&gt;0,"---",IFERROR(IF(AD148=AH148,AI148,AH148),"---")))),"---")</f>
        <v>---</v>
      </c>
      <c r="AK148" t="str">
        <f>IF(COUNTIF(CALC_CONN_TEI0185_REV03!F:F,IF(AH148&lt;&gt;"---",VLOOKUP(AD148,CALC_CONN_TEI0185_REV03!F:M,8,0),IF(IFERROR(IF(AD148=AH148,AI148,AH148),"---")="---","---",IF(COUNTIF(CALC_CONN_TEI0185_REV03!F:F,IFERROR(IF(AD148=AH148,AI148,AH148),"---"))&gt;0,"---",IFERROR(IF(AD148=AH148,AI148,AH148),"---")))))=0,IF(AH148&lt;&gt;"---",VLOOKUP(AD148,CALC_CONN_TEI0185_REV03!F:M,8,0),IF(IFERROR(IF(AD148=AH148,AI148,AH148),"---")="---","---",IF(COUNTIF(CALC_CONN_TEI0185_REV03!F:F,IFERROR(IF(AD148=AH148,AI148,AH148),"---"))&gt;0,"---",IFERROR(IF(AD148=AH148,AI148,AH148),"---")))),"---")</f>
        <v>---</v>
      </c>
    </row>
    <row r="149" spans="1:37" x14ac:dyDescent="0.25">
      <c r="A149" t="str">
        <f t="shared" si="18"/>
        <v>J3-F19</v>
      </c>
      <c r="B149" t="str">
        <f t="shared" si="19"/>
        <v>NetJ3_F19</v>
      </c>
      <c r="C149" t="str">
        <f t="shared" si="20"/>
        <v>J3-NetJ3_F19</v>
      </c>
      <c r="D149" t="str">
        <f t="shared" si="21"/>
        <v>J3-F19</v>
      </c>
      <c r="E149" t="s">
        <v>271</v>
      </c>
      <c r="F149" t="s">
        <v>658</v>
      </c>
      <c r="G149" t="s">
        <v>659</v>
      </c>
      <c r="L149" t="s">
        <v>660</v>
      </c>
      <c r="M149" t="s">
        <v>288</v>
      </c>
      <c r="N149">
        <v>144.39779999999999</v>
      </c>
      <c r="AB149" t="str">
        <f>B2B!D146</f>
        <v>J2</v>
      </c>
      <c r="AC149" t="str">
        <f>B2B!E146</f>
        <v>44</v>
      </c>
      <c r="AD149" t="str">
        <f t="shared" si="22"/>
        <v>J2-44</v>
      </c>
      <c r="AE149" t="e">
        <f t="shared" si="23"/>
        <v>#N/A</v>
      </c>
      <c r="AF149" t="str">
        <f t="shared" si="24"/>
        <v>--</v>
      </c>
      <c r="AG149" t="e">
        <f t="shared" si="25"/>
        <v>#N/A</v>
      </c>
      <c r="AH149" t="str">
        <f>IF(IFERROR(IF(IF(AF149="--",INDEX(D:D,MATCH(AE149,INDEX(B:B,MATCH(AE149,B:B,)+1):B10663,)+MATCH(AE149,B:B,)))=D149,VLOOKUP(AE149,B:D,3,0),IF(AF149="--",INDEX(D:D,MATCH(AE149,INDEX(B:B,MATCH(AE149,B:B,)+1):B10663,)+MATCH(AE149,B:B,)),"---")),"---")=AD149,"---",IFERROR(IF(IF(AF149="--",INDEX(D:D,MATCH(AE149,INDEX(B:B,MATCH(AE149,B:B,)+1):B10663,)+MATCH(AE149,B:B,)))=AD149,VLOOKUP(AE149,B:D,3,0),IF(AF149="--",INDEX(D:D,MATCH(AE149,INDEX(B:B,MATCH(AE149,B:B,)+1):B10663,)+MATCH(AE149,B:B,)),"---")),"---"))</f>
        <v>---</v>
      </c>
      <c r="AI149" t="str">
        <f t="shared" si="26"/>
        <v>--</v>
      </c>
      <c r="AJ149" t="str">
        <f>IF(COUNTIF(CALC_CONN_TEI0185_REV03!F:F,IF(AH149&lt;&gt;"---",VLOOKUP(AD149,CALC_CONN_TEI0185_REV03!F:M,8,0),IF(IFERROR(IF(AD149=AH149,AI149,AH149),"---")="---","---",IF(COUNTIF(CALC_CONN_TEI0185_REV03!F:F,IFERROR(IF(AD149=AH149,AI149,AH149),"---"))&gt;0,"---",IFERROR(IF(AD149=AH149,AI149,AH149),"---")))))=1,IF(AH149&lt;&gt;"---",VLOOKUP(AD149,CALC_CONN_TEI0185_REV03!F:M,8,0),IF(IFERROR(IF(AD149=AH149,AI149,AH149),"---")="---","---",IF(COUNTIF(CALC_CONN_TEI0185_REV03!F:F,IFERROR(IF(AD149=AH149,AI149,AH149),"---"))&gt;0,"---",IFERROR(IF(AD149=AH149,AI149,AH149),"---")))),"---")</f>
        <v>---</v>
      </c>
      <c r="AK149" t="str">
        <f>IF(COUNTIF(CALC_CONN_TEI0185_REV03!F:F,IF(AH149&lt;&gt;"---",VLOOKUP(AD149,CALC_CONN_TEI0185_REV03!F:M,8,0),IF(IFERROR(IF(AD149=AH149,AI149,AH149),"---")="---","---",IF(COUNTIF(CALC_CONN_TEI0185_REV03!F:F,IFERROR(IF(AD149=AH149,AI149,AH149),"---"))&gt;0,"---",IFERROR(IF(AD149=AH149,AI149,AH149),"---")))))=0,IF(AH149&lt;&gt;"---",VLOOKUP(AD149,CALC_CONN_TEI0185_REV03!F:M,8,0),IF(IFERROR(IF(AD149=AH149,AI149,AH149),"---")="---","---",IF(COUNTIF(CALC_CONN_TEI0185_REV03!F:F,IFERROR(IF(AD149=AH149,AI149,AH149),"---"))&gt;0,"---",IFERROR(IF(AD149=AH149,AI149,AH149),"---")))),"---")</f>
        <v>---</v>
      </c>
    </row>
    <row r="150" spans="1:37" x14ac:dyDescent="0.25">
      <c r="A150" t="str">
        <f t="shared" si="18"/>
        <v>J3-F20</v>
      </c>
      <c r="B150" t="str">
        <f t="shared" si="19"/>
        <v>NetJ3_F20</v>
      </c>
      <c r="C150" t="str">
        <f t="shared" si="20"/>
        <v>J3-NetJ3_F20</v>
      </c>
      <c r="D150" t="str">
        <f t="shared" si="21"/>
        <v>J3-F20</v>
      </c>
      <c r="E150" t="s">
        <v>271</v>
      </c>
      <c r="F150" t="s">
        <v>661</v>
      </c>
      <c r="G150" t="s">
        <v>662</v>
      </c>
      <c r="L150" t="s">
        <v>663</v>
      </c>
      <c r="M150" t="s">
        <v>288</v>
      </c>
      <c r="N150">
        <v>146.5814</v>
      </c>
      <c r="AB150" t="str">
        <f>B2B!D147</f>
        <v>J2</v>
      </c>
      <c r="AC150" t="str">
        <f>B2B!E147</f>
        <v>45</v>
      </c>
      <c r="AD150" t="str">
        <f t="shared" si="22"/>
        <v>J2-45</v>
      </c>
      <c r="AE150" t="e">
        <f t="shared" si="23"/>
        <v>#N/A</v>
      </c>
      <c r="AF150" t="str">
        <f t="shared" si="24"/>
        <v>--</v>
      </c>
      <c r="AG150" t="e">
        <f t="shared" si="25"/>
        <v>#N/A</v>
      </c>
      <c r="AH150" t="str">
        <f>IF(IFERROR(IF(IF(AF150="--",INDEX(D:D,MATCH(AE150,INDEX(B:B,MATCH(AE150,B:B,)+1):B10664,)+MATCH(AE150,B:B,)))=D150,VLOOKUP(AE150,B:D,3,0),IF(AF150="--",INDEX(D:D,MATCH(AE150,INDEX(B:B,MATCH(AE150,B:B,)+1):B10664,)+MATCH(AE150,B:B,)),"---")),"---")=AD150,"---",IFERROR(IF(IF(AF150="--",INDEX(D:D,MATCH(AE150,INDEX(B:B,MATCH(AE150,B:B,)+1):B10664,)+MATCH(AE150,B:B,)))=AD150,VLOOKUP(AE150,B:D,3,0),IF(AF150="--",INDEX(D:D,MATCH(AE150,INDEX(B:B,MATCH(AE150,B:B,)+1):B10664,)+MATCH(AE150,B:B,)),"---")),"---"))</f>
        <v>---</v>
      </c>
      <c r="AI150" t="str">
        <f t="shared" si="26"/>
        <v>--</v>
      </c>
      <c r="AJ150" t="str">
        <f>IF(COUNTIF(CALC_CONN_TEI0185_REV03!F:F,IF(AH150&lt;&gt;"---",VLOOKUP(AD150,CALC_CONN_TEI0185_REV03!F:M,8,0),IF(IFERROR(IF(AD150=AH150,AI150,AH150),"---")="---","---",IF(COUNTIF(CALC_CONN_TEI0185_REV03!F:F,IFERROR(IF(AD150=AH150,AI150,AH150),"---"))&gt;0,"---",IFERROR(IF(AD150=AH150,AI150,AH150),"---")))))=1,IF(AH150&lt;&gt;"---",VLOOKUP(AD150,CALC_CONN_TEI0185_REV03!F:M,8,0),IF(IFERROR(IF(AD150=AH150,AI150,AH150),"---")="---","---",IF(COUNTIF(CALC_CONN_TEI0185_REV03!F:F,IFERROR(IF(AD150=AH150,AI150,AH150),"---"))&gt;0,"---",IFERROR(IF(AD150=AH150,AI150,AH150),"---")))),"---")</f>
        <v>---</v>
      </c>
      <c r="AK150" t="str">
        <f>IF(COUNTIF(CALC_CONN_TEI0185_REV03!F:F,IF(AH150&lt;&gt;"---",VLOOKUP(AD150,CALC_CONN_TEI0185_REV03!F:M,8,0),IF(IFERROR(IF(AD150=AH150,AI150,AH150),"---")="---","---",IF(COUNTIF(CALC_CONN_TEI0185_REV03!F:F,IFERROR(IF(AD150=AH150,AI150,AH150),"---"))&gt;0,"---",IFERROR(IF(AD150=AH150,AI150,AH150),"---")))))=0,IF(AH150&lt;&gt;"---",VLOOKUP(AD150,CALC_CONN_TEI0185_REV03!F:M,8,0),IF(IFERROR(IF(AD150=AH150,AI150,AH150),"---")="---","---",IF(COUNTIF(CALC_CONN_TEI0185_REV03!F:F,IFERROR(IF(AD150=AH150,AI150,AH150),"---"))&gt;0,"---",IFERROR(IF(AD150=AH150,AI150,AH150),"---")))),"---")</f>
        <v>---</v>
      </c>
    </row>
    <row r="151" spans="1:37" x14ac:dyDescent="0.25">
      <c r="A151" t="str">
        <f t="shared" si="18"/>
        <v>J3-F22</v>
      </c>
      <c r="B151" t="str">
        <f t="shared" si="19"/>
        <v>NetJ3_F22</v>
      </c>
      <c r="C151" t="str">
        <f t="shared" si="20"/>
        <v>J3-NetJ3_F22</v>
      </c>
      <c r="D151" t="str">
        <f t="shared" si="21"/>
        <v>J3-F22</v>
      </c>
      <c r="E151" t="s">
        <v>271</v>
      </c>
      <c r="F151" t="s">
        <v>664</v>
      </c>
      <c r="G151" t="s">
        <v>665</v>
      </c>
      <c r="L151" t="s">
        <v>666</v>
      </c>
      <c r="M151" t="s">
        <v>288</v>
      </c>
      <c r="N151">
        <v>146.5052</v>
      </c>
      <c r="AB151" t="str">
        <f>B2B!D148</f>
        <v>J2</v>
      </c>
      <c r="AC151" t="str">
        <f>B2B!E148</f>
        <v>46</v>
      </c>
      <c r="AD151" t="str">
        <f t="shared" si="22"/>
        <v>J2-46</v>
      </c>
      <c r="AE151" t="e">
        <f t="shared" si="23"/>
        <v>#N/A</v>
      </c>
      <c r="AF151" t="str">
        <f t="shared" si="24"/>
        <v>--</v>
      </c>
      <c r="AG151" t="e">
        <f t="shared" si="25"/>
        <v>#N/A</v>
      </c>
      <c r="AH151" t="str">
        <f>IF(IFERROR(IF(IF(AF151="--",INDEX(D:D,MATCH(AE151,INDEX(B:B,MATCH(AE151,B:B,)+1):B10665,)+MATCH(AE151,B:B,)))=D151,VLOOKUP(AE151,B:D,3,0),IF(AF151="--",INDEX(D:D,MATCH(AE151,INDEX(B:B,MATCH(AE151,B:B,)+1):B10665,)+MATCH(AE151,B:B,)),"---")),"---")=AD151,"---",IFERROR(IF(IF(AF151="--",INDEX(D:D,MATCH(AE151,INDEX(B:B,MATCH(AE151,B:B,)+1):B10665,)+MATCH(AE151,B:B,)))=AD151,VLOOKUP(AE151,B:D,3,0),IF(AF151="--",INDEX(D:D,MATCH(AE151,INDEX(B:B,MATCH(AE151,B:B,)+1):B10665,)+MATCH(AE151,B:B,)),"---")),"---"))</f>
        <v>---</v>
      </c>
      <c r="AI151" t="str">
        <f t="shared" si="26"/>
        <v>--</v>
      </c>
      <c r="AJ151" t="str">
        <f>IF(COUNTIF(CALC_CONN_TEI0185_REV03!F:F,IF(AH151&lt;&gt;"---",VLOOKUP(AD151,CALC_CONN_TEI0185_REV03!F:M,8,0),IF(IFERROR(IF(AD151=AH151,AI151,AH151),"---")="---","---",IF(COUNTIF(CALC_CONN_TEI0185_REV03!F:F,IFERROR(IF(AD151=AH151,AI151,AH151),"---"))&gt;0,"---",IFERROR(IF(AD151=AH151,AI151,AH151),"---")))))=1,IF(AH151&lt;&gt;"---",VLOOKUP(AD151,CALC_CONN_TEI0185_REV03!F:M,8,0),IF(IFERROR(IF(AD151=AH151,AI151,AH151),"---")="---","---",IF(COUNTIF(CALC_CONN_TEI0185_REV03!F:F,IFERROR(IF(AD151=AH151,AI151,AH151),"---"))&gt;0,"---",IFERROR(IF(AD151=AH151,AI151,AH151),"---")))),"---")</f>
        <v>---</v>
      </c>
      <c r="AK151" t="str">
        <f>IF(COUNTIF(CALC_CONN_TEI0185_REV03!F:F,IF(AH151&lt;&gt;"---",VLOOKUP(AD151,CALC_CONN_TEI0185_REV03!F:M,8,0),IF(IFERROR(IF(AD151=AH151,AI151,AH151),"---")="---","---",IF(COUNTIF(CALC_CONN_TEI0185_REV03!F:F,IFERROR(IF(AD151=AH151,AI151,AH151),"---"))&gt;0,"---",IFERROR(IF(AD151=AH151,AI151,AH151),"---")))))=0,IF(AH151&lt;&gt;"---",VLOOKUP(AD151,CALC_CONN_TEI0185_REV03!F:M,8,0),IF(IFERROR(IF(AD151=AH151,AI151,AH151),"---")="---","---",IF(COUNTIF(CALC_CONN_TEI0185_REV03!F:F,IFERROR(IF(AD151=AH151,AI151,AH151),"---"))&gt;0,"---",IFERROR(IF(AD151=AH151,AI151,AH151),"---")))),"---")</f>
        <v>---</v>
      </c>
    </row>
    <row r="152" spans="1:37" x14ac:dyDescent="0.25">
      <c r="A152" t="str">
        <f t="shared" si="18"/>
        <v>J3-F23</v>
      </c>
      <c r="B152" t="str">
        <f t="shared" si="19"/>
        <v>NetJ3_F23</v>
      </c>
      <c r="C152" t="str">
        <f t="shared" si="20"/>
        <v>J3-NetJ3_F23</v>
      </c>
      <c r="D152" t="str">
        <f t="shared" si="21"/>
        <v>J3-F23</v>
      </c>
      <c r="E152" t="s">
        <v>271</v>
      </c>
      <c r="F152" t="s">
        <v>667</v>
      </c>
      <c r="G152" t="s">
        <v>668</v>
      </c>
      <c r="L152" t="s">
        <v>669</v>
      </c>
      <c r="M152" t="s">
        <v>288</v>
      </c>
      <c r="N152">
        <v>147.29679999999999</v>
      </c>
      <c r="AB152" t="str">
        <f>B2B!D149</f>
        <v>J2</v>
      </c>
      <c r="AC152" t="str">
        <f>B2B!E149</f>
        <v>47</v>
      </c>
      <c r="AD152" t="str">
        <f t="shared" si="22"/>
        <v>J2-47</v>
      </c>
      <c r="AE152" t="e">
        <f t="shared" si="23"/>
        <v>#N/A</v>
      </c>
      <c r="AF152" t="str">
        <f t="shared" si="24"/>
        <v>--</v>
      </c>
      <c r="AG152" t="e">
        <f t="shared" si="25"/>
        <v>#N/A</v>
      </c>
      <c r="AH152" t="str">
        <f>IF(IFERROR(IF(IF(AF152="--",INDEX(D:D,MATCH(AE152,INDEX(B:B,MATCH(AE152,B:B,)+1):B10666,)+MATCH(AE152,B:B,)))=D152,VLOOKUP(AE152,B:D,3,0),IF(AF152="--",INDEX(D:D,MATCH(AE152,INDEX(B:B,MATCH(AE152,B:B,)+1):B10666,)+MATCH(AE152,B:B,)),"---")),"---")=AD152,"---",IFERROR(IF(IF(AF152="--",INDEX(D:D,MATCH(AE152,INDEX(B:B,MATCH(AE152,B:B,)+1):B10666,)+MATCH(AE152,B:B,)))=AD152,VLOOKUP(AE152,B:D,3,0),IF(AF152="--",INDEX(D:D,MATCH(AE152,INDEX(B:B,MATCH(AE152,B:B,)+1):B10666,)+MATCH(AE152,B:B,)),"---")),"---"))</f>
        <v>---</v>
      </c>
      <c r="AI152" t="str">
        <f t="shared" si="26"/>
        <v>--</v>
      </c>
      <c r="AJ152" t="str">
        <f>IF(COUNTIF(CALC_CONN_TEI0185_REV03!F:F,IF(AH152&lt;&gt;"---",VLOOKUP(AD152,CALC_CONN_TEI0185_REV03!F:M,8,0),IF(IFERROR(IF(AD152=AH152,AI152,AH152),"---")="---","---",IF(COUNTIF(CALC_CONN_TEI0185_REV03!F:F,IFERROR(IF(AD152=AH152,AI152,AH152),"---"))&gt;0,"---",IFERROR(IF(AD152=AH152,AI152,AH152),"---")))))=1,IF(AH152&lt;&gt;"---",VLOOKUP(AD152,CALC_CONN_TEI0185_REV03!F:M,8,0),IF(IFERROR(IF(AD152=AH152,AI152,AH152),"---")="---","---",IF(COUNTIF(CALC_CONN_TEI0185_REV03!F:F,IFERROR(IF(AD152=AH152,AI152,AH152),"---"))&gt;0,"---",IFERROR(IF(AD152=AH152,AI152,AH152),"---")))),"---")</f>
        <v>---</v>
      </c>
      <c r="AK152" t="str">
        <f>IF(COUNTIF(CALC_CONN_TEI0185_REV03!F:F,IF(AH152&lt;&gt;"---",VLOOKUP(AD152,CALC_CONN_TEI0185_REV03!F:M,8,0),IF(IFERROR(IF(AD152=AH152,AI152,AH152),"---")="---","---",IF(COUNTIF(CALC_CONN_TEI0185_REV03!F:F,IFERROR(IF(AD152=AH152,AI152,AH152),"---"))&gt;0,"---",IFERROR(IF(AD152=AH152,AI152,AH152),"---")))))=0,IF(AH152&lt;&gt;"---",VLOOKUP(AD152,CALC_CONN_TEI0185_REV03!F:M,8,0),IF(IFERROR(IF(AD152=AH152,AI152,AH152),"---")="---","---",IF(COUNTIF(CALC_CONN_TEI0185_REV03!F:F,IFERROR(IF(AD152=AH152,AI152,AH152),"---"))&gt;0,"---",IFERROR(IF(AD152=AH152,AI152,AH152),"---")))),"---")</f>
        <v>---</v>
      </c>
    </row>
    <row r="153" spans="1:37" x14ac:dyDescent="0.25">
      <c r="A153" t="str">
        <f t="shared" si="18"/>
        <v>J3-F25</v>
      </c>
      <c r="B153" t="str">
        <f t="shared" si="19"/>
        <v>NetJ3_F25</v>
      </c>
      <c r="C153" t="str">
        <f t="shared" si="20"/>
        <v>J3-NetJ3_F25</v>
      </c>
      <c r="D153" t="str">
        <f t="shared" si="21"/>
        <v>J3-F25</v>
      </c>
      <c r="E153" t="s">
        <v>271</v>
      </c>
      <c r="F153" t="s">
        <v>670</v>
      </c>
      <c r="G153" t="s">
        <v>671</v>
      </c>
      <c r="L153" t="s">
        <v>672</v>
      </c>
      <c r="M153" t="s">
        <v>288</v>
      </c>
      <c r="N153">
        <v>147.22219999999999</v>
      </c>
      <c r="AB153" t="str">
        <f>B2B!D150</f>
        <v>J2</v>
      </c>
      <c r="AC153" t="str">
        <f>B2B!E150</f>
        <v>48</v>
      </c>
      <c r="AD153" t="str">
        <f t="shared" si="22"/>
        <v>J2-48</v>
      </c>
      <c r="AE153" t="e">
        <f t="shared" si="23"/>
        <v>#N/A</v>
      </c>
      <c r="AF153" t="str">
        <f t="shared" si="24"/>
        <v>--</v>
      </c>
      <c r="AG153" t="e">
        <f t="shared" si="25"/>
        <v>#N/A</v>
      </c>
      <c r="AH153" t="str">
        <f>IF(IFERROR(IF(IF(AF153="--",INDEX(D:D,MATCH(AE153,INDEX(B:B,MATCH(AE153,B:B,)+1):B10667,)+MATCH(AE153,B:B,)))=D153,VLOOKUP(AE153,B:D,3,0),IF(AF153="--",INDEX(D:D,MATCH(AE153,INDEX(B:B,MATCH(AE153,B:B,)+1):B10667,)+MATCH(AE153,B:B,)),"---")),"---")=AD153,"---",IFERROR(IF(IF(AF153="--",INDEX(D:D,MATCH(AE153,INDEX(B:B,MATCH(AE153,B:B,)+1):B10667,)+MATCH(AE153,B:B,)))=AD153,VLOOKUP(AE153,B:D,3,0),IF(AF153="--",INDEX(D:D,MATCH(AE153,INDEX(B:B,MATCH(AE153,B:B,)+1):B10667,)+MATCH(AE153,B:B,)),"---")),"---"))</f>
        <v>---</v>
      </c>
      <c r="AI153" t="str">
        <f t="shared" si="26"/>
        <v>--</v>
      </c>
      <c r="AJ153" t="str">
        <f>IF(COUNTIF(CALC_CONN_TEI0185_REV03!F:F,IF(AH153&lt;&gt;"---",VLOOKUP(AD153,CALC_CONN_TEI0185_REV03!F:M,8,0),IF(IFERROR(IF(AD153=AH153,AI153,AH153),"---")="---","---",IF(COUNTIF(CALC_CONN_TEI0185_REV03!F:F,IFERROR(IF(AD153=AH153,AI153,AH153),"---"))&gt;0,"---",IFERROR(IF(AD153=AH153,AI153,AH153),"---")))))=1,IF(AH153&lt;&gt;"---",VLOOKUP(AD153,CALC_CONN_TEI0185_REV03!F:M,8,0),IF(IFERROR(IF(AD153=AH153,AI153,AH153),"---")="---","---",IF(COUNTIF(CALC_CONN_TEI0185_REV03!F:F,IFERROR(IF(AD153=AH153,AI153,AH153),"---"))&gt;0,"---",IFERROR(IF(AD153=AH153,AI153,AH153),"---")))),"---")</f>
        <v>---</v>
      </c>
      <c r="AK153" t="str">
        <f>IF(COUNTIF(CALC_CONN_TEI0185_REV03!F:F,IF(AH153&lt;&gt;"---",VLOOKUP(AD153,CALC_CONN_TEI0185_REV03!F:M,8,0),IF(IFERROR(IF(AD153=AH153,AI153,AH153),"---")="---","---",IF(COUNTIF(CALC_CONN_TEI0185_REV03!F:F,IFERROR(IF(AD153=AH153,AI153,AH153),"---"))&gt;0,"---",IFERROR(IF(AD153=AH153,AI153,AH153),"---")))))=0,IF(AH153&lt;&gt;"---",VLOOKUP(AD153,CALC_CONN_TEI0185_REV03!F:M,8,0),IF(IFERROR(IF(AD153=AH153,AI153,AH153),"---")="---","---",IF(COUNTIF(CALC_CONN_TEI0185_REV03!F:F,IFERROR(IF(AD153=AH153,AI153,AH153),"---"))&gt;0,"---",IFERROR(IF(AD153=AH153,AI153,AH153),"---")))),"---")</f>
        <v>---</v>
      </c>
    </row>
    <row r="154" spans="1:37" x14ac:dyDescent="0.25">
      <c r="A154" t="str">
        <f t="shared" si="18"/>
        <v>J3-F26</v>
      </c>
      <c r="B154" t="str">
        <f t="shared" si="19"/>
        <v>NetJ3_F26</v>
      </c>
      <c r="C154" t="str">
        <f t="shared" si="20"/>
        <v>J3-NetJ3_F26</v>
      </c>
      <c r="D154" t="str">
        <f t="shared" si="21"/>
        <v>J3-F26</v>
      </c>
      <c r="E154" t="s">
        <v>271</v>
      </c>
      <c r="F154" t="s">
        <v>673</v>
      </c>
      <c r="G154" t="s">
        <v>674</v>
      </c>
      <c r="L154" t="s">
        <v>675</v>
      </c>
      <c r="M154" t="s">
        <v>288</v>
      </c>
      <c r="N154">
        <v>148.37629999999999</v>
      </c>
      <c r="AB154" t="str">
        <f>B2B!D151</f>
        <v>J2</v>
      </c>
      <c r="AC154" t="str">
        <f>B2B!E151</f>
        <v>49</v>
      </c>
      <c r="AD154" t="str">
        <f t="shared" si="22"/>
        <v>J2-49</v>
      </c>
      <c r="AE154" t="e">
        <f t="shared" si="23"/>
        <v>#N/A</v>
      </c>
      <c r="AF154" t="str">
        <f t="shared" si="24"/>
        <v>--</v>
      </c>
      <c r="AG154" t="e">
        <f t="shared" si="25"/>
        <v>#N/A</v>
      </c>
      <c r="AH154" t="str">
        <f>IF(IFERROR(IF(IF(AF154="--",INDEX(D:D,MATCH(AE154,INDEX(B:B,MATCH(AE154,B:B,)+1):B10668,)+MATCH(AE154,B:B,)))=D154,VLOOKUP(AE154,B:D,3,0),IF(AF154="--",INDEX(D:D,MATCH(AE154,INDEX(B:B,MATCH(AE154,B:B,)+1):B10668,)+MATCH(AE154,B:B,)),"---")),"---")=AD154,"---",IFERROR(IF(IF(AF154="--",INDEX(D:D,MATCH(AE154,INDEX(B:B,MATCH(AE154,B:B,)+1):B10668,)+MATCH(AE154,B:B,)))=AD154,VLOOKUP(AE154,B:D,3,0),IF(AF154="--",INDEX(D:D,MATCH(AE154,INDEX(B:B,MATCH(AE154,B:B,)+1):B10668,)+MATCH(AE154,B:B,)),"---")),"---"))</f>
        <v>---</v>
      </c>
      <c r="AI154" t="str">
        <f t="shared" si="26"/>
        <v>--</v>
      </c>
      <c r="AJ154" t="str">
        <f>IF(COUNTIF(CALC_CONN_TEI0185_REV03!F:F,IF(AH154&lt;&gt;"---",VLOOKUP(AD154,CALC_CONN_TEI0185_REV03!F:M,8,0),IF(IFERROR(IF(AD154=AH154,AI154,AH154),"---")="---","---",IF(COUNTIF(CALC_CONN_TEI0185_REV03!F:F,IFERROR(IF(AD154=AH154,AI154,AH154),"---"))&gt;0,"---",IFERROR(IF(AD154=AH154,AI154,AH154),"---")))))=1,IF(AH154&lt;&gt;"---",VLOOKUP(AD154,CALC_CONN_TEI0185_REV03!F:M,8,0),IF(IFERROR(IF(AD154=AH154,AI154,AH154),"---")="---","---",IF(COUNTIF(CALC_CONN_TEI0185_REV03!F:F,IFERROR(IF(AD154=AH154,AI154,AH154),"---"))&gt;0,"---",IFERROR(IF(AD154=AH154,AI154,AH154),"---")))),"---")</f>
        <v>---</v>
      </c>
      <c r="AK154" t="str">
        <f>IF(COUNTIF(CALC_CONN_TEI0185_REV03!F:F,IF(AH154&lt;&gt;"---",VLOOKUP(AD154,CALC_CONN_TEI0185_REV03!F:M,8,0),IF(IFERROR(IF(AD154=AH154,AI154,AH154),"---")="---","---",IF(COUNTIF(CALC_CONN_TEI0185_REV03!F:F,IFERROR(IF(AD154=AH154,AI154,AH154),"---"))&gt;0,"---",IFERROR(IF(AD154=AH154,AI154,AH154),"---")))))=0,IF(AH154&lt;&gt;"---",VLOOKUP(AD154,CALC_CONN_TEI0185_REV03!F:M,8,0),IF(IFERROR(IF(AD154=AH154,AI154,AH154),"---")="---","---",IF(COUNTIF(CALC_CONN_TEI0185_REV03!F:F,IFERROR(IF(AD154=AH154,AI154,AH154),"---"))&gt;0,"---",IFERROR(IF(AD154=AH154,AI154,AH154),"---")))),"---")</f>
        <v>---</v>
      </c>
    </row>
    <row r="155" spans="1:37" x14ac:dyDescent="0.25">
      <c r="A155" t="str">
        <f t="shared" si="18"/>
        <v>J3-F28</v>
      </c>
      <c r="B155" t="str">
        <f t="shared" si="19"/>
        <v>NetJ3_F28</v>
      </c>
      <c r="C155" t="str">
        <f t="shared" si="20"/>
        <v>J3-NetJ3_F28</v>
      </c>
      <c r="D155" t="str">
        <f t="shared" si="21"/>
        <v>J3-F28</v>
      </c>
      <c r="E155" t="s">
        <v>271</v>
      </c>
      <c r="F155" t="s">
        <v>676</v>
      </c>
      <c r="G155" t="s">
        <v>677</v>
      </c>
      <c r="L155" t="s">
        <v>678</v>
      </c>
      <c r="M155" t="s">
        <v>288</v>
      </c>
      <c r="N155">
        <v>148.39920000000001</v>
      </c>
      <c r="AB155" t="str">
        <f>B2B!D152</f>
        <v>J2</v>
      </c>
      <c r="AC155" t="str">
        <f>B2B!E152</f>
        <v>50</v>
      </c>
      <c r="AD155" t="str">
        <f t="shared" si="22"/>
        <v>J2-50</v>
      </c>
      <c r="AE155" t="e">
        <f t="shared" si="23"/>
        <v>#N/A</v>
      </c>
      <c r="AF155" t="str">
        <f t="shared" si="24"/>
        <v>--</v>
      </c>
      <c r="AG155" t="e">
        <f t="shared" si="25"/>
        <v>#N/A</v>
      </c>
      <c r="AH155" t="str">
        <f>IF(IFERROR(IF(IF(AF155="--",INDEX(D:D,MATCH(AE155,INDEX(B:B,MATCH(AE155,B:B,)+1):B10669,)+MATCH(AE155,B:B,)))=D155,VLOOKUP(AE155,B:D,3,0),IF(AF155="--",INDEX(D:D,MATCH(AE155,INDEX(B:B,MATCH(AE155,B:B,)+1):B10669,)+MATCH(AE155,B:B,)),"---")),"---")=AD155,"---",IFERROR(IF(IF(AF155="--",INDEX(D:D,MATCH(AE155,INDEX(B:B,MATCH(AE155,B:B,)+1):B10669,)+MATCH(AE155,B:B,)))=AD155,VLOOKUP(AE155,B:D,3,0),IF(AF155="--",INDEX(D:D,MATCH(AE155,INDEX(B:B,MATCH(AE155,B:B,)+1):B10669,)+MATCH(AE155,B:B,)),"---")),"---"))</f>
        <v>---</v>
      </c>
      <c r="AI155" t="str">
        <f t="shared" si="26"/>
        <v>--</v>
      </c>
      <c r="AJ155" t="str">
        <f>IF(COUNTIF(CALC_CONN_TEI0185_REV03!F:F,IF(AH155&lt;&gt;"---",VLOOKUP(AD155,CALC_CONN_TEI0185_REV03!F:M,8,0),IF(IFERROR(IF(AD155=AH155,AI155,AH155),"---")="---","---",IF(COUNTIF(CALC_CONN_TEI0185_REV03!F:F,IFERROR(IF(AD155=AH155,AI155,AH155),"---"))&gt;0,"---",IFERROR(IF(AD155=AH155,AI155,AH155),"---")))))=1,IF(AH155&lt;&gt;"---",VLOOKUP(AD155,CALC_CONN_TEI0185_REV03!F:M,8,0),IF(IFERROR(IF(AD155=AH155,AI155,AH155),"---")="---","---",IF(COUNTIF(CALC_CONN_TEI0185_REV03!F:F,IFERROR(IF(AD155=AH155,AI155,AH155),"---"))&gt;0,"---",IFERROR(IF(AD155=AH155,AI155,AH155),"---")))),"---")</f>
        <v>---</v>
      </c>
      <c r="AK155" t="str">
        <f>IF(COUNTIF(CALC_CONN_TEI0185_REV03!F:F,IF(AH155&lt;&gt;"---",VLOOKUP(AD155,CALC_CONN_TEI0185_REV03!F:M,8,0),IF(IFERROR(IF(AD155=AH155,AI155,AH155),"---")="---","---",IF(COUNTIF(CALC_CONN_TEI0185_REV03!F:F,IFERROR(IF(AD155=AH155,AI155,AH155),"---"))&gt;0,"---",IFERROR(IF(AD155=AH155,AI155,AH155),"---")))))=0,IF(AH155&lt;&gt;"---",VLOOKUP(AD155,CALC_CONN_TEI0185_REV03!F:M,8,0),IF(IFERROR(IF(AD155=AH155,AI155,AH155),"---")="---","---",IF(COUNTIF(CALC_CONN_TEI0185_REV03!F:F,IFERROR(IF(AD155=AH155,AI155,AH155),"---"))&gt;0,"---",IFERROR(IF(AD155=AH155,AI155,AH155),"---")))),"---")</f>
        <v>---</v>
      </c>
    </row>
    <row r="156" spans="1:37" x14ac:dyDescent="0.25">
      <c r="A156" t="str">
        <f t="shared" si="18"/>
        <v>J3-F29</v>
      </c>
      <c r="B156" t="str">
        <f t="shared" si="19"/>
        <v>NetJ3_F29</v>
      </c>
      <c r="C156" t="str">
        <f t="shared" si="20"/>
        <v>J3-NetJ3_F29</v>
      </c>
      <c r="D156" t="str">
        <f t="shared" si="21"/>
        <v>J3-F29</v>
      </c>
      <c r="E156" t="s">
        <v>271</v>
      </c>
      <c r="F156" t="s">
        <v>679</v>
      </c>
      <c r="G156" t="s">
        <v>680</v>
      </c>
      <c r="L156" t="s">
        <v>681</v>
      </c>
      <c r="M156" t="s">
        <v>288</v>
      </c>
      <c r="N156">
        <v>133.5386</v>
      </c>
      <c r="AB156" t="str">
        <f>B2B!D153</f>
        <v>J2</v>
      </c>
      <c r="AC156" t="str">
        <f>B2B!E153</f>
        <v>51</v>
      </c>
      <c r="AD156" t="str">
        <f t="shared" si="22"/>
        <v>J2-51</v>
      </c>
      <c r="AE156" t="e">
        <f t="shared" si="23"/>
        <v>#N/A</v>
      </c>
      <c r="AF156" t="str">
        <f t="shared" si="24"/>
        <v>--</v>
      </c>
      <c r="AG156" t="e">
        <f t="shared" si="25"/>
        <v>#N/A</v>
      </c>
      <c r="AH156" t="str">
        <f>IF(IFERROR(IF(IF(AF156="--",INDEX(D:D,MATCH(AE156,INDEX(B:B,MATCH(AE156,B:B,)+1):B10670,)+MATCH(AE156,B:B,)))=D156,VLOOKUP(AE156,B:D,3,0),IF(AF156="--",INDEX(D:D,MATCH(AE156,INDEX(B:B,MATCH(AE156,B:B,)+1):B10670,)+MATCH(AE156,B:B,)),"---")),"---")=AD156,"---",IFERROR(IF(IF(AF156="--",INDEX(D:D,MATCH(AE156,INDEX(B:B,MATCH(AE156,B:B,)+1):B10670,)+MATCH(AE156,B:B,)))=AD156,VLOOKUP(AE156,B:D,3,0),IF(AF156="--",INDEX(D:D,MATCH(AE156,INDEX(B:B,MATCH(AE156,B:B,)+1):B10670,)+MATCH(AE156,B:B,)),"---")),"---"))</f>
        <v>---</v>
      </c>
      <c r="AI156" t="str">
        <f t="shared" si="26"/>
        <v>--</v>
      </c>
      <c r="AJ156" t="str">
        <f>IF(COUNTIF(CALC_CONN_TEI0185_REV03!F:F,IF(AH156&lt;&gt;"---",VLOOKUP(AD156,CALC_CONN_TEI0185_REV03!F:M,8,0),IF(IFERROR(IF(AD156=AH156,AI156,AH156),"---")="---","---",IF(COUNTIF(CALC_CONN_TEI0185_REV03!F:F,IFERROR(IF(AD156=AH156,AI156,AH156),"---"))&gt;0,"---",IFERROR(IF(AD156=AH156,AI156,AH156),"---")))))=1,IF(AH156&lt;&gt;"---",VLOOKUP(AD156,CALC_CONN_TEI0185_REV03!F:M,8,0),IF(IFERROR(IF(AD156=AH156,AI156,AH156),"---")="---","---",IF(COUNTIF(CALC_CONN_TEI0185_REV03!F:F,IFERROR(IF(AD156=AH156,AI156,AH156),"---"))&gt;0,"---",IFERROR(IF(AD156=AH156,AI156,AH156),"---")))),"---")</f>
        <v>---</v>
      </c>
      <c r="AK156" t="str">
        <f>IF(COUNTIF(CALC_CONN_TEI0185_REV03!F:F,IF(AH156&lt;&gt;"---",VLOOKUP(AD156,CALC_CONN_TEI0185_REV03!F:M,8,0),IF(IFERROR(IF(AD156=AH156,AI156,AH156),"---")="---","---",IF(COUNTIF(CALC_CONN_TEI0185_REV03!F:F,IFERROR(IF(AD156=AH156,AI156,AH156),"---"))&gt;0,"---",IFERROR(IF(AD156=AH156,AI156,AH156),"---")))))=0,IF(AH156&lt;&gt;"---",VLOOKUP(AD156,CALC_CONN_TEI0185_REV03!F:M,8,0),IF(IFERROR(IF(AD156=AH156,AI156,AH156),"---")="---","---",IF(COUNTIF(CALC_CONN_TEI0185_REV03!F:F,IFERROR(IF(AD156=AH156,AI156,AH156),"---"))&gt;0,"---",IFERROR(IF(AD156=AH156,AI156,AH156),"---")))),"---")</f>
        <v>---</v>
      </c>
    </row>
    <row r="157" spans="1:37" x14ac:dyDescent="0.25">
      <c r="A157" t="str">
        <f t="shared" si="18"/>
        <v>J3-F31</v>
      </c>
      <c r="B157" t="str">
        <f t="shared" si="19"/>
        <v>NetJ3_F31</v>
      </c>
      <c r="C157" t="str">
        <f t="shared" si="20"/>
        <v>J3-NetJ3_F31</v>
      </c>
      <c r="D157" t="str">
        <f t="shared" si="21"/>
        <v>J3-F31</v>
      </c>
      <c r="E157" t="s">
        <v>271</v>
      </c>
      <c r="F157" t="s">
        <v>682</v>
      </c>
      <c r="G157" t="s">
        <v>683</v>
      </c>
      <c r="L157" t="s">
        <v>684</v>
      </c>
      <c r="M157" t="s">
        <v>288</v>
      </c>
      <c r="N157">
        <v>133.4879</v>
      </c>
      <c r="AB157" t="str">
        <f>B2B!D154</f>
        <v>J2</v>
      </c>
      <c r="AC157" t="str">
        <f>B2B!E154</f>
        <v>52</v>
      </c>
      <c r="AD157" t="str">
        <f t="shared" si="22"/>
        <v>J2-52</v>
      </c>
      <c r="AE157" t="e">
        <f t="shared" si="23"/>
        <v>#N/A</v>
      </c>
      <c r="AF157" t="str">
        <f t="shared" si="24"/>
        <v>--</v>
      </c>
      <c r="AG157" t="e">
        <f t="shared" si="25"/>
        <v>#N/A</v>
      </c>
      <c r="AH157" t="str">
        <f>IF(IFERROR(IF(IF(AF157="--",INDEX(D:D,MATCH(AE157,INDEX(B:B,MATCH(AE157,B:B,)+1):B10671,)+MATCH(AE157,B:B,)))=D157,VLOOKUP(AE157,B:D,3,0),IF(AF157="--",INDEX(D:D,MATCH(AE157,INDEX(B:B,MATCH(AE157,B:B,)+1):B10671,)+MATCH(AE157,B:B,)),"---")),"---")=AD157,"---",IFERROR(IF(IF(AF157="--",INDEX(D:D,MATCH(AE157,INDEX(B:B,MATCH(AE157,B:B,)+1):B10671,)+MATCH(AE157,B:B,)))=AD157,VLOOKUP(AE157,B:D,3,0),IF(AF157="--",INDEX(D:D,MATCH(AE157,INDEX(B:B,MATCH(AE157,B:B,)+1):B10671,)+MATCH(AE157,B:B,)),"---")),"---"))</f>
        <v>---</v>
      </c>
      <c r="AI157" t="str">
        <f t="shared" si="26"/>
        <v>--</v>
      </c>
      <c r="AJ157" t="str">
        <f>IF(COUNTIF(CALC_CONN_TEI0185_REV03!F:F,IF(AH157&lt;&gt;"---",VLOOKUP(AD157,CALC_CONN_TEI0185_REV03!F:M,8,0),IF(IFERROR(IF(AD157=AH157,AI157,AH157),"---")="---","---",IF(COUNTIF(CALC_CONN_TEI0185_REV03!F:F,IFERROR(IF(AD157=AH157,AI157,AH157),"---"))&gt;0,"---",IFERROR(IF(AD157=AH157,AI157,AH157),"---")))))=1,IF(AH157&lt;&gt;"---",VLOOKUP(AD157,CALC_CONN_TEI0185_REV03!F:M,8,0),IF(IFERROR(IF(AD157=AH157,AI157,AH157),"---")="---","---",IF(COUNTIF(CALC_CONN_TEI0185_REV03!F:F,IFERROR(IF(AD157=AH157,AI157,AH157),"---"))&gt;0,"---",IFERROR(IF(AD157=AH157,AI157,AH157),"---")))),"---")</f>
        <v>---</v>
      </c>
      <c r="AK157" t="str">
        <f>IF(COUNTIF(CALC_CONN_TEI0185_REV03!F:F,IF(AH157&lt;&gt;"---",VLOOKUP(AD157,CALC_CONN_TEI0185_REV03!F:M,8,0),IF(IFERROR(IF(AD157=AH157,AI157,AH157),"---")="---","---",IF(COUNTIF(CALC_CONN_TEI0185_REV03!F:F,IFERROR(IF(AD157=AH157,AI157,AH157),"---"))&gt;0,"---",IFERROR(IF(AD157=AH157,AI157,AH157),"---")))))=0,IF(AH157&lt;&gt;"---",VLOOKUP(AD157,CALC_CONN_TEI0185_REV03!F:M,8,0),IF(IFERROR(IF(AD157=AH157,AI157,AH157),"---")="---","---",IF(COUNTIF(CALC_CONN_TEI0185_REV03!F:F,IFERROR(IF(AD157=AH157,AI157,AH157),"---"))&gt;0,"---",IFERROR(IF(AD157=AH157,AI157,AH157),"---")))),"---")</f>
        <v>---</v>
      </c>
    </row>
    <row r="158" spans="1:37" x14ac:dyDescent="0.25">
      <c r="A158" t="str">
        <f t="shared" si="18"/>
        <v>J3-F32</v>
      </c>
      <c r="B158" t="str">
        <f t="shared" si="19"/>
        <v>NetJ3_F32</v>
      </c>
      <c r="C158" t="str">
        <f t="shared" si="20"/>
        <v>J3-NetJ3_F32</v>
      </c>
      <c r="D158" t="str">
        <f t="shared" si="21"/>
        <v>J3-F32</v>
      </c>
      <c r="E158" t="s">
        <v>271</v>
      </c>
      <c r="F158" t="s">
        <v>685</v>
      </c>
      <c r="G158" t="s">
        <v>686</v>
      </c>
      <c r="L158" t="s">
        <v>687</v>
      </c>
      <c r="M158" t="s">
        <v>288</v>
      </c>
      <c r="N158">
        <v>130.50370000000001</v>
      </c>
      <c r="AB158" t="str">
        <f>B2B!D155</f>
        <v>J2</v>
      </c>
      <c r="AC158" t="str">
        <f>B2B!E155</f>
        <v>53</v>
      </c>
      <c r="AD158" t="str">
        <f t="shared" si="22"/>
        <v>J2-53</v>
      </c>
      <c r="AE158" t="e">
        <f t="shared" si="23"/>
        <v>#N/A</v>
      </c>
      <c r="AF158" t="str">
        <f t="shared" si="24"/>
        <v>--</v>
      </c>
      <c r="AG158" t="e">
        <f t="shared" si="25"/>
        <v>#N/A</v>
      </c>
      <c r="AH158" t="str">
        <f>IF(IFERROR(IF(IF(AF158="--",INDEX(D:D,MATCH(AE158,INDEX(B:B,MATCH(AE158,B:B,)+1):B10672,)+MATCH(AE158,B:B,)))=D158,VLOOKUP(AE158,B:D,3,0),IF(AF158="--",INDEX(D:D,MATCH(AE158,INDEX(B:B,MATCH(AE158,B:B,)+1):B10672,)+MATCH(AE158,B:B,)),"---")),"---")=AD158,"---",IFERROR(IF(IF(AF158="--",INDEX(D:D,MATCH(AE158,INDEX(B:B,MATCH(AE158,B:B,)+1):B10672,)+MATCH(AE158,B:B,)))=AD158,VLOOKUP(AE158,B:D,3,0),IF(AF158="--",INDEX(D:D,MATCH(AE158,INDEX(B:B,MATCH(AE158,B:B,)+1):B10672,)+MATCH(AE158,B:B,)),"---")),"---"))</f>
        <v>---</v>
      </c>
      <c r="AI158" t="str">
        <f t="shared" si="26"/>
        <v>--</v>
      </c>
      <c r="AJ158" t="str">
        <f>IF(COUNTIF(CALC_CONN_TEI0185_REV03!F:F,IF(AH158&lt;&gt;"---",VLOOKUP(AD158,CALC_CONN_TEI0185_REV03!F:M,8,0),IF(IFERROR(IF(AD158=AH158,AI158,AH158),"---")="---","---",IF(COUNTIF(CALC_CONN_TEI0185_REV03!F:F,IFERROR(IF(AD158=AH158,AI158,AH158),"---"))&gt;0,"---",IFERROR(IF(AD158=AH158,AI158,AH158),"---")))))=1,IF(AH158&lt;&gt;"---",VLOOKUP(AD158,CALC_CONN_TEI0185_REV03!F:M,8,0),IF(IFERROR(IF(AD158=AH158,AI158,AH158),"---")="---","---",IF(COUNTIF(CALC_CONN_TEI0185_REV03!F:F,IFERROR(IF(AD158=AH158,AI158,AH158),"---"))&gt;0,"---",IFERROR(IF(AD158=AH158,AI158,AH158),"---")))),"---")</f>
        <v>---</v>
      </c>
      <c r="AK158" t="str">
        <f>IF(COUNTIF(CALC_CONN_TEI0185_REV03!F:F,IF(AH158&lt;&gt;"---",VLOOKUP(AD158,CALC_CONN_TEI0185_REV03!F:M,8,0),IF(IFERROR(IF(AD158=AH158,AI158,AH158),"---")="---","---",IF(COUNTIF(CALC_CONN_TEI0185_REV03!F:F,IFERROR(IF(AD158=AH158,AI158,AH158),"---"))&gt;0,"---",IFERROR(IF(AD158=AH158,AI158,AH158),"---")))))=0,IF(AH158&lt;&gt;"---",VLOOKUP(AD158,CALC_CONN_TEI0185_REV03!F:M,8,0),IF(IFERROR(IF(AD158=AH158,AI158,AH158),"---")="---","---",IF(COUNTIF(CALC_CONN_TEI0185_REV03!F:F,IFERROR(IF(AD158=AH158,AI158,AH158),"---"))&gt;0,"---",IFERROR(IF(AD158=AH158,AI158,AH158),"---")))),"---")</f>
        <v>---</v>
      </c>
    </row>
    <row r="159" spans="1:37" x14ac:dyDescent="0.25">
      <c r="A159" t="str">
        <f t="shared" si="18"/>
        <v>J3-F34</v>
      </c>
      <c r="B159" t="str">
        <f t="shared" si="19"/>
        <v>NetJ3_F34</v>
      </c>
      <c r="C159" t="str">
        <f t="shared" si="20"/>
        <v>J3-NetJ3_F34</v>
      </c>
      <c r="D159" t="str">
        <f t="shared" si="21"/>
        <v>J3-F34</v>
      </c>
      <c r="E159" t="s">
        <v>271</v>
      </c>
      <c r="F159" t="s">
        <v>688</v>
      </c>
      <c r="G159" t="s">
        <v>689</v>
      </c>
      <c r="L159" t="s">
        <v>690</v>
      </c>
      <c r="M159" t="s">
        <v>288</v>
      </c>
      <c r="N159">
        <v>130.42869999999999</v>
      </c>
      <c r="AB159" t="str">
        <f>B2B!D156</f>
        <v>J2</v>
      </c>
      <c r="AC159" t="str">
        <f>B2B!E156</f>
        <v>54</v>
      </c>
      <c r="AD159" t="str">
        <f t="shared" si="22"/>
        <v>J2-54</v>
      </c>
      <c r="AE159" t="e">
        <f t="shared" si="23"/>
        <v>#N/A</v>
      </c>
      <c r="AF159" t="str">
        <f t="shared" si="24"/>
        <v>--</v>
      </c>
      <c r="AG159" t="e">
        <f t="shared" si="25"/>
        <v>#N/A</v>
      </c>
      <c r="AH159" t="str">
        <f>IF(IFERROR(IF(IF(AF159="--",INDEX(D:D,MATCH(AE159,INDEX(B:B,MATCH(AE159,B:B,)+1):B10673,)+MATCH(AE159,B:B,)))=D159,VLOOKUP(AE159,B:D,3,0),IF(AF159="--",INDEX(D:D,MATCH(AE159,INDEX(B:B,MATCH(AE159,B:B,)+1):B10673,)+MATCH(AE159,B:B,)),"---")),"---")=AD159,"---",IFERROR(IF(IF(AF159="--",INDEX(D:D,MATCH(AE159,INDEX(B:B,MATCH(AE159,B:B,)+1):B10673,)+MATCH(AE159,B:B,)))=AD159,VLOOKUP(AE159,B:D,3,0),IF(AF159="--",INDEX(D:D,MATCH(AE159,INDEX(B:B,MATCH(AE159,B:B,)+1):B10673,)+MATCH(AE159,B:B,)),"---")),"---"))</f>
        <v>---</v>
      </c>
      <c r="AI159" t="str">
        <f t="shared" si="26"/>
        <v>--</v>
      </c>
      <c r="AJ159" t="str">
        <f>IF(COUNTIF(CALC_CONN_TEI0185_REV03!F:F,IF(AH159&lt;&gt;"---",VLOOKUP(AD159,CALC_CONN_TEI0185_REV03!F:M,8,0),IF(IFERROR(IF(AD159=AH159,AI159,AH159),"---")="---","---",IF(COUNTIF(CALC_CONN_TEI0185_REV03!F:F,IFERROR(IF(AD159=AH159,AI159,AH159),"---"))&gt;0,"---",IFERROR(IF(AD159=AH159,AI159,AH159),"---")))))=1,IF(AH159&lt;&gt;"---",VLOOKUP(AD159,CALC_CONN_TEI0185_REV03!F:M,8,0),IF(IFERROR(IF(AD159=AH159,AI159,AH159),"---")="---","---",IF(COUNTIF(CALC_CONN_TEI0185_REV03!F:F,IFERROR(IF(AD159=AH159,AI159,AH159),"---"))&gt;0,"---",IFERROR(IF(AD159=AH159,AI159,AH159),"---")))),"---")</f>
        <v>---</v>
      </c>
      <c r="AK159" t="str">
        <f>IF(COUNTIF(CALC_CONN_TEI0185_REV03!F:F,IF(AH159&lt;&gt;"---",VLOOKUP(AD159,CALC_CONN_TEI0185_REV03!F:M,8,0),IF(IFERROR(IF(AD159=AH159,AI159,AH159),"---")="---","---",IF(COUNTIF(CALC_CONN_TEI0185_REV03!F:F,IFERROR(IF(AD159=AH159,AI159,AH159),"---"))&gt;0,"---",IFERROR(IF(AD159=AH159,AI159,AH159),"---")))))=0,IF(AH159&lt;&gt;"---",VLOOKUP(AD159,CALC_CONN_TEI0185_REV03!F:M,8,0),IF(IFERROR(IF(AD159=AH159,AI159,AH159),"---")="---","---",IF(COUNTIF(CALC_CONN_TEI0185_REV03!F:F,IFERROR(IF(AD159=AH159,AI159,AH159),"---"))&gt;0,"---",IFERROR(IF(AD159=AH159,AI159,AH159),"---")))),"---")</f>
        <v>---</v>
      </c>
    </row>
    <row r="160" spans="1:37" x14ac:dyDescent="0.25">
      <c r="A160" t="str">
        <f t="shared" si="18"/>
        <v>J3-F35</v>
      </c>
      <c r="B160" t="str">
        <f t="shared" si="19"/>
        <v>NetJ3_F35</v>
      </c>
      <c r="C160" t="str">
        <f t="shared" si="20"/>
        <v>J3-NetJ3_F35</v>
      </c>
      <c r="D160" t="str">
        <f t="shared" si="21"/>
        <v>J3-F35</v>
      </c>
      <c r="E160" t="s">
        <v>271</v>
      </c>
      <c r="F160" t="s">
        <v>691</v>
      </c>
      <c r="G160" t="s">
        <v>692</v>
      </c>
      <c r="L160" t="s">
        <v>693</v>
      </c>
      <c r="M160" t="s">
        <v>288</v>
      </c>
      <c r="N160">
        <v>137.2698</v>
      </c>
      <c r="AB160" t="str">
        <f>B2B!D157</f>
        <v>J2</v>
      </c>
      <c r="AC160" t="str">
        <f>B2B!E157</f>
        <v>55</v>
      </c>
      <c r="AD160" t="str">
        <f t="shared" si="22"/>
        <v>J2-55</v>
      </c>
      <c r="AE160" t="e">
        <f t="shared" si="23"/>
        <v>#N/A</v>
      </c>
      <c r="AF160" t="str">
        <f t="shared" si="24"/>
        <v>--</v>
      </c>
      <c r="AG160" t="e">
        <f t="shared" si="25"/>
        <v>#N/A</v>
      </c>
      <c r="AH160" t="str">
        <f>IF(IFERROR(IF(IF(AF160="--",INDEX(D:D,MATCH(AE160,INDEX(B:B,MATCH(AE160,B:B,)+1):B10674,)+MATCH(AE160,B:B,)))=D160,VLOOKUP(AE160,B:D,3,0),IF(AF160="--",INDEX(D:D,MATCH(AE160,INDEX(B:B,MATCH(AE160,B:B,)+1):B10674,)+MATCH(AE160,B:B,)),"---")),"---")=AD160,"---",IFERROR(IF(IF(AF160="--",INDEX(D:D,MATCH(AE160,INDEX(B:B,MATCH(AE160,B:B,)+1):B10674,)+MATCH(AE160,B:B,)))=AD160,VLOOKUP(AE160,B:D,3,0),IF(AF160="--",INDEX(D:D,MATCH(AE160,INDEX(B:B,MATCH(AE160,B:B,)+1):B10674,)+MATCH(AE160,B:B,)),"---")),"---"))</f>
        <v>---</v>
      </c>
      <c r="AI160" t="str">
        <f t="shared" si="26"/>
        <v>--</v>
      </c>
      <c r="AJ160" t="str">
        <f>IF(COUNTIF(CALC_CONN_TEI0185_REV03!F:F,IF(AH160&lt;&gt;"---",VLOOKUP(AD160,CALC_CONN_TEI0185_REV03!F:M,8,0),IF(IFERROR(IF(AD160=AH160,AI160,AH160),"---")="---","---",IF(COUNTIF(CALC_CONN_TEI0185_REV03!F:F,IFERROR(IF(AD160=AH160,AI160,AH160),"---"))&gt;0,"---",IFERROR(IF(AD160=AH160,AI160,AH160),"---")))))=1,IF(AH160&lt;&gt;"---",VLOOKUP(AD160,CALC_CONN_TEI0185_REV03!F:M,8,0),IF(IFERROR(IF(AD160=AH160,AI160,AH160),"---")="---","---",IF(COUNTIF(CALC_CONN_TEI0185_REV03!F:F,IFERROR(IF(AD160=AH160,AI160,AH160),"---"))&gt;0,"---",IFERROR(IF(AD160=AH160,AI160,AH160),"---")))),"---")</f>
        <v>---</v>
      </c>
      <c r="AK160" t="str">
        <f>IF(COUNTIF(CALC_CONN_TEI0185_REV03!F:F,IF(AH160&lt;&gt;"---",VLOOKUP(AD160,CALC_CONN_TEI0185_REV03!F:M,8,0),IF(IFERROR(IF(AD160=AH160,AI160,AH160),"---")="---","---",IF(COUNTIF(CALC_CONN_TEI0185_REV03!F:F,IFERROR(IF(AD160=AH160,AI160,AH160),"---"))&gt;0,"---",IFERROR(IF(AD160=AH160,AI160,AH160),"---")))))=0,IF(AH160&lt;&gt;"---",VLOOKUP(AD160,CALC_CONN_TEI0185_REV03!F:M,8,0),IF(IFERROR(IF(AD160=AH160,AI160,AH160),"---")="---","---",IF(COUNTIF(CALC_CONN_TEI0185_REV03!F:F,IFERROR(IF(AD160=AH160,AI160,AH160),"---"))&gt;0,"---",IFERROR(IF(AD160=AH160,AI160,AH160),"---")))),"---")</f>
        <v>---</v>
      </c>
    </row>
    <row r="161" spans="1:37" x14ac:dyDescent="0.25">
      <c r="A161" t="str">
        <f t="shared" si="18"/>
        <v>J3-F37</v>
      </c>
      <c r="B161" t="str">
        <f t="shared" si="19"/>
        <v>NetJ3_F37</v>
      </c>
      <c r="C161" t="str">
        <f t="shared" si="20"/>
        <v>J3-NetJ3_F37</v>
      </c>
      <c r="D161" t="str">
        <f t="shared" si="21"/>
        <v>J3-F37</v>
      </c>
      <c r="E161" t="s">
        <v>271</v>
      </c>
      <c r="F161" t="s">
        <v>694</v>
      </c>
      <c r="G161" t="s">
        <v>695</v>
      </c>
      <c r="L161" t="s">
        <v>696</v>
      </c>
      <c r="M161" t="s">
        <v>288</v>
      </c>
      <c r="N161">
        <v>137.14429999999999</v>
      </c>
      <c r="AB161" t="str">
        <f>B2B!D158</f>
        <v>J2</v>
      </c>
      <c r="AC161" t="str">
        <f>B2B!E158</f>
        <v>56</v>
      </c>
      <c r="AD161" t="str">
        <f t="shared" si="22"/>
        <v>J2-56</v>
      </c>
      <c r="AE161" t="e">
        <f t="shared" si="23"/>
        <v>#N/A</v>
      </c>
      <c r="AF161" t="str">
        <f t="shared" si="24"/>
        <v>--</v>
      </c>
      <c r="AG161" t="e">
        <f t="shared" si="25"/>
        <v>#N/A</v>
      </c>
      <c r="AH161" t="str">
        <f>IF(IFERROR(IF(IF(AF161="--",INDEX(D:D,MATCH(AE161,INDEX(B:B,MATCH(AE161,B:B,)+1):B10675,)+MATCH(AE161,B:B,)))=D161,VLOOKUP(AE161,B:D,3,0),IF(AF161="--",INDEX(D:D,MATCH(AE161,INDEX(B:B,MATCH(AE161,B:B,)+1):B10675,)+MATCH(AE161,B:B,)),"---")),"---")=AD161,"---",IFERROR(IF(IF(AF161="--",INDEX(D:D,MATCH(AE161,INDEX(B:B,MATCH(AE161,B:B,)+1):B10675,)+MATCH(AE161,B:B,)))=AD161,VLOOKUP(AE161,B:D,3,0),IF(AF161="--",INDEX(D:D,MATCH(AE161,INDEX(B:B,MATCH(AE161,B:B,)+1):B10675,)+MATCH(AE161,B:B,)),"---")),"---"))</f>
        <v>---</v>
      </c>
      <c r="AI161" t="str">
        <f t="shared" si="26"/>
        <v>--</v>
      </c>
      <c r="AJ161" t="str">
        <f>IF(COUNTIF(CALC_CONN_TEI0185_REV03!F:F,IF(AH161&lt;&gt;"---",VLOOKUP(AD161,CALC_CONN_TEI0185_REV03!F:M,8,0),IF(IFERROR(IF(AD161=AH161,AI161,AH161),"---")="---","---",IF(COUNTIF(CALC_CONN_TEI0185_REV03!F:F,IFERROR(IF(AD161=AH161,AI161,AH161),"---"))&gt;0,"---",IFERROR(IF(AD161=AH161,AI161,AH161),"---")))))=1,IF(AH161&lt;&gt;"---",VLOOKUP(AD161,CALC_CONN_TEI0185_REV03!F:M,8,0),IF(IFERROR(IF(AD161=AH161,AI161,AH161),"---")="---","---",IF(COUNTIF(CALC_CONN_TEI0185_REV03!F:F,IFERROR(IF(AD161=AH161,AI161,AH161),"---"))&gt;0,"---",IFERROR(IF(AD161=AH161,AI161,AH161),"---")))),"---")</f>
        <v>---</v>
      </c>
      <c r="AK161" t="str">
        <f>IF(COUNTIF(CALC_CONN_TEI0185_REV03!F:F,IF(AH161&lt;&gt;"---",VLOOKUP(AD161,CALC_CONN_TEI0185_REV03!F:M,8,0),IF(IFERROR(IF(AD161=AH161,AI161,AH161),"---")="---","---",IF(COUNTIF(CALC_CONN_TEI0185_REV03!F:F,IFERROR(IF(AD161=AH161,AI161,AH161),"---"))&gt;0,"---",IFERROR(IF(AD161=AH161,AI161,AH161),"---")))))=0,IF(AH161&lt;&gt;"---",VLOOKUP(AD161,CALC_CONN_TEI0185_REV03!F:M,8,0),IF(IFERROR(IF(AD161=AH161,AI161,AH161),"---")="---","---",IF(COUNTIF(CALC_CONN_TEI0185_REV03!F:F,IFERROR(IF(AD161=AH161,AI161,AH161),"---"))&gt;0,"---",IFERROR(IF(AD161=AH161,AI161,AH161),"---")))),"---")</f>
        <v>---</v>
      </c>
    </row>
    <row r="162" spans="1:37" x14ac:dyDescent="0.25">
      <c r="A162" t="str">
        <f t="shared" si="18"/>
        <v>J3-F38</v>
      </c>
      <c r="B162" t="str">
        <f t="shared" si="19"/>
        <v>NetJ3_F38</v>
      </c>
      <c r="C162" t="str">
        <f t="shared" si="20"/>
        <v>J3-NetJ3_F38</v>
      </c>
      <c r="D162" t="str">
        <f t="shared" si="21"/>
        <v>J3-F38</v>
      </c>
      <c r="E162" t="s">
        <v>271</v>
      </c>
      <c r="F162" t="s">
        <v>697</v>
      </c>
      <c r="G162" t="s">
        <v>698</v>
      </c>
      <c r="L162" t="s">
        <v>699</v>
      </c>
      <c r="M162" t="s">
        <v>288</v>
      </c>
      <c r="N162">
        <v>133.75299999999999</v>
      </c>
      <c r="AB162" t="str">
        <f>B2B!D159</f>
        <v>J2</v>
      </c>
      <c r="AC162" t="str">
        <f>B2B!E159</f>
        <v>57</v>
      </c>
      <c r="AD162" t="str">
        <f t="shared" si="22"/>
        <v>J2-57</v>
      </c>
      <c r="AE162" t="e">
        <f t="shared" si="23"/>
        <v>#N/A</v>
      </c>
      <c r="AF162" t="str">
        <f t="shared" si="24"/>
        <v>--</v>
      </c>
      <c r="AG162" t="e">
        <f t="shared" si="25"/>
        <v>#N/A</v>
      </c>
      <c r="AH162" t="str">
        <f>IF(IFERROR(IF(IF(AF162="--",INDEX(D:D,MATCH(AE162,INDEX(B:B,MATCH(AE162,B:B,)+1):B10676,)+MATCH(AE162,B:B,)))=D162,VLOOKUP(AE162,B:D,3,0),IF(AF162="--",INDEX(D:D,MATCH(AE162,INDEX(B:B,MATCH(AE162,B:B,)+1):B10676,)+MATCH(AE162,B:B,)),"---")),"---")=AD162,"---",IFERROR(IF(IF(AF162="--",INDEX(D:D,MATCH(AE162,INDEX(B:B,MATCH(AE162,B:B,)+1):B10676,)+MATCH(AE162,B:B,)))=AD162,VLOOKUP(AE162,B:D,3,0),IF(AF162="--",INDEX(D:D,MATCH(AE162,INDEX(B:B,MATCH(AE162,B:B,)+1):B10676,)+MATCH(AE162,B:B,)),"---")),"---"))</f>
        <v>---</v>
      </c>
      <c r="AI162" t="str">
        <f t="shared" si="26"/>
        <v>--</v>
      </c>
      <c r="AJ162" t="str">
        <f>IF(COUNTIF(CALC_CONN_TEI0185_REV03!F:F,IF(AH162&lt;&gt;"---",VLOOKUP(AD162,CALC_CONN_TEI0185_REV03!F:M,8,0),IF(IFERROR(IF(AD162=AH162,AI162,AH162),"---")="---","---",IF(COUNTIF(CALC_CONN_TEI0185_REV03!F:F,IFERROR(IF(AD162=AH162,AI162,AH162),"---"))&gt;0,"---",IFERROR(IF(AD162=AH162,AI162,AH162),"---")))))=1,IF(AH162&lt;&gt;"---",VLOOKUP(AD162,CALC_CONN_TEI0185_REV03!F:M,8,0),IF(IFERROR(IF(AD162=AH162,AI162,AH162),"---")="---","---",IF(COUNTIF(CALC_CONN_TEI0185_REV03!F:F,IFERROR(IF(AD162=AH162,AI162,AH162),"---"))&gt;0,"---",IFERROR(IF(AD162=AH162,AI162,AH162),"---")))),"---")</f>
        <v>---</v>
      </c>
      <c r="AK162" t="str">
        <f>IF(COUNTIF(CALC_CONN_TEI0185_REV03!F:F,IF(AH162&lt;&gt;"---",VLOOKUP(AD162,CALC_CONN_TEI0185_REV03!F:M,8,0),IF(IFERROR(IF(AD162=AH162,AI162,AH162),"---")="---","---",IF(COUNTIF(CALC_CONN_TEI0185_REV03!F:F,IFERROR(IF(AD162=AH162,AI162,AH162),"---"))&gt;0,"---",IFERROR(IF(AD162=AH162,AI162,AH162),"---")))))=0,IF(AH162&lt;&gt;"---",VLOOKUP(AD162,CALC_CONN_TEI0185_REV03!F:M,8,0),IF(IFERROR(IF(AD162=AH162,AI162,AH162),"---")="---","---",IF(COUNTIF(CALC_CONN_TEI0185_REV03!F:F,IFERROR(IF(AD162=AH162,AI162,AH162),"---"))&gt;0,"---",IFERROR(IF(AD162=AH162,AI162,AH162),"---")))),"---")</f>
        <v>---</v>
      </c>
    </row>
    <row r="163" spans="1:37" x14ac:dyDescent="0.25">
      <c r="A163" t="str">
        <f t="shared" si="18"/>
        <v>J3-G6</v>
      </c>
      <c r="B163" t="str">
        <f t="shared" si="19"/>
        <v>LA00_P</v>
      </c>
      <c r="C163" t="str">
        <f t="shared" si="20"/>
        <v>J3-LA00_P</v>
      </c>
      <c r="D163" t="str">
        <f t="shared" si="21"/>
        <v>J3-G6</v>
      </c>
      <c r="E163" t="s">
        <v>271</v>
      </c>
      <c r="F163" t="s">
        <v>700</v>
      </c>
      <c r="G163" t="s">
        <v>701</v>
      </c>
      <c r="L163" t="s">
        <v>702</v>
      </c>
      <c r="M163" t="s">
        <v>288</v>
      </c>
      <c r="N163">
        <v>133.77590000000001</v>
      </c>
      <c r="AB163" t="str">
        <f>B2B!D160</f>
        <v>J2</v>
      </c>
      <c r="AC163" t="str">
        <f>B2B!E160</f>
        <v>58</v>
      </c>
      <c r="AD163" t="str">
        <f t="shared" si="22"/>
        <v>J2-58</v>
      </c>
      <c r="AE163" t="e">
        <f t="shared" si="23"/>
        <v>#N/A</v>
      </c>
      <c r="AF163" t="str">
        <f t="shared" si="24"/>
        <v>--</v>
      </c>
      <c r="AG163" t="e">
        <f t="shared" si="25"/>
        <v>#N/A</v>
      </c>
      <c r="AH163" t="str">
        <f>IF(IFERROR(IF(IF(AF163="--",INDEX(D:D,MATCH(AE163,INDEX(B:B,MATCH(AE163,B:B,)+1):B10677,)+MATCH(AE163,B:B,)))=D163,VLOOKUP(AE163,B:D,3,0),IF(AF163="--",INDEX(D:D,MATCH(AE163,INDEX(B:B,MATCH(AE163,B:B,)+1):B10677,)+MATCH(AE163,B:B,)),"---")),"---")=AD163,"---",IFERROR(IF(IF(AF163="--",INDEX(D:D,MATCH(AE163,INDEX(B:B,MATCH(AE163,B:B,)+1):B10677,)+MATCH(AE163,B:B,)))=AD163,VLOOKUP(AE163,B:D,3,0),IF(AF163="--",INDEX(D:D,MATCH(AE163,INDEX(B:B,MATCH(AE163,B:B,)+1):B10677,)+MATCH(AE163,B:B,)),"---")),"---"))</f>
        <v>---</v>
      </c>
      <c r="AI163" t="str">
        <f t="shared" si="26"/>
        <v>--</v>
      </c>
      <c r="AJ163" t="str">
        <f>IF(COUNTIF(CALC_CONN_TEI0185_REV03!F:F,IF(AH163&lt;&gt;"---",VLOOKUP(AD163,CALC_CONN_TEI0185_REV03!F:M,8,0),IF(IFERROR(IF(AD163=AH163,AI163,AH163),"---")="---","---",IF(COUNTIF(CALC_CONN_TEI0185_REV03!F:F,IFERROR(IF(AD163=AH163,AI163,AH163),"---"))&gt;0,"---",IFERROR(IF(AD163=AH163,AI163,AH163),"---")))))=1,IF(AH163&lt;&gt;"---",VLOOKUP(AD163,CALC_CONN_TEI0185_REV03!F:M,8,0),IF(IFERROR(IF(AD163=AH163,AI163,AH163),"---")="---","---",IF(COUNTIF(CALC_CONN_TEI0185_REV03!F:F,IFERROR(IF(AD163=AH163,AI163,AH163),"---"))&gt;0,"---",IFERROR(IF(AD163=AH163,AI163,AH163),"---")))),"---")</f>
        <v>---</v>
      </c>
      <c r="AK163" t="str">
        <f>IF(COUNTIF(CALC_CONN_TEI0185_REV03!F:F,IF(AH163&lt;&gt;"---",VLOOKUP(AD163,CALC_CONN_TEI0185_REV03!F:M,8,0),IF(IFERROR(IF(AD163=AH163,AI163,AH163),"---")="---","---",IF(COUNTIF(CALC_CONN_TEI0185_REV03!F:F,IFERROR(IF(AD163=AH163,AI163,AH163),"---"))&gt;0,"---",IFERROR(IF(AD163=AH163,AI163,AH163),"---")))))=0,IF(AH163&lt;&gt;"---",VLOOKUP(AD163,CALC_CONN_TEI0185_REV03!F:M,8,0),IF(IFERROR(IF(AD163=AH163,AI163,AH163),"---")="---","---",IF(COUNTIF(CALC_CONN_TEI0185_REV03!F:F,IFERROR(IF(AD163=AH163,AI163,AH163),"---"))&gt;0,"---",IFERROR(IF(AD163=AH163,AI163,AH163),"---")))),"---")</f>
        <v>---</v>
      </c>
    </row>
    <row r="164" spans="1:37" x14ac:dyDescent="0.25">
      <c r="A164" t="str">
        <f t="shared" si="18"/>
        <v>J3-G7</v>
      </c>
      <c r="B164" t="str">
        <f t="shared" si="19"/>
        <v>LA00_N</v>
      </c>
      <c r="C164" t="str">
        <f t="shared" si="20"/>
        <v>J3-LA00_N</v>
      </c>
      <c r="D164" t="str">
        <f t="shared" si="21"/>
        <v>J3-G7</v>
      </c>
      <c r="E164" t="s">
        <v>271</v>
      </c>
      <c r="F164" t="s">
        <v>703</v>
      </c>
      <c r="G164" t="s">
        <v>704</v>
      </c>
      <c r="L164" t="s">
        <v>705</v>
      </c>
      <c r="M164" t="s">
        <v>288</v>
      </c>
      <c r="N164">
        <v>138.0393</v>
      </c>
      <c r="AB164" t="str">
        <f>B2B!D161</f>
        <v>J2</v>
      </c>
      <c r="AC164" t="str">
        <f>B2B!E161</f>
        <v>59</v>
      </c>
      <c r="AD164" t="str">
        <f t="shared" si="22"/>
        <v>J2-59</v>
      </c>
      <c r="AE164" t="e">
        <f t="shared" si="23"/>
        <v>#N/A</v>
      </c>
      <c r="AF164" t="str">
        <f t="shared" si="24"/>
        <v>--</v>
      </c>
      <c r="AG164" t="e">
        <f t="shared" si="25"/>
        <v>#N/A</v>
      </c>
      <c r="AH164" t="str">
        <f>IF(IFERROR(IF(IF(AF164="--",INDEX(D:D,MATCH(AE164,INDEX(B:B,MATCH(AE164,B:B,)+1):B10678,)+MATCH(AE164,B:B,)))=D164,VLOOKUP(AE164,B:D,3,0),IF(AF164="--",INDEX(D:D,MATCH(AE164,INDEX(B:B,MATCH(AE164,B:B,)+1):B10678,)+MATCH(AE164,B:B,)),"---")),"---")=AD164,"---",IFERROR(IF(IF(AF164="--",INDEX(D:D,MATCH(AE164,INDEX(B:B,MATCH(AE164,B:B,)+1):B10678,)+MATCH(AE164,B:B,)))=AD164,VLOOKUP(AE164,B:D,3,0),IF(AF164="--",INDEX(D:D,MATCH(AE164,INDEX(B:B,MATCH(AE164,B:B,)+1):B10678,)+MATCH(AE164,B:B,)),"---")),"---"))</f>
        <v>---</v>
      </c>
      <c r="AI164" t="str">
        <f t="shared" si="26"/>
        <v>--</v>
      </c>
      <c r="AJ164" t="str">
        <f>IF(COUNTIF(CALC_CONN_TEI0185_REV03!F:F,IF(AH164&lt;&gt;"---",VLOOKUP(AD164,CALC_CONN_TEI0185_REV03!F:M,8,0),IF(IFERROR(IF(AD164=AH164,AI164,AH164),"---")="---","---",IF(COUNTIF(CALC_CONN_TEI0185_REV03!F:F,IFERROR(IF(AD164=AH164,AI164,AH164),"---"))&gt;0,"---",IFERROR(IF(AD164=AH164,AI164,AH164),"---")))))=1,IF(AH164&lt;&gt;"---",VLOOKUP(AD164,CALC_CONN_TEI0185_REV03!F:M,8,0),IF(IFERROR(IF(AD164=AH164,AI164,AH164),"---")="---","---",IF(COUNTIF(CALC_CONN_TEI0185_REV03!F:F,IFERROR(IF(AD164=AH164,AI164,AH164),"---"))&gt;0,"---",IFERROR(IF(AD164=AH164,AI164,AH164),"---")))),"---")</f>
        <v>---</v>
      </c>
      <c r="AK164" t="str">
        <f>IF(COUNTIF(CALC_CONN_TEI0185_REV03!F:F,IF(AH164&lt;&gt;"---",VLOOKUP(AD164,CALC_CONN_TEI0185_REV03!F:M,8,0),IF(IFERROR(IF(AD164=AH164,AI164,AH164),"---")="---","---",IF(COUNTIF(CALC_CONN_TEI0185_REV03!F:F,IFERROR(IF(AD164=AH164,AI164,AH164),"---"))&gt;0,"---",IFERROR(IF(AD164=AH164,AI164,AH164),"---")))))=0,IF(AH164&lt;&gt;"---",VLOOKUP(AD164,CALC_CONN_TEI0185_REV03!F:M,8,0),IF(IFERROR(IF(AD164=AH164,AI164,AH164),"---")="---","---",IF(COUNTIF(CALC_CONN_TEI0185_REV03!F:F,IFERROR(IF(AD164=AH164,AI164,AH164),"---"))&gt;0,"---",IFERROR(IF(AD164=AH164,AI164,AH164),"---")))),"---")</f>
        <v>---</v>
      </c>
    </row>
    <row r="165" spans="1:37" x14ac:dyDescent="0.25">
      <c r="A165" t="str">
        <f t="shared" si="18"/>
        <v>J3-G9</v>
      </c>
      <c r="B165" t="str">
        <f t="shared" si="19"/>
        <v>LA03_P</v>
      </c>
      <c r="C165" t="str">
        <f t="shared" si="20"/>
        <v>J3-LA03_P</v>
      </c>
      <c r="D165" t="str">
        <f t="shared" si="21"/>
        <v>J3-G9</v>
      </c>
      <c r="E165" t="s">
        <v>271</v>
      </c>
      <c r="F165" t="s">
        <v>706</v>
      </c>
      <c r="G165" t="s">
        <v>707</v>
      </c>
      <c r="L165" t="s">
        <v>708</v>
      </c>
      <c r="M165" t="s">
        <v>288</v>
      </c>
      <c r="N165">
        <v>137.91079999999999</v>
      </c>
      <c r="AB165" t="str">
        <f>B2B!D162</f>
        <v>J2</v>
      </c>
      <c r="AC165" t="str">
        <f>B2B!E162</f>
        <v>60</v>
      </c>
      <c r="AD165" t="str">
        <f t="shared" si="22"/>
        <v>J2-60</v>
      </c>
      <c r="AE165" t="e">
        <f t="shared" si="23"/>
        <v>#N/A</v>
      </c>
      <c r="AF165" t="str">
        <f t="shared" si="24"/>
        <v>--</v>
      </c>
      <c r="AG165" t="e">
        <f t="shared" si="25"/>
        <v>#N/A</v>
      </c>
      <c r="AH165" t="str">
        <f>IF(IFERROR(IF(IF(AF165="--",INDEX(D:D,MATCH(AE165,INDEX(B:B,MATCH(AE165,B:B,)+1):B10679,)+MATCH(AE165,B:B,)))=D165,VLOOKUP(AE165,B:D,3,0),IF(AF165="--",INDEX(D:D,MATCH(AE165,INDEX(B:B,MATCH(AE165,B:B,)+1):B10679,)+MATCH(AE165,B:B,)),"---")),"---")=AD165,"---",IFERROR(IF(IF(AF165="--",INDEX(D:D,MATCH(AE165,INDEX(B:B,MATCH(AE165,B:B,)+1):B10679,)+MATCH(AE165,B:B,)))=AD165,VLOOKUP(AE165,B:D,3,0),IF(AF165="--",INDEX(D:D,MATCH(AE165,INDEX(B:B,MATCH(AE165,B:B,)+1):B10679,)+MATCH(AE165,B:B,)),"---")),"---"))</f>
        <v>---</v>
      </c>
      <c r="AI165" t="str">
        <f t="shared" si="26"/>
        <v>--</v>
      </c>
      <c r="AJ165" t="str">
        <f>IF(COUNTIF(CALC_CONN_TEI0185_REV03!F:F,IF(AH165&lt;&gt;"---",VLOOKUP(AD165,CALC_CONN_TEI0185_REV03!F:M,8,0),IF(IFERROR(IF(AD165=AH165,AI165,AH165),"---")="---","---",IF(COUNTIF(CALC_CONN_TEI0185_REV03!F:F,IFERROR(IF(AD165=AH165,AI165,AH165),"---"))&gt;0,"---",IFERROR(IF(AD165=AH165,AI165,AH165),"---")))))=1,IF(AH165&lt;&gt;"---",VLOOKUP(AD165,CALC_CONN_TEI0185_REV03!F:M,8,0),IF(IFERROR(IF(AD165=AH165,AI165,AH165),"---")="---","---",IF(COUNTIF(CALC_CONN_TEI0185_REV03!F:F,IFERROR(IF(AD165=AH165,AI165,AH165),"---"))&gt;0,"---",IFERROR(IF(AD165=AH165,AI165,AH165),"---")))),"---")</f>
        <v>---</v>
      </c>
      <c r="AK165" t="str">
        <f>IF(COUNTIF(CALC_CONN_TEI0185_REV03!F:F,IF(AH165&lt;&gt;"---",VLOOKUP(AD165,CALC_CONN_TEI0185_REV03!F:M,8,0),IF(IFERROR(IF(AD165=AH165,AI165,AH165),"---")="---","---",IF(COUNTIF(CALC_CONN_TEI0185_REV03!F:F,IFERROR(IF(AD165=AH165,AI165,AH165),"---"))&gt;0,"---",IFERROR(IF(AD165=AH165,AI165,AH165),"---")))))=0,IF(AH165&lt;&gt;"---",VLOOKUP(AD165,CALC_CONN_TEI0185_REV03!F:M,8,0),IF(IFERROR(IF(AD165=AH165,AI165,AH165),"---")="---","---",IF(COUNTIF(CALC_CONN_TEI0185_REV03!F:F,IFERROR(IF(AD165=AH165,AI165,AH165),"---"))&gt;0,"---",IFERROR(IF(AD165=AH165,AI165,AH165),"---")))),"---")</f>
        <v>---</v>
      </c>
    </row>
    <row r="166" spans="1:37" x14ac:dyDescent="0.25">
      <c r="A166" t="str">
        <f t="shared" si="18"/>
        <v>J3-G10</v>
      </c>
      <c r="B166" t="str">
        <f t="shared" si="19"/>
        <v>LA03_N</v>
      </c>
      <c r="C166" t="str">
        <f t="shared" si="20"/>
        <v>J3-LA03_N</v>
      </c>
      <c r="D166" t="str">
        <f t="shared" si="21"/>
        <v>J3-G10</v>
      </c>
      <c r="E166" t="s">
        <v>271</v>
      </c>
      <c r="F166" t="s">
        <v>709</v>
      </c>
      <c r="G166" t="s">
        <v>710</v>
      </c>
      <c r="L166" t="s">
        <v>711</v>
      </c>
      <c r="M166" t="s">
        <v>288</v>
      </c>
      <c r="N166">
        <v>139.0652</v>
      </c>
      <c r="AB166" t="str">
        <f>B2B!D163</f>
        <v>J2</v>
      </c>
      <c r="AC166" t="str">
        <f>B2B!E163</f>
        <v>61</v>
      </c>
      <c r="AD166" t="str">
        <f t="shared" si="22"/>
        <v>J2-61</v>
      </c>
      <c r="AE166" t="e">
        <f t="shared" si="23"/>
        <v>#N/A</v>
      </c>
      <c r="AF166" t="str">
        <f t="shared" si="24"/>
        <v>--</v>
      </c>
      <c r="AG166" t="e">
        <f t="shared" si="25"/>
        <v>#N/A</v>
      </c>
      <c r="AH166" t="str">
        <f>IF(IFERROR(IF(IF(AF166="--",INDEX(D:D,MATCH(AE166,INDEX(B:B,MATCH(AE166,B:B,)+1):B10680,)+MATCH(AE166,B:B,)))=D166,VLOOKUP(AE166,B:D,3,0),IF(AF166="--",INDEX(D:D,MATCH(AE166,INDEX(B:B,MATCH(AE166,B:B,)+1):B10680,)+MATCH(AE166,B:B,)),"---")),"---")=AD166,"---",IFERROR(IF(IF(AF166="--",INDEX(D:D,MATCH(AE166,INDEX(B:B,MATCH(AE166,B:B,)+1):B10680,)+MATCH(AE166,B:B,)))=AD166,VLOOKUP(AE166,B:D,3,0),IF(AF166="--",INDEX(D:D,MATCH(AE166,INDEX(B:B,MATCH(AE166,B:B,)+1):B10680,)+MATCH(AE166,B:B,)),"---")),"---"))</f>
        <v>---</v>
      </c>
      <c r="AI166" t="str">
        <f t="shared" si="26"/>
        <v>--</v>
      </c>
      <c r="AJ166" t="str">
        <f>IF(COUNTIF(CALC_CONN_TEI0185_REV03!F:F,IF(AH166&lt;&gt;"---",VLOOKUP(AD166,CALC_CONN_TEI0185_REV03!F:M,8,0),IF(IFERROR(IF(AD166=AH166,AI166,AH166),"---")="---","---",IF(COUNTIF(CALC_CONN_TEI0185_REV03!F:F,IFERROR(IF(AD166=AH166,AI166,AH166),"---"))&gt;0,"---",IFERROR(IF(AD166=AH166,AI166,AH166),"---")))))=1,IF(AH166&lt;&gt;"---",VLOOKUP(AD166,CALC_CONN_TEI0185_REV03!F:M,8,0),IF(IFERROR(IF(AD166=AH166,AI166,AH166),"---")="---","---",IF(COUNTIF(CALC_CONN_TEI0185_REV03!F:F,IFERROR(IF(AD166=AH166,AI166,AH166),"---"))&gt;0,"---",IFERROR(IF(AD166=AH166,AI166,AH166),"---")))),"---")</f>
        <v>---</v>
      </c>
      <c r="AK166" t="str">
        <f>IF(COUNTIF(CALC_CONN_TEI0185_REV03!F:F,IF(AH166&lt;&gt;"---",VLOOKUP(AD166,CALC_CONN_TEI0185_REV03!F:M,8,0),IF(IFERROR(IF(AD166=AH166,AI166,AH166),"---")="---","---",IF(COUNTIF(CALC_CONN_TEI0185_REV03!F:F,IFERROR(IF(AD166=AH166,AI166,AH166),"---"))&gt;0,"---",IFERROR(IF(AD166=AH166,AI166,AH166),"---")))))=0,IF(AH166&lt;&gt;"---",VLOOKUP(AD166,CALC_CONN_TEI0185_REV03!F:M,8,0),IF(IFERROR(IF(AD166=AH166,AI166,AH166),"---")="---","---",IF(COUNTIF(CALC_CONN_TEI0185_REV03!F:F,IFERROR(IF(AD166=AH166,AI166,AH166),"---"))&gt;0,"---",IFERROR(IF(AD166=AH166,AI166,AH166),"---")))),"---")</f>
        <v>---</v>
      </c>
    </row>
    <row r="167" spans="1:37" x14ac:dyDescent="0.25">
      <c r="A167" t="str">
        <f t="shared" si="18"/>
        <v>J3-G12</v>
      </c>
      <c r="B167" t="str">
        <f t="shared" si="19"/>
        <v>LA08_P</v>
      </c>
      <c r="C167" t="str">
        <f t="shared" si="20"/>
        <v>J3-LA08_P</v>
      </c>
      <c r="D167" t="str">
        <f t="shared" si="21"/>
        <v>J3-G12</v>
      </c>
      <c r="E167" t="s">
        <v>271</v>
      </c>
      <c r="F167" t="s">
        <v>712</v>
      </c>
      <c r="G167" t="s">
        <v>713</v>
      </c>
      <c r="L167" t="s">
        <v>714</v>
      </c>
      <c r="M167" t="s">
        <v>288</v>
      </c>
      <c r="N167">
        <v>139.00409999999999</v>
      </c>
      <c r="AB167" t="str">
        <f>B2B!D164</f>
        <v>J2</v>
      </c>
      <c r="AC167" t="str">
        <f>B2B!E164</f>
        <v>62</v>
      </c>
      <c r="AD167" t="str">
        <f t="shared" si="22"/>
        <v>J2-62</v>
      </c>
      <c r="AE167" t="e">
        <f t="shared" si="23"/>
        <v>#N/A</v>
      </c>
      <c r="AF167" t="str">
        <f t="shared" si="24"/>
        <v>--</v>
      </c>
      <c r="AG167" t="e">
        <f t="shared" si="25"/>
        <v>#N/A</v>
      </c>
      <c r="AH167" t="str">
        <f>IF(IFERROR(IF(IF(AF167="--",INDEX(D:D,MATCH(AE167,INDEX(B:B,MATCH(AE167,B:B,)+1):B10681,)+MATCH(AE167,B:B,)))=D167,VLOOKUP(AE167,B:D,3,0),IF(AF167="--",INDEX(D:D,MATCH(AE167,INDEX(B:B,MATCH(AE167,B:B,)+1):B10681,)+MATCH(AE167,B:B,)),"---")),"---")=AD167,"---",IFERROR(IF(IF(AF167="--",INDEX(D:D,MATCH(AE167,INDEX(B:B,MATCH(AE167,B:B,)+1):B10681,)+MATCH(AE167,B:B,)))=AD167,VLOOKUP(AE167,B:D,3,0),IF(AF167="--",INDEX(D:D,MATCH(AE167,INDEX(B:B,MATCH(AE167,B:B,)+1):B10681,)+MATCH(AE167,B:B,)),"---")),"---"))</f>
        <v>---</v>
      </c>
      <c r="AI167" t="str">
        <f t="shared" si="26"/>
        <v>--</v>
      </c>
      <c r="AJ167" t="str">
        <f>IF(COUNTIF(CALC_CONN_TEI0185_REV03!F:F,IF(AH167&lt;&gt;"---",VLOOKUP(AD167,CALC_CONN_TEI0185_REV03!F:M,8,0),IF(IFERROR(IF(AD167=AH167,AI167,AH167),"---")="---","---",IF(COUNTIF(CALC_CONN_TEI0185_REV03!F:F,IFERROR(IF(AD167=AH167,AI167,AH167),"---"))&gt;0,"---",IFERROR(IF(AD167=AH167,AI167,AH167),"---")))))=1,IF(AH167&lt;&gt;"---",VLOOKUP(AD167,CALC_CONN_TEI0185_REV03!F:M,8,0),IF(IFERROR(IF(AD167=AH167,AI167,AH167),"---")="---","---",IF(COUNTIF(CALC_CONN_TEI0185_REV03!F:F,IFERROR(IF(AD167=AH167,AI167,AH167),"---"))&gt;0,"---",IFERROR(IF(AD167=AH167,AI167,AH167),"---")))),"---")</f>
        <v>---</v>
      </c>
      <c r="AK167" t="str">
        <f>IF(COUNTIF(CALC_CONN_TEI0185_REV03!F:F,IF(AH167&lt;&gt;"---",VLOOKUP(AD167,CALC_CONN_TEI0185_REV03!F:M,8,0),IF(IFERROR(IF(AD167=AH167,AI167,AH167),"---")="---","---",IF(COUNTIF(CALC_CONN_TEI0185_REV03!F:F,IFERROR(IF(AD167=AH167,AI167,AH167),"---"))&gt;0,"---",IFERROR(IF(AD167=AH167,AI167,AH167),"---")))))=0,IF(AH167&lt;&gt;"---",VLOOKUP(AD167,CALC_CONN_TEI0185_REV03!F:M,8,0),IF(IFERROR(IF(AD167=AH167,AI167,AH167),"---")="---","---",IF(COUNTIF(CALC_CONN_TEI0185_REV03!F:F,IFERROR(IF(AD167=AH167,AI167,AH167),"---"))&gt;0,"---",IFERROR(IF(AD167=AH167,AI167,AH167),"---")))),"---")</f>
        <v>---</v>
      </c>
    </row>
    <row r="168" spans="1:37" x14ac:dyDescent="0.25">
      <c r="A168" t="str">
        <f t="shared" si="18"/>
        <v>J3-G13</v>
      </c>
      <c r="B168" t="str">
        <f t="shared" si="19"/>
        <v>LA08_N</v>
      </c>
      <c r="C168" t="str">
        <f t="shared" si="20"/>
        <v>J3-LA08_N</v>
      </c>
      <c r="D168" t="str">
        <f t="shared" si="21"/>
        <v>J3-G13</v>
      </c>
      <c r="E168" t="s">
        <v>271</v>
      </c>
      <c r="F168" t="s">
        <v>715</v>
      </c>
      <c r="G168" t="s">
        <v>716</v>
      </c>
      <c r="L168" t="s">
        <v>717</v>
      </c>
      <c r="M168" t="s">
        <v>288</v>
      </c>
      <c r="N168">
        <v>110.949</v>
      </c>
      <c r="AB168" t="str">
        <f>B2B!D165</f>
        <v>J2</v>
      </c>
      <c r="AC168" t="str">
        <f>B2B!E165</f>
        <v>63</v>
      </c>
      <c r="AD168" t="str">
        <f t="shared" si="22"/>
        <v>J2-63</v>
      </c>
      <c r="AE168" t="e">
        <f t="shared" si="23"/>
        <v>#N/A</v>
      </c>
      <c r="AF168" t="str">
        <f t="shared" si="24"/>
        <v>--</v>
      </c>
      <c r="AG168" t="e">
        <f t="shared" si="25"/>
        <v>#N/A</v>
      </c>
      <c r="AH168" t="str">
        <f>IF(IFERROR(IF(IF(AF168="--",INDEX(D:D,MATCH(AE168,INDEX(B:B,MATCH(AE168,B:B,)+1):B10682,)+MATCH(AE168,B:B,)))=D168,VLOOKUP(AE168,B:D,3,0),IF(AF168="--",INDEX(D:D,MATCH(AE168,INDEX(B:B,MATCH(AE168,B:B,)+1):B10682,)+MATCH(AE168,B:B,)),"---")),"---")=AD168,"---",IFERROR(IF(IF(AF168="--",INDEX(D:D,MATCH(AE168,INDEX(B:B,MATCH(AE168,B:B,)+1):B10682,)+MATCH(AE168,B:B,)))=AD168,VLOOKUP(AE168,B:D,3,0),IF(AF168="--",INDEX(D:D,MATCH(AE168,INDEX(B:B,MATCH(AE168,B:B,)+1):B10682,)+MATCH(AE168,B:B,)),"---")),"---"))</f>
        <v>---</v>
      </c>
      <c r="AI168" t="str">
        <f t="shared" si="26"/>
        <v>--</v>
      </c>
      <c r="AJ168" t="str">
        <f>IF(COUNTIF(CALC_CONN_TEI0185_REV03!F:F,IF(AH168&lt;&gt;"---",VLOOKUP(AD168,CALC_CONN_TEI0185_REV03!F:M,8,0),IF(IFERROR(IF(AD168=AH168,AI168,AH168),"---")="---","---",IF(COUNTIF(CALC_CONN_TEI0185_REV03!F:F,IFERROR(IF(AD168=AH168,AI168,AH168),"---"))&gt;0,"---",IFERROR(IF(AD168=AH168,AI168,AH168),"---")))))=1,IF(AH168&lt;&gt;"---",VLOOKUP(AD168,CALC_CONN_TEI0185_REV03!F:M,8,0),IF(IFERROR(IF(AD168=AH168,AI168,AH168),"---")="---","---",IF(COUNTIF(CALC_CONN_TEI0185_REV03!F:F,IFERROR(IF(AD168=AH168,AI168,AH168),"---"))&gt;0,"---",IFERROR(IF(AD168=AH168,AI168,AH168),"---")))),"---")</f>
        <v>---</v>
      </c>
      <c r="AK168" t="str">
        <f>IF(COUNTIF(CALC_CONN_TEI0185_REV03!F:F,IF(AH168&lt;&gt;"---",VLOOKUP(AD168,CALC_CONN_TEI0185_REV03!F:M,8,0),IF(IFERROR(IF(AD168=AH168,AI168,AH168),"---")="---","---",IF(COUNTIF(CALC_CONN_TEI0185_REV03!F:F,IFERROR(IF(AD168=AH168,AI168,AH168),"---"))&gt;0,"---",IFERROR(IF(AD168=AH168,AI168,AH168),"---")))))=0,IF(AH168&lt;&gt;"---",VLOOKUP(AD168,CALC_CONN_TEI0185_REV03!F:M,8,0),IF(IFERROR(IF(AD168=AH168,AI168,AH168),"---")="---","---",IF(COUNTIF(CALC_CONN_TEI0185_REV03!F:F,IFERROR(IF(AD168=AH168,AI168,AH168),"---"))&gt;0,"---",IFERROR(IF(AD168=AH168,AI168,AH168),"---")))),"---")</f>
        <v>---</v>
      </c>
    </row>
    <row r="169" spans="1:37" x14ac:dyDescent="0.25">
      <c r="A169" t="str">
        <f t="shared" si="18"/>
        <v>J3-G15</v>
      </c>
      <c r="B169" t="str">
        <f t="shared" si="19"/>
        <v>LA12_P</v>
      </c>
      <c r="C169" t="str">
        <f t="shared" si="20"/>
        <v>J3-LA12_P</v>
      </c>
      <c r="D169" t="str">
        <f t="shared" si="21"/>
        <v>J3-G15</v>
      </c>
      <c r="E169" t="s">
        <v>271</v>
      </c>
      <c r="F169" t="s">
        <v>718</v>
      </c>
      <c r="G169" t="s">
        <v>719</v>
      </c>
      <c r="L169" t="s">
        <v>720</v>
      </c>
      <c r="M169" t="s">
        <v>288</v>
      </c>
      <c r="N169">
        <v>108.30589999999999</v>
      </c>
      <c r="AB169" t="str">
        <f>B2B!D166</f>
        <v>J2</v>
      </c>
      <c r="AC169" t="str">
        <f>B2B!E166</f>
        <v>64</v>
      </c>
      <c r="AD169" t="str">
        <f t="shared" si="22"/>
        <v>J2-64</v>
      </c>
      <c r="AE169" t="e">
        <f t="shared" si="23"/>
        <v>#N/A</v>
      </c>
      <c r="AF169" t="str">
        <f t="shared" si="24"/>
        <v>--</v>
      </c>
      <c r="AG169" t="e">
        <f t="shared" si="25"/>
        <v>#N/A</v>
      </c>
      <c r="AH169" t="str">
        <f>IF(IFERROR(IF(IF(AF169="--",INDEX(D:D,MATCH(AE169,INDEX(B:B,MATCH(AE169,B:B,)+1):B10683,)+MATCH(AE169,B:B,)))=D169,VLOOKUP(AE169,B:D,3,0),IF(AF169="--",INDEX(D:D,MATCH(AE169,INDEX(B:B,MATCH(AE169,B:B,)+1):B10683,)+MATCH(AE169,B:B,)),"---")),"---")=AD169,"---",IFERROR(IF(IF(AF169="--",INDEX(D:D,MATCH(AE169,INDEX(B:B,MATCH(AE169,B:B,)+1):B10683,)+MATCH(AE169,B:B,)))=AD169,VLOOKUP(AE169,B:D,3,0),IF(AF169="--",INDEX(D:D,MATCH(AE169,INDEX(B:B,MATCH(AE169,B:B,)+1):B10683,)+MATCH(AE169,B:B,)),"---")),"---"))</f>
        <v>---</v>
      </c>
      <c r="AI169" t="str">
        <f t="shared" si="26"/>
        <v>--</v>
      </c>
      <c r="AJ169" t="str">
        <f>IF(COUNTIF(CALC_CONN_TEI0185_REV03!F:F,IF(AH169&lt;&gt;"---",VLOOKUP(AD169,CALC_CONN_TEI0185_REV03!F:M,8,0),IF(IFERROR(IF(AD169=AH169,AI169,AH169),"---")="---","---",IF(COUNTIF(CALC_CONN_TEI0185_REV03!F:F,IFERROR(IF(AD169=AH169,AI169,AH169),"---"))&gt;0,"---",IFERROR(IF(AD169=AH169,AI169,AH169),"---")))))=1,IF(AH169&lt;&gt;"---",VLOOKUP(AD169,CALC_CONN_TEI0185_REV03!F:M,8,0),IF(IFERROR(IF(AD169=AH169,AI169,AH169),"---")="---","---",IF(COUNTIF(CALC_CONN_TEI0185_REV03!F:F,IFERROR(IF(AD169=AH169,AI169,AH169),"---"))&gt;0,"---",IFERROR(IF(AD169=AH169,AI169,AH169),"---")))),"---")</f>
        <v>---</v>
      </c>
      <c r="AK169" t="str">
        <f>IF(COUNTIF(CALC_CONN_TEI0185_REV03!F:F,IF(AH169&lt;&gt;"---",VLOOKUP(AD169,CALC_CONN_TEI0185_REV03!F:M,8,0),IF(IFERROR(IF(AD169=AH169,AI169,AH169),"---")="---","---",IF(COUNTIF(CALC_CONN_TEI0185_REV03!F:F,IFERROR(IF(AD169=AH169,AI169,AH169),"---"))&gt;0,"---",IFERROR(IF(AD169=AH169,AI169,AH169),"---")))))=0,IF(AH169&lt;&gt;"---",VLOOKUP(AD169,CALC_CONN_TEI0185_REV03!F:M,8,0),IF(IFERROR(IF(AD169=AH169,AI169,AH169),"---")="---","---",IF(COUNTIF(CALC_CONN_TEI0185_REV03!F:F,IFERROR(IF(AD169=AH169,AI169,AH169),"---"))&gt;0,"---",IFERROR(IF(AD169=AH169,AI169,AH169),"---")))),"---")</f>
        <v>---</v>
      </c>
    </row>
    <row r="170" spans="1:37" x14ac:dyDescent="0.25">
      <c r="A170" t="str">
        <f t="shared" si="18"/>
        <v>J3-G16</v>
      </c>
      <c r="B170" t="str">
        <f t="shared" si="19"/>
        <v>LA12_N</v>
      </c>
      <c r="C170" t="str">
        <f t="shared" si="20"/>
        <v>J3-LA12_N</v>
      </c>
      <c r="D170" t="str">
        <f t="shared" si="21"/>
        <v>J3-G16</v>
      </c>
      <c r="E170" t="s">
        <v>271</v>
      </c>
      <c r="F170" t="s">
        <v>721</v>
      </c>
      <c r="G170" t="s">
        <v>722</v>
      </c>
      <c r="L170" t="s">
        <v>723</v>
      </c>
      <c r="M170" t="s">
        <v>288</v>
      </c>
      <c r="N170">
        <v>108.88209999999999</v>
      </c>
      <c r="AB170" t="str">
        <f>B2B!D167</f>
        <v>J2</v>
      </c>
      <c r="AC170" t="str">
        <f>B2B!E167</f>
        <v>65</v>
      </c>
      <c r="AD170" t="str">
        <f t="shared" si="22"/>
        <v>J2-65</v>
      </c>
      <c r="AE170" t="e">
        <f t="shared" si="23"/>
        <v>#N/A</v>
      </c>
      <c r="AF170" t="str">
        <f t="shared" si="24"/>
        <v>--</v>
      </c>
      <c r="AG170" t="e">
        <f t="shared" si="25"/>
        <v>#N/A</v>
      </c>
      <c r="AH170" t="str">
        <f>IF(IFERROR(IF(IF(AF170="--",INDEX(D:D,MATCH(AE170,INDEX(B:B,MATCH(AE170,B:B,)+1):B10684,)+MATCH(AE170,B:B,)))=D170,VLOOKUP(AE170,B:D,3,0),IF(AF170="--",INDEX(D:D,MATCH(AE170,INDEX(B:B,MATCH(AE170,B:B,)+1):B10684,)+MATCH(AE170,B:B,)),"---")),"---")=AD170,"---",IFERROR(IF(IF(AF170="--",INDEX(D:D,MATCH(AE170,INDEX(B:B,MATCH(AE170,B:B,)+1):B10684,)+MATCH(AE170,B:B,)))=AD170,VLOOKUP(AE170,B:D,3,0),IF(AF170="--",INDEX(D:D,MATCH(AE170,INDEX(B:B,MATCH(AE170,B:B,)+1):B10684,)+MATCH(AE170,B:B,)),"---")),"---"))</f>
        <v>---</v>
      </c>
      <c r="AI170" t="str">
        <f t="shared" si="26"/>
        <v>--</v>
      </c>
      <c r="AJ170" t="str">
        <f>IF(COUNTIF(CALC_CONN_TEI0185_REV03!F:F,IF(AH170&lt;&gt;"---",VLOOKUP(AD170,CALC_CONN_TEI0185_REV03!F:M,8,0),IF(IFERROR(IF(AD170=AH170,AI170,AH170),"---")="---","---",IF(COUNTIF(CALC_CONN_TEI0185_REV03!F:F,IFERROR(IF(AD170=AH170,AI170,AH170),"---"))&gt;0,"---",IFERROR(IF(AD170=AH170,AI170,AH170),"---")))))=1,IF(AH170&lt;&gt;"---",VLOOKUP(AD170,CALC_CONN_TEI0185_REV03!F:M,8,0),IF(IFERROR(IF(AD170=AH170,AI170,AH170),"---")="---","---",IF(COUNTIF(CALC_CONN_TEI0185_REV03!F:F,IFERROR(IF(AD170=AH170,AI170,AH170),"---"))&gt;0,"---",IFERROR(IF(AD170=AH170,AI170,AH170),"---")))),"---")</f>
        <v>---</v>
      </c>
      <c r="AK170" t="str">
        <f>IF(COUNTIF(CALC_CONN_TEI0185_REV03!F:F,IF(AH170&lt;&gt;"---",VLOOKUP(AD170,CALC_CONN_TEI0185_REV03!F:M,8,0),IF(IFERROR(IF(AD170=AH170,AI170,AH170),"---")="---","---",IF(COUNTIF(CALC_CONN_TEI0185_REV03!F:F,IFERROR(IF(AD170=AH170,AI170,AH170),"---"))&gt;0,"---",IFERROR(IF(AD170=AH170,AI170,AH170),"---")))))=0,IF(AH170&lt;&gt;"---",VLOOKUP(AD170,CALC_CONN_TEI0185_REV03!F:M,8,0),IF(IFERROR(IF(AD170=AH170,AI170,AH170),"---")="---","---",IF(COUNTIF(CALC_CONN_TEI0185_REV03!F:F,IFERROR(IF(AD170=AH170,AI170,AH170),"---"))&gt;0,"---",IFERROR(IF(AD170=AH170,AI170,AH170),"---")))),"---")</f>
        <v>---</v>
      </c>
    </row>
    <row r="171" spans="1:37" x14ac:dyDescent="0.25">
      <c r="A171" t="str">
        <f t="shared" si="18"/>
        <v>J3-G18</v>
      </c>
      <c r="B171" t="str">
        <f t="shared" si="19"/>
        <v>LA16_P</v>
      </c>
      <c r="C171" t="str">
        <f t="shared" si="20"/>
        <v>J3-LA16_P</v>
      </c>
      <c r="D171" t="str">
        <f t="shared" si="21"/>
        <v>J3-G18</v>
      </c>
      <c r="E171" t="s">
        <v>271</v>
      </c>
      <c r="F171" t="s">
        <v>724</v>
      </c>
      <c r="G171" t="s">
        <v>725</v>
      </c>
      <c r="L171" t="s">
        <v>726</v>
      </c>
      <c r="M171" t="s">
        <v>288</v>
      </c>
      <c r="N171">
        <v>183.7432</v>
      </c>
      <c r="AB171" t="str">
        <f>B2B!D168</f>
        <v>J2</v>
      </c>
      <c r="AC171" t="str">
        <f>B2B!E168</f>
        <v>66</v>
      </c>
      <c r="AD171" t="str">
        <f t="shared" si="22"/>
        <v>J2-66</v>
      </c>
      <c r="AE171" t="e">
        <f t="shared" si="23"/>
        <v>#N/A</v>
      </c>
      <c r="AF171" t="str">
        <f t="shared" si="24"/>
        <v>--</v>
      </c>
      <c r="AG171" t="e">
        <f t="shared" si="25"/>
        <v>#N/A</v>
      </c>
      <c r="AH171" t="str">
        <f>IF(IFERROR(IF(IF(AF171="--",INDEX(D:D,MATCH(AE171,INDEX(B:B,MATCH(AE171,B:B,)+1):B10685,)+MATCH(AE171,B:B,)))=D171,VLOOKUP(AE171,B:D,3,0),IF(AF171="--",INDEX(D:D,MATCH(AE171,INDEX(B:B,MATCH(AE171,B:B,)+1):B10685,)+MATCH(AE171,B:B,)),"---")),"---")=AD171,"---",IFERROR(IF(IF(AF171="--",INDEX(D:D,MATCH(AE171,INDEX(B:B,MATCH(AE171,B:B,)+1):B10685,)+MATCH(AE171,B:B,)))=AD171,VLOOKUP(AE171,B:D,3,0),IF(AF171="--",INDEX(D:D,MATCH(AE171,INDEX(B:B,MATCH(AE171,B:B,)+1):B10685,)+MATCH(AE171,B:B,)),"---")),"---"))</f>
        <v>---</v>
      </c>
      <c r="AI171" t="str">
        <f t="shared" si="26"/>
        <v>--</v>
      </c>
      <c r="AJ171" t="str">
        <f>IF(COUNTIF(CALC_CONN_TEI0185_REV03!F:F,IF(AH171&lt;&gt;"---",VLOOKUP(AD171,CALC_CONN_TEI0185_REV03!F:M,8,0),IF(IFERROR(IF(AD171=AH171,AI171,AH171),"---")="---","---",IF(COUNTIF(CALC_CONN_TEI0185_REV03!F:F,IFERROR(IF(AD171=AH171,AI171,AH171),"---"))&gt;0,"---",IFERROR(IF(AD171=AH171,AI171,AH171),"---")))))=1,IF(AH171&lt;&gt;"---",VLOOKUP(AD171,CALC_CONN_TEI0185_REV03!F:M,8,0),IF(IFERROR(IF(AD171=AH171,AI171,AH171),"---")="---","---",IF(COUNTIF(CALC_CONN_TEI0185_REV03!F:F,IFERROR(IF(AD171=AH171,AI171,AH171),"---"))&gt;0,"---",IFERROR(IF(AD171=AH171,AI171,AH171),"---")))),"---")</f>
        <v>---</v>
      </c>
      <c r="AK171" t="str">
        <f>IF(COUNTIF(CALC_CONN_TEI0185_REV03!F:F,IF(AH171&lt;&gt;"---",VLOOKUP(AD171,CALC_CONN_TEI0185_REV03!F:M,8,0),IF(IFERROR(IF(AD171=AH171,AI171,AH171),"---")="---","---",IF(COUNTIF(CALC_CONN_TEI0185_REV03!F:F,IFERROR(IF(AD171=AH171,AI171,AH171),"---"))&gt;0,"---",IFERROR(IF(AD171=AH171,AI171,AH171),"---")))))=0,IF(AH171&lt;&gt;"---",VLOOKUP(AD171,CALC_CONN_TEI0185_REV03!F:M,8,0),IF(IFERROR(IF(AD171=AH171,AI171,AH171),"---")="---","---",IF(COUNTIF(CALC_CONN_TEI0185_REV03!F:F,IFERROR(IF(AD171=AH171,AI171,AH171),"---"))&gt;0,"---",IFERROR(IF(AD171=AH171,AI171,AH171),"---")))),"---")</f>
        <v>---</v>
      </c>
    </row>
    <row r="172" spans="1:37" x14ac:dyDescent="0.25">
      <c r="A172" t="str">
        <f t="shared" si="18"/>
        <v>J3-G19</v>
      </c>
      <c r="B172" t="str">
        <f t="shared" si="19"/>
        <v>LA16_N</v>
      </c>
      <c r="C172" t="str">
        <f t="shared" si="20"/>
        <v>J3-LA16_N</v>
      </c>
      <c r="D172" t="str">
        <f t="shared" si="21"/>
        <v>J3-G19</v>
      </c>
      <c r="E172" t="s">
        <v>271</v>
      </c>
      <c r="F172" t="s">
        <v>727</v>
      </c>
      <c r="G172" t="s">
        <v>728</v>
      </c>
      <c r="L172" t="s">
        <v>729</v>
      </c>
      <c r="M172" t="s">
        <v>288</v>
      </c>
      <c r="N172">
        <v>110.1267</v>
      </c>
      <c r="AB172" t="str">
        <f>B2B!D169</f>
        <v>J2</v>
      </c>
      <c r="AC172" t="str">
        <f>B2B!E169</f>
        <v>67</v>
      </c>
      <c r="AD172" t="str">
        <f t="shared" si="22"/>
        <v>J2-67</v>
      </c>
      <c r="AE172" t="e">
        <f t="shared" si="23"/>
        <v>#N/A</v>
      </c>
      <c r="AF172" t="str">
        <f t="shared" si="24"/>
        <v>--</v>
      </c>
      <c r="AG172" t="e">
        <f t="shared" si="25"/>
        <v>#N/A</v>
      </c>
      <c r="AH172" t="str">
        <f>IF(IFERROR(IF(IF(AF172="--",INDEX(D:D,MATCH(AE172,INDEX(B:B,MATCH(AE172,B:B,)+1):B10686,)+MATCH(AE172,B:B,)))=D172,VLOOKUP(AE172,B:D,3,0),IF(AF172="--",INDEX(D:D,MATCH(AE172,INDEX(B:B,MATCH(AE172,B:B,)+1):B10686,)+MATCH(AE172,B:B,)),"---")),"---")=AD172,"---",IFERROR(IF(IF(AF172="--",INDEX(D:D,MATCH(AE172,INDEX(B:B,MATCH(AE172,B:B,)+1):B10686,)+MATCH(AE172,B:B,)))=AD172,VLOOKUP(AE172,B:D,3,0),IF(AF172="--",INDEX(D:D,MATCH(AE172,INDEX(B:B,MATCH(AE172,B:B,)+1):B10686,)+MATCH(AE172,B:B,)),"---")),"---"))</f>
        <v>---</v>
      </c>
      <c r="AI172" t="str">
        <f t="shared" si="26"/>
        <v>--</v>
      </c>
      <c r="AJ172" t="str">
        <f>IF(COUNTIF(CALC_CONN_TEI0185_REV03!F:F,IF(AH172&lt;&gt;"---",VLOOKUP(AD172,CALC_CONN_TEI0185_REV03!F:M,8,0),IF(IFERROR(IF(AD172=AH172,AI172,AH172),"---")="---","---",IF(COUNTIF(CALC_CONN_TEI0185_REV03!F:F,IFERROR(IF(AD172=AH172,AI172,AH172),"---"))&gt;0,"---",IFERROR(IF(AD172=AH172,AI172,AH172),"---")))))=1,IF(AH172&lt;&gt;"---",VLOOKUP(AD172,CALC_CONN_TEI0185_REV03!F:M,8,0),IF(IFERROR(IF(AD172=AH172,AI172,AH172),"---")="---","---",IF(COUNTIF(CALC_CONN_TEI0185_REV03!F:F,IFERROR(IF(AD172=AH172,AI172,AH172),"---"))&gt;0,"---",IFERROR(IF(AD172=AH172,AI172,AH172),"---")))),"---")</f>
        <v>---</v>
      </c>
      <c r="AK172" t="str">
        <f>IF(COUNTIF(CALC_CONN_TEI0185_REV03!F:F,IF(AH172&lt;&gt;"---",VLOOKUP(AD172,CALC_CONN_TEI0185_REV03!F:M,8,0),IF(IFERROR(IF(AD172=AH172,AI172,AH172),"---")="---","---",IF(COUNTIF(CALC_CONN_TEI0185_REV03!F:F,IFERROR(IF(AD172=AH172,AI172,AH172),"---"))&gt;0,"---",IFERROR(IF(AD172=AH172,AI172,AH172),"---")))))=0,IF(AH172&lt;&gt;"---",VLOOKUP(AD172,CALC_CONN_TEI0185_REV03!F:M,8,0),IF(IFERROR(IF(AD172=AH172,AI172,AH172),"---")="---","---",IF(COUNTIF(CALC_CONN_TEI0185_REV03!F:F,IFERROR(IF(AD172=AH172,AI172,AH172),"---"))&gt;0,"---",IFERROR(IF(AD172=AH172,AI172,AH172),"---")))),"---")</f>
        <v>---</v>
      </c>
    </row>
    <row r="173" spans="1:37" x14ac:dyDescent="0.25">
      <c r="A173" t="str">
        <f t="shared" si="18"/>
        <v>J3-G21</v>
      </c>
      <c r="B173" t="str">
        <f t="shared" si="19"/>
        <v>LA20_P</v>
      </c>
      <c r="C173" t="str">
        <f t="shared" si="20"/>
        <v>J3-LA20_P</v>
      </c>
      <c r="D173" t="str">
        <f t="shared" si="21"/>
        <v>J3-G21</v>
      </c>
      <c r="E173" t="s">
        <v>271</v>
      </c>
      <c r="F173" t="s">
        <v>730</v>
      </c>
      <c r="G173" t="s">
        <v>731</v>
      </c>
      <c r="L173" t="s">
        <v>732</v>
      </c>
      <c r="M173" t="s">
        <v>288</v>
      </c>
      <c r="N173">
        <v>176.96369999999999</v>
      </c>
      <c r="AB173" t="str">
        <f>B2B!D170</f>
        <v>J2</v>
      </c>
      <c r="AC173" t="str">
        <f>B2B!E170</f>
        <v>68</v>
      </c>
      <c r="AD173" t="str">
        <f t="shared" si="22"/>
        <v>J2-68</v>
      </c>
      <c r="AE173" t="e">
        <f t="shared" si="23"/>
        <v>#N/A</v>
      </c>
      <c r="AF173" t="str">
        <f t="shared" si="24"/>
        <v>--</v>
      </c>
      <c r="AG173" t="e">
        <f t="shared" si="25"/>
        <v>#N/A</v>
      </c>
      <c r="AH173" t="str">
        <f>IF(IFERROR(IF(IF(AF173="--",INDEX(D:D,MATCH(AE173,INDEX(B:B,MATCH(AE173,B:B,)+1):B10687,)+MATCH(AE173,B:B,)))=D173,VLOOKUP(AE173,B:D,3,0),IF(AF173="--",INDEX(D:D,MATCH(AE173,INDEX(B:B,MATCH(AE173,B:B,)+1):B10687,)+MATCH(AE173,B:B,)),"---")),"---")=AD173,"---",IFERROR(IF(IF(AF173="--",INDEX(D:D,MATCH(AE173,INDEX(B:B,MATCH(AE173,B:B,)+1):B10687,)+MATCH(AE173,B:B,)))=AD173,VLOOKUP(AE173,B:D,3,0),IF(AF173="--",INDEX(D:D,MATCH(AE173,INDEX(B:B,MATCH(AE173,B:B,)+1):B10687,)+MATCH(AE173,B:B,)),"---")),"---"))</f>
        <v>---</v>
      </c>
      <c r="AI173" t="str">
        <f t="shared" si="26"/>
        <v>--</v>
      </c>
      <c r="AJ173" t="str">
        <f>IF(COUNTIF(CALC_CONN_TEI0185_REV03!F:F,IF(AH173&lt;&gt;"---",VLOOKUP(AD173,CALC_CONN_TEI0185_REV03!F:M,8,0),IF(IFERROR(IF(AD173=AH173,AI173,AH173),"---")="---","---",IF(COUNTIF(CALC_CONN_TEI0185_REV03!F:F,IFERROR(IF(AD173=AH173,AI173,AH173),"---"))&gt;0,"---",IFERROR(IF(AD173=AH173,AI173,AH173),"---")))))=1,IF(AH173&lt;&gt;"---",VLOOKUP(AD173,CALC_CONN_TEI0185_REV03!F:M,8,0),IF(IFERROR(IF(AD173=AH173,AI173,AH173),"---")="---","---",IF(COUNTIF(CALC_CONN_TEI0185_REV03!F:F,IFERROR(IF(AD173=AH173,AI173,AH173),"---"))&gt;0,"---",IFERROR(IF(AD173=AH173,AI173,AH173),"---")))),"---")</f>
        <v>---</v>
      </c>
      <c r="AK173" t="str">
        <f>IF(COUNTIF(CALC_CONN_TEI0185_REV03!F:F,IF(AH173&lt;&gt;"---",VLOOKUP(AD173,CALC_CONN_TEI0185_REV03!F:M,8,0),IF(IFERROR(IF(AD173=AH173,AI173,AH173),"---")="---","---",IF(COUNTIF(CALC_CONN_TEI0185_REV03!F:F,IFERROR(IF(AD173=AH173,AI173,AH173),"---"))&gt;0,"---",IFERROR(IF(AD173=AH173,AI173,AH173),"---")))))=0,IF(AH173&lt;&gt;"---",VLOOKUP(AD173,CALC_CONN_TEI0185_REV03!F:M,8,0),IF(IFERROR(IF(AD173=AH173,AI173,AH173),"---")="---","---",IF(COUNTIF(CALC_CONN_TEI0185_REV03!F:F,IFERROR(IF(AD173=AH173,AI173,AH173),"---"))&gt;0,"---",IFERROR(IF(AD173=AH173,AI173,AH173),"---")))),"---")</f>
        <v>---</v>
      </c>
    </row>
    <row r="174" spans="1:37" x14ac:dyDescent="0.25">
      <c r="A174" t="str">
        <f t="shared" si="18"/>
        <v>J3-G22</v>
      </c>
      <c r="B174" t="str">
        <f t="shared" si="19"/>
        <v>LA20_N</v>
      </c>
      <c r="C174" t="str">
        <f t="shared" si="20"/>
        <v>J3-LA20_N</v>
      </c>
      <c r="D174" t="str">
        <f t="shared" si="21"/>
        <v>J3-G22</v>
      </c>
      <c r="E174" t="s">
        <v>271</v>
      </c>
      <c r="F174" t="s">
        <v>733</v>
      </c>
      <c r="G174" t="s">
        <v>734</v>
      </c>
      <c r="L174" t="s">
        <v>735</v>
      </c>
      <c r="M174" t="s">
        <v>288</v>
      </c>
      <c r="N174">
        <v>175.66300000000001</v>
      </c>
      <c r="AB174" t="str">
        <f>B2B!D171</f>
        <v>J2</v>
      </c>
      <c r="AC174" t="str">
        <f>B2B!E171</f>
        <v>69</v>
      </c>
      <c r="AD174" t="str">
        <f t="shared" si="22"/>
        <v>J2-69</v>
      </c>
      <c r="AE174" t="e">
        <f t="shared" si="23"/>
        <v>#N/A</v>
      </c>
      <c r="AF174" t="str">
        <f t="shared" si="24"/>
        <v>--</v>
      </c>
      <c r="AG174" t="e">
        <f t="shared" si="25"/>
        <v>#N/A</v>
      </c>
      <c r="AH174" t="str">
        <f>IF(IFERROR(IF(IF(AF174="--",INDEX(D:D,MATCH(AE174,INDEX(B:B,MATCH(AE174,B:B,)+1):B10688,)+MATCH(AE174,B:B,)))=D174,VLOOKUP(AE174,B:D,3,0),IF(AF174="--",INDEX(D:D,MATCH(AE174,INDEX(B:B,MATCH(AE174,B:B,)+1):B10688,)+MATCH(AE174,B:B,)),"---")),"---")=AD174,"---",IFERROR(IF(IF(AF174="--",INDEX(D:D,MATCH(AE174,INDEX(B:B,MATCH(AE174,B:B,)+1):B10688,)+MATCH(AE174,B:B,)))=AD174,VLOOKUP(AE174,B:D,3,0),IF(AF174="--",INDEX(D:D,MATCH(AE174,INDEX(B:B,MATCH(AE174,B:B,)+1):B10688,)+MATCH(AE174,B:B,)),"---")),"---"))</f>
        <v>---</v>
      </c>
      <c r="AI174" t="str">
        <f t="shared" si="26"/>
        <v>--</v>
      </c>
      <c r="AJ174" t="str">
        <f>IF(COUNTIF(CALC_CONN_TEI0185_REV03!F:F,IF(AH174&lt;&gt;"---",VLOOKUP(AD174,CALC_CONN_TEI0185_REV03!F:M,8,0),IF(IFERROR(IF(AD174=AH174,AI174,AH174),"---")="---","---",IF(COUNTIF(CALC_CONN_TEI0185_REV03!F:F,IFERROR(IF(AD174=AH174,AI174,AH174),"---"))&gt;0,"---",IFERROR(IF(AD174=AH174,AI174,AH174),"---")))))=1,IF(AH174&lt;&gt;"---",VLOOKUP(AD174,CALC_CONN_TEI0185_REV03!F:M,8,0),IF(IFERROR(IF(AD174=AH174,AI174,AH174),"---")="---","---",IF(COUNTIF(CALC_CONN_TEI0185_REV03!F:F,IFERROR(IF(AD174=AH174,AI174,AH174),"---"))&gt;0,"---",IFERROR(IF(AD174=AH174,AI174,AH174),"---")))),"---")</f>
        <v>---</v>
      </c>
      <c r="AK174" t="str">
        <f>IF(COUNTIF(CALC_CONN_TEI0185_REV03!F:F,IF(AH174&lt;&gt;"---",VLOOKUP(AD174,CALC_CONN_TEI0185_REV03!F:M,8,0),IF(IFERROR(IF(AD174=AH174,AI174,AH174),"---")="---","---",IF(COUNTIF(CALC_CONN_TEI0185_REV03!F:F,IFERROR(IF(AD174=AH174,AI174,AH174),"---"))&gt;0,"---",IFERROR(IF(AD174=AH174,AI174,AH174),"---")))))=0,IF(AH174&lt;&gt;"---",VLOOKUP(AD174,CALC_CONN_TEI0185_REV03!F:M,8,0),IF(IFERROR(IF(AD174=AH174,AI174,AH174),"---")="---","---",IF(COUNTIF(CALC_CONN_TEI0185_REV03!F:F,IFERROR(IF(AD174=AH174,AI174,AH174),"---"))&gt;0,"---",IFERROR(IF(AD174=AH174,AI174,AH174),"---")))),"---")</f>
        <v>---</v>
      </c>
    </row>
    <row r="175" spans="1:37" x14ac:dyDescent="0.25">
      <c r="A175" t="str">
        <f t="shared" si="18"/>
        <v>J3-G24</v>
      </c>
      <c r="B175" t="str">
        <f t="shared" si="19"/>
        <v>LA22_P</v>
      </c>
      <c r="C175" t="str">
        <f t="shared" si="20"/>
        <v>J3-LA22_P</v>
      </c>
      <c r="D175" t="str">
        <f t="shared" si="21"/>
        <v>J3-G24</v>
      </c>
      <c r="E175" t="s">
        <v>271</v>
      </c>
      <c r="F175" t="s">
        <v>736</v>
      </c>
      <c r="G175" t="s">
        <v>737</v>
      </c>
      <c r="L175" t="s">
        <v>738</v>
      </c>
      <c r="M175" t="s">
        <v>288</v>
      </c>
      <c r="N175">
        <v>174.10679999999999</v>
      </c>
      <c r="AB175" t="str">
        <f>B2B!D172</f>
        <v>J2</v>
      </c>
      <c r="AC175" t="str">
        <f>B2B!E172</f>
        <v>70</v>
      </c>
      <c r="AD175" t="str">
        <f t="shared" si="22"/>
        <v>J2-70</v>
      </c>
      <c r="AE175" t="e">
        <f t="shared" si="23"/>
        <v>#N/A</v>
      </c>
      <c r="AF175" t="str">
        <f t="shared" si="24"/>
        <v>--</v>
      </c>
      <c r="AG175" t="e">
        <f t="shared" si="25"/>
        <v>#N/A</v>
      </c>
      <c r="AH175" t="str">
        <f>IF(IFERROR(IF(IF(AF175="--",INDEX(D:D,MATCH(AE175,INDEX(B:B,MATCH(AE175,B:B,)+1):B10689,)+MATCH(AE175,B:B,)))=D175,VLOOKUP(AE175,B:D,3,0),IF(AF175="--",INDEX(D:D,MATCH(AE175,INDEX(B:B,MATCH(AE175,B:B,)+1):B10689,)+MATCH(AE175,B:B,)),"---")),"---")=AD175,"---",IFERROR(IF(IF(AF175="--",INDEX(D:D,MATCH(AE175,INDEX(B:B,MATCH(AE175,B:B,)+1):B10689,)+MATCH(AE175,B:B,)))=AD175,VLOOKUP(AE175,B:D,3,0),IF(AF175="--",INDEX(D:D,MATCH(AE175,INDEX(B:B,MATCH(AE175,B:B,)+1):B10689,)+MATCH(AE175,B:B,)),"---")),"---"))</f>
        <v>---</v>
      </c>
      <c r="AI175" t="str">
        <f t="shared" si="26"/>
        <v>--</v>
      </c>
      <c r="AJ175" t="str">
        <f>IF(COUNTIF(CALC_CONN_TEI0185_REV03!F:F,IF(AH175&lt;&gt;"---",VLOOKUP(AD175,CALC_CONN_TEI0185_REV03!F:M,8,0),IF(IFERROR(IF(AD175=AH175,AI175,AH175),"---")="---","---",IF(COUNTIF(CALC_CONN_TEI0185_REV03!F:F,IFERROR(IF(AD175=AH175,AI175,AH175),"---"))&gt;0,"---",IFERROR(IF(AD175=AH175,AI175,AH175),"---")))))=1,IF(AH175&lt;&gt;"---",VLOOKUP(AD175,CALC_CONN_TEI0185_REV03!F:M,8,0),IF(IFERROR(IF(AD175=AH175,AI175,AH175),"---")="---","---",IF(COUNTIF(CALC_CONN_TEI0185_REV03!F:F,IFERROR(IF(AD175=AH175,AI175,AH175),"---"))&gt;0,"---",IFERROR(IF(AD175=AH175,AI175,AH175),"---")))),"---")</f>
        <v>---</v>
      </c>
      <c r="AK175" t="str">
        <f>IF(COUNTIF(CALC_CONN_TEI0185_REV03!F:F,IF(AH175&lt;&gt;"---",VLOOKUP(AD175,CALC_CONN_TEI0185_REV03!F:M,8,0),IF(IFERROR(IF(AD175=AH175,AI175,AH175),"---")="---","---",IF(COUNTIF(CALC_CONN_TEI0185_REV03!F:F,IFERROR(IF(AD175=AH175,AI175,AH175),"---"))&gt;0,"---",IFERROR(IF(AD175=AH175,AI175,AH175),"---")))))=0,IF(AH175&lt;&gt;"---",VLOOKUP(AD175,CALC_CONN_TEI0185_REV03!F:M,8,0),IF(IFERROR(IF(AD175=AH175,AI175,AH175),"---")="---","---",IF(COUNTIF(CALC_CONN_TEI0185_REV03!F:F,IFERROR(IF(AD175=AH175,AI175,AH175),"---"))&gt;0,"---",IFERROR(IF(AD175=AH175,AI175,AH175),"---")))),"---")</f>
        <v>---</v>
      </c>
    </row>
    <row r="176" spans="1:37" x14ac:dyDescent="0.25">
      <c r="A176" t="str">
        <f t="shared" si="18"/>
        <v>J3-G25</v>
      </c>
      <c r="B176" t="str">
        <f t="shared" si="19"/>
        <v>LA22_N</v>
      </c>
      <c r="C176" t="str">
        <f t="shared" si="20"/>
        <v>J3-LA22_N</v>
      </c>
      <c r="D176" t="str">
        <f t="shared" si="21"/>
        <v>J3-G25</v>
      </c>
      <c r="E176" t="s">
        <v>271</v>
      </c>
      <c r="F176" t="s">
        <v>739</v>
      </c>
      <c r="G176" t="s">
        <v>740</v>
      </c>
      <c r="L176" t="s">
        <v>741</v>
      </c>
      <c r="M176" t="s">
        <v>288</v>
      </c>
      <c r="N176">
        <v>187.44239999999999</v>
      </c>
      <c r="AB176" t="str">
        <f>B2B!D173</f>
        <v>J2</v>
      </c>
      <c r="AC176" t="str">
        <f>B2B!E173</f>
        <v>71</v>
      </c>
      <c r="AD176" t="str">
        <f t="shared" si="22"/>
        <v>J2-71</v>
      </c>
      <c r="AE176" t="e">
        <f t="shared" si="23"/>
        <v>#N/A</v>
      </c>
      <c r="AF176" t="str">
        <f t="shared" si="24"/>
        <v>--</v>
      </c>
      <c r="AG176" t="e">
        <f t="shared" si="25"/>
        <v>#N/A</v>
      </c>
      <c r="AH176" t="str">
        <f>IF(IFERROR(IF(IF(AF176="--",INDEX(D:D,MATCH(AE176,INDEX(B:B,MATCH(AE176,B:B,)+1):B10690,)+MATCH(AE176,B:B,)))=D176,VLOOKUP(AE176,B:D,3,0),IF(AF176="--",INDEX(D:D,MATCH(AE176,INDEX(B:B,MATCH(AE176,B:B,)+1):B10690,)+MATCH(AE176,B:B,)),"---")),"---")=AD176,"---",IFERROR(IF(IF(AF176="--",INDEX(D:D,MATCH(AE176,INDEX(B:B,MATCH(AE176,B:B,)+1):B10690,)+MATCH(AE176,B:B,)))=AD176,VLOOKUP(AE176,B:D,3,0),IF(AF176="--",INDEX(D:D,MATCH(AE176,INDEX(B:B,MATCH(AE176,B:B,)+1):B10690,)+MATCH(AE176,B:B,)),"---")),"---"))</f>
        <v>---</v>
      </c>
      <c r="AI176" t="str">
        <f t="shared" si="26"/>
        <v>--</v>
      </c>
      <c r="AJ176" t="str">
        <f>IF(COUNTIF(CALC_CONN_TEI0185_REV03!F:F,IF(AH176&lt;&gt;"---",VLOOKUP(AD176,CALC_CONN_TEI0185_REV03!F:M,8,0),IF(IFERROR(IF(AD176=AH176,AI176,AH176),"---")="---","---",IF(COUNTIF(CALC_CONN_TEI0185_REV03!F:F,IFERROR(IF(AD176=AH176,AI176,AH176),"---"))&gt;0,"---",IFERROR(IF(AD176=AH176,AI176,AH176),"---")))))=1,IF(AH176&lt;&gt;"---",VLOOKUP(AD176,CALC_CONN_TEI0185_REV03!F:M,8,0),IF(IFERROR(IF(AD176=AH176,AI176,AH176),"---")="---","---",IF(COUNTIF(CALC_CONN_TEI0185_REV03!F:F,IFERROR(IF(AD176=AH176,AI176,AH176),"---"))&gt;0,"---",IFERROR(IF(AD176=AH176,AI176,AH176),"---")))),"---")</f>
        <v>---</v>
      </c>
      <c r="AK176" t="str">
        <f>IF(COUNTIF(CALC_CONN_TEI0185_REV03!F:F,IF(AH176&lt;&gt;"---",VLOOKUP(AD176,CALC_CONN_TEI0185_REV03!F:M,8,0),IF(IFERROR(IF(AD176=AH176,AI176,AH176),"---")="---","---",IF(COUNTIF(CALC_CONN_TEI0185_REV03!F:F,IFERROR(IF(AD176=AH176,AI176,AH176),"---"))&gt;0,"---",IFERROR(IF(AD176=AH176,AI176,AH176),"---")))))=0,IF(AH176&lt;&gt;"---",VLOOKUP(AD176,CALC_CONN_TEI0185_REV03!F:M,8,0),IF(IFERROR(IF(AD176=AH176,AI176,AH176),"---")="---","---",IF(COUNTIF(CALC_CONN_TEI0185_REV03!F:F,IFERROR(IF(AD176=AH176,AI176,AH176),"---"))&gt;0,"---",IFERROR(IF(AD176=AH176,AI176,AH176),"---")))),"---")</f>
        <v>---</v>
      </c>
    </row>
    <row r="177" spans="1:37" x14ac:dyDescent="0.25">
      <c r="A177" t="str">
        <f t="shared" si="18"/>
        <v>J3-G27</v>
      </c>
      <c r="B177" t="str">
        <f t="shared" si="19"/>
        <v>LA25_P</v>
      </c>
      <c r="C177" t="str">
        <f t="shared" si="20"/>
        <v>J3-LA25_P</v>
      </c>
      <c r="D177" t="str">
        <f t="shared" si="21"/>
        <v>J3-G27</v>
      </c>
      <c r="E177" t="s">
        <v>271</v>
      </c>
      <c r="F177" t="s">
        <v>742</v>
      </c>
      <c r="G177" t="s">
        <v>743</v>
      </c>
      <c r="L177" t="s">
        <v>744</v>
      </c>
      <c r="M177" t="s">
        <v>288</v>
      </c>
      <c r="N177">
        <v>180.61490000000001</v>
      </c>
      <c r="AB177" t="str">
        <f>B2B!D174</f>
        <v>J2</v>
      </c>
      <c r="AC177" t="str">
        <f>B2B!E174</f>
        <v>72</v>
      </c>
      <c r="AD177" t="str">
        <f t="shared" si="22"/>
        <v>J2-72</v>
      </c>
      <c r="AE177" t="e">
        <f t="shared" si="23"/>
        <v>#N/A</v>
      </c>
      <c r="AF177" t="str">
        <f t="shared" si="24"/>
        <v>--</v>
      </c>
      <c r="AG177" t="e">
        <f t="shared" si="25"/>
        <v>#N/A</v>
      </c>
      <c r="AH177" t="str">
        <f>IF(IFERROR(IF(IF(AF177="--",INDEX(D:D,MATCH(AE177,INDEX(B:B,MATCH(AE177,B:B,)+1):B10691,)+MATCH(AE177,B:B,)))=D177,VLOOKUP(AE177,B:D,3,0),IF(AF177="--",INDEX(D:D,MATCH(AE177,INDEX(B:B,MATCH(AE177,B:B,)+1):B10691,)+MATCH(AE177,B:B,)),"---")),"---")=AD177,"---",IFERROR(IF(IF(AF177="--",INDEX(D:D,MATCH(AE177,INDEX(B:B,MATCH(AE177,B:B,)+1):B10691,)+MATCH(AE177,B:B,)))=AD177,VLOOKUP(AE177,B:D,3,0),IF(AF177="--",INDEX(D:D,MATCH(AE177,INDEX(B:B,MATCH(AE177,B:B,)+1):B10691,)+MATCH(AE177,B:B,)),"---")),"---"))</f>
        <v>---</v>
      </c>
      <c r="AI177" t="str">
        <f t="shared" si="26"/>
        <v>--</v>
      </c>
      <c r="AJ177" t="str">
        <f>IF(COUNTIF(CALC_CONN_TEI0185_REV03!F:F,IF(AH177&lt;&gt;"---",VLOOKUP(AD177,CALC_CONN_TEI0185_REV03!F:M,8,0),IF(IFERROR(IF(AD177=AH177,AI177,AH177),"---")="---","---",IF(COUNTIF(CALC_CONN_TEI0185_REV03!F:F,IFERROR(IF(AD177=AH177,AI177,AH177),"---"))&gt;0,"---",IFERROR(IF(AD177=AH177,AI177,AH177),"---")))))=1,IF(AH177&lt;&gt;"---",VLOOKUP(AD177,CALC_CONN_TEI0185_REV03!F:M,8,0),IF(IFERROR(IF(AD177=AH177,AI177,AH177),"---")="---","---",IF(COUNTIF(CALC_CONN_TEI0185_REV03!F:F,IFERROR(IF(AD177=AH177,AI177,AH177),"---"))&gt;0,"---",IFERROR(IF(AD177=AH177,AI177,AH177),"---")))),"---")</f>
        <v>---</v>
      </c>
      <c r="AK177" t="str">
        <f>IF(COUNTIF(CALC_CONN_TEI0185_REV03!F:F,IF(AH177&lt;&gt;"---",VLOOKUP(AD177,CALC_CONN_TEI0185_REV03!F:M,8,0),IF(IFERROR(IF(AD177=AH177,AI177,AH177),"---")="---","---",IF(COUNTIF(CALC_CONN_TEI0185_REV03!F:F,IFERROR(IF(AD177=AH177,AI177,AH177),"---"))&gt;0,"---",IFERROR(IF(AD177=AH177,AI177,AH177),"---")))))=0,IF(AH177&lt;&gt;"---",VLOOKUP(AD177,CALC_CONN_TEI0185_REV03!F:M,8,0),IF(IFERROR(IF(AD177=AH177,AI177,AH177),"---")="---","---",IF(COUNTIF(CALC_CONN_TEI0185_REV03!F:F,IFERROR(IF(AD177=AH177,AI177,AH177),"---"))&gt;0,"---",IFERROR(IF(AD177=AH177,AI177,AH177),"---")))),"---")</f>
        <v>---</v>
      </c>
    </row>
    <row r="178" spans="1:37" x14ac:dyDescent="0.25">
      <c r="A178" t="str">
        <f t="shared" si="18"/>
        <v>J3-G28</v>
      </c>
      <c r="B178" t="str">
        <f t="shared" si="19"/>
        <v>LA25_N</v>
      </c>
      <c r="C178" t="str">
        <f t="shared" si="20"/>
        <v>J3-LA25_N</v>
      </c>
      <c r="D178" t="str">
        <f t="shared" si="21"/>
        <v>J3-G28</v>
      </c>
      <c r="E178" t="s">
        <v>271</v>
      </c>
      <c r="F178" t="s">
        <v>745</v>
      </c>
      <c r="G178" t="s">
        <v>746</v>
      </c>
      <c r="L178" t="s">
        <v>747</v>
      </c>
      <c r="M178" t="s">
        <v>288</v>
      </c>
      <c r="N178">
        <v>2.9398</v>
      </c>
      <c r="AB178" t="str">
        <f>B2B!D175</f>
        <v>J2</v>
      </c>
      <c r="AC178" t="str">
        <f>B2B!E175</f>
        <v>73</v>
      </c>
      <c r="AD178" t="str">
        <f t="shared" si="22"/>
        <v>J2-73</v>
      </c>
      <c r="AE178" t="e">
        <f t="shared" si="23"/>
        <v>#N/A</v>
      </c>
      <c r="AF178" t="str">
        <f t="shared" si="24"/>
        <v>--</v>
      </c>
      <c r="AG178" t="e">
        <f t="shared" si="25"/>
        <v>#N/A</v>
      </c>
      <c r="AH178" t="str">
        <f>IF(IFERROR(IF(IF(AF178="--",INDEX(D:D,MATCH(AE178,INDEX(B:B,MATCH(AE178,B:B,)+1):B10692,)+MATCH(AE178,B:B,)))=D178,VLOOKUP(AE178,B:D,3,0),IF(AF178="--",INDEX(D:D,MATCH(AE178,INDEX(B:B,MATCH(AE178,B:B,)+1):B10692,)+MATCH(AE178,B:B,)),"---")),"---")=AD178,"---",IFERROR(IF(IF(AF178="--",INDEX(D:D,MATCH(AE178,INDEX(B:B,MATCH(AE178,B:B,)+1):B10692,)+MATCH(AE178,B:B,)))=AD178,VLOOKUP(AE178,B:D,3,0),IF(AF178="--",INDEX(D:D,MATCH(AE178,INDEX(B:B,MATCH(AE178,B:B,)+1):B10692,)+MATCH(AE178,B:B,)),"---")),"---"))</f>
        <v>---</v>
      </c>
      <c r="AI178" t="str">
        <f t="shared" si="26"/>
        <v>--</v>
      </c>
      <c r="AJ178" t="str">
        <f>IF(COUNTIF(CALC_CONN_TEI0185_REV03!F:F,IF(AH178&lt;&gt;"---",VLOOKUP(AD178,CALC_CONN_TEI0185_REV03!F:M,8,0),IF(IFERROR(IF(AD178=AH178,AI178,AH178),"---")="---","---",IF(COUNTIF(CALC_CONN_TEI0185_REV03!F:F,IFERROR(IF(AD178=AH178,AI178,AH178),"---"))&gt;0,"---",IFERROR(IF(AD178=AH178,AI178,AH178),"---")))))=1,IF(AH178&lt;&gt;"---",VLOOKUP(AD178,CALC_CONN_TEI0185_REV03!F:M,8,0),IF(IFERROR(IF(AD178=AH178,AI178,AH178),"---")="---","---",IF(COUNTIF(CALC_CONN_TEI0185_REV03!F:F,IFERROR(IF(AD178=AH178,AI178,AH178),"---"))&gt;0,"---",IFERROR(IF(AD178=AH178,AI178,AH178),"---")))),"---")</f>
        <v>---</v>
      </c>
      <c r="AK178" t="str">
        <f>IF(COUNTIF(CALC_CONN_TEI0185_REV03!F:F,IF(AH178&lt;&gt;"---",VLOOKUP(AD178,CALC_CONN_TEI0185_REV03!F:M,8,0),IF(IFERROR(IF(AD178=AH178,AI178,AH178),"---")="---","---",IF(COUNTIF(CALC_CONN_TEI0185_REV03!F:F,IFERROR(IF(AD178=AH178,AI178,AH178),"---"))&gt;0,"---",IFERROR(IF(AD178=AH178,AI178,AH178),"---")))))=0,IF(AH178&lt;&gt;"---",VLOOKUP(AD178,CALC_CONN_TEI0185_REV03!F:M,8,0),IF(IFERROR(IF(AD178=AH178,AI178,AH178),"---")="---","---",IF(COUNTIF(CALC_CONN_TEI0185_REV03!F:F,IFERROR(IF(AD178=AH178,AI178,AH178),"---"))&gt;0,"---",IFERROR(IF(AD178=AH178,AI178,AH178),"---")))),"---")</f>
        <v>---</v>
      </c>
    </row>
    <row r="179" spans="1:37" x14ac:dyDescent="0.25">
      <c r="A179" t="str">
        <f t="shared" si="18"/>
        <v>J3-G30</v>
      </c>
      <c r="B179" t="str">
        <f t="shared" si="19"/>
        <v>LA29_P</v>
      </c>
      <c r="C179" t="str">
        <f t="shared" si="20"/>
        <v>J3-LA29_P</v>
      </c>
      <c r="D179" t="str">
        <f t="shared" si="21"/>
        <v>J3-G30</v>
      </c>
      <c r="E179" t="s">
        <v>271</v>
      </c>
      <c r="F179" t="s">
        <v>748</v>
      </c>
      <c r="G179" t="s">
        <v>749</v>
      </c>
      <c r="L179" t="s">
        <v>750</v>
      </c>
      <c r="M179" t="s">
        <v>288</v>
      </c>
      <c r="N179">
        <v>4.2220000000000004</v>
      </c>
      <c r="AB179" t="str">
        <f>B2B!D176</f>
        <v>J2</v>
      </c>
      <c r="AC179" t="str">
        <f>B2B!E176</f>
        <v>74</v>
      </c>
      <c r="AD179" t="str">
        <f t="shared" si="22"/>
        <v>J2-74</v>
      </c>
      <c r="AE179" t="e">
        <f t="shared" si="23"/>
        <v>#N/A</v>
      </c>
      <c r="AF179" t="str">
        <f t="shared" si="24"/>
        <v>--</v>
      </c>
      <c r="AG179" t="e">
        <f t="shared" si="25"/>
        <v>#N/A</v>
      </c>
      <c r="AH179" t="str">
        <f>IF(IFERROR(IF(IF(AF179="--",INDEX(D:D,MATCH(AE179,INDEX(B:B,MATCH(AE179,B:B,)+1):B10693,)+MATCH(AE179,B:B,)))=D179,VLOOKUP(AE179,B:D,3,0),IF(AF179="--",INDEX(D:D,MATCH(AE179,INDEX(B:B,MATCH(AE179,B:B,)+1):B10693,)+MATCH(AE179,B:B,)),"---")),"---")=AD179,"---",IFERROR(IF(IF(AF179="--",INDEX(D:D,MATCH(AE179,INDEX(B:B,MATCH(AE179,B:B,)+1):B10693,)+MATCH(AE179,B:B,)))=AD179,VLOOKUP(AE179,B:D,3,0),IF(AF179="--",INDEX(D:D,MATCH(AE179,INDEX(B:B,MATCH(AE179,B:B,)+1):B10693,)+MATCH(AE179,B:B,)),"---")),"---"))</f>
        <v>---</v>
      </c>
      <c r="AI179" t="str">
        <f t="shared" si="26"/>
        <v>--</v>
      </c>
      <c r="AJ179" t="str">
        <f>IF(COUNTIF(CALC_CONN_TEI0185_REV03!F:F,IF(AH179&lt;&gt;"---",VLOOKUP(AD179,CALC_CONN_TEI0185_REV03!F:M,8,0),IF(IFERROR(IF(AD179=AH179,AI179,AH179),"---")="---","---",IF(COUNTIF(CALC_CONN_TEI0185_REV03!F:F,IFERROR(IF(AD179=AH179,AI179,AH179),"---"))&gt;0,"---",IFERROR(IF(AD179=AH179,AI179,AH179),"---")))))=1,IF(AH179&lt;&gt;"---",VLOOKUP(AD179,CALC_CONN_TEI0185_REV03!F:M,8,0),IF(IFERROR(IF(AD179=AH179,AI179,AH179),"---")="---","---",IF(COUNTIF(CALC_CONN_TEI0185_REV03!F:F,IFERROR(IF(AD179=AH179,AI179,AH179),"---"))&gt;0,"---",IFERROR(IF(AD179=AH179,AI179,AH179),"---")))),"---")</f>
        <v>---</v>
      </c>
      <c r="AK179" t="str">
        <f>IF(COUNTIF(CALC_CONN_TEI0185_REV03!F:F,IF(AH179&lt;&gt;"---",VLOOKUP(AD179,CALC_CONN_TEI0185_REV03!F:M,8,0),IF(IFERROR(IF(AD179=AH179,AI179,AH179),"---")="---","---",IF(COUNTIF(CALC_CONN_TEI0185_REV03!F:F,IFERROR(IF(AD179=AH179,AI179,AH179),"---"))&gt;0,"---",IFERROR(IF(AD179=AH179,AI179,AH179),"---")))))=0,IF(AH179&lt;&gt;"---",VLOOKUP(AD179,CALC_CONN_TEI0185_REV03!F:M,8,0),IF(IFERROR(IF(AD179=AH179,AI179,AH179),"---")="---","---",IF(COUNTIF(CALC_CONN_TEI0185_REV03!F:F,IFERROR(IF(AD179=AH179,AI179,AH179),"---"))&gt;0,"---",IFERROR(IF(AD179=AH179,AI179,AH179),"---")))),"---")</f>
        <v>---</v>
      </c>
    </row>
    <row r="180" spans="1:37" x14ac:dyDescent="0.25">
      <c r="A180" t="str">
        <f t="shared" si="18"/>
        <v>J3-G31</v>
      </c>
      <c r="B180" t="str">
        <f t="shared" si="19"/>
        <v>LA29_N</v>
      </c>
      <c r="C180" t="str">
        <f t="shared" si="20"/>
        <v>J3-LA29_N</v>
      </c>
      <c r="D180" t="str">
        <f t="shared" si="21"/>
        <v>J3-G31</v>
      </c>
      <c r="E180" t="s">
        <v>271</v>
      </c>
      <c r="F180" t="s">
        <v>751</v>
      </c>
      <c r="G180" t="s">
        <v>752</v>
      </c>
      <c r="L180" t="s">
        <v>753</v>
      </c>
      <c r="M180" t="s">
        <v>288</v>
      </c>
      <c r="N180">
        <v>5.1797000000000004</v>
      </c>
      <c r="AB180" t="str">
        <f>B2B!D177</f>
        <v>J2</v>
      </c>
      <c r="AC180" t="str">
        <f>B2B!E177</f>
        <v>75</v>
      </c>
      <c r="AD180" t="str">
        <f t="shared" si="22"/>
        <v>J2-75</v>
      </c>
      <c r="AE180" t="e">
        <f t="shared" si="23"/>
        <v>#N/A</v>
      </c>
      <c r="AF180" t="str">
        <f t="shared" si="24"/>
        <v>--</v>
      </c>
      <c r="AG180" t="e">
        <f t="shared" si="25"/>
        <v>#N/A</v>
      </c>
      <c r="AH180" t="str">
        <f>IF(IFERROR(IF(IF(AF180="--",INDEX(D:D,MATCH(AE180,INDEX(B:B,MATCH(AE180,B:B,)+1):B10694,)+MATCH(AE180,B:B,)))=D180,VLOOKUP(AE180,B:D,3,0),IF(AF180="--",INDEX(D:D,MATCH(AE180,INDEX(B:B,MATCH(AE180,B:B,)+1):B10694,)+MATCH(AE180,B:B,)),"---")),"---")=AD180,"---",IFERROR(IF(IF(AF180="--",INDEX(D:D,MATCH(AE180,INDEX(B:B,MATCH(AE180,B:B,)+1):B10694,)+MATCH(AE180,B:B,)))=AD180,VLOOKUP(AE180,B:D,3,0),IF(AF180="--",INDEX(D:D,MATCH(AE180,INDEX(B:B,MATCH(AE180,B:B,)+1):B10694,)+MATCH(AE180,B:B,)),"---")),"---"))</f>
        <v>---</v>
      </c>
      <c r="AI180" t="str">
        <f t="shared" si="26"/>
        <v>--</v>
      </c>
      <c r="AJ180" t="str">
        <f>IF(COUNTIF(CALC_CONN_TEI0185_REV03!F:F,IF(AH180&lt;&gt;"---",VLOOKUP(AD180,CALC_CONN_TEI0185_REV03!F:M,8,0),IF(IFERROR(IF(AD180=AH180,AI180,AH180),"---")="---","---",IF(COUNTIF(CALC_CONN_TEI0185_REV03!F:F,IFERROR(IF(AD180=AH180,AI180,AH180),"---"))&gt;0,"---",IFERROR(IF(AD180=AH180,AI180,AH180),"---")))))=1,IF(AH180&lt;&gt;"---",VLOOKUP(AD180,CALC_CONN_TEI0185_REV03!F:M,8,0),IF(IFERROR(IF(AD180=AH180,AI180,AH180),"---")="---","---",IF(COUNTIF(CALC_CONN_TEI0185_REV03!F:F,IFERROR(IF(AD180=AH180,AI180,AH180),"---"))&gt;0,"---",IFERROR(IF(AD180=AH180,AI180,AH180),"---")))),"---")</f>
        <v>---</v>
      </c>
      <c r="AK180" t="str">
        <f>IF(COUNTIF(CALC_CONN_TEI0185_REV03!F:F,IF(AH180&lt;&gt;"---",VLOOKUP(AD180,CALC_CONN_TEI0185_REV03!F:M,8,0),IF(IFERROR(IF(AD180=AH180,AI180,AH180),"---")="---","---",IF(COUNTIF(CALC_CONN_TEI0185_REV03!F:F,IFERROR(IF(AD180=AH180,AI180,AH180),"---"))&gt;0,"---",IFERROR(IF(AD180=AH180,AI180,AH180),"---")))))=0,IF(AH180&lt;&gt;"---",VLOOKUP(AD180,CALC_CONN_TEI0185_REV03!F:M,8,0),IF(IFERROR(IF(AD180=AH180,AI180,AH180),"---")="---","---",IF(COUNTIF(CALC_CONN_TEI0185_REV03!F:F,IFERROR(IF(AD180=AH180,AI180,AH180),"---"))&gt;0,"---",IFERROR(IF(AD180=AH180,AI180,AH180),"---")))),"---")</f>
        <v>---</v>
      </c>
    </row>
    <row r="181" spans="1:37" x14ac:dyDescent="0.25">
      <c r="A181" t="str">
        <f t="shared" si="18"/>
        <v>J3-G33</v>
      </c>
      <c r="B181" t="str">
        <f t="shared" si="19"/>
        <v>LA31_P</v>
      </c>
      <c r="C181" t="str">
        <f t="shared" si="20"/>
        <v>J3-LA31_P</v>
      </c>
      <c r="D181" t="str">
        <f t="shared" si="21"/>
        <v>J3-G33</v>
      </c>
      <c r="E181" t="s">
        <v>271</v>
      </c>
      <c r="F181" t="s">
        <v>754</v>
      </c>
      <c r="G181" t="s">
        <v>755</v>
      </c>
      <c r="L181" t="s">
        <v>756</v>
      </c>
      <c r="M181" t="s">
        <v>288</v>
      </c>
      <c r="N181">
        <v>72.135800000000003</v>
      </c>
      <c r="AB181" t="str">
        <f>B2B!D178</f>
        <v>J2</v>
      </c>
      <c r="AC181" t="str">
        <f>B2B!E178</f>
        <v>76</v>
      </c>
      <c r="AD181" t="str">
        <f t="shared" si="22"/>
        <v>J2-76</v>
      </c>
      <c r="AE181" t="e">
        <f t="shared" si="23"/>
        <v>#N/A</v>
      </c>
      <c r="AF181" t="str">
        <f t="shared" si="24"/>
        <v>--</v>
      </c>
      <c r="AG181" t="e">
        <f t="shared" si="25"/>
        <v>#N/A</v>
      </c>
      <c r="AH181" t="str">
        <f>IF(IFERROR(IF(IF(AF181="--",INDEX(D:D,MATCH(AE181,INDEX(B:B,MATCH(AE181,B:B,)+1):B10695,)+MATCH(AE181,B:B,)))=D181,VLOOKUP(AE181,B:D,3,0),IF(AF181="--",INDEX(D:D,MATCH(AE181,INDEX(B:B,MATCH(AE181,B:B,)+1):B10695,)+MATCH(AE181,B:B,)),"---")),"---")=AD181,"---",IFERROR(IF(IF(AF181="--",INDEX(D:D,MATCH(AE181,INDEX(B:B,MATCH(AE181,B:B,)+1):B10695,)+MATCH(AE181,B:B,)))=AD181,VLOOKUP(AE181,B:D,3,0),IF(AF181="--",INDEX(D:D,MATCH(AE181,INDEX(B:B,MATCH(AE181,B:B,)+1):B10695,)+MATCH(AE181,B:B,)),"---")),"---"))</f>
        <v>---</v>
      </c>
      <c r="AI181" t="str">
        <f t="shared" si="26"/>
        <v>--</v>
      </c>
      <c r="AJ181" t="str">
        <f>IF(COUNTIF(CALC_CONN_TEI0185_REV03!F:F,IF(AH181&lt;&gt;"---",VLOOKUP(AD181,CALC_CONN_TEI0185_REV03!F:M,8,0),IF(IFERROR(IF(AD181=AH181,AI181,AH181),"---")="---","---",IF(COUNTIF(CALC_CONN_TEI0185_REV03!F:F,IFERROR(IF(AD181=AH181,AI181,AH181),"---"))&gt;0,"---",IFERROR(IF(AD181=AH181,AI181,AH181),"---")))))=1,IF(AH181&lt;&gt;"---",VLOOKUP(AD181,CALC_CONN_TEI0185_REV03!F:M,8,0),IF(IFERROR(IF(AD181=AH181,AI181,AH181),"---")="---","---",IF(COUNTIF(CALC_CONN_TEI0185_REV03!F:F,IFERROR(IF(AD181=AH181,AI181,AH181),"---"))&gt;0,"---",IFERROR(IF(AD181=AH181,AI181,AH181),"---")))),"---")</f>
        <v>---</v>
      </c>
      <c r="AK181" t="str">
        <f>IF(COUNTIF(CALC_CONN_TEI0185_REV03!F:F,IF(AH181&lt;&gt;"---",VLOOKUP(AD181,CALC_CONN_TEI0185_REV03!F:M,8,0),IF(IFERROR(IF(AD181=AH181,AI181,AH181),"---")="---","---",IF(COUNTIF(CALC_CONN_TEI0185_REV03!F:F,IFERROR(IF(AD181=AH181,AI181,AH181),"---"))&gt;0,"---",IFERROR(IF(AD181=AH181,AI181,AH181),"---")))))=0,IF(AH181&lt;&gt;"---",VLOOKUP(AD181,CALC_CONN_TEI0185_REV03!F:M,8,0),IF(IFERROR(IF(AD181=AH181,AI181,AH181),"---")="---","---",IF(COUNTIF(CALC_CONN_TEI0185_REV03!F:F,IFERROR(IF(AD181=AH181,AI181,AH181),"---"))&gt;0,"---",IFERROR(IF(AD181=AH181,AI181,AH181),"---")))),"---")</f>
        <v>---</v>
      </c>
    </row>
    <row r="182" spans="1:37" x14ac:dyDescent="0.25">
      <c r="A182" t="str">
        <f t="shared" si="18"/>
        <v>J3-G34</v>
      </c>
      <c r="B182" t="str">
        <f t="shared" si="19"/>
        <v>LA31_N</v>
      </c>
      <c r="C182" t="str">
        <f t="shared" si="20"/>
        <v>J3-LA31_N</v>
      </c>
      <c r="D182" t="str">
        <f t="shared" si="21"/>
        <v>J3-G34</v>
      </c>
      <c r="E182" t="s">
        <v>271</v>
      </c>
      <c r="F182" t="s">
        <v>757</v>
      </c>
      <c r="G182" t="s">
        <v>758</v>
      </c>
      <c r="L182" t="s">
        <v>759</v>
      </c>
      <c r="M182" t="s">
        <v>288</v>
      </c>
      <c r="N182">
        <v>66.970799999999997</v>
      </c>
      <c r="AB182" t="str">
        <f>B2B!D179</f>
        <v>J2</v>
      </c>
      <c r="AC182" t="str">
        <f>B2B!E179</f>
        <v>77</v>
      </c>
      <c r="AD182" t="str">
        <f t="shared" si="22"/>
        <v>J2-77</v>
      </c>
      <c r="AE182" t="e">
        <f t="shared" si="23"/>
        <v>#N/A</v>
      </c>
      <c r="AF182" t="str">
        <f t="shared" si="24"/>
        <v>--</v>
      </c>
      <c r="AG182" t="e">
        <f t="shared" si="25"/>
        <v>#N/A</v>
      </c>
      <c r="AH182" t="str">
        <f>IF(IFERROR(IF(IF(AF182="--",INDEX(D:D,MATCH(AE182,INDEX(B:B,MATCH(AE182,B:B,)+1):B10696,)+MATCH(AE182,B:B,)))=D182,VLOOKUP(AE182,B:D,3,0),IF(AF182="--",INDEX(D:D,MATCH(AE182,INDEX(B:B,MATCH(AE182,B:B,)+1):B10696,)+MATCH(AE182,B:B,)),"---")),"---")=AD182,"---",IFERROR(IF(IF(AF182="--",INDEX(D:D,MATCH(AE182,INDEX(B:B,MATCH(AE182,B:B,)+1):B10696,)+MATCH(AE182,B:B,)))=AD182,VLOOKUP(AE182,B:D,3,0),IF(AF182="--",INDEX(D:D,MATCH(AE182,INDEX(B:B,MATCH(AE182,B:B,)+1):B10696,)+MATCH(AE182,B:B,)),"---")),"---"))</f>
        <v>---</v>
      </c>
      <c r="AI182" t="str">
        <f t="shared" si="26"/>
        <v>--</v>
      </c>
      <c r="AJ182" t="str">
        <f>IF(COUNTIF(CALC_CONN_TEI0185_REV03!F:F,IF(AH182&lt;&gt;"---",VLOOKUP(AD182,CALC_CONN_TEI0185_REV03!F:M,8,0),IF(IFERROR(IF(AD182=AH182,AI182,AH182),"---")="---","---",IF(COUNTIF(CALC_CONN_TEI0185_REV03!F:F,IFERROR(IF(AD182=AH182,AI182,AH182),"---"))&gt;0,"---",IFERROR(IF(AD182=AH182,AI182,AH182),"---")))))=1,IF(AH182&lt;&gt;"---",VLOOKUP(AD182,CALC_CONN_TEI0185_REV03!F:M,8,0),IF(IFERROR(IF(AD182=AH182,AI182,AH182),"---")="---","---",IF(COUNTIF(CALC_CONN_TEI0185_REV03!F:F,IFERROR(IF(AD182=AH182,AI182,AH182),"---"))&gt;0,"---",IFERROR(IF(AD182=AH182,AI182,AH182),"---")))),"---")</f>
        <v>---</v>
      </c>
      <c r="AK182" t="str">
        <f>IF(COUNTIF(CALC_CONN_TEI0185_REV03!F:F,IF(AH182&lt;&gt;"---",VLOOKUP(AD182,CALC_CONN_TEI0185_REV03!F:M,8,0),IF(IFERROR(IF(AD182=AH182,AI182,AH182),"---")="---","---",IF(COUNTIF(CALC_CONN_TEI0185_REV03!F:F,IFERROR(IF(AD182=AH182,AI182,AH182),"---"))&gt;0,"---",IFERROR(IF(AD182=AH182,AI182,AH182),"---")))))=0,IF(AH182&lt;&gt;"---",VLOOKUP(AD182,CALC_CONN_TEI0185_REV03!F:M,8,0),IF(IFERROR(IF(AD182=AH182,AI182,AH182),"---")="---","---",IF(COUNTIF(CALC_CONN_TEI0185_REV03!F:F,IFERROR(IF(AD182=AH182,AI182,AH182),"---"))&gt;0,"---",IFERROR(IF(AD182=AH182,AI182,AH182),"---")))),"---")</f>
        <v>---</v>
      </c>
    </row>
    <row r="183" spans="1:37" x14ac:dyDescent="0.25">
      <c r="A183" t="str">
        <f t="shared" si="18"/>
        <v>J3-G36</v>
      </c>
      <c r="B183" t="str">
        <f t="shared" si="19"/>
        <v>LA33_P</v>
      </c>
      <c r="C183" t="str">
        <f t="shared" si="20"/>
        <v>J3-LA33_P</v>
      </c>
      <c r="D183" t="str">
        <f t="shared" si="21"/>
        <v>J3-G36</v>
      </c>
      <c r="E183" t="s">
        <v>271</v>
      </c>
      <c r="F183" t="s">
        <v>760</v>
      </c>
      <c r="G183" t="s">
        <v>761</v>
      </c>
      <c r="L183" t="s">
        <v>762</v>
      </c>
      <c r="M183" t="s">
        <v>288</v>
      </c>
      <c r="N183">
        <v>181.86109999999999</v>
      </c>
      <c r="AB183" t="str">
        <f>B2B!D180</f>
        <v>J2</v>
      </c>
      <c r="AC183" t="str">
        <f>B2B!E180</f>
        <v>78</v>
      </c>
      <c r="AD183" t="str">
        <f t="shared" si="22"/>
        <v>J2-78</v>
      </c>
      <c r="AE183" t="e">
        <f t="shared" si="23"/>
        <v>#N/A</v>
      </c>
      <c r="AF183" t="str">
        <f t="shared" si="24"/>
        <v>--</v>
      </c>
      <c r="AG183" t="e">
        <f t="shared" si="25"/>
        <v>#N/A</v>
      </c>
      <c r="AH183" t="str">
        <f>IF(IFERROR(IF(IF(AF183="--",INDEX(D:D,MATCH(AE183,INDEX(B:B,MATCH(AE183,B:B,)+1):B10697,)+MATCH(AE183,B:B,)))=D183,VLOOKUP(AE183,B:D,3,0),IF(AF183="--",INDEX(D:D,MATCH(AE183,INDEX(B:B,MATCH(AE183,B:B,)+1):B10697,)+MATCH(AE183,B:B,)),"---")),"---")=AD183,"---",IFERROR(IF(IF(AF183="--",INDEX(D:D,MATCH(AE183,INDEX(B:B,MATCH(AE183,B:B,)+1):B10697,)+MATCH(AE183,B:B,)))=AD183,VLOOKUP(AE183,B:D,3,0),IF(AF183="--",INDEX(D:D,MATCH(AE183,INDEX(B:B,MATCH(AE183,B:B,)+1):B10697,)+MATCH(AE183,B:B,)),"---")),"---"))</f>
        <v>---</v>
      </c>
      <c r="AI183" t="str">
        <f t="shared" si="26"/>
        <v>--</v>
      </c>
      <c r="AJ183" t="str">
        <f>IF(COUNTIF(CALC_CONN_TEI0185_REV03!F:F,IF(AH183&lt;&gt;"---",VLOOKUP(AD183,CALC_CONN_TEI0185_REV03!F:M,8,0),IF(IFERROR(IF(AD183=AH183,AI183,AH183),"---")="---","---",IF(COUNTIF(CALC_CONN_TEI0185_REV03!F:F,IFERROR(IF(AD183=AH183,AI183,AH183),"---"))&gt;0,"---",IFERROR(IF(AD183=AH183,AI183,AH183),"---")))))=1,IF(AH183&lt;&gt;"---",VLOOKUP(AD183,CALC_CONN_TEI0185_REV03!F:M,8,0),IF(IFERROR(IF(AD183=AH183,AI183,AH183),"---")="---","---",IF(COUNTIF(CALC_CONN_TEI0185_REV03!F:F,IFERROR(IF(AD183=AH183,AI183,AH183),"---"))&gt;0,"---",IFERROR(IF(AD183=AH183,AI183,AH183),"---")))),"---")</f>
        <v>---</v>
      </c>
      <c r="AK183" t="str">
        <f>IF(COUNTIF(CALC_CONN_TEI0185_REV03!F:F,IF(AH183&lt;&gt;"---",VLOOKUP(AD183,CALC_CONN_TEI0185_REV03!F:M,8,0),IF(IFERROR(IF(AD183=AH183,AI183,AH183),"---")="---","---",IF(COUNTIF(CALC_CONN_TEI0185_REV03!F:F,IFERROR(IF(AD183=AH183,AI183,AH183),"---"))&gt;0,"---",IFERROR(IF(AD183=AH183,AI183,AH183),"---")))))=0,IF(AH183&lt;&gt;"---",VLOOKUP(AD183,CALC_CONN_TEI0185_REV03!F:M,8,0),IF(IFERROR(IF(AD183=AH183,AI183,AH183),"---")="---","---",IF(COUNTIF(CALC_CONN_TEI0185_REV03!F:F,IFERROR(IF(AD183=AH183,AI183,AH183),"---"))&gt;0,"---",IFERROR(IF(AD183=AH183,AI183,AH183),"---")))),"---")</f>
        <v>---</v>
      </c>
    </row>
    <row r="184" spans="1:37" x14ac:dyDescent="0.25">
      <c r="A184" t="str">
        <f t="shared" si="18"/>
        <v>J3-G37</v>
      </c>
      <c r="B184" t="str">
        <f t="shared" si="19"/>
        <v>LA33_N</v>
      </c>
      <c r="C184" t="str">
        <f t="shared" si="20"/>
        <v>J3-LA33_N</v>
      </c>
      <c r="D184" t="str">
        <f t="shared" si="21"/>
        <v>J3-G37</v>
      </c>
      <c r="E184" t="s">
        <v>271</v>
      </c>
      <c r="F184" t="s">
        <v>763</v>
      </c>
      <c r="G184" t="s">
        <v>764</v>
      </c>
      <c r="L184" t="s">
        <v>765</v>
      </c>
      <c r="M184" t="s">
        <v>288</v>
      </c>
      <c r="N184">
        <v>175.76339999999999</v>
      </c>
      <c r="AB184" t="str">
        <f>B2B!D181</f>
        <v>J2</v>
      </c>
      <c r="AC184" t="str">
        <f>B2B!E181</f>
        <v>79</v>
      </c>
      <c r="AD184" t="str">
        <f t="shared" si="22"/>
        <v>J2-79</v>
      </c>
      <c r="AE184" t="e">
        <f t="shared" si="23"/>
        <v>#N/A</v>
      </c>
      <c r="AF184" t="str">
        <f t="shared" si="24"/>
        <v>--</v>
      </c>
      <c r="AG184" t="e">
        <f t="shared" si="25"/>
        <v>#N/A</v>
      </c>
      <c r="AH184" t="str">
        <f>IF(IFERROR(IF(IF(AF184="--",INDEX(D:D,MATCH(AE184,INDEX(B:B,MATCH(AE184,B:B,)+1):B10698,)+MATCH(AE184,B:B,)))=D184,VLOOKUP(AE184,B:D,3,0),IF(AF184="--",INDEX(D:D,MATCH(AE184,INDEX(B:B,MATCH(AE184,B:B,)+1):B10698,)+MATCH(AE184,B:B,)),"---")),"---")=AD184,"---",IFERROR(IF(IF(AF184="--",INDEX(D:D,MATCH(AE184,INDEX(B:B,MATCH(AE184,B:B,)+1):B10698,)+MATCH(AE184,B:B,)))=AD184,VLOOKUP(AE184,B:D,3,0),IF(AF184="--",INDEX(D:D,MATCH(AE184,INDEX(B:B,MATCH(AE184,B:B,)+1):B10698,)+MATCH(AE184,B:B,)),"---")),"---"))</f>
        <v>---</v>
      </c>
      <c r="AI184" t="str">
        <f t="shared" si="26"/>
        <v>--</v>
      </c>
      <c r="AJ184" t="str">
        <f>IF(COUNTIF(CALC_CONN_TEI0185_REV03!F:F,IF(AH184&lt;&gt;"---",VLOOKUP(AD184,CALC_CONN_TEI0185_REV03!F:M,8,0),IF(IFERROR(IF(AD184=AH184,AI184,AH184),"---")="---","---",IF(COUNTIF(CALC_CONN_TEI0185_REV03!F:F,IFERROR(IF(AD184=AH184,AI184,AH184),"---"))&gt;0,"---",IFERROR(IF(AD184=AH184,AI184,AH184),"---")))))=1,IF(AH184&lt;&gt;"---",VLOOKUP(AD184,CALC_CONN_TEI0185_REV03!F:M,8,0),IF(IFERROR(IF(AD184=AH184,AI184,AH184),"---")="---","---",IF(COUNTIF(CALC_CONN_TEI0185_REV03!F:F,IFERROR(IF(AD184=AH184,AI184,AH184),"---"))&gt;0,"---",IFERROR(IF(AD184=AH184,AI184,AH184),"---")))),"---")</f>
        <v>---</v>
      </c>
      <c r="AK184" t="str">
        <f>IF(COUNTIF(CALC_CONN_TEI0185_REV03!F:F,IF(AH184&lt;&gt;"---",VLOOKUP(AD184,CALC_CONN_TEI0185_REV03!F:M,8,0),IF(IFERROR(IF(AD184=AH184,AI184,AH184),"---")="---","---",IF(COUNTIF(CALC_CONN_TEI0185_REV03!F:F,IFERROR(IF(AD184=AH184,AI184,AH184),"---"))&gt;0,"---",IFERROR(IF(AD184=AH184,AI184,AH184),"---")))))=0,IF(AH184&lt;&gt;"---",VLOOKUP(AD184,CALC_CONN_TEI0185_REV03!F:M,8,0),IF(IFERROR(IF(AD184=AH184,AI184,AH184),"---")="---","---",IF(COUNTIF(CALC_CONN_TEI0185_REV03!F:F,IFERROR(IF(AD184=AH184,AI184,AH184),"---"))&gt;0,"---",IFERROR(IF(AD184=AH184,AI184,AH184),"---")))),"---")</f>
        <v>---</v>
      </c>
    </row>
    <row r="185" spans="1:37" x14ac:dyDescent="0.25">
      <c r="A185" t="str">
        <f t="shared" si="18"/>
        <v>J3-H7</v>
      </c>
      <c r="B185" t="str">
        <f t="shared" si="19"/>
        <v>LA02_P</v>
      </c>
      <c r="C185" t="str">
        <f t="shared" si="20"/>
        <v>J3-LA02_P</v>
      </c>
      <c r="D185" t="str">
        <f t="shared" si="21"/>
        <v>J3-H7</v>
      </c>
      <c r="E185" t="s">
        <v>271</v>
      </c>
      <c r="F185" t="s">
        <v>766</v>
      </c>
      <c r="G185" t="s">
        <v>767</v>
      </c>
      <c r="L185" t="s">
        <v>768</v>
      </c>
      <c r="M185" t="s">
        <v>288</v>
      </c>
      <c r="N185">
        <v>72.374399999999994</v>
      </c>
      <c r="AB185" t="str">
        <f>B2B!D182</f>
        <v>J2</v>
      </c>
      <c r="AC185" t="str">
        <f>B2B!E182</f>
        <v>80</v>
      </c>
      <c r="AD185" t="str">
        <f t="shared" si="22"/>
        <v>J2-80</v>
      </c>
      <c r="AE185" t="e">
        <f t="shared" si="23"/>
        <v>#N/A</v>
      </c>
      <c r="AF185" t="str">
        <f t="shared" si="24"/>
        <v>--</v>
      </c>
      <c r="AG185" t="e">
        <f t="shared" si="25"/>
        <v>#N/A</v>
      </c>
      <c r="AH185" t="str">
        <f>IF(IFERROR(IF(IF(AF185="--",INDEX(D:D,MATCH(AE185,INDEX(B:B,MATCH(AE185,B:B,)+1):B10699,)+MATCH(AE185,B:B,)))=D185,VLOOKUP(AE185,B:D,3,0),IF(AF185="--",INDEX(D:D,MATCH(AE185,INDEX(B:B,MATCH(AE185,B:B,)+1):B10699,)+MATCH(AE185,B:B,)),"---")),"---")=AD185,"---",IFERROR(IF(IF(AF185="--",INDEX(D:D,MATCH(AE185,INDEX(B:B,MATCH(AE185,B:B,)+1):B10699,)+MATCH(AE185,B:B,)))=AD185,VLOOKUP(AE185,B:D,3,0),IF(AF185="--",INDEX(D:D,MATCH(AE185,INDEX(B:B,MATCH(AE185,B:B,)+1):B10699,)+MATCH(AE185,B:B,)),"---")),"---"))</f>
        <v>---</v>
      </c>
      <c r="AI185" t="str">
        <f t="shared" si="26"/>
        <v>--</v>
      </c>
      <c r="AJ185" t="str">
        <f>IF(COUNTIF(CALC_CONN_TEI0185_REV03!F:F,IF(AH185&lt;&gt;"---",VLOOKUP(AD185,CALC_CONN_TEI0185_REV03!F:M,8,0),IF(IFERROR(IF(AD185=AH185,AI185,AH185),"---")="---","---",IF(COUNTIF(CALC_CONN_TEI0185_REV03!F:F,IFERROR(IF(AD185=AH185,AI185,AH185),"---"))&gt;0,"---",IFERROR(IF(AD185=AH185,AI185,AH185),"---")))))=1,IF(AH185&lt;&gt;"---",VLOOKUP(AD185,CALC_CONN_TEI0185_REV03!F:M,8,0),IF(IFERROR(IF(AD185=AH185,AI185,AH185),"---")="---","---",IF(COUNTIF(CALC_CONN_TEI0185_REV03!F:F,IFERROR(IF(AD185=AH185,AI185,AH185),"---"))&gt;0,"---",IFERROR(IF(AD185=AH185,AI185,AH185),"---")))),"---")</f>
        <v>---</v>
      </c>
      <c r="AK185" t="str">
        <f>IF(COUNTIF(CALC_CONN_TEI0185_REV03!F:F,IF(AH185&lt;&gt;"---",VLOOKUP(AD185,CALC_CONN_TEI0185_REV03!F:M,8,0),IF(IFERROR(IF(AD185=AH185,AI185,AH185),"---")="---","---",IF(COUNTIF(CALC_CONN_TEI0185_REV03!F:F,IFERROR(IF(AD185=AH185,AI185,AH185),"---"))&gt;0,"---",IFERROR(IF(AD185=AH185,AI185,AH185),"---")))))=0,IF(AH185&lt;&gt;"---",VLOOKUP(AD185,CALC_CONN_TEI0185_REV03!F:M,8,0),IF(IFERROR(IF(AD185=AH185,AI185,AH185),"---")="---","---",IF(COUNTIF(CALC_CONN_TEI0185_REV03!F:F,IFERROR(IF(AD185=AH185,AI185,AH185),"---"))&gt;0,"---",IFERROR(IF(AD185=AH185,AI185,AH185),"---")))),"---")</f>
        <v>---</v>
      </c>
    </row>
    <row r="186" spans="1:37" x14ac:dyDescent="0.25">
      <c r="A186" t="str">
        <f t="shared" si="18"/>
        <v>J3-H8</v>
      </c>
      <c r="B186" t="str">
        <f t="shared" si="19"/>
        <v>LA02_N</v>
      </c>
      <c r="C186" t="str">
        <f t="shared" si="20"/>
        <v>J3-LA02_N</v>
      </c>
      <c r="D186" t="str">
        <f t="shared" si="21"/>
        <v>J3-H8</v>
      </c>
      <c r="E186" t="s">
        <v>271</v>
      </c>
      <c r="F186" t="s">
        <v>769</v>
      </c>
      <c r="G186" t="s">
        <v>770</v>
      </c>
      <c r="L186" t="s">
        <v>771</v>
      </c>
      <c r="M186" t="s">
        <v>288</v>
      </c>
      <c r="N186">
        <v>72.376099999999994</v>
      </c>
      <c r="AB186" t="str">
        <f>B2B!D183</f>
        <v>J2</v>
      </c>
      <c r="AC186" t="str">
        <f>B2B!E183</f>
        <v>81</v>
      </c>
      <c r="AD186" t="str">
        <f t="shared" si="22"/>
        <v>J2-81</v>
      </c>
      <c r="AE186" t="e">
        <f t="shared" si="23"/>
        <v>#N/A</v>
      </c>
      <c r="AF186" t="str">
        <f t="shared" si="24"/>
        <v>--</v>
      </c>
      <c r="AG186" t="e">
        <f t="shared" si="25"/>
        <v>#N/A</v>
      </c>
      <c r="AH186" t="str">
        <f>IF(IFERROR(IF(IF(AF186="--",INDEX(D:D,MATCH(AE186,INDEX(B:B,MATCH(AE186,B:B,)+1):B10700,)+MATCH(AE186,B:B,)))=D186,VLOOKUP(AE186,B:D,3,0),IF(AF186="--",INDEX(D:D,MATCH(AE186,INDEX(B:B,MATCH(AE186,B:B,)+1):B10700,)+MATCH(AE186,B:B,)),"---")),"---")=AD186,"---",IFERROR(IF(IF(AF186="--",INDEX(D:D,MATCH(AE186,INDEX(B:B,MATCH(AE186,B:B,)+1):B10700,)+MATCH(AE186,B:B,)))=AD186,VLOOKUP(AE186,B:D,3,0),IF(AF186="--",INDEX(D:D,MATCH(AE186,INDEX(B:B,MATCH(AE186,B:B,)+1):B10700,)+MATCH(AE186,B:B,)),"---")),"---"))</f>
        <v>---</v>
      </c>
      <c r="AI186" t="str">
        <f t="shared" si="26"/>
        <v>--</v>
      </c>
      <c r="AJ186" t="str">
        <f>IF(COUNTIF(CALC_CONN_TEI0185_REV03!F:F,IF(AH186&lt;&gt;"---",VLOOKUP(AD186,CALC_CONN_TEI0185_REV03!F:M,8,0),IF(IFERROR(IF(AD186=AH186,AI186,AH186),"---")="---","---",IF(COUNTIF(CALC_CONN_TEI0185_REV03!F:F,IFERROR(IF(AD186=AH186,AI186,AH186),"---"))&gt;0,"---",IFERROR(IF(AD186=AH186,AI186,AH186),"---")))))=1,IF(AH186&lt;&gt;"---",VLOOKUP(AD186,CALC_CONN_TEI0185_REV03!F:M,8,0),IF(IFERROR(IF(AD186=AH186,AI186,AH186),"---")="---","---",IF(COUNTIF(CALC_CONN_TEI0185_REV03!F:F,IFERROR(IF(AD186=AH186,AI186,AH186),"---"))&gt;0,"---",IFERROR(IF(AD186=AH186,AI186,AH186),"---")))),"---")</f>
        <v>---</v>
      </c>
      <c r="AK186" t="str">
        <f>IF(COUNTIF(CALC_CONN_TEI0185_REV03!F:F,IF(AH186&lt;&gt;"---",VLOOKUP(AD186,CALC_CONN_TEI0185_REV03!F:M,8,0),IF(IFERROR(IF(AD186=AH186,AI186,AH186),"---")="---","---",IF(COUNTIF(CALC_CONN_TEI0185_REV03!F:F,IFERROR(IF(AD186=AH186,AI186,AH186),"---"))&gt;0,"---",IFERROR(IF(AD186=AH186,AI186,AH186),"---")))))=0,IF(AH186&lt;&gt;"---",VLOOKUP(AD186,CALC_CONN_TEI0185_REV03!F:M,8,0),IF(IFERROR(IF(AD186=AH186,AI186,AH186),"---")="---","---",IF(COUNTIF(CALC_CONN_TEI0185_REV03!F:F,IFERROR(IF(AD186=AH186,AI186,AH186),"---"))&gt;0,"---",IFERROR(IF(AD186=AH186,AI186,AH186),"---")))),"---")</f>
        <v>---</v>
      </c>
    </row>
    <row r="187" spans="1:37" x14ac:dyDescent="0.25">
      <c r="A187" t="str">
        <f t="shared" si="18"/>
        <v>J3-H10</v>
      </c>
      <c r="B187" t="str">
        <f t="shared" si="19"/>
        <v>LA04_P</v>
      </c>
      <c r="C187" t="str">
        <f t="shared" si="20"/>
        <v>J3-LA04_P</v>
      </c>
      <c r="D187" t="str">
        <f t="shared" si="21"/>
        <v>J3-H10</v>
      </c>
      <c r="E187" t="s">
        <v>271</v>
      </c>
      <c r="F187" t="s">
        <v>772</v>
      </c>
      <c r="G187" t="s">
        <v>773</v>
      </c>
      <c r="L187" t="s">
        <v>774</v>
      </c>
      <c r="M187" t="s">
        <v>288</v>
      </c>
      <c r="N187">
        <v>66.131799999999998</v>
      </c>
      <c r="AB187" t="str">
        <f>B2B!D184</f>
        <v>J2</v>
      </c>
      <c r="AC187" t="str">
        <f>B2B!E184</f>
        <v>82</v>
      </c>
      <c r="AD187" t="str">
        <f t="shared" si="22"/>
        <v>J2-82</v>
      </c>
      <c r="AE187" t="e">
        <f t="shared" si="23"/>
        <v>#N/A</v>
      </c>
      <c r="AF187" t="str">
        <f t="shared" si="24"/>
        <v>--</v>
      </c>
      <c r="AG187" t="e">
        <f t="shared" si="25"/>
        <v>#N/A</v>
      </c>
      <c r="AH187" t="str">
        <f>IF(IFERROR(IF(IF(AF187="--",INDEX(D:D,MATCH(AE187,INDEX(B:B,MATCH(AE187,B:B,)+1):B10701,)+MATCH(AE187,B:B,)))=D187,VLOOKUP(AE187,B:D,3,0),IF(AF187="--",INDEX(D:D,MATCH(AE187,INDEX(B:B,MATCH(AE187,B:B,)+1):B10701,)+MATCH(AE187,B:B,)),"---")),"---")=AD187,"---",IFERROR(IF(IF(AF187="--",INDEX(D:D,MATCH(AE187,INDEX(B:B,MATCH(AE187,B:B,)+1):B10701,)+MATCH(AE187,B:B,)))=AD187,VLOOKUP(AE187,B:D,3,0),IF(AF187="--",INDEX(D:D,MATCH(AE187,INDEX(B:B,MATCH(AE187,B:B,)+1):B10701,)+MATCH(AE187,B:B,)),"---")),"---"))</f>
        <v>---</v>
      </c>
      <c r="AI187" t="str">
        <f t="shared" si="26"/>
        <v>--</v>
      </c>
      <c r="AJ187" t="str">
        <f>IF(COUNTIF(CALC_CONN_TEI0185_REV03!F:F,IF(AH187&lt;&gt;"---",VLOOKUP(AD187,CALC_CONN_TEI0185_REV03!F:M,8,0),IF(IFERROR(IF(AD187=AH187,AI187,AH187),"---")="---","---",IF(COUNTIF(CALC_CONN_TEI0185_REV03!F:F,IFERROR(IF(AD187=AH187,AI187,AH187),"---"))&gt;0,"---",IFERROR(IF(AD187=AH187,AI187,AH187),"---")))))=1,IF(AH187&lt;&gt;"---",VLOOKUP(AD187,CALC_CONN_TEI0185_REV03!F:M,8,0),IF(IFERROR(IF(AD187=AH187,AI187,AH187),"---")="---","---",IF(COUNTIF(CALC_CONN_TEI0185_REV03!F:F,IFERROR(IF(AD187=AH187,AI187,AH187),"---"))&gt;0,"---",IFERROR(IF(AD187=AH187,AI187,AH187),"---")))),"---")</f>
        <v>---</v>
      </c>
      <c r="AK187" t="str">
        <f>IF(COUNTIF(CALC_CONN_TEI0185_REV03!F:F,IF(AH187&lt;&gt;"---",VLOOKUP(AD187,CALC_CONN_TEI0185_REV03!F:M,8,0),IF(IFERROR(IF(AD187=AH187,AI187,AH187),"---")="---","---",IF(COUNTIF(CALC_CONN_TEI0185_REV03!F:F,IFERROR(IF(AD187=AH187,AI187,AH187),"---"))&gt;0,"---",IFERROR(IF(AD187=AH187,AI187,AH187),"---")))))=0,IF(AH187&lt;&gt;"---",VLOOKUP(AD187,CALC_CONN_TEI0185_REV03!F:M,8,0),IF(IFERROR(IF(AD187=AH187,AI187,AH187),"---")="---","---",IF(COUNTIF(CALC_CONN_TEI0185_REV03!F:F,IFERROR(IF(AD187=AH187,AI187,AH187),"---"))&gt;0,"---",IFERROR(IF(AD187=AH187,AI187,AH187),"---")))),"---")</f>
        <v>---</v>
      </c>
    </row>
    <row r="188" spans="1:37" x14ac:dyDescent="0.25">
      <c r="A188" t="str">
        <f t="shared" si="18"/>
        <v>J3-H11</v>
      </c>
      <c r="B188" t="str">
        <f t="shared" si="19"/>
        <v>LA04_N</v>
      </c>
      <c r="C188" t="str">
        <f t="shared" si="20"/>
        <v>J3-LA04_N</v>
      </c>
      <c r="D188" t="str">
        <f t="shared" si="21"/>
        <v>J3-H11</v>
      </c>
      <c r="E188" t="s">
        <v>271</v>
      </c>
      <c r="F188" t="s">
        <v>775</v>
      </c>
      <c r="G188" t="s">
        <v>776</v>
      </c>
      <c r="L188" t="s">
        <v>777</v>
      </c>
      <c r="M188" t="s">
        <v>288</v>
      </c>
      <c r="N188">
        <v>66.136300000000006</v>
      </c>
      <c r="AB188" t="str">
        <f>B2B!D185</f>
        <v>J2</v>
      </c>
      <c r="AC188" t="str">
        <f>B2B!E185</f>
        <v>83</v>
      </c>
      <c r="AD188" t="str">
        <f t="shared" si="22"/>
        <v>J2-83</v>
      </c>
      <c r="AE188" t="e">
        <f t="shared" si="23"/>
        <v>#N/A</v>
      </c>
      <c r="AF188" t="str">
        <f t="shared" si="24"/>
        <v>--</v>
      </c>
      <c r="AG188" t="e">
        <f t="shared" si="25"/>
        <v>#N/A</v>
      </c>
      <c r="AH188" t="str">
        <f>IF(IFERROR(IF(IF(AF188="--",INDEX(D:D,MATCH(AE188,INDEX(B:B,MATCH(AE188,B:B,)+1):B10702,)+MATCH(AE188,B:B,)))=D188,VLOOKUP(AE188,B:D,3,0),IF(AF188="--",INDEX(D:D,MATCH(AE188,INDEX(B:B,MATCH(AE188,B:B,)+1):B10702,)+MATCH(AE188,B:B,)),"---")),"---")=AD188,"---",IFERROR(IF(IF(AF188="--",INDEX(D:D,MATCH(AE188,INDEX(B:B,MATCH(AE188,B:B,)+1):B10702,)+MATCH(AE188,B:B,)))=AD188,VLOOKUP(AE188,B:D,3,0),IF(AF188="--",INDEX(D:D,MATCH(AE188,INDEX(B:B,MATCH(AE188,B:B,)+1):B10702,)+MATCH(AE188,B:B,)),"---")),"---"))</f>
        <v>---</v>
      </c>
      <c r="AI188" t="str">
        <f t="shared" si="26"/>
        <v>--</v>
      </c>
      <c r="AJ188" t="str">
        <f>IF(COUNTIF(CALC_CONN_TEI0185_REV03!F:F,IF(AH188&lt;&gt;"---",VLOOKUP(AD188,CALC_CONN_TEI0185_REV03!F:M,8,0),IF(IFERROR(IF(AD188=AH188,AI188,AH188),"---")="---","---",IF(COUNTIF(CALC_CONN_TEI0185_REV03!F:F,IFERROR(IF(AD188=AH188,AI188,AH188),"---"))&gt;0,"---",IFERROR(IF(AD188=AH188,AI188,AH188),"---")))))=1,IF(AH188&lt;&gt;"---",VLOOKUP(AD188,CALC_CONN_TEI0185_REV03!F:M,8,0),IF(IFERROR(IF(AD188=AH188,AI188,AH188),"---")="---","---",IF(COUNTIF(CALC_CONN_TEI0185_REV03!F:F,IFERROR(IF(AD188=AH188,AI188,AH188),"---"))&gt;0,"---",IFERROR(IF(AD188=AH188,AI188,AH188),"---")))),"---")</f>
        <v>---</v>
      </c>
      <c r="AK188" t="str">
        <f>IF(COUNTIF(CALC_CONN_TEI0185_REV03!F:F,IF(AH188&lt;&gt;"---",VLOOKUP(AD188,CALC_CONN_TEI0185_REV03!F:M,8,0),IF(IFERROR(IF(AD188=AH188,AI188,AH188),"---")="---","---",IF(COUNTIF(CALC_CONN_TEI0185_REV03!F:F,IFERROR(IF(AD188=AH188,AI188,AH188),"---"))&gt;0,"---",IFERROR(IF(AD188=AH188,AI188,AH188),"---")))))=0,IF(AH188&lt;&gt;"---",VLOOKUP(AD188,CALC_CONN_TEI0185_REV03!F:M,8,0),IF(IFERROR(IF(AD188=AH188,AI188,AH188),"---")="---","---",IF(COUNTIF(CALC_CONN_TEI0185_REV03!F:F,IFERROR(IF(AD188=AH188,AI188,AH188),"---"))&gt;0,"---",IFERROR(IF(AD188=AH188,AI188,AH188),"---")))),"---")</f>
        <v>---</v>
      </c>
    </row>
    <row r="189" spans="1:37" x14ac:dyDescent="0.25">
      <c r="A189" t="str">
        <f t="shared" si="18"/>
        <v>J3-H13</v>
      </c>
      <c r="B189" t="str">
        <f t="shared" si="19"/>
        <v>LA07_P</v>
      </c>
      <c r="C189" t="str">
        <f t="shared" si="20"/>
        <v>J3-LA07_P</v>
      </c>
      <c r="D189" t="str">
        <f t="shared" si="21"/>
        <v>J3-H13</v>
      </c>
      <c r="E189" t="s">
        <v>271</v>
      </c>
      <c r="F189" t="s">
        <v>778</v>
      </c>
      <c r="G189" t="s">
        <v>779</v>
      </c>
      <c r="L189" t="s">
        <v>780</v>
      </c>
      <c r="M189" t="s">
        <v>288</v>
      </c>
      <c r="N189">
        <v>73.885000000000005</v>
      </c>
      <c r="AB189" t="str">
        <f>B2B!D186</f>
        <v>J2</v>
      </c>
      <c r="AC189" t="str">
        <f>B2B!E186</f>
        <v>84</v>
      </c>
      <c r="AD189" t="str">
        <f t="shared" si="22"/>
        <v>J2-84</v>
      </c>
      <c r="AE189" t="e">
        <f t="shared" si="23"/>
        <v>#N/A</v>
      </c>
      <c r="AF189" t="str">
        <f t="shared" si="24"/>
        <v>--</v>
      </c>
      <c r="AG189" t="e">
        <f t="shared" si="25"/>
        <v>#N/A</v>
      </c>
      <c r="AH189" t="str">
        <f>IF(IFERROR(IF(IF(AF189="--",INDEX(D:D,MATCH(AE189,INDEX(B:B,MATCH(AE189,B:B,)+1):B10703,)+MATCH(AE189,B:B,)))=D189,VLOOKUP(AE189,B:D,3,0),IF(AF189="--",INDEX(D:D,MATCH(AE189,INDEX(B:B,MATCH(AE189,B:B,)+1):B10703,)+MATCH(AE189,B:B,)),"---")),"---")=AD189,"---",IFERROR(IF(IF(AF189="--",INDEX(D:D,MATCH(AE189,INDEX(B:B,MATCH(AE189,B:B,)+1):B10703,)+MATCH(AE189,B:B,)))=AD189,VLOOKUP(AE189,B:D,3,0),IF(AF189="--",INDEX(D:D,MATCH(AE189,INDEX(B:B,MATCH(AE189,B:B,)+1):B10703,)+MATCH(AE189,B:B,)),"---")),"---"))</f>
        <v>---</v>
      </c>
      <c r="AI189" t="str">
        <f t="shared" si="26"/>
        <v>--</v>
      </c>
      <c r="AJ189" t="str">
        <f>IF(COUNTIF(CALC_CONN_TEI0185_REV03!F:F,IF(AH189&lt;&gt;"---",VLOOKUP(AD189,CALC_CONN_TEI0185_REV03!F:M,8,0),IF(IFERROR(IF(AD189=AH189,AI189,AH189),"---")="---","---",IF(COUNTIF(CALC_CONN_TEI0185_REV03!F:F,IFERROR(IF(AD189=AH189,AI189,AH189),"---"))&gt;0,"---",IFERROR(IF(AD189=AH189,AI189,AH189),"---")))))=1,IF(AH189&lt;&gt;"---",VLOOKUP(AD189,CALC_CONN_TEI0185_REV03!F:M,8,0),IF(IFERROR(IF(AD189=AH189,AI189,AH189),"---")="---","---",IF(COUNTIF(CALC_CONN_TEI0185_REV03!F:F,IFERROR(IF(AD189=AH189,AI189,AH189),"---"))&gt;0,"---",IFERROR(IF(AD189=AH189,AI189,AH189),"---")))),"---")</f>
        <v>---</v>
      </c>
      <c r="AK189" t="str">
        <f>IF(COUNTIF(CALC_CONN_TEI0185_REV03!F:F,IF(AH189&lt;&gt;"---",VLOOKUP(AD189,CALC_CONN_TEI0185_REV03!F:M,8,0),IF(IFERROR(IF(AD189=AH189,AI189,AH189),"---")="---","---",IF(COUNTIF(CALC_CONN_TEI0185_REV03!F:F,IFERROR(IF(AD189=AH189,AI189,AH189),"---"))&gt;0,"---",IFERROR(IF(AD189=AH189,AI189,AH189),"---")))))=0,IF(AH189&lt;&gt;"---",VLOOKUP(AD189,CALC_CONN_TEI0185_REV03!F:M,8,0),IF(IFERROR(IF(AD189=AH189,AI189,AH189),"---")="---","---",IF(COUNTIF(CALC_CONN_TEI0185_REV03!F:F,IFERROR(IF(AD189=AH189,AI189,AH189),"---"))&gt;0,"---",IFERROR(IF(AD189=AH189,AI189,AH189),"---")))),"---")</f>
        <v>---</v>
      </c>
    </row>
    <row r="190" spans="1:37" x14ac:dyDescent="0.25">
      <c r="A190" t="str">
        <f t="shared" si="18"/>
        <v>J3-H14</v>
      </c>
      <c r="B190" t="str">
        <f t="shared" si="19"/>
        <v>LA07_N</v>
      </c>
      <c r="C190" t="str">
        <f t="shared" si="20"/>
        <v>J3-LA07_N</v>
      </c>
      <c r="D190" t="str">
        <f t="shared" si="21"/>
        <v>J3-H14</v>
      </c>
      <c r="E190" t="s">
        <v>271</v>
      </c>
      <c r="F190" t="s">
        <v>781</v>
      </c>
      <c r="G190" t="s">
        <v>782</v>
      </c>
      <c r="L190" t="s">
        <v>783</v>
      </c>
      <c r="M190" t="s">
        <v>288</v>
      </c>
      <c r="N190">
        <v>73.885000000000005</v>
      </c>
      <c r="AB190" t="str">
        <f>B2B!D187</f>
        <v>J2</v>
      </c>
      <c r="AC190" t="str">
        <f>B2B!E187</f>
        <v>85</v>
      </c>
      <c r="AD190" t="str">
        <f t="shared" si="22"/>
        <v>J2-85</v>
      </c>
      <c r="AE190" t="e">
        <f t="shared" si="23"/>
        <v>#N/A</v>
      </c>
      <c r="AF190" t="str">
        <f t="shared" si="24"/>
        <v>--</v>
      </c>
      <c r="AG190" t="e">
        <f t="shared" si="25"/>
        <v>#N/A</v>
      </c>
      <c r="AH190" t="str">
        <f>IF(IFERROR(IF(IF(AF190="--",INDEX(D:D,MATCH(AE190,INDEX(B:B,MATCH(AE190,B:B,)+1):B10704,)+MATCH(AE190,B:B,)))=D190,VLOOKUP(AE190,B:D,3,0),IF(AF190="--",INDEX(D:D,MATCH(AE190,INDEX(B:B,MATCH(AE190,B:B,)+1):B10704,)+MATCH(AE190,B:B,)),"---")),"---")=AD190,"---",IFERROR(IF(IF(AF190="--",INDEX(D:D,MATCH(AE190,INDEX(B:B,MATCH(AE190,B:B,)+1):B10704,)+MATCH(AE190,B:B,)))=AD190,VLOOKUP(AE190,B:D,3,0),IF(AF190="--",INDEX(D:D,MATCH(AE190,INDEX(B:B,MATCH(AE190,B:B,)+1):B10704,)+MATCH(AE190,B:B,)),"---")),"---"))</f>
        <v>---</v>
      </c>
      <c r="AI190" t="str">
        <f t="shared" si="26"/>
        <v>--</v>
      </c>
      <c r="AJ190" t="str">
        <f>IF(COUNTIF(CALC_CONN_TEI0185_REV03!F:F,IF(AH190&lt;&gt;"---",VLOOKUP(AD190,CALC_CONN_TEI0185_REV03!F:M,8,0),IF(IFERROR(IF(AD190=AH190,AI190,AH190),"---")="---","---",IF(COUNTIF(CALC_CONN_TEI0185_REV03!F:F,IFERROR(IF(AD190=AH190,AI190,AH190),"---"))&gt;0,"---",IFERROR(IF(AD190=AH190,AI190,AH190),"---")))))=1,IF(AH190&lt;&gt;"---",VLOOKUP(AD190,CALC_CONN_TEI0185_REV03!F:M,8,0),IF(IFERROR(IF(AD190=AH190,AI190,AH190),"---")="---","---",IF(COUNTIF(CALC_CONN_TEI0185_REV03!F:F,IFERROR(IF(AD190=AH190,AI190,AH190),"---"))&gt;0,"---",IFERROR(IF(AD190=AH190,AI190,AH190),"---")))),"---")</f>
        <v>---</v>
      </c>
      <c r="AK190" t="str">
        <f>IF(COUNTIF(CALC_CONN_TEI0185_REV03!F:F,IF(AH190&lt;&gt;"---",VLOOKUP(AD190,CALC_CONN_TEI0185_REV03!F:M,8,0),IF(IFERROR(IF(AD190=AH190,AI190,AH190),"---")="---","---",IF(COUNTIF(CALC_CONN_TEI0185_REV03!F:F,IFERROR(IF(AD190=AH190,AI190,AH190),"---"))&gt;0,"---",IFERROR(IF(AD190=AH190,AI190,AH190),"---")))))=0,IF(AH190&lt;&gt;"---",VLOOKUP(AD190,CALC_CONN_TEI0185_REV03!F:M,8,0),IF(IFERROR(IF(AD190=AH190,AI190,AH190),"---")="---","---",IF(COUNTIF(CALC_CONN_TEI0185_REV03!F:F,IFERROR(IF(AD190=AH190,AI190,AH190),"---"))&gt;0,"---",IFERROR(IF(AD190=AH190,AI190,AH190),"---")))),"---")</f>
        <v>---</v>
      </c>
    </row>
    <row r="191" spans="1:37" x14ac:dyDescent="0.25">
      <c r="A191" t="str">
        <f t="shared" si="18"/>
        <v>J3-H16</v>
      </c>
      <c r="B191" t="str">
        <f t="shared" si="19"/>
        <v>LA11_P</v>
      </c>
      <c r="C191" t="str">
        <f t="shared" si="20"/>
        <v>J3-LA11_P</v>
      </c>
      <c r="D191" t="str">
        <f t="shared" si="21"/>
        <v>J3-H16</v>
      </c>
      <c r="E191" t="s">
        <v>271</v>
      </c>
      <c r="F191" t="s">
        <v>784</v>
      </c>
      <c r="G191" t="s">
        <v>785</v>
      </c>
      <c r="L191" t="s">
        <v>786</v>
      </c>
      <c r="M191" t="s">
        <v>288</v>
      </c>
      <c r="N191">
        <v>65.451099999999997</v>
      </c>
      <c r="AB191" t="str">
        <f>B2B!D188</f>
        <v>J2</v>
      </c>
      <c r="AC191" t="str">
        <f>B2B!E188</f>
        <v>86</v>
      </c>
      <c r="AD191" t="str">
        <f t="shared" si="22"/>
        <v>J2-86</v>
      </c>
      <c r="AE191" t="e">
        <f t="shared" si="23"/>
        <v>#N/A</v>
      </c>
      <c r="AF191" t="str">
        <f t="shared" si="24"/>
        <v>--</v>
      </c>
      <c r="AG191" t="e">
        <f t="shared" si="25"/>
        <v>#N/A</v>
      </c>
      <c r="AH191" t="str">
        <f>IF(IFERROR(IF(IF(AF191="--",INDEX(D:D,MATCH(AE191,INDEX(B:B,MATCH(AE191,B:B,)+1):B10705,)+MATCH(AE191,B:B,)))=D191,VLOOKUP(AE191,B:D,3,0),IF(AF191="--",INDEX(D:D,MATCH(AE191,INDEX(B:B,MATCH(AE191,B:B,)+1):B10705,)+MATCH(AE191,B:B,)),"---")),"---")=AD191,"---",IFERROR(IF(IF(AF191="--",INDEX(D:D,MATCH(AE191,INDEX(B:B,MATCH(AE191,B:B,)+1):B10705,)+MATCH(AE191,B:B,)))=AD191,VLOOKUP(AE191,B:D,3,0),IF(AF191="--",INDEX(D:D,MATCH(AE191,INDEX(B:B,MATCH(AE191,B:B,)+1):B10705,)+MATCH(AE191,B:B,)),"---")),"---"))</f>
        <v>---</v>
      </c>
      <c r="AI191" t="str">
        <f t="shared" si="26"/>
        <v>--</v>
      </c>
      <c r="AJ191" t="str">
        <f>IF(COUNTIF(CALC_CONN_TEI0185_REV03!F:F,IF(AH191&lt;&gt;"---",VLOOKUP(AD191,CALC_CONN_TEI0185_REV03!F:M,8,0),IF(IFERROR(IF(AD191=AH191,AI191,AH191),"---")="---","---",IF(COUNTIF(CALC_CONN_TEI0185_REV03!F:F,IFERROR(IF(AD191=AH191,AI191,AH191),"---"))&gt;0,"---",IFERROR(IF(AD191=AH191,AI191,AH191),"---")))))=1,IF(AH191&lt;&gt;"---",VLOOKUP(AD191,CALC_CONN_TEI0185_REV03!F:M,8,0),IF(IFERROR(IF(AD191=AH191,AI191,AH191),"---")="---","---",IF(COUNTIF(CALC_CONN_TEI0185_REV03!F:F,IFERROR(IF(AD191=AH191,AI191,AH191),"---"))&gt;0,"---",IFERROR(IF(AD191=AH191,AI191,AH191),"---")))),"---")</f>
        <v>---</v>
      </c>
      <c r="AK191" t="str">
        <f>IF(COUNTIF(CALC_CONN_TEI0185_REV03!F:F,IF(AH191&lt;&gt;"---",VLOOKUP(AD191,CALC_CONN_TEI0185_REV03!F:M,8,0),IF(IFERROR(IF(AD191=AH191,AI191,AH191),"---")="---","---",IF(COUNTIF(CALC_CONN_TEI0185_REV03!F:F,IFERROR(IF(AD191=AH191,AI191,AH191),"---"))&gt;0,"---",IFERROR(IF(AD191=AH191,AI191,AH191),"---")))))=0,IF(AH191&lt;&gt;"---",VLOOKUP(AD191,CALC_CONN_TEI0185_REV03!F:M,8,0),IF(IFERROR(IF(AD191=AH191,AI191,AH191),"---")="---","---",IF(COUNTIF(CALC_CONN_TEI0185_REV03!F:F,IFERROR(IF(AD191=AH191,AI191,AH191),"---"))&gt;0,"---",IFERROR(IF(AD191=AH191,AI191,AH191),"---")))),"---")</f>
        <v>---</v>
      </c>
    </row>
    <row r="192" spans="1:37" x14ac:dyDescent="0.25">
      <c r="A192" t="str">
        <f t="shared" si="18"/>
        <v>J3-H17</v>
      </c>
      <c r="B192" t="str">
        <f t="shared" si="19"/>
        <v>LA11_N</v>
      </c>
      <c r="C192" t="str">
        <f t="shared" si="20"/>
        <v>J3-LA11_N</v>
      </c>
      <c r="D192" t="str">
        <f t="shared" si="21"/>
        <v>J3-H17</v>
      </c>
      <c r="E192" t="s">
        <v>271</v>
      </c>
      <c r="F192" t="s">
        <v>787</v>
      </c>
      <c r="G192" t="s">
        <v>788</v>
      </c>
      <c r="L192" t="s">
        <v>789</v>
      </c>
      <c r="M192" t="s">
        <v>288</v>
      </c>
      <c r="N192">
        <v>65.451099999999997</v>
      </c>
      <c r="AB192" t="str">
        <f>B2B!D189</f>
        <v>J2</v>
      </c>
      <c r="AC192" t="str">
        <f>B2B!E189</f>
        <v>87</v>
      </c>
      <c r="AD192" t="str">
        <f t="shared" si="22"/>
        <v>J2-87</v>
      </c>
      <c r="AE192" t="e">
        <f t="shared" si="23"/>
        <v>#N/A</v>
      </c>
      <c r="AF192" t="str">
        <f t="shared" si="24"/>
        <v>--</v>
      </c>
      <c r="AG192" t="e">
        <f t="shared" si="25"/>
        <v>#N/A</v>
      </c>
      <c r="AH192" t="str">
        <f>IF(IFERROR(IF(IF(AF192="--",INDEX(D:D,MATCH(AE192,INDEX(B:B,MATCH(AE192,B:B,)+1):B10706,)+MATCH(AE192,B:B,)))=D192,VLOOKUP(AE192,B:D,3,0),IF(AF192="--",INDEX(D:D,MATCH(AE192,INDEX(B:B,MATCH(AE192,B:B,)+1):B10706,)+MATCH(AE192,B:B,)),"---")),"---")=AD192,"---",IFERROR(IF(IF(AF192="--",INDEX(D:D,MATCH(AE192,INDEX(B:B,MATCH(AE192,B:B,)+1):B10706,)+MATCH(AE192,B:B,)))=AD192,VLOOKUP(AE192,B:D,3,0),IF(AF192="--",INDEX(D:D,MATCH(AE192,INDEX(B:B,MATCH(AE192,B:B,)+1):B10706,)+MATCH(AE192,B:B,)),"---")),"---"))</f>
        <v>---</v>
      </c>
      <c r="AI192" t="str">
        <f t="shared" si="26"/>
        <v>--</v>
      </c>
      <c r="AJ192" t="str">
        <f>IF(COUNTIF(CALC_CONN_TEI0185_REV03!F:F,IF(AH192&lt;&gt;"---",VLOOKUP(AD192,CALC_CONN_TEI0185_REV03!F:M,8,0),IF(IFERROR(IF(AD192=AH192,AI192,AH192),"---")="---","---",IF(COUNTIF(CALC_CONN_TEI0185_REV03!F:F,IFERROR(IF(AD192=AH192,AI192,AH192),"---"))&gt;0,"---",IFERROR(IF(AD192=AH192,AI192,AH192),"---")))))=1,IF(AH192&lt;&gt;"---",VLOOKUP(AD192,CALC_CONN_TEI0185_REV03!F:M,8,0),IF(IFERROR(IF(AD192=AH192,AI192,AH192),"---")="---","---",IF(COUNTIF(CALC_CONN_TEI0185_REV03!F:F,IFERROR(IF(AD192=AH192,AI192,AH192),"---"))&gt;0,"---",IFERROR(IF(AD192=AH192,AI192,AH192),"---")))),"---")</f>
        <v>---</v>
      </c>
      <c r="AK192" t="str">
        <f>IF(COUNTIF(CALC_CONN_TEI0185_REV03!F:F,IF(AH192&lt;&gt;"---",VLOOKUP(AD192,CALC_CONN_TEI0185_REV03!F:M,8,0),IF(IFERROR(IF(AD192=AH192,AI192,AH192),"---")="---","---",IF(COUNTIF(CALC_CONN_TEI0185_REV03!F:F,IFERROR(IF(AD192=AH192,AI192,AH192),"---"))&gt;0,"---",IFERROR(IF(AD192=AH192,AI192,AH192),"---")))))=0,IF(AH192&lt;&gt;"---",VLOOKUP(AD192,CALC_CONN_TEI0185_REV03!F:M,8,0),IF(IFERROR(IF(AD192=AH192,AI192,AH192),"---")="---","---",IF(COUNTIF(CALC_CONN_TEI0185_REV03!F:F,IFERROR(IF(AD192=AH192,AI192,AH192),"---"))&gt;0,"---",IFERROR(IF(AD192=AH192,AI192,AH192),"---")))),"---")</f>
        <v>---</v>
      </c>
    </row>
    <row r="193" spans="1:37" x14ac:dyDescent="0.25">
      <c r="A193" t="str">
        <f t="shared" si="18"/>
        <v>J3-H19</v>
      </c>
      <c r="B193" t="str">
        <f t="shared" si="19"/>
        <v>LA15_P</v>
      </c>
      <c r="C193" t="str">
        <f t="shared" si="20"/>
        <v>J3-LA15_P</v>
      </c>
      <c r="D193" t="str">
        <f t="shared" si="21"/>
        <v>J3-H19</v>
      </c>
      <c r="E193" t="s">
        <v>271</v>
      </c>
      <c r="F193" t="s">
        <v>790</v>
      </c>
      <c r="G193" t="s">
        <v>791</v>
      </c>
      <c r="L193" t="s">
        <v>792</v>
      </c>
      <c r="M193" t="s">
        <v>288</v>
      </c>
      <c r="N193">
        <v>69.098500000000001</v>
      </c>
      <c r="AB193" t="str">
        <f>B2B!D190</f>
        <v>J2</v>
      </c>
      <c r="AC193" t="str">
        <f>B2B!E190</f>
        <v>88</v>
      </c>
      <c r="AD193" t="str">
        <f t="shared" si="22"/>
        <v>J2-88</v>
      </c>
      <c r="AE193" t="e">
        <f t="shared" si="23"/>
        <v>#N/A</v>
      </c>
      <c r="AF193" t="str">
        <f t="shared" si="24"/>
        <v>--</v>
      </c>
      <c r="AG193" t="e">
        <f t="shared" si="25"/>
        <v>#N/A</v>
      </c>
      <c r="AH193" t="str">
        <f>IF(IFERROR(IF(IF(AF193="--",INDEX(D:D,MATCH(AE193,INDEX(B:B,MATCH(AE193,B:B,)+1):B10707,)+MATCH(AE193,B:B,)))=D193,VLOOKUP(AE193,B:D,3,0),IF(AF193="--",INDEX(D:D,MATCH(AE193,INDEX(B:B,MATCH(AE193,B:B,)+1):B10707,)+MATCH(AE193,B:B,)),"---")),"---")=AD193,"---",IFERROR(IF(IF(AF193="--",INDEX(D:D,MATCH(AE193,INDEX(B:B,MATCH(AE193,B:B,)+1):B10707,)+MATCH(AE193,B:B,)))=AD193,VLOOKUP(AE193,B:D,3,0),IF(AF193="--",INDEX(D:D,MATCH(AE193,INDEX(B:B,MATCH(AE193,B:B,)+1):B10707,)+MATCH(AE193,B:B,)),"---")),"---"))</f>
        <v>---</v>
      </c>
      <c r="AI193" t="str">
        <f t="shared" si="26"/>
        <v>--</v>
      </c>
      <c r="AJ193" t="str">
        <f>IF(COUNTIF(CALC_CONN_TEI0185_REV03!F:F,IF(AH193&lt;&gt;"---",VLOOKUP(AD193,CALC_CONN_TEI0185_REV03!F:M,8,0),IF(IFERROR(IF(AD193=AH193,AI193,AH193),"---")="---","---",IF(COUNTIF(CALC_CONN_TEI0185_REV03!F:F,IFERROR(IF(AD193=AH193,AI193,AH193),"---"))&gt;0,"---",IFERROR(IF(AD193=AH193,AI193,AH193),"---")))))=1,IF(AH193&lt;&gt;"---",VLOOKUP(AD193,CALC_CONN_TEI0185_REV03!F:M,8,0),IF(IFERROR(IF(AD193=AH193,AI193,AH193),"---")="---","---",IF(COUNTIF(CALC_CONN_TEI0185_REV03!F:F,IFERROR(IF(AD193=AH193,AI193,AH193),"---"))&gt;0,"---",IFERROR(IF(AD193=AH193,AI193,AH193),"---")))),"---")</f>
        <v>---</v>
      </c>
      <c r="AK193" t="str">
        <f>IF(COUNTIF(CALC_CONN_TEI0185_REV03!F:F,IF(AH193&lt;&gt;"---",VLOOKUP(AD193,CALC_CONN_TEI0185_REV03!F:M,8,0),IF(IFERROR(IF(AD193=AH193,AI193,AH193),"---")="---","---",IF(COUNTIF(CALC_CONN_TEI0185_REV03!F:F,IFERROR(IF(AD193=AH193,AI193,AH193),"---"))&gt;0,"---",IFERROR(IF(AD193=AH193,AI193,AH193),"---")))))=0,IF(AH193&lt;&gt;"---",VLOOKUP(AD193,CALC_CONN_TEI0185_REV03!F:M,8,0),IF(IFERROR(IF(AD193=AH193,AI193,AH193),"---")="---","---",IF(COUNTIF(CALC_CONN_TEI0185_REV03!F:F,IFERROR(IF(AD193=AH193,AI193,AH193),"---"))&gt;0,"---",IFERROR(IF(AD193=AH193,AI193,AH193),"---")))),"---")</f>
        <v>---</v>
      </c>
    </row>
    <row r="194" spans="1:37" x14ac:dyDescent="0.25">
      <c r="A194" t="str">
        <f t="shared" si="18"/>
        <v>J3-H20</v>
      </c>
      <c r="B194" t="str">
        <f t="shared" si="19"/>
        <v>LA15_N</v>
      </c>
      <c r="C194" t="str">
        <f t="shared" si="20"/>
        <v>J3-LA15_N</v>
      </c>
      <c r="D194" t="str">
        <f t="shared" si="21"/>
        <v>J3-H20</v>
      </c>
      <c r="E194" t="s">
        <v>271</v>
      </c>
      <c r="F194" t="s">
        <v>793</v>
      </c>
      <c r="G194" t="s">
        <v>794</v>
      </c>
      <c r="L194" t="s">
        <v>795</v>
      </c>
      <c r="M194" t="s">
        <v>288</v>
      </c>
      <c r="N194">
        <v>69.098500000000001</v>
      </c>
      <c r="AB194" t="str">
        <f>B2B!D191</f>
        <v>J2</v>
      </c>
      <c r="AC194" t="str">
        <f>B2B!E191</f>
        <v>89</v>
      </c>
      <c r="AD194" t="str">
        <f t="shared" si="22"/>
        <v>J2-89</v>
      </c>
      <c r="AE194" t="e">
        <f t="shared" si="23"/>
        <v>#N/A</v>
      </c>
      <c r="AF194" t="str">
        <f t="shared" si="24"/>
        <v>--</v>
      </c>
      <c r="AG194" t="e">
        <f t="shared" si="25"/>
        <v>#N/A</v>
      </c>
      <c r="AH194" t="str">
        <f>IF(IFERROR(IF(IF(AF194="--",INDEX(D:D,MATCH(AE194,INDEX(B:B,MATCH(AE194,B:B,)+1):B10708,)+MATCH(AE194,B:B,)))=D194,VLOOKUP(AE194,B:D,3,0),IF(AF194="--",INDEX(D:D,MATCH(AE194,INDEX(B:B,MATCH(AE194,B:B,)+1):B10708,)+MATCH(AE194,B:B,)),"---")),"---")=AD194,"---",IFERROR(IF(IF(AF194="--",INDEX(D:D,MATCH(AE194,INDEX(B:B,MATCH(AE194,B:B,)+1):B10708,)+MATCH(AE194,B:B,)))=AD194,VLOOKUP(AE194,B:D,3,0),IF(AF194="--",INDEX(D:D,MATCH(AE194,INDEX(B:B,MATCH(AE194,B:B,)+1):B10708,)+MATCH(AE194,B:B,)),"---")),"---"))</f>
        <v>---</v>
      </c>
      <c r="AI194" t="str">
        <f t="shared" si="26"/>
        <v>--</v>
      </c>
      <c r="AJ194" t="str">
        <f>IF(COUNTIF(CALC_CONN_TEI0185_REV03!F:F,IF(AH194&lt;&gt;"---",VLOOKUP(AD194,CALC_CONN_TEI0185_REV03!F:M,8,0),IF(IFERROR(IF(AD194=AH194,AI194,AH194),"---")="---","---",IF(COUNTIF(CALC_CONN_TEI0185_REV03!F:F,IFERROR(IF(AD194=AH194,AI194,AH194),"---"))&gt;0,"---",IFERROR(IF(AD194=AH194,AI194,AH194),"---")))))=1,IF(AH194&lt;&gt;"---",VLOOKUP(AD194,CALC_CONN_TEI0185_REV03!F:M,8,0),IF(IFERROR(IF(AD194=AH194,AI194,AH194),"---")="---","---",IF(COUNTIF(CALC_CONN_TEI0185_REV03!F:F,IFERROR(IF(AD194=AH194,AI194,AH194),"---"))&gt;0,"---",IFERROR(IF(AD194=AH194,AI194,AH194),"---")))),"---")</f>
        <v>---</v>
      </c>
      <c r="AK194" t="str">
        <f>IF(COUNTIF(CALC_CONN_TEI0185_REV03!F:F,IF(AH194&lt;&gt;"---",VLOOKUP(AD194,CALC_CONN_TEI0185_REV03!F:M,8,0),IF(IFERROR(IF(AD194=AH194,AI194,AH194),"---")="---","---",IF(COUNTIF(CALC_CONN_TEI0185_REV03!F:F,IFERROR(IF(AD194=AH194,AI194,AH194),"---"))&gt;0,"---",IFERROR(IF(AD194=AH194,AI194,AH194),"---")))))=0,IF(AH194&lt;&gt;"---",VLOOKUP(AD194,CALC_CONN_TEI0185_REV03!F:M,8,0),IF(IFERROR(IF(AD194=AH194,AI194,AH194),"---")="---","---",IF(COUNTIF(CALC_CONN_TEI0185_REV03!F:F,IFERROR(IF(AD194=AH194,AI194,AH194),"---"))&gt;0,"---",IFERROR(IF(AD194=AH194,AI194,AH194),"---")))),"---")</f>
        <v>---</v>
      </c>
    </row>
    <row r="195" spans="1:37" x14ac:dyDescent="0.25">
      <c r="A195" t="str">
        <f t="shared" si="18"/>
        <v>J3-H22</v>
      </c>
      <c r="B195" t="str">
        <f t="shared" si="19"/>
        <v>LA19_P</v>
      </c>
      <c r="C195" t="str">
        <f t="shared" si="20"/>
        <v>J3-LA19_P</v>
      </c>
      <c r="D195" t="str">
        <f t="shared" si="21"/>
        <v>J3-H22</v>
      </c>
      <c r="E195" t="s">
        <v>271</v>
      </c>
      <c r="F195" t="s">
        <v>796</v>
      </c>
      <c r="G195" t="s">
        <v>797</v>
      </c>
      <c r="L195" t="s">
        <v>798</v>
      </c>
      <c r="M195" t="s">
        <v>288</v>
      </c>
      <c r="N195">
        <v>61.941600000000001</v>
      </c>
      <c r="AB195" t="str">
        <f>B2B!D192</f>
        <v>J2</v>
      </c>
      <c r="AC195" t="str">
        <f>B2B!E192</f>
        <v>90</v>
      </c>
      <c r="AD195" t="str">
        <f t="shared" si="22"/>
        <v>J2-90</v>
      </c>
      <c r="AE195" t="e">
        <f t="shared" si="23"/>
        <v>#N/A</v>
      </c>
      <c r="AF195" t="str">
        <f t="shared" si="24"/>
        <v>--</v>
      </c>
      <c r="AG195" t="e">
        <f t="shared" si="25"/>
        <v>#N/A</v>
      </c>
      <c r="AH195" t="str">
        <f>IF(IFERROR(IF(IF(AF195="--",INDEX(D:D,MATCH(AE195,INDEX(B:B,MATCH(AE195,B:B,)+1):B10709,)+MATCH(AE195,B:B,)))=D195,VLOOKUP(AE195,B:D,3,0),IF(AF195="--",INDEX(D:D,MATCH(AE195,INDEX(B:B,MATCH(AE195,B:B,)+1):B10709,)+MATCH(AE195,B:B,)),"---")),"---")=AD195,"---",IFERROR(IF(IF(AF195="--",INDEX(D:D,MATCH(AE195,INDEX(B:B,MATCH(AE195,B:B,)+1):B10709,)+MATCH(AE195,B:B,)))=AD195,VLOOKUP(AE195,B:D,3,0),IF(AF195="--",INDEX(D:D,MATCH(AE195,INDEX(B:B,MATCH(AE195,B:B,)+1):B10709,)+MATCH(AE195,B:B,)),"---")),"---"))</f>
        <v>---</v>
      </c>
      <c r="AI195" t="str">
        <f t="shared" si="26"/>
        <v>--</v>
      </c>
      <c r="AJ195" t="str">
        <f>IF(COUNTIF(CALC_CONN_TEI0185_REV03!F:F,IF(AH195&lt;&gt;"---",VLOOKUP(AD195,CALC_CONN_TEI0185_REV03!F:M,8,0),IF(IFERROR(IF(AD195=AH195,AI195,AH195),"---")="---","---",IF(COUNTIF(CALC_CONN_TEI0185_REV03!F:F,IFERROR(IF(AD195=AH195,AI195,AH195),"---"))&gt;0,"---",IFERROR(IF(AD195=AH195,AI195,AH195),"---")))))=1,IF(AH195&lt;&gt;"---",VLOOKUP(AD195,CALC_CONN_TEI0185_REV03!F:M,8,0),IF(IFERROR(IF(AD195=AH195,AI195,AH195),"---")="---","---",IF(COUNTIF(CALC_CONN_TEI0185_REV03!F:F,IFERROR(IF(AD195=AH195,AI195,AH195),"---"))&gt;0,"---",IFERROR(IF(AD195=AH195,AI195,AH195),"---")))),"---")</f>
        <v>---</v>
      </c>
      <c r="AK195" t="str">
        <f>IF(COUNTIF(CALC_CONN_TEI0185_REV03!F:F,IF(AH195&lt;&gt;"---",VLOOKUP(AD195,CALC_CONN_TEI0185_REV03!F:M,8,0),IF(IFERROR(IF(AD195=AH195,AI195,AH195),"---")="---","---",IF(COUNTIF(CALC_CONN_TEI0185_REV03!F:F,IFERROR(IF(AD195=AH195,AI195,AH195),"---"))&gt;0,"---",IFERROR(IF(AD195=AH195,AI195,AH195),"---")))))=0,IF(AH195&lt;&gt;"---",VLOOKUP(AD195,CALC_CONN_TEI0185_REV03!F:M,8,0),IF(IFERROR(IF(AD195=AH195,AI195,AH195),"---")="---","---",IF(COUNTIF(CALC_CONN_TEI0185_REV03!F:F,IFERROR(IF(AD195=AH195,AI195,AH195),"---"))&gt;0,"---",IFERROR(IF(AD195=AH195,AI195,AH195),"---")))),"---")</f>
        <v>---</v>
      </c>
    </row>
    <row r="196" spans="1:37" x14ac:dyDescent="0.25">
      <c r="A196" t="str">
        <f t="shared" si="18"/>
        <v>J3-H23</v>
      </c>
      <c r="B196" t="str">
        <f t="shared" si="19"/>
        <v>LA19_N</v>
      </c>
      <c r="C196" t="str">
        <f t="shared" si="20"/>
        <v>J3-LA19_N</v>
      </c>
      <c r="D196" t="str">
        <f t="shared" si="21"/>
        <v>J3-H23</v>
      </c>
      <c r="E196" t="s">
        <v>271</v>
      </c>
      <c r="F196" t="s">
        <v>799</v>
      </c>
      <c r="G196" t="s">
        <v>800</v>
      </c>
      <c r="L196" t="s">
        <v>801</v>
      </c>
      <c r="M196" t="s">
        <v>288</v>
      </c>
      <c r="N196">
        <v>61.941600000000001</v>
      </c>
      <c r="AB196" t="str">
        <f>B2B!D193</f>
        <v>J2</v>
      </c>
      <c r="AC196" t="str">
        <f>B2B!E193</f>
        <v>91</v>
      </c>
      <c r="AD196" t="str">
        <f t="shared" si="22"/>
        <v>J2-91</v>
      </c>
      <c r="AE196" t="e">
        <f t="shared" si="23"/>
        <v>#N/A</v>
      </c>
      <c r="AF196" t="str">
        <f t="shared" si="24"/>
        <v>--</v>
      </c>
      <c r="AG196" t="e">
        <f t="shared" si="25"/>
        <v>#N/A</v>
      </c>
      <c r="AH196" t="str">
        <f>IF(IFERROR(IF(IF(AF196="--",INDEX(D:D,MATCH(AE196,INDEX(B:B,MATCH(AE196,B:B,)+1):B10710,)+MATCH(AE196,B:B,)))=D196,VLOOKUP(AE196,B:D,3,0),IF(AF196="--",INDEX(D:D,MATCH(AE196,INDEX(B:B,MATCH(AE196,B:B,)+1):B10710,)+MATCH(AE196,B:B,)),"---")),"---")=AD196,"---",IFERROR(IF(IF(AF196="--",INDEX(D:D,MATCH(AE196,INDEX(B:B,MATCH(AE196,B:B,)+1):B10710,)+MATCH(AE196,B:B,)))=AD196,VLOOKUP(AE196,B:D,3,0),IF(AF196="--",INDEX(D:D,MATCH(AE196,INDEX(B:B,MATCH(AE196,B:B,)+1):B10710,)+MATCH(AE196,B:B,)),"---")),"---"))</f>
        <v>---</v>
      </c>
      <c r="AI196" t="str">
        <f t="shared" si="26"/>
        <v>--</v>
      </c>
      <c r="AJ196" t="str">
        <f>IF(COUNTIF(CALC_CONN_TEI0185_REV03!F:F,IF(AH196&lt;&gt;"---",VLOOKUP(AD196,CALC_CONN_TEI0185_REV03!F:M,8,0),IF(IFERROR(IF(AD196=AH196,AI196,AH196),"---")="---","---",IF(COUNTIF(CALC_CONN_TEI0185_REV03!F:F,IFERROR(IF(AD196=AH196,AI196,AH196),"---"))&gt;0,"---",IFERROR(IF(AD196=AH196,AI196,AH196),"---")))))=1,IF(AH196&lt;&gt;"---",VLOOKUP(AD196,CALC_CONN_TEI0185_REV03!F:M,8,0),IF(IFERROR(IF(AD196=AH196,AI196,AH196),"---")="---","---",IF(COUNTIF(CALC_CONN_TEI0185_REV03!F:F,IFERROR(IF(AD196=AH196,AI196,AH196),"---"))&gt;0,"---",IFERROR(IF(AD196=AH196,AI196,AH196),"---")))),"---")</f>
        <v>---</v>
      </c>
      <c r="AK196" t="str">
        <f>IF(COUNTIF(CALC_CONN_TEI0185_REV03!F:F,IF(AH196&lt;&gt;"---",VLOOKUP(AD196,CALC_CONN_TEI0185_REV03!F:M,8,0),IF(IFERROR(IF(AD196=AH196,AI196,AH196),"---")="---","---",IF(COUNTIF(CALC_CONN_TEI0185_REV03!F:F,IFERROR(IF(AD196=AH196,AI196,AH196),"---"))&gt;0,"---",IFERROR(IF(AD196=AH196,AI196,AH196),"---")))))=0,IF(AH196&lt;&gt;"---",VLOOKUP(AD196,CALC_CONN_TEI0185_REV03!F:M,8,0),IF(IFERROR(IF(AD196=AH196,AI196,AH196),"---")="---","---",IF(COUNTIF(CALC_CONN_TEI0185_REV03!F:F,IFERROR(IF(AD196=AH196,AI196,AH196),"---"))&gt;0,"---",IFERROR(IF(AD196=AH196,AI196,AH196),"---")))),"---")</f>
        <v>---</v>
      </c>
    </row>
    <row r="197" spans="1:37" x14ac:dyDescent="0.25">
      <c r="A197" t="str">
        <f t="shared" si="18"/>
        <v>J3-H25</v>
      </c>
      <c r="B197" t="str">
        <f t="shared" si="19"/>
        <v>LA21_P</v>
      </c>
      <c r="C197" t="str">
        <f t="shared" si="20"/>
        <v>J3-LA21_P</v>
      </c>
      <c r="D197" t="str">
        <f t="shared" si="21"/>
        <v>J3-H25</v>
      </c>
      <c r="E197" t="s">
        <v>271</v>
      </c>
      <c r="F197" t="s">
        <v>802</v>
      </c>
      <c r="G197" t="s">
        <v>803</v>
      </c>
      <c r="L197" t="s">
        <v>804</v>
      </c>
      <c r="M197" t="s">
        <v>288</v>
      </c>
      <c r="N197">
        <v>69.903099999999995</v>
      </c>
      <c r="AB197" t="str">
        <f>B2B!D194</f>
        <v>J2</v>
      </c>
      <c r="AC197" t="str">
        <f>B2B!E194</f>
        <v>92</v>
      </c>
      <c r="AD197" t="str">
        <f t="shared" si="22"/>
        <v>J2-92</v>
      </c>
      <c r="AE197" t="e">
        <f t="shared" si="23"/>
        <v>#N/A</v>
      </c>
      <c r="AF197" t="str">
        <f t="shared" si="24"/>
        <v>--</v>
      </c>
      <c r="AG197" t="e">
        <f t="shared" si="25"/>
        <v>#N/A</v>
      </c>
      <c r="AH197" t="str">
        <f>IF(IFERROR(IF(IF(AF197="--",INDEX(D:D,MATCH(AE197,INDEX(B:B,MATCH(AE197,B:B,)+1):B10711,)+MATCH(AE197,B:B,)))=D197,VLOOKUP(AE197,B:D,3,0),IF(AF197="--",INDEX(D:D,MATCH(AE197,INDEX(B:B,MATCH(AE197,B:B,)+1):B10711,)+MATCH(AE197,B:B,)),"---")),"---")=AD197,"---",IFERROR(IF(IF(AF197="--",INDEX(D:D,MATCH(AE197,INDEX(B:B,MATCH(AE197,B:B,)+1):B10711,)+MATCH(AE197,B:B,)))=AD197,VLOOKUP(AE197,B:D,3,0),IF(AF197="--",INDEX(D:D,MATCH(AE197,INDEX(B:B,MATCH(AE197,B:B,)+1):B10711,)+MATCH(AE197,B:B,)),"---")),"---"))</f>
        <v>---</v>
      </c>
      <c r="AI197" t="str">
        <f t="shared" si="26"/>
        <v>--</v>
      </c>
      <c r="AJ197" t="str">
        <f>IF(COUNTIF(CALC_CONN_TEI0185_REV03!F:F,IF(AH197&lt;&gt;"---",VLOOKUP(AD197,CALC_CONN_TEI0185_REV03!F:M,8,0),IF(IFERROR(IF(AD197=AH197,AI197,AH197),"---")="---","---",IF(COUNTIF(CALC_CONN_TEI0185_REV03!F:F,IFERROR(IF(AD197=AH197,AI197,AH197),"---"))&gt;0,"---",IFERROR(IF(AD197=AH197,AI197,AH197),"---")))))=1,IF(AH197&lt;&gt;"---",VLOOKUP(AD197,CALC_CONN_TEI0185_REV03!F:M,8,0),IF(IFERROR(IF(AD197=AH197,AI197,AH197),"---")="---","---",IF(COUNTIF(CALC_CONN_TEI0185_REV03!F:F,IFERROR(IF(AD197=AH197,AI197,AH197),"---"))&gt;0,"---",IFERROR(IF(AD197=AH197,AI197,AH197),"---")))),"---")</f>
        <v>---</v>
      </c>
      <c r="AK197" t="str">
        <f>IF(COUNTIF(CALC_CONN_TEI0185_REV03!F:F,IF(AH197&lt;&gt;"---",VLOOKUP(AD197,CALC_CONN_TEI0185_REV03!F:M,8,0),IF(IFERROR(IF(AD197=AH197,AI197,AH197),"---")="---","---",IF(COUNTIF(CALC_CONN_TEI0185_REV03!F:F,IFERROR(IF(AD197=AH197,AI197,AH197),"---"))&gt;0,"---",IFERROR(IF(AD197=AH197,AI197,AH197),"---")))))=0,IF(AH197&lt;&gt;"---",VLOOKUP(AD197,CALC_CONN_TEI0185_REV03!F:M,8,0),IF(IFERROR(IF(AD197=AH197,AI197,AH197),"---")="---","---",IF(COUNTIF(CALC_CONN_TEI0185_REV03!F:F,IFERROR(IF(AD197=AH197,AI197,AH197),"---"))&gt;0,"---",IFERROR(IF(AD197=AH197,AI197,AH197),"---")))),"---")</f>
        <v>---</v>
      </c>
    </row>
    <row r="198" spans="1:37" x14ac:dyDescent="0.25">
      <c r="A198" t="str">
        <f t="shared" ref="A198:A261" si="27">$E198&amp;"-"&amp;$F198</f>
        <v>J3-H26</v>
      </c>
      <c r="B198" t="str">
        <f t="shared" ref="B198:B261" si="28">IF(OR(E198=$A$2,E198=$B$2,E198=$C$2,E198=$D$2),"--",G198)</f>
        <v>LA21_N</v>
      </c>
      <c r="C198" t="str">
        <f t="shared" ref="C198:C261" si="29">$E198&amp;"-"&amp;$G198</f>
        <v>J3-LA21_N</v>
      </c>
      <c r="D198" t="str">
        <f t="shared" ref="D198:D261" si="30">A198</f>
        <v>J3-H26</v>
      </c>
      <c r="E198" t="s">
        <v>271</v>
      </c>
      <c r="F198" t="s">
        <v>805</v>
      </c>
      <c r="G198" t="s">
        <v>806</v>
      </c>
      <c r="L198" t="s">
        <v>807</v>
      </c>
      <c r="M198" t="s">
        <v>288</v>
      </c>
      <c r="N198">
        <v>69.903099999999995</v>
      </c>
      <c r="AB198" t="str">
        <f>B2B!D195</f>
        <v>J2</v>
      </c>
      <c r="AC198" t="str">
        <f>B2B!E195</f>
        <v>93</v>
      </c>
      <c r="AD198" t="str">
        <f t="shared" si="22"/>
        <v>J2-93</v>
      </c>
      <c r="AE198" t="e">
        <f t="shared" si="23"/>
        <v>#N/A</v>
      </c>
      <c r="AF198" t="str">
        <f t="shared" si="24"/>
        <v>--</v>
      </c>
      <c r="AG198" t="e">
        <f t="shared" si="25"/>
        <v>#N/A</v>
      </c>
      <c r="AH198" t="str">
        <f>IF(IFERROR(IF(IF(AF198="--",INDEX(D:D,MATCH(AE198,INDEX(B:B,MATCH(AE198,B:B,)+1):B10712,)+MATCH(AE198,B:B,)))=D198,VLOOKUP(AE198,B:D,3,0),IF(AF198="--",INDEX(D:D,MATCH(AE198,INDEX(B:B,MATCH(AE198,B:B,)+1):B10712,)+MATCH(AE198,B:B,)),"---")),"---")=AD198,"---",IFERROR(IF(IF(AF198="--",INDEX(D:D,MATCH(AE198,INDEX(B:B,MATCH(AE198,B:B,)+1):B10712,)+MATCH(AE198,B:B,)))=AD198,VLOOKUP(AE198,B:D,3,0),IF(AF198="--",INDEX(D:D,MATCH(AE198,INDEX(B:B,MATCH(AE198,B:B,)+1):B10712,)+MATCH(AE198,B:B,)),"---")),"---"))</f>
        <v>---</v>
      </c>
      <c r="AI198" t="str">
        <f t="shared" si="26"/>
        <v>--</v>
      </c>
      <c r="AJ198" t="str">
        <f>IF(COUNTIF(CALC_CONN_TEI0185_REV03!F:F,IF(AH198&lt;&gt;"---",VLOOKUP(AD198,CALC_CONN_TEI0185_REV03!F:M,8,0),IF(IFERROR(IF(AD198=AH198,AI198,AH198),"---")="---","---",IF(COUNTIF(CALC_CONN_TEI0185_REV03!F:F,IFERROR(IF(AD198=AH198,AI198,AH198),"---"))&gt;0,"---",IFERROR(IF(AD198=AH198,AI198,AH198),"---")))))=1,IF(AH198&lt;&gt;"---",VLOOKUP(AD198,CALC_CONN_TEI0185_REV03!F:M,8,0),IF(IFERROR(IF(AD198=AH198,AI198,AH198),"---")="---","---",IF(COUNTIF(CALC_CONN_TEI0185_REV03!F:F,IFERROR(IF(AD198=AH198,AI198,AH198),"---"))&gt;0,"---",IFERROR(IF(AD198=AH198,AI198,AH198),"---")))),"---")</f>
        <v>---</v>
      </c>
      <c r="AK198" t="str">
        <f>IF(COUNTIF(CALC_CONN_TEI0185_REV03!F:F,IF(AH198&lt;&gt;"---",VLOOKUP(AD198,CALC_CONN_TEI0185_REV03!F:M,8,0),IF(IFERROR(IF(AD198=AH198,AI198,AH198),"---")="---","---",IF(COUNTIF(CALC_CONN_TEI0185_REV03!F:F,IFERROR(IF(AD198=AH198,AI198,AH198),"---"))&gt;0,"---",IFERROR(IF(AD198=AH198,AI198,AH198),"---")))))=0,IF(AH198&lt;&gt;"---",VLOOKUP(AD198,CALC_CONN_TEI0185_REV03!F:M,8,0),IF(IFERROR(IF(AD198=AH198,AI198,AH198),"---")="---","---",IF(COUNTIF(CALC_CONN_TEI0185_REV03!F:F,IFERROR(IF(AD198=AH198,AI198,AH198),"---"))&gt;0,"---",IFERROR(IF(AD198=AH198,AI198,AH198),"---")))),"---")</f>
        <v>---</v>
      </c>
    </row>
    <row r="199" spans="1:37" x14ac:dyDescent="0.25">
      <c r="A199" t="str">
        <f t="shared" si="27"/>
        <v>J3-H28</v>
      </c>
      <c r="B199" t="str">
        <f t="shared" si="28"/>
        <v>LA24_P</v>
      </c>
      <c r="C199" t="str">
        <f t="shared" si="29"/>
        <v>J3-LA24_P</v>
      </c>
      <c r="D199" t="str">
        <f t="shared" si="30"/>
        <v>J3-H28</v>
      </c>
      <c r="E199" t="s">
        <v>271</v>
      </c>
      <c r="F199" t="s">
        <v>808</v>
      </c>
      <c r="G199" t="s">
        <v>809</v>
      </c>
      <c r="L199" t="s">
        <v>810</v>
      </c>
      <c r="M199" t="s">
        <v>288</v>
      </c>
      <c r="N199">
        <v>63.813800000000001</v>
      </c>
      <c r="AB199" t="str">
        <f>B2B!D196</f>
        <v>J2</v>
      </c>
      <c r="AC199" t="str">
        <f>B2B!E196</f>
        <v>94</v>
      </c>
      <c r="AD199" t="str">
        <f t="shared" ref="AD199:AD262" si="31">AB199&amp;"-"&amp;AC199</f>
        <v>J2-94</v>
      </c>
      <c r="AE199" t="e">
        <f t="shared" ref="AE199:AE262" si="32">VLOOKUP(AD199,A:G,7,0)</f>
        <v>#N/A</v>
      </c>
      <c r="AF199" t="str">
        <f t="shared" ref="AF199:AF262" si="33">IF(
IF(
IFERROR(VLOOKUP(AE199,$AM$6:$AM$50,1,),1)=1,1,0),
IFERROR(VLOOKUP($F$2&amp;"-"&amp;AE199,C:G,4,0),
"--"),"---")</f>
        <v>--</v>
      </c>
      <c r="AG199" t="e">
        <f t="shared" ref="AG199:AG262" si="34">IF(AF199&lt;&gt;"---",VLOOKUP(AE199,L:N,3,0),"---")</f>
        <v>#N/A</v>
      </c>
      <c r="AH199" t="str">
        <f>IF(IFERROR(IF(IF(AF199="--",INDEX(D:D,MATCH(AE199,INDEX(B:B,MATCH(AE199,B:B,)+1):B10713,)+MATCH(AE199,B:B,)))=D199,VLOOKUP(AE199,B:D,3,0),IF(AF199="--",INDEX(D:D,MATCH(AE199,INDEX(B:B,MATCH(AE199,B:B,)+1):B10713,)+MATCH(AE199,B:B,)),"---")),"---")=AD199,"---",IFERROR(IF(IF(AF199="--",INDEX(D:D,MATCH(AE199,INDEX(B:B,MATCH(AE199,B:B,)+1):B10713,)+MATCH(AE199,B:B,)))=AD199,VLOOKUP(AE199,B:D,3,0),IF(AF199="--",INDEX(D:D,MATCH(AE199,INDEX(B:B,MATCH(AE199,B:B,)+1):B10713,)+MATCH(AE199,B:B,)),"---")),"---"))</f>
        <v>---</v>
      </c>
      <c r="AI199" t="str">
        <f t="shared" ref="AI199:AI262" si="35">IFERROR(IF(IF(COUNTIF($AO$6:$AQ$150,AE199)&gt;0,"---","--")="---",VLOOKUP(AE199,$AO$6:$AQ$150,2,0),"--"),"---")</f>
        <v>--</v>
      </c>
      <c r="AJ199" t="str">
        <f>IF(COUNTIF(CALC_CONN_TEI0185_REV03!F:F,IF(AH199&lt;&gt;"---",VLOOKUP(AD199,CALC_CONN_TEI0185_REV03!F:M,8,0),IF(IFERROR(IF(AD199=AH199,AI199,AH199),"---")="---","---",IF(COUNTIF(CALC_CONN_TEI0185_REV03!F:F,IFERROR(IF(AD199=AH199,AI199,AH199),"---"))&gt;0,"---",IFERROR(IF(AD199=AH199,AI199,AH199),"---")))))=1,IF(AH199&lt;&gt;"---",VLOOKUP(AD199,CALC_CONN_TEI0185_REV03!F:M,8,0),IF(IFERROR(IF(AD199=AH199,AI199,AH199),"---")="---","---",IF(COUNTIF(CALC_CONN_TEI0185_REV03!F:F,IFERROR(IF(AD199=AH199,AI199,AH199),"---"))&gt;0,"---",IFERROR(IF(AD199=AH199,AI199,AH199),"---")))),"---")</f>
        <v>---</v>
      </c>
      <c r="AK199" t="str">
        <f>IF(COUNTIF(CALC_CONN_TEI0185_REV03!F:F,IF(AH199&lt;&gt;"---",VLOOKUP(AD199,CALC_CONN_TEI0185_REV03!F:M,8,0),IF(IFERROR(IF(AD199=AH199,AI199,AH199),"---")="---","---",IF(COUNTIF(CALC_CONN_TEI0185_REV03!F:F,IFERROR(IF(AD199=AH199,AI199,AH199),"---"))&gt;0,"---",IFERROR(IF(AD199=AH199,AI199,AH199),"---")))))=0,IF(AH199&lt;&gt;"---",VLOOKUP(AD199,CALC_CONN_TEI0185_REV03!F:M,8,0),IF(IFERROR(IF(AD199=AH199,AI199,AH199),"---")="---","---",IF(COUNTIF(CALC_CONN_TEI0185_REV03!F:F,IFERROR(IF(AD199=AH199,AI199,AH199),"---"))&gt;0,"---",IFERROR(IF(AD199=AH199,AI199,AH199),"---")))),"---")</f>
        <v>---</v>
      </c>
    </row>
    <row r="200" spans="1:37" x14ac:dyDescent="0.25">
      <c r="A200" t="str">
        <f t="shared" si="27"/>
        <v>J3-H29</v>
      </c>
      <c r="B200" t="str">
        <f t="shared" si="28"/>
        <v>LA24_N</v>
      </c>
      <c r="C200" t="str">
        <f t="shared" si="29"/>
        <v>J3-LA24_N</v>
      </c>
      <c r="D200" t="str">
        <f t="shared" si="30"/>
        <v>J3-H29</v>
      </c>
      <c r="E200" t="s">
        <v>271</v>
      </c>
      <c r="F200" t="s">
        <v>811</v>
      </c>
      <c r="G200" t="s">
        <v>812</v>
      </c>
      <c r="L200" t="s">
        <v>813</v>
      </c>
      <c r="M200" t="s">
        <v>288</v>
      </c>
      <c r="N200">
        <v>63.8919</v>
      </c>
      <c r="AB200" t="str">
        <f>B2B!D197</f>
        <v>J2</v>
      </c>
      <c r="AC200" t="str">
        <f>B2B!E197</f>
        <v>95</v>
      </c>
      <c r="AD200" t="str">
        <f t="shared" si="31"/>
        <v>J2-95</v>
      </c>
      <c r="AE200" t="e">
        <f t="shared" si="32"/>
        <v>#N/A</v>
      </c>
      <c r="AF200" t="str">
        <f t="shared" si="33"/>
        <v>--</v>
      </c>
      <c r="AG200" t="e">
        <f t="shared" si="34"/>
        <v>#N/A</v>
      </c>
      <c r="AH200" t="str">
        <f>IF(IFERROR(IF(IF(AF200="--",INDEX(D:D,MATCH(AE200,INDEX(B:B,MATCH(AE200,B:B,)+1):B10714,)+MATCH(AE200,B:B,)))=D200,VLOOKUP(AE200,B:D,3,0),IF(AF200="--",INDEX(D:D,MATCH(AE200,INDEX(B:B,MATCH(AE200,B:B,)+1):B10714,)+MATCH(AE200,B:B,)),"---")),"---")=AD200,"---",IFERROR(IF(IF(AF200="--",INDEX(D:D,MATCH(AE200,INDEX(B:B,MATCH(AE200,B:B,)+1):B10714,)+MATCH(AE200,B:B,)))=AD200,VLOOKUP(AE200,B:D,3,0),IF(AF200="--",INDEX(D:D,MATCH(AE200,INDEX(B:B,MATCH(AE200,B:B,)+1):B10714,)+MATCH(AE200,B:B,)),"---")),"---"))</f>
        <v>---</v>
      </c>
      <c r="AI200" t="str">
        <f t="shared" si="35"/>
        <v>--</v>
      </c>
      <c r="AJ200" t="str">
        <f>IF(COUNTIF(CALC_CONN_TEI0185_REV03!F:F,IF(AH200&lt;&gt;"---",VLOOKUP(AD200,CALC_CONN_TEI0185_REV03!F:M,8,0),IF(IFERROR(IF(AD200=AH200,AI200,AH200),"---")="---","---",IF(COUNTIF(CALC_CONN_TEI0185_REV03!F:F,IFERROR(IF(AD200=AH200,AI200,AH200),"---"))&gt;0,"---",IFERROR(IF(AD200=AH200,AI200,AH200),"---")))))=1,IF(AH200&lt;&gt;"---",VLOOKUP(AD200,CALC_CONN_TEI0185_REV03!F:M,8,0),IF(IFERROR(IF(AD200=AH200,AI200,AH200),"---")="---","---",IF(COUNTIF(CALC_CONN_TEI0185_REV03!F:F,IFERROR(IF(AD200=AH200,AI200,AH200),"---"))&gt;0,"---",IFERROR(IF(AD200=AH200,AI200,AH200),"---")))),"---")</f>
        <v>---</v>
      </c>
      <c r="AK200" t="str">
        <f>IF(COUNTIF(CALC_CONN_TEI0185_REV03!F:F,IF(AH200&lt;&gt;"---",VLOOKUP(AD200,CALC_CONN_TEI0185_REV03!F:M,8,0),IF(IFERROR(IF(AD200=AH200,AI200,AH200),"---")="---","---",IF(COUNTIF(CALC_CONN_TEI0185_REV03!F:F,IFERROR(IF(AD200=AH200,AI200,AH200),"---"))&gt;0,"---",IFERROR(IF(AD200=AH200,AI200,AH200),"---")))))=0,IF(AH200&lt;&gt;"---",VLOOKUP(AD200,CALC_CONN_TEI0185_REV03!F:M,8,0),IF(IFERROR(IF(AD200=AH200,AI200,AH200),"---")="---","---",IF(COUNTIF(CALC_CONN_TEI0185_REV03!F:F,IFERROR(IF(AD200=AH200,AI200,AH200),"---"))&gt;0,"---",IFERROR(IF(AD200=AH200,AI200,AH200),"---")))),"---")</f>
        <v>---</v>
      </c>
    </row>
    <row r="201" spans="1:37" x14ac:dyDescent="0.25">
      <c r="A201" t="str">
        <f t="shared" si="27"/>
        <v>J3-H31</v>
      </c>
      <c r="B201" t="str">
        <f t="shared" si="28"/>
        <v>LA28_P</v>
      </c>
      <c r="C201" t="str">
        <f t="shared" si="29"/>
        <v>J3-LA28_P</v>
      </c>
      <c r="D201" t="str">
        <f t="shared" si="30"/>
        <v>J3-H31</v>
      </c>
      <c r="E201" t="s">
        <v>271</v>
      </c>
      <c r="F201" t="s">
        <v>814</v>
      </c>
      <c r="G201" t="s">
        <v>815</v>
      </c>
      <c r="L201" t="s">
        <v>816</v>
      </c>
      <c r="M201" t="s">
        <v>288</v>
      </c>
      <c r="N201">
        <v>73.003299999999996</v>
      </c>
      <c r="AB201" t="str">
        <f>B2B!D198</f>
        <v>J2</v>
      </c>
      <c r="AC201" t="str">
        <f>B2B!E198</f>
        <v>96</v>
      </c>
      <c r="AD201" t="str">
        <f t="shared" si="31"/>
        <v>J2-96</v>
      </c>
      <c r="AE201" t="e">
        <f t="shared" si="32"/>
        <v>#N/A</v>
      </c>
      <c r="AF201" t="str">
        <f t="shared" si="33"/>
        <v>--</v>
      </c>
      <c r="AG201" t="e">
        <f t="shared" si="34"/>
        <v>#N/A</v>
      </c>
      <c r="AH201" t="str">
        <f>IF(IFERROR(IF(IF(AF201="--",INDEX(D:D,MATCH(AE201,INDEX(B:B,MATCH(AE201,B:B,)+1):B10715,)+MATCH(AE201,B:B,)))=D201,VLOOKUP(AE201,B:D,3,0),IF(AF201="--",INDEX(D:D,MATCH(AE201,INDEX(B:B,MATCH(AE201,B:B,)+1):B10715,)+MATCH(AE201,B:B,)),"---")),"---")=AD201,"---",IFERROR(IF(IF(AF201="--",INDEX(D:D,MATCH(AE201,INDEX(B:B,MATCH(AE201,B:B,)+1):B10715,)+MATCH(AE201,B:B,)))=AD201,VLOOKUP(AE201,B:D,3,0),IF(AF201="--",INDEX(D:D,MATCH(AE201,INDEX(B:B,MATCH(AE201,B:B,)+1):B10715,)+MATCH(AE201,B:B,)),"---")),"---"))</f>
        <v>---</v>
      </c>
      <c r="AI201" t="str">
        <f t="shared" si="35"/>
        <v>--</v>
      </c>
      <c r="AJ201" t="str">
        <f>IF(COUNTIF(CALC_CONN_TEI0185_REV03!F:F,IF(AH201&lt;&gt;"---",VLOOKUP(AD201,CALC_CONN_TEI0185_REV03!F:M,8,0),IF(IFERROR(IF(AD201=AH201,AI201,AH201),"---")="---","---",IF(COUNTIF(CALC_CONN_TEI0185_REV03!F:F,IFERROR(IF(AD201=AH201,AI201,AH201),"---"))&gt;0,"---",IFERROR(IF(AD201=AH201,AI201,AH201),"---")))))=1,IF(AH201&lt;&gt;"---",VLOOKUP(AD201,CALC_CONN_TEI0185_REV03!F:M,8,0),IF(IFERROR(IF(AD201=AH201,AI201,AH201),"---")="---","---",IF(COUNTIF(CALC_CONN_TEI0185_REV03!F:F,IFERROR(IF(AD201=AH201,AI201,AH201),"---"))&gt;0,"---",IFERROR(IF(AD201=AH201,AI201,AH201),"---")))),"---")</f>
        <v>---</v>
      </c>
      <c r="AK201" t="str">
        <f>IF(COUNTIF(CALC_CONN_TEI0185_REV03!F:F,IF(AH201&lt;&gt;"---",VLOOKUP(AD201,CALC_CONN_TEI0185_REV03!F:M,8,0),IF(IFERROR(IF(AD201=AH201,AI201,AH201),"---")="---","---",IF(COUNTIF(CALC_CONN_TEI0185_REV03!F:F,IFERROR(IF(AD201=AH201,AI201,AH201),"---"))&gt;0,"---",IFERROR(IF(AD201=AH201,AI201,AH201),"---")))))=0,IF(AH201&lt;&gt;"---",VLOOKUP(AD201,CALC_CONN_TEI0185_REV03!F:M,8,0),IF(IFERROR(IF(AD201=AH201,AI201,AH201),"---")="---","---",IF(COUNTIF(CALC_CONN_TEI0185_REV03!F:F,IFERROR(IF(AD201=AH201,AI201,AH201),"---"))&gt;0,"---",IFERROR(IF(AD201=AH201,AI201,AH201),"---")))),"---")</f>
        <v>---</v>
      </c>
    </row>
    <row r="202" spans="1:37" x14ac:dyDescent="0.25">
      <c r="A202" t="str">
        <f t="shared" si="27"/>
        <v>J3-H32</v>
      </c>
      <c r="B202" t="str">
        <f t="shared" si="28"/>
        <v>LA28_N</v>
      </c>
      <c r="C202" t="str">
        <f t="shared" si="29"/>
        <v>J3-LA28_N</v>
      </c>
      <c r="D202" t="str">
        <f t="shared" si="30"/>
        <v>J3-H32</v>
      </c>
      <c r="E202" t="s">
        <v>271</v>
      </c>
      <c r="F202" t="s">
        <v>817</v>
      </c>
      <c r="G202" t="s">
        <v>818</v>
      </c>
      <c r="L202" t="s">
        <v>819</v>
      </c>
      <c r="M202" t="s">
        <v>288</v>
      </c>
      <c r="N202">
        <v>73.003299999999996</v>
      </c>
      <c r="AB202" t="str">
        <f>B2B!D199</f>
        <v>J2</v>
      </c>
      <c r="AC202" t="str">
        <f>B2B!E199</f>
        <v>97</v>
      </c>
      <c r="AD202" t="str">
        <f t="shared" si="31"/>
        <v>J2-97</v>
      </c>
      <c r="AE202" t="e">
        <f t="shared" si="32"/>
        <v>#N/A</v>
      </c>
      <c r="AF202" t="str">
        <f t="shared" si="33"/>
        <v>--</v>
      </c>
      <c r="AG202" t="e">
        <f t="shared" si="34"/>
        <v>#N/A</v>
      </c>
      <c r="AH202" t="str">
        <f>IF(IFERROR(IF(IF(AF202="--",INDEX(D:D,MATCH(AE202,INDEX(B:B,MATCH(AE202,B:B,)+1):B10716,)+MATCH(AE202,B:B,)))=D202,VLOOKUP(AE202,B:D,3,0),IF(AF202="--",INDEX(D:D,MATCH(AE202,INDEX(B:B,MATCH(AE202,B:B,)+1):B10716,)+MATCH(AE202,B:B,)),"---")),"---")=AD202,"---",IFERROR(IF(IF(AF202="--",INDEX(D:D,MATCH(AE202,INDEX(B:B,MATCH(AE202,B:B,)+1):B10716,)+MATCH(AE202,B:B,)))=AD202,VLOOKUP(AE202,B:D,3,0),IF(AF202="--",INDEX(D:D,MATCH(AE202,INDEX(B:B,MATCH(AE202,B:B,)+1):B10716,)+MATCH(AE202,B:B,)),"---")),"---"))</f>
        <v>---</v>
      </c>
      <c r="AI202" t="str">
        <f t="shared" si="35"/>
        <v>--</v>
      </c>
      <c r="AJ202" t="str">
        <f>IF(COUNTIF(CALC_CONN_TEI0185_REV03!F:F,IF(AH202&lt;&gt;"---",VLOOKUP(AD202,CALC_CONN_TEI0185_REV03!F:M,8,0),IF(IFERROR(IF(AD202=AH202,AI202,AH202),"---")="---","---",IF(COUNTIF(CALC_CONN_TEI0185_REV03!F:F,IFERROR(IF(AD202=AH202,AI202,AH202),"---"))&gt;0,"---",IFERROR(IF(AD202=AH202,AI202,AH202),"---")))))=1,IF(AH202&lt;&gt;"---",VLOOKUP(AD202,CALC_CONN_TEI0185_REV03!F:M,8,0),IF(IFERROR(IF(AD202=AH202,AI202,AH202),"---")="---","---",IF(COUNTIF(CALC_CONN_TEI0185_REV03!F:F,IFERROR(IF(AD202=AH202,AI202,AH202),"---"))&gt;0,"---",IFERROR(IF(AD202=AH202,AI202,AH202),"---")))),"---")</f>
        <v>---</v>
      </c>
      <c r="AK202" t="str">
        <f>IF(COUNTIF(CALC_CONN_TEI0185_REV03!F:F,IF(AH202&lt;&gt;"---",VLOOKUP(AD202,CALC_CONN_TEI0185_REV03!F:M,8,0),IF(IFERROR(IF(AD202=AH202,AI202,AH202),"---")="---","---",IF(COUNTIF(CALC_CONN_TEI0185_REV03!F:F,IFERROR(IF(AD202=AH202,AI202,AH202),"---"))&gt;0,"---",IFERROR(IF(AD202=AH202,AI202,AH202),"---")))))=0,IF(AH202&lt;&gt;"---",VLOOKUP(AD202,CALC_CONN_TEI0185_REV03!F:M,8,0),IF(IFERROR(IF(AD202=AH202,AI202,AH202),"---")="---","---",IF(COUNTIF(CALC_CONN_TEI0185_REV03!F:F,IFERROR(IF(AD202=AH202,AI202,AH202),"---"))&gt;0,"---",IFERROR(IF(AD202=AH202,AI202,AH202),"---")))),"---")</f>
        <v>---</v>
      </c>
    </row>
    <row r="203" spans="1:37" x14ac:dyDescent="0.25">
      <c r="A203" t="str">
        <f t="shared" si="27"/>
        <v>J3-H34</v>
      </c>
      <c r="B203" t="str">
        <f t="shared" si="28"/>
        <v>LA30_P</v>
      </c>
      <c r="C203" t="str">
        <f t="shared" si="29"/>
        <v>J3-LA30_P</v>
      </c>
      <c r="D203" t="str">
        <f t="shared" si="30"/>
        <v>J3-H34</v>
      </c>
      <c r="E203" t="s">
        <v>271</v>
      </c>
      <c r="F203" t="s">
        <v>820</v>
      </c>
      <c r="G203" t="s">
        <v>821</v>
      </c>
      <c r="L203" t="s">
        <v>822</v>
      </c>
      <c r="M203" t="s">
        <v>288</v>
      </c>
      <c r="N203">
        <v>65.741699999999994</v>
      </c>
      <c r="AB203" t="str">
        <f>B2B!D200</f>
        <v>J2</v>
      </c>
      <c r="AC203" t="str">
        <f>B2B!E200</f>
        <v>98</v>
      </c>
      <c r="AD203" t="str">
        <f t="shared" si="31"/>
        <v>J2-98</v>
      </c>
      <c r="AE203" t="e">
        <f t="shared" si="32"/>
        <v>#N/A</v>
      </c>
      <c r="AF203" t="str">
        <f t="shared" si="33"/>
        <v>--</v>
      </c>
      <c r="AG203" t="e">
        <f t="shared" si="34"/>
        <v>#N/A</v>
      </c>
      <c r="AH203" t="str">
        <f>IF(IFERROR(IF(IF(AF203="--",INDEX(D:D,MATCH(AE203,INDEX(B:B,MATCH(AE203,B:B,)+1):B10717,)+MATCH(AE203,B:B,)))=D203,VLOOKUP(AE203,B:D,3,0),IF(AF203="--",INDEX(D:D,MATCH(AE203,INDEX(B:B,MATCH(AE203,B:B,)+1):B10717,)+MATCH(AE203,B:B,)),"---")),"---")=AD203,"---",IFERROR(IF(IF(AF203="--",INDEX(D:D,MATCH(AE203,INDEX(B:B,MATCH(AE203,B:B,)+1):B10717,)+MATCH(AE203,B:B,)))=AD203,VLOOKUP(AE203,B:D,3,0),IF(AF203="--",INDEX(D:D,MATCH(AE203,INDEX(B:B,MATCH(AE203,B:B,)+1):B10717,)+MATCH(AE203,B:B,)),"---")),"---"))</f>
        <v>---</v>
      </c>
      <c r="AI203" t="str">
        <f t="shared" si="35"/>
        <v>--</v>
      </c>
      <c r="AJ203" t="str">
        <f>IF(COUNTIF(CALC_CONN_TEI0185_REV03!F:F,IF(AH203&lt;&gt;"---",VLOOKUP(AD203,CALC_CONN_TEI0185_REV03!F:M,8,0),IF(IFERROR(IF(AD203=AH203,AI203,AH203),"---")="---","---",IF(COUNTIF(CALC_CONN_TEI0185_REV03!F:F,IFERROR(IF(AD203=AH203,AI203,AH203),"---"))&gt;0,"---",IFERROR(IF(AD203=AH203,AI203,AH203),"---")))))=1,IF(AH203&lt;&gt;"---",VLOOKUP(AD203,CALC_CONN_TEI0185_REV03!F:M,8,0),IF(IFERROR(IF(AD203=AH203,AI203,AH203),"---")="---","---",IF(COUNTIF(CALC_CONN_TEI0185_REV03!F:F,IFERROR(IF(AD203=AH203,AI203,AH203),"---"))&gt;0,"---",IFERROR(IF(AD203=AH203,AI203,AH203),"---")))),"---")</f>
        <v>---</v>
      </c>
      <c r="AK203" t="str">
        <f>IF(COUNTIF(CALC_CONN_TEI0185_REV03!F:F,IF(AH203&lt;&gt;"---",VLOOKUP(AD203,CALC_CONN_TEI0185_REV03!F:M,8,0),IF(IFERROR(IF(AD203=AH203,AI203,AH203),"---")="---","---",IF(COUNTIF(CALC_CONN_TEI0185_REV03!F:F,IFERROR(IF(AD203=AH203,AI203,AH203),"---"))&gt;0,"---",IFERROR(IF(AD203=AH203,AI203,AH203),"---")))))=0,IF(AH203&lt;&gt;"---",VLOOKUP(AD203,CALC_CONN_TEI0185_REV03!F:M,8,0),IF(IFERROR(IF(AD203=AH203,AI203,AH203),"---")="---","---",IF(COUNTIF(CALC_CONN_TEI0185_REV03!F:F,IFERROR(IF(AD203=AH203,AI203,AH203),"---"))&gt;0,"---",IFERROR(IF(AD203=AH203,AI203,AH203),"---")))),"---")</f>
        <v>---</v>
      </c>
    </row>
    <row r="204" spans="1:37" x14ac:dyDescent="0.25">
      <c r="A204" t="str">
        <f t="shared" si="27"/>
        <v>J3-H35</v>
      </c>
      <c r="B204" t="str">
        <f t="shared" si="28"/>
        <v>LA30_N</v>
      </c>
      <c r="C204" t="str">
        <f t="shared" si="29"/>
        <v>J3-LA30_N</v>
      </c>
      <c r="D204" t="str">
        <f t="shared" si="30"/>
        <v>J3-H35</v>
      </c>
      <c r="E204" t="s">
        <v>271</v>
      </c>
      <c r="F204" t="s">
        <v>823</v>
      </c>
      <c r="G204" t="s">
        <v>824</v>
      </c>
      <c r="L204" t="s">
        <v>825</v>
      </c>
      <c r="M204" t="s">
        <v>288</v>
      </c>
      <c r="N204">
        <v>65.813800000000001</v>
      </c>
      <c r="AB204" t="str">
        <f>B2B!D201</f>
        <v>J2</v>
      </c>
      <c r="AC204" t="str">
        <f>B2B!E201</f>
        <v>99</v>
      </c>
      <c r="AD204" t="str">
        <f t="shared" si="31"/>
        <v>J2-99</v>
      </c>
      <c r="AE204" t="e">
        <f t="shared" si="32"/>
        <v>#N/A</v>
      </c>
      <c r="AF204" t="str">
        <f t="shared" si="33"/>
        <v>--</v>
      </c>
      <c r="AG204" t="e">
        <f t="shared" si="34"/>
        <v>#N/A</v>
      </c>
      <c r="AH204" t="str">
        <f>IF(IFERROR(IF(IF(AF204="--",INDEX(D:D,MATCH(AE204,INDEX(B:B,MATCH(AE204,B:B,)+1):B10718,)+MATCH(AE204,B:B,)))=D204,VLOOKUP(AE204,B:D,3,0),IF(AF204="--",INDEX(D:D,MATCH(AE204,INDEX(B:B,MATCH(AE204,B:B,)+1):B10718,)+MATCH(AE204,B:B,)),"---")),"---")=AD204,"---",IFERROR(IF(IF(AF204="--",INDEX(D:D,MATCH(AE204,INDEX(B:B,MATCH(AE204,B:B,)+1):B10718,)+MATCH(AE204,B:B,)))=AD204,VLOOKUP(AE204,B:D,3,0),IF(AF204="--",INDEX(D:D,MATCH(AE204,INDEX(B:B,MATCH(AE204,B:B,)+1):B10718,)+MATCH(AE204,B:B,)),"---")),"---"))</f>
        <v>---</v>
      </c>
      <c r="AI204" t="str">
        <f t="shared" si="35"/>
        <v>--</v>
      </c>
      <c r="AJ204" t="str">
        <f>IF(COUNTIF(CALC_CONN_TEI0185_REV03!F:F,IF(AH204&lt;&gt;"---",VLOOKUP(AD204,CALC_CONN_TEI0185_REV03!F:M,8,0),IF(IFERROR(IF(AD204=AH204,AI204,AH204),"---")="---","---",IF(COUNTIF(CALC_CONN_TEI0185_REV03!F:F,IFERROR(IF(AD204=AH204,AI204,AH204),"---"))&gt;0,"---",IFERROR(IF(AD204=AH204,AI204,AH204),"---")))))=1,IF(AH204&lt;&gt;"---",VLOOKUP(AD204,CALC_CONN_TEI0185_REV03!F:M,8,0),IF(IFERROR(IF(AD204=AH204,AI204,AH204),"---")="---","---",IF(COUNTIF(CALC_CONN_TEI0185_REV03!F:F,IFERROR(IF(AD204=AH204,AI204,AH204),"---"))&gt;0,"---",IFERROR(IF(AD204=AH204,AI204,AH204),"---")))),"---")</f>
        <v>---</v>
      </c>
      <c r="AK204" t="str">
        <f>IF(COUNTIF(CALC_CONN_TEI0185_REV03!F:F,IF(AH204&lt;&gt;"---",VLOOKUP(AD204,CALC_CONN_TEI0185_REV03!F:M,8,0),IF(IFERROR(IF(AD204=AH204,AI204,AH204),"---")="---","---",IF(COUNTIF(CALC_CONN_TEI0185_REV03!F:F,IFERROR(IF(AD204=AH204,AI204,AH204),"---"))&gt;0,"---",IFERROR(IF(AD204=AH204,AI204,AH204),"---")))))=0,IF(AH204&lt;&gt;"---",VLOOKUP(AD204,CALC_CONN_TEI0185_REV03!F:M,8,0),IF(IFERROR(IF(AD204=AH204,AI204,AH204),"---")="---","---",IF(COUNTIF(CALC_CONN_TEI0185_REV03!F:F,IFERROR(IF(AD204=AH204,AI204,AH204),"---"))&gt;0,"---",IFERROR(IF(AD204=AH204,AI204,AH204),"---")))),"---")</f>
        <v>---</v>
      </c>
    </row>
    <row r="205" spans="1:37" x14ac:dyDescent="0.25">
      <c r="A205" t="str">
        <f t="shared" si="27"/>
        <v>J3-H37</v>
      </c>
      <c r="B205" t="str">
        <f t="shared" si="28"/>
        <v>LA32_P</v>
      </c>
      <c r="C205" t="str">
        <f t="shared" si="29"/>
        <v>J3-LA32_P</v>
      </c>
      <c r="D205" t="str">
        <f t="shared" si="30"/>
        <v>J3-H37</v>
      </c>
      <c r="E205" t="s">
        <v>271</v>
      </c>
      <c r="F205" t="s">
        <v>826</v>
      </c>
      <c r="G205" t="s">
        <v>827</v>
      </c>
      <c r="L205" t="s">
        <v>828</v>
      </c>
      <c r="M205" t="s">
        <v>288</v>
      </c>
      <c r="N205">
        <v>75.944900000000004</v>
      </c>
      <c r="AB205" t="str">
        <f>B2B!D202</f>
        <v>J2</v>
      </c>
      <c r="AC205" t="str">
        <f>B2B!E202</f>
        <v>100</v>
      </c>
      <c r="AD205" t="str">
        <f t="shared" si="31"/>
        <v>J2-100</v>
      </c>
      <c r="AE205" t="e">
        <f t="shared" si="32"/>
        <v>#N/A</v>
      </c>
      <c r="AF205" t="str">
        <f t="shared" si="33"/>
        <v>--</v>
      </c>
      <c r="AG205" t="e">
        <f t="shared" si="34"/>
        <v>#N/A</v>
      </c>
      <c r="AH205" t="str">
        <f>IF(IFERROR(IF(IF(AF205="--",INDEX(D:D,MATCH(AE205,INDEX(B:B,MATCH(AE205,B:B,)+1):B10719,)+MATCH(AE205,B:B,)))=D205,VLOOKUP(AE205,B:D,3,0),IF(AF205="--",INDEX(D:D,MATCH(AE205,INDEX(B:B,MATCH(AE205,B:B,)+1):B10719,)+MATCH(AE205,B:B,)),"---")),"---")=AD205,"---",IFERROR(IF(IF(AF205="--",INDEX(D:D,MATCH(AE205,INDEX(B:B,MATCH(AE205,B:B,)+1):B10719,)+MATCH(AE205,B:B,)))=AD205,VLOOKUP(AE205,B:D,3,0),IF(AF205="--",INDEX(D:D,MATCH(AE205,INDEX(B:B,MATCH(AE205,B:B,)+1):B10719,)+MATCH(AE205,B:B,)),"---")),"---"))</f>
        <v>---</v>
      </c>
      <c r="AI205" t="str">
        <f t="shared" si="35"/>
        <v>--</v>
      </c>
      <c r="AJ205" t="str">
        <f>IF(COUNTIF(CALC_CONN_TEI0185_REV03!F:F,IF(AH205&lt;&gt;"---",VLOOKUP(AD205,CALC_CONN_TEI0185_REV03!F:M,8,0),IF(IFERROR(IF(AD205=AH205,AI205,AH205),"---")="---","---",IF(COUNTIF(CALC_CONN_TEI0185_REV03!F:F,IFERROR(IF(AD205=AH205,AI205,AH205),"---"))&gt;0,"---",IFERROR(IF(AD205=AH205,AI205,AH205),"---")))))=1,IF(AH205&lt;&gt;"---",VLOOKUP(AD205,CALC_CONN_TEI0185_REV03!F:M,8,0),IF(IFERROR(IF(AD205=AH205,AI205,AH205),"---")="---","---",IF(COUNTIF(CALC_CONN_TEI0185_REV03!F:F,IFERROR(IF(AD205=AH205,AI205,AH205),"---"))&gt;0,"---",IFERROR(IF(AD205=AH205,AI205,AH205),"---")))),"---")</f>
        <v>---</v>
      </c>
      <c r="AK205" t="str">
        <f>IF(COUNTIF(CALC_CONN_TEI0185_REV03!F:F,IF(AH205&lt;&gt;"---",VLOOKUP(AD205,CALC_CONN_TEI0185_REV03!F:M,8,0),IF(IFERROR(IF(AD205=AH205,AI205,AH205),"---")="---","---",IF(COUNTIF(CALC_CONN_TEI0185_REV03!F:F,IFERROR(IF(AD205=AH205,AI205,AH205),"---"))&gt;0,"---",IFERROR(IF(AD205=AH205,AI205,AH205),"---")))))=0,IF(AH205&lt;&gt;"---",VLOOKUP(AD205,CALC_CONN_TEI0185_REV03!F:M,8,0),IF(IFERROR(IF(AD205=AH205,AI205,AH205),"---")="---","---",IF(COUNTIF(CALC_CONN_TEI0185_REV03!F:F,IFERROR(IF(AD205=AH205,AI205,AH205),"---"))&gt;0,"---",IFERROR(IF(AD205=AH205,AI205,AH205),"---")))),"---")</f>
        <v>---</v>
      </c>
    </row>
    <row r="206" spans="1:37" x14ac:dyDescent="0.25">
      <c r="A206" t="str">
        <f t="shared" si="27"/>
        <v>J3-H38</v>
      </c>
      <c r="B206" t="str">
        <f t="shared" si="28"/>
        <v>LA32_N</v>
      </c>
      <c r="C206" t="str">
        <f t="shared" si="29"/>
        <v>J3-LA32_N</v>
      </c>
      <c r="D206" t="str">
        <f t="shared" si="30"/>
        <v>J3-H38</v>
      </c>
      <c r="E206" t="s">
        <v>271</v>
      </c>
      <c r="F206" t="s">
        <v>829</v>
      </c>
      <c r="G206" t="s">
        <v>830</v>
      </c>
      <c r="L206" t="s">
        <v>831</v>
      </c>
      <c r="M206" t="s">
        <v>288</v>
      </c>
      <c r="N206">
        <v>75.938900000000004</v>
      </c>
      <c r="AB206" t="str">
        <f>B2B!D203</f>
        <v>J3</v>
      </c>
      <c r="AC206" t="str">
        <f>B2B!E203</f>
        <v>1</v>
      </c>
      <c r="AD206" t="str">
        <f t="shared" si="31"/>
        <v>J3-1</v>
      </c>
      <c r="AE206" t="e">
        <f t="shared" si="32"/>
        <v>#N/A</v>
      </c>
      <c r="AF206" t="str">
        <f t="shared" si="33"/>
        <v>--</v>
      </c>
      <c r="AG206" t="e">
        <f t="shared" si="34"/>
        <v>#N/A</v>
      </c>
      <c r="AH206" t="str">
        <f>IF(IFERROR(IF(IF(AF206="--",INDEX(D:D,MATCH(AE206,INDEX(B:B,MATCH(AE206,B:B,)+1):B10720,)+MATCH(AE206,B:B,)))=D206,VLOOKUP(AE206,B:D,3,0),IF(AF206="--",INDEX(D:D,MATCH(AE206,INDEX(B:B,MATCH(AE206,B:B,)+1):B10720,)+MATCH(AE206,B:B,)),"---")),"---")=AD206,"---",IFERROR(IF(IF(AF206="--",INDEX(D:D,MATCH(AE206,INDEX(B:B,MATCH(AE206,B:B,)+1):B10720,)+MATCH(AE206,B:B,)))=AD206,VLOOKUP(AE206,B:D,3,0),IF(AF206="--",INDEX(D:D,MATCH(AE206,INDEX(B:B,MATCH(AE206,B:B,)+1):B10720,)+MATCH(AE206,B:B,)),"---")),"---"))</f>
        <v>---</v>
      </c>
      <c r="AI206" t="str">
        <f t="shared" si="35"/>
        <v>--</v>
      </c>
      <c r="AJ206" t="str">
        <f>IF(COUNTIF(CALC_CONN_TEI0185_REV03!F:F,IF(AH206&lt;&gt;"---",VLOOKUP(AD206,CALC_CONN_TEI0185_REV03!F:M,8,0),IF(IFERROR(IF(AD206=AH206,AI206,AH206),"---")="---","---",IF(COUNTIF(CALC_CONN_TEI0185_REV03!F:F,IFERROR(IF(AD206=AH206,AI206,AH206),"---"))&gt;0,"---",IFERROR(IF(AD206=AH206,AI206,AH206),"---")))))=1,IF(AH206&lt;&gt;"---",VLOOKUP(AD206,CALC_CONN_TEI0185_REV03!F:M,8,0),IF(IFERROR(IF(AD206=AH206,AI206,AH206),"---")="---","---",IF(COUNTIF(CALC_CONN_TEI0185_REV03!F:F,IFERROR(IF(AD206=AH206,AI206,AH206),"---"))&gt;0,"---",IFERROR(IF(AD206=AH206,AI206,AH206),"---")))),"---")</f>
        <v>---</v>
      </c>
      <c r="AK206" t="str">
        <f>IF(COUNTIF(CALC_CONN_TEI0185_REV03!F:F,IF(AH206&lt;&gt;"---",VLOOKUP(AD206,CALC_CONN_TEI0185_REV03!F:M,8,0),IF(IFERROR(IF(AD206=AH206,AI206,AH206),"---")="---","---",IF(COUNTIF(CALC_CONN_TEI0185_REV03!F:F,IFERROR(IF(AD206=AH206,AI206,AH206),"---"))&gt;0,"---",IFERROR(IF(AD206=AH206,AI206,AH206),"---")))))=0,IF(AH206&lt;&gt;"---",VLOOKUP(AD206,CALC_CONN_TEI0185_REV03!F:M,8,0),IF(IFERROR(IF(AD206=AH206,AI206,AH206),"---")="---","---",IF(COUNTIF(CALC_CONN_TEI0185_REV03!F:F,IFERROR(IF(AD206=AH206,AI206,AH206),"---"))&gt;0,"---",IFERROR(IF(AD206=AH206,AI206,AH206),"---")))),"---")</f>
        <v>---</v>
      </c>
    </row>
    <row r="207" spans="1:37" x14ac:dyDescent="0.25">
      <c r="A207" t="str">
        <f t="shared" si="27"/>
        <v>J3-J6</v>
      </c>
      <c r="B207" t="str">
        <f t="shared" si="28"/>
        <v>NetJ3_J6</v>
      </c>
      <c r="C207" t="str">
        <f t="shared" si="29"/>
        <v>J3-NetJ3_J6</v>
      </c>
      <c r="D207" t="str">
        <f t="shared" si="30"/>
        <v>J3-J6</v>
      </c>
      <c r="E207" t="s">
        <v>271</v>
      </c>
      <c r="F207" t="s">
        <v>832</v>
      </c>
      <c r="G207" t="s">
        <v>833</v>
      </c>
      <c r="L207" t="s">
        <v>834</v>
      </c>
      <c r="M207" t="s">
        <v>288</v>
      </c>
      <c r="N207">
        <v>65.206599999999995</v>
      </c>
      <c r="AB207" t="str">
        <f>B2B!D204</f>
        <v>J3</v>
      </c>
      <c r="AC207" t="str">
        <f>B2B!E204</f>
        <v>2</v>
      </c>
      <c r="AD207" t="str">
        <f t="shared" si="31"/>
        <v>J3-2</v>
      </c>
      <c r="AE207" t="e">
        <f t="shared" si="32"/>
        <v>#N/A</v>
      </c>
      <c r="AF207" t="str">
        <f t="shared" si="33"/>
        <v>--</v>
      </c>
      <c r="AG207" t="e">
        <f t="shared" si="34"/>
        <v>#N/A</v>
      </c>
      <c r="AH207" t="str">
        <f>IF(IFERROR(IF(IF(AF207="--",INDEX(D:D,MATCH(AE207,INDEX(B:B,MATCH(AE207,B:B,)+1):B10721,)+MATCH(AE207,B:B,)))=D207,VLOOKUP(AE207,B:D,3,0),IF(AF207="--",INDEX(D:D,MATCH(AE207,INDEX(B:B,MATCH(AE207,B:B,)+1):B10721,)+MATCH(AE207,B:B,)),"---")),"---")=AD207,"---",IFERROR(IF(IF(AF207="--",INDEX(D:D,MATCH(AE207,INDEX(B:B,MATCH(AE207,B:B,)+1):B10721,)+MATCH(AE207,B:B,)))=AD207,VLOOKUP(AE207,B:D,3,0),IF(AF207="--",INDEX(D:D,MATCH(AE207,INDEX(B:B,MATCH(AE207,B:B,)+1):B10721,)+MATCH(AE207,B:B,)),"---")),"---"))</f>
        <v>---</v>
      </c>
      <c r="AI207" t="str">
        <f t="shared" si="35"/>
        <v>--</v>
      </c>
      <c r="AJ207" t="str">
        <f>IF(COUNTIF(CALC_CONN_TEI0185_REV03!F:F,IF(AH207&lt;&gt;"---",VLOOKUP(AD207,CALC_CONN_TEI0185_REV03!F:M,8,0),IF(IFERROR(IF(AD207=AH207,AI207,AH207),"---")="---","---",IF(COUNTIF(CALC_CONN_TEI0185_REV03!F:F,IFERROR(IF(AD207=AH207,AI207,AH207),"---"))&gt;0,"---",IFERROR(IF(AD207=AH207,AI207,AH207),"---")))))=1,IF(AH207&lt;&gt;"---",VLOOKUP(AD207,CALC_CONN_TEI0185_REV03!F:M,8,0),IF(IFERROR(IF(AD207=AH207,AI207,AH207),"---")="---","---",IF(COUNTIF(CALC_CONN_TEI0185_REV03!F:F,IFERROR(IF(AD207=AH207,AI207,AH207),"---"))&gt;0,"---",IFERROR(IF(AD207=AH207,AI207,AH207),"---")))),"---")</f>
        <v>---</v>
      </c>
      <c r="AK207" t="str">
        <f>IF(COUNTIF(CALC_CONN_TEI0185_REV03!F:F,IF(AH207&lt;&gt;"---",VLOOKUP(AD207,CALC_CONN_TEI0185_REV03!F:M,8,0),IF(IFERROR(IF(AD207=AH207,AI207,AH207),"---")="---","---",IF(COUNTIF(CALC_CONN_TEI0185_REV03!F:F,IFERROR(IF(AD207=AH207,AI207,AH207),"---"))&gt;0,"---",IFERROR(IF(AD207=AH207,AI207,AH207),"---")))))=0,IF(AH207&lt;&gt;"---",VLOOKUP(AD207,CALC_CONN_TEI0185_REV03!F:M,8,0),IF(IFERROR(IF(AD207=AH207,AI207,AH207),"---")="---","---",IF(COUNTIF(CALC_CONN_TEI0185_REV03!F:F,IFERROR(IF(AD207=AH207,AI207,AH207),"---"))&gt;0,"---",IFERROR(IF(AD207=AH207,AI207,AH207),"---")))),"---")</f>
        <v>---</v>
      </c>
    </row>
    <row r="208" spans="1:37" x14ac:dyDescent="0.25">
      <c r="A208" t="str">
        <f t="shared" si="27"/>
        <v>J3-J7</v>
      </c>
      <c r="B208" t="str">
        <f t="shared" si="28"/>
        <v>NetJ3_J7</v>
      </c>
      <c r="C208" t="str">
        <f t="shared" si="29"/>
        <v>J3-NetJ3_J7</v>
      </c>
      <c r="D208" t="str">
        <f t="shared" si="30"/>
        <v>J3-J7</v>
      </c>
      <c r="E208" t="s">
        <v>271</v>
      </c>
      <c r="F208" t="s">
        <v>835</v>
      </c>
      <c r="G208" t="s">
        <v>836</v>
      </c>
      <c r="L208" t="s">
        <v>837</v>
      </c>
      <c r="M208" t="s">
        <v>288</v>
      </c>
      <c r="N208">
        <v>65.214299999999994</v>
      </c>
      <c r="AB208" t="str">
        <f>B2B!D205</f>
        <v>J3</v>
      </c>
      <c r="AC208" t="str">
        <f>B2B!E205</f>
        <v>3</v>
      </c>
      <c r="AD208" t="str">
        <f t="shared" si="31"/>
        <v>J3-3</v>
      </c>
      <c r="AE208" t="e">
        <f t="shared" si="32"/>
        <v>#N/A</v>
      </c>
      <c r="AF208" t="str">
        <f t="shared" si="33"/>
        <v>--</v>
      </c>
      <c r="AG208" t="e">
        <f t="shared" si="34"/>
        <v>#N/A</v>
      </c>
      <c r="AH208" t="str">
        <f>IF(IFERROR(IF(IF(AF208="--",INDEX(D:D,MATCH(AE208,INDEX(B:B,MATCH(AE208,B:B,)+1):B10722,)+MATCH(AE208,B:B,)))=D208,VLOOKUP(AE208,B:D,3,0),IF(AF208="--",INDEX(D:D,MATCH(AE208,INDEX(B:B,MATCH(AE208,B:B,)+1):B10722,)+MATCH(AE208,B:B,)),"---")),"---")=AD208,"---",IFERROR(IF(IF(AF208="--",INDEX(D:D,MATCH(AE208,INDEX(B:B,MATCH(AE208,B:B,)+1):B10722,)+MATCH(AE208,B:B,)))=AD208,VLOOKUP(AE208,B:D,3,0),IF(AF208="--",INDEX(D:D,MATCH(AE208,INDEX(B:B,MATCH(AE208,B:B,)+1):B10722,)+MATCH(AE208,B:B,)),"---")),"---"))</f>
        <v>---</v>
      </c>
      <c r="AI208" t="str">
        <f t="shared" si="35"/>
        <v>--</v>
      </c>
      <c r="AJ208" t="str">
        <f>IF(COUNTIF(CALC_CONN_TEI0185_REV03!F:F,IF(AH208&lt;&gt;"---",VLOOKUP(AD208,CALC_CONN_TEI0185_REV03!F:M,8,0),IF(IFERROR(IF(AD208=AH208,AI208,AH208),"---")="---","---",IF(COUNTIF(CALC_CONN_TEI0185_REV03!F:F,IFERROR(IF(AD208=AH208,AI208,AH208),"---"))&gt;0,"---",IFERROR(IF(AD208=AH208,AI208,AH208),"---")))))=1,IF(AH208&lt;&gt;"---",VLOOKUP(AD208,CALC_CONN_TEI0185_REV03!F:M,8,0),IF(IFERROR(IF(AD208=AH208,AI208,AH208),"---")="---","---",IF(COUNTIF(CALC_CONN_TEI0185_REV03!F:F,IFERROR(IF(AD208=AH208,AI208,AH208),"---"))&gt;0,"---",IFERROR(IF(AD208=AH208,AI208,AH208),"---")))),"---")</f>
        <v>---</v>
      </c>
      <c r="AK208" t="str">
        <f>IF(COUNTIF(CALC_CONN_TEI0185_REV03!F:F,IF(AH208&lt;&gt;"---",VLOOKUP(AD208,CALC_CONN_TEI0185_REV03!F:M,8,0),IF(IFERROR(IF(AD208=AH208,AI208,AH208),"---")="---","---",IF(COUNTIF(CALC_CONN_TEI0185_REV03!F:F,IFERROR(IF(AD208=AH208,AI208,AH208),"---"))&gt;0,"---",IFERROR(IF(AD208=AH208,AI208,AH208),"---")))))=0,IF(AH208&lt;&gt;"---",VLOOKUP(AD208,CALC_CONN_TEI0185_REV03!F:M,8,0),IF(IFERROR(IF(AD208=AH208,AI208,AH208),"---")="---","---",IF(COUNTIF(CALC_CONN_TEI0185_REV03!F:F,IFERROR(IF(AD208=AH208,AI208,AH208),"---"))&gt;0,"---",IFERROR(IF(AD208=AH208,AI208,AH208),"---")))),"---")</f>
        <v>---</v>
      </c>
    </row>
    <row r="209" spans="1:37" x14ac:dyDescent="0.25">
      <c r="A209" t="str">
        <f t="shared" si="27"/>
        <v>J3-J9</v>
      </c>
      <c r="B209" t="str">
        <f t="shared" si="28"/>
        <v>NetJ3_J9</v>
      </c>
      <c r="C209" t="str">
        <f t="shared" si="29"/>
        <v>J3-NetJ3_J9</v>
      </c>
      <c r="D209" t="str">
        <f t="shared" si="30"/>
        <v>J3-J9</v>
      </c>
      <c r="E209" t="s">
        <v>271</v>
      </c>
      <c r="F209" t="s">
        <v>838</v>
      </c>
      <c r="G209" t="s">
        <v>839</v>
      </c>
      <c r="L209" t="s">
        <v>840</v>
      </c>
      <c r="M209" t="s">
        <v>288</v>
      </c>
      <c r="N209">
        <v>76.765500000000003</v>
      </c>
      <c r="AB209" t="str">
        <f>B2B!D206</f>
        <v>J3</v>
      </c>
      <c r="AC209" t="str">
        <f>B2B!E206</f>
        <v>4</v>
      </c>
      <c r="AD209" t="str">
        <f t="shared" si="31"/>
        <v>J3-4</v>
      </c>
      <c r="AE209" t="e">
        <f t="shared" si="32"/>
        <v>#N/A</v>
      </c>
      <c r="AF209" t="str">
        <f t="shared" si="33"/>
        <v>--</v>
      </c>
      <c r="AG209" t="e">
        <f t="shared" si="34"/>
        <v>#N/A</v>
      </c>
      <c r="AH209" t="str">
        <f>IF(IFERROR(IF(IF(AF209="--",INDEX(D:D,MATCH(AE209,INDEX(B:B,MATCH(AE209,B:B,)+1):B10723,)+MATCH(AE209,B:B,)))=D209,VLOOKUP(AE209,B:D,3,0),IF(AF209="--",INDEX(D:D,MATCH(AE209,INDEX(B:B,MATCH(AE209,B:B,)+1):B10723,)+MATCH(AE209,B:B,)),"---")),"---")=AD209,"---",IFERROR(IF(IF(AF209="--",INDEX(D:D,MATCH(AE209,INDEX(B:B,MATCH(AE209,B:B,)+1):B10723,)+MATCH(AE209,B:B,)))=AD209,VLOOKUP(AE209,B:D,3,0),IF(AF209="--",INDEX(D:D,MATCH(AE209,INDEX(B:B,MATCH(AE209,B:B,)+1):B10723,)+MATCH(AE209,B:B,)),"---")),"---"))</f>
        <v>---</v>
      </c>
      <c r="AI209" t="str">
        <f t="shared" si="35"/>
        <v>--</v>
      </c>
      <c r="AJ209" t="str">
        <f>IF(COUNTIF(CALC_CONN_TEI0185_REV03!F:F,IF(AH209&lt;&gt;"---",VLOOKUP(AD209,CALC_CONN_TEI0185_REV03!F:M,8,0),IF(IFERROR(IF(AD209=AH209,AI209,AH209),"---")="---","---",IF(COUNTIF(CALC_CONN_TEI0185_REV03!F:F,IFERROR(IF(AD209=AH209,AI209,AH209),"---"))&gt;0,"---",IFERROR(IF(AD209=AH209,AI209,AH209),"---")))))=1,IF(AH209&lt;&gt;"---",VLOOKUP(AD209,CALC_CONN_TEI0185_REV03!F:M,8,0),IF(IFERROR(IF(AD209=AH209,AI209,AH209),"---")="---","---",IF(COUNTIF(CALC_CONN_TEI0185_REV03!F:F,IFERROR(IF(AD209=AH209,AI209,AH209),"---"))&gt;0,"---",IFERROR(IF(AD209=AH209,AI209,AH209),"---")))),"---")</f>
        <v>---</v>
      </c>
      <c r="AK209" t="str">
        <f>IF(COUNTIF(CALC_CONN_TEI0185_REV03!F:F,IF(AH209&lt;&gt;"---",VLOOKUP(AD209,CALC_CONN_TEI0185_REV03!F:M,8,0),IF(IFERROR(IF(AD209=AH209,AI209,AH209),"---")="---","---",IF(COUNTIF(CALC_CONN_TEI0185_REV03!F:F,IFERROR(IF(AD209=AH209,AI209,AH209),"---"))&gt;0,"---",IFERROR(IF(AD209=AH209,AI209,AH209),"---")))))=0,IF(AH209&lt;&gt;"---",VLOOKUP(AD209,CALC_CONN_TEI0185_REV03!F:M,8,0),IF(IFERROR(IF(AD209=AH209,AI209,AH209),"---")="---","---",IF(COUNTIF(CALC_CONN_TEI0185_REV03!F:F,IFERROR(IF(AD209=AH209,AI209,AH209),"---"))&gt;0,"---",IFERROR(IF(AD209=AH209,AI209,AH209),"---")))),"---")</f>
        <v>---</v>
      </c>
    </row>
    <row r="210" spans="1:37" x14ac:dyDescent="0.25">
      <c r="A210" t="str">
        <f t="shared" si="27"/>
        <v>J3-J10</v>
      </c>
      <c r="B210" t="str">
        <f t="shared" si="28"/>
        <v>NetJ3_J10</v>
      </c>
      <c r="C210" t="str">
        <f t="shared" si="29"/>
        <v>J3-NetJ3_J10</v>
      </c>
      <c r="D210" t="str">
        <f t="shared" si="30"/>
        <v>J3-J10</v>
      </c>
      <c r="E210" t="s">
        <v>271</v>
      </c>
      <c r="F210" t="s">
        <v>841</v>
      </c>
      <c r="G210" t="s">
        <v>842</v>
      </c>
      <c r="L210" t="s">
        <v>843</v>
      </c>
      <c r="M210" t="s">
        <v>288</v>
      </c>
      <c r="N210">
        <v>76.784499999999994</v>
      </c>
      <c r="AB210" t="str">
        <f>B2B!D207</f>
        <v>J3</v>
      </c>
      <c r="AC210" t="str">
        <f>B2B!E207</f>
        <v>5</v>
      </c>
      <c r="AD210" t="str">
        <f t="shared" si="31"/>
        <v>J3-5</v>
      </c>
      <c r="AE210" t="e">
        <f t="shared" si="32"/>
        <v>#N/A</v>
      </c>
      <c r="AF210" t="str">
        <f t="shared" si="33"/>
        <v>--</v>
      </c>
      <c r="AG210" t="e">
        <f t="shared" si="34"/>
        <v>#N/A</v>
      </c>
      <c r="AH210" t="str">
        <f>IF(IFERROR(IF(IF(AF210="--",INDEX(D:D,MATCH(AE210,INDEX(B:B,MATCH(AE210,B:B,)+1):B10724,)+MATCH(AE210,B:B,)))=D210,VLOOKUP(AE210,B:D,3,0),IF(AF210="--",INDEX(D:D,MATCH(AE210,INDEX(B:B,MATCH(AE210,B:B,)+1):B10724,)+MATCH(AE210,B:B,)),"---")),"---")=AD210,"---",IFERROR(IF(IF(AF210="--",INDEX(D:D,MATCH(AE210,INDEX(B:B,MATCH(AE210,B:B,)+1):B10724,)+MATCH(AE210,B:B,)))=AD210,VLOOKUP(AE210,B:D,3,0),IF(AF210="--",INDEX(D:D,MATCH(AE210,INDEX(B:B,MATCH(AE210,B:B,)+1):B10724,)+MATCH(AE210,B:B,)),"---")),"---"))</f>
        <v>---</v>
      </c>
      <c r="AI210" t="str">
        <f t="shared" si="35"/>
        <v>--</v>
      </c>
      <c r="AJ210" t="str">
        <f>IF(COUNTIF(CALC_CONN_TEI0185_REV03!F:F,IF(AH210&lt;&gt;"---",VLOOKUP(AD210,CALC_CONN_TEI0185_REV03!F:M,8,0),IF(IFERROR(IF(AD210=AH210,AI210,AH210),"---")="---","---",IF(COUNTIF(CALC_CONN_TEI0185_REV03!F:F,IFERROR(IF(AD210=AH210,AI210,AH210),"---"))&gt;0,"---",IFERROR(IF(AD210=AH210,AI210,AH210),"---")))))=1,IF(AH210&lt;&gt;"---",VLOOKUP(AD210,CALC_CONN_TEI0185_REV03!F:M,8,0),IF(IFERROR(IF(AD210=AH210,AI210,AH210),"---")="---","---",IF(COUNTIF(CALC_CONN_TEI0185_REV03!F:F,IFERROR(IF(AD210=AH210,AI210,AH210),"---"))&gt;0,"---",IFERROR(IF(AD210=AH210,AI210,AH210),"---")))),"---")</f>
        <v>---</v>
      </c>
      <c r="AK210" t="str">
        <f>IF(COUNTIF(CALC_CONN_TEI0185_REV03!F:F,IF(AH210&lt;&gt;"---",VLOOKUP(AD210,CALC_CONN_TEI0185_REV03!F:M,8,0),IF(IFERROR(IF(AD210=AH210,AI210,AH210),"---")="---","---",IF(COUNTIF(CALC_CONN_TEI0185_REV03!F:F,IFERROR(IF(AD210=AH210,AI210,AH210),"---"))&gt;0,"---",IFERROR(IF(AD210=AH210,AI210,AH210),"---")))))=0,IF(AH210&lt;&gt;"---",VLOOKUP(AD210,CALC_CONN_TEI0185_REV03!F:M,8,0),IF(IFERROR(IF(AD210=AH210,AI210,AH210),"---")="---","---",IF(COUNTIF(CALC_CONN_TEI0185_REV03!F:F,IFERROR(IF(AD210=AH210,AI210,AH210),"---"))&gt;0,"---",IFERROR(IF(AD210=AH210,AI210,AH210),"---")))),"---")</f>
        <v>---</v>
      </c>
    </row>
    <row r="211" spans="1:37" x14ac:dyDescent="0.25">
      <c r="A211" t="str">
        <f t="shared" si="27"/>
        <v>J3-J12</v>
      </c>
      <c r="B211" t="str">
        <f t="shared" si="28"/>
        <v>NetJ3_J12</v>
      </c>
      <c r="C211" t="str">
        <f t="shared" si="29"/>
        <v>J3-NetJ3_J12</v>
      </c>
      <c r="D211" t="str">
        <f t="shared" si="30"/>
        <v>J3-J12</v>
      </c>
      <c r="E211" t="s">
        <v>271</v>
      </c>
      <c r="F211" t="s">
        <v>844</v>
      </c>
      <c r="G211" t="s">
        <v>845</v>
      </c>
      <c r="L211" t="s">
        <v>846</v>
      </c>
      <c r="M211" t="s">
        <v>288</v>
      </c>
      <c r="N211">
        <v>65.997399999999999</v>
      </c>
      <c r="AB211" t="str">
        <f>B2B!D208</f>
        <v>J3</v>
      </c>
      <c r="AC211" t="str">
        <f>B2B!E208</f>
        <v>6</v>
      </c>
      <c r="AD211" t="str">
        <f t="shared" si="31"/>
        <v>J3-6</v>
      </c>
      <c r="AE211" t="e">
        <f t="shared" si="32"/>
        <v>#N/A</v>
      </c>
      <c r="AF211" t="str">
        <f t="shared" si="33"/>
        <v>--</v>
      </c>
      <c r="AG211" t="e">
        <f t="shared" si="34"/>
        <v>#N/A</v>
      </c>
      <c r="AH211" t="str">
        <f>IF(IFERROR(IF(IF(AF211="--",INDEX(D:D,MATCH(AE211,INDEX(B:B,MATCH(AE211,B:B,)+1):B10725,)+MATCH(AE211,B:B,)))=D211,VLOOKUP(AE211,B:D,3,0),IF(AF211="--",INDEX(D:D,MATCH(AE211,INDEX(B:B,MATCH(AE211,B:B,)+1):B10725,)+MATCH(AE211,B:B,)),"---")),"---")=AD211,"---",IFERROR(IF(IF(AF211="--",INDEX(D:D,MATCH(AE211,INDEX(B:B,MATCH(AE211,B:B,)+1):B10725,)+MATCH(AE211,B:B,)))=AD211,VLOOKUP(AE211,B:D,3,0),IF(AF211="--",INDEX(D:D,MATCH(AE211,INDEX(B:B,MATCH(AE211,B:B,)+1):B10725,)+MATCH(AE211,B:B,)),"---")),"---"))</f>
        <v>---</v>
      </c>
      <c r="AI211" t="str">
        <f t="shared" si="35"/>
        <v>--</v>
      </c>
      <c r="AJ211" t="str">
        <f>IF(COUNTIF(CALC_CONN_TEI0185_REV03!F:F,IF(AH211&lt;&gt;"---",VLOOKUP(AD211,CALC_CONN_TEI0185_REV03!F:M,8,0),IF(IFERROR(IF(AD211=AH211,AI211,AH211),"---")="---","---",IF(COUNTIF(CALC_CONN_TEI0185_REV03!F:F,IFERROR(IF(AD211=AH211,AI211,AH211),"---"))&gt;0,"---",IFERROR(IF(AD211=AH211,AI211,AH211),"---")))))=1,IF(AH211&lt;&gt;"---",VLOOKUP(AD211,CALC_CONN_TEI0185_REV03!F:M,8,0),IF(IFERROR(IF(AD211=AH211,AI211,AH211),"---")="---","---",IF(COUNTIF(CALC_CONN_TEI0185_REV03!F:F,IFERROR(IF(AD211=AH211,AI211,AH211),"---"))&gt;0,"---",IFERROR(IF(AD211=AH211,AI211,AH211),"---")))),"---")</f>
        <v>---</v>
      </c>
      <c r="AK211" t="str">
        <f>IF(COUNTIF(CALC_CONN_TEI0185_REV03!F:F,IF(AH211&lt;&gt;"---",VLOOKUP(AD211,CALC_CONN_TEI0185_REV03!F:M,8,0),IF(IFERROR(IF(AD211=AH211,AI211,AH211),"---")="---","---",IF(COUNTIF(CALC_CONN_TEI0185_REV03!F:F,IFERROR(IF(AD211=AH211,AI211,AH211),"---"))&gt;0,"---",IFERROR(IF(AD211=AH211,AI211,AH211),"---")))))=0,IF(AH211&lt;&gt;"---",VLOOKUP(AD211,CALC_CONN_TEI0185_REV03!F:M,8,0),IF(IFERROR(IF(AD211=AH211,AI211,AH211),"---")="---","---",IF(COUNTIF(CALC_CONN_TEI0185_REV03!F:F,IFERROR(IF(AD211=AH211,AI211,AH211),"---"))&gt;0,"---",IFERROR(IF(AD211=AH211,AI211,AH211),"---")))),"---")</f>
        <v>---</v>
      </c>
    </row>
    <row r="212" spans="1:37" x14ac:dyDescent="0.25">
      <c r="A212" t="str">
        <f t="shared" si="27"/>
        <v>J3-J13</v>
      </c>
      <c r="B212" t="str">
        <f t="shared" si="28"/>
        <v>NetJ3_J13</v>
      </c>
      <c r="C212" t="str">
        <f t="shared" si="29"/>
        <v>J3-NetJ3_J13</v>
      </c>
      <c r="D212" t="str">
        <f t="shared" si="30"/>
        <v>J3-J13</v>
      </c>
      <c r="E212" t="s">
        <v>271</v>
      </c>
      <c r="F212" t="s">
        <v>847</v>
      </c>
      <c r="G212" t="s">
        <v>848</v>
      </c>
      <c r="L212" t="s">
        <v>849</v>
      </c>
      <c r="M212" t="s">
        <v>288</v>
      </c>
      <c r="N212">
        <v>66.040599999999998</v>
      </c>
      <c r="AB212" t="str">
        <f>B2B!D209</f>
        <v>J3</v>
      </c>
      <c r="AC212" t="str">
        <f>B2B!E209</f>
        <v>7</v>
      </c>
      <c r="AD212" t="str">
        <f t="shared" si="31"/>
        <v>J3-7</v>
      </c>
      <c r="AE212" t="e">
        <f t="shared" si="32"/>
        <v>#N/A</v>
      </c>
      <c r="AF212" t="str">
        <f t="shared" si="33"/>
        <v>--</v>
      </c>
      <c r="AG212" t="e">
        <f t="shared" si="34"/>
        <v>#N/A</v>
      </c>
      <c r="AH212" t="str">
        <f>IF(IFERROR(IF(IF(AF212="--",INDEX(D:D,MATCH(AE212,INDEX(B:B,MATCH(AE212,B:B,)+1):B10726,)+MATCH(AE212,B:B,)))=D212,VLOOKUP(AE212,B:D,3,0),IF(AF212="--",INDEX(D:D,MATCH(AE212,INDEX(B:B,MATCH(AE212,B:B,)+1):B10726,)+MATCH(AE212,B:B,)),"---")),"---")=AD212,"---",IFERROR(IF(IF(AF212="--",INDEX(D:D,MATCH(AE212,INDEX(B:B,MATCH(AE212,B:B,)+1):B10726,)+MATCH(AE212,B:B,)))=AD212,VLOOKUP(AE212,B:D,3,0),IF(AF212="--",INDEX(D:D,MATCH(AE212,INDEX(B:B,MATCH(AE212,B:B,)+1):B10726,)+MATCH(AE212,B:B,)),"---")),"---"))</f>
        <v>---</v>
      </c>
      <c r="AI212" t="str">
        <f t="shared" si="35"/>
        <v>--</v>
      </c>
      <c r="AJ212" t="str">
        <f>IF(COUNTIF(CALC_CONN_TEI0185_REV03!F:F,IF(AH212&lt;&gt;"---",VLOOKUP(AD212,CALC_CONN_TEI0185_REV03!F:M,8,0),IF(IFERROR(IF(AD212=AH212,AI212,AH212),"---")="---","---",IF(COUNTIF(CALC_CONN_TEI0185_REV03!F:F,IFERROR(IF(AD212=AH212,AI212,AH212),"---"))&gt;0,"---",IFERROR(IF(AD212=AH212,AI212,AH212),"---")))))=1,IF(AH212&lt;&gt;"---",VLOOKUP(AD212,CALC_CONN_TEI0185_REV03!F:M,8,0),IF(IFERROR(IF(AD212=AH212,AI212,AH212),"---")="---","---",IF(COUNTIF(CALC_CONN_TEI0185_REV03!F:F,IFERROR(IF(AD212=AH212,AI212,AH212),"---"))&gt;0,"---",IFERROR(IF(AD212=AH212,AI212,AH212),"---")))),"---")</f>
        <v>---</v>
      </c>
      <c r="AK212" t="str">
        <f>IF(COUNTIF(CALC_CONN_TEI0185_REV03!F:F,IF(AH212&lt;&gt;"---",VLOOKUP(AD212,CALC_CONN_TEI0185_REV03!F:M,8,0),IF(IFERROR(IF(AD212=AH212,AI212,AH212),"---")="---","---",IF(COUNTIF(CALC_CONN_TEI0185_REV03!F:F,IFERROR(IF(AD212=AH212,AI212,AH212),"---"))&gt;0,"---",IFERROR(IF(AD212=AH212,AI212,AH212),"---")))))=0,IF(AH212&lt;&gt;"---",VLOOKUP(AD212,CALC_CONN_TEI0185_REV03!F:M,8,0),IF(IFERROR(IF(AD212=AH212,AI212,AH212),"---")="---","---",IF(COUNTIF(CALC_CONN_TEI0185_REV03!F:F,IFERROR(IF(AD212=AH212,AI212,AH212),"---"))&gt;0,"---",IFERROR(IF(AD212=AH212,AI212,AH212),"---")))),"---")</f>
        <v>---</v>
      </c>
    </row>
    <row r="213" spans="1:37" x14ac:dyDescent="0.25">
      <c r="A213" t="str">
        <f t="shared" si="27"/>
        <v>J3-J15</v>
      </c>
      <c r="B213" t="str">
        <f t="shared" si="28"/>
        <v>NetJ3_J15</v>
      </c>
      <c r="C213" t="str">
        <f t="shared" si="29"/>
        <v>J3-NetJ3_J15</v>
      </c>
      <c r="D213" t="str">
        <f t="shared" si="30"/>
        <v>J3-J15</v>
      </c>
      <c r="E213" t="s">
        <v>271</v>
      </c>
      <c r="F213" t="s">
        <v>850</v>
      </c>
      <c r="G213" t="s">
        <v>851</v>
      </c>
      <c r="L213" t="s">
        <v>852</v>
      </c>
      <c r="M213" t="s">
        <v>288</v>
      </c>
      <c r="N213">
        <v>75.589299999999994</v>
      </c>
      <c r="AB213" t="str">
        <f>B2B!D210</f>
        <v>J3</v>
      </c>
      <c r="AC213" t="str">
        <f>B2B!E210</f>
        <v>8</v>
      </c>
      <c r="AD213" t="str">
        <f t="shared" si="31"/>
        <v>J3-8</v>
      </c>
      <c r="AE213" t="e">
        <f t="shared" si="32"/>
        <v>#N/A</v>
      </c>
      <c r="AF213" t="str">
        <f t="shared" si="33"/>
        <v>--</v>
      </c>
      <c r="AG213" t="e">
        <f t="shared" si="34"/>
        <v>#N/A</v>
      </c>
      <c r="AH213" t="str">
        <f>IF(IFERROR(IF(IF(AF213="--",INDEX(D:D,MATCH(AE213,INDEX(B:B,MATCH(AE213,B:B,)+1):B10727,)+MATCH(AE213,B:B,)))=D213,VLOOKUP(AE213,B:D,3,0),IF(AF213="--",INDEX(D:D,MATCH(AE213,INDEX(B:B,MATCH(AE213,B:B,)+1):B10727,)+MATCH(AE213,B:B,)),"---")),"---")=AD213,"---",IFERROR(IF(IF(AF213="--",INDEX(D:D,MATCH(AE213,INDEX(B:B,MATCH(AE213,B:B,)+1):B10727,)+MATCH(AE213,B:B,)))=AD213,VLOOKUP(AE213,B:D,3,0),IF(AF213="--",INDEX(D:D,MATCH(AE213,INDEX(B:B,MATCH(AE213,B:B,)+1):B10727,)+MATCH(AE213,B:B,)),"---")),"---"))</f>
        <v>---</v>
      </c>
      <c r="AI213" t="str">
        <f t="shared" si="35"/>
        <v>--</v>
      </c>
      <c r="AJ213" t="str">
        <f>IF(COUNTIF(CALC_CONN_TEI0185_REV03!F:F,IF(AH213&lt;&gt;"---",VLOOKUP(AD213,CALC_CONN_TEI0185_REV03!F:M,8,0),IF(IFERROR(IF(AD213=AH213,AI213,AH213),"---")="---","---",IF(COUNTIF(CALC_CONN_TEI0185_REV03!F:F,IFERROR(IF(AD213=AH213,AI213,AH213),"---"))&gt;0,"---",IFERROR(IF(AD213=AH213,AI213,AH213),"---")))))=1,IF(AH213&lt;&gt;"---",VLOOKUP(AD213,CALC_CONN_TEI0185_REV03!F:M,8,0),IF(IFERROR(IF(AD213=AH213,AI213,AH213),"---")="---","---",IF(COUNTIF(CALC_CONN_TEI0185_REV03!F:F,IFERROR(IF(AD213=AH213,AI213,AH213),"---"))&gt;0,"---",IFERROR(IF(AD213=AH213,AI213,AH213),"---")))),"---")</f>
        <v>---</v>
      </c>
      <c r="AK213" t="str">
        <f>IF(COUNTIF(CALC_CONN_TEI0185_REV03!F:F,IF(AH213&lt;&gt;"---",VLOOKUP(AD213,CALC_CONN_TEI0185_REV03!F:M,8,0),IF(IFERROR(IF(AD213=AH213,AI213,AH213),"---")="---","---",IF(COUNTIF(CALC_CONN_TEI0185_REV03!F:F,IFERROR(IF(AD213=AH213,AI213,AH213),"---"))&gt;0,"---",IFERROR(IF(AD213=AH213,AI213,AH213),"---")))))=0,IF(AH213&lt;&gt;"---",VLOOKUP(AD213,CALC_CONN_TEI0185_REV03!F:M,8,0),IF(IFERROR(IF(AD213=AH213,AI213,AH213),"---")="---","---",IF(COUNTIF(CALC_CONN_TEI0185_REV03!F:F,IFERROR(IF(AD213=AH213,AI213,AH213),"---"))&gt;0,"---",IFERROR(IF(AD213=AH213,AI213,AH213),"---")))),"---")</f>
        <v>---</v>
      </c>
    </row>
    <row r="214" spans="1:37" x14ac:dyDescent="0.25">
      <c r="A214" t="str">
        <f t="shared" si="27"/>
        <v>J3-J16</v>
      </c>
      <c r="B214" t="str">
        <f t="shared" si="28"/>
        <v>NetJ3_J16</v>
      </c>
      <c r="C214" t="str">
        <f t="shared" si="29"/>
        <v>J3-NetJ3_J16</v>
      </c>
      <c r="D214" t="str">
        <f t="shared" si="30"/>
        <v>J3-J16</v>
      </c>
      <c r="E214" t="s">
        <v>271</v>
      </c>
      <c r="F214" t="s">
        <v>853</v>
      </c>
      <c r="G214" t="s">
        <v>854</v>
      </c>
      <c r="L214" t="s">
        <v>855</v>
      </c>
      <c r="M214" t="s">
        <v>288</v>
      </c>
      <c r="N214">
        <v>75.583299999999994</v>
      </c>
      <c r="AB214" t="str">
        <f>B2B!D211</f>
        <v>J3</v>
      </c>
      <c r="AC214" t="str">
        <f>B2B!E211</f>
        <v>9</v>
      </c>
      <c r="AD214" t="str">
        <f t="shared" si="31"/>
        <v>J3-9</v>
      </c>
      <c r="AE214" t="e">
        <f t="shared" si="32"/>
        <v>#N/A</v>
      </c>
      <c r="AF214" t="str">
        <f t="shared" si="33"/>
        <v>--</v>
      </c>
      <c r="AG214" t="e">
        <f t="shared" si="34"/>
        <v>#N/A</v>
      </c>
      <c r="AH214" t="str">
        <f>IF(IFERROR(IF(IF(AF214="--",INDEX(D:D,MATCH(AE214,INDEX(B:B,MATCH(AE214,B:B,)+1):B10728,)+MATCH(AE214,B:B,)))=D214,VLOOKUP(AE214,B:D,3,0),IF(AF214="--",INDEX(D:D,MATCH(AE214,INDEX(B:B,MATCH(AE214,B:B,)+1):B10728,)+MATCH(AE214,B:B,)),"---")),"---")=AD214,"---",IFERROR(IF(IF(AF214="--",INDEX(D:D,MATCH(AE214,INDEX(B:B,MATCH(AE214,B:B,)+1):B10728,)+MATCH(AE214,B:B,)))=AD214,VLOOKUP(AE214,B:D,3,0),IF(AF214="--",INDEX(D:D,MATCH(AE214,INDEX(B:B,MATCH(AE214,B:B,)+1):B10728,)+MATCH(AE214,B:B,)),"---")),"---"))</f>
        <v>---</v>
      </c>
      <c r="AI214" t="str">
        <f t="shared" si="35"/>
        <v>--</v>
      </c>
      <c r="AJ214" t="str">
        <f>IF(COUNTIF(CALC_CONN_TEI0185_REV03!F:F,IF(AH214&lt;&gt;"---",VLOOKUP(AD214,CALC_CONN_TEI0185_REV03!F:M,8,0),IF(IFERROR(IF(AD214=AH214,AI214,AH214),"---")="---","---",IF(COUNTIF(CALC_CONN_TEI0185_REV03!F:F,IFERROR(IF(AD214=AH214,AI214,AH214),"---"))&gt;0,"---",IFERROR(IF(AD214=AH214,AI214,AH214),"---")))))=1,IF(AH214&lt;&gt;"---",VLOOKUP(AD214,CALC_CONN_TEI0185_REV03!F:M,8,0),IF(IFERROR(IF(AD214=AH214,AI214,AH214),"---")="---","---",IF(COUNTIF(CALC_CONN_TEI0185_REV03!F:F,IFERROR(IF(AD214=AH214,AI214,AH214),"---"))&gt;0,"---",IFERROR(IF(AD214=AH214,AI214,AH214),"---")))),"---")</f>
        <v>---</v>
      </c>
      <c r="AK214" t="str">
        <f>IF(COUNTIF(CALC_CONN_TEI0185_REV03!F:F,IF(AH214&lt;&gt;"---",VLOOKUP(AD214,CALC_CONN_TEI0185_REV03!F:M,8,0),IF(IFERROR(IF(AD214=AH214,AI214,AH214),"---")="---","---",IF(COUNTIF(CALC_CONN_TEI0185_REV03!F:F,IFERROR(IF(AD214=AH214,AI214,AH214),"---"))&gt;0,"---",IFERROR(IF(AD214=AH214,AI214,AH214),"---")))))=0,IF(AH214&lt;&gt;"---",VLOOKUP(AD214,CALC_CONN_TEI0185_REV03!F:M,8,0),IF(IFERROR(IF(AD214=AH214,AI214,AH214),"---")="---","---",IF(COUNTIF(CALC_CONN_TEI0185_REV03!F:F,IFERROR(IF(AD214=AH214,AI214,AH214),"---"))&gt;0,"---",IFERROR(IF(AD214=AH214,AI214,AH214),"---")))),"---")</f>
        <v>---</v>
      </c>
    </row>
    <row r="215" spans="1:37" x14ac:dyDescent="0.25">
      <c r="A215" t="str">
        <f t="shared" si="27"/>
        <v>J3-J18</v>
      </c>
      <c r="B215" t="str">
        <f t="shared" si="28"/>
        <v>NetJ3_J18</v>
      </c>
      <c r="C215" t="str">
        <f t="shared" si="29"/>
        <v>J3-NetJ3_J18</v>
      </c>
      <c r="D215" t="str">
        <f t="shared" si="30"/>
        <v>J3-J18</v>
      </c>
      <c r="E215" t="s">
        <v>271</v>
      </c>
      <c r="F215" t="s">
        <v>856</v>
      </c>
      <c r="G215" t="s">
        <v>857</v>
      </c>
      <c r="L215" t="s">
        <v>858</v>
      </c>
      <c r="M215" t="s">
        <v>288</v>
      </c>
      <c r="N215">
        <v>64.618700000000004</v>
      </c>
      <c r="AB215" t="str">
        <f>B2B!D212</f>
        <v>J3</v>
      </c>
      <c r="AC215" t="str">
        <f>B2B!E212</f>
        <v>10</v>
      </c>
      <c r="AD215" t="str">
        <f t="shared" si="31"/>
        <v>J3-10</v>
      </c>
      <c r="AE215" t="e">
        <f t="shared" si="32"/>
        <v>#N/A</v>
      </c>
      <c r="AF215" t="str">
        <f t="shared" si="33"/>
        <v>--</v>
      </c>
      <c r="AG215" t="e">
        <f t="shared" si="34"/>
        <v>#N/A</v>
      </c>
      <c r="AH215" t="str">
        <f>IF(IFERROR(IF(IF(AF215="--",INDEX(D:D,MATCH(AE215,INDEX(B:B,MATCH(AE215,B:B,)+1):B10729,)+MATCH(AE215,B:B,)))=D215,VLOOKUP(AE215,B:D,3,0),IF(AF215="--",INDEX(D:D,MATCH(AE215,INDEX(B:B,MATCH(AE215,B:B,)+1):B10729,)+MATCH(AE215,B:B,)),"---")),"---")=AD215,"---",IFERROR(IF(IF(AF215="--",INDEX(D:D,MATCH(AE215,INDEX(B:B,MATCH(AE215,B:B,)+1):B10729,)+MATCH(AE215,B:B,)))=AD215,VLOOKUP(AE215,B:D,3,0),IF(AF215="--",INDEX(D:D,MATCH(AE215,INDEX(B:B,MATCH(AE215,B:B,)+1):B10729,)+MATCH(AE215,B:B,)),"---")),"---"))</f>
        <v>---</v>
      </c>
      <c r="AI215" t="str">
        <f t="shared" si="35"/>
        <v>--</v>
      </c>
      <c r="AJ215" t="str">
        <f>IF(COUNTIF(CALC_CONN_TEI0185_REV03!F:F,IF(AH215&lt;&gt;"---",VLOOKUP(AD215,CALC_CONN_TEI0185_REV03!F:M,8,0),IF(IFERROR(IF(AD215=AH215,AI215,AH215),"---")="---","---",IF(COUNTIF(CALC_CONN_TEI0185_REV03!F:F,IFERROR(IF(AD215=AH215,AI215,AH215),"---"))&gt;0,"---",IFERROR(IF(AD215=AH215,AI215,AH215),"---")))))=1,IF(AH215&lt;&gt;"---",VLOOKUP(AD215,CALC_CONN_TEI0185_REV03!F:M,8,0),IF(IFERROR(IF(AD215=AH215,AI215,AH215),"---")="---","---",IF(COUNTIF(CALC_CONN_TEI0185_REV03!F:F,IFERROR(IF(AD215=AH215,AI215,AH215),"---"))&gt;0,"---",IFERROR(IF(AD215=AH215,AI215,AH215),"---")))),"---")</f>
        <v>---</v>
      </c>
      <c r="AK215" t="str">
        <f>IF(COUNTIF(CALC_CONN_TEI0185_REV03!F:F,IF(AH215&lt;&gt;"---",VLOOKUP(AD215,CALC_CONN_TEI0185_REV03!F:M,8,0),IF(IFERROR(IF(AD215=AH215,AI215,AH215),"---")="---","---",IF(COUNTIF(CALC_CONN_TEI0185_REV03!F:F,IFERROR(IF(AD215=AH215,AI215,AH215),"---"))&gt;0,"---",IFERROR(IF(AD215=AH215,AI215,AH215),"---")))))=0,IF(AH215&lt;&gt;"---",VLOOKUP(AD215,CALC_CONN_TEI0185_REV03!F:M,8,0),IF(IFERROR(IF(AD215=AH215,AI215,AH215),"---")="---","---",IF(COUNTIF(CALC_CONN_TEI0185_REV03!F:F,IFERROR(IF(AD215=AH215,AI215,AH215),"---"))&gt;0,"---",IFERROR(IF(AD215=AH215,AI215,AH215),"---")))),"---")</f>
        <v>---</v>
      </c>
    </row>
    <row r="216" spans="1:37" x14ac:dyDescent="0.25">
      <c r="A216" t="str">
        <f t="shared" si="27"/>
        <v>J3-J19</v>
      </c>
      <c r="B216" t="str">
        <f t="shared" si="28"/>
        <v>NetJ3_J19</v>
      </c>
      <c r="C216" t="str">
        <f t="shared" si="29"/>
        <v>J3-NetJ3_J19</v>
      </c>
      <c r="D216" t="str">
        <f t="shared" si="30"/>
        <v>J3-J19</v>
      </c>
      <c r="E216" t="s">
        <v>271</v>
      </c>
      <c r="F216" t="s">
        <v>859</v>
      </c>
      <c r="G216" t="s">
        <v>860</v>
      </c>
      <c r="L216" t="s">
        <v>861</v>
      </c>
      <c r="M216" t="s">
        <v>288</v>
      </c>
      <c r="N216">
        <v>64.961500000000001</v>
      </c>
      <c r="AB216" t="str">
        <f>B2B!D213</f>
        <v>J3</v>
      </c>
      <c r="AC216" t="str">
        <f>B2B!E213</f>
        <v>11</v>
      </c>
      <c r="AD216" t="str">
        <f t="shared" si="31"/>
        <v>J3-11</v>
      </c>
      <c r="AE216" t="e">
        <f t="shared" si="32"/>
        <v>#N/A</v>
      </c>
      <c r="AF216" t="str">
        <f t="shared" si="33"/>
        <v>--</v>
      </c>
      <c r="AG216" t="e">
        <f t="shared" si="34"/>
        <v>#N/A</v>
      </c>
      <c r="AH216" t="str">
        <f>IF(IFERROR(IF(IF(AF216="--",INDEX(D:D,MATCH(AE216,INDEX(B:B,MATCH(AE216,B:B,)+1):B10730,)+MATCH(AE216,B:B,)))=D216,VLOOKUP(AE216,B:D,3,0),IF(AF216="--",INDEX(D:D,MATCH(AE216,INDEX(B:B,MATCH(AE216,B:B,)+1):B10730,)+MATCH(AE216,B:B,)),"---")),"---")=AD216,"---",IFERROR(IF(IF(AF216="--",INDEX(D:D,MATCH(AE216,INDEX(B:B,MATCH(AE216,B:B,)+1):B10730,)+MATCH(AE216,B:B,)))=AD216,VLOOKUP(AE216,B:D,3,0),IF(AF216="--",INDEX(D:D,MATCH(AE216,INDEX(B:B,MATCH(AE216,B:B,)+1):B10730,)+MATCH(AE216,B:B,)),"---")),"---"))</f>
        <v>---</v>
      </c>
      <c r="AI216" t="str">
        <f t="shared" si="35"/>
        <v>--</v>
      </c>
      <c r="AJ216" t="str">
        <f>IF(COUNTIF(CALC_CONN_TEI0185_REV03!F:F,IF(AH216&lt;&gt;"---",VLOOKUP(AD216,CALC_CONN_TEI0185_REV03!F:M,8,0),IF(IFERROR(IF(AD216=AH216,AI216,AH216),"---")="---","---",IF(COUNTIF(CALC_CONN_TEI0185_REV03!F:F,IFERROR(IF(AD216=AH216,AI216,AH216),"---"))&gt;0,"---",IFERROR(IF(AD216=AH216,AI216,AH216),"---")))))=1,IF(AH216&lt;&gt;"---",VLOOKUP(AD216,CALC_CONN_TEI0185_REV03!F:M,8,0),IF(IFERROR(IF(AD216=AH216,AI216,AH216),"---")="---","---",IF(COUNTIF(CALC_CONN_TEI0185_REV03!F:F,IFERROR(IF(AD216=AH216,AI216,AH216),"---"))&gt;0,"---",IFERROR(IF(AD216=AH216,AI216,AH216),"---")))),"---")</f>
        <v>---</v>
      </c>
      <c r="AK216" t="str">
        <f>IF(COUNTIF(CALC_CONN_TEI0185_REV03!F:F,IF(AH216&lt;&gt;"---",VLOOKUP(AD216,CALC_CONN_TEI0185_REV03!F:M,8,0),IF(IFERROR(IF(AD216=AH216,AI216,AH216),"---")="---","---",IF(COUNTIF(CALC_CONN_TEI0185_REV03!F:F,IFERROR(IF(AD216=AH216,AI216,AH216),"---"))&gt;0,"---",IFERROR(IF(AD216=AH216,AI216,AH216),"---")))))=0,IF(AH216&lt;&gt;"---",VLOOKUP(AD216,CALC_CONN_TEI0185_REV03!F:M,8,0),IF(IFERROR(IF(AD216=AH216,AI216,AH216),"---")="---","---",IF(COUNTIF(CALC_CONN_TEI0185_REV03!F:F,IFERROR(IF(AD216=AH216,AI216,AH216),"---"))&gt;0,"---",IFERROR(IF(AD216=AH216,AI216,AH216),"---")))),"---")</f>
        <v>---</v>
      </c>
    </row>
    <row r="217" spans="1:37" x14ac:dyDescent="0.25">
      <c r="A217" t="str">
        <f t="shared" si="27"/>
        <v>J3-J21</v>
      </c>
      <c r="B217" t="str">
        <f t="shared" si="28"/>
        <v>NetJ3_J21</v>
      </c>
      <c r="C217" t="str">
        <f t="shared" si="29"/>
        <v>J3-NetJ3_J21</v>
      </c>
      <c r="D217" t="str">
        <f t="shared" si="30"/>
        <v>J3-J21</v>
      </c>
      <c r="E217" t="s">
        <v>271</v>
      </c>
      <c r="F217" t="s">
        <v>862</v>
      </c>
      <c r="G217" t="s">
        <v>863</v>
      </c>
      <c r="L217" t="s">
        <v>864</v>
      </c>
      <c r="M217" t="s">
        <v>288</v>
      </c>
      <c r="N217">
        <v>2.5305</v>
      </c>
      <c r="AB217" t="str">
        <f>B2B!D214</f>
        <v>J3</v>
      </c>
      <c r="AC217" t="str">
        <f>B2B!E214</f>
        <v>12</v>
      </c>
      <c r="AD217" t="str">
        <f t="shared" si="31"/>
        <v>J3-12</v>
      </c>
      <c r="AE217" t="e">
        <f t="shared" si="32"/>
        <v>#N/A</v>
      </c>
      <c r="AF217" t="str">
        <f t="shared" si="33"/>
        <v>--</v>
      </c>
      <c r="AG217" t="e">
        <f t="shared" si="34"/>
        <v>#N/A</v>
      </c>
      <c r="AH217" t="str">
        <f>IF(IFERROR(IF(IF(AF217="--",INDEX(D:D,MATCH(AE217,INDEX(B:B,MATCH(AE217,B:B,)+1):B10731,)+MATCH(AE217,B:B,)))=D217,VLOOKUP(AE217,B:D,3,0),IF(AF217="--",INDEX(D:D,MATCH(AE217,INDEX(B:B,MATCH(AE217,B:B,)+1):B10731,)+MATCH(AE217,B:B,)),"---")),"---")=AD217,"---",IFERROR(IF(IF(AF217="--",INDEX(D:D,MATCH(AE217,INDEX(B:B,MATCH(AE217,B:B,)+1):B10731,)+MATCH(AE217,B:B,)))=AD217,VLOOKUP(AE217,B:D,3,0),IF(AF217="--",INDEX(D:D,MATCH(AE217,INDEX(B:B,MATCH(AE217,B:B,)+1):B10731,)+MATCH(AE217,B:B,)),"---")),"---"))</f>
        <v>---</v>
      </c>
      <c r="AI217" t="str">
        <f t="shared" si="35"/>
        <v>--</v>
      </c>
      <c r="AJ217" t="str">
        <f>IF(COUNTIF(CALC_CONN_TEI0185_REV03!F:F,IF(AH217&lt;&gt;"---",VLOOKUP(AD217,CALC_CONN_TEI0185_REV03!F:M,8,0),IF(IFERROR(IF(AD217=AH217,AI217,AH217),"---")="---","---",IF(COUNTIF(CALC_CONN_TEI0185_REV03!F:F,IFERROR(IF(AD217=AH217,AI217,AH217),"---"))&gt;0,"---",IFERROR(IF(AD217=AH217,AI217,AH217),"---")))))=1,IF(AH217&lt;&gt;"---",VLOOKUP(AD217,CALC_CONN_TEI0185_REV03!F:M,8,0),IF(IFERROR(IF(AD217=AH217,AI217,AH217),"---")="---","---",IF(COUNTIF(CALC_CONN_TEI0185_REV03!F:F,IFERROR(IF(AD217=AH217,AI217,AH217),"---"))&gt;0,"---",IFERROR(IF(AD217=AH217,AI217,AH217),"---")))),"---")</f>
        <v>---</v>
      </c>
      <c r="AK217" t="str">
        <f>IF(COUNTIF(CALC_CONN_TEI0185_REV03!F:F,IF(AH217&lt;&gt;"---",VLOOKUP(AD217,CALC_CONN_TEI0185_REV03!F:M,8,0),IF(IFERROR(IF(AD217=AH217,AI217,AH217),"---")="---","---",IF(COUNTIF(CALC_CONN_TEI0185_REV03!F:F,IFERROR(IF(AD217=AH217,AI217,AH217),"---"))&gt;0,"---",IFERROR(IF(AD217=AH217,AI217,AH217),"---")))))=0,IF(AH217&lt;&gt;"---",VLOOKUP(AD217,CALC_CONN_TEI0185_REV03!F:M,8,0),IF(IFERROR(IF(AD217=AH217,AI217,AH217),"---")="---","---",IF(COUNTIF(CALC_CONN_TEI0185_REV03!F:F,IFERROR(IF(AD217=AH217,AI217,AH217),"---"))&gt;0,"---",IFERROR(IF(AD217=AH217,AI217,AH217),"---")))),"---")</f>
        <v>---</v>
      </c>
    </row>
    <row r="218" spans="1:37" x14ac:dyDescent="0.25">
      <c r="A218" t="str">
        <f t="shared" si="27"/>
        <v>J3-J22</v>
      </c>
      <c r="B218" t="str">
        <f t="shared" si="28"/>
        <v>NetJ3_J22</v>
      </c>
      <c r="C218" t="str">
        <f t="shared" si="29"/>
        <v>J3-NetJ3_J22</v>
      </c>
      <c r="D218" t="str">
        <f t="shared" si="30"/>
        <v>J3-J22</v>
      </c>
      <c r="E218" t="s">
        <v>271</v>
      </c>
      <c r="F218" t="s">
        <v>865</v>
      </c>
      <c r="G218" t="s">
        <v>866</v>
      </c>
      <c r="L218" t="s">
        <v>867</v>
      </c>
      <c r="M218" t="s">
        <v>288</v>
      </c>
      <c r="N218">
        <v>2.5305</v>
      </c>
      <c r="AB218" t="str">
        <f>B2B!D215</f>
        <v>J3</v>
      </c>
      <c r="AC218" t="str">
        <f>B2B!E215</f>
        <v>13</v>
      </c>
      <c r="AD218" t="str">
        <f t="shared" si="31"/>
        <v>J3-13</v>
      </c>
      <c r="AE218" t="e">
        <f t="shared" si="32"/>
        <v>#N/A</v>
      </c>
      <c r="AF218" t="str">
        <f t="shared" si="33"/>
        <v>--</v>
      </c>
      <c r="AG218" t="e">
        <f t="shared" si="34"/>
        <v>#N/A</v>
      </c>
      <c r="AH218" t="str">
        <f>IF(IFERROR(IF(IF(AF218="--",INDEX(D:D,MATCH(AE218,INDEX(B:B,MATCH(AE218,B:B,)+1):B10732,)+MATCH(AE218,B:B,)))=D218,VLOOKUP(AE218,B:D,3,0),IF(AF218="--",INDEX(D:D,MATCH(AE218,INDEX(B:B,MATCH(AE218,B:B,)+1):B10732,)+MATCH(AE218,B:B,)),"---")),"---")=AD218,"---",IFERROR(IF(IF(AF218="--",INDEX(D:D,MATCH(AE218,INDEX(B:B,MATCH(AE218,B:B,)+1):B10732,)+MATCH(AE218,B:B,)))=AD218,VLOOKUP(AE218,B:D,3,0),IF(AF218="--",INDEX(D:D,MATCH(AE218,INDEX(B:B,MATCH(AE218,B:B,)+1):B10732,)+MATCH(AE218,B:B,)),"---")),"---"))</f>
        <v>---</v>
      </c>
      <c r="AI218" t="str">
        <f t="shared" si="35"/>
        <v>--</v>
      </c>
      <c r="AJ218" t="str">
        <f>IF(COUNTIF(CALC_CONN_TEI0185_REV03!F:F,IF(AH218&lt;&gt;"---",VLOOKUP(AD218,CALC_CONN_TEI0185_REV03!F:M,8,0),IF(IFERROR(IF(AD218=AH218,AI218,AH218),"---")="---","---",IF(COUNTIF(CALC_CONN_TEI0185_REV03!F:F,IFERROR(IF(AD218=AH218,AI218,AH218),"---"))&gt;0,"---",IFERROR(IF(AD218=AH218,AI218,AH218),"---")))))=1,IF(AH218&lt;&gt;"---",VLOOKUP(AD218,CALC_CONN_TEI0185_REV03!F:M,8,0),IF(IFERROR(IF(AD218=AH218,AI218,AH218),"---")="---","---",IF(COUNTIF(CALC_CONN_TEI0185_REV03!F:F,IFERROR(IF(AD218=AH218,AI218,AH218),"---"))&gt;0,"---",IFERROR(IF(AD218=AH218,AI218,AH218),"---")))),"---")</f>
        <v>---</v>
      </c>
      <c r="AK218" t="str">
        <f>IF(COUNTIF(CALC_CONN_TEI0185_REV03!F:F,IF(AH218&lt;&gt;"---",VLOOKUP(AD218,CALC_CONN_TEI0185_REV03!F:M,8,0),IF(IFERROR(IF(AD218=AH218,AI218,AH218),"---")="---","---",IF(COUNTIF(CALC_CONN_TEI0185_REV03!F:F,IFERROR(IF(AD218=AH218,AI218,AH218),"---"))&gt;0,"---",IFERROR(IF(AD218=AH218,AI218,AH218),"---")))))=0,IF(AH218&lt;&gt;"---",VLOOKUP(AD218,CALC_CONN_TEI0185_REV03!F:M,8,0),IF(IFERROR(IF(AD218=AH218,AI218,AH218),"---")="---","---",IF(COUNTIF(CALC_CONN_TEI0185_REV03!F:F,IFERROR(IF(AD218=AH218,AI218,AH218),"---"))&gt;0,"---",IFERROR(IF(AD218=AH218,AI218,AH218),"---")))),"---")</f>
        <v>---</v>
      </c>
    </row>
    <row r="219" spans="1:37" x14ac:dyDescent="0.25">
      <c r="A219" t="str">
        <f t="shared" si="27"/>
        <v>J3-J24</v>
      </c>
      <c r="B219" t="str">
        <f t="shared" si="28"/>
        <v>NetJ3_J24</v>
      </c>
      <c r="C219" t="str">
        <f t="shared" si="29"/>
        <v>J3-NetJ3_J24</v>
      </c>
      <c r="D219" t="str">
        <f t="shared" si="30"/>
        <v>J3-J24</v>
      </c>
      <c r="E219" t="s">
        <v>271</v>
      </c>
      <c r="F219" t="s">
        <v>868</v>
      </c>
      <c r="G219" t="s">
        <v>869</v>
      </c>
      <c r="L219" t="s">
        <v>870</v>
      </c>
      <c r="M219" t="s">
        <v>288</v>
      </c>
      <c r="N219">
        <v>2.5305</v>
      </c>
      <c r="AB219" t="str">
        <f>B2B!D216</f>
        <v>J3</v>
      </c>
      <c r="AC219" t="str">
        <f>B2B!E216</f>
        <v>14</v>
      </c>
      <c r="AD219" t="str">
        <f t="shared" si="31"/>
        <v>J3-14</v>
      </c>
      <c r="AE219" t="e">
        <f t="shared" si="32"/>
        <v>#N/A</v>
      </c>
      <c r="AF219" t="str">
        <f t="shared" si="33"/>
        <v>--</v>
      </c>
      <c r="AG219" t="e">
        <f t="shared" si="34"/>
        <v>#N/A</v>
      </c>
      <c r="AH219" t="str">
        <f>IF(IFERROR(IF(IF(AF219="--",INDEX(D:D,MATCH(AE219,INDEX(B:B,MATCH(AE219,B:B,)+1):B10733,)+MATCH(AE219,B:B,)))=D219,VLOOKUP(AE219,B:D,3,0),IF(AF219="--",INDEX(D:D,MATCH(AE219,INDEX(B:B,MATCH(AE219,B:B,)+1):B10733,)+MATCH(AE219,B:B,)),"---")),"---")=AD219,"---",IFERROR(IF(IF(AF219="--",INDEX(D:D,MATCH(AE219,INDEX(B:B,MATCH(AE219,B:B,)+1):B10733,)+MATCH(AE219,B:B,)))=AD219,VLOOKUP(AE219,B:D,3,0),IF(AF219="--",INDEX(D:D,MATCH(AE219,INDEX(B:B,MATCH(AE219,B:B,)+1):B10733,)+MATCH(AE219,B:B,)),"---")),"---"))</f>
        <v>---</v>
      </c>
      <c r="AI219" t="str">
        <f t="shared" si="35"/>
        <v>--</v>
      </c>
      <c r="AJ219" t="str">
        <f>IF(COUNTIF(CALC_CONN_TEI0185_REV03!F:F,IF(AH219&lt;&gt;"---",VLOOKUP(AD219,CALC_CONN_TEI0185_REV03!F:M,8,0),IF(IFERROR(IF(AD219=AH219,AI219,AH219),"---")="---","---",IF(COUNTIF(CALC_CONN_TEI0185_REV03!F:F,IFERROR(IF(AD219=AH219,AI219,AH219),"---"))&gt;0,"---",IFERROR(IF(AD219=AH219,AI219,AH219),"---")))))=1,IF(AH219&lt;&gt;"---",VLOOKUP(AD219,CALC_CONN_TEI0185_REV03!F:M,8,0),IF(IFERROR(IF(AD219=AH219,AI219,AH219),"---")="---","---",IF(COUNTIF(CALC_CONN_TEI0185_REV03!F:F,IFERROR(IF(AD219=AH219,AI219,AH219),"---"))&gt;0,"---",IFERROR(IF(AD219=AH219,AI219,AH219),"---")))),"---")</f>
        <v>---</v>
      </c>
      <c r="AK219" t="str">
        <f>IF(COUNTIF(CALC_CONN_TEI0185_REV03!F:F,IF(AH219&lt;&gt;"---",VLOOKUP(AD219,CALC_CONN_TEI0185_REV03!F:M,8,0),IF(IFERROR(IF(AD219=AH219,AI219,AH219),"---")="---","---",IF(COUNTIF(CALC_CONN_TEI0185_REV03!F:F,IFERROR(IF(AD219=AH219,AI219,AH219),"---"))&gt;0,"---",IFERROR(IF(AD219=AH219,AI219,AH219),"---")))))=0,IF(AH219&lt;&gt;"---",VLOOKUP(AD219,CALC_CONN_TEI0185_REV03!F:M,8,0),IF(IFERROR(IF(AD219=AH219,AI219,AH219),"---")="---","---",IF(COUNTIF(CALC_CONN_TEI0185_REV03!F:F,IFERROR(IF(AD219=AH219,AI219,AH219),"---"))&gt;0,"---",IFERROR(IF(AD219=AH219,AI219,AH219),"---")))),"---")</f>
        <v>---</v>
      </c>
    </row>
    <row r="220" spans="1:37" x14ac:dyDescent="0.25">
      <c r="A220" t="str">
        <f t="shared" si="27"/>
        <v>J3-J25</v>
      </c>
      <c r="B220" t="str">
        <f t="shared" si="28"/>
        <v>NetJ3_J25</v>
      </c>
      <c r="C220" t="str">
        <f t="shared" si="29"/>
        <v>J3-NetJ3_J25</v>
      </c>
      <c r="D220" t="str">
        <f t="shared" si="30"/>
        <v>J3-J25</v>
      </c>
      <c r="E220" t="s">
        <v>271</v>
      </c>
      <c r="F220" t="s">
        <v>871</v>
      </c>
      <c r="G220" t="s">
        <v>872</v>
      </c>
      <c r="L220" t="s">
        <v>873</v>
      </c>
      <c r="M220" t="s">
        <v>288</v>
      </c>
      <c r="N220">
        <v>2.5305</v>
      </c>
      <c r="AB220" t="str">
        <f>B2B!D217</f>
        <v>J3</v>
      </c>
      <c r="AC220" t="str">
        <f>B2B!E217</f>
        <v>15</v>
      </c>
      <c r="AD220" t="str">
        <f t="shared" si="31"/>
        <v>J3-15</v>
      </c>
      <c r="AE220" t="e">
        <f t="shared" si="32"/>
        <v>#N/A</v>
      </c>
      <c r="AF220" t="str">
        <f t="shared" si="33"/>
        <v>--</v>
      </c>
      <c r="AG220" t="e">
        <f t="shared" si="34"/>
        <v>#N/A</v>
      </c>
      <c r="AH220" t="str">
        <f>IF(IFERROR(IF(IF(AF220="--",INDEX(D:D,MATCH(AE220,INDEX(B:B,MATCH(AE220,B:B,)+1):B10734,)+MATCH(AE220,B:B,)))=D220,VLOOKUP(AE220,B:D,3,0),IF(AF220="--",INDEX(D:D,MATCH(AE220,INDEX(B:B,MATCH(AE220,B:B,)+1):B10734,)+MATCH(AE220,B:B,)),"---")),"---")=AD220,"---",IFERROR(IF(IF(AF220="--",INDEX(D:D,MATCH(AE220,INDEX(B:B,MATCH(AE220,B:B,)+1):B10734,)+MATCH(AE220,B:B,)))=AD220,VLOOKUP(AE220,B:D,3,0),IF(AF220="--",INDEX(D:D,MATCH(AE220,INDEX(B:B,MATCH(AE220,B:B,)+1):B10734,)+MATCH(AE220,B:B,)),"---")),"---"))</f>
        <v>---</v>
      </c>
      <c r="AI220" t="str">
        <f t="shared" si="35"/>
        <v>--</v>
      </c>
      <c r="AJ220" t="str">
        <f>IF(COUNTIF(CALC_CONN_TEI0185_REV03!F:F,IF(AH220&lt;&gt;"---",VLOOKUP(AD220,CALC_CONN_TEI0185_REV03!F:M,8,0),IF(IFERROR(IF(AD220=AH220,AI220,AH220),"---")="---","---",IF(COUNTIF(CALC_CONN_TEI0185_REV03!F:F,IFERROR(IF(AD220=AH220,AI220,AH220),"---"))&gt;0,"---",IFERROR(IF(AD220=AH220,AI220,AH220),"---")))))=1,IF(AH220&lt;&gt;"---",VLOOKUP(AD220,CALC_CONN_TEI0185_REV03!F:M,8,0),IF(IFERROR(IF(AD220=AH220,AI220,AH220),"---")="---","---",IF(COUNTIF(CALC_CONN_TEI0185_REV03!F:F,IFERROR(IF(AD220=AH220,AI220,AH220),"---"))&gt;0,"---",IFERROR(IF(AD220=AH220,AI220,AH220),"---")))),"---")</f>
        <v>---</v>
      </c>
      <c r="AK220" t="str">
        <f>IF(COUNTIF(CALC_CONN_TEI0185_REV03!F:F,IF(AH220&lt;&gt;"---",VLOOKUP(AD220,CALC_CONN_TEI0185_REV03!F:M,8,0),IF(IFERROR(IF(AD220=AH220,AI220,AH220),"---")="---","---",IF(COUNTIF(CALC_CONN_TEI0185_REV03!F:F,IFERROR(IF(AD220=AH220,AI220,AH220),"---"))&gt;0,"---",IFERROR(IF(AD220=AH220,AI220,AH220),"---")))))=0,IF(AH220&lt;&gt;"---",VLOOKUP(AD220,CALC_CONN_TEI0185_REV03!F:M,8,0),IF(IFERROR(IF(AD220=AH220,AI220,AH220),"---")="---","---",IF(COUNTIF(CALC_CONN_TEI0185_REV03!F:F,IFERROR(IF(AD220=AH220,AI220,AH220),"---"))&gt;0,"---",IFERROR(IF(AD220=AH220,AI220,AH220),"---")))),"---")</f>
        <v>---</v>
      </c>
    </row>
    <row r="221" spans="1:37" x14ac:dyDescent="0.25">
      <c r="A221" t="str">
        <f t="shared" si="27"/>
        <v>J3-J27</v>
      </c>
      <c r="B221" t="str">
        <f t="shared" si="28"/>
        <v>NetJ3_J27</v>
      </c>
      <c r="C221" t="str">
        <f t="shared" si="29"/>
        <v>J3-NetJ3_J27</v>
      </c>
      <c r="D221" t="str">
        <f t="shared" si="30"/>
        <v>J3-J27</v>
      </c>
      <c r="E221" t="s">
        <v>271</v>
      </c>
      <c r="F221" t="s">
        <v>874</v>
      </c>
      <c r="G221" t="s">
        <v>875</v>
      </c>
      <c r="L221" t="s">
        <v>876</v>
      </c>
      <c r="M221" t="s">
        <v>288</v>
      </c>
      <c r="N221">
        <v>16.895499999999998</v>
      </c>
      <c r="AB221" t="str">
        <f>B2B!D218</f>
        <v>J3</v>
      </c>
      <c r="AC221" t="str">
        <f>B2B!E218</f>
        <v>16</v>
      </c>
      <c r="AD221" t="str">
        <f t="shared" si="31"/>
        <v>J3-16</v>
      </c>
      <c r="AE221" t="e">
        <f t="shared" si="32"/>
        <v>#N/A</v>
      </c>
      <c r="AF221" t="str">
        <f t="shared" si="33"/>
        <v>--</v>
      </c>
      <c r="AG221" t="e">
        <f t="shared" si="34"/>
        <v>#N/A</v>
      </c>
      <c r="AH221" t="str">
        <f>IF(IFERROR(IF(IF(AF221="--",INDEX(D:D,MATCH(AE221,INDEX(B:B,MATCH(AE221,B:B,)+1):B10735,)+MATCH(AE221,B:B,)))=D221,VLOOKUP(AE221,B:D,3,0),IF(AF221="--",INDEX(D:D,MATCH(AE221,INDEX(B:B,MATCH(AE221,B:B,)+1):B10735,)+MATCH(AE221,B:B,)),"---")),"---")=AD221,"---",IFERROR(IF(IF(AF221="--",INDEX(D:D,MATCH(AE221,INDEX(B:B,MATCH(AE221,B:B,)+1):B10735,)+MATCH(AE221,B:B,)))=AD221,VLOOKUP(AE221,B:D,3,0),IF(AF221="--",INDEX(D:D,MATCH(AE221,INDEX(B:B,MATCH(AE221,B:B,)+1):B10735,)+MATCH(AE221,B:B,)),"---")),"---"))</f>
        <v>---</v>
      </c>
      <c r="AI221" t="str">
        <f t="shared" si="35"/>
        <v>--</v>
      </c>
      <c r="AJ221" t="str">
        <f>IF(COUNTIF(CALC_CONN_TEI0185_REV03!F:F,IF(AH221&lt;&gt;"---",VLOOKUP(AD221,CALC_CONN_TEI0185_REV03!F:M,8,0),IF(IFERROR(IF(AD221=AH221,AI221,AH221),"---")="---","---",IF(COUNTIF(CALC_CONN_TEI0185_REV03!F:F,IFERROR(IF(AD221=AH221,AI221,AH221),"---"))&gt;0,"---",IFERROR(IF(AD221=AH221,AI221,AH221),"---")))))=1,IF(AH221&lt;&gt;"---",VLOOKUP(AD221,CALC_CONN_TEI0185_REV03!F:M,8,0),IF(IFERROR(IF(AD221=AH221,AI221,AH221),"---")="---","---",IF(COUNTIF(CALC_CONN_TEI0185_REV03!F:F,IFERROR(IF(AD221=AH221,AI221,AH221),"---"))&gt;0,"---",IFERROR(IF(AD221=AH221,AI221,AH221),"---")))),"---")</f>
        <v>---</v>
      </c>
      <c r="AK221" t="str">
        <f>IF(COUNTIF(CALC_CONN_TEI0185_REV03!F:F,IF(AH221&lt;&gt;"---",VLOOKUP(AD221,CALC_CONN_TEI0185_REV03!F:M,8,0),IF(IFERROR(IF(AD221=AH221,AI221,AH221),"---")="---","---",IF(COUNTIF(CALC_CONN_TEI0185_REV03!F:F,IFERROR(IF(AD221=AH221,AI221,AH221),"---"))&gt;0,"---",IFERROR(IF(AD221=AH221,AI221,AH221),"---")))))=0,IF(AH221&lt;&gt;"---",VLOOKUP(AD221,CALC_CONN_TEI0185_REV03!F:M,8,0),IF(IFERROR(IF(AD221=AH221,AI221,AH221),"---")="---","---",IF(COUNTIF(CALC_CONN_TEI0185_REV03!F:F,IFERROR(IF(AD221=AH221,AI221,AH221),"---"))&gt;0,"---",IFERROR(IF(AD221=AH221,AI221,AH221),"---")))),"---")</f>
        <v>---</v>
      </c>
    </row>
    <row r="222" spans="1:37" x14ac:dyDescent="0.25">
      <c r="A222" t="str">
        <f t="shared" si="27"/>
        <v>J3-J28</v>
      </c>
      <c r="B222" t="str">
        <f t="shared" si="28"/>
        <v>NetJ3_J28</v>
      </c>
      <c r="C222" t="str">
        <f t="shared" si="29"/>
        <v>J3-NetJ3_J28</v>
      </c>
      <c r="D222" t="str">
        <f t="shared" si="30"/>
        <v>J3-J28</v>
      </c>
      <c r="E222" t="s">
        <v>271</v>
      </c>
      <c r="F222" t="s">
        <v>877</v>
      </c>
      <c r="G222" t="s">
        <v>878</v>
      </c>
      <c r="L222" t="s">
        <v>879</v>
      </c>
      <c r="M222" t="s">
        <v>288</v>
      </c>
      <c r="N222">
        <v>13.8222</v>
      </c>
      <c r="AB222" t="str">
        <f>B2B!D219</f>
        <v>J3</v>
      </c>
      <c r="AC222" t="str">
        <f>B2B!E219</f>
        <v>17</v>
      </c>
      <c r="AD222" t="str">
        <f t="shared" si="31"/>
        <v>J3-17</v>
      </c>
      <c r="AE222" t="e">
        <f t="shared" si="32"/>
        <v>#N/A</v>
      </c>
      <c r="AF222" t="str">
        <f t="shared" si="33"/>
        <v>--</v>
      </c>
      <c r="AG222" t="e">
        <f t="shared" si="34"/>
        <v>#N/A</v>
      </c>
      <c r="AH222" t="str">
        <f>IF(IFERROR(IF(IF(AF222="--",INDEX(D:D,MATCH(AE222,INDEX(B:B,MATCH(AE222,B:B,)+1):B10736,)+MATCH(AE222,B:B,)))=D222,VLOOKUP(AE222,B:D,3,0),IF(AF222="--",INDEX(D:D,MATCH(AE222,INDEX(B:B,MATCH(AE222,B:B,)+1):B10736,)+MATCH(AE222,B:B,)),"---")),"---")=AD222,"---",IFERROR(IF(IF(AF222="--",INDEX(D:D,MATCH(AE222,INDEX(B:B,MATCH(AE222,B:B,)+1):B10736,)+MATCH(AE222,B:B,)))=AD222,VLOOKUP(AE222,B:D,3,0),IF(AF222="--",INDEX(D:D,MATCH(AE222,INDEX(B:B,MATCH(AE222,B:B,)+1):B10736,)+MATCH(AE222,B:B,)),"---")),"---"))</f>
        <v>---</v>
      </c>
      <c r="AI222" t="str">
        <f t="shared" si="35"/>
        <v>--</v>
      </c>
      <c r="AJ222" t="str">
        <f>IF(COUNTIF(CALC_CONN_TEI0185_REV03!F:F,IF(AH222&lt;&gt;"---",VLOOKUP(AD222,CALC_CONN_TEI0185_REV03!F:M,8,0),IF(IFERROR(IF(AD222=AH222,AI222,AH222),"---")="---","---",IF(COUNTIF(CALC_CONN_TEI0185_REV03!F:F,IFERROR(IF(AD222=AH222,AI222,AH222),"---"))&gt;0,"---",IFERROR(IF(AD222=AH222,AI222,AH222),"---")))))=1,IF(AH222&lt;&gt;"---",VLOOKUP(AD222,CALC_CONN_TEI0185_REV03!F:M,8,0),IF(IFERROR(IF(AD222=AH222,AI222,AH222),"---")="---","---",IF(COUNTIF(CALC_CONN_TEI0185_REV03!F:F,IFERROR(IF(AD222=AH222,AI222,AH222),"---"))&gt;0,"---",IFERROR(IF(AD222=AH222,AI222,AH222),"---")))),"---")</f>
        <v>---</v>
      </c>
      <c r="AK222" t="str">
        <f>IF(COUNTIF(CALC_CONN_TEI0185_REV03!F:F,IF(AH222&lt;&gt;"---",VLOOKUP(AD222,CALC_CONN_TEI0185_REV03!F:M,8,0),IF(IFERROR(IF(AD222=AH222,AI222,AH222),"---")="---","---",IF(COUNTIF(CALC_CONN_TEI0185_REV03!F:F,IFERROR(IF(AD222=AH222,AI222,AH222),"---"))&gt;0,"---",IFERROR(IF(AD222=AH222,AI222,AH222),"---")))))=0,IF(AH222&lt;&gt;"---",VLOOKUP(AD222,CALC_CONN_TEI0185_REV03!F:M,8,0),IF(IFERROR(IF(AD222=AH222,AI222,AH222),"---")="---","---",IF(COUNTIF(CALC_CONN_TEI0185_REV03!F:F,IFERROR(IF(AD222=AH222,AI222,AH222),"---"))&gt;0,"---",IFERROR(IF(AD222=AH222,AI222,AH222),"---")))),"---")</f>
        <v>---</v>
      </c>
    </row>
    <row r="223" spans="1:37" x14ac:dyDescent="0.25">
      <c r="A223" t="str">
        <f t="shared" si="27"/>
        <v>J3-J30</v>
      </c>
      <c r="B223" t="str">
        <f t="shared" si="28"/>
        <v>NetJ3_J30</v>
      </c>
      <c r="C223" t="str">
        <f t="shared" si="29"/>
        <v>J3-NetJ3_J30</v>
      </c>
      <c r="D223" t="str">
        <f t="shared" si="30"/>
        <v>J3-J30</v>
      </c>
      <c r="E223" t="s">
        <v>271</v>
      </c>
      <c r="F223" t="s">
        <v>880</v>
      </c>
      <c r="G223" t="s">
        <v>881</v>
      </c>
      <c r="L223" t="s">
        <v>882</v>
      </c>
      <c r="M223" t="s">
        <v>288</v>
      </c>
      <c r="N223">
        <v>13.8703</v>
      </c>
      <c r="AB223" t="str">
        <f>B2B!D220</f>
        <v>J3</v>
      </c>
      <c r="AC223" t="str">
        <f>B2B!E220</f>
        <v>18</v>
      </c>
      <c r="AD223" t="str">
        <f t="shared" si="31"/>
        <v>J3-18</v>
      </c>
      <c r="AE223" t="e">
        <f t="shared" si="32"/>
        <v>#N/A</v>
      </c>
      <c r="AF223" t="str">
        <f t="shared" si="33"/>
        <v>--</v>
      </c>
      <c r="AG223" t="e">
        <f t="shared" si="34"/>
        <v>#N/A</v>
      </c>
      <c r="AH223" t="str">
        <f>IF(IFERROR(IF(IF(AF223="--",INDEX(D:D,MATCH(AE223,INDEX(B:B,MATCH(AE223,B:B,)+1):B10737,)+MATCH(AE223,B:B,)))=D223,VLOOKUP(AE223,B:D,3,0),IF(AF223="--",INDEX(D:D,MATCH(AE223,INDEX(B:B,MATCH(AE223,B:B,)+1):B10737,)+MATCH(AE223,B:B,)),"---")),"---")=AD223,"---",IFERROR(IF(IF(AF223="--",INDEX(D:D,MATCH(AE223,INDEX(B:B,MATCH(AE223,B:B,)+1):B10737,)+MATCH(AE223,B:B,)))=AD223,VLOOKUP(AE223,B:D,3,0),IF(AF223="--",INDEX(D:D,MATCH(AE223,INDEX(B:B,MATCH(AE223,B:B,)+1):B10737,)+MATCH(AE223,B:B,)),"---")),"---"))</f>
        <v>---</v>
      </c>
      <c r="AI223" t="str">
        <f t="shared" si="35"/>
        <v>--</v>
      </c>
      <c r="AJ223" t="str">
        <f>IF(COUNTIF(CALC_CONN_TEI0185_REV03!F:F,IF(AH223&lt;&gt;"---",VLOOKUP(AD223,CALC_CONN_TEI0185_REV03!F:M,8,0),IF(IFERROR(IF(AD223=AH223,AI223,AH223),"---")="---","---",IF(COUNTIF(CALC_CONN_TEI0185_REV03!F:F,IFERROR(IF(AD223=AH223,AI223,AH223),"---"))&gt;0,"---",IFERROR(IF(AD223=AH223,AI223,AH223),"---")))))=1,IF(AH223&lt;&gt;"---",VLOOKUP(AD223,CALC_CONN_TEI0185_REV03!F:M,8,0),IF(IFERROR(IF(AD223=AH223,AI223,AH223),"---")="---","---",IF(COUNTIF(CALC_CONN_TEI0185_REV03!F:F,IFERROR(IF(AD223=AH223,AI223,AH223),"---"))&gt;0,"---",IFERROR(IF(AD223=AH223,AI223,AH223),"---")))),"---")</f>
        <v>---</v>
      </c>
      <c r="AK223" t="str">
        <f>IF(COUNTIF(CALC_CONN_TEI0185_REV03!F:F,IF(AH223&lt;&gt;"---",VLOOKUP(AD223,CALC_CONN_TEI0185_REV03!F:M,8,0),IF(IFERROR(IF(AD223=AH223,AI223,AH223),"---")="---","---",IF(COUNTIF(CALC_CONN_TEI0185_REV03!F:F,IFERROR(IF(AD223=AH223,AI223,AH223),"---"))&gt;0,"---",IFERROR(IF(AD223=AH223,AI223,AH223),"---")))))=0,IF(AH223&lt;&gt;"---",VLOOKUP(AD223,CALC_CONN_TEI0185_REV03!F:M,8,0),IF(IFERROR(IF(AD223=AH223,AI223,AH223),"---")="---","---",IF(COUNTIF(CALC_CONN_TEI0185_REV03!F:F,IFERROR(IF(AD223=AH223,AI223,AH223),"---"))&gt;0,"---",IFERROR(IF(AD223=AH223,AI223,AH223),"---")))),"---")</f>
        <v>---</v>
      </c>
    </row>
    <row r="224" spans="1:37" x14ac:dyDescent="0.25">
      <c r="A224" t="str">
        <f t="shared" si="27"/>
        <v>J3-J31</v>
      </c>
      <c r="B224" t="str">
        <f t="shared" si="28"/>
        <v>NetJ3_J31</v>
      </c>
      <c r="C224" t="str">
        <f t="shared" si="29"/>
        <v>J3-NetJ3_J31</v>
      </c>
      <c r="D224" t="str">
        <f t="shared" si="30"/>
        <v>J3-J31</v>
      </c>
      <c r="E224" t="s">
        <v>271</v>
      </c>
      <c r="F224" t="s">
        <v>883</v>
      </c>
      <c r="G224" t="s">
        <v>884</v>
      </c>
      <c r="L224" t="s">
        <v>885</v>
      </c>
      <c r="M224" t="s">
        <v>288</v>
      </c>
      <c r="N224">
        <v>7.6666999999999996</v>
      </c>
      <c r="AB224" t="str">
        <f>B2B!D221</f>
        <v>J3</v>
      </c>
      <c r="AC224" t="str">
        <f>B2B!E221</f>
        <v>19</v>
      </c>
      <c r="AD224" t="str">
        <f t="shared" si="31"/>
        <v>J3-19</v>
      </c>
      <c r="AE224" t="e">
        <f t="shared" si="32"/>
        <v>#N/A</v>
      </c>
      <c r="AF224" t="str">
        <f t="shared" si="33"/>
        <v>--</v>
      </c>
      <c r="AG224" t="e">
        <f t="shared" si="34"/>
        <v>#N/A</v>
      </c>
      <c r="AH224" t="str">
        <f>IF(IFERROR(IF(IF(AF224="--",INDEX(D:D,MATCH(AE224,INDEX(B:B,MATCH(AE224,B:B,)+1):B10738,)+MATCH(AE224,B:B,)))=D224,VLOOKUP(AE224,B:D,3,0),IF(AF224="--",INDEX(D:D,MATCH(AE224,INDEX(B:B,MATCH(AE224,B:B,)+1):B10738,)+MATCH(AE224,B:B,)),"---")),"---")=AD224,"---",IFERROR(IF(IF(AF224="--",INDEX(D:D,MATCH(AE224,INDEX(B:B,MATCH(AE224,B:B,)+1):B10738,)+MATCH(AE224,B:B,)))=AD224,VLOOKUP(AE224,B:D,3,0),IF(AF224="--",INDEX(D:D,MATCH(AE224,INDEX(B:B,MATCH(AE224,B:B,)+1):B10738,)+MATCH(AE224,B:B,)),"---")),"---"))</f>
        <v>---</v>
      </c>
      <c r="AI224" t="str">
        <f t="shared" si="35"/>
        <v>--</v>
      </c>
      <c r="AJ224" t="str">
        <f>IF(COUNTIF(CALC_CONN_TEI0185_REV03!F:F,IF(AH224&lt;&gt;"---",VLOOKUP(AD224,CALC_CONN_TEI0185_REV03!F:M,8,0),IF(IFERROR(IF(AD224=AH224,AI224,AH224),"---")="---","---",IF(COUNTIF(CALC_CONN_TEI0185_REV03!F:F,IFERROR(IF(AD224=AH224,AI224,AH224),"---"))&gt;0,"---",IFERROR(IF(AD224=AH224,AI224,AH224),"---")))))=1,IF(AH224&lt;&gt;"---",VLOOKUP(AD224,CALC_CONN_TEI0185_REV03!F:M,8,0),IF(IFERROR(IF(AD224=AH224,AI224,AH224),"---")="---","---",IF(COUNTIF(CALC_CONN_TEI0185_REV03!F:F,IFERROR(IF(AD224=AH224,AI224,AH224),"---"))&gt;0,"---",IFERROR(IF(AD224=AH224,AI224,AH224),"---")))),"---")</f>
        <v>---</v>
      </c>
      <c r="AK224" t="str">
        <f>IF(COUNTIF(CALC_CONN_TEI0185_REV03!F:F,IF(AH224&lt;&gt;"---",VLOOKUP(AD224,CALC_CONN_TEI0185_REV03!F:M,8,0),IF(IFERROR(IF(AD224=AH224,AI224,AH224),"---")="---","---",IF(COUNTIF(CALC_CONN_TEI0185_REV03!F:F,IFERROR(IF(AD224=AH224,AI224,AH224),"---"))&gt;0,"---",IFERROR(IF(AD224=AH224,AI224,AH224),"---")))))=0,IF(AH224&lt;&gt;"---",VLOOKUP(AD224,CALC_CONN_TEI0185_REV03!F:M,8,0),IF(IFERROR(IF(AD224=AH224,AI224,AH224),"---")="---","---",IF(COUNTIF(CALC_CONN_TEI0185_REV03!F:F,IFERROR(IF(AD224=AH224,AI224,AH224),"---"))&gt;0,"---",IFERROR(IF(AD224=AH224,AI224,AH224),"---")))),"---")</f>
        <v>---</v>
      </c>
    </row>
    <row r="225" spans="1:37" x14ac:dyDescent="0.25">
      <c r="A225" t="str">
        <f t="shared" si="27"/>
        <v>J3-J33</v>
      </c>
      <c r="B225" t="str">
        <f t="shared" si="28"/>
        <v>NetJ3_J33</v>
      </c>
      <c r="C225" t="str">
        <f t="shared" si="29"/>
        <v>J3-NetJ3_J33</v>
      </c>
      <c r="D225" t="str">
        <f t="shared" si="30"/>
        <v>J3-J33</v>
      </c>
      <c r="E225" t="s">
        <v>271</v>
      </c>
      <c r="F225" t="s">
        <v>886</v>
      </c>
      <c r="G225" t="s">
        <v>887</v>
      </c>
      <c r="L225" t="s">
        <v>888</v>
      </c>
      <c r="M225" t="s">
        <v>288</v>
      </c>
      <c r="N225">
        <v>7.6646999999999998</v>
      </c>
      <c r="AB225" t="str">
        <f>B2B!D222</f>
        <v>J3</v>
      </c>
      <c r="AC225" t="str">
        <f>B2B!E222</f>
        <v>20</v>
      </c>
      <c r="AD225" t="str">
        <f t="shared" si="31"/>
        <v>J3-20</v>
      </c>
      <c r="AE225" t="e">
        <f t="shared" si="32"/>
        <v>#N/A</v>
      </c>
      <c r="AF225" t="str">
        <f t="shared" si="33"/>
        <v>--</v>
      </c>
      <c r="AG225" t="e">
        <f t="shared" si="34"/>
        <v>#N/A</v>
      </c>
      <c r="AH225" t="str">
        <f>IF(IFERROR(IF(IF(AF225="--",INDEX(D:D,MATCH(AE225,INDEX(B:B,MATCH(AE225,B:B,)+1):B10739,)+MATCH(AE225,B:B,)))=D225,VLOOKUP(AE225,B:D,3,0),IF(AF225="--",INDEX(D:D,MATCH(AE225,INDEX(B:B,MATCH(AE225,B:B,)+1):B10739,)+MATCH(AE225,B:B,)),"---")),"---")=AD225,"---",IFERROR(IF(IF(AF225="--",INDEX(D:D,MATCH(AE225,INDEX(B:B,MATCH(AE225,B:B,)+1):B10739,)+MATCH(AE225,B:B,)))=AD225,VLOOKUP(AE225,B:D,3,0),IF(AF225="--",INDEX(D:D,MATCH(AE225,INDEX(B:B,MATCH(AE225,B:B,)+1):B10739,)+MATCH(AE225,B:B,)),"---")),"---"))</f>
        <v>---</v>
      </c>
      <c r="AI225" t="str">
        <f t="shared" si="35"/>
        <v>--</v>
      </c>
      <c r="AJ225" t="str">
        <f>IF(COUNTIF(CALC_CONN_TEI0185_REV03!F:F,IF(AH225&lt;&gt;"---",VLOOKUP(AD225,CALC_CONN_TEI0185_REV03!F:M,8,0),IF(IFERROR(IF(AD225=AH225,AI225,AH225),"---")="---","---",IF(COUNTIF(CALC_CONN_TEI0185_REV03!F:F,IFERROR(IF(AD225=AH225,AI225,AH225),"---"))&gt;0,"---",IFERROR(IF(AD225=AH225,AI225,AH225),"---")))))=1,IF(AH225&lt;&gt;"---",VLOOKUP(AD225,CALC_CONN_TEI0185_REV03!F:M,8,0),IF(IFERROR(IF(AD225=AH225,AI225,AH225),"---")="---","---",IF(COUNTIF(CALC_CONN_TEI0185_REV03!F:F,IFERROR(IF(AD225=AH225,AI225,AH225),"---"))&gt;0,"---",IFERROR(IF(AD225=AH225,AI225,AH225),"---")))),"---")</f>
        <v>---</v>
      </c>
      <c r="AK225" t="str">
        <f>IF(COUNTIF(CALC_CONN_TEI0185_REV03!F:F,IF(AH225&lt;&gt;"---",VLOOKUP(AD225,CALC_CONN_TEI0185_REV03!F:M,8,0),IF(IFERROR(IF(AD225=AH225,AI225,AH225),"---")="---","---",IF(COUNTIF(CALC_CONN_TEI0185_REV03!F:F,IFERROR(IF(AD225=AH225,AI225,AH225),"---"))&gt;0,"---",IFERROR(IF(AD225=AH225,AI225,AH225),"---")))))=0,IF(AH225&lt;&gt;"---",VLOOKUP(AD225,CALC_CONN_TEI0185_REV03!F:M,8,0),IF(IFERROR(IF(AD225=AH225,AI225,AH225),"---")="---","---",IF(COUNTIF(CALC_CONN_TEI0185_REV03!F:F,IFERROR(IF(AD225=AH225,AI225,AH225),"---"))&gt;0,"---",IFERROR(IF(AD225=AH225,AI225,AH225),"---")))),"---")</f>
        <v>---</v>
      </c>
    </row>
    <row r="226" spans="1:37" x14ac:dyDescent="0.25">
      <c r="A226" t="str">
        <f t="shared" si="27"/>
        <v>J3-J34</v>
      </c>
      <c r="B226" t="str">
        <f t="shared" si="28"/>
        <v>NetJ3_J34</v>
      </c>
      <c r="C226" t="str">
        <f t="shared" si="29"/>
        <v>J3-NetJ3_J34</v>
      </c>
      <c r="D226" t="str">
        <f t="shared" si="30"/>
        <v>J3-J34</v>
      </c>
      <c r="E226" t="s">
        <v>271</v>
      </c>
      <c r="F226" t="s">
        <v>889</v>
      </c>
      <c r="G226" t="s">
        <v>890</v>
      </c>
      <c r="L226" t="s">
        <v>891</v>
      </c>
      <c r="M226" t="s">
        <v>288</v>
      </c>
      <c r="N226">
        <v>94.045900000000003</v>
      </c>
      <c r="AB226" t="str">
        <f>B2B!D223</f>
        <v>J3</v>
      </c>
      <c r="AC226" t="str">
        <f>B2B!E223</f>
        <v>21</v>
      </c>
      <c r="AD226" t="str">
        <f t="shared" si="31"/>
        <v>J3-21</v>
      </c>
      <c r="AE226" t="e">
        <f t="shared" si="32"/>
        <v>#N/A</v>
      </c>
      <c r="AF226" t="str">
        <f t="shared" si="33"/>
        <v>--</v>
      </c>
      <c r="AG226" t="e">
        <f t="shared" si="34"/>
        <v>#N/A</v>
      </c>
      <c r="AH226" t="str">
        <f>IF(IFERROR(IF(IF(AF226="--",INDEX(D:D,MATCH(AE226,INDEX(B:B,MATCH(AE226,B:B,)+1):B10740,)+MATCH(AE226,B:B,)))=D226,VLOOKUP(AE226,B:D,3,0),IF(AF226="--",INDEX(D:D,MATCH(AE226,INDEX(B:B,MATCH(AE226,B:B,)+1):B10740,)+MATCH(AE226,B:B,)),"---")),"---")=AD226,"---",IFERROR(IF(IF(AF226="--",INDEX(D:D,MATCH(AE226,INDEX(B:B,MATCH(AE226,B:B,)+1):B10740,)+MATCH(AE226,B:B,)))=AD226,VLOOKUP(AE226,B:D,3,0),IF(AF226="--",INDEX(D:D,MATCH(AE226,INDEX(B:B,MATCH(AE226,B:B,)+1):B10740,)+MATCH(AE226,B:B,)),"---")),"---"))</f>
        <v>---</v>
      </c>
      <c r="AI226" t="str">
        <f t="shared" si="35"/>
        <v>--</v>
      </c>
      <c r="AJ226" t="str">
        <f>IF(COUNTIF(CALC_CONN_TEI0185_REV03!F:F,IF(AH226&lt;&gt;"---",VLOOKUP(AD226,CALC_CONN_TEI0185_REV03!F:M,8,0),IF(IFERROR(IF(AD226=AH226,AI226,AH226),"---")="---","---",IF(COUNTIF(CALC_CONN_TEI0185_REV03!F:F,IFERROR(IF(AD226=AH226,AI226,AH226),"---"))&gt;0,"---",IFERROR(IF(AD226=AH226,AI226,AH226),"---")))))=1,IF(AH226&lt;&gt;"---",VLOOKUP(AD226,CALC_CONN_TEI0185_REV03!F:M,8,0),IF(IFERROR(IF(AD226=AH226,AI226,AH226),"---")="---","---",IF(COUNTIF(CALC_CONN_TEI0185_REV03!F:F,IFERROR(IF(AD226=AH226,AI226,AH226),"---"))&gt;0,"---",IFERROR(IF(AD226=AH226,AI226,AH226),"---")))),"---")</f>
        <v>---</v>
      </c>
      <c r="AK226" t="str">
        <f>IF(COUNTIF(CALC_CONN_TEI0185_REV03!F:F,IF(AH226&lt;&gt;"---",VLOOKUP(AD226,CALC_CONN_TEI0185_REV03!F:M,8,0),IF(IFERROR(IF(AD226=AH226,AI226,AH226),"---")="---","---",IF(COUNTIF(CALC_CONN_TEI0185_REV03!F:F,IFERROR(IF(AD226=AH226,AI226,AH226),"---"))&gt;0,"---",IFERROR(IF(AD226=AH226,AI226,AH226),"---")))))=0,IF(AH226&lt;&gt;"---",VLOOKUP(AD226,CALC_CONN_TEI0185_REV03!F:M,8,0),IF(IFERROR(IF(AD226=AH226,AI226,AH226),"---")="---","---",IF(COUNTIF(CALC_CONN_TEI0185_REV03!F:F,IFERROR(IF(AD226=AH226,AI226,AH226),"---"))&gt;0,"---",IFERROR(IF(AD226=AH226,AI226,AH226),"---")))),"---")</f>
        <v>---</v>
      </c>
    </row>
    <row r="227" spans="1:37" x14ac:dyDescent="0.25">
      <c r="A227" t="str">
        <f t="shared" si="27"/>
        <v>J3-J36</v>
      </c>
      <c r="B227" t="str">
        <f t="shared" si="28"/>
        <v>NetJ3_J36</v>
      </c>
      <c r="C227" t="str">
        <f t="shared" si="29"/>
        <v>J3-NetJ3_J36</v>
      </c>
      <c r="D227" t="str">
        <f t="shared" si="30"/>
        <v>J3-J36</v>
      </c>
      <c r="E227" t="s">
        <v>271</v>
      </c>
      <c r="F227" t="s">
        <v>892</v>
      </c>
      <c r="G227" t="s">
        <v>893</v>
      </c>
      <c r="L227" t="s">
        <v>894</v>
      </c>
      <c r="M227" t="s">
        <v>288</v>
      </c>
      <c r="N227">
        <v>36.443800000000003</v>
      </c>
      <c r="AB227" t="str">
        <f>B2B!D224</f>
        <v>J3</v>
      </c>
      <c r="AC227" t="str">
        <f>B2B!E224</f>
        <v>22</v>
      </c>
      <c r="AD227" t="str">
        <f t="shared" si="31"/>
        <v>J3-22</v>
      </c>
      <c r="AE227" t="e">
        <f t="shared" si="32"/>
        <v>#N/A</v>
      </c>
      <c r="AF227" t="str">
        <f t="shared" si="33"/>
        <v>--</v>
      </c>
      <c r="AG227" t="e">
        <f t="shared" si="34"/>
        <v>#N/A</v>
      </c>
      <c r="AH227" t="str">
        <f>IF(IFERROR(IF(IF(AF227="--",INDEX(D:D,MATCH(AE227,INDEX(B:B,MATCH(AE227,B:B,)+1):B10741,)+MATCH(AE227,B:B,)))=D227,VLOOKUP(AE227,B:D,3,0),IF(AF227="--",INDEX(D:D,MATCH(AE227,INDEX(B:B,MATCH(AE227,B:B,)+1):B10741,)+MATCH(AE227,B:B,)),"---")),"---")=AD227,"---",IFERROR(IF(IF(AF227="--",INDEX(D:D,MATCH(AE227,INDEX(B:B,MATCH(AE227,B:B,)+1):B10741,)+MATCH(AE227,B:B,)))=AD227,VLOOKUP(AE227,B:D,3,0),IF(AF227="--",INDEX(D:D,MATCH(AE227,INDEX(B:B,MATCH(AE227,B:B,)+1):B10741,)+MATCH(AE227,B:B,)),"---")),"---"))</f>
        <v>---</v>
      </c>
      <c r="AI227" t="str">
        <f t="shared" si="35"/>
        <v>--</v>
      </c>
      <c r="AJ227" t="str">
        <f>IF(COUNTIF(CALC_CONN_TEI0185_REV03!F:F,IF(AH227&lt;&gt;"---",VLOOKUP(AD227,CALC_CONN_TEI0185_REV03!F:M,8,0),IF(IFERROR(IF(AD227=AH227,AI227,AH227),"---")="---","---",IF(COUNTIF(CALC_CONN_TEI0185_REV03!F:F,IFERROR(IF(AD227=AH227,AI227,AH227),"---"))&gt;0,"---",IFERROR(IF(AD227=AH227,AI227,AH227),"---")))))=1,IF(AH227&lt;&gt;"---",VLOOKUP(AD227,CALC_CONN_TEI0185_REV03!F:M,8,0),IF(IFERROR(IF(AD227=AH227,AI227,AH227),"---")="---","---",IF(COUNTIF(CALC_CONN_TEI0185_REV03!F:F,IFERROR(IF(AD227=AH227,AI227,AH227),"---"))&gt;0,"---",IFERROR(IF(AD227=AH227,AI227,AH227),"---")))),"---")</f>
        <v>---</v>
      </c>
      <c r="AK227" t="str">
        <f>IF(COUNTIF(CALC_CONN_TEI0185_REV03!F:F,IF(AH227&lt;&gt;"---",VLOOKUP(AD227,CALC_CONN_TEI0185_REV03!F:M,8,0),IF(IFERROR(IF(AD227=AH227,AI227,AH227),"---")="---","---",IF(COUNTIF(CALC_CONN_TEI0185_REV03!F:F,IFERROR(IF(AD227=AH227,AI227,AH227),"---"))&gt;0,"---",IFERROR(IF(AD227=AH227,AI227,AH227),"---")))))=0,IF(AH227&lt;&gt;"---",VLOOKUP(AD227,CALC_CONN_TEI0185_REV03!F:M,8,0),IF(IFERROR(IF(AD227=AH227,AI227,AH227),"---")="---","---",IF(COUNTIF(CALC_CONN_TEI0185_REV03!F:F,IFERROR(IF(AD227=AH227,AI227,AH227),"---"))&gt;0,"---",IFERROR(IF(AD227=AH227,AI227,AH227),"---")))),"---")</f>
        <v>---</v>
      </c>
    </row>
    <row r="228" spans="1:37" x14ac:dyDescent="0.25">
      <c r="A228" t="str">
        <f t="shared" si="27"/>
        <v>J3-J37</v>
      </c>
      <c r="B228" t="str">
        <f t="shared" si="28"/>
        <v>NetJ3_J37</v>
      </c>
      <c r="C228" t="str">
        <f t="shared" si="29"/>
        <v>J3-NetJ3_J37</v>
      </c>
      <c r="D228" t="str">
        <f t="shared" si="30"/>
        <v>J3-J37</v>
      </c>
      <c r="E228" t="s">
        <v>271</v>
      </c>
      <c r="F228" t="s">
        <v>895</v>
      </c>
      <c r="G228" t="s">
        <v>896</v>
      </c>
      <c r="L228" t="s">
        <v>897</v>
      </c>
      <c r="M228" t="s">
        <v>288</v>
      </c>
      <c r="N228">
        <v>32.770400000000002</v>
      </c>
      <c r="AB228" t="str">
        <f>B2B!D225</f>
        <v>J3</v>
      </c>
      <c r="AC228" t="str">
        <f>B2B!E225</f>
        <v>23</v>
      </c>
      <c r="AD228" t="str">
        <f t="shared" si="31"/>
        <v>J3-23</v>
      </c>
      <c r="AE228" t="e">
        <f t="shared" si="32"/>
        <v>#N/A</v>
      </c>
      <c r="AF228" t="str">
        <f t="shared" si="33"/>
        <v>--</v>
      </c>
      <c r="AG228" t="e">
        <f t="shared" si="34"/>
        <v>#N/A</v>
      </c>
      <c r="AH228" t="str">
        <f>IF(IFERROR(IF(IF(AF228="--",INDEX(D:D,MATCH(AE228,INDEX(B:B,MATCH(AE228,B:B,)+1):B10742,)+MATCH(AE228,B:B,)))=D228,VLOOKUP(AE228,B:D,3,0),IF(AF228="--",INDEX(D:D,MATCH(AE228,INDEX(B:B,MATCH(AE228,B:B,)+1):B10742,)+MATCH(AE228,B:B,)),"---")),"---")=AD228,"---",IFERROR(IF(IF(AF228="--",INDEX(D:D,MATCH(AE228,INDEX(B:B,MATCH(AE228,B:B,)+1):B10742,)+MATCH(AE228,B:B,)))=AD228,VLOOKUP(AE228,B:D,3,0),IF(AF228="--",INDEX(D:D,MATCH(AE228,INDEX(B:B,MATCH(AE228,B:B,)+1):B10742,)+MATCH(AE228,B:B,)),"---")),"---"))</f>
        <v>---</v>
      </c>
      <c r="AI228" t="str">
        <f t="shared" si="35"/>
        <v>--</v>
      </c>
      <c r="AJ228" t="str">
        <f>IF(COUNTIF(CALC_CONN_TEI0185_REV03!F:F,IF(AH228&lt;&gt;"---",VLOOKUP(AD228,CALC_CONN_TEI0185_REV03!F:M,8,0),IF(IFERROR(IF(AD228=AH228,AI228,AH228),"---")="---","---",IF(COUNTIF(CALC_CONN_TEI0185_REV03!F:F,IFERROR(IF(AD228=AH228,AI228,AH228),"---"))&gt;0,"---",IFERROR(IF(AD228=AH228,AI228,AH228),"---")))))=1,IF(AH228&lt;&gt;"---",VLOOKUP(AD228,CALC_CONN_TEI0185_REV03!F:M,8,0),IF(IFERROR(IF(AD228=AH228,AI228,AH228),"---")="---","---",IF(COUNTIF(CALC_CONN_TEI0185_REV03!F:F,IFERROR(IF(AD228=AH228,AI228,AH228),"---"))&gt;0,"---",IFERROR(IF(AD228=AH228,AI228,AH228),"---")))),"---")</f>
        <v>---</v>
      </c>
      <c r="AK228" t="str">
        <f>IF(COUNTIF(CALC_CONN_TEI0185_REV03!F:F,IF(AH228&lt;&gt;"---",VLOOKUP(AD228,CALC_CONN_TEI0185_REV03!F:M,8,0),IF(IFERROR(IF(AD228=AH228,AI228,AH228),"---")="---","---",IF(COUNTIF(CALC_CONN_TEI0185_REV03!F:F,IFERROR(IF(AD228=AH228,AI228,AH228),"---"))&gt;0,"---",IFERROR(IF(AD228=AH228,AI228,AH228),"---")))))=0,IF(AH228&lt;&gt;"---",VLOOKUP(AD228,CALC_CONN_TEI0185_REV03!F:M,8,0),IF(IFERROR(IF(AD228=AH228,AI228,AH228),"---")="---","---",IF(COUNTIF(CALC_CONN_TEI0185_REV03!F:F,IFERROR(IF(AD228=AH228,AI228,AH228),"---"))&gt;0,"---",IFERROR(IF(AD228=AH228,AI228,AH228),"---")))),"---")</f>
        <v>---</v>
      </c>
    </row>
    <row r="229" spans="1:37" x14ac:dyDescent="0.25">
      <c r="A229" t="str">
        <f t="shared" si="27"/>
        <v>J3-K7</v>
      </c>
      <c r="B229" t="str">
        <f t="shared" si="28"/>
        <v>NetJ3_K7</v>
      </c>
      <c r="C229" t="str">
        <f t="shared" si="29"/>
        <v>J3-NetJ3_K7</v>
      </c>
      <c r="D229" t="str">
        <f t="shared" si="30"/>
        <v>J3-K7</v>
      </c>
      <c r="E229" t="s">
        <v>271</v>
      </c>
      <c r="F229" t="s">
        <v>898</v>
      </c>
      <c r="G229" t="s">
        <v>899</v>
      </c>
      <c r="L229" t="s">
        <v>900</v>
      </c>
      <c r="M229" t="s">
        <v>288</v>
      </c>
      <c r="N229">
        <v>55.610399999999998</v>
      </c>
      <c r="AB229" t="str">
        <f>B2B!D226</f>
        <v>J3</v>
      </c>
      <c r="AC229" t="str">
        <f>B2B!E226</f>
        <v>24</v>
      </c>
      <c r="AD229" t="str">
        <f t="shared" si="31"/>
        <v>J3-24</v>
      </c>
      <c r="AE229" t="e">
        <f t="shared" si="32"/>
        <v>#N/A</v>
      </c>
      <c r="AF229" t="str">
        <f t="shared" si="33"/>
        <v>--</v>
      </c>
      <c r="AG229" t="e">
        <f t="shared" si="34"/>
        <v>#N/A</v>
      </c>
      <c r="AH229" t="str">
        <f>IF(IFERROR(IF(IF(AF229="--",INDEX(D:D,MATCH(AE229,INDEX(B:B,MATCH(AE229,B:B,)+1):B10743,)+MATCH(AE229,B:B,)))=D229,VLOOKUP(AE229,B:D,3,0),IF(AF229="--",INDEX(D:D,MATCH(AE229,INDEX(B:B,MATCH(AE229,B:B,)+1):B10743,)+MATCH(AE229,B:B,)),"---")),"---")=AD229,"---",IFERROR(IF(IF(AF229="--",INDEX(D:D,MATCH(AE229,INDEX(B:B,MATCH(AE229,B:B,)+1):B10743,)+MATCH(AE229,B:B,)))=AD229,VLOOKUP(AE229,B:D,3,0),IF(AF229="--",INDEX(D:D,MATCH(AE229,INDEX(B:B,MATCH(AE229,B:B,)+1):B10743,)+MATCH(AE229,B:B,)),"---")),"---"))</f>
        <v>---</v>
      </c>
      <c r="AI229" t="str">
        <f t="shared" si="35"/>
        <v>--</v>
      </c>
      <c r="AJ229" t="str">
        <f>IF(COUNTIF(CALC_CONN_TEI0185_REV03!F:F,IF(AH229&lt;&gt;"---",VLOOKUP(AD229,CALC_CONN_TEI0185_REV03!F:M,8,0),IF(IFERROR(IF(AD229=AH229,AI229,AH229),"---")="---","---",IF(COUNTIF(CALC_CONN_TEI0185_REV03!F:F,IFERROR(IF(AD229=AH229,AI229,AH229),"---"))&gt;0,"---",IFERROR(IF(AD229=AH229,AI229,AH229),"---")))))=1,IF(AH229&lt;&gt;"---",VLOOKUP(AD229,CALC_CONN_TEI0185_REV03!F:M,8,0),IF(IFERROR(IF(AD229=AH229,AI229,AH229),"---")="---","---",IF(COUNTIF(CALC_CONN_TEI0185_REV03!F:F,IFERROR(IF(AD229=AH229,AI229,AH229),"---"))&gt;0,"---",IFERROR(IF(AD229=AH229,AI229,AH229),"---")))),"---")</f>
        <v>---</v>
      </c>
      <c r="AK229" t="str">
        <f>IF(COUNTIF(CALC_CONN_TEI0185_REV03!F:F,IF(AH229&lt;&gt;"---",VLOOKUP(AD229,CALC_CONN_TEI0185_REV03!F:M,8,0),IF(IFERROR(IF(AD229=AH229,AI229,AH229),"---")="---","---",IF(COUNTIF(CALC_CONN_TEI0185_REV03!F:F,IFERROR(IF(AD229=AH229,AI229,AH229),"---"))&gt;0,"---",IFERROR(IF(AD229=AH229,AI229,AH229),"---")))))=0,IF(AH229&lt;&gt;"---",VLOOKUP(AD229,CALC_CONN_TEI0185_REV03!F:M,8,0),IF(IFERROR(IF(AD229=AH229,AI229,AH229),"---")="---","---",IF(COUNTIF(CALC_CONN_TEI0185_REV03!F:F,IFERROR(IF(AD229=AH229,AI229,AH229),"---"))&gt;0,"---",IFERROR(IF(AD229=AH229,AI229,AH229),"---")))),"---")</f>
        <v>---</v>
      </c>
    </row>
    <row r="230" spans="1:37" x14ac:dyDescent="0.25">
      <c r="A230" t="str">
        <f t="shared" si="27"/>
        <v>J3-K8</v>
      </c>
      <c r="B230" t="str">
        <f t="shared" si="28"/>
        <v>NetJ3_K8</v>
      </c>
      <c r="C230" t="str">
        <f t="shared" si="29"/>
        <v>J3-NetJ3_K8</v>
      </c>
      <c r="D230" t="str">
        <f t="shared" si="30"/>
        <v>J3-K8</v>
      </c>
      <c r="E230" t="s">
        <v>271</v>
      </c>
      <c r="F230" t="s">
        <v>901</v>
      </c>
      <c r="G230" t="s">
        <v>902</v>
      </c>
      <c r="L230" t="s">
        <v>903</v>
      </c>
      <c r="M230" t="s">
        <v>288</v>
      </c>
      <c r="N230">
        <v>55.000599999999999</v>
      </c>
      <c r="AB230" t="str">
        <f>B2B!D227</f>
        <v>J3</v>
      </c>
      <c r="AC230" t="str">
        <f>B2B!E227</f>
        <v>25</v>
      </c>
      <c r="AD230" t="str">
        <f t="shared" si="31"/>
        <v>J3-25</v>
      </c>
      <c r="AE230" t="e">
        <f t="shared" si="32"/>
        <v>#N/A</v>
      </c>
      <c r="AF230" t="str">
        <f t="shared" si="33"/>
        <v>--</v>
      </c>
      <c r="AG230" t="e">
        <f t="shared" si="34"/>
        <v>#N/A</v>
      </c>
      <c r="AH230" t="str">
        <f>IF(IFERROR(IF(IF(AF230="--",INDEX(D:D,MATCH(AE230,INDEX(B:B,MATCH(AE230,B:B,)+1):B10744,)+MATCH(AE230,B:B,)))=D230,VLOOKUP(AE230,B:D,3,0),IF(AF230="--",INDEX(D:D,MATCH(AE230,INDEX(B:B,MATCH(AE230,B:B,)+1):B10744,)+MATCH(AE230,B:B,)),"---")),"---")=AD230,"---",IFERROR(IF(IF(AF230="--",INDEX(D:D,MATCH(AE230,INDEX(B:B,MATCH(AE230,B:B,)+1):B10744,)+MATCH(AE230,B:B,)))=AD230,VLOOKUP(AE230,B:D,3,0),IF(AF230="--",INDEX(D:D,MATCH(AE230,INDEX(B:B,MATCH(AE230,B:B,)+1):B10744,)+MATCH(AE230,B:B,)),"---")),"---"))</f>
        <v>---</v>
      </c>
      <c r="AI230" t="str">
        <f t="shared" si="35"/>
        <v>--</v>
      </c>
      <c r="AJ230" t="str">
        <f>IF(COUNTIF(CALC_CONN_TEI0185_REV03!F:F,IF(AH230&lt;&gt;"---",VLOOKUP(AD230,CALC_CONN_TEI0185_REV03!F:M,8,0),IF(IFERROR(IF(AD230=AH230,AI230,AH230),"---")="---","---",IF(COUNTIF(CALC_CONN_TEI0185_REV03!F:F,IFERROR(IF(AD230=AH230,AI230,AH230),"---"))&gt;0,"---",IFERROR(IF(AD230=AH230,AI230,AH230),"---")))))=1,IF(AH230&lt;&gt;"---",VLOOKUP(AD230,CALC_CONN_TEI0185_REV03!F:M,8,0),IF(IFERROR(IF(AD230=AH230,AI230,AH230),"---")="---","---",IF(COUNTIF(CALC_CONN_TEI0185_REV03!F:F,IFERROR(IF(AD230=AH230,AI230,AH230),"---"))&gt;0,"---",IFERROR(IF(AD230=AH230,AI230,AH230),"---")))),"---")</f>
        <v>---</v>
      </c>
      <c r="AK230" t="str">
        <f>IF(COUNTIF(CALC_CONN_TEI0185_REV03!F:F,IF(AH230&lt;&gt;"---",VLOOKUP(AD230,CALC_CONN_TEI0185_REV03!F:M,8,0),IF(IFERROR(IF(AD230=AH230,AI230,AH230),"---")="---","---",IF(COUNTIF(CALC_CONN_TEI0185_REV03!F:F,IFERROR(IF(AD230=AH230,AI230,AH230),"---"))&gt;0,"---",IFERROR(IF(AD230=AH230,AI230,AH230),"---")))))=0,IF(AH230&lt;&gt;"---",VLOOKUP(AD230,CALC_CONN_TEI0185_REV03!F:M,8,0),IF(IFERROR(IF(AD230=AH230,AI230,AH230),"---")="---","---",IF(COUNTIF(CALC_CONN_TEI0185_REV03!F:F,IFERROR(IF(AD230=AH230,AI230,AH230),"---"))&gt;0,"---",IFERROR(IF(AD230=AH230,AI230,AH230),"---")))),"---")</f>
        <v>---</v>
      </c>
    </row>
    <row r="231" spans="1:37" x14ac:dyDescent="0.25">
      <c r="A231" t="str">
        <f t="shared" si="27"/>
        <v>J3-K10</v>
      </c>
      <c r="B231" t="str">
        <f t="shared" si="28"/>
        <v>NetJ3_K10</v>
      </c>
      <c r="C231" t="str">
        <f t="shared" si="29"/>
        <v>J3-NetJ3_K10</v>
      </c>
      <c r="D231" t="str">
        <f t="shared" si="30"/>
        <v>J3-K10</v>
      </c>
      <c r="E231" t="s">
        <v>271</v>
      </c>
      <c r="F231" t="s">
        <v>904</v>
      </c>
      <c r="G231" t="s">
        <v>905</v>
      </c>
      <c r="L231" t="s">
        <v>906</v>
      </c>
      <c r="M231" t="s">
        <v>288</v>
      </c>
      <c r="N231">
        <v>63.063400000000001</v>
      </c>
      <c r="AB231" t="str">
        <f>B2B!D228</f>
        <v>J3</v>
      </c>
      <c r="AC231" t="str">
        <f>B2B!E228</f>
        <v>26</v>
      </c>
      <c r="AD231" t="str">
        <f t="shared" si="31"/>
        <v>J3-26</v>
      </c>
      <c r="AE231" t="e">
        <f t="shared" si="32"/>
        <v>#N/A</v>
      </c>
      <c r="AF231" t="str">
        <f t="shared" si="33"/>
        <v>--</v>
      </c>
      <c r="AG231" t="e">
        <f t="shared" si="34"/>
        <v>#N/A</v>
      </c>
      <c r="AH231" t="str">
        <f>IF(IFERROR(IF(IF(AF231="--",INDEX(D:D,MATCH(AE231,INDEX(B:B,MATCH(AE231,B:B,)+1):B10745,)+MATCH(AE231,B:B,)))=D231,VLOOKUP(AE231,B:D,3,0),IF(AF231="--",INDEX(D:D,MATCH(AE231,INDEX(B:B,MATCH(AE231,B:B,)+1):B10745,)+MATCH(AE231,B:B,)),"---")),"---")=AD231,"---",IFERROR(IF(IF(AF231="--",INDEX(D:D,MATCH(AE231,INDEX(B:B,MATCH(AE231,B:B,)+1):B10745,)+MATCH(AE231,B:B,)))=AD231,VLOOKUP(AE231,B:D,3,0),IF(AF231="--",INDEX(D:D,MATCH(AE231,INDEX(B:B,MATCH(AE231,B:B,)+1):B10745,)+MATCH(AE231,B:B,)),"---")),"---"))</f>
        <v>---</v>
      </c>
      <c r="AI231" t="str">
        <f t="shared" si="35"/>
        <v>--</v>
      </c>
      <c r="AJ231" t="str">
        <f>IF(COUNTIF(CALC_CONN_TEI0185_REV03!F:F,IF(AH231&lt;&gt;"---",VLOOKUP(AD231,CALC_CONN_TEI0185_REV03!F:M,8,0),IF(IFERROR(IF(AD231=AH231,AI231,AH231),"---")="---","---",IF(COUNTIF(CALC_CONN_TEI0185_REV03!F:F,IFERROR(IF(AD231=AH231,AI231,AH231),"---"))&gt;0,"---",IFERROR(IF(AD231=AH231,AI231,AH231),"---")))))=1,IF(AH231&lt;&gt;"---",VLOOKUP(AD231,CALC_CONN_TEI0185_REV03!F:M,8,0),IF(IFERROR(IF(AD231=AH231,AI231,AH231),"---")="---","---",IF(COUNTIF(CALC_CONN_TEI0185_REV03!F:F,IFERROR(IF(AD231=AH231,AI231,AH231),"---"))&gt;0,"---",IFERROR(IF(AD231=AH231,AI231,AH231),"---")))),"---")</f>
        <v>---</v>
      </c>
      <c r="AK231" t="str">
        <f>IF(COUNTIF(CALC_CONN_TEI0185_REV03!F:F,IF(AH231&lt;&gt;"---",VLOOKUP(AD231,CALC_CONN_TEI0185_REV03!F:M,8,0),IF(IFERROR(IF(AD231=AH231,AI231,AH231),"---")="---","---",IF(COUNTIF(CALC_CONN_TEI0185_REV03!F:F,IFERROR(IF(AD231=AH231,AI231,AH231),"---"))&gt;0,"---",IFERROR(IF(AD231=AH231,AI231,AH231),"---")))))=0,IF(AH231&lt;&gt;"---",VLOOKUP(AD231,CALC_CONN_TEI0185_REV03!F:M,8,0),IF(IFERROR(IF(AD231=AH231,AI231,AH231),"---")="---","---",IF(COUNTIF(CALC_CONN_TEI0185_REV03!F:F,IFERROR(IF(AD231=AH231,AI231,AH231),"---"))&gt;0,"---",IFERROR(IF(AD231=AH231,AI231,AH231),"---")))),"---")</f>
        <v>---</v>
      </c>
    </row>
    <row r="232" spans="1:37" x14ac:dyDescent="0.25">
      <c r="A232" t="str">
        <f t="shared" si="27"/>
        <v>J3-K11</v>
      </c>
      <c r="B232" t="str">
        <f t="shared" si="28"/>
        <v>NetJ3_K11</v>
      </c>
      <c r="C232" t="str">
        <f t="shared" si="29"/>
        <v>J3-NetJ3_K11</v>
      </c>
      <c r="D232" t="str">
        <f t="shared" si="30"/>
        <v>J3-K11</v>
      </c>
      <c r="E232" t="s">
        <v>271</v>
      </c>
      <c r="F232" t="s">
        <v>907</v>
      </c>
      <c r="G232" t="s">
        <v>908</v>
      </c>
      <c r="L232" t="s">
        <v>909</v>
      </c>
      <c r="M232" t="s">
        <v>288</v>
      </c>
      <c r="N232">
        <v>58.839300000000001</v>
      </c>
      <c r="AB232" t="str">
        <f>B2B!D229</f>
        <v>J3</v>
      </c>
      <c r="AC232" t="str">
        <f>B2B!E229</f>
        <v>27</v>
      </c>
      <c r="AD232" t="str">
        <f t="shared" si="31"/>
        <v>J3-27</v>
      </c>
      <c r="AE232" t="e">
        <f t="shared" si="32"/>
        <v>#N/A</v>
      </c>
      <c r="AF232" t="str">
        <f t="shared" si="33"/>
        <v>--</v>
      </c>
      <c r="AG232" t="e">
        <f t="shared" si="34"/>
        <v>#N/A</v>
      </c>
      <c r="AH232" t="str">
        <f>IF(IFERROR(IF(IF(AF232="--",INDEX(D:D,MATCH(AE232,INDEX(B:B,MATCH(AE232,B:B,)+1):B10746,)+MATCH(AE232,B:B,)))=D232,VLOOKUP(AE232,B:D,3,0),IF(AF232="--",INDEX(D:D,MATCH(AE232,INDEX(B:B,MATCH(AE232,B:B,)+1):B10746,)+MATCH(AE232,B:B,)),"---")),"---")=AD232,"---",IFERROR(IF(IF(AF232="--",INDEX(D:D,MATCH(AE232,INDEX(B:B,MATCH(AE232,B:B,)+1):B10746,)+MATCH(AE232,B:B,)))=AD232,VLOOKUP(AE232,B:D,3,0),IF(AF232="--",INDEX(D:D,MATCH(AE232,INDEX(B:B,MATCH(AE232,B:B,)+1):B10746,)+MATCH(AE232,B:B,)),"---")),"---"))</f>
        <v>---</v>
      </c>
      <c r="AI232" t="str">
        <f t="shared" si="35"/>
        <v>--</v>
      </c>
      <c r="AJ232" t="str">
        <f>IF(COUNTIF(CALC_CONN_TEI0185_REV03!F:F,IF(AH232&lt;&gt;"---",VLOOKUP(AD232,CALC_CONN_TEI0185_REV03!F:M,8,0),IF(IFERROR(IF(AD232=AH232,AI232,AH232),"---")="---","---",IF(COUNTIF(CALC_CONN_TEI0185_REV03!F:F,IFERROR(IF(AD232=AH232,AI232,AH232),"---"))&gt;0,"---",IFERROR(IF(AD232=AH232,AI232,AH232),"---")))))=1,IF(AH232&lt;&gt;"---",VLOOKUP(AD232,CALC_CONN_TEI0185_REV03!F:M,8,0),IF(IFERROR(IF(AD232=AH232,AI232,AH232),"---")="---","---",IF(COUNTIF(CALC_CONN_TEI0185_REV03!F:F,IFERROR(IF(AD232=AH232,AI232,AH232),"---"))&gt;0,"---",IFERROR(IF(AD232=AH232,AI232,AH232),"---")))),"---")</f>
        <v>---</v>
      </c>
      <c r="AK232" t="str">
        <f>IF(COUNTIF(CALC_CONN_TEI0185_REV03!F:F,IF(AH232&lt;&gt;"---",VLOOKUP(AD232,CALC_CONN_TEI0185_REV03!F:M,8,0),IF(IFERROR(IF(AD232=AH232,AI232,AH232),"---")="---","---",IF(COUNTIF(CALC_CONN_TEI0185_REV03!F:F,IFERROR(IF(AD232=AH232,AI232,AH232),"---"))&gt;0,"---",IFERROR(IF(AD232=AH232,AI232,AH232),"---")))))=0,IF(AH232&lt;&gt;"---",VLOOKUP(AD232,CALC_CONN_TEI0185_REV03!F:M,8,0),IF(IFERROR(IF(AD232=AH232,AI232,AH232),"---")="---","---",IF(COUNTIF(CALC_CONN_TEI0185_REV03!F:F,IFERROR(IF(AD232=AH232,AI232,AH232),"---"))&gt;0,"---",IFERROR(IF(AD232=AH232,AI232,AH232),"---")))),"---")</f>
        <v>---</v>
      </c>
    </row>
    <row r="233" spans="1:37" x14ac:dyDescent="0.25">
      <c r="A233" t="str">
        <f t="shared" si="27"/>
        <v>J3-K13</v>
      </c>
      <c r="B233" t="str">
        <f t="shared" si="28"/>
        <v>NetJ3_K13</v>
      </c>
      <c r="C233" t="str">
        <f t="shared" si="29"/>
        <v>J3-NetJ3_K13</v>
      </c>
      <c r="D233" t="str">
        <f t="shared" si="30"/>
        <v>J3-K13</v>
      </c>
      <c r="E233" t="s">
        <v>271</v>
      </c>
      <c r="F233" t="s">
        <v>910</v>
      </c>
      <c r="G233" t="s">
        <v>911</v>
      </c>
      <c r="L233" t="s">
        <v>912</v>
      </c>
      <c r="M233" t="s">
        <v>288</v>
      </c>
      <c r="N233">
        <v>61.106299999999997</v>
      </c>
      <c r="AB233" t="str">
        <f>B2B!D230</f>
        <v>J3</v>
      </c>
      <c r="AC233" t="str">
        <f>B2B!E230</f>
        <v>28</v>
      </c>
      <c r="AD233" t="str">
        <f t="shared" si="31"/>
        <v>J3-28</v>
      </c>
      <c r="AE233" t="e">
        <f t="shared" si="32"/>
        <v>#N/A</v>
      </c>
      <c r="AF233" t="str">
        <f t="shared" si="33"/>
        <v>--</v>
      </c>
      <c r="AG233" t="e">
        <f t="shared" si="34"/>
        <v>#N/A</v>
      </c>
      <c r="AH233" t="str">
        <f>IF(IFERROR(IF(IF(AF233="--",INDEX(D:D,MATCH(AE233,INDEX(B:B,MATCH(AE233,B:B,)+1):B10747,)+MATCH(AE233,B:B,)))=D233,VLOOKUP(AE233,B:D,3,0),IF(AF233="--",INDEX(D:D,MATCH(AE233,INDEX(B:B,MATCH(AE233,B:B,)+1):B10747,)+MATCH(AE233,B:B,)),"---")),"---")=AD233,"---",IFERROR(IF(IF(AF233="--",INDEX(D:D,MATCH(AE233,INDEX(B:B,MATCH(AE233,B:B,)+1):B10747,)+MATCH(AE233,B:B,)))=AD233,VLOOKUP(AE233,B:D,3,0),IF(AF233="--",INDEX(D:D,MATCH(AE233,INDEX(B:B,MATCH(AE233,B:B,)+1):B10747,)+MATCH(AE233,B:B,)),"---")),"---"))</f>
        <v>---</v>
      </c>
      <c r="AI233" t="str">
        <f t="shared" si="35"/>
        <v>--</v>
      </c>
      <c r="AJ233" t="str">
        <f>IF(COUNTIF(CALC_CONN_TEI0185_REV03!F:F,IF(AH233&lt;&gt;"---",VLOOKUP(AD233,CALC_CONN_TEI0185_REV03!F:M,8,0),IF(IFERROR(IF(AD233=AH233,AI233,AH233),"---")="---","---",IF(COUNTIF(CALC_CONN_TEI0185_REV03!F:F,IFERROR(IF(AD233=AH233,AI233,AH233),"---"))&gt;0,"---",IFERROR(IF(AD233=AH233,AI233,AH233),"---")))))=1,IF(AH233&lt;&gt;"---",VLOOKUP(AD233,CALC_CONN_TEI0185_REV03!F:M,8,0),IF(IFERROR(IF(AD233=AH233,AI233,AH233),"---")="---","---",IF(COUNTIF(CALC_CONN_TEI0185_REV03!F:F,IFERROR(IF(AD233=AH233,AI233,AH233),"---"))&gt;0,"---",IFERROR(IF(AD233=AH233,AI233,AH233),"---")))),"---")</f>
        <v>---</v>
      </c>
      <c r="AK233" t="str">
        <f>IF(COUNTIF(CALC_CONN_TEI0185_REV03!F:F,IF(AH233&lt;&gt;"---",VLOOKUP(AD233,CALC_CONN_TEI0185_REV03!F:M,8,0),IF(IFERROR(IF(AD233=AH233,AI233,AH233),"---")="---","---",IF(COUNTIF(CALC_CONN_TEI0185_REV03!F:F,IFERROR(IF(AD233=AH233,AI233,AH233),"---"))&gt;0,"---",IFERROR(IF(AD233=AH233,AI233,AH233),"---")))))=0,IF(AH233&lt;&gt;"---",VLOOKUP(AD233,CALC_CONN_TEI0185_REV03!F:M,8,0),IF(IFERROR(IF(AD233=AH233,AI233,AH233),"---")="---","---",IF(COUNTIF(CALC_CONN_TEI0185_REV03!F:F,IFERROR(IF(AD233=AH233,AI233,AH233),"---"))&gt;0,"---",IFERROR(IF(AD233=AH233,AI233,AH233),"---")))),"---")</f>
        <v>---</v>
      </c>
    </row>
    <row r="234" spans="1:37" x14ac:dyDescent="0.25">
      <c r="A234" t="str">
        <f t="shared" si="27"/>
        <v>J3-K14</v>
      </c>
      <c r="B234" t="str">
        <f t="shared" si="28"/>
        <v>NetJ3_K14</v>
      </c>
      <c r="C234" t="str">
        <f t="shared" si="29"/>
        <v>J3-NetJ3_K14</v>
      </c>
      <c r="D234" t="str">
        <f t="shared" si="30"/>
        <v>J3-K14</v>
      </c>
      <c r="E234" t="s">
        <v>271</v>
      </c>
      <c r="F234" t="s">
        <v>913</v>
      </c>
      <c r="G234" t="s">
        <v>914</v>
      </c>
      <c r="L234" t="s">
        <v>915</v>
      </c>
      <c r="M234" t="s">
        <v>288</v>
      </c>
      <c r="N234">
        <v>60.009300000000003</v>
      </c>
      <c r="AB234" t="str">
        <f>B2B!D231</f>
        <v>J3</v>
      </c>
      <c r="AC234" t="str">
        <f>B2B!E231</f>
        <v>29</v>
      </c>
      <c r="AD234" t="str">
        <f t="shared" si="31"/>
        <v>J3-29</v>
      </c>
      <c r="AE234" t="e">
        <f t="shared" si="32"/>
        <v>#N/A</v>
      </c>
      <c r="AF234" t="str">
        <f t="shared" si="33"/>
        <v>--</v>
      </c>
      <c r="AG234" t="e">
        <f t="shared" si="34"/>
        <v>#N/A</v>
      </c>
      <c r="AH234" t="str">
        <f>IF(IFERROR(IF(IF(AF234="--",INDEX(D:D,MATCH(AE234,INDEX(B:B,MATCH(AE234,B:B,)+1):B10748,)+MATCH(AE234,B:B,)))=D234,VLOOKUP(AE234,B:D,3,0),IF(AF234="--",INDEX(D:D,MATCH(AE234,INDEX(B:B,MATCH(AE234,B:B,)+1):B10748,)+MATCH(AE234,B:B,)),"---")),"---")=AD234,"---",IFERROR(IF(IF(AF234="--",INDEX(D:D,MATCH(AE234,INDEX(B:B,MATCH(AE234,B:B,)+1):B10748,)+MATCH(AE234,B:B,)))=AD234,VLOOKUP(AE234,B:D,3,0),IF(AF234="--",INDEX(D:D,MATCH(AE234,INDEX(B:B,MATCH(AE234,B:B,)+1):B10748,)+MATCH(AE234,B:B,)),"---")),"---"))</f>
        <v>---</v>
      </c>
      <c r="AI234" t="str">
        <f t="shared" si="35"/>
        <v>--</v>
      </c>
      <c r="AJ234" t="str">
        <f>IF(COUNTIF(CALC_CONN_TEI0185_REV03!F:F,IF(AH234&lt;&gt;"---",VLOOKUP(AD234,CALC_CONN_TEI0185_REV03!F:M,8,0),IF(IFERROR(IF(AD234=AH234,AI234,AH234),"---")="---","---",IF(COUNTIF(CALC_CONN_TEI0185_REV03!F:F,IFERROR(IF(AD234=AH234,AI234,AH234),"---"))&gt;0,"---",IFERROR(IF(AD234=AH234,AI234,AH234),"---")))))=1,IF(AH234&lt;&gt;"---",VLOOKUP(AD234,CALC_CONN_TEI0185_REV03!F:M,8,0),IF(IFERROR(IF(AD234=AH234,AI234,AH234),"---")="---","---",IF(COUNTIF(CALC_CONN_TEI0185_REV03!F:F,IFERROR(IF(AD234=AH234,AI234,AH234),"---"))&gt;0,"---",IFERROR(IF(AD234=AH234,AI234,AH234),"---")))),"---")</f>
        <v>---</v>
      </c>
      <c r="AK234" t="str">
        <f>IF(COUNTIF(CALC_CONN_TEI0185_REV03!F:F,IF(AH234&lt;&gt;"---",VLOOKUP(AD234,CALC_CONN_TEI0185_REV03!F:M,8,0),IF(IFERROR(IF(AD234=AH234,AI234,AH234),"---")="---","---",IF(COUNTIF(CALC_CONN_TEI0185_REV03!F:F,IFERROR(IF(AD234=AH234,AI234,AH234),"---"))&gt;0,"---",IFERROR(IF(AD234=AH234,AI234,AH234),"---")))))=0,IF(AH234&lt;&gt;"---",VLOOKUP(AD234,CALC_CONN_TEI0185_REV03!F:M,8,0),IF(IFERROR(IF(AD234=AH234,AI234,AH234),"---")="---","---",IF(COUNTIF(CALC_CONN_TEI0185_REV03!F:F,IFERROR(IF(AD234=AH234,AI234,AH234),"---"))&gt;0,"---",IFERROR(IF(AD234=AH234,AI234,AH234),"---")))),"---")</f>
        <v>---</v>
      </c>
    </row>
    <row r="235" spans="1:37" x14ac:dyDescent="0.25">
      <c r="A235" t="str">
        <f t="shared" si="27"/>
        <v>J3-K16</v>
      </c>
      <c r="B235" t="str">
        <f t="shared" si="28"/>
        <v>NetJ3_K16</v>
      </c>
      <c r="C235" t="str">
        <f t="shared" si="29"/>
        <v>J3-NetJ3_K16</v>
      </c>
      <c r="D235" t="str">
        <f t="shared" si="30"/>
        <v>J3-K16</v>
      </c>
      <c r="E235" t="s">
        <v>271</v>
      </c>
      <c r="F235" t="s">
        <v>916</v>
      </c>
      <c r="G235" t="s">
        <v>917</v>
      </c>
      <c r="L235" t="s">
        <v>918</v>
      </c>
      <c r="M235" t="s">
        <v>288</v>
      </c>
      <c r="N235">
        <v>58.336500000000001</v>
      </c>
      <c r="AB235" t="str">
        <f>B2B!D232</f>
        <v>J3</v>
      </c>
      <c r="AC235" t="str">
        <f>B2B!E232</f>
        <v>30</v>
      </c>
      <c r="AD235" t="str">
        <f t="shared" si="31"/>
        <v>J3-30</v>
      </c>
      <c r="AE235" t="e">
        <f t="shared" si="32"/>
        <v>#N/A</v>
      </c>
      <c r="AF235" t="str">
        <f t="shared" si="33"/>
        <v>--</v>
      </c>
      <c r="AG235" t="e">
        <f t="shared" si="34"/>
        <v>#N/A</v>
      </c>
      <c r="AH235" t="str">
        <f>IF(IFERROR(IF(IF(AF235="--",INDEX(D:D,MATCH(AE235,INDEX(B:B,MATCH(AE235,B:B,)+1):B10749,)+MATCH(AE235,B:B,)))=D235,VLOOKUP(AE235,B:D,3,0),IF(AF235="--",INDEX(D:D,MATCH(AE235,INDEX(B:B,MATCH(AE235,B:B,)+1):B10749,)+MATCH(AE235,B:B,)),"---")),"---")=AD235,"---",IFERROR(IF(IF(AF235="--",INDEX(D:D,MATCH(AE235,INDEX(B:B,MATCH(AE235,B:B,)+1):B10749,)+MATCH(AE235,B:B,)))=AD235,VLOOKUP(AE235,B:D,3,0),IF(AF235="--",INDEX(D:D,MATCH(AE235,INDEX(B:B,MATCH(AE235,B:B,)+1):B10749,)+MATCH(AE235,B:B,)),"---")),"---"))</f>
        <v>---</v>
      </c>
      <c r="AI235" t="str">
        <f t="shared" si="35"/>
        <v>--</v>
      </c>
      <c r="AJ235" t="str">
        <f>IF(COUNTIF(CALC_CONN_TEI0185_REV03!F:F,IF(AH235&lt;&gt;"---",VLOOKUP(AD235,CALC_CONN_TEI0185_REV03!F:M,8,0),IF(IFERROR(IF(AD235=AH235,AI235,AH235),"---")="---","---",IF(COUNTIF(CALC_CONN_TEI0185_REV03!F:F,IFERROR(IF(AD235=AH235,AI235,AH235),"---"))&gt;0,"---",IFERROR(IF(AD235=AH235,AI235,AH235),"---")))))=1,IF(AH235&lt;&gt;"---",VLOOKUP(AD235,CALC_CONN_TEI0185_REV03!F:M,8,0),IF(IFERROR(IF(AD235=AH235,AI235,AH235),"---")="---","---",IF(COUNTIF(CALC_CONN_TEI0185_REV03!F:F,IFERROR(IF(AD235=AH235,AI235,AH235),"---"))&gt;0,"---",IFERROR(IF(AD235=AH235,AI235,AH235),"---")))),"---")</f>
        <v>---</v>
      </c>
      <c r="AK235" t="str">
        <f>IF(COUNTIF(CALC_CONN_TEI0185_REV03!F:F,IF(AH235&lt;&gt;"---",VLOOKUP(AD235,CALC_CONN_TEI0185_REV03!F:M,8,0),IF(IFERROR(IF(AD235=AH235,AI235,AH235),"---")="---","---",IF(COUNTIF(CALC_CONN_TEI0185_REV03!F:F,IFERROR(IF(AD235=AH235,AI235,AH235),"---"))&gt;0,"---",IFERROR(IF(AD235=AH235,AI235,AH235),"---")))))=0,IF(AH235&lt;&gt;"---",VLOOKUP(AD235,CALC_CONN_TEI0185_REV03!F:M,8,0),IF(IFERROR(IF(AD235=AH235,AI235,AH235),"---")="---","---",IF(COUNTIF(CALC_CONN_TEI0185_REV03!F:F,IFERROR(IF(AD235=AH235,AI235,AH235),"---"))&gt;0,"---",IFERROR(IF(AD235=AH235,AI235,AH235),"---")))),"---")</f>
        <v>---</v>
      </c>
    </row>
    <row r="236" spans="1:37" x14ac:dyDescent="0.25">
      <c r="A236" t="str">
        <f t="shared" si="27"/>
        <v>J3-K17</v>
      </c>
      <c r="B236" t="str">
        <f t="shared" si="28"/>
        <v>NetJ3_K17</v>
      </c>
      <c r="C236" t="str">
        <f t="shared" si="29"/>
        <v>J3-NetJ3_K17</v>
      </c>
      <c r="D236" t="str">
        <f t="shared" si="30"/>
        <v>J3-K17</v>
      </c>
      <c r="E236" t="s">
        <v>271</v>
      </c>
      <c r="F236" t="s">
        <v>919</v>
      </c>
      <c r="G236" t="s">
        <v>920</v>
      </c>
      <c r="L236" t="s">
        <v>921</v>
      </c>
      <c r="M236" t="s">
        <v>288</v>
      </c>
      <c r="N236">
        <v>60.473799999999997</v>
      </c>
      <c r="AB236" t="str">
        <f>B2B!D233</f>
        <v>J3</v>
      </c>
      <c r="AC236" t="str">
        <f>B2B!E233</f>
        <v>31</v>
      </c>
      <c r="AD236" t="str">
        <f t="shared" si="31"/>
        <v>J3-31</v>
      </c>
      <c r="AE236" t="e">
        <f t="shared" si="32"/>
        <v>#N/A</v>
      </c>
      <c r="AF236" t="str">
        <f t="shared" si="33"/>
        <v>--</v>
      </c>
      <c r="AG236" t="e">
        <f t="shared" si="34"/>
        <v>#N/A</v>
      </c>
      <c r="AH236" t="str">
        <f>IF(IFERROR(IF(IF(AF236="--",INDEX(D:D,MATCH(AE236,INDEX(B:B,MATCH(AE236,B:B,)+1):B10750,)+MATCH(AE236,B:B,)))=D236,VLOOKUP(AE236,B:D,3,0),IF(AF236="--",INDEX(D:D,MATCH(AE236,INDEX(B:B,MATCH(AE236,B:B,)+1):B10750,)+MATCH(AE236,B:B,)),"---")),"---")=AD236,"---",IFERROR(IF(IF(AF236="--",INDEX(D:D,MATCH(AE236,INDEX(B:B,MATCH(AE236,B:B,)+1):B10750,)+MATCH(AE236,B:B,)))=AD236,VLOOKUP(AE236,B:D,3,0),IF(AF236="--",INDEX(D:D,MATCH(AE236,INDEX(B:B,MATCH(AE236,B:B,)+1):B10750,)+MATCH(AE236,B:B,)),"---")),"---"))</f>
        <v>---</v>
      </c>
      <c r="AI236" t="str">
        <f t="shared" si="35"/>
        <v>--</v>
      </c>
      <c r="AJ236" t="str">
        <f>IF(COUNTIF(CALC_CONN_TEI0185_REV03!F:F,IF(AH236&lt;&gt;"---",VLOOKUP(AD236,CALC_CONN_TEI0185_REV03!F:M,8,0),IF(IFERROR(IF(AD236=AH236,AI236,AH236),"---")="---","---",IF(COUNTIF(CALC_CONN_TEI0185_REV03!F:F,IFERROR(IF(AD236=AH236,AI236,AH236),"---"))&gt;0,"---",IFERROR(IF(AD236=AH236,AI236,AH236),"---")))))=1,IF(AH236&lt;&gt;"---",VLOOKUP(AD236,CALC_CONN_TEI0185_REV03!F:M,8,0),IF(IFERROR(IF(AD236=AH236,AI236,AH236),"---")="---","---",IF(COUNTIF(CALC_CONN_TEI0185_REV03!F:F,IFERROR(IF(AD236=AH236,AI236,AH236),"---"))&gt;0,"---",IFERROR(IF(AD236=AH236,AI236,AH236),"---")))),"---")</f>
        <v>---</v>
      </c>
      <c r="AK236" t="str">
        <f>IF(COUNTIF(CALC_CONN_TEI0185_REV03!F:F,IF(AH236&lt;&gt;"---",VLOOKUP(AD236,CALC_CONN_TEI0185_REV03!F:M,8,0),IF(IFERROR(IF(AD236=AH236,AI236,AH236),"---")="---","---",IF(COUNTIF(CALC_CONN_TEI0185_REV03!F:F,IFERROR(IF(AD236=AH236,AI236,AH236),"---"))&gt;0,"---",IFERROR(IF(AD236=AH236,AI236,AH236),"---")))))=0,IF(AH236&lt;&gt;"---",VLOOKUP(AD236,CALC_CONN_TEI0185_REV03!F:M,8,0),IF(IFERROR(IF(AD236=AH236,AI236,AH236),"---")="---","---",IF(COUNTIF(CALC_CONN_TEI0185_REV03!F:F,IFERROR(IF(AD236=AH236,AI236,AH236),"---"))&gt;0,"---",IFERROR(IF(AD236=AH236,AI236,AH236),"---")))),"---")</f>
        <v>---</v>
      </c>
    </row>
    <row r="237" spans="1:37" x14ac:dyDescent="0.25">
      <c r="A237" t="str">
        <f t="shared" si="27"/>
        <v>J3-K19</v>
      </c>
      <c r="B237" t="str">
        <f t="shared" si="28"/>
        <v>NetJ3_K19</v>
      </c>
      <c r="C237" t="str">
        <f t="shared" si="29"/>
        <v>J3-NetJ3_K19</v>
      </c>
      <c r="D237" t="str">
        <f t="shared" si="30"/>
        <v>J3-K19</v>
      </c>
      <c r="E237" t="s">
        <v>271</v>
      </c>
      <c r="F237" t="s">
        <v>922</v>
      </c>
      <c r="G237" t="s">
        <v>923</v>
      </c>
      <c r="L237" t="s">
        <v>924</v>
      </c>
      <c r="M237" t="s">
        <v>288</v>
      </c>
      <c r="N237">
        <v>57.930199999999999</v>
      </c>
      <c r="AB237" t="str">
        <f>B2B!D234</f>
        <v>J3</v>
      </c>
      <c r="AC237" t="str">
        <f>B2B!E234</f>
        <v>32</v>
      </c>
      <c r="AD237" t="str">
        <f t="shared" si="31"/>
        <v>J3-32</v>
      </c>
      <c r="AE237" t="e">
        <f t="shared" si="32"/>
        <v>#N/A</v>
      </c>
      <c r="AF237" t="str">
        <f t="shared" si="33"/>
        <v>--</v>
      </c>
      <c r="AG237" t="e">
        <f t="shared" si="34"/>
        <v>#N/A</v>
      </c>
      <c r="AH237" t="str">
        <f>IF(IFERROR(IF(IF(AF237="--",INDEX(D:D,MATCH(AE237,INDEX(B:B,MATCH(AE237,B:B,)+1):B10751,)+MATCH(AE237,B:B,)))=D237,VLOOKUP(AE237,B:D,3,0),IF(AF237="--",INDEX(D:D,MATCH(AE237,INDEX(B:B,MATCH(AE237,B:B,)+1):B10751,)+MATCH(AE237,B:B,)),"---")),"---")=AD237,"---",IFERROR(IF(IF(AF237="--",INDEX(D:D,MATCH(AE237,INDEX(B:B,MATCH(AE237,B:B,)+1):B10751,)+MATCH(AE237,B:B,)))=AD237,VLOOKUP(AE237,B:D,3,0),IF(AF237="--",INDEX(D:D,MATCH(AE237,INDEX(B:B,MATCH(AE237,B:B,)+1):B10751,)+MATCH(AE237,B:B,)),"---")),"---"))</f>
        <v>---</v>
      </c>
      <c r="AI237" t="str">
        <f t="shared" si="35"/>
        <v>--</v>
      </c>
      <c r="AJ237" t="str">
        <f>IF(COUNTIF(CALC_CONN_TEI0185_REV03!F:F,IF(AH237&lt;&gt;"---",VLOOKUP(AD237,CALC_CONN_TEI0185_REV03!F:M,8,0),IF(IFERROR(IF(AD237=AH237,AI237,AH237),"---")="---","---",IF(COUNTIF(CALC_CONN_TEI0185_REV03!F:F,IFERROR(IF(AD237=AH237,AI237,AH237),"---"))&gt;0,"---",IFERROR(IF(AD237=AH237,AI237,AH237),"---")))))=1,IF(AH237&lt;&gt;"---",VLOOKUP(AD237,CALC_CONN_TEI0185_REV03!F:M,8,0),IF(IFERROR(IF(AD237=AH237,AI237,AH237),"---")="---","---",IF(COUNTIF(CALC_CONN_TEI0185_REV03!F:F,IFERROR(IF(AD237=AH237,AI237,AH237),"---"))&gt;0,"---",IFERROR(IF(AD237=AH237,AI237,AH237),"---")))),"---")</f>
        <v>---</v>
      </c>
      <c r="AK237" t="str">
        <f>IF(COUNTIF(CALC_CONN_TEI0185_REV03!F:F,IF(AH237&lt;&gt;"---",VLOOKUP(AD237,CALC_CONN_TEI0185_REV03!F:M,8,0),IF(IFERROR(IF(AD237=AH237,AI237,AH237),"---")="---","---",IF(COUNTIF(CALC_CONN_TEI0185_REV03!F:F,IFERROR(IF(AD237=AH237,AI237,AH237),"---"))&gt;0,"---",IFERROR(IF(AD237=AH237,AI237,AH237),"---")))))=0,IF(AH237&lt;&gt;"---",VLOOKUP(AD237,CALC_CONN_TEI0185_REV03!F:M,8,0),IF(IFERROR(IF(AD237=AH237,AI237,AH237),"---")="---","---",IF(COUNTIF(CALC_CONN_TEI0185_REV03!F:F,IFERROR(IF(AD237=AH237,AI237,AH237),"---"))&gt;0,"---",IFERROR(IF(AD237=AH237,AI237,AH237),"---")))),"---")</f>
        <v>---</v>
      </c>
    </row>
    <row r="238" spans="1:37" x14ac:dyDescent="0.25">
      <c r="A238" t="str">
        <f t="shared" si="27"/>
        <v>J3-K20</v>
      </c>
      <c r="B238" t="str">
        <f t="shared" si="28"/>
        <v>NetJ3_K20</v>
      </c>
      <c r="C238" t="str">
        <f t="shared" si="29"/>
        <v>J3-NetJ3_K20</v>
      </c>
      <c r="D238" t="str">
        <f t="shared" si="30"/>
        <v>J3-K20</v>
      </c>
      <c r="E238" t="s">
        <v>271</v>
      </c>
      <c r="F238" t="s">
        <v>925</v>
      </c>
      <c r="G238" t="s">
        <v>926</v>
      </c>
      <c r="L238" t="s">
        <v>927</v>
      </c>
      <c r="M238" t="s">
        <v>288</v>
      </c>
      <c r="N238">
        <v>62.392099999999999</v>
      </c>
      <c r="AB238" t="str">
        <f>B2B!D235</f>
        <v>J3</v>
      </c>
      <c r="AC238" t="str">
        <f>B2B!E235</f>
        <v>33</v>
      </c>
      <c r="AD238" t="str">
        <f t="shared" si="31"/>
        <v>J3-33</v>
      </c>
      <c r="AE238" t="e">
        <f t="shared" si="32"/>
        <v>#N/A</v>
      </c>
      <c r="AF238" t="str">
        <f t="shared" si="33"/>
        <v>--</v>
      </c>
      <c r="AG238" t="e">
        <f t="shared" si="34"/>
        <v>#N/A</v>
      </c>
      <c r="AH238" t="str">
        <f>IF(IFERROR(IF(IF(AF238="--",INDEX(D:D,MATCH(AE238,INDEX(B:B,MATCH(AE238,B:B,)+1):B10752,)+MATCH(AE238,B:B,)))=D238,VLOOKUP(AE238,B:D,3,0),IF(AF238="--",INDEX(D:D,MATCH(AE238,INDEX(B:B,MATCH(AE238,B:B,)+1):B10752,)+MATCH(AE238,B:B,)),"---")),"---")=AD238,"---",IFERROR(IF(IF(AF238="--",INDEX(D:D,MATCH(AE238,INDEX(B:B,MATCH(AE238,B:B,)+1):B10752,)+MATCH(AE238,B:B,)))=AD238,VLOOKUP(AE238,B:D,3,0),IF(AF238="--",INDEX(D:D,MATCH(AE238,INDEX(B:B,MATCH(AE238,B:B,)+1):B10752,)+MATCH(AE238,B:B,)),"---")),"---"))</f>
        <v>---</v>
      </c>
      <c r="AI238" t="str">
        <f t="shared" si="35"/>
        <v>--</v>
      </c>
      <c r="AJ238" t="str">
        <f>IF(COUNTIF(CALC_CONN_TEI0185_REV03!F:F,IF(AH238&lt;&gt;"---",VLOOKUP(AD238,CALC_CONN_TEI0185_REV03!F:M,8,0),IF(IFERROR(IF(AD238=AH238,AI238,AH238),"---")="---","---",IF(COUNTIF(CALC_CONN_TEI0185_REV03!F:F,IFERROR(IF(AD238=AH238,AI238,AH238),"---"))&gt;0,"---",IFERROR(IF(AD238=AH238,AI238,AH238),"---")))))=1,IF(AH238&lt;&gt;"---",VLOOKUP(AD238,CALC_CONN_TEI0185_REV03!F:M,8,0),IF(IFERROR(IF(AD238=AH238,AI238,AH238),"---")="---","---",IF(COUNTIF(CALC_CONN_TEI0185_REV03!F:F,IFERROR(IF(AD238=AH238,AI238,AH238),"---"))&gt;0,"---",IFERROR(IF(AD238=AH238,AI238,AH238),"---")))),"---")</f>
        <v>---</v>
      </c>
      <c r="AK238" t="str">
        <f>IF(COUNTIF(CALC_CONN_TEI0185_REV03!F:F,IF(AH238&lt;&gt;"---",VLOOKUP(AD238,CALC_CONN_TEI0185_REV03!F:M,8,0),IF(IFERROR(IF(AD238=AH238,AI238,AH238),"---")="---","---",IF(COUNTIF(CALC_CONN_TEI0185_REV03!F:F,IFERROR(IF(AD238=AH238,AI238,AH238),"---"))&gt;0,"---",IFERROR(IF(AD238=AH238,AI238,AH238),"---")))))=0,IF(AH238&lt;&gt;"---",VLOOKUP(AD238,CALC_CONN_TEI0185_REV03!F:M,8,0),IF(IFERROR(IF(AD238=AH238,AI238,AH238),"---")="---","---",IF(COUNTIF(CALC_CONN_TEI0185_REV03!F:F,IFERROR(IF(AD238=AH238,AI238,AH238),"---"))&gt;0,"---",IFERROR(IF(AD238=AH238,AI238,AH238),"---")))),"---")</f>
        <v>---</v>
      </c>
    </row>
    <row r="239" spans="1:37" x14ac:dyDescent="0.25">
      <c r="A239" t="str">
        <f t="shared" si="27"/>
        <v>J3-K22</v>
      </c>
      <c r="B239" t="str">
        <f t="shared" si="28"/>
        <v>NetJ3_K22</v>
      </c>
      <c r="C239" t="str">
        <f t="shared" si="29"/>
        <v>J3-NetJ3_K22</v>
      </c>
      <c r="D239" t="str">
        <f t="shared" si="30"/>
        <v>J3-K22</v>
      </c>
      <c r="E239" t="s">
        <v>271</v>
      </c>
      <c r="F239" t="s">
        <v>928</v>
      </c>
      <c r="G239" t="s">
        <v>929</v>
      </c>
      <c r="L239" t="s">
        <v>930</v>
      </c>
      <c r="M239" t="s">
        <v>288</v>
      </c>
      <c r="N239">
        <v>61.574300000000001</v>
      </c>
      <c r="AB239" t="str">
        <f>B2B!D236</f>
        <v>J3</v>
      </c>
      <c r="AC239" t="str">
        <f>B2B!E236</f>
        <v>34</v>
      </c>
      <c r="AD239" t="str">
        <f t="shared" si="31"/>
        <v>J3-34</v>
      </c>
      <c r="AE239" t="e">
        <f t="shared" si="32"/>
        <v>#N/A</v>
      </c>
      <c r="AF239" t="str">
        <f t="shared" si="33"/>
        <v>--</v>
      </c>
      <c r="AG239" t="e">
        <f t="shared" si="34"/>
        <v>#N/A</v>
      </c>
      <c r="AH239" t="str">
        <f>IF(IFERROR(IF(IF(AF239="--",INDEX(D:D,MATCH(AE239,INDEX(B:B,MATCH(AE239,B:B,)+1):B10753,)+MATCH(AE239,B:B,)))=D239,VLOOKUP(AE239,B:D,3,0),IF(AF239="--",INDEX(D:D,MATCH(AE239,INDEX(B:B,MATCH(AE239,B:B,)+1):B10753,)+MATCH(AE239,B:B,)),"---")),"---")=AD239,"---",IFERROR(IF(IF(AF239="--",INDEX(D:D,MATCH(AE239,INDEX(B:B,MATCH(AE239,B:B,)+1):B10753,)+MATCH(AE239,B:B,)))=AD239,VLOOKUP(AE239,B:D,3,0),IF(AF239="--",INDEX(D:D,MATCH(AE239,INDEX(B:B,MATCH(AE239,B:B,)+1):B10753,)+MATCH(AE239,B:B,)),"---")),"---"))</f>
        <v>---</v>
      </c>
      <c r="AI239" t="str">
        <f t="shared" si="35"/>
        <v>--</v>
      </c>
      <c r="AJ239" t="str">
        <f>IF(COUNTIF(CALC_CONN_TEI0185_REV03!F:F,IF(AH239&lt;&gt;"---",VLOOKUP(AD239,CALC_CONN_TEI0185_REV03!F:M,8,0),IF(IFERROR(IF(AD239=AH239,AI239,AH239),"---")="---","---",IF(COUNTIF(CALC_CONN_TEI0185_REV03!F:F,IFERROR(IF(AD239=AH239,AI239,AH239),"---"))&gt;0,"---",IFERROR(IF(AD239=AH239,AI239,AH239),"---")))))=1,IF(AH239&lt;&gt;"---",VLOOKUP(AD239,CALC_CONN_TEI0185_REV03!F:M,8,0),IF(IFERROR(IF(AD239=AH239,AI239,AH239),"---")="---","---",IF(COUNTIF(CALC_CONN_TEI0185_REV03!F:F,IFERROR(IF(AD239=AH239,AI239,AH239),"---"))&gt;0,"---",IFERROR(IF(AD239=AH239,AI239,AH239),"---")))),"---")</f>
        <v>---</v>
      </c>
      <c r="AK239" t="str">
        <f>IF(COUNTIF(CALC_CONN_TEI0185_REV03!F:F,IF(AH239&lt;&gt;"---",VLOOKUP(AD239,CALC_CONN_TEI0185_REV03!F:M,8,0),IF(IFERROR(IF(AD239=AH239,AI239,AH239),"---")="---","---",IF(COUNTIF(CALC_CONN_TEI0185_REV03!F:F,IFERROR(IF(AD239=AH239,AI239,AH239),"---"))&gt;0,"---",IFERROR(IF(AD239=AH239,AI239,AH239),"---")))))=0,IF(AH239&lt;&gt;"---",VLOOKUP(AD239,CALC_CONN_TEI0185_REV03!F:M,8,0),IF(IFERROR(IF(AD239=AH239,AI239,AH239),"---")="---","---",IF(COUNTIF(CALC_CONN_TEI0185_REV03!F:F,IFERROR(IF(AD239=AH239,AI239,AH239),"---"))&gt;0,"---",IFERROR(IF(AD239=AH239,AI239,AH239),"---")))),"---")</f>
        <v>---</v>
      </c>
    </row>
    <row r="240" spans="1:37" x14ac:dyDescent="0.25">
      <c r="A240" t="str">
        <f t="shared" si="27"/>
        <v>J3-K23</v>
      </c>
      <c r="B240" t="str">
        <f t="shared" si="28"/>
        <v>NetJ3_K23</v>
      </c>
      <c r="C240" t="str">
        <f t="shared" si="29"/>
        <v>J3-NetJ3_K23</v>
      </c>
      <c r="D240" t="str">
        <f t="shared" si="30"/>
        <v>J3-K23</v>
      </c>
      <c r="E240" t="s">
        <v>271</v>
      </c>
      <c r="F240" t="s">
        <v>931</v>
      </c>
      <c r="G240" t="s">
        <v>932</v>
      </c>
      <c r="L240" t="s">
        <v>933</v>
      </c>
      <c r="M240" t="s">
        <v>288</v>
      </c>
      <c r="N240">
        <v>63.735399999999998</v>
      </c>
      <c r="AB240" t="str">
        <f>B2B!D237</f>
        <v>J3</v>
      </c>
      <c r="AC240" t="str">
        <f>B2B!E237</f>
        <v>35</v>
      </c>
      <c r="AD240" t="str">
        <f t="shared" si="31"/>
        <v>J3-35</v>
      </c>
      <c r="AE240" t="e">
        <f t="shared" si="32"/>
        <v>#N/A</v>
      </c>
      <c r="AF240" t="str">
        <f t="shared" si="33"/>
        <v>--</v>
      </c>
      <c r="AG240" t="e">
        <f t="shared" si="34"/>
        <v>#N/A</v>
      </c>
      <c r="AH240" t="str">
        <f>IF(IFERROR(IF(IF(AF240="--",INDEX(D:D,MATCH(AE240,INDEX(B:B,MATCH(AE240,B:B,)+1):B10754,)+MATCH(AE240,B:B,)))=D240,VLOOKUP(AE240,B:D,3,0),IF(AF240="--",INDEX(D:D,MATCH(AE240,INDEX(B:B,MATCH(AE240,B:B,)+1):B10754,)+MATCH(AE240,B:B,)),"---")),"---")=AD240,"---",IFERROR(IF(IF(AF240="--",INDEX(D:D,MATCH(AE240,INDEX(B:B,MATCH(AE240,B:B,)+1):B10754,)+MATCH(AE240,B:B,)))=AD240,VLOOKUP(AE240,B:D,3,0),IF(AF240="--",INDEX(D:D,MATCH(AE240,INDEX(B:B,MATCH(AE240,B:B,)+1):B10754,)+MATCH(AE240,B:B,)),"---")),"---"))</f>
        <v>---</v>
      </c>
      <c r="AI240" t="str">
        <f t="shared" si="35"/>
        <v>--</v>
      </c>
      <c r="AJ240" t="str">
        <f>IF(COUNTIF(CALC_CONN_TEI0185_REV03!F:F,IF(AH240&lt;&gt;"---",VLOOKUP(AD240,CALC_CONN_TEI0185_REV03!F:M,8,0),IF(IFERROR(IF(AD240=AH240,AI240,AH240),"---")="---","---",IF(COUNTIF(CALC_CONN_TEI0185_REV03!F:F,IFERROR(IF(AD240=AH240,AI240,AH240),"---"))&gt;0,"---",IFERROR(IF(AD240=AH240,AI240,AH240),"---")))))=1,IF(AH240&lt;&gt;"---",VLOOKUP(AD240,CALC_CONN_TEI0185_REV03!F:M,8,0),IF(IFERROR(IF(AD240=AH240,AI240,AH240),"---")="---","---",IF(COUNTIF(CALC_CONN_TEI0185_REV03!F:F,IFERROR(IF(AD240=AH240,AI240,AH240),"---"))&gt;0,"---",IFERROR(IF(AD240=AH240,AI240,AH240),"---")))),"---")</f>
        <v>---</v>
      </c>
      <c r="AK240" t="str">
        <f>IF(COUNTIF(CALC_CONN_TEI0185_REV03!F:F,IF(AH240&lt;&gt;"---",VLOOKUP(AD240,CALC_CONN_TEI0185_REV03!F:M,8,0),IF(IFERROR(IF(AD240=AH240,AI240,AH240),"---")="---","---",IF(COUNTIF(CALC_CONN_TEI0185_REV03!F:F,IFERROR(IF(AD240=AH240,AI240,AH240),"---"))&gt;0,"---",IFERROR(IF(AD240=AH240,AI240,AH240),"---")))))=0,IF(AH240&lt;&gt;"---",VLOOKUP(AD240,CALC_CONN_TEI0185_REV03!F:M,8,0),IF(IFERROR(IF(AD240=AH240,AI240,AH240),"---")="---","---",IF(COUNTIF(CALC_CONN_TEI0185_REV03!F:F,IFERROR(IF(AD240=AH240,AI240,AH240),"---"))&gt;0,"---",IFERROR(IF(AD240=AH240,AI240,AH240),"---")))),"---")</f>
        <v>---</v>
      </c>
    </row>
    <row r="241" spans="1:37" x14ac:dyDescent="0.25">
      <c r="A241" t="str">
        <f t="shared" si="27"/>
        <v>J3-K25</v>
      </c>
      <c r="B241" t="str">
        <f t="shared" si="28"/>
        <v>NetJ3_K25</v>
      </c>
      <c r="C241" t="str">
        <f t="shared" si="29"/>
        <v>J3-NetJ3_K25</v>
      </c>
      <c r="D241" t="str">
        <f t="shared" si="30"/>
        <v>J3-K25</v>
      </c>
      <c r="E241" t="s">
        <v>271</v>
      </c>
      <c r="F241" t="s">
        <v>934</v>
      </c>
      <c r="G241" t="s">
        <v>935</v>
      </c>
      <c r="L241" t="s">
        <v>936</v>
      </c>
      <c r="M241" t="s">
        <v>288</v>
      </c>
      <c r="N241">
        <v>62.413699999999999</v>
      </c>
      <c r="AB241" t="str">
        <f>B2B!D238</f>
        <v>J3</v>
      </c>
      <c r="AC241" t="str">
        <f>B2B!E238</f>
        <v>36</v>
      </c>
      <c r="AD241" t="str">
        <f t="shared" si="31"/>
        <v>J3-36</v>
      </c>
      <c r="AE241" t="e">
        <f t="shared" si="32"/>
        <v>#N/A</v>
      </c>
      <c r="AF241" t="str">
        <f t="shared" si="33"/>
        <v>--</v>
      </c>
      <c r="AG241" t="e">
        <f t="shared" si="34"/>
        <v>#N/A</v>
      </c>
      <c r="AH241" t="str">
        <f>IF(IFERROR(IF(IF(AF241="--",INDEX(D:D,MATCH(AE241,INDEX(B:B,MATCH(AE241,B:B,)+1):B10755,)+MATCH(AE241,B:B,)))=D241,VLOOKUP(AE241,B:D,3,0),IF(AF241="--",INDEX(D:D,MATCH(AE241,INDEX(B:B,MATCH(AE241,B:B,)+1):B10755,)+MATCH(AE241,B:B,)),"---")),"---")=AD241,"---",IFERROR(IF(IF(AF241="--",INDEX(D:D,MATCH(AE241,INDEX(B:B,MATCH(AE241,B:B,)+1):B10755,)+MATCH(AE241,B:B,)))=AD241,VLOOKUP(AE241,B:D,3,0),IF(AF241="--",INDEX(D:D,MATCH(AE241,INDEX(B:B,MATCH(AE241,B:B,)+1):B10755,)+MATCH(AE241,B:B,)),"---")),"---"))</f>
        <v>---</v>
      </c>
      <c r="AI241" t="str">
        <f t="shared" si="35"/>
        <v>--</v>
      </c>
      <c r="AJ241" t="str">
        <f>IF(COUNTIF(CALC_CONN_TEI0185_REV03!F:F,IF(AH241&lt;&gt;"---",VLOOKUP(AD241,CALC_CONN_TEI0185_REV03!F:M,8,0),IF(IFERROR(IF(AD241=AH241,AI241,AH241),"---")="---","---",IF(COUNTIF(CALC_CONN_TEI0185_REV03!F:F,IFERROR(IF(AD241=AH241,AI241,AH241),"---"))&gt;0,"---",IFERROR(IF(AD241=AH241,AI241,AH241),"---")))))=1,IF(AH241&lt;&gt;"---",VLOOKUP(AD241,CALC_CONN_TEI0185_REV03!F:M,8,0),IF(IFERROR(IF(AD241=AH241,AI241,AH241),"---")="---","---",IF(COUNTIF(CALC_CONN_TEI0185_REV03!F:F,IFERROR(IF(AD241=AH241,AI241,AH241),"---"))&gt;0,"---",IFERROR(IF(AD241=AH241,AI241,AH241),"---")))),"---")</f>
        <v>---</v>
      </c>
      <c r="AK241" t="str">
        <f>IF(COUNTIF(CALC_CONN_TEI0185_REV03!F:F,IF(AH241&lt;&gt;"---",VLOOKUP(AD241,CALC_CONN_TEI0185_REV03!F:M,8,0),IF(IFERROR(IF(AD241=AH241,AI241,AH241),"---")="---","---",IF(COUNTIF(CALC_CONN_TEI0185_REV03!F:F,IFERROR(IF(AD241=AH241,AI241,AH241),"---"))&gt;0,"---",IFERROR(IF(AD241=AH241,AI241,AH241),"---")))))=0,IF(AH241&lt;&gt;"---",VLOOKUP(AD241,CALC_CONN_TEI0185_REV03!F:M,8,0),IF(IFERROR(IF(AD241=AH241,AI241,AH241),"---")="---","---",IF(COUNTIF(CALC_CONN_TEI0185_REV03!F:F,IFERROR(IF(AD241=AH241,AI241,AH241),"---"))&gt;0,"---",IFERROR(IF(AD241=AH241,AI241,AH241),"---")))),"---")</f>
        <v>---</v>
      </c>
    </row>
    <row r="242" spans="1:37" x14ac:dyDescent="0.25">
      <c r="A242" t="str">
        <f t="shared" si="27"/>
        <v>J3-K26</v>
      </c>
      <c r="B242" t="str">
        <f t="shared" si="28"/>
        <v>NetJ3_K26</v>
      </c>
      <c r="C242" t="str">
        <f t="shared" si="29"/>
        <v>J3-NetJ3_K26</v>
      </c>
      <c r="D242" t="str">
        <f t="shared" si="30"/>
        <v>J3-K26</v>
      </c>
      <c r="E242" t="s">
        <v>271</v>
      </c>
      <c r="F242" t="s">
        <v>937</v>
      </c>
      <c r="G242" t="s">
        <v>938</v>
      </c>
      <c r="L242" t="s">
        <v>939</v>
      </c>
      <c r="M242" t="s">
        <v>288</v>
      </c>
      <c r="N242">
        <v>62.6083</v>
      </c>
      <c r="AB242" t="str">
        <f>B2B!D239</f>
        <v>J3</v>
      </c>
      <c r="AC242" t="str">
        <f>B2B!E239</f>
        <v>37</v>
      </c>
      <c r="AD242" t="str">
        <f t="shared" si="31"/>
        <v>J3-37</v>
      </c>
      <c r="AE242" t="e">
        <f t="shared" si="32"/>
        <v>#N/A</v>
      </c>
      <c r="AF242" t="str">
        <f t="shared" si="33"/>
        <v>--</v>
      </c>
      <c r="AG242" t="e">
        <f t="shared" si="34"/>
        <v>#N/A</v>
      </c>
      <c r="AH242" t="str">
        <f>IF(IFERROR(IF(IF(AF242="--",INDEX(D:D,MATCH(AE242,INDEX(B:B,MATCH(AE242,B:B,)+1):B10756,)+MATCH(AE242,B:B,)))=D242,VLOOKUP(AE242,B:D,3,0),IF(AF242="--",INDEX(D:D,MATCH(AE242,INDEX(B:B,MATCH(AE242,B:B,)+1):B10756,)+MATCH(AE242,B:B,)),"---")),"---")=AD242,"---",IFERROR(IF(IF(AF242="--",INDEX(D:D,MATCH(AE242,INDEX(B:B,MATCH(AE242,B:B,)+1):B10756,)+MATCH(AE242,B:B,)))=AD242,VLOOKUP(AE242,B:D,3,0),IF(AF242="--",INDEX(D:D,MATCH(AE242,INDEX(B:B,MATCH(AE242,B:B,)+1):B10756,)+MATCH(AE242,B:B,)),"---")),"---"))</f>
        <v>---</v>
      </c>
      <c r="AI242" t="str">
        <f t="shared" si="35"/>
        <v>--</v>
      </c>
      <c r="AJ242" t="str">
        <f>IF(COUNTIF(CALC_CONN_TEI0185_REV03!F:F,IF(AH242&lt;&gt;"---",VLOOKUP(AD242,CALC_CONN_TEI0185_REV03!F:M,8,0),IF(IFERROR(IF(AD242=AH242,AI242,AH242),"---")="---","---",IF(COUNTIF(CALC_CONN_TEI0185_REV03!F:F,IFERROR(IF(AD242=AH242,AI242,AH242),"---"))&gt;0,"---",IFERROR(IF(AD242=AH242,AI242,AH242),"---")))))=1,IF(AH242&lt;&gt;"---",VLOOKUP(AD242,CALC_CONN_TEI0185_REV03!F:M,8,0),IF(IFERROR(IF(AD242=AH242,AI242,AH242),"---")="---","---",IF(COUNTIF(CALC_CONN_TEI0185_REV03!F:F,IFERROR(IF(AD242=AH242,AI242,AH242),"---"))&gt;0,"---",IFERROR(IF(AD242=AH242,AI242,AH242),"---")))),"---")</f>
        <v>---</v>
      </c>
      <c r="AK242" t="str">
        <f>IF(COUNTIF(CALC_CONN_TEI0185_REV03!F:F,IF(AH242&lt;&gt;"---",VLOOKUP(AD242,CALC_CONN_TEI0185_REV03!F:M,8,0),IF(IFERROR(IF(AD242=AH242,AI242,AH242),"---")="---","---",IF(COUNTIF(CALC_CONN_TEI0185_REV03!F:F,IFERROR(IF(AD242=AH242,AI242,AH242),"---"))&gt;0,"---",IFERROR(IF(AD242=AH242,AI242,AH242),"---")))))=0,IF(AH242&lt;&gt;"---",VLOOKUP(AD242,CALC_CONN_TEI0185_REV03!F:M,8,0),IF(IFERROR(IF(AD242=AH242,AI242,AH242),"---")="---","---",IF(COUNTIF(CALC_CONN_TEI0185_REV03!F:F,IFERROR(IF(AD242=AH242,AI242,AH242),"---"))&gt;0,"---",IFERROR(IF(AD242=AH242,AI242,AH242),"---")))),"---")</f>
        <v>---</v>
      </c>
    </row>
    <row r="243" spans="1:37" x14ac:dyDescent="0.25">
      <c r="A243" t="str">
        <f t="shared" si="27"/>
        <v>J3-K28</v>
      </c>
      <c r="B243" t="str">
        <f t="shared" si="28"/>
        <v>NetJ3_K28</v>
      </c>
      <c r="C243" t="str">
        <f t="shared" si="29"/>
        <v>J3-NetJ3_K28</v>
      </c>
      <c r="D243" t="str">
        <f t="shared" si="30"/>
        <v>J3-K28</v>
      </c>
      <c r="E243" t="s">
        <v>271</v>
      </c>
      <c r="F243" t="s">
        <v>940</v>
      </c>
      <c r="G243" t="s">
        <v>941</v>
      </c>
      <c r="L243" t="s">
        <v>942</v>
      </c>
      <c r="M243" t="s">
        <v>288</v>
      </c>
      <c r="N243">
        <v>60.949599999999997</v>
      </c>
      <c r="AB243" t="str">
        <f>B2B!D240</f>
        <v>J3</v>
      </c>
      <c r="AC243" t="str">
        <f>B2B!E240</f>
        <v>38</v>
      </c>
      <c r="AD243" t="str">
        <f t="shared" si="31"/>
        <v>J3-38</v>
      </c>
      <c r="AE243" t="e">
        <f t="shared" si="32"/>
        <v>#N/A</v>
      </c>
      <c r="AF243" t="str">
        <f t="shared" si="33"/>
        <v>--</v>
      </c>
      <c r="AG243" t="e">
        <f t="shared" si="34"/>
        <v>#N/A</v>
      </c>
      <c r="AH243" t="str">
        <f>IF(IFERROR(IF(IF(AF243="--",INDEX(D:D,MATCH(AE243,INDEX(B:B,MATCH(AE243,B:B,)+1):B10757,)+MATCH(AE243,B:B,)))=D243,VLOOKUP(AE243,B:D,3,0),IF(AF243="--",INDEX(D:D,MATCH(AE243,INDEX(B:B,MATCH(AE243,B:B,)+1):B10757,)+MATCH(AE243,B:B,)),"---")),"---")=AD243,"---",IFERROR(IF(IF(AF243="--",INDEX(D:D,MATCH(AE243,INDEX(B:B,MATCH(AE243,B:B,)+1):B10757,)+MATCH(AE243,B:B,)))=AD243,VLOOKUP(AE243,B:D,3,0),IF(AF243="--",INDEX(D:D,MATCH(AE243,INDEX(B:B,MATCH(AE243,B:B,)+1):B10757,)+MATCH(AE243,B:B,)),"---")),"---"))</f>
        <v>---</v>
      </c>
      <c r="AI243" t="str">
        <f t="shared" si="35"/>
        <v>--</v>
      </c>
      <c r="AJ243" t="str">
        <f>IF(COUNTIF(CALC_CONN_TEI0185_REV03!F:F,IF(AH243&lt;&gt;"---",VLOOKUP(AD243,CALC_CONN_TEI0185_REV03!F:M,8,0),IF(IFERROR(IF(AD243=AH243,AI243,AH243),"---")="---","---",IF(COUNTIF(CALC_CONN_TEI0185_REV03!F:F,IFERROR(IF(AD243=AH243,AI243,AH243),"---"))&gt;0,"---",IFERROR(IF(AD243=AH243,AI243,AH243),"---")))))=1,IF(AH243&lt;&gt;"---",VLOOKUP(AD243,CALC_CONN_TEI0185_REV03!F:M,8,0),IF(IFERROR(IF(AD243=AH243,AI243,AH243),"---")="---","---",IF(COUNTIF(CALC_CONN_TEI0185_REV03!F:F,IFERROR(IF(AD243=AH243,AI243,AH243),"---"))&gt;0,"---",IFERROR(IF(AD243=AH243,AI243,AH243),"---")))),"---")</f>
        <v>---</v>
      </c>
      <c r="AK243" t="str">
        <f>IF(COUNTIF(CALC_CONN_TEI0185_REV03!F:F,IF(AH243&lt;&gt;"---",VLOOKUP(AD243,CALC_CONN_TEI0185_REV03!F:M,8,0),IF(IFERROR(IF(AD243=AH243,AI243,AH243),"---")="---","---",IF(COUNTIF(CALC_CONN_TEI0185_REV03!F:F,IFERROR(IF(AD243=AH243,AI243,AH243),"---"))&gt;0,"---",IFERROR(IF(AD243=AH243,AI243,AH243),"---")))))=0,IF(AH243&lt;&gt;"---",VLOOKUP(AD243,CALC_CONN_TEI0185_REV03!F:M,8,0),IF(IFERROR(IF(AD243=AH243,AI243,AH243),"---")="---","---",IF(COUNTIF(CALC_CONN_TEI0185_REV03!F:F,IFERROR(IF(AD243=AH243,AI243,AH243),"---"))&gt;0,"---",IFERROR(IF(AD243=AH243,AI243,AH243),"---")))),"---")</f>
        <v>---</v>
      </c>
    </row>
    <row r="244" spans="1:37" x14ac:dyDescent="0.25">
      <c r="A244" t="str">
        <f t="shared" si="27"/>
        <v>J3-K29</v>
      </c>
      <c r="B244" t="str">
        <f t="shared" si="28"/>
        <v>NetJ3_K29</v>
      </c>
      <c r="C244" t="str">
        <f t="shared" si="29"/>
        <v>J3-NetJ3_K29</v>
      </c>
      <c r="D244" t="str">
        <f t="shared" si="30"/>
        <v>J3-K29</v>
      </c>
      <c r="E244" t="s">
        <v>271</v>
      </c>
      <c r="F244" t="s">
        <v>943</v>
      </c>
      <c r="G244" t="s">
        <v>944</v>
      </c>
      <c r="L244" t="s">
        <v>945</v>
      </c>
      <c r="M244" t="s">
        <v>288</v>
      </c>
      <c r="N244">
        <v>5.7706</v>
      </c>
      <c r="AB244" t="str">
        <f>B2B!D241</f>
        <v>J3</v>
      </c>
      <c r="AC244" t="str">
        <f>B2B!E241</f>
        <v>39</v>
      </c>
      <c r="AD244" t="str">
        <f t="shared" si="31"/>
        <v>J3-39</v>
      </c>
      <c r="AE244" t="e">
        <f t="shared" si="32"/>
        <v>#N/A</v>
      </c>
      <c r="AF244" t="str">
        <f t="shared" si="33"/>
        <v>--</v>
      </c>
      <c r="AG244" t="e">
        <f t="shared" si="34"/>
        <v>#N/A</v>
      </c>
      <c r="AH244" t="str">
        <f>IF(IFERROR(IF(IF(AF244="--",INDEX(D:D,MATCH(AE244,INDEX(B:B,MATCH(AE244,B:B,)+1):B10758,)+MATCH(AE244,B:B,)))=D244,VLOOKUP(AE244,B:D,3,0),IF(AF244="--",INDEX(D:D,MATCH(AE244,INDEX(B:B,MATCH(AE244,B:B,)+1):B10758,)+MATCH(AE244,B:B,)),"---")),"---")=AD244,"---",IFERROR(IF(IF(AF244="--",INDEX(D:D,MATCH(AE244,INDEX(B:B,MATCH(AE244,B:B,)+1):B10758,)+MATCH(AE244,B:B,)))=AD244,VLOOKUP(AE244,B:D,3,0),IF(AF244="--",INDEX(D:D,MATCH(AE244,INDEX(B:B,MATCH(AE244,B:B,)+1):B10758,)+MATCH(AE244,B:B,)),"---")),"---"))</f>
        <v>---</v>
      </c>
      <c r="AI244" t="str">
        <f t="shared" si="35"/>
        <v>--</v>
      </c>
      <c r="AJ244" t="str">
        <f>IF(COUNTIF(CALC_CONN_TEI0185_REV03!F:F,IF(AH244&lt;&gt;"---",VLOOKUP(AD244,CALC_CONN_TEI0185_REV03!F:M,8,0),IF(IFERROR(IF(AD244=AH244,AI244,AH244),"---")="---","---",IF(COUNTIF(CALC_CONN_TEI0185_REV03!F:F,IFERROR(IF(AD244=AH244,AI244,AH244),"---"))&gt;0,"---",IFERROR(IF(AD244=AH244,AI244,AH244),"---")))))=1,IF(AH244&lt;&gt;"---",VLOOKUP(AD244,CALC_CONN_TEI0185_REV03!F:M,8,0),IF(IFERROR(IF(AD244=AH244,AI244,AH244),"---")="---","---",IF(COUNTIF(CALC_CONN_TEI0185_REV03!F:F,IFERROR(IF(AD244=AH244,AI244,AH244),"---"))&gt;0,"---",IFERROR(IF(AD244=AH244,AI244,AH244),"---")))),"---")</f>
        <v>---</v>
      </c>
      <c r="AK244" t="str">
        <f>IF(COUNTIF(CALC_CONN_TEI0185_REV03!F:F,IF(AH244&lt;&gt;"---",VLOOKUP(AD244,CALC_CONN_TEI0185_REV03!F:M,8,0),IF(IFERROR(IF(AD244=AH244,AI244,AH244),"---")="---","---",IF(COUNTIF(CALC_CONN_TEI0185_REV03!F:F,IFERROR(IF(AD244=AH244,AI244,AH244),"---"))&gt;0,"---",IFERROR(IF(AD244=AH244,AI244,AH244),"---")))))=0,IF(AH244&lt;&gt;"---",VLOOKUP(AD244,CALC_CONN_TEI0185_REV03!F:M,8,0),IF(IFERROR(IF(AD244=AH244,AI244,AH244),"---")="---","---",IF(COUNTIF(CALC_CONN_TEI0185_REV03!F:F,IFERROR(IF(AD244=AH244,AI244,AH244),"---"))&gt;0,"---",IFERROR(IF(AD244=AH244,AI244,AH244),"---")))),"---")</f>
        <v>---</v>
      </c>
    </row>
    <row r="245" spans="1:37" x14ac:dyDescent="0.25">
      <c r="A245" t="str">
        <f t="shared" si="27"/>
        <v>J3-K31</v>
      </c>
      <c r="B245" t="str">
        <f t="shared" si="28"/>
        <v>NetJ3_K31</v>
      </c>
      <c r="C245" t="str">
        <f t="shared" si="29"/>
        <v>J3-NetJ3_K31</v>
      </c>
      <c r="D245" t="str">
        <f t="shared" si="30"/>
        <v>J3-K31</v>
      </c>
      <c r="E245" t="s">
        <v>271</v>
      </c>
      <c r="F245" t="s">
        <v>946</v>
      </c>
      <c r="G245" t="s">
        <v>947</v>
      </c>
      <c r="L245" t="s">
        <v>948</v>
      </c>
      <c r="M245" t="s">
        <v>288</v>
      </c>
      <c r="N245">
        <v>116.06740000000001</v>
      </c>
      <c r="AB245" t="str">
        <f>B2B!D242</f>
        <v>J3</v>
      </c>
      <c r="AC245" t="str">
        <f>B2B!E242</f>
        <v>40</v>
      </c>
      <c r="AD245" t="str">
        <f t="shared" si="31"/>
        <v>J3-40</v>
      </c>
      <c r="AE245" t="e">
        <f t="shared" si="32"/>
        <v>#N/A</v>
      </c>
      <c r="AF245" t="str">
        <f t="shared" si="33"/>
        <v>--</v>
      </c>
      <c r="AG245" t="e">
        <f t="shared" si="34"/>
        <v>#N/A</v>
      </c>
      <c r="AH245" t="str">
        <f>IF(IFERROR(IF(IF(AF245="--",INDEX(D:D,MATCH(AE245,INDEX(B:B,MATCH(AE245,B:B,)+1):B10759,)+MATCH(AE245,B:B,)))=D245,VLOOKUP(AE245,B:D,3,0),IF(AF245="--",INDEX(D:D,MATCH(AE245,INDEX(B:B,MATCH(AE245,B:B,)+1):B10759,)+MATCH(AE245,B:B,)),"---")),"---")=AD245,"---",IFERROR(IF(IF(AF245="--",INDEX(D:D,MATCH(AE245,INDEX(B:B,MATCH(AE245,B:B,)+1):B10759,)+MATCH(AE245,B:B,)))=AD245,VLOOKUP(AE245,B:D,3,0),IF(AF245="--",INDEX(D:D,MATCH(AE245,INDEX(B:B,MATCH(AE245,B:B,)+1):B10759,)+MATCH(AE245,B:B,)),"---")),"---"))</f>
        <v>---</v>
      </c>
      <c r="AI245" t="str">
        <f t="shared" si="35"/>
        <v>--</v>
      </c>
      <c r="AJ245" t="str">
        <f>IF(COUNTIF(CALC_CONN_TEI0185_REV03!F:F,IF(AH245&lt;&gt;"---",VLOOKUP(AD245,CALC_CONN_TEI0185_REV03!F:M,8,0),IF(IFERROR(IF(AD245=AH245,AI245,AH245),"---")="---","---",IF(COUNTIF(CALC_CONN_TEI0185_REV03!F:F,IFERROR(IF(AD245=AH245,AI245,AH245),"---"))&gt;0,"---",IFERROR(IF(AD245=AH245,AI245,AH245),"---")))))=1,IF(AH245&lt;&gt;"---",VLOOKUP(AD245,CALC_CONN_TEI0185_REV03!F:M,8,0),IF(IFERROR(IF(AD245=AH245,AI245,AH245),"---")="---","---",IF(COUNTIF(CALC_CONN_TEI0185_REV03!F:F,IFERROR(IF(AD245=AH245,AI245,AH245),"---"))&gt;0,"---",IFERROR(IF(AD245=AH245,AI245,AH245),"---")))),"---")</f>
        <v>---</v>
      </c>
      <c r="AK245" t="str">
        <f>IF(COUNTIF(CALC_CONN_TEI0185_REV03!F:F,IF(AH245&lt;&gt;"---",VLOOKUP(AD245,CALC_CONN_TEI0185_REV03!F:M,8,0),IF(IFERROR(IF(AD245=AH245,AI245,AH245),"---")="---","---",IF(COUNTIF(CALC_CONN_TEI0185_REV03!F:F,IFERROR(IF(AD245=AH245,AI245,AH245),"---"))&gt;0,"---",IFERROR(IF(AD245=AH245,AI245,AH245),"---")))))=0,IF(AH245&lt;&gt;"---",VLOOKUP(AD245,CALC_CONN_TEI0185_REV03!F:M,8,0),IF(IFERROR(IF(AD245=AH245,AI245,AH245),"---")="---","---",IF(COUNTIF(CALC_CONN_TEI0185_REV03!F:F,IFERROR(IF(AD245=AH245,AI245,AH245),"---"))&gt;0,"---",IFERROR(IF(AD245=AH245,AI245,AH245),"---")))),"---")</f>
        <v>---</v>
      </c>
    </row>
    <row r="246" spans="1:37" x14ac:dyDescent="0.25">
      <c r="A246" t="str">
        <f t="shared" si="27"/>
        <v>J3-K32</v>
      </c>
      <c r="B246" t="str">
        <f t="shared" si="28"/>
        <v>NetJ3_K32</v>
      </c>
      <c r="C246" t="str">
        <f t="shared" si="29"/>
        <v>J3-NetJ3_K32</v>
      </c>
      <c r="D246" t="str">
        <f t="shared" si="30"/>
        <v>J3-K32</v>
      </c>
      <c r="E246" t="s">
        <v>271</v>
      </c>
      <c r="F246" t="s">
        <v>949</v>
      </c>
      <c r="G246" t="s">
        <v>950</v>
      </c>
      <c r="L246" t="s">
        <v>951</v>
      </c>
      <c r="M246" t="s">
        <v>288</v>
      </c>
      <c r="N246">
        <v>117.61060000000001</v>
      </c>
      <c r="AB246" t="str">
        <f>B2B!D243</f>
        <v>J3</v>
      </c>
      <c r="AC246" t="str">
        <f>B2B!E243</f>
        <v>41</v>
      </c>
      <c r="AD246" t="str">
        <f t="shared" si="31"/>
        <v>J3-41</v>
      </c>
      <c r="AE246" t="e">
        <f t="shared" si="32"/>
        <v>#N/A</v>
      </c>
      <c r="AF246" t="str">
        <f t="shared" si="33"/>
        <v>--</v>
      </c>
      <c r="AG246" t="e">
        <f t="shared" si="34"/>
        <v>#N/A</v>
      </c>
      <c r="AH246" t="str">
        <f>IF(IFERROR(IF(IF(AF246="--",INDEX(D:D,MATCH(AE246,INDEX(B:B,MATCH(AE246,B:B,)+1):B10760,)+MATCH(AE246,B:B,)))=D246,VLOOKUP(AE246,B:D,3,0),IF(AF246="--",INDEX(D:D,MATCH(AE246,INDEX(B:B,MATCH(AE246,B:B,)+1):B10760,)+MATCH(AE246,B:B,)),"---")),"---")=AD246,"---",IFERROR(IF(IF(AF246="--",INDEX(D:D,MATCH(AE246,INDEX(B:B,MATCH(AE246,B:B,)+1):B10760,)+MATCH(AE246,B:B,)))=AD246,VLOOKUP(AE246,B:D,3,0),IF(AF246="--",INDEX(D:D,MATCH(AE246,INDEX(B:B,MATCH(AE246,B:B,)+1):B10760,)+MATCH(AE246,B:B,)),"---")),"---"))</f>
        <v>---</v>
      </c>
      <c r="AI246" t="str">
        <f t="shared" si="35"/>
        <v>--</v>
      </c>
      <c r="AJ246" t="str">
        <f>IF(COUNTIF(CALC_CONN_TEI0185_REV03!F:F,IF(AH246&lt;&gt;"---",VLOOKUP(AD246,CALC_CONN_TEI0185_REV03!F:M,8,0),IF(IFERROR(IF(AD246=AH246,AI246,AH246),"---")="---","---",IF(COUNTIF(CALC_CONN_TEI0185_REV03!F:F,IFERROR(IF(AD246=AH246,AI246,AH246),"---"))&gt;0,"---",IFERROR(IF(AD246=AH246,AI246,AH246),"---")))))=1,IF(AH246&lt;&gt;"---",VLOOKUP(AD246,CALC_CONN_TEI0185_REV03!F:M,8,0),IF(IFERROR(IF(AD246=AH246,AI246,AH246),"---")="---","---",IF(COUNTIF(CALC_CONN_TEI0185_REV03!F:F,IFERROR(IF(AD246=AH246,AI246,AH246),"---"))&gt;0,"---",IFERROR(IF(AD246=AH246,AI246,AH246),"---")))),"---")</f>
        <v>---</v>
      </c>
      <c r="AK246" t="str">
        <f>IF(COUNTIF(CALC_CONN_TEI0185_REV03!F:F,IF(AH246&lt;&gt;"---",VLOOKUP(AD246,CALC_CONN_TEI0185_REV03!F:M,8,0),IF(IFERROR(IF(AD246=AH246,AI246,AH246),"---")="---","---",IF(COUNTIF(CALC_CONN_TEI0185_REV03!F:F,IFERROR(IF(AD246=AH246,AI246,AH246),"---"))&gt;0,"---",IFERROR(IF(AD246=AH246,AI246,AH246),"---")))))=0,IF(AH246&lt;&gt;"---",VLOOKUP(AD246,CALC_CONN_TEI0185_REV03!F:M,8,0),IF(IFERROR(IF(AD246=AH246,AI246,AH246),"---")="---","---",IF(COUNTIF(CALC_CONN_TEI0185_REV03!F:F,IFERROR(IF(AD246=AH246,AI246,AH246),"---"))&gt;0,"---",IFERROR(IF(AD246=AH246,AI246,AH246),"---")))),"---")</f>
        <v>---</v>
      </c>
    </row>
    <row r="247" spans="1:37" x14ac:dyDescent="0.25">
      <c r="A247" t="str">
        <f t="shared" si="27"/>
        <v>J3-K34</v>
      </c>
      <c r="B247" t="str">
        <f t="shared" si="28"/>
        <v>NetJ3_K34</v>
      </c>
      <c r="C247" t="str">
        <f t="shared" si="29"/>
        <v>J3-NetJ3_K34</v>
      </c>
      <c r="D247" t="str">
        <f t="shared" si="30"/>
        <v>J3-K34</v>
      </c>
      <c r="E247" t="s">
        <v>271</v>
      </c>
      <c r="F247" t="s">
        <v>952</v>
      </c>
      <c r="G247" t="s">
        <v>953</v>
      </c>
      <c r="L247" t="s">
        <v>954</v>
      </c>
      <c r="M247" t="s">
        <v>288</v>
      </c>
      <c r="N247">
        <v>6.0556999999999999</v>
      </c>
      <c r="AB247" t="str">
        <f>B2B!D244</f>
        <v>J3</v>
      </c>
      <c r="AC247" t="str">
        <f>B2B!E244</f>
        <v>42</v>
      </c>
      <c r="AD247" t="str">
        <f t="shared" si="31"/>
        <v>J3-42</v>
      </c>
      <c r="AE247" t="e">
        <f t="shared" si="32"/>
        <v>#N/A</v>
      </c>
      <c r="AF247" t="str">
        <f t="shared" si="33"/>
        <v>--</v>
      </c>
      <c r="AG247" t="e">
        <f t="shared" si="34"/>
        <v>#N/A</v>
      </c>
      <c r="AH247" t="str">
        <f>IF(IFERROR(IF(IF(AF247="--",INDEX(D:D,MATCH(AE247,INDEX(B:B,MATCH(AE247,B:B,)+1):B10761,)+MATCH(AE247,B:B,)))=D247,VLOOKUP(AE247,B:D,3,0),IF(AF247="--",INDEX(D:D,MATCH(AE247,INDEX(B:B,MATCH(AE247,B:B,)+1):B10761,)+MATCH(AE247,B:B,)),"---")),"---")=AD247,"---",IFERROR(IF(IF(AF247="--",INDEX(D:D,MATCH(AE247,INDEX(B:B,MATCH(AE247,B:B,)+1):B10761,)+MATCH(AE247,B:B,)))=AD247,VLOOKUP(AE247,B:D,3,0),IF(AF247="--",INDEX(D:D,MATCH(AE247,INDEX(B:B,MATCH(AE247,B:B,)+1):B10761,)+MATCH(AE247,B:B,)),"---")),"---"))</f>
        <v>---</v>
      </c>
      <c r="AI247" t="str">
        <f t="shared" si="35"/>
        <v>--</v>
      </c>
      <c r="AJ247" t="str">
        <f>IF(COUNTIF(CALC_CONN_TEI0185_REV03!F:F,IF(AH247&lt;&gt;"---",VLOOKUP(AD247,CALC_CONN_TEI0185_REV03!F:M,8,0),IF(IFERROR(IF(AD247=AH247,AI247,AH247),"---")="---","---",IF(COUNTIF(CALC_CONN_TEI0185_REV03!F:F,IFERROR(IF(AD247=AH247,AI247,AH247),"---"))&gt;0,"---",IFERROR(IF(AD247=AH247,AI247,AH247),"---")))))=1,IF(AH247&lt;&gt;"---",VLOOKUP(AD247,CALC_CONN_TEI0185_REV03!F:M,8,0),IF(IFERROR(IF(AD247=AH247,AI247,AH247),"---")="---","---",IF(COUNTIF(CALC_CONN_TEI0185_REV03!F:F,IFERROR(IF(AD247=AH247,AI247,AH247),"---"))&gt;0,"---",IFERROR(IF(AD247=AH247,AI247,AH247),"---")))),"---")</f>
        <v>---</v>
      </c>
      <c r="AK247" t="str">
        <f>IF(COUNTIF(CALC_CONN_TEI0185_REV03!F:F,IF(AH247&lt;&gt;"---",VLOOKUP(AD247,CALC_CONN_TEI0185_REV03!F:M,8,0),IF(IFERROR(IF(AD247=AH247,AI247,AH247),"---")="---","---",IF(COUNTIF(CALC_CONN_TEI0185_REV03!F:F,IFERROR(IF(AD247=AH247,AI247,AH247),"---"))&gt;0,"---",IFERROR(IF(AD247=AH247,AI247,AH247),"---")))))=0,IF(AH247&lt;&gt;"---",VLOOKUP(AD247,CALC_CONN_TEI0185_REV03!F:M,8,0),IF(IFERROR(IF(AD247=AH247,AI247,AH247),"---")="---","---",IF(COUNTIF(CALC_CONN_TEI0185_REV03!F:F,IFERROR(IF(AD247=AH247,AI247,AH247),"---"))&gt;0,"---",IFERROR(IF(AD247=AH247,AI247,AH247),"---")))),"---")</f>
        <v>---</v>
      </c>
    </row>
    <row r="248" spans="1:37" x14ac:dyDescent="0.25">
      <c r="A248" t="str">
        <f t="shared" si="27"/>
        <v>J3-K35</v>
      </c>
      <c r="B248" t="str">
        <f t="shared" si="28"/>
        <v>NetJ3_K35</v>
      </c>
      <c r="C248" t="str">
        <f t="shared" si="29"/>
        <v>J3-NetJ3_K35</v>
      </c>
      <c r="D248" t="str">
        <f t="shared" si="30"/>
        <v>J3-K35</v>
      </c>
      <c r="E248" t="s">
        <v>271</v>
      </c>
      <c r="F248" t="s">
        <v>955</v>
      </c>
      <c r="G248" t="s">
        <v>956</v>
      </c>
      <c r="L248" t="s">
        <v>957</v>
      </c>
      <c r="M248" t="s">
        <v>288</v>
      </c>
      <c r="N248">
        <v>88.410899999999998</v>
      </c>
      <c r="AB248" t="str">
        <f>B2B!D245</f>
        <v>J3</v>
      </c>
      <c r="AC248" t="str">
        <f>B2B!E245</f>
        <v>43</v>
      </c>
      <c r="AD248" t="str">
        <f t="shared" si="31"/>
        <v>J3-43</v>
      </c>
      <c r="AE248" t="e">
        <f t="shared" si="32"/>
        <v>#N/A</v>
      </c>
      <c r="AF248" t="str">
        <f t="shared" si="33"/>
        <v>--</v>
      </c>
      <c r="AG248" t="e">
        <f t="shared" si="34"/>
        <v>#N/A</v>
      </c>
      <c r="AH248" t="str">
        <f>IF(IFERROR(IF(IF(AF248="--",INDEX(D:D,MATCH(AE248,INDEX(B:B,MATCH(AE248,B:B,)+1):B10762,)+MATCH(AE248,B:B,)))=D248,VLOOKUP(AE248,B:D,3,0),IF(AF248="--",INDEX(D:D,MATCH(AE248,INDEX(B:B,MATCH(AE248,B:B,)+1):B10762,)+MATCH(AE248,B:B,)),"---")),"---")=AD248,"---",IFERROR(IF(IF(AF248="--",INDEX(D:D,MATCH(AE248,INDEX(B:B,MATCH(AE248,B:B,)+1):B10762,)+MATCH(AE248,B:B,)))=AD248,VLOOKUP(AE248,B:D,3,0),IF(AF248="--",INDEX(D:D,MATCH(AE248,INDEX(B:B,MATCH(AE248,B:B,)+1):B10762,)+MATCH(AE248,B:B,)),"---")),"---"))</f>
        <v>---</v>
      </c>
      <c r="AI248" t="str">
        <f t="shared" si="35"/>
        <v>--</v>
      </c>
      <c r="AJ248" t="str">
        <f>IF(COUNTIF(CALC_CONN_TEI0185_REV03!F:F,IF(AH248&lt;&gt;"---",VLOOKUP(AD248,CALC_CONN_TEI0185_REV03!F:M,8,0),IF(IFERROR(IF(AD248=AH248,AI248,AH248),"---")="---","---",IF(COUNTIF(CALC_CONN_TEI0185_REV03!F:F,IFERROR(IF(AD248=AH248,AI248,AH248),"---"))&gt;0,"---",IFERROR(IF(AD248=AH248,AI248,AH248),"---")))))=1,IF(AH248&lt;&gt;"---",VLOOKUP(AD248,CALC_CONN_TEI0185_REV03!F:M,8,0),IF(IFERROR(IF(AD248=AH248,AI248,AH248),"---")="---","---",IF(COUNTIF(CALC_CONN_TEI0185_REV03!F:F,IFERROR(IF(AD248=AH248,AI248,AH248),"---"))&gt;0,"---",IFERROR(IF(AD248=AH248,AI248,AH248),"---")))),"---")</f>
        <v>---</v>
      </c>
      <c r="AK248" t="str">
        <f>IF(COUNTIF(CALC_CONN_TEI0185_REV03!F:F,IF(AH248&lt;&gt;"---",VLOOKUP(AD248,CALC_CONN_TEI0185_REV03!F:M,8,0),IF(IFERROR(IF(AD248=AH248,AI248,AH248),"---")="---","---",IF(COUNTIF(CALC_CONN_TEI0185_REV03!F:F,IFERROR(IF(AD248=AH248,AI248,AH248),"---"))&gt;0,"---",IFERROR(IF(AD248=AH248,AI248,AH248),"---")))))=0,IF(AH248&lt;&gt;"---",VLOOKUP(AD248,CALC_CONN_TEI0185_REV03!F:M,8,0),IF(IFERROR(IF(AD248=AH248,AI248,AH248),"---")="---","---",IF(COUNTIF(CALC_CONN_TEI0185_REV03!F:F,IFERROR(IF(AD248=AH248,AI248,AH248),"---"))&gt;0,"---",IFERROR(IF(AD248=AH248,AI248,AH248),"---")))),"---")</f>
        <v>---</v>
      </c>
    </row>
    <row r="249" spans="1:37" x14ac:dyDescent="0.25">
      <c r="A249" t="str">
        <f t="shared" si="27"/>
        <v>J3-K37</v>
      </c>
      <c r="B249" t="str">
        <f t="shared" si="28"/>
        <v>NetJ3_K37</v>
      </c>
      <c r="C249" t="str">
        <f t="shared" si="29"/>
        <v>J3-NetJ3_K37</v>
      </c>
      <c r="D249" t="str">
        <f t="shared" si="30"/>
        <v>J3-K37</v>
      </c>
      <c r="E249" t="s">
        <v>271</v>
      </c>
      <c r="F249" t="s">
        <v>958</v>
      </c>
      <c r="G249" t="s">
        <v>959</v>
      </c>
      <c r="L249" t="s">
        <v>960</v>
      </c>
      <c r="M249" t="s">
        <v>288</v>
      </c>
      <c r="N249">
        <v>103.5462</v>
      </c>
      <c r="AB249" t="str">
        <f>B2B!D246</f>
        <v>J3</v>
      </c>
      <c r="AC249" t="str">
        <f>B2B!E246</f>
        <v>44</v>
      </c>
      <c r="AD249" t="str">
        <f t="shared" si="31"/>
        <v>J3-44</v>
      </c>
      <c r="AE249" t="e">
        <f t="shared" si="32"/>
        <v>#N/A</v>
      </c>
      <c r="AF249" t="str">
        <f t="shared" si="33"/>
        <v>--</v>
      </c>
      <c r="AG249" t="e">
        <f t="shared" si="34"/>
        <v>#N/A</v>
      </c>
      <c r="AH249" t="str">
        <f>IF(IFERROR(IF(IF(AF249="--",INDEX(D:D,MATCH(AE249,INDEX(B:B,MATCH(AE249,B:B,)+1):B10763,)+MATCH(AE249,B:B,)))=D249,VLOOKUP(AE249,B:D,3,0),IF(AF249="--",INDEX(D:D,MATCH(AE249,INDEX(B:B,MATCH(AE249,B:B,)+1):B10763,)+MATCH(AE249,B:B,)),"---")),"---")=AD249,"---",IFERROR(IF(IF(AF249="--",INDEX(D:D,MATCH(AE249,INDEX(B:B,MATCH(AE249,B:B,)+1):B10763,)+MATCH(AE249,B:B,)))=AD249,VLOOKUP(AE249,B:D,3,0),IF(AF249="--",INDEX(D:D,MATCH(AE249,INDEX(B:B,MATCH(AE249,B:B,)+1):B10763,)+MATCH(AE249,B:B,)),"---")),"---"))</f>
        <v>---</v>
      </c>
      <c r="AI249" t="str">
        <f t="shared" si="35"/>
        <v>--</v>
      </c>
      <c r="AJ249" t="str">
        <f>IF(COUNTIF(CALC_CONN_TEI0185_REV03!F:F,IF(AH249&lt;&gt;"---",VLOOKUP(AD249,CALC_CONN_TEI0185_REV03!F:M,8,0),IF(IFERROR(IF(AD249=AH249,AI249,AH249),"---")="---","---",IF(COUNTIF(CALC_CONN_TEI0185_REV03!F:F,IFERROR(IF(AD249=AH249,AI249,AH249),"---"))&gt;0,"---",IFERROR(IF(AD249=AH249,AI249,AH249),"---")))))=1,IF(AH249&lt;&gt;"---",VLOOKUP(AD249,CALC_CONN_TEI0185_REV03!F:M,8,0),IF(IFERROR(IF(AD249=AH249,AI249,AH249),"---")="---","---",IF(COUNTIF(CALC_CONN_TEI0185_REV03!F:F,IFERROR(IF(AD249=AH249,AI249,AH249),"---"))&gt;0,"---",IFERROR(IF(AD249=AH249,AI249,AH249),"---")))),"---")</f>
        <v>---</v>
      </c>
      <c r="AK249" t="str">
        <f>IF(COUNTIF(CALC_CONN_TEI0185_REV03!F:F,IF(AH249&lt;&gt;"---",VLOOKUP(AD249,CALC_CONN_TEI0185_REV03!F:M,8,0),IF(IFERROR(IF(AD249=AH249,AI249,AH249),"---")="---","---",IF(COUNTIF(CALC_CONN_TEI0185_REV03!F:F,IFERROR(IF(AD249=AH249,AI249,AH249),"---"))&gt;0,"---",IFERROR(IF(AD249=AH249,AI249,AH249),"---")))))=0,IF(AH249&lt;&gt;"---",VLOOKUP(AD249,CALC_CONN_TEI0185_REV03!F:M,8,0),IF(IFERROR(IF(AD249=AH249,AI249,AH249),"---")="---","---",IF(COUNTIF(CALC_CONN_TEI0185_REV03!F:F,IFERROR(IF(AD249=AH249,AI249,AH249),"---"))&gt;0,"---",IFERROR(IF(AD249=AH249,AI249,AH249),"---")))),"---")</f>
        <v>---</v>
      </c>
    </row>
    <row r="250" spans="1:37" x14ac:dyDescent="0.25">
      <c r="A250" t="str">
        <f t="shared" si="27"/>
        <v>J3-K38</v>
      </c>
      <c r="B250" t="str">
        <f t="shared" si="28"/>
        <v>NetJ3_K38</v>
      </c>
      <c r="C250" t="str">
        <f t="shared" si="29"/>
        <v>J3-NetJ3_K38</v>
      </c>
      <c r="D250" t="str">
        <f t="shared" si="30"/>
        <v>J3-K38</v>
      </c>
      <c r="E250" t="s">
        <v>271</v>
      </c>
      <c r="F250" t="s">
        <v>961</v>
      </c>
      <c r="G250" t="s">
        <v>962</v>
      </c>
      <c r="L250" t="s">
        <v>963</v>
      </c>
      <c r="M250" t="s">
        <v>288</v>
      </c>
      <c r="N250">
        <v>105.1468</v>
      </c>
      <c r="AB250" t="str">
        <f>B2B!D247</f>
        <v>J3</v>
      </c>
      <c r="AC250" t="str">
        <f>B2B!E247</f>
        <v>45</v>
      </c>
      <c r="AD250" t="str">
        <f t="shared" si="31"/>
        <v>J3-45</v>
      </c>
      <c r="AE250" t="e">
        <f t="shared" si="32"/>
        <v>#N/A</v>
      </c>
      <c r="AF250" t="str">
        <f t="shared" si="33"/>
        <v>--</v>
      </c>
      <c r="AG250" t="e">
        <f t="shared" si="34"/>
        <v>#N/A</v>
      </c>
      <c r="AH250" t="str">
        <f>IF(IFERROR(IF(IF(AF250="--",INDEX(D:D,MATCH(AE250,INDEX(B:B,MATCH(AE250,B:B,)+1):B10764,)+MATCH(AE250,B:B,)))=D250,VLOOKUP(AE250,B:D,3,0),IF(AF250="--",INDEX(D:D,MATCH(AE250,INDEX(B:B,MATCH(AE250,B:B,)+1):B10764,)+MATCH(AE250,B:B,)),"---")),"---")=AD250,"---",IFERROR(IF(IF(AF250="--",INDEX(D:D,MATCH(AE250,INDEX(B:B,MATCH(AE250,B:B,)+1):B10764,)+MATCH(AE250,B:B,)))=AD250,VLOOKUP(AE250,B:D,3,0),IF(AF250="--",INDEX(D:D,MATCH(AE250,INDEX(B:B,MATCH(AE250,B:B,)+1):B10764,)+MATCH(AE250,B:B,)),"---")),"---"))</f>
        <v>---</v>
      </c>
      <c r="AI250" t="str">
        <f t="shared" si="35"/>
        <v>--</v>
      </c>
      <c r="AJ250" t="str">
        <f>IF(COUNTIF(CALC_CONN_TEI0185_REV03!F:F,IF(AH250&lt;&gt;"---",VLOOKUP(AD250,CALC_CONN_TEI0185_REV03!F:M,8,0),IF(IFERROR(IF(AD250=AH250,AI250,AH250),"---")="---","---",IF(COUNTIF(CALC_CONN_TEI0185_REV03!F:F,IFERROR(IF(AD250=AH250,AI250,AH250),"---"))&gt;0,"---",IFERROR(IF(AD250=AH250,AI250,AH250),"---")))))=1,IF(AH250&lt;&gt;"---",VLOOKUP(AD250,CALC_CONN_TEI0185_REV03!F:M,8,0),IF(IFERROR(IF(AD250=AH250,AI250,AH250),"---")="---","---",IF(COUNTIF(CALC_CONN_TEI0185_REV03!F:F,IFERROR(IF(AD250=AH250,AI250,AH250),"---"))&gt;0,"---",IFERROR(IF(AD250=AH250,AI250,AH250),"---")))),"---")</f>
        <v>---</v>
      </c>
      <c r="AK250" t="str">
        <f>IF(COUNTIF(CALC_CONN_TEI0185_REV03!F:F,IF(AH250&lt;&gt;"---",VLOOKUP(AD250,CALC_CONN_TEI0185_REV03!F:M,8,0),IF(IFERROR(IF(AD250=AH250,AI250,AH250),"---")="---","---",IF(COUNTIF(CALC_CONN_TEI0185_REV03!F:F,IFERROR(IF(AD250=AH250,AI250,AH250),"---"))&gt;0,"---",IFERROR(IF(AD250=AH250,AI250,AH250),"---")))))=0,IF(AH250&lt;&gt;"---",VLOOKUP(AD250,CALC_CONN_TEI0185_REV03!F:M,8,0),IF(IFERROR(IF(AD250=AH250,AI250,AH250),"---")="---","---",IF(COUNTIF(CALC_CONN_TEI0185_REV03!F:F,IFERROR(IF(AD250=AH250,AI250,AH250),"---"))&gt;0,"---",IFERROR(IF(AD250=AH250,AI250,AH250),"---")))),"---")</f>
        <v>---</v>
      </c>
    </row>
    <row r="251" spans="1:37" x14ac:dyDescent="0.25">
      <c r="A251" t="str">
        <f t="shared" si="27"/>
        <v>J3-A2</v>
      </c>
      <c r="B251" t="str">
        <f t="shared" si="28"/>
        <v>DP1_M2C_P</v>
      </c>
      <c r="C251" t="str">
        <f t="shared" si="29"/>
        <v>J3-DP1_M2C_P</v>
      </c>
      <c r="D251" t="str">
        <f t="shared" si="30"/>
        <v>J3-A2</v>
      </c>
      <c r="E251" t="s">
        <v>271</v>
      </c>
      <c r="F251" t="s">
        <v>289</v>
      </c>
      <c r="G251" t="s">
        <v>789</v>
      </c>
      <c r="L251" t="s">
        <v>964</v>
      </c>
      <c r="M251" t="s">
        <v>288</v>
      </c>
      <c r="N251">
        <v>101.76600000000001</v>
      </c>
      <c r="AB251" t="str">
        <f>B2B!D248</f>
        <v>J3</v>
      </c>
      <c r="AC251" t="str">
        <f>B2B!E248</f>
        <v>46</v>
      </c>
      <c r="AD251" t="str">
        <f t="shared" si="31"/>
        <v>J3-46</v>
      </c>
      <c r="AE251" t="e">
        <f t="shared" si="32"/>
        <v>#N/A</v>
      </c>
      <c r="AF251" t="str">
        <f t="shared" si="33"/>
        <v>--</v>
      </c>
      <c r="AG251" t="e">
        <f t="shared" si="34"/>
        <v>#N/A</v>
      </c>
      <c r="AH251" t="str">
        <f>IF(IFERROR(IF(IF(AF251="--",INDEX(D:D,MATCH(AE251,INDEX(B:B,MATCH(AE251,B:B,)+1):B10765,)+MATCH(AE251,B:B,)))=D251,VLOOKUP(AE251,B:D,3,0),IF(AF251="--",INDEX(D:D,MATCH(AE251,INDEX(B:B,MATCH(AE251,B:B,)+1):B10765,)+MATCH(AE251,B:B,)),"---")),"---")=AD251,"---",IFERROR(IF(IF(AF251="--",INDEX(D:D,MATCH(AE251,INDEX(B:B,MATCH(AE251,B:B,)+1):B10765,)+MATCH(AE251,B:B,)))=AD251,VLOOKUP(AE251,B:D,3,0),IF(AF251="--",INDEX(D:D,MATCH(AE251,INDEX(B:B,MATCH(AE251,B:B,)+1):B10765,)+MATCH(AE251,B:B,)),"---")),"---"))</f>
        <v>---</v>
      </c>
      <c r="AI251" t="str">
        <f t="shared" si="35"/>
        <v>--</v>
      </c>
      <c r="AJ251" t="str">
        <f>IF(COUNTIF(CALC_CONN_TEI0185_REV03!F:F,IF(AH251&lt;&gt;"---",VLOOKUP(AD251,CALC_CONN_TEI0185_REV03!F:M,8,0),IF(IFERROR(IF(AD251=AH251,AI251,AH251),"---")="---","---",IF(COUNTIF(CALC_CONN_TEI0185_REV03!F:F,IFERROR(IF(AD251=AH251,AI251,AH251),"---"))&gt;0,"---",IFERROR(IF(AD251=AH251,AI251,AH251),"---")))))=1,IF(AH251&lt;&gt;"---",VLOOKUP(AD251,CALC_CONN_TEI0185_REV03!F:M,8,0),IF(IFERROR(IF(AD251=AH251,AI251,AH251),"---")="---","---",IF(COUNTIF(CALC_CONN_TEI0185_REV03!F:F,IFERROR(IF(AD251=AH251,AI251,AH251),"---"))&gt;0,"---",IFERROR(IF(AD251=AH251,AI251,AH251),"---")))),"---")</f>
        <v>---</v>
      </c>
      <c r="AK251" t="str">
        <f>IF(COUNTIF(CALC_CONN_TEI0185_REV03!F:F,IF(AH251&lt;&gt;"---",VLOOKUP(AD251,CALC_CONN_TEI0185_REV03!F:M,8,0),IF(IFERROR(IF(AD251=AH251,AI251,AH251),"---")="---","---",IF(COUNTIF(CALC_CONN_TEI0185_REV03!F:F,IFERROR(IF(AD251=AH251,AI251,AH251),"---"))&gt;0,"---",IFERROR(IF(AD251=AH251,AI251,AH251),"---")))))=0,IF(AH251&lt;&gt;"---",VLOOKUP(AD251,CALC_CONN_TEI0185_REV03!F:M,8,0),IF(IFERROR(IF(AD251=AH251,AI251,AH251),"---")="---","---",IF(COUNTIF(CALC_CONN_TEI0185_REV03!F:F,IFERROR(IF(AD251=AH251,AI251,AH251),"---"))&gt;0,"---",IFERROR(IF(AD251=AH251,AI251,AH251),"---")))),"---")</f>
        <v>---</v>
      </c>
    </row>
    <row r="252" spans="1:37" x14ac:dyDescent="0.25">
      <c r="A252" t="str">
        <f t="shared" si="27"/>
        <v>J3-A3</v>
      </c>
      <c r="B252" t="str">
        <f t="shared" si="28"/>
        <v>DP1_M2C_N</v>
      </c>
      <c r="C252" t="str">
        <f t="shared" si="29"/>
        <v>J3-DP1_M2C_N</v>
      </c>
      <c r="D252" t="str">
        <f t="shared" si="30"/>
        <v>J3-A3</v>
      </c>
      <c r="E252" t="s">
        <v>271</v>
      </c>
      <c r="F252" t="s">
        <v>292</v>
      </c>
      <c r="G252" t="s">
        <v>786</v>
      </c>
      <c r="L252" t="s">
        <v>965</v>
      </c>
      <c r="M252" t="s">
        <v>288</v>
      </c>
      <c r="N252">
        <v>105.9128</v>
      </c>
      <c r="AB252" t="str">
        <f>B2B!D249</f>
        <v>J3</v>
      </c>
      <c r="AC252" t="str">
        <f>B2B!E249</f>
        <v>47</v>
      </c>
      <c r="AD252" t="str">
        <f t="shared" si="31"/>
        <v>J3-47</v>
      </c>
      <c r="AE252" t="e">
        <f t="shared" si="32"/>
        <v>#N/A</v>
      </c>
      <c r="AF252" t="str">
        <f t="shared" si="33"/>
        <v>--</v>
      </c>
      <c r="AG252" t="e">
        <f t="shared" si="34"/>
        <v>#N/A</v>
      </c>
      <c r="AH252" t="str">
        <f>IF(IFERROR(IF(IF(AF252="--",INDEX(D:D,MATCH(AE252,INDEX(B:B,MATCH(AE252,B:B,)+1):B10766,)+MATCH(AE252,B:B,)))=D252,VLOOKUP(AE252,B:D,3,0),IF(AF252="--",INDEX(D:D,MATCH(AE252,INDEX(B:B,MATCH(AE252,B:B,)+1):B10766,)+MATCH(AE252,B:B,)),"---")),"---")=AD252,"---",IFERROR(IF(IF(AF252="--",INDEX(D:D,MATCH(AE252,INDEX(B:B,MATCH(AE252,B:B,)+1):B10766,)+MATCH(AE252,B:B,)))=AD252,VLOOKUP(AE252,B:D,3,0),IF(AF252="--",INDEX(D:D,MATCH(AE252,INDEX(B:B,MATCH(AE252,B:B,)+1):B10766,)+MATCH(AE252,B:B,)),"---")),"---"))</f>
        <v>---</v>
      </c>
      <c r="AI252" t="str">
        <f t="shared" si="35"/>
        <v>--</v>
      </c>
      <c r="AJ252" t="str">
        <f>IF(COUNTIF(CALC_CONN_TEI0185_REV03!F:F,IF(AH252&lt;&gt;"---",VLOOKUP(AD252,CALC_CONN_TEI0185_REV03!F:M,8,0),IF(IFERROR(IF(AD252=AH252,AI252,AH252),"---")="---","---",IF(COUNTIF(CALC_CONN_TEI0185_REV03!F:F,IFERROR(IF(AD252=AH252,AI252,AH252),"---"))&gt;0,"---",IFERROR(IF(AD252=AH252,AI252,AH252),"---")))))=1,IF(AH252&lt;&gt;"---",VLOOKUP(AD252,CALC_CONN_TEI0185_REV03!F:M,8,0),IF(IFERROR(IF(AD252=AH252,AI252,AH252),"---")="---","---",IF(COUNTIF(CALC_CONN_TEI0185_REV03!F:F,IFERROR(IF(AD252=AH252,AI252,AH252),"---"))&gt;0,"---",IFERROR(IF(AD252=AH252,AI252,AH252),"---")))),"---")</f>
        <v>---</v>
      </c>
      <c r="AK252" t="str">
        <f>IF(COUNTIF(CALC_CONN_TEI0185_REV03!F:F,IF(AH252&lt;&gt;"---",VLOOKUP(AD252,CALC_CONN_TEI0185_REV03!F:M,8,0),IF(IFERROR(IF(AD252=AH252,AI252,AH252),"---")="---","---",IF(COUNTIF(CALC_CONN_TEI0185_REV03!F:F,IFERROR(IF(AD252=AH252,AI252,AH252),"---"))&gt;0,"---",IFERROR(IF(AD252=AH252,AI252,AH252),"---")))))=0,IF(AH252&lt;&gt;"---",VLOOKUP(AD252,CALC_CONN_TEI0185_REV03!F:M,8,0),IF(IFERROR(IF(AD252=AH252,AI252,AH252),"---")="---","---",IF(COUNTIF(CALC_CONN_TEI0185_REV03!F:F,IFERROR(IF(AD252=AH252,AI252,AH252),"---"))&gt;0,"---",IFERROR(IF(AD252=AH252,AI252,AH252),"---")))),"---")</f>
        <v>---</v>
      </c>
    </row>
    <row r="253" spans="1:37" x14ac:dyDescent="0.25">
      <c r="A253" t="str">
        <f t="shared" si="27"/>
        <v>J3-A6</v>
      </c>
      <c r="B253" t="str">
        <f t="shared" si="28"/>
        <v>DP2_M2C_P</v>
      </c>
      <c r="C253" t="str">
        <f t="shared" si="29"/>
        <v>J3-DP2_M2C_P</v>
      </c>
      <c r="D253" t="str">
        <f t="shared" si="30"/>
        <v>J3-A6</v>
      </c>
      <c r="E253" t="s">
        <v>271</v>
      </c>
      <c r="F253" t="s">
        <v>299</v>
      </c>
      <c r="G253" t="s">
        <v>801</v>
      </c>
      <c r="L253" t="s">
        <v>966</v>
      </c>
      <c r="M253" t="s">
        <v>288</v>
      </c>
      <c r="N253">
        <v>101.1007</v>
      </c>
      <c r="AB253" t="str">
        <f>B2B!D250</f>
        <v>J3</v>
      </c>
      <c r="AC253" t="str">
        <f>B2B!E250</f>
        <v>48</v>
      </c>
      <c r="AD253" t="str">
        <f t="shared" si="31"/>
        <v>J3-48</v>
      </c>
      <c r="AE253" t="e">
        <f t="shared" si="32"/>
        <v>#N/A</v>
      </c>
      <c r="AF253" t="str">
        <f t="shared" si="33"/>
        <v>--</v>
      </c>
      <c r="AG253" t="e">
        <f t="shared" si="34"/>
        <v>#N/A</v>
      </c>
      <c r="AH253" t="str">
        <f>IF(IFERROR(IF(IF(AF253="--",INDEX(D:D,MATCH(AE253,INDEX(B:B,MATCH(AE253,B:B,)+1):B10767,)+MATCH(AE253,B:B,)))=D253,VLOOKUP(AE253,B:D,3,0),IF(AF253="--",INDEX(D:D,MATCH(AE253,INDEX(B:B,MATCH(AE253,B:B,)+1):B10767,)+MATCH(AE253,B:B,)),"---")),"---")=AD253,"---",IFERROR(IF(IF(AF253="--",INDEX(D:D,MATCH(AE253,INDEX(B:B,MATCH(AE253,B:B,)+1):B10767,)+MATCH(AE253,B:B,)))=AD253,VLOOKUP(AE253,B:D,3,0),IF(AF253="--",INDEX(D:D,MATCH(AE253,INDEX(B:B,MATCH(AE253,B:B,)+1):B10767,)+MATCH(AE253,B:B,)),"---")),"---"))</f>
        <v>---</v>
      </c>
      <c r="AI253" t="str">
        <f t="shared" si="35"/>
        <v>--</v>
      </c>
      <c r="AJ253" t="str">
        <f>IF(COUNTIF(CALC_CONN_TEI0185_REV03!F:F,IF(AH253&lt;&gt;"---",VLOOKUP(AD253,CALC_CONN_TEI0185_REV03!F:M,8,0),IF(IFERROR(IF(AD253=AH253,AI253,AH253),"---")="---","---",IF(COUNTIF(CALC_CONN_TEI0185_REV03!F:F,IFERROR(IF(AD253=AH253,AI253,AH253),"---"))&gt;0,"---",IFERROR(IF(AD253=AH253,AI253,AH253),"---")))))=1,IF(AH253&lt;&gt;"---",VLOOKUP(AD253,CALC_CONN_TEI0185_REV03!F:M,8,0),IF(IFERROR(IF(AD253=AH253,AI253,AH253),"---")="---","---",IF(COUNTIF(CALC_CONN_TEI0185_REV03!F:F,IFERROR(IF(AD253=AH253,AI253,AH253),"---"))&gt;0,"---",IFERROR(IF(AD253=AH253,AI253,AH253),"---")))),"---")</f>
        <v>---</v>
      </c>
      <c r="AK253" t="str">
        <f>IF(COUNTIF(CALC_CONN_TEI0185_REV03!F:F,IF(AH253&lt;&gt;"---",VLOOKUP(AD253,CALC_CONN_TEI0185_REV03!F:M,8,0),IF(IFERROR(IF(AD253=AH253,AI253,AH253),"---")="---","---",IF(COUNTIF(CALC_CONN_TEI0185_REV03!F:F,IFERROR(IF(AD253=AH253,AI253,AH253),"---"))&gt;0,"---",IFERROR(IF(AD253=AH253,AI253,AH253),"---")))))=0,IF(AH253&lt;&gt;"---",VLOOKUP(AD253,CALC_CONN_TEI0185_REV03!F:M,8,0),IF(IFERROR(IF(AD253=AH253,AI253,AH253),"---")="---","---",IF(COUNTIF(CALC_CONN_TEI0185_REV03!F:F,IFERROR(IF(AD253=AH253,AI253,AH253),"---"))&gt;0,"---",IFERROR(IF(AD253=AH253,AI253,AH253),"---")))),"---")</f>
        <v>---</v>
      </c>
    </row>
    <row r="254" spans="1:37" x14ac:dyDescent="0.25">
      <c r="A254" t="str">
        <f t="shared" si="27"/>
        <v>J3-A7</v>
      </c>
      <c r="B254" t="str">
        <f t="shared" si="28"/>
        <v>DP2_M2C_N</v>
      </c>
      <c r="C254" t="str">
        <f t="shared" si="29"/>
        <v>J3-DP2_M2C_N</v>
      </c>
      <c r="D254" t="str">
        <f t="shared" si="30"/>
        <v>J3-A7</v>
      </c>
      <c r="E254" t="s">
        <v>271</v>
      </c>
      <c r="F254" t="s">
        <v>302</v>
      </c>
      <c r="G254" t="s">
        <v>798</v>
      </c>
      <c r="L254" t="s">
        <v>967</v>
      </c>
      <c r="M254" t="s">
        <v>288</v>
      </c>
      <c r="N254">
        <v>101.01990000000001</v>
      </c>
      <c r="AB254" t="str">
        <f>B2B!D251</f>
        <v>J3</v>
      </c>
      <c r="AC254" t="str">
        <f>B2B!E251</f>
        <v>49</v>
      </c>
      <c r="AD254" t="str">
        <f t="shared" si="31"/>
        <v>J3-49</v>
      </c>
      <c r="AE254" t="e">
        <f t="shared" si="32"/>
        <v>#N/A</v>
      </c>
      <c r="AF254" t="str">
        <f t="shared" si="33"/>
        <v>--</v>
      </c>
      <c r="AG254" t="e">
        <f t="shared" si="34"/>
        <v>#N/A</v>
      </c>
      <c r="AH254" t="str">
        <f>IF(IFERROR(IF(IF(AF254="--",INDEX(D:D,MATCH(AE254,INDEX(B:B,MATCH(AE254,B:B,)+1):B10768,)+MATCH(AE254,B:B,)))=D254,VLOOKUP(AE254,B:D,3,0),IF(AF254="--",INDEX(D:D,MATCH(AE254,INDEX(B:B,MATCH(AE254,B:B,)+1):B10768,)+MATCH(AE254,B:B,)),"---")),"---")=AD254,"---",IFERROR(IF(IF(AF254="--",INDEX(D:D,MATCH(AE254,INDEX(B:B,MATCH(AE254,B:B,)+1):B10768,)+MATCH(AE254,B:B,)))=AD254,VLOOKUP(AE254,B:D,3,0),IF(AF254="--",INDEX(D:D,MATCH(AE254,INDEX(B:B,MATCH(AE254,B:B,)+1):B10768,)+MATCH(AE254,B:B,)),"---")),"---"))</f>
        <v>---</v>
      </c>
      <c r="AI254" t="str">
        <f t="shared" si="35"/>
        <v>--</v>
      </c>
      <c r="AJ254" t="str">
        <f>IF(COUNTIF(CALC_CONN_TEI0185_REV03!F:F,IF(AH254&lt;&gt;"---",VLOOKUP(AD254,CALC_CONN_TEI0185_REV03!F:M,8,0),IF(IFERROR(IF(AD254=AH254,AI254,AH254),"---")="---","---",IF(COUNTIF(CALC_CONN_TEI0185_REV03!F:F,IFERROR(IF(AD254=AH254,AI254,AH254),"---"))&gt;0,"---",IFERROR(IF(AD254=AH254,AI254,AH254),"---")))))=1,IF(AH254&lt;&gt;"---",VLOOKUP(AD254,CALC_CONN_TEI0185_REV03!F:M,8,0),IF(IFERROR(IF(AD254=AH254,AI254,AH254),"---")="---","---",IF(COUNTIF(CALC_CONN_TEI0185_REV03!F:F,IFERROR(IF(AD254=AH254,AI254,AH254),"---"))&gt;0,"---",IFERROR(IF(AD254=AH254,AI254,AH254),"---")))),"---")</f>
        <v>---</v>
      </c>
      <c r="AK254" t="str">
        <f>IF(COUNTIF(CALC_CONN_TEI0185_REV03!F:F,IF(AH254&lt;&gt;"---",VLOOKUP(AD254,CALC_CONN_TEI0185_REV03!F:M,8,0),IF(IFERROR(IF(AD254=AH254,AI254,AH254),"---")="---","---",IF(COUNTIF(CALC_CONN_TEI0185_REV03!F:F,IFERROR(IF(AD254=AH254,AI254,AH254),"---"))&gt;0,"---",IFERROR(IF(AD254=AH254,AI254,AH254),"---")))))=0,IF(AH254&lt;&gt;"---",VLOOKUP(AD254,CALC_CONN_TEI0185_REV03!F:M,8,0),IF(IFERROR(IF(AD254=AH254,AI254,AH254),"---")="---","---",IF(COUNTIF(CALC_CONN_TEI0185_REV03!F:F,IFERROR(IF(AD254=AH254,AI254,AH254),"---"))&gt;0,"---",IFERROR(IF(AD254=AH254,AI254,AH254),"---")))),"---")</f>
        <v>---</v>
      </c>
    </row>
    <row r="255" spans="1:37" x14ac:dyDescent="0.25">
      <c r="A255" t="str">
        <f t="shared" si="27"/>
        <v>J3-A10</v>
      </c>
      <c r="B255" t="str">
        <f t="shared" si="28"/>
        <v>DP3_M2C_P</v>
      </c>
      <c r="C255" t="str">
        <f t="shared" si="29"/>
        <v>J3-DP3_M2C_P</v>
      </c>
      <c r="D255" t="str">
        <f t="shared" si="30"/>
        <v>J3-A10</v>
      </c>
      <c r="E255" t="s">
        <v>271</v>
      </c>
      <c r="F255" t="s">
        <v>310</v>
      </c>
      <c r="G255" t="s">
        <v>813</v>
      </c>
      <c r="L255" t="s">
        <v>968</v>
      </c>
      <c r="M255" t="s">
        <v>288</v>
      </c>
      <c r="N255">
        <v>46.442</v>
      </c>
      <c r="AB255" t="str">
        <f>B2B!D252</f>
        <v>J3</v>
      </c>
      <c r="AC255" t="str">
        <f>B2B!E252</f>
        <v>50</v>
      </c>
      <c r="AD255" t="str">
        <f t="shared" si="31"/>
        <v>J3-50</v>
      </c>
      <c r="AE255" t="e">
        <f t="shared" si="32"/>
        <v>#N/A</v>
      </c>
      <c r="AF255" t="str">
        <f t="shared" si="33"/>
        <v>--</v>
      </c>
      <c r="AG255" t="e">
        <f t="shared" si="34"/>
        <v>#N/A</v>
      </c>
      <c r="AH255" t="str">
        <f>IF(IFERROR(IF(IF(AF255="--",INDEX(D:D,MATCH(AE255,INDEX(B:B,MATCH(AE255,B:B,)+1):B10769,)+MATCH(AE255,B:B,)))=D255,VLOOKUP(AE255,B:D,3,0),IF(AF255="--",INDEX(D:D,MATCH(AE255,INDEX(B:B,MATCH(AE255,B:B,)+1):B10769,)+MATCH(AE255,B:B,)),"---")),"---")=AD255,"---",IFERROR(IF(IF(AF255="--",INDEX(D:D,MATCH(AE255,INDEX(B:B,MATCH(AE255,B:B,)+1):B10769,)+MATCH(AE255,B:B,)))=AD255,VLOOKUP(AE255,B:D,3,0),IF(AF255="--",INDEX(D:D,MATCH(AE255,INDEX(B:B,MATCH(AE255,B:B,)+1):B10769,)+MATCH(AE255,B:B,)),"---")),"---"))</f>
        <v>---</v>
      </c>
      <c r="AI255" t="str">
        <f t="shared" si="35"/>
        <v>--</v>
      </c>
      <c r="AJ255" t="str">
        <f>IF(COUNTIF(CALC_CONN_TEI0185_REV03!F:F,IF(AH255&lt;&gt;"---",VLOOKUP(AD255,CALC_CONN_TEI0185_REV03!F:M,8,0),IF(IFERROR(IF(AD255=AH255,AI255,AH255),"---")="---","---",IF(COUNTIF(CALC_CONN_TEI0185_REV03!F:F,IFERROR(IF(AD255=AH255,AI255,AH255),"---"))&gt;0,"---",IFERROR(IF(AD255=AH255,AI255,AH255),"---")))))=1,IF(AH255&lt;&gt;"---",VLOOKUP(AD255,CALC_CONN_TEI0185_REV03!F:M,8,0),IF(IFERROR(IF(AD255=AH255,AI255,AH255),"---")="---","---",IF(COUNTIF(CALC_CONN_TEI0185_REV03!F:F,IFERROR(IF(AD255=AH255,AI255,AH255),"---"))&gt;0,"---",IFERROR(IF(AD255=AH255,AI255,AH255),"---")))),"---")</f>
        <v>---</v>
      </c>
      <c r="AK255" t="str">
        <f>IF(COUNTIF(CALC_CONN_TEI0185_REV03!F:F,IF(AH255&lt;&gt;"---",VLOOKUP(AD255,CALC_CONN_TEI0185_REV03!F:M,8,0),IF(IFERROR(IF(AD255=AH255,AI255,AH255),"---")="---","---",IF(COUNTIF(CALC_CONN_TEI0185_REV03!F:F,IFERROR(IF(AD255=AH255,AI255,AH255),"---"))&gt;0,"---",IFERROR(IF(AD255=AH255,AI255,AH255),"---")))))=0,IF(AH255&lt;&gt;"---",VLOOKUP(AD255,CALC_CONN_TEI0185_REV03!F:M,8,0),IF(IFERROR(IF(AD255=AH255,AI255,AH255),"---")="---","---",IF(COUNTIF(CALC_CONN_TEI0185_REV03!F:F,IFERROR(IF(AD255=AH255,AI255,AH255),"---"))&gt;0,"---",IFERROR(IF(AD255=AH255,AI255,AH255),"---")))),"---")</f>
        <v>---</v>
      </c>
    </row>
    <row r="256" spans="1:37" x14ac:dyDescent="0.25">
      <c r="A256" t="str">
        <f t="shared" si="27"/>
        <v>J3-A11</v>
      </c>
      <c r="B256" t="str">
        <f t="shared" si="28"/>
        <v>DP3_M2C_N</v>
      </c>
      <c r="C256" t="str">
        <f t="shared" si="29"/>
        <v>J3-DP3_M2C_N</v>
      </c>
      <c r="D256" t="str">
        <f t="shared" si="30"/>
        <v>J3-A11</v>
      </c>
      <c r="E256" t="s">
        <v>271</v>
      </c>
      <c r="F256" t="s">
        <v>313</v>
      </c>
      <c r="G256" t="s">
        <v>810</v>
      </c>
      <c r="L256" t="s">
        <v>969</v>
      </c>
      <c r="M256" t="s">
        <v>288</v>
      </c>
      <c r="N256">
        <v>106.8883</v>
      </c>
      <c r="AB256" t="str">
        <f>B2B!D253</f>
        <v>J3</v>
      </c>
      <c r="AC256" t="str">
        <f>B2B!E253</f>
        <v>51</v>
      </c>
      <c r="AD256" t="str">
        <f t="shared" si="31"/>
        <v>J3-51</v>
      </c>
      <c r="AE256" t="e">
        <f t="shared" si="32"/>
        <v>#N/A</v>
      </c>
      <c r="AF256" t="str">
        <f t="shared" si="33"/>
        <v>--</v>
      </c>
      <c r="AG256" t="e">
        <f t="shared" si="34"/>
        <v>#N/A</v>
      </c>
      <c r="AH256" t="str">
        <f>IF(IFERROR(IF(IF(AF256="--",INDEX(D:D,MATCH(AE256,INDEX(B:B,MATCH(AE256,B:B,)+1):B10770,)+MATCH(AE256,B:B,)))=D256,VLOOKUP(AE256,B:D,3,0),IF(AF256="--",INDEX(D:D,MATCH(AE256,INDEX(B:B,MATCH(AE256,B:B,)+1):B10770,)+MATCH(AE256,B:B,)),"---")),"---")=AD256,"---",IFERROR(IF(IF(AF256="--",INDEX(D:D,MATCH(AE256,INDEX(B:B,MATCH(AE256,B:B,)+1):B10770,)+MATCH(AE256,B:B,)))=AD256,VLOOKUP(AE256,B:D,3,0),IF(AF256="--",INDEX(D:D,MATCH(AE256,INDEX(B:B,MATCH(AE256,B:B,)+1):B10770,)+MATCH(AE256,B:B,)),"---")),"---"))</f>
        <v>---</v>
      </c>
      <c r="AI256" t="str">
        <f t="shared" si="35"/>
        <v>--</v>
      </c>
      <c r="AJ256" t="str">
        <f>IF(COUNTIF(CALC_CONN_TEI0185_REV03!F:F,IF(AH256&lt;&gt;"---",VLOOKUP(AD256,CALC_CONN_TEI0185_REV03!F:M,8,0),IF(IFERROR(IF(AD256=AH256,AI256,AH256),"---")="---","---",IF(COUNTIF(CALC_CONN_TEI0185_REV03!F:F,IFERROR(IF(AD256=AH256,AI256,AH256),"---"))&gt;0,"---",IFERROR(IF(AD256=AH256,AI256,AH256),"---")))))=1,IF(AH256&lt;&gt;"---",VLOOKUP(AD256,CALC_CONN_TEI0185_REV03!F:M,8,0),IF(IFERROR(IF(AD256=AH256,AI256,AH256),"---")="---","---",IF(COUNTIF(CALC_CONN_TEI0185_REV03!F:F,IFERROR(IF(AD256=AH256,AI256,AH256),"---"))&gt;0,"---",IFERROR(IF(AD256=AH256,AI256,AH256),"---")))),"---")</f>
        <v>---</v>
      </c>
      <c r="AK256" t="str">
        <f>IF(COUNTIF(CALC_CONN_TEI0185_REV03!F:F,IF(AH256&lt;&gt;"---",VLOOKUP(AD256,CALC_CONN_TEI0185_REV03!F:M,8,0),IF(IFERROR(IF(AD256=AH256,AI256,AH256),"---")="---","---",IF(COUNTIF(CALC_CONN_TEI0185_REV03!F:F,IFERROR(IF(AD256=AH256,AI256,AH256),"---"))&gt;0,"---",IFERROR(IF(AD256=AH256,AI256,AH256),"---")))))=0,IF(AH256&lt;&gt;"---",VLOOKUP(AD256,CALC_CONN_TEI0185_REV03!F:M,8,0),IF(IFERROR(IF(AD256=AH256,AI256,AH256),"---")="---","---",IF(COUNTIF(CALC_CONN_TEI0185_REV03!F:F,IFERROR(IF(AD256=AH256,AI256,AH256),"---"))&gt;0,"---",IFERROR(IF(AD256=AH256,AI256,AH256),"---")))),"---")</f>
        <v>---</v>
      </c>
    </row>
    <row r="257" spans="1:37" x14ac:dyDescent="0.25">
      <c r="A257" t="str">
        <f t="shared" si="27"/>
        <v>J3-A14</v>
      </c>
      <c r="B257" t="str">
        <f t="shared" si="28"/>
        <v>DP4_M2C_P</v>
      </c>
      <c r="C257" t="str">
        <f t="shared" si="29"/>
        <v>J3-DP4_M2C_P</v>
      </c>
      <c r="D257" t="str">
        <f t="shared" si="30"/>
        <v>J3-A14</v>
      </c>
      <c r="E257" t="s">
        <v>271</v>
      </c>
      <c r="F257" t="s">
        <v>321</v>
      </c>
      <c r="G257" t="s">
        <v>825</v>
      </c>
      <c r="L257" t="s">
        <v>970</v>
      </c>
      <c r="M257" t="s">
        <v>288</v>
      </c>
      <c r="N257">
        <v>106.8563</v>
      </c>
      <c r="AB257" t="str">
        <f>B2B!D254</f>
        <v>J3</v>
      </c>
      <c r="AC257" t="str">
        <f>B2B!E254</f>
        <v>52</v>
      </c>
      <c r="AD257" t="str">
        <f t="shared" si="31"/>
        <v>J3-52</v>
      </c>
      <c r="AE257" t="e">
        <f t="shared" si="32"/>
        <v>#N/A</v>
      </c>
      <c r="AF257" t="str">
        <f t="shared" si="33"/>
        <v>--</v>
      </c>
      <c r="AG257" t="e">
        <f t="shared" si="34"/>
        <v>#N/A</v>
      </c>
      <c r="AH257" t="str">
        <f>IF(IFERROR(IF(IF(AF257="--",INDEX(D:D,MATCH(AE257,INDEX(B:B,MATCH(AE257,B:B,)+1):B10771,)+MATCH(AE257,B:B,)))=D257,VLOOKUP(AE257,B:D,3,0),IF(AF257="--",INDEX(D:D,MATCH(AE257,INDEX(B:B,MATCH(AE257,B:B,)+1):B10771,)+MATCH(AE257,B:B,)),"---")),"---")=AD257,"---",IFERROR(IF(IF(AF257="--",INDEX(D:D,MATCH(AE257,INDEX(B:B,MATCH(AE257,B:B,)+1):B10771,)+MATCH(AE257,B:B,)))=AD257,VLOOKUP(AE257,B:D,3,0),IF(AF257="--",INDEX(D:D,MATCH(AE257,INDEX(B:B,MATCH(AE257,B:B,)+1):B10771,)+MATCH(AE257,B:B,)),"---")),"---"))</f>
        <v>---</v>
      </c>
      <c r="AI257" t="str">
        <f t="shared" si="35"/>
        <v>--</v>
      </c>
      <c r="AJ257" t="str">
        <f>IF(COUNTIF(CALC_CONN_TEI0185_REV03!F:F,IF(AH257&lt;&gt;"---",VLOOKUP(AD257,CALC_CONN_TEI0185_REV03!F:M,8,0),IF(IFERROR(IF(AD257=AH257,AI257,AH257),"---")="---","---",IF(COUNTIF(CALC_CONN_TEI0185_REV03!F:F,IFERROR(IF(AD257=AH257,AI257,AH257),"---"))&gt;0,"---",IFERROR(IF(AD257=AH257,AI257,AH257),"---")))))=1,IF(AH257&lt;&gt;"---",VLOOKUP(AD257,CALC_CONN_TEI0185_REV03!F:M,8,0),IF(IFERROR(IF(AD257=AH257,AI257,AH257),"---")="---","---",IF(COUNTIF(CALC_CONN_TEI0185_REV03!F:F,IFERROR(IF(AD257=AH257,AI257,AH257),"---"))&gt;0,"---",IFERROR(IF(AD257=AH257,AI257,AH257),"---")))),"---")</f>
        <v>---</v>
      </c>
      <c r="AK257" t="str">
        <f>IF(COUNTIF(CALC_CONN_TEI0185_REV03!F:F,IF(AH257&lt;&gt;"---",VLOOKUP(AD257,CALC_CONN_TEI0185_REV03!F:M,8,0),IF(IFERROR(IF(AD257=AH257,AI257,AH257),"---")="---","---",IF(COUNTIF(CALC_CONN_TEI0185_REV03!F:F,IFERROR(IF(AD257=AH257,AI257,AH257),"---"))&gt;0,"---",IFERROR(IF(AD257=AH257,AI257,AH257),"---")))))=0,IF(AH257&lt;&gt;"---",VLOOKUP(AD257,CALC_CONN_TEI0185_REV03!F:M,8,0),IF(IFERROR(IF(AD257=AH257,AI257,AH257),"---")="---","---",IF(COUNTIF(CALC_CONN_TEI0185_REV03!F:F,IFERROR(IF(AD257=AH257,AI257,AH257),"---"))&gt;0,"---",IFERROR(IF(AD257=AH257,AI257,AH257),"---")))),"---")</f>
        <v>---</v>
      </c>
    </row>
    <row r="258" spans="1:37" x14ac:dyDescent="0.25">
      <c r="A258" t="str">
        <f t="shared" si="27"/>
        <v>J3-A15</v>
      </c>
      <c r="B258" t="str">
        <f t="shared" si="28"/>
        <v>DP4_M2C_N</v>
      </c>
      <c r="C258" t="str">
        <f t="shared" si="29"/>
        <v>J3-DP4_M2C_N</v>
      </c>
      <c r="D258" t="str">
        <f t="shared" si="30"/>
        <v>J3-A15</v>
      </c>
      <c r="E258" t="s">
        <v>271</v>
      </c>
      <c r="F258" t="s">
        <v>324</v>
      </c>
      <c r="G258" t="s">
        <v>822</v>
      </c>
      <c r="L258" t="s">
        <v>971</v>
      </c>
      <c r="M258" t="s">
        <v>288</v>
      </c>
      <c r="N258">
        <v>106.876</v>
      </c>
      <c r="AB258" t="str">
        <f>B2B!D255</f>
        <v>J3</v>
      </c>
      <c r="AC258" t="str">
        <f>B2B!E255</f>
        <v>53</v>
      </c>
      <c r="AD258" t="str">
        <f t="shared" si="31"/>
        <v>J3-53</v>
      </c>
      <c r="AE258" t="e">
        <f t="shared" si="32"/>
        <v>#N/A</v>
      </c>
      <c r="AF258" t="str">
        <f t="shared" si="33"/>
        <v>--</v>
      </c>
      <c r="AG258" t="e">
        <f t="shared" si="34"/>
        <v>#N/A</v>
      </c>
      <c r="AH258" t="str">
        <f>IF(IFERROR(IF(IF(AF258="--",INDEX(D:D,MATCH(AE258,INDEX(B:B,MATCH(AE258,B:B,)+1):B10772,)+MATCH(AE258,B:B,)))=D258,VLOOKUP(AE258,B:D,3,0),IF(AF258="--",INDEX(D:D,MATCH(AE258,INDEX(B:B,MATCH(AE258,B:B,)+1):B10772,)+MATCH(AE258,B:B,)),"---")),"---")=AD258,"---",IFERROR(IF(IF(AF258="--",INDEX(D:D,MATCH(AE258,INDEX(B:B,MATCH(AE258,B:B,)+1):B10772,)+MATCH(AE258,B:B,)))=AD258,VLOOKUP(AE258,B:D,3,0),IF(AF258="--",INDEX(D:D,MATCH(AE258,INDEX(B:B,MATCH(AE258,B:B,)+1):B10772,)+MATCH(AE258,B:B,)),"---")),"---"))</f>
        <v>---</v>
      </c>
      <c r="AI258" t="str">
        <f t="shared" si="35"/>
        <v>--</v>
      </c>
      <c r="AJ258" t="str">
        <f>IF(COUNTIF(CALC_CONN_TEI0185_REV03!F:F,IF(AH258&lt;&gt;"---",VLOOKUP(AD258,CALC_CONN_TEI0185_REV03!F:M,8,0),IF(IFERROR(IF(AD258=AH258,AI258,AH258),"---")="---","---",IF(COUNTIF(CALC_CONN_TEI0185_REV03!F:F,IFERROR(IF(AD258=AH258,AI258,AH258),"---"))&gt;0,"---",IFERROR(IF(AD258=AH258,AI258,AH258),"---")))))=1,IF(AH258&lt;&gt;"---",VLOOKUP(AD258,CALC_CONN_TEI0185_REV03!F:M,8,0),IF(IFERROR(IF(AD258=AH258,AI258,AH258),"---")="---","---",IF(COUNTIF(CALC_CONN_TEI0185_REV03!F:F,IFERROR(IF(AD258=AH258,AI258,AH258),"---"))&gt;0,"---",IFERROR(IF(AD258=AH258,AI258,AH258),"---")))),"---")</f>
        <v>---</v>
      </c>
      <c r="AK258" t="str">
        <f>IF(COUNTIF(CALC_CONN_TEI0185_REV03!F:F,IF(AH258&lt;&gt;"---",VLOOKUP(AD258,CALC_CONN_TEI0185_REV03!F:M,8,0),IF(IFERROR(IF(AD258=AH258,AI258,AH258),"---")="---","---",IF(COUNTIF(CALC_CONN_TEI0185_REV03!F:F,IFERROR(IF(AD258=AH258,AI258,AH258),"---"))&gt;0,"---",IFERROR(IF(AD258=AH258,AI258,AH258),"---")))))=0,IF(AH258&lt;&gt;"---",VLOOKUP(AD258,CALC_CONN_TEI0185_REV03!F:M,8,0),IF(IFERROR(IF(AD258=AH258,AI258,AH258),"---")="---","---",IF(COUNTIF(CALC_CONN_TEI0185_REV03!F:F,IFERROR(IF(AD258=AH258,AI258,AH258),"---"))&gt;0,"---",IFERROR(IF(AD258=AH258,AI258,AH258),"---")))),"---")</f>
        <v>---</v>
      </c>
    </row>
    <row r="259" spans="1:37" x14ac:dyDescent="0.25">
      <c r="A259" t="str">
        <f t="shared" si="27"/>
        <v>J3-A18</v>
      </c>
      <c r="B259" t="str">
        <f t="shared" si="28"/>
        <v>DP5_M2C_P</v>
      </c>
      <c r="C259" t="str">
        <f t="shared" si="29"/>
        <v>J3-DP5_M2C_P</v>
      </c>
      <c r="D259" t="str">
        <f t="shared" si="30"/>
        <v>J3-A18</v>
      </c>
      <c r="E259" t="s">
        <v>271</v>
      </c>
      <c r="F259" t="s">
        <v>332</v>
      </c>
      <c r="G259" t="s">
        <v>837</v>
      </c>
      <c r="L259" t="s">
        <v>972</v>
      </c>
      <c r="M259" t="s">
        <v>288</v>
      </c>
      <c r="N259">
        <v>108.5835</v>
      </c>
      <c r="AB259" t="str">
        <f>B2B!D256</f>
        <v>J3</v>
      </c>
      <c r="AC259" t="str">
        <f>B2B!E256</f>
        <v>54</v>
      </c>
      <c r="AD259" t="str">
        <f t="shared" si="31"/>
        <v>J3-54</v>
      </c>
      <c r="AE259" t="e">
        <f t="shared" si="32"/>
        <v>#N/A</v>
      </c>
      <c r="AF259" t="str">
        <f t="shared" si="33"/>
        <v>--</v>
      </c>
      <c r="AG259" t="e">
        <f t="shared" si="34"/>
        <v>#N/A</v>
      </c>
      <c r="AH259" t="str">
        <f>IF(IFERROR(IF(IF(AF259="--",INDEX(D:D,MATCH(AE259,INDEX(B:B,MATCH(AE259,B:B,)+1):B10773,)+MATCH(AE259,B:B,)))=D259,VLOOKUP(AE259,B:D,3,0),IF(AF259="--",INDEX(D:D,MATCH(AE259,INDEX(B:B,MATCH(AE259,B:B,)+1):B10773,)+MATCH(AE259,B:B,)),"---")),"---")=AD259,"---",IFERROR(IF(IF(AF259="--",INDEX(D:D,MATCH(AE259,INDEX(B:B,MATCH(AE259,B:B,)+1):B10773,)+MATCH(AE259,B:B,)))=AD259,VLOOKUP(AE259,B:D,3,0),IF(AF259="--",INDEX(D:D,MATCH(AE259,INDEX(B:B,MATCH(AE259,B:B,)+1):B10773,)+MATCH(AE259,B:B,)),"---")),"---"))</f>
        <v>---</v>
      </c>
      <c r="AI259" t="str">
        <f t="shared" si="35"/>
        <v>--</v>
      </c>
      <c r="AJ259" t="str">
        <f>IF(COUNTIF(CALC_CONN_TEI0185_REV03!F:F,IF(AH259&lt;&gt;"---",VLOOKUP(AD259,CALC_CONN_TEI0185_REV03!F:M,8,0),IF(IFERROR(IF(AD259=AH259,AI259,AH259),"---")="---","---",IF(COUNTIF(CALC_CONN_TEI0185_REV03!F:F,IFERROR(IF(AD259=AH259,AI259,AH259),"---"))&gt;0,"---",IFERROR(IF(AD259=AH259,AI259,AH259),"---")))))=1,IF(AH259&lt;&gt;"---",VLOOKUP(AD259,CALC_CONN_TEI0185_REV03!F:M,8,0),IF(IFERROR(IF(AD259=AH259,AI259,AH259),"---")="---","---",IF(COUNTIF(CALC_CONN_TEI0185_REV03!F:F,IFERROR(IF(AD259=AH259,AI259,AH259),"---"))&gt;0,"---",IFERROR(IF(AD259=AH259,AI259,AH259),"---")))),"---")</f>
        <v>---</v>
      </c>
      <c r="AK259" t="str">
        <f>IF(COUNTIF(CALC_CONN_TEI0185_REV03!F:F,IF(AH259&lt;&gt;"---",VLOOKUP(AD259,CALC_CONN_TEI0185_REV03!F:M,8,0),IF(IFERROR(IF(AD259=AH259,AI259,AH259),"---")="---","---",IF(COUNTIF(CALC_CONN_TEI0185_REV03!F:F,IFERROR(IF(AD259=AH259,AI259,AH259),"---"))&gt;0,"---",IFERROR(IF(AD259=AH259,AI259,AH259),"---")))))=0,IF(AH259&lt;&gt;"---",VLOOKUP(AD259,CALC_CONN_TEI0185_REV03!F:M,8,0),IF(IFERROR(IF(AD259=AH259,AI259,AH259),"---")="---","---",IF(COUNTIF(CALC_CONN_TEI0185_REV03!F:F,IFERROR(IF(AD259=AH259,AI259,AH259),"---"))&gt;0,"---",IFERROR(IF(AD259=AH259,AI259,AH259),"---")))),"---")</f>
        <v>---</v>
      </c>
    </row>
    <row r="260" spans="1:37" x14ac:dyDescent="0.25">
      <c r="A260" t="str">
        <f t="shared" si="27"/>
        <v>J3-A19</v>
      </c>
      <c r="B260" t="str">
        <f t="shared" si="28"/>
        <v>DP5_M2C_N</v>
      </c>
      <c r="C260" t="str">
        <f t="shared" si="29"/>
        <v>J3-DP5_M2C_N</v>
      </c>
      <c r="D260" t="str">
        <f t="shared" si="30"/>
        <v>J3-A19</v>
      </c>
      <c r="E260" t="s">
        <v>271</v>
      </c>
      <c r="F260" t="s">
        <v>334</v>
      </c>
      <c r="G260" t="s">
        <v>834</v>
      </c>
      <c r="L260" t="s">
        <v>973</v>
      </c>
      <c r="M260" t="s">
        <v>288</v>
      </c>
      <c r="N260">
        <v>105.67749999999999</v>
      </c>
      <c r="AB260" t="str">
        <f>B2B!D257</f>
        <v>J3</v>
      </c>
      <c r="AC260" t="str">
        <f>B2B!E257</f>
        <v>55</v>
      </c>
      <c r="AD260" t="str">
        <f t="shared" si="31"/>
        <v>J3-55</v>
      </c>
      <c r="AE260" t="e">
        <f t="shared" si="32"/>
        <v>#N/A</v>
      </c>
      <c r="AF260" t="str">
        <f t="shared" si="33"/>
        <v>--</v>
      </c>
      <c r="AG260" t="e">
        <f t="shared" si="34"/>
        <v>#N/A</v>
      </c>
      <c r="AH260" t="str">
        <f>IF(IFERROR(IF(IF(AF260="--",INDEX(D:D,MATCH(AE260,INDEX(B:B,MATCH(AE260,B:B,)+1):B10774,)+MATCH(AE260,B:B,)))=D260,VLOOKUP(AE260,B:D,3,0),IF(AF260="--",INDEX(D:D,MATCH(AE260,INDEX(B:B,MATCH(AE260,B:B,)+1):B10774,)+MATCH(AE260,B:B,)),"---")),"---")=AD260,"---",IFERROR(IF(IF(AF260="--",INDEX(D:D,MATCH(AE260,INDEX(B:B,MATCH(AE260,B:B,)+1):B10774,)+MATCH(AE260,B:B,)))=AD260,VLOOKUP(AE260,B:D,3,0),IF(AF260="--",INDEX(D:D,MATCH(AE260,INDEX(B:B,MATCH(AE260,B:B,)+1):B10774,)+MATCH(AE260,B:B,)),"---")),"---"))</f>
        <v>---</v>
      </c>
      <c r="AI260" t="str">
        <f t="shared" si="35"/>
        <v>--</v>
      </c>
      <c r="AJ260" t="str">
        <f>IF(COUNTIF(CALC_CONN_TEI0185_REV03!F:F,IF(AH260&lt;&gt;"---",VLOOKUP(AD260,CALC_CONN_TEI0185_REV03!F:M,8,0),IF(IFERROR(IF(AD260=AH260,AI260,AH260),"---")="---","---",IF(COUNTIF(CALC_CONN_TEI0185_REV03!F:F,IFERROR(IF(AD260=AH260,AI260,AH260),"---"))&gt;0,"---",IFERROR(IF(AD260=AH260,AI260,AH260),"---")))))=1,IF(AH260&lt;&gt;"---",VLOOKUP(AD260,CALC_CONN_TEI0185_REV03!F:M,8,0),IF(IFERROR(IF(AD260=AH260,AI260,AH260),"---")="---","---",IF(COUNTIF(CALC_CONN_TEI0185_REV03!F:F,IFERROR(IF(AD260=AH260,AI260,AH260),"---"))&gt;0,"---",IFERROR(IF(AD260=AH260,AI260,AH260),"---")))),"---")</f>
        <v>---</v>
      </c>
      <c r="AK260" t="str">
        <f>IF(COUNTIF(CALC_CONN_TEI0185_REV03!F:F,IF(AH260&lt;&gt;"---",VLOOKUP(AD260,CALC_CONN_TEI0185_REV03!F:M,8,0),IF(IFERROR(IF(AD260=AH260,AI260,AH260),"---")="---","---",IF(COUNTIF(CALC_CONN_TEI0185_REV03!F:F,IFERROR(IF(AD260=AH260,AI260,AH260),"---"))&gt;0,"---",IFERROR(IF(AD260=AH260,AI260,AH260),"---")))))=0,IF(AH260&lt;&gt;"---",VLOOKUP(AD260,CALC_CONN_TEI0185_REV03!F:M,8,0),IF(IFERROR(IF(AD260=AH260,AI260,AH260),"---")="---","---",IF(COUNTIF(CALC_CONN_TEI0185_REV03!F:F,IFERROR(IF(AD260=AH260,AI260,AH260),"---"))&gt;0,"---",IFERROR(IF(AD260=AH260,AI260,AH260),"---")))),"---")</f>
        <v>---</v>
      </c>
    </row>
    <row r="261" spans="1:37" x14ac:dyDescent="0.25">
      <c r="A261" t="str">
        <f t="shared" si="27"/>
        <v>J3-A22</v>
      </c>
      <c r="B261" t="str">
        <f t="shared" si="28"/>
        <v>DP1_C2M_P</v>
      </c>
      <c r="C261" t="str">
        <f t="shared" si="29"/>
        <v>J3-DP1_C2M_P</v>
      </c>
      <c r="D261" t="str">
        <f t="shared" si="30"/>
        <v>J3-A22</v>
      </c>
      <c r="E261" t="s">
        <v>271</v>
      </c>
      <c r="F261" t="s">
        <v>342</v>
      </c>
      <c r="G261" t="s">
        <v>783</v>
      </c>
      <c r="L261" t="s">
        <v>974</v>
      </c>
      <c r="M261" t="s">
        <v>288</v>
      </c>
      <c r="N261">
        <v>109.21250000000001</v>
      </c>
      <c r="AB261" t="str">
        <f>B2B!D258</f>
        <v>J3</v>
      </c>
      <c r="AC261" t="str">
        <f>B2B!E258</f>
        <v>56</v>
      </c>
      <c r="AD261" t="str">
        <f t="shared" si="31"/>
        <v>J3-56</v>
      </c>
      <c r="AE261" t="e">
        <f t="shared" si="32"/>
        <v>#N/A</v>
      </c>
      <c r="AF261" t="str">
        <f t="shared" si="33"/>
        <v>--</v>
      </c>
      <c r="AG261" t="e">
        <f t="shared" si="34"/>
        <v>#N/A</v>
      </c>
      <c r="AH261" t="str">
        <f>IF(IFERROR(IF(IF(AF261="--",INDEX(D:D,MATCH(AE261,INDEX(B:B,MATCH(AE261,B:B,)+1):B10775,)+MATCH(AE261,B:B,)))=D261,VLOOKUP(AE261,B:D,3,0),IF(AF261="--",INDEX(D:D,MATCH(AE261,INDEX(B:B,MATCH(AE261,B:B,)+1):B10775,)+MATCH(AE261,B:B,)),"---")),"---")=AD261,"---",IFERROR(IF(IF(AF261="--",INDEX(D:D,MATCH(AE261,INDEX(B:B,MATCH(AE261,B:B,)+1):B10775,)+MATCH(AE261,B:B,)))=AD261,VLOOKUP(AE261,B:D,3,0),IF(AF261="--",INDEX(D:D,MATCH(AE261,INDEX(B:B,MATCH(AE261,B:B,)+1):B10775,)+MATCH(AE261,B:B,)),"---")),"---"))</f>
        <v>---</v>
      </c>
      <c r="AI261" t="str">
        <f t="shared" si="35"/>
        <v>--</v>
      </c>
      <c r="AJ261" t="str">
        <f>IF(COUNTIF(CALC_CONN_TEI0185_REV03!F:F,IF(AH261&lt;&gt;"---",VLOOKUP(AD261,CALC_CONN_TEI0185_REV03!F:M,8,0),IF(IFERROR(IF(AD261=AH261,AI261,AH261),"---")="---","---",IF(COUNTIF(CALC_CONN_TEI0185_REV03!F:F,IFERROR(IF(AD261=AH261,AI261,AH261),"---"))&gt;0,"---",IFERROR(IF(AD261=AH261,AI261,AH261),"---")))))=1,IF(AH261&lt;&gt;"---",VLOOKUP(AD261,CALC_CONN_TEI0185_REV03!F:M,8,0),IF(IFERROR(IF(AD261=AH261,AI261,AH261),"---")="---","---",IF(COUNTIF(CALC_CONN_TEI0185_REV03!F:F,IFERROR(IF(AD261=AH261,AI261,AH261),"---"))&gt;0,"---",IFERROR(IF(AD261=AH261,AI261,AH261),"---")))),"---")</f>
        <v>---</v>
      </c>
      <c r="AK261" t="str">
        <f>IF(COUNTIF(CALC_CONN_TEI0185_REV03!F:F,IF(AH261&lt;&gt;"---",VLOOKUP(AD261,CALC_CONN_TEI0185_REV03!F:M,8,0),IF(IFERROR(IF(AD261=AH261,AI261,AH261),"---")="---","---",IF(COUNTIF(CALC_CONN_TEI0185_REV03!F:F,IFERROR(IF(AD261=AH261,AI261,AH261),"---"))&gt;0,"---",IFERROR(IF(AD261=AH261,AI261,AH261),"---")))))=0,IF(AH261&lt;&gt;"---",VLOOKUP(AD261,CALC_CONN_TEI0185_REV03!F:M,8,0),IF(IFERROR(IF(AD261=AH261,AI261,AH261),"---")="---","---",IF(COUNTIF(CALC_CONN_TEI0185_REV03!F:F,IFERROR(IF(AD261=AH261,AI261,AH261),"---"))&gt;0,"---",IFERROR(IF(AD261=AH261,AI261,AH261),"---")))),"---")</f>
        <v>---</v>
      </c>
    </row>
    <row r="262" spans="1:37" x14ac:dyDescent="0.25">
      <c r="A262" t="str">
        <f t="shared" ref="A262:A325" si="36">$E262&amp;"-"&amp;$F262</f>
        <v>J3-A23</v>
      </c>
      <c r="B262" t="str">
        <f t="shared" ref="B262:B325" si="37">IF(OR(E262=$A$2,E262=$B$2,E262=$C$2,E262=$D$2),"--",G262)</f>
        <v>DP1_C2M_N</v>
      </c>
      <c r="C262" t="str">
        <f t="shared" ref="C262:C325" si="38">$E262&amp;"-"&amp;$G262</f>
        <v>J3-DP1_C2M_N</v>
      </c>
      <c r="D262" t="str">
        <f t="shared" ref="D262:D325" si="39">A262</f>
        <v>J3-A23</v>
      </c>
      <c r="E262" t="s">
        <v>271</v>
      </c>
      <c r="F262" t="s">
        <v>345</v>
      </c>
      <c r="G262" t="s">
        <v>780</v>
      </c>
      <c r="L262" t="s">
        <v>975</v>
      </c>
      <c r="M262" t="s">
        <v>288</v>
      </c>
      <c r="N262">
        <v>83.154399999999995</v>
      </c>
      <c r="AB262" t="str">
        <f>B2B!D259</f>
        <v>J3</v>
      </c>
      <c r="AC262" t="str">
        <f>B2B!E259</f>
        <v>57</v>
      </c>
      <c r="AD262" t="str">
        <f t="shared" si="31"/>
        <v>J3-57</v>
      </c>
      <c r="AE262" t="e">
        <f t="shared" si="32"/>
        <v>#N/A</v>
      </c>
      <c r="AF262" t="str">
        <f t="shared" si="33"/>
        <v>--</v>
      </c>
      <c r="AG262" t="e">
        <f t="shared" si="34"/>
        <v>#N/A</v>
      </c>
      <c r="AH262" t="str">
        <f>IF(IFERROR(IF(IF(AF262="--",INDEX(D:D,MATCH(AE262,INDEX(B:B,MATCH(AE262,B:B,)+1):B10776,)+MATCH(AE262,B:B,)))=D262,VLOOKUP(AE262,B:D,3,0),IF(AF262="--",INDEX(D:D,MATCH(AE262,INDEX(B:B,MATCH(AE262,B:B,)+1):B10776,)+MATCH(AE262,B:B,)),"---")),"---")=AD262,"---",IFERROR(IF(IF(AF262="--",INDEX(D:D,MATCH(AE262,INDEX(B:B,MATCH(AE262,B:B,)+1):B10776,)+MATCH(AE262,B:B,)))=AD262,VLOOKUP(AE262,B:D,3,0),IF(AF262="--",INDEX(D:D,MATCH(AE262,INDEX(B:B,MATCH(AE262,B:B,)+1):B10776,)+MATCH(AE262,B:B,)),"---")),"---"))</f>
        <v>---</v>
      </c>
      <c r="AI262" t="str">
        <f t="shared" si="35"/>
        <v>--</v>
      </c>
      <c r="AJ262" t="str">
        <f>IF(COUNTIF(CALC_CONN_TEI0185_REV03!F:F,IF(AH262&lt;&gt;"---",VLOOKUP(AD262,CALC_CONN_TEI0185_REV03!F:M,8,0),IF(IFERROR(IF(AD262=AH262,AI262,AH262),"---")="---","---",IF(COUNTIF(CALC_CONN_TEI0185_REV03!F:F,IFERROR(IF(AD262=AH262,AI262,AH262),"---"))&gt;0,"---",IFERROR(IF(AD262=AH262,AI262,AH262),"---")))))=1,IF(AH262&lt;&gt;"---",VLOOKUP(AD262,CALC_CONN_TEI0185_REV03!F:M,8,0),IF(IFERROR(IF(AD262=AH262,AI262,AH262),"---")="---","---",IF(COUNTIF(CALC_CONN_TEI0185_REV03!F:F,IFERROR(IF(AD262=AH262,AI262,AH262),"---"))&gt;0,"---",IFERROR(IF(AD262=AH262,AI262,AH262),"---")))),"---")</f>
        <v>---</v>
      </c>
      <c r="AK262" t="str">
        <f>IF(COUNTIF(CALC_CONN_TEI0185_REV03!F:F,IF(AH262&lt;&gt;"---",VLOOKUP(AD262,CALC_CONN_TEI0185_REV03!F:M,8,0),IF(IFERROR(IF(AD262=AH262,AI262,AH262),"---")="---","---",IF(COUNTIF(CALC_CONN_TEI0185_REV03!F:F,IFERROR(IF(AD262=AH262,AI262,AH262),"---"))&gt;0,"---",IFERROR(IF(AD262=AH262,AI262,AH262),"---")))))=0,IF(AH262&lt;&gt;"---",VLOOKUP(AD262,CALC_CONN_TEI0185_REV03!F:M,8,0),IF(IFERROR(IF(AD262=AH262,AI262,AH262),"---")="---","---",IF(COUNTIF(CALC_CONN_TEI0185_REV03!F:F,IFERROR(IF(AD262=AH262,AI262,AH262),"---"))&gt;0,"---",IFERROR(IF(AD262=AH262,AI262,AH262),"---")))),"---")</f>
        <v>---</v>
      </c>
    </row>
    <row r="263" spans="1:37" x14ac:dyDescent="0.25">
      <c r="A263" t="str">
        <f t="shared" si="36"/>
        <v>J3-A26</v>
      </c>
      <c r="B263" t="str">
        <f t="shared" si="37"/>
        <v>DP2_C2M_P</v>
      </c>
      <c r="C263" t="str">
        <f t="shared" si="38"/>
        <v>J3-DP2_C2M_P</v>
      </c>
      <c r="D263" t="str">
        <f t="shared" si="39"/>
        <v>J3-A26</v>
      </c>
      <c r="E263" t="s">
        <v>271</v>
      </c>
      <c r="F263" t="s">
        <v>352</v>
      </c>
      <c r="G263" t="s">
        <v>795</v>
      </c>
      <c r="L263" t="s">
        <v>976</v>
      </c>
      <c r="M263" t="s">
        <v>288</v>
      </c>
      <c r="N263">
        <v>82.388400000000004</v>
      </c>
      <c r="AB263" t="str">
        <f>B2B!D260</f>
        <v>J3</v>
      </c>
      <c r="AC263" t="str">
        <f>B2B!E260</f>
        <v>58</v>
      </c>
      <c r="AD263" t="str">
        <f t="shared" ref="AD263:AD265" si="40">AB263&amp;"-"&amp;AC263</f>
        <v>J3-58</v>
      </c>
      <c r="AE263" t="e">
        <f t="shared" ref="AE263:AE265" si="41">VLOOKUP(AD263,A:G,7,0)</f>
        <v>#N/A</v>
      </c>
      <c r="AF263" t="str">
        <f t="shared" ref="AF263:AF265" si="42">IF(
IF(
IFERROR(VLOOKUP(AE263,$AM$6:$AM$50,1,),1)=1,1,0),
IFERROR(VLOOKUP($F$2&amp;"-"&amp;AE263,C:G,4,0),
"--"),"---")</f>
        <v>--</v>
      </c>
      <c r="AG263" t="e">
        <f t="shared" ref="AG263:AG265" si="43">IF(AF263&lt;&gt;"---",VLOOKUP(AE263,L:N,3,0),"---")</f>
        <v>#N/A</v>
      </c>
      <c r="AH263" t="str">
        <f>IF(IFERROR(IF(IF(AF263="--",INDEX(D:D,MATCH(AE263,INDEX(B:B,MATCH(AE263,B:B,)+1):B10777,)+MATCH(AE263,B:B,)))=D263,VLOOKUP(AE263,B:D,3,0),IF(AF263="--",INDEX(D:D,MATCH(AE263,INDEX(B:B,MATCH(AE263,B:B,)+1):B10777,)+MATCH(AE263,B:B,)),"---")),"---")=AD263,"---",IFERROR(IF(IF(AF263="--",INDEX(D:D,MATCH(AE263,INDEX(B:B,MATCH(AE263,B:B,)+1):B10777,)+MATCH(AE263,B:B,)))=AD263,VLOOKUP(AE263,B:D,3,0),IF(AF263="--",INDEX(D:D,MATCH(AE263,INDEX(B:B,MATCH(AE263,B:B,)+1):B10777,)+MATCH(AE263,B:B,)),"---")),"---"))</f>
        <v>---</v>
      </c>
      <c r="AI263" t="str">
        <f t="shared" ref="AI263:AI265" si="44">IFERROR(IF(IF(COUNTIF($AO$6:$AQ$150,AE263)&gt;0,"---","--")="---",VLOOKUP(AE263,$AO$6:$AQ$150,2,0),"--"),"---")</f>
        <v>--</v>
      </c>
      <c r="AJ263" t="str">
        <f>IF(COUNTIF(CALC_CONN_TEI0185_REV03!F:F,IF(AH263&lt;&gt;"---",VLOOKUP(AD263,CALC_CONN_TEI0185_REV03!F:M,8,0),IF(IFERROR(IF(AD263=AH263,AI263,AH263),"---")="---","---",IF(COUNTIF(CALC_CONN_TEI0185_REV03!F:F,IFERROR(IF(AD263=AH263,AI263,AH263),"---"))&gt;0,"---",IFERROR(IF(AD263=AH263,AI263,AH263),"---")))))=1,IF(AH263&lt;&gt;"---",VLOOKUP(AD263,CALC_CONN_TEI0185_REV03!F:M,8,0),IF(IFERROR(IF(AD263=AH263,AI263,AH263),"---")="---","---",IF(COUNTIF(CALC_CONN_TEI0185_REV03!F:F,IFERROR(IF(AD263=AH263,AI263,AH263),"---"))&gt;0,"---",IFERROR(IF(AD263=AH263,AI263,AH263),"---")))),"---")</f>
        <v>---</v>
      </c>
      <c r="AK263" t="str">
        <f>IF(COUNTIF(CALC_CONN_TEI0185_REV03!F:F,IF(AH263&lt;&gt;"---",VLOOKUP(AD263,CALC_CONN_TEI0185_REV03!F:M,8,0),IF(IFERROR(IF(AD263=AH263,AI263,AH263),"---")="---","---",IF(COUNTIF(CALC_CONN_TEI0185_REV03!F:F,IFERROR(IF(AD263=AH263,AI263,AH263),"---"))&gt;0,"---",IFERROR(IF(AD263=AH263,AI263,AH263),"---")))))=0,IF(AH263&lt;&gt;"---",VLOOKUP(AD263,CALC_CONN_TEI0185_REV03!F:M,8,0),IF(IFERROR(IF(AD263=AH263,AI263,AH263),"---")="---","---",IF(COUNTIF(CALC_CONN_TEI0185_REV03!F:F,IFERROR(IF(AD263=AH263,AI263,AH263),"---"))&gt;0,"---",IFERROR(IF(AD263=AH263,AI263,AH263),"---")))),"---")</f>
        <v>---</v>
      </c>
    </row>
    <row r="264" spans="1:37" x14ac:dyDescent="0.25">
      <c r="A264" t="str">
        <f t="shared" si="36"/>
        <v>J3-A27</v>
      </c>
      <c r="B264" t="str">
        <f t="shared" si="37"/>
        <v>DP2_C2M_N</v>
      </c>
      <c r="C264" t="str">
        <f t="shared" si="38"/>
        <v>J3-DP2_C2M_N</v>
      </c>
      <c r="D264" t="str">
        <f t="shared" si="39"/>
        <v>J3-A27</v>
      </c>
      <c r="E264" t="s">
        <v>271</v>
      </c>
      <c r="F264" t="s">
        <v>355</v>
      </c>
      <c r="G264" t="s">
        <v>792</v>
      </c>
      <c r="L264" t="s">
        <v>977</v>
      </c>
      <c r="M264" t="s">
        <v>288</v>
      </c>
      <c r="N264">
        <v>6.9618000000000002</v>
      </c>
      <c r="AB264" t="str">
        <f>B2B!D261</f>
        <v>J3</v>
      </c>
      <c r="AC264" t="str">
        <f>B2B!E261</f>
        <v>59</v>
      </c>
      <c r="AD264" t="str">
        <f t="shared" si="40"/>
        <v>J3-59</v>
      </c>
      <c r="AE264" t="e">
        <f t="shared" si="41"/>
        <v>#N/A</v>
      </c>
      <c r="AF264" t="str">
        <f t="shared" si="42"/>
        <v>--</v>
      </c>
      <c r="AG264" t="e">
        <f t="shared" si="43"/>
        <v>#N/A</v>
      </c>
      <c r="AH264" t="str">
        <f>IF(IFERROR(IF(IF(AF264="--",INDEX(D:D,MATCH(AE264,INDEX(B:B,MATCH(AE264,B:B,)+1):B10778,)+MATCH(AE264,B:B,)))=D264,VLOOKUP(AE264,B:D,3,0),IF(AF264="--",INDEX(D:D,MATCH(AE264,INDEX(B:B,MATCH(AE264,B:B,)+1):B10778,)+MATCH(AE264,B:B,)),"---")),"---")=AD264,"---",IFERROR(IF(IF(AF264="--",INDEX(D:D,MATCH(AE264,INDEX(B:B,MATCH(AE264,B:B,)+1):B10778,)+MATCH(AE264,B:B,)))=AD264,VLOOKUP(AE264,B:D,3,0),IF(AF264="--",INDEX(D:D,MATCH(AE264,INDEX(B:B,MATCH(AE264,B:B,)+1):B10778,)+MATCH(AE264,B:B,)),"---")),"---"))</f>
        <v>---</v>
      </c>
      <c r="AI264" t="str">
        <f t="shared" si="44"/>
        <v>--</v>
      </c>
      <c r="AJ264" t="str">
        <f>IF(COUNTIF(CALC_CONN_TEI0185_REV03!F:F,IF(AH264&lt;&gt;"---",VLOOKUP(AD264,CALC_CONN_TEI0185_REV03!F:M,8,0),IF(IFERROR(IF(AD264=AH264,AI264,AH264),"---")="---","---",IF(COUNTIF(CALC_CONN_TEI0185_REV03!F:F,IFERROR(IF(AD264=AH264,AI264,AH264),"---"))&gt;0,"---",IFERROR(IF(AD264=AH264,AI264,AH264),"---")))))=1,IF(AH264&lt;&gt;"---",VLOOKUP(AD264,CALC_CONN_TEI0185_REV03!F:M,8,0),IF(IFERROR(IF(AD264=AH264,AI264,AH264),"---")="---","---",IF(COUNTIF(CALC_CONN_TEI0185_REV03!F:F,IFERROR(IF(AD264=AH264,AI264,AH264),"---"))&gt;0,"---",IFERROR(IF(AD264=AH264,AI264,AH264),"---")))),"---")</f>
        <v>---</v>
      </c>
      <c r="AK264" t="str">
        <f>IF(COUNTIF(CALC_CONN_TEI0185_REV03!F:F,IF(AH264&lt;&gt;"---",VLOOKUP(AD264,CALC_CONN_TEI0185_REV03!F:M,8,0),IF(IFERROR(IF(AD264=AH264,AI264,AH264),"---")="---","---",IF(COUNTIF(CALC_CONN_TEI0185_REV03!F:F,IFERROR(IF(AD264=AH264,AI264,AH264),"---"))&gt;0,"---",IFERROR(IF(AD264=AH264,AI264,AH264),"---")))))=0,IF(AH264&lt;&gt;"---",VLOOKUP(AD264,CALC_CONN_TEI0185_REV03!F:M,8,0),IF(IFERROR(IF(AD264=AH264,AI264,AH264),"---")="---","---",IF(COUNTIF(CALC_CONN_TEI0185_REV03!F:F,IFERROR(IF(AD264=AH264,AI264,AH264),"---"))&gt;0,"---",IFERROR(IF(AD264=AH264,AI264,AH264),"---")))),"---")</f>
        <v>---</v>
      </c>
    </row>
    <row r="265" spans="1:37" x14ac:dyDescent="0.25">
      <c r="A265" t="str">
        <f t="shared" si="36"/>
        <v>J3-A30</v>
      </c>
      <c r="B265" t="str">
        <f t="shared" si="37"/>
        <v>DP3_C2M_P</v>
      </c>
      <c r="C265" t="str">
        <f t="shared" si="38"/>
        <v>J3-DP3_C2M_P</v>
      </c>
      <c r="D265" t="str">
        <f t="shared" si="39"/>
        <v>J3-A30</v>
      </c>
      <c r="E265" t="s">
        <v>271</v>
      </c>
      <c r="F265" t="s">
        <v>362</v>
      </c>
      <c r="G265" t="s">
        <v>807</v>
      </c>
      <c r="L265" t="s">
        <v>978</v>
      </c>
      <c r="M265" t="s">
        <v>288</v>
      </c>
      <c r="N265">
        <v>84.078400000000002</v>
      </c>
      <c r="AB265" t="str">
        <f>B2B!D262</f>
        <v>J3</v>
      </c>
      <c r="AC265" t="str">
        <f>B2B!E262</f>
        <v>60</v>
      </c>
      <c r="AD265" t="str">
        <f t="shared" si="40"/>
        <v>J3-60</v>
      </c>
      <c r="AE265" t="e">
        <f t="shared" si="41"/>
        <v>#N/A</v>
      </c>
      <c r="AF265" t="str">
        <f t="shared" si="42"/>
        <v>--</v>
      </c>
      <c r="AG265" t="e">
        <f t="shared" si="43"/>
        <v>#N/A</v>
      </c>
      <c r="AH265" t="str">
        <f>IF(IFERROR(IF(IF(AF265="--",INDEX(D:D,MATCH(AE265,INDEX(B:B,MATCH(AE265,B:B,)+1):B10779,)+MATCH(AE265,B:B,)))=D265,VLOOKUP(AE265,B:D,3,0),IF(AF265="--",INDEX(D:D,MATCH(AE265,INDEX(B:B,MATCH(AE265,B:B,)+1):B10779,)+MATCH(AE265,B:B,)),"---")),"---")=AD265,"---",IFERROR(IF(IF(AF265="--",INDEX(D:D,MATCH(AE265,INDEX(B:B,MATCH(AE265,B:B,)+1):B10779,)+MATCH(AE265,B:B,)))=AD265,VLOOKUP(AE265,B:D,3,0),IF(AF265="--",INDEX(D:D,MATCH(AE265,INDEX(B:B,MATCH(AE265,B:B,)+1):B10779,)+MATCH(AE265,B:B,)),"---")),"---"))</f>
        <v>---</v>
      </c>
      <c r="AI265" t="str">
        <f t="shared" si="44"/>
        <v>--</v>
      </c>
      <c r="AJ265" t="str">
        <f>IF(COUNTIF(CALC_CONN_TEI0185_REV03!F:F,IF(AH265&lt;&gt;"---",VLOOKUP(AD265,CALC_CONN_TEI0185_REV03!F:M,8,0),IF(IFERROR(IF(AD265=AH265,AI265,AH265),"---")="---","---",IF(COUNTIF(CALC_CONN_TEI0185_REV03!F:F,IFERROR(IF(AD265=AH265,AI265,AH265),"---"))&gt;0,"---",IFERROR(IF(AD265=AH265,AI265,AH265),"---")))))=1,IF(AH265&lt;&gt;"---",VLOOKUP(AD265,CALC_CONN_TEI0185_REV03!F:M,8,0),IF(IFERROR(IF(AD265=AH265,AI265,AH265),"---")="---","---",IF(COUNTIF(CALC_CONN_TEI0185_REV03!F:F,IFERROR(IF(AD265=AH265,AI265,AH265),"---"))&gt;0,"---",IFERROR(IF(AD265=AH265,AI265,AH265),"---")))),"---")</f>
        <v>---</v>
      </c>
      <c r="AK265" t="str">
        <f>IF(COUNTIF(CALC_CONN_TEI0185_REV03!F:F,IF(AH265&lt;&gt;"---",VLOOKUP(AD265,CALC_CONN_TEI0185_REV03!F:M,8,0),IF(IFERROR(IF(AD265=AH265,AI265,AH265),"---")="---","---",IF(COUNTIF(CALC_CONN_TEI0185_REV03!F:F,IFERROR(IF(AD265=AH265,AI265,AH265),"---"))&gt;0,"---",IFERROR(IF(AD265=AH265,AI265,AH265),"---")))))=0,IF(AH265&lt;&gt;"---",VLOOKUP(AD265,CALC_CONN_TEI0185_REV03!F:M,8,0),IF(IFERROR(IF(AD265=AH265,AI265,AH265),"---")="---","---",IF(COUNTIF(CALC_CONN_TEI0185_REV03!F:F,IFERROR(IF(AD265=AH265,AI265,AH265),"---"))&gt;0,"---",IFERROR(IF(AD265=AH265,AI265,AH265),"---")))),"---")</f>
        <v>---</v>
      </c>
    </row>
    <row r="266" spans="1:37" x14ac:dyDescent="0.25">
      <c r="A266" t="str">
        <f t="shared" si="36"/>
        <v>J3-A31</v>
      </c>
      <c r="B266" t="str">
        <f t="shared" si="37"/>
        <v>DP3_C2M_N</v>
      </c>
      <c r="C266" t="str">
        <f t="shared" si="38"/>
        <v>J3-DP3_C2M_N</v>
      </c>
      <c r="D266" t="str">
        <f t="shared" si="39"/>
        <v>J3-A31</v>
      </c>
      <c r="E266" t="s">
        <v>271</v>
      </c>
      <c r="F266" t="s">
        <v>365</v>
      </c>
      <c r="G266" t="s">
        <v>804</v>
      </c>
      <c r="L266" t="s">
        <v>979</v>
      </c>
      <c r="M266" t="s">
        <v>288</v>
      </c>
      <c r="N266">
        <v>6.3182999999999998</v>
      </c>
    </row>
    <row r="267" spans="1:37" x14ac:dyDescent="0.25">
      <c r="A267" t="str">
        <f t="shared" si="36"/>
        <v>J3-A34</v>
      </c>
      <c r="B267" t="str">
        <f t="shared" si="37"/>
        <v>DP4_C2M_P</v>
      </c>
      <c r="C267" t="str">
        <f t="shared" si="38"/>
        <v>J3-DP4_C2M_P</v>
      </c>
      <c r="D267" t="str">
        <f t="shared" si="39"/>
        <v>J3-A34</v>
      </c>
      <c r="E267" t="s">
        <v>271</v>
      </c>
      <c r="F267" t="s">
        <v>980</v>
      </c>
      <c r="G267" t="s">
        <v>819</v>
      </c>
      <c r="L267" t="s">
        <v>981</v>
      </c>
      <c r="M267" t="s">
        <v>288</v>
      </c>
      <c r="N267">
        <v>2.7713999999999999</v>
      </c>
    </row>
    <row r="268" spans="1:37" x14ac:dyDescent="0.25">
      <c r="A268" t="str">
        <f t="shared" si="36"/>
        <v>J3-A35</v>
      </c>
      <c r="B268" t="str">
        <f t="shared" si="37"/>
        <v>DP4_C2M_N</v>
      </c>
      <c r="C268" t="str">
        <f t="shared" si="38"/>
        <v>J3-DP4_C2M_N</v>
      </c>
      <c r="D268" t="str">
        <f t="shared" si="39"/>
        <v>J3-A35</v>
      </c>
      <c r="E268" t="s">
        <v>271</v>
      </c>
      <c r="F268" t="s">
        <v>982</v>
      </c>
      <c r="G268" t="s">
        <v>816</v>
      </c>
      <c r="L268" t="s">
        <v>983</v>
      </c>
      <c r="M268" t="s">
        <v>288</v>
      </c>
      <c r="N268">
        <v>2.8565</v>
      </c>
    </row>
    <row r="269" spans="1:37" x14ac:dyDescent="0.25">
      <c r="A269" t="str">
        <f t="shared" si="36"/>
        <v>J3-A38</v>
      </c>
      <c r="B269" t="str">
        <f t="shared" si="37"/>
        <v>DP5_C2M_P</v>
      </c>
      <c r="C269" t="str">
        <f t="shared" si="38"/>
        <v>J3-DP5_C2M_P</v>
      </c>
      <c r="D269" t="str">
        <f t="shared" si="39"/>
        <v>J3-A38</v>
      </c>
      <c r="E269" t="s">
        <v>271</v>
      </c>
      <c r="F269" t="s">
        <v>984</v>
      </c>
      <c r="G269" t="s">
        <v>831</v>
      </c>
      <c r="L269" t="s">
        <v>985</v>
      </c>
      <c r="M269" t="s">
        <v>288</v>
      </c>
      <c r="N269">
        <v>2.8565</v>
      </c>
    </row>
    <row r="270" spans="1:37" x14ac:dyDescent="0.25">
      <c r="A270" t="str">
        <f t="shared" si="36"/>
        <v>J3-A39</v>
      </c>
      <c r="B270" t="str">
        <f t="shared" si="37"/>
        <v>DP5_C2M_N</v>
      </c>
      <c r="C270" t="str">
        <f t="shared" si="38"/>
        <v>J3-DP5_C2M_N</v>
      </c>
      <c r="D270" t="str">
        <f t="shared" si="39"/>
        <v>J3-A39</v>
      </c>
      <c r="E270" t="s">
        <v>271</v>
      </c>
      <c r="F270" t="s">
        <v>986</v>
      </c>
      <c r="G270" t="s">
        <v>828</v>
      </c>
      <c r="L270" t="s">
        <v>987</v>
      </c>
      <c r="M270" t="s">
        <v>288</v>
      </c>
      <c r="N270">
        <v>2.8565</v>
      </c>
    </row>
    <row r="271" spans="1:37" x14ac:dyDescent="0.25">
      <c r="A271" t="str">
        <f t="shared" si="36"/>
        <v>J3-B1</v>
      </c>
      <c r="B271" t="str">
        <f t="shared" si="37"/>
        <v>NetJ3_B1</v>
      </c>
      <c r="C271" t="str">
        <f t="shared" si="38"/>
        <v>J3-NetJ3_B1</v>
      </c>
      <c r="D271" t="str">
        <f t="shared" si="39"/>
        <v>J3-B1</v>
      </c>
      <c r="E271" t="s">
        <v>271</v>
      </c>
      <c r="F271" t="s">
        <v>370</v>
      </c>
      <c r="G271" t="s">
        <v>988</v>
      </c>
      <c r="L271" t="s">
        <v>989</v>
      </c>
      <c r="M271" t="s">
        <v>288</v>
      </c>
      <c r="N271">
        <v>238.09309999999999</v>
      </c>
    </row>
    <row r="272" spans="1:37" x14ac:dyDescent="0.25">
      <c r="A272" t="str">
        <f t="shared" si="36"/>
        <v>J3-B4</v>
      </c>
      <c r="B272" t="str">
        <f t="shared" si="37"/>
        <v>NetJ3_B4</v>
      </c>
      <c r="C272" t="str">
        <f t="shared" si="38"/>
        <v>J3-NetJ3_B4</v>
      </c>
      <c r="D272" t="str">
        <f t="shared" si="39"/>
        <v>J3-B4</v>
      </c>
      <c r="E272" t="s">
        <v>271</v>
      </c>
      <c r="F272" t="s">
        <v>376</v>
      </c>
      <c r="G272" t="s">
        <v>990</v>
      </c>
      <c r="L272" t="s">
        <v>991</v>
      </c>
      <c r="M272" t="s">
        <v>288</v>
      </c>
      <c r="N272">
        <v>5.3635000000000002</v>
      </c>
    </row>
    <row r="273" spans="1:14" x14ac:dyDescent="0.25">
      <c r="A273" t="str">
        <f t="shared" si="36"/>
        <v>J3-B5</v>
      </c>
      <c r="B273" t="str">
        <f t="shared" si="37"/>
        <v>NetJ3_B5</v>
      </c>
      <c r="C273" t="str">
        <f t="shared" si="38"/>
        <v>J3-NetJ3_B5</v>
      </c>
      <c r="D273" t="str">
        <f t="shared" si="39"/>
        <v>J3-B5</v>
      </c>
      <c r="E273" t="s">
        <v>271</v>
      </c>
      <c r="F273" t="s">
        <v>378</v>
      </c>
      <c r="G273" t="s">
        <v>992</v>
      </c>
      <c r="L273" t="s">
        <v>993</v>
      </c>
      <c r="M273" t="s">
        <v>288</v>
      </c>
      <c r="N273">
        <v>4.6022999999999996</v>
      </c>
    </row>
    <row r="274" spans="1:14" x14ac:dyDescent="0.25">
      <c r="A274" t="str">
        <f t="shared" si="36"/>
        <v>J3-B8</v>
      </c>
      <c r="B274" t="str">
        <f t="shared" si="37"/>
        <v>NetJ3_B8</v>
      </c>
      <c r="C274" t="str">
        <f t="shared" si="38"/>
        <v>J3-NetJ3_B8</v>
      </c>
      <c r="D274" t="str">
        <f t="shared" si="39"/>
        <v>J3-B8</v>
      </c>
      <c r="E274" t="s">
        <v>271</v>
      </c>
      <c r="F274" t="s">
        <v>386</v>
      </c>
      <c r="G274" t="s">
        <v>994</v>
      </c>
      <c r="L274" t="s">
        <v>995</v>
      </c>
      <c r="M274" t="s">
        <v>288</v>
      </c>
      <c r="N274">
        <v>2.6808000000000001</v>
      </c>
    </row>
    <row r="275" spans="1:14" x14ac:dyDescent="0.25">
      <c r="A275" t="str">
        <f t="shared" si="36"/>
        <v>J3-B9</v>
      </c>
      <c r="B275" t="str">
        <f t="shared" si="37"/>
        <v>NetJ3_B9</v>
      </c>
      <c r="C275" t="str">
        <f t="shared" si="38"/>
        <v>J3-NetJ3_B9</v>
      </c>
      <c r="D275" t="str">
        <f t="shared" si="39"/>
        <v>J3-B9</v>
      </c>
      <c r="E275" t="s">
        <v>271</v>
      </c>
      <c r="F275" t="s">
        <v>389</v>
      </c>
      <c r="G275" t="s">
        <v>996</v>
      </c>
      <c r="L275" t="s">
        <v>997</v>
      </c>
      <c r="M275" t="s">
        <v>288</v>
      </c>
      <c r="N275">
        <v>2.6808000000000001</v>
      </c>
    </row>
    <row r="276" spans="1:14" x14ac:dyDescent="0.25">
      <c r="A276" t="str">
        <f t="shared" si="36"/>
        <v>J3-B12</v>
      </c>
      <c r="B276" t="str">
        <f t="shared" si="37"/>
        <v>DP7_M2C_P</v>
      </c>
      <c r="C276" t="str">
        <f t="shared" si="38"/>
        <v>J3-DP7_M2C_P</v>
      </c>
      <c r="D276" t="str">
        <f t="shared" si="39"/>
        <v>J3-B12</v>
      </c>
      <c r="E276" t="s">
        <v>271</v>
      </c>
      <c r="F276" t="s">
        <v>398</v>
      </c>
      <c r="G276" t="s">
        <v>861</v>
      </c>
      <c r="L276" t="s">
        <v>998</v>
      </c>
      <c r="M276" t="s">
        <v>288</v>
      </c>
      <c r="N276">
        <v>58.107799999999997</v>
      </c>
    </row>
    <row r="277" spans="1:14" x14ac:dyDescent="0.25">
      <c r="A277" t="str">
        <f t="shared" si="36"/>
        <v>J3-B13</v>
      </c>
      <c r="B277" t="str">
        <f t="shared" si="37"/>
        <v>DP7_M2C_N</v>
      </c>
      <c r="C277" t="str">
        <f t="shared" si="38"/>
        <v>J3-DP7_M2C_N</v>
      </c>
      <c r="D277" t="str">
        <f t="shared" si="39"/>
        <v>J3-B13</v>
      </c>
      <c r="E277" t="s">
        <v>271</v>
      </c>
      <c r="F277" t="s">
        <v>401</v>
      </c>
      <c r="G277" t="s">
        <v>858</v>
      </c>
      <c r="L277" t="s">
        <v>999</v>
      </c>
      <c r="M277" t="s">
        <v>288</v>
      </c>
      <c r="N277">
        <v>5.6219999999999999</v>
      </c>
    </row>
    <row r="278" spans="1:14" x14ac:dyDescent="0.25">
      <c r="A278" t="str">
        <f t="shared" si="36"/>
        <v>J3-B16</v>
      </c>
      <c r="B278" t="str">
        <f t="shared" si="37"/>
        <v>DP6_M2C_P</v>
      </c>
      <c r="C278" t="str">
        <f t="shared" si="38"/>
        <v>J3-DP6_M2C_P</v>
      </c>
      <c r="D278" t="str">
        <f t="shared" si="39"/>
        <v>J3-B16</v>
      </c>
      <c r="E278" t="s">
        <v>271</v>
      </c>
      <c r="F278" t="s">
        <v>409</v>
      </c>
      <c r="G278" t="s">
        <v>849</v>
      </c>
      <c r="L278" t="s">
        <v>1000</v>
      </c>
      <c r="M278" t="s">
        <v>288</v>
      </c>
      <c r="N278">
        <v>5.6219999999999999</v>
      </c>
    </row>
    <row r="279" spans="1:14" x14ac:dyDescent="0.25">
      <c r="A279" t="str">
        <f t="shared" si="36"/>
        <v>J3-B17</v>
      </c>
      <c r="B279" t="str">
        <f t="shared" si="37"/>
        <v>DP6_M2C_N</v>
      </c>
      <c r="C279" t="str">
        <f t="shared" si="38"/>
        <v>J3-DP6_M2C_N</v>
      </c>
      <c r="D279" t="str">
        <f t="shared" si="39"/>
        <v>J3-B17</v>
      </c>
      <c r="E279" t="s">
        <v>271</v>
      </c>
      <c r="F279" t="s">
        <v>411</v>
      </c>
      <c r="G279" t="s">
        <v>846</v>
      </c>
      <c r="L279" t="s">
        <v>1001</v>
      </c>
      <c r="M279" t="s">
        <v>288</v>
      </c>
      <c r="N279">
        <v>4.5883000000000003</v>
      </c>
    </row>
    <row r="280" spans="1:14" x14ac:dyDescent="0.25">
      <c r="A280" t="str">
        <f t="shared" si="36"/>
        <v>J3-B20</v>
      </c>
      <c r="B280" t="str">
        <f t="shared" si="37"/>
        <v>FMC_GBTCLK1_M2C_P</v>
      </c>
      <c r="C280" t="str">
        <f t="shared" si="38"/>
        <v>J3-FMC_GBTCLK1_M2C_P</v>
      </c>
      <c r="D280" t="str">
        <f t="shared" si="39"/>
        <v>J3-B20</v>
      </c>
      <c r="E280" t="s">
        <v>271</v>
      </c>
      <c r="F280" t="s">
        <v>419</v>
      </c>
      <c r="G280" t="s">
        <v>1002</v>
      </c>
      <c r="L280" t="s">
        <v>1003</v>
      </c>
      <c r="M280" t="s">
        <v>288</v>
      </c>
      <c r="N280">
        <v>4.5884999999999998</v>
      </c>
    </row>
    <row r="281" spans="1:14" x14ac:dyDescent="0.25">
      <c r="A281" t="str">
        <f t="shared" si="36"/>
        <v>J3-B21</v>
      </c>
      <c r="B281" t="str">
        <f t="shared" si="37"/>
        <v>FMC_GBTCLK1_M2C_N</v>
      </c>
      <c r="C281" t="str">
        <f t="shared" si="38"/>
        <v>J3-FMC_GBTCLK1_M2C_N</v>
      </c>
      <c r="D281" t="str">
        <f t="shared" si="39"/>
        <v>J3-B21</v>
      </c>
      <c r="E281" t="s">
        <v>271</v>
      </c>
      <c r="F281" t="s">
        <v>422</v>
      </c>
      <c r="G281" t="s">
        <v>1004</v>
      </c>
      <c r="L281" t="s">
        <v>1005</v>
      </c>
      <c r="M281" t="s">
        <v>288</v>
      </c>
      <c r="N281">
        <v>109.35120000000001</v>
      </c>
    </row>
    <row r="282" spans="1:14" x14ac:dyDescent="0.25">
      <c r="A282" t="str">
        <f t="shared" si="36"/>
        <v>J3-B24</v>
      </c>
      <c r="B282" t="str">
        <f t="shared" si="37"/>
        <v>NetJ3_B24</v>
      </c>
      <c r="C282" t="str">
        <f t="shared" si="38"/>
        <v>J3-NetJ3_B24</v>
      </c>
      <c r="D282" t="str">
        <f t="shared" si="39"/>
        <v>J3-B24</v>
      </c>
      <c r="E282" t="s">
        <v>271</v>
      </c>
      <c r="F282" t="s">
        <v>429</v>
      </c>
      <c r="G282" t="s">
        <v>1006</v>
      </c>
      <c r="L282" t="s">
        <v>1007</v>
      </c>
      <c r="M282" t="s">
        <v>288</v>
      </c>
      <c r="N282">
        <v>109.401</v>
      </c>
    </row>
    <row r="283" spans="1:14" x14ac:dyDescent="0.25">
      <c r="A283" t="str">
        <f t="shared" si="36"/>
        <v>J3-B25</v>
      </c>
      <c r="B283" t="str">
        <f t="shared" si="37"/>
        <v>NetJ3_B25</v>
      </c>
      <c r="C283" t="str">
        <f t="shared" si="38"/>
        <v>J3-NetJ3_B25</v>
      </c>
      <c r="D283" t="str">
        <f t="shared" si="39"/>
        <v>J3-B25</v>
      </c>
      <c r="E283" t="s">
        <v>271</v>
      </c>
      <c r="F283" t="s">
        <v>432</v>
      </c>
      <c r="G283" t="s">
        <v>1008</v>
      </c>
      <c r="L283" t="s">
        <v>1009</v>
      </c>
      <c r="M283" t="s">
        <v>288</v>
      </c>
      <c r="N283">
        <v>148.23079999999999</v>
      </c>
    </row>
    <row r="284" spans="1:14" x14ac:dyDescent="0.25">
      <c r="A284" t="str">
        <f t="shared" si="36"/>
        <v>J3-B28</v>
      </c>
      <c r="B284" t="str">
        <f t="shared" si="37"/>
        <v>NetJ3_B28</v>
      </c>
      <c r="C284" t="str">
        <f t="shared" si="38"/>
        <v>J3-NetJ3_B28</v>
      </c>
      <c r="D284" t="str">
        <f t="shared" si="39"/>
        <v>J3-B28</v>
      </c>
      <c r="E284" t="s">
        <v>271</v>
      </c>
      <c r="F284" t="s">
        <v>439</v>
      </c>
      <c r="G284" t="s">
        <v>1010</v>
      </c>
      <c r="L284" t="s">
        <v>1011</v>
      </c>
      <c r="M284" t="s">
        <v>288</v>
      </c>
      <c r="N284">
        <v>148.23079999999999</v>
      </c>
    </row>
    <row r="285" spans="1:14" x14ac:dyDescent="0.25">
      <c r="A285" t="str">
        <f t="shared" si="36"/>
        <v>J3-B29</v>
      </c>
      <c r="B285" t="str">
        <f t="shared" si="37"/>
        <v>NetJ3_B29</v>
      </c>
      <c r="C285" t="str">
        <f t="shared" si="38"/>
        <v>J3-NetJ3_B29</v>
      </c>
      <c r="D285" t="str">
        <f t="shared" si="39"/>
        <v>J3-B29</v>
      </c>
      <c r="E285" t="s">
        <v>271</v>
      </c>
      <c r="F285" t="s">
        <v>442</v>
      </c>
      <c r="G285" t="s">
        <v>1012</v>
      </c>
      <c r="L285" t="s">
        <v>1013</v>
      </c>
      <c r="M285" t="s">
        <v>288</v>
      </c>
      <c r="N285">
        <v>2.395</v>
      </c>
    </row>
    <row r="286" spans="1:14" x14ac:dyDescent="0.25">
      <c r="A286" t="str">
        <f t="shared" si="36"/>
        <v>J3-B32</v>
      </c>
      <c r="B286" t="str">
        <f t="shared" si="37"/>
        <v>DP7_C2M_P</v>
      </c>
      <c r="C286" t="str">
        <f t="shared" si="38"/>
        <v>J3-DP7_C2M_P</v>
      </c>
      <c r="D286" t="str">
        <f t="shared" si="39"/>
        <v>J3-B32</v>
      </c>
      <c r="E286" t="s">
        <v>271</v>
      </c>
      <c r="F286" t="s">
        <v>449</v>
      </c>
      <c r="G286" t="s">
        <v>855</v>
      </c>
      <c r="L286" t="s">
        <v>1014</v>
      </c>
      <c r="M286" t="s">
        <v>288</v>
      </c>
      <c r="N286">
        <v>2.395</v>
      </c>
    </row>
    <row r="287" spans="1:14" x14ac:dyDescent="0.25">
      <c r="A287" t="str">
        <f t="shared" si="36"/>
        <v>J3-B33</v>
      </c>
      <c r="B287" t="str">
        <f t="shared" si="37"/>
        <v>DP7_C2M_N</v>
      </c>
      <c r="C287" t="str">
        <f t="shared" si="38"/>
        <v>J3-DP7_C2M_N</v>
      </c>
      <c r="D287" t="str">
        <f t="shared" si="39"/>
        <v>J3-B33</v>
      </c>
      <c r="E287" t="s">
        <v>271</v>
      </c>
      <c r="F287" t="s">
        <v>1015</v>
      </c>
      <c r="G287" t="s">
        <v>852</v>
      </c>
      <c r="L287" t="s">
        <v>1016</v>
      </c>
      <c r="M287" t="s">
        <v>288</v>
      </c>
      <c r="N287">
        <v>71.732500000000002</v>
      </c>
    </row>
    <row r="288" spans="1:14" x14ac:dyDescent="0.25">
      <c r="A288" t="str">
        <f t="shared" si="36"/>
        <v>J3-B36</v>
      </c>
      <c r="B288" t="str">
        <f t="shared" si="37"/>
        <v>DP6_C2M_P</v>
      </c>
      <c r="C288" t="str">
        <f t="shared" si="38"/>
        <v>J3-DP6_C2M_P</v>
      </c>
      <c r="D288" t="str">
        <f t="shared" si="39"/>
        <v>J3-B36</v>
      </c>
      <c r="E288" t="s">
        <v>271</v>
      </c>
      <c r="F288" t="s">
        <v>1017</v>
      </c>
      <c r="G288" t="s">
        <v>843</v>
      </c>
      <c r="L288" t="s">
        <v>1018</v>
      </c>
      <c r="M288" t="s">
        <v>288</v>
      </c>
      <c r="N288">
        <v>71.732500000000002</v>
      </c>
    </row>
    <row r="289" spans="1:14" x14ac:dyDescent="0.25">
      <c r="A289" t="str">
        <f t="shared" si="36"/>
        <v>J3-B37</v>
      </c>
      <c r="B289" t="str">
        <f t="shared" si="37"/>
        <v>DP6_C2M_N</v>
      </c>
      <c r="C289" t="str">
        <f t="shared" si="38"/>
        <v>J3-DP6_C2M_N</v>
      </c>
      <c r="D289" t="str">
        <f t="shared" si="39"/>
        <v>J3-B37</v>
      </c>
      <c r="E289" t="s">
        <v>271</v>
      </c>
      <c r="F289" t="s">
        <v>1019</v>
      </c>
      <c r="G289" t="s">
        <v>840</v>
      </c>
      <c r="L289" t="s">
        <v>1004</v>
      </c>
      <c r="M289" t="s">
        <v>288</v>
      </c>
      <c r="N289">
        <v>2.395</v>
      </c>
    </row>
    <row r="290" spans="1:14" x14ac:dyDescent="0.25">
      <c r="A290" t="str">
        <f t="shared" si="36"/>
        <v>J3-C2</v>
      </c>
      <c r="B290" t="str">
        <f t="shared" si="37"/>
        <v>DP0_C2M_P</v>
      </c>
      <c r="C290" t="str">
        <f t="shared" si="38"/>
        <v>J3-DP0_C2M_P</v>
      </c>
      <c r="D290" t="str">
        <f t="shared" si="39"/>
        <v>J3-C2</v>
      </c>
      <c r="E290" t="s">
        <v>271</v>
      </c>
      <c r="F290" t="s">
        <v>461</v>
      </c>
      <c r="G290" t="s">
        <v>771</v>
      </c>
      <c r="L290" t="s">
        <v>1002</v>
      </c>
      <c r="M290" t="s">
        <v>288</v>
      </c>
      <c r="N290">
        <v>2.395</v>
      </c>
    </row>
    <row r="291" spans="1:14" x14ac:dyDescent="0.25">
      <c r="A291" t="str">
        <f t="shared" si="36"/>
        <v>J3-C3</v>
      </c>
      <c r="B291" t="str">
        <f t="shared" si="37"/>
        <v>DP0_C2M_N</v>
      </c>
      <c r="C291" t="str">
        <f t="shared" si="38"/>
        <v>J3-DP0_C2M_N</v>
      </c>
      <c r="D291" t="str">
        <f t="shared" si="39"/>
        <v>J3-C3</v>
      </c>
      <c r="E291" t="s">
        <v>271</v>
      </c>
      <c r="F291" t="s">
        <v>463</v>
      </c>
      <c r="G291" t="s">
        <v>768</v>
      </c>
      <c r="L291" t="s">
        <v>1020</v>
      </c>
      <c r="M291" t="s">
        <v>288</v>
      </c>
      <c r="N291">
        <v>77.131299999999996</v>
      </c>
    </row>
    <row r="292" spans="1:14" x14ac:dyDescent="0.25">
      <c r="A292" t="str">
        <f t="shared" si="36"/>
        <v>J3-C6</v>
      </c>
      <c r="B292" t="str">
        <f t="shared" si="37"/>
        <v>DP0_M2C_P</v>
      </c>
      <c r="C292" t="str">
        <f t="shared" si="38"/>
        <v>J3-DP0_M2C_P</v>
      </c>
      <c r="D292" t="str">
        <f t="shared" si="39"/>
        <v>J3-C6</v>
      </c>
      <c r="E292" t="s">
        <v>271</v>
      </c>
      <c r="F292" t="s">
        <v>468</v>
      </c>
      <c r="G292" t="s">
        <v>777</v>
      </c>
      <c r="L292" t="s">
        <v>1021</v>
      </c>
      <c r="M292" t="s">
        <v>288</v>
      </c>
      <c r="N292">
        <v>77.131299999999996</v>
      </c>
    </row>
    <row r="293" spans="1:14" x14ac:dyDescent="0.25">
      <c r="A293" t="str">
        <f t="shared" si="36"/>
        <v>J3-C7</v>
      </c>
      <c r="B293" t="str">
        <f t="shared" si="37"/>
        <v>DP0_M2C_N</v>
      </c>
      <c r="C293" t="str">
        <f t="shared" si="38"/>
        <v>J3-DP0_M2C_N</v>
      </c>
      <c r="D293" t="str">
        <f t="shared" si="39"/>
        <v>J3-C7</v>
      </c>
      <c r="E293" t="s">
        <v>271</v>
      </c>
      <c r="F293" t="s">
        <v>470</v>
      </c>
      <c r="G293" t="s">
        <v>774</v>
      </c>
      <c r="L293" t="s">
        <v>1022</v>
      </c>
      <c r="M293" t="s">
        <v>288</v>
      </c>
      <c r="N293">
        <v>73.47</v>
      </c>
    </row>
    <row r="294" spans="1:14" x14ac:dyDescent="0.25">
      <c r="A294" t="str">
        <f t="shared" si="36"/>
        <v>J3-C30</v>
      </c>
      <c r="B294" t="str">
        <f t="shared" si="37"/>
        <v>FMC_I2C_SCL</v>
      </c>
      <c r="C294" t="str">
        <f t="shared" si="38"/>
        <v>J3-FMC_I2C_SCL</v>
      </c>
      <c r="D294" t="str">
        <f t="shared" si="39"/>
        <v>J3-C30</v>
      </c>
      <c r="E294" t="s">
        <v>271</v>
      </c>
      <c r="F294" t="s">
        <v>1023</v>
      </c>
      <c r="G294" t="s">
        <v>1024</v>
      </c>
      <c r="L294" t="s">
        <v>1025</v>
      </c>
      <c r="M294" t="s">
        <v>288</v>
      </c>
      <c r="N294">
        <v>73.47</v>
      </c>
    </row>
    <row r="295" spans="1:14" x14ac:dyDescent="0.25">
      <c r="A295" t="str">
        <f t="shared" si="36"/>
        <v>J3-C31</v>
      </c>
      <c r="B295" t="str">
        <f t="shared" si="37"/>
        <v>FMC_I2C_SDA</v>
      </c>
      <c r="C295" t="str">
        <f t="shared" si="38"/>
        <v>J3-FMC_I2C_SDA</v>
      </c>
      <c r="D295" t="str">
        <f t="shared" si="39"/>
        <v>J3-C31</v>
      </c>
      <c r="E295" t="s">
        <v>271</v>
      </c>
      <c r="F295" t="s">
        <v>1026</v>
      </c>
      <c r="G295" t="s">
        <v>1027</v>
      </c>
      <c r="L295" t="s">
        <v>1028</v>
      </c>
      <c r="M295" t="s">
        <v>288</v>
      </c>
      <c r="N295">
        <v>68.001599999999996</v>
      </c>
    </row>
    <row r="296" spans="1:14" x14ac:dyDescent="0.25">
      <c r="A296" t="str">
        <f t="shared" si="36"/>
        <v>J3-C34</v>
      </c>
      <c r="B296" t="str">
        <f t="shared" si="37"/>
        <v>GND</v>
      </c>
      <c r="C296" t="str">
        <f t="shared" si="38"/>
        <v>J3-GND</v>
      </c>
      <c r="D296" t="str">
        <f t="shared" si="39"/>
        <v>J3-C34</v>
      </c>
      <c r="E296" t="s">
        <v>271</v>
      </c>
      <c r="F296" t="s">
        <v>1029</v>
      </c>
      <c r="G296" t="s">
        <v>294</v>
      </c>
      <c r="L296" t="s">
        <v>1030</v>
      </c>
      <c r="M296" t="s">
        <v>288</v>
      </c>
      <c r="N296">
        <v>68.009799999999998</v>
      </c>
    </row>
    <row r="297" spans="1:14" x14ac:dyDescent="0.25">
      <c r="A297" t="str">
        <f t="shared" si="36"/>
        <v>J3-D1</v>
      </c>
      <c r="B297" t="str">
        <f t="shared" si="37"/>
        <v>PG_GROUP3</v>
      </c>
      <c r="C297" t="str">
        <f t="shared" si="38"/>
        <v>J3-PG_GROUP3</v>
      </c>
      <c r="D297" t="str">
        <f t="shared" si="39"/>
        <v>J3-D1</v>
      </c>
      <c r="E297" t="s">
        <v>271</v>
      </c>
      <c r="F297" t="s">
        <v>1031</v>
      </c>
      <c r="G297" t="s">
        <v>1032</v>
      </c>
      <c r="L297" t="s">
        <v>1024</v>
      </c>
      <c r="M297" t="s">
        <v>288</v>
      </c>
      <c r="N297">
        <v>76.936199999999999</v>
      </c>
    </row>
    <row r="298" spans="1:14" x14ac:dyDescent="0.25">
      <c r="A298" t="str">
        <f t="shared" si="36"/>
        <v>J3-D4</v>
      </c>
      <c r="B298" t="str">
        <f t="shared" si="37"/>
        <v>FMC_GBTCLK0_M2C_P</v>
      </c>
      <c r="C298" t="str">
        <f t="shared" si="38"/>
        <v>J3-FMC_GBTCLK0_M2C_P</v>
      </c>
      <c r="D298" t="str">
        <f t="shared" si="39"/>
        <v>J3-D4</v>
      </c>
      <c r="E298" t="s">
        <v>271</v>
      </c>
      <c r="F298" t="s">
        <v>1033</v>
      </c>
      <c r="G298" t="s">
        <v>1014</v>
      </c>
      <c r="L298" t="s">
        <v>1027</v>
      </c>
      <c r="M298" t="s">
        <v>288</v>
      </c>
      <c r="N298">
        <v>74.205799999999996</v>
      </c>
    </row>
    <row r="299" spans="1:14" x14ac:dyDescent="0.25">
      <c r="A299" t="str">
        <f t="shared" si="36"/>
        <v>J3-D5</v>
      </c>
      <c r="B299" t="str">
        <f t="shared" si="37"/>
        <v>FMC_GBTCLK0_M2C_N</v>
      </c>
      <c r="C299" t="str">
        <f t="shared" si="38"/>
        <v>J3-FMC_GBTCLK0_M2C_N</v>
      </c>
      <c r="D299" t="str">
        <f t="shared" si="39"/>
        <v>J3-D5</v>
      </c>
      <c r="E299" t="s">
        <v>271</v>
      </c>
      <c r="F299" t="s">
        <v>1034</v>
      </c>
      <c r="G299" t="s">
        <v>1013</v>
      </c>
      <c r="L299" t="s">
        <v>1035</v>
      </c>
      <c r="M299" t="s">
        <v>288</v>
      </c>
      <c r="N299">
        <v>15.180199999999999</v>
      </c>
    </row>
    <row r="300" spans="1:14" x14ac:dyDescent="0.25">
      <c r="A300" t="str">
        <f t="shared" si="36"/>
        <v>J3-D29</v>
      </c>
      <c r="B300" t="str">
        <f t="shared" si="37"/>
        <v>NetJ3_D29</v>
      </c>
      <c r="C300" t="str">
        <f t="shared" si="38"/>
        <v>J3-NetJ3_D29</v>
      </c>
      <c r="D300" t="str">
        <f t="shared" si="39"/>
        <v>J3-D29</v>
      </c>
      <c r="E300" t="s">
        <v>271</v>
      </c>
      <c r="F300" t="s">
        <v>1036</v>
      </c>
      <c r="G300" t="s">
        <v>1037</v>
      </c>
      <c r="L300" t="s">
        <v>1038</v>
      </c>
      <c r="M300" t="s">
        <v>288</v>
      </c>
      <c r="N300">
        <v>97.642499999999998</v>
      </c>
    </row>
    <row r="301" spans="1:14" x14ac:dyDescent="0.25">
      <c r="A301" t="str">
        <f t="shared" si="36"/>
        <v>J3-D30</v>
      </c>
      <c r="B301" t="str">
        <f t="shared" si="37"/>
        <v>NetJ3_D30</v>
      </c>
      <c r="C301" t="str">
        <f t="shared" si="38"/>
        <v>J3-NetJ3_D30</v>
      </c>
      <c r="D301" t="str">
        <f t="shared" si="39"/>
        <v>J3-D30</v>
      </c>
      <c r="E301" t="s">
        <v>271</v>
      </c>
      <c r="F301" t="s">
        <v>1039</v>
      </c>
      <c r="G301" t="s">
        <v>1040</v>
      </c>
      <c r="L301" t="s">
        <v>1041</v>
      </c>
      <c r="M301" t="s">
        <v>288</v>
      </c>
      <c r="N301">
        <v>109.2796</v>
      </c>
    </row>
    <row r="302" spans="1:14" x14ac:dyDescent="0.25">
      <c r="A302" t="str">
        <f t="shared" si="36"/>
        <v>J3-D31</v>
      </c>
      <c r="B302" t="str">
        <f t="shared" si="37"/>
        <v>NetJ3_D31</v>
      </c>
      <c r="C302" t="str">
        <f t="shared" si="38"/>
        <v>J3-NetJ3_D31</v>
      </c>
      <c r="D302" t="str">
        <f t="shared" si="39"/>
        <v>J3-D31</v>
      </c>
      <c r="E302" t="s">
        <v>271</v>
      </c>
      <c r="F302" t="s">
        <v>1042</v>
      </c>
      <c r="G302" t="s">
        <v>1043</v>
      </c>
      <c r="L302" t="s">
        <v>1044</v>
      </c>
      <c r="M302" t="s">
        <v>288</v>
      </c>
      <c r="N302">
        <v>109.2796</v>
      </c>
    </row>
    <row r="303" spans="1:14" x14ac:dyDescent="0.25">
      <c r="A303" t="str">
        <f t="shared" si="36"/>
        <v>J3-D33</v>
      </c>
      <c r="B303" t="str">
        <f t="shared" si="37"/>
        <v>NetJ3_D33</v>
      </c>
      <c r="C303" t="str">
        <f t="shared" si="38"/>
        <v>J3-NetJ3_D33</v>
      </c>
      <c r="D303" t="str">
        <f t="shared" si="39"/>
        <v>J3-D33</v>
      </c>
      <c r="E303" t="s">
        <v>271</v>
      </c>
      <c r="F303" t="s">
        <v>1045</v>
      </c>
      <c r="G303" t="s">
        <v>1046</v>
      </c>
      <c r="L303" t="s">
        <v>1047</v>
      </c>
      <c r="M303" t="s">
        <v>288</v>
      </c>
      <c r="N303">
        <v>79.967299999999994</v>
      </c>
    </row>
    <row r="304" spans="1:14" x14ac:dyDescent="0.25">
      <c r="A304" t="str">
        <f t="shared" si="36"/>
        <v>J3-D34</v>
      </c>
      <c r="B304" t="str">
        <f t="shared" si="37"/>
        <v>NetJ3_D34</v>
      </c>
      <c r="C304" t="str">
        <f t="shared" si="38"/>
        <v>J3-NetJ3_D34</v>
      </c>
      <c r="D304" t="str">
        <f t="shared" si="39"/>
        <v>J3-D34</v>
      </c>
      <c r="E304" t="s">
        <v>271</v>
      </c>
      <c r="F304" t="s">
        <v>1048</v>
      </c>
      <c r="G304" t="s">
        <v>1049</v>
      </c>
      <c r="L304" t="s">
        <v>1050</v>
      </c>
      <c r="M304" t="s">
        <v>288</v>
      </c>
      <c r="N304">
        <v>79.967299999999994</v>
      </c>
    </row>
    <row r="305" spans="1:14" x14ac:dyDescent="0.25">
      <c r="A305" t="str">
        <f t="shared" si="36"/>
        <v>J3-D35</v>
      </c>
      <c r="B305" t="str">
        <f t="shared" si="37"/>
        <v>GND</v>
      </c>
      <c r="C305" t="str">
        <f t="shared" si="38"/>
        <v>J3-GND</v>
      </c>
      <c r="D305" t="str">
        <f t="shared" si="39"/>
        <v>J3-D35</v>
      </c>
      <c r="E305" t="s">
        <v>271</v>
      </c>
      <c r="F305" t="s">
        <v>1051</v>
      </c>
      <c r="G305" t="s">
        <v>294</v>
      </c>
      <c r="L305" t="s">
        <v>1052</v>
      </c>
      <c r="M305" t="s">
        <v>288</v>
      </c>
      <c r="N305">
        <v>2.3088000000000002</v>
      </c>
    </row>
    <row r="306" spans="1:14" x14ac:dyDescent="0.25">
      <c r="A306" t="str">
        <f t="shared" si="36"/>
        <v>J3-F1</v>
      </c>
      <c r="B306" t="str">
        <f t="shared" si="37"/>
        <v>FMC_PG_M2C</v>
      </c>
      <c r="C306" t="str">
        <f t="shared" si="38"/>
        <v>J3-FMC_PG_M2C</v>
      </c>
      <c r="D306" t="str">
        <f t="shared" si="39"/>
        <v>J3-F1</v>
      </c>
      <c r="E306" t="s">
        <v>271</v>
      </c>
      <c r="F306" t="s">
        <v>476</v>
      </c>
      <c r="G306" t="s">
        <v>1035</v>
      </c>
      <c r="L306" t="s">
        <v>1053</v>
      </c>
      <c r="M306" t="s">
        <v>288</v>
      </c>
      <c r="N306">
        <v>2.3088000000000002</v>
      </c>
    </row>
    <row r="307" spans="1:14" x14ac:dyDescent="0.25">
      <c r="A307" t="str">
        <f t="shared" si="36"/>
        <v>J3-G2</v>
      </c>
      <c r="B307" t="str">
        <f t="shared" si="37"/>
        <v>FMC_CK1_M2C_P</v>
      </c>
      <c r="C307" t="str">
        <f t="shared" si="38"/>
        <v>J3-FMC_CK1_M2C_P</v>
      </c>
      <c r="D307" t="str">
        <f t="shared" si="39"/>
        <v>J3-G2</v>
      </c>
      <c r="E307" t="s">
        <v>271</v>
      </c>
      <c r="F307" t="s">
        <v>1054</v>
      </c>
      <c r="G307" t="s">
        <v>1003</v>
      </c>
      <c r="L307" t="s">
        <v>1055</v>
      </c>
      <c r="M307" t="s">
        <v>288</v>
      </c>
      <c r="N307">
        <v>118.7115</v>
      </c>
    </row>
    <row r="308" spans="1:14" x14ac:dyDescent="0.25">
      <c r="A308" t="str">
        <f t="shared" si="36"/>
        <v>J3-G3</v>
      </c>
      <c r="B308" t="str">
        <f t="shared" si="37"/>
        <v>FMC_CK1_M2C_N</v>
      </c>
      <c r="C308" t="str">
        <f t="shared" si="38"/>
        <v>J3-FMC_CK1_M2C_N</v>
      </c>
      <c r="D308" t="str">
        <f t="shared" si="39"/>
        <v>J3-G3</v>
      </c>
      <c r="E308" t="s">
        <v>271</v>
      </c>
      <c r="F308" t="s">
        <v>1056</v>
      </c>
      <c r="G308" t="s">
        <v>1001</v>
      </c>
      <c r="L308" t="s">
        <v>1057</v>
      </c>
      <c r="M308" t="s">
        <v>288</v>
      </c>
      <c r="N308">
        <v>118.7114</v>
      </c>
    </row>
    <row r="309" spans="1:14" x14ac:dyDescent="0.25">
      <c r="A309" t="str">
        <f t="shared" si="36"/>
        <v>J3-H2</v>
      </c>
      <c r="B309" t="str">
        <f t="shared" si="37"/>
        <v>FMC_PRSNT</v>
      </c>
      <c r="C309" t="str">
        <f t="shared" si="38"/>
        <v>J3-FMC_PRSNT</v>
      </c>
      <c r="D309" t="str">
        <f t="shared" si="39"/>
        <v>J3-H2</v>
      </c>
      <c r="E309" t="s">
        <v>271</v>
      </c>
      <c r="F309" t="s">
        <v>1058</v>
      </c>
      <c r="G309" t="s">
        <v>1038</v>
      </c>
      <c r="L309" t="s">
        <v>1059</v>
      </c>
      <c r="M309" t="s">
        <v>288</v>
      </c>
      <c r="N309">
        <v>2.3132000000000001</v>
      </c>
    </row>
    <row r="310" spans="1:14" x14ac:dyDescent="0.25">
      <c r="A310" t="str">
        <f t="shared" si="36"/>
        <v>J3-H4</v>
      </c>
      <c r="B310" t="str">
        <f t="shared" si="37"/>
        <v>FMC_CK0_M2C_P</v>
      </c>
      <c r="C310" t="str">
        <f t="shared" si="38"/>
        <v>J3-FMC_CK0_M2C_P</v>
      </c>
      <c r="D310" t="str">
        <f t="shared" si="39"/>
        <v>J3-H4</v>
      </c>
      <c r="E310" t="s">
        <v>271</v>
      </c>
      <c r="F310" t="s">
        <v>1060</v>
      </c>
      <c r="G310" t="s">
        <v>1000</v>
      </c>
      <c r="L310" t="s">
        <v>1061</v>
      </c>
      <c r="M310" t="s">
        <v>288</v>
      </c>
      <c r="N310">
        <v>2.3043999999999998</v>
      </c>
    </row>
    <row r="311" spans="1:14" x14ac:dyDescent="0.25">
      <c r="A311" t="str">
        <f t="shared" si="36"/>
        <v>J3-H5</v>
      </c>
      <c r="B311" t="str">
        <f t="shared" si="37"/>
        <v>FMC_CK0_M2C_N</v>
      </c>
      <c r="C311" t="str">
        <f t="shared" si="38"/>
        <v>J3-FMC_CK0_M2C_N</v>
      </c>
      <c r="D311" t="str">
        <f t="shared" si="39"/>
        <v>J3-H5</v>
      </c>
      <c r="E311" t="s">
        <v>271</v>
      </c>
      <c r="F311" t="s">
        <v>1062</v>
      </c>
      <c r="G311" t="s">
        <v>999</v>
      </c>
      <c r="L311" t="s">
        <v>1063</v>
      </c>
      <c r="M311" t="s">
        <v>288</v>
      </c>
      <c r="N311">
        <v>97.828199999999995</v>
      </c>
    </row>
    <row r="312" spans="1:14" x14ac:dyDescent="0.25">
      <c r="A312" t="str">
        <f t="shared" si="36"/>
        <v>J3-J2</v>
      </c>
      <c r="B312" t="str">
        <f t="shared" si="37"/>
        <v>NetJ3_J2</v>
      </c>
      <c r="C312" t="str">
        <f t="shared" si="38"/>
        <v>J3-NetJ3_J2</v>
      </c>
      <c r="D312" t="str">
        <f t="shared" si="39"/>
        <v>J3-J2</v>
      </c>
      <c r="E312" t="s">
        <v>271</v>
      </c>
      <c r="F312" t="s">
        <v>270</v>
      </c>
      <c r="G312" t="s">
        <v>1064</v>
      </c>
      <c r="L312" t="s">
        <v>1065</v>
      </c>
      <c r="M312" t="s">
        <v>288</v>
      </c>
      <c r="N312">
        <v>97.828199999999995</v>
      </c>
    </row>
    <row r="313" spans="1:14" x14ac:dyDescent="0.25">
      <c r="A313" t="str">
        <f t="shared" si="36"/>
        <v>J3-J3</v>
      </c>
      <c r="B313" t="str">
        <f t="shared" si="37"/>
        <v>NetJ3_J3</v>
      </c>
      <c r="C313" t="str">
        <f t="shared" si="38"/>
        <v>J3-NetJ3_J3</v>
      </c>
      <c r="D313" t="str">
        <f t="shared" si="39"/>
        <v>J3-J3</v>
      </c>
      <c r="E313" t="s">
        <v>271</v>
      </c>
      <c r="F313" t="s">
        <v>271</v>
      </c>
      <c r="G313" t="s">
        <v>1066</v>
      </c>
      <c r="L313" t="s">
        <v>1067</v>
      </c>
      <c r="M313" t="s">
        <v>288</v>
      </c>
      <c r="N313">
        <v>91.512500000000003</v>
      </c>
    </row>
    <row r="314" spans="1:14" x14ac:dyDescent="0.25">
      <c r="A314" t="str">
        <f t="shared" si="36"/>
        <v>J3-K4</v>
      </c>
      <c r="B314" t="str">
        <f t="shared" si="37"/>
        <v>NetJ3_K4</v>
      </c>
      <c r="C314" t="str">
        <f t="shared" si="38"/>
        <v>J3-NetJ3_K4</v>
      </c>
      <c r="D314" t="str">
        <f t="shared" si="39"/>
        <v>J3-K4</v>
      </c>
      <c r="E314" t="s">
        <v>271</v>
      </c>
      <c r="F314" t="s">
        <v>1068</v>
      </c>
      <c r="G314" t="s">
        <v>1069</v>
      </c>
      <c r="L314" t="s">
        <v>1070</v>
      </c>
      <c r="M314" t="s">
        <v>288</v>
      </c>
      <c r="N314">
        <v>91.536100000000005</v>
      </c>
    </row>
    <row r="315" spans="1:14" x14ac:dyDescent="0.25">
      <c r="A315" t="str">
        <f t="shared" si="36"/>
        <v>J3-K5</v>
      </c>
      <c r="B315" t="str">
        <f t="shared" si="37"/>
        <v>NetJ3_K5</v>
      </c>
      <c r="C315" t="str">
        <f t="shared" si="38"/>
        <v>J3-NetJ3_K5</v>
      </c>
      <c r="D315" t="str">
        <f t="shared" si="39"/>
        <v>J3-K5</v>
      </c>
      <c r="E315" t="s">
        <v>271</v>
      </c>
      <c r="F315" t="s">
        <v>1071</v>
      </c>
      <c r="G315" t="s">
        <v>1072</v>
      </c>
      <c r="L315" t="s">
        <v>1073</v>
      </c>
      <c r="M315" t="s">
        <v>288</v>
      </c>
      <c r="N315">
        <v>35.753100000000003</v>
      </c>
    </row>
    <row r="316" spans="1:14" x14ac:dyDescent="0.25">
      <c r="A316" t="str">
        <f t="shared" si="36"/>
        <v>J3-L4</v>
      </c>
      <c r="B316" t="str">
        <f t="shared" si="37"/>
        <v>NetJ3_L4</v>
      </c>
      <c r="C316" t="str">
        <f t="shared" si="38"/>
        <v>J3-NetJ3_L4</v>
      </c>
      <c r="D316" t="str">
        <f t="shared" si="39"/>
        <v>J3-L4</v>
      </c>
      <c r="E316" t="s">
        <v>271</v>
      </c>
      <c r="F316" t="s">
        <v>1074</v>
      </c>
      <c r="G316" t="s">
        <v>1075</v>
      </c>
      <c r="L316" t="s">
        <v>1076</v>
      </c>
      <c r="M316" t="s">
        <v>288</v>
      </c>
      <c r="N316">
        <v>68.936300000000003</v>
      </c>
    </row>
    <row r="317" spans="1:14" x14ac:dyDescent="0.25">
      <c r="A317" t="str">
        <f t="shared" si="36"/>
        <v>J3-L5</v>
      </c>
      <c r="B317" t="str">
        <f t="shared" si="37"/>
        <v>NetJ3_L5</v>
      </c>
      <c r="C317" t="str">
        <f t="shared" si="38"/>
        <v>J3-NetJ3_L5</v>
      </c>
      <c r="D317" t="str">
        <f t="shared" si="39"/>
        <v>J3-L5</v>
      </c>
      <c r="E317" t="s">
        <v>271</v>
      </c>
      <c r="F317" t="s">
        <v>1077</v>
      </c>
      <c r="G317" t="s">
        <v>1078</v>
      </c>
      <c r="L317" t="s">
        <v>1079</v>
      </c>
      <c r="M317" t="s">
        <v>288</v>
      </c>
      <c r="N317">
        <v>92.286000000000001</v>
      </c>
    </row>
    <row r="318" spans="1:14" x14ac:dyDescent="0.25">
      <c r="A318" t="str">
        <f t="shared" si="36"/>
        <v>J3-L8</v>
      </c>
      <c r="B318" t="str">
        <f t="shared" si="37"/>
        <v>NetJ3_L8</v>
      </c>
      <c r="C318" t="str">
        <f t="shared" si="38"/>
        <v>J3-NetJ3_L8</v>
      </c>
      <c r="D318" t="str">
        <f t="shared" si="39"/>
        <v>J3-L8</v>
      </c>
      <c r="E318" t="s">
        <v>271</v>
      </c>
      <c r="F318" t="s">
        <v>1080</v>
      </c>
      <c r="G318" t="s">
        <v>1081</v>
      </c>
      <c r="L318" t="s">
        <v>1082</v>
      </c>
      <c r="M318" t="s">
        <v>288</v>
      </c>
      <c r="N318">
        <v>19.055299999999999</v>
      </c>
    </row>
    <row r="319" spans="1:14" x14ac:dyDescent="0.25">
      <c r="A319" t="str">
        <f t="shared" si="36"/>
        <v>J3-L9</v>
      </c>
      <c r="B319" t="str">
        <f t="shared" si="37"/>
        <v>NetJ3_L9</v>
      </c>
      <c r="C319" t="str">
        <f t="shared" si="38"/>
        <v>J3-NetJ3_L9</v>
      </c>
      <c r="D319" t="str">
        <f t="shared" si="39"/>
        <v>J3-L9</v>
      </c>
      <c r="E319" t="s">
        <v>271</v>
      </c>
      <c r="F319" t="s">
        <v>1083</v>
      </c>
      <c r="G319" t="s">
        <v>1084</v>
      </c>
      <c r="L319" t="s">
        <v>1085</v>
      </c>
      <c r="M319" t="s">
        <v>288</v>
      </c>
      <c r="N319">
        <v>20.5761</v>
      </c>
    </row>
    <row r="320" spans="1:14" x14ac:dyDescent="0.25">
      <c r="A320" t="str">
        <f t="shared" si="36"/>
        <v>J3-L12</v>
      </c>
      <c r="B320" t="str">
        <f t="shared" si="37"/>
        <v>NetJ3_L12</v>
      </c>
      <c r="C320" t="str">
        <f t="shared" si="38"/>
        <v>J3-NetJ3_L12</v>
      </c>
      <c r="D320" t="str">
        <f t="shared" si="39"/>
        <v>J3-L12</v>
      </c>
      <c r="E320" t="s">
        <v>271</v>
      </c>
      <c r="F320" t="s">
        <v>1086</v>
      </c>
      <c r="G320" t="s">
        <v>1087</v>
      </c>
      <c r="L320" t="s">
        <v>1088</v>
      </c>
      <c r="M320" t="s">
        <v>288</v>
      </c>
      <c r="N320">
        <v>19.362100000000002</v>
      </c>
    </row>
    <row r="321" spans="1:14" x14ac:dyDescent="0.25">
      <c r="A321" t="str">
        <f t="shared" si="36"/>
        <v>J3-L13</v>
      </c>
      <c r="B321" t="str">
        <f t="shared" si="37"/>
        <v>NetJ3_L13</v>
      </c>
      <c r="C321" t="str">
        <f t="shared" si="38"/>
        <v>J3-NetJ3_L13</v>
      </c>
      <c r="D321" t="str">
        <f t="shared" si="39"/>
        <v>J3-L13</v>
      </c>
      <c r="E321" t="s">
        <v>271</v>
      </c>
      <c r="F321" t="s">
        <v>1089</v>
      </c>
      <c r="G321" t="s">
        <v>1090</v>
      </c>
      <c r="L321" t="s">
        <v>1091</v>
      </c>
      <c r="M321" t="s">
        <v>288</v>
      </c>
      <c r="N321">
        <v>20.537500000000001</v>
      </c>
    </row>
    <row r="322" spans="1:14" x14ac:dyDescent="0.25">
      <c r="A322" t="str">
        <f t="shared" si="36"/>
        <v>J3-L16</v>
      </c>
      <c r="B322" t="str">
        <f t="shared" si="37"/>
        <v>FMC_SYNC_C2M_P</v>
      </c>
      <c r="C322" t="str">
        <f t="shared" si="38"/>
        <v>J3-FMC_SYNC_C2M_P</v>
      </c>
      <c r="D322" t="str">
        <f t="shared" si="39"/>
        <v>J3-L16</v>
      </c>
      <c r="E322" t="s">
        <v>271</v>
      </c>
      <c r="F322" t="s">
        <v>1092</v>
      </c>
      <c r="G322" t="s">
        <v>1065</v>
      </c>
      <c r="L322" t="s">
        <v>1093</v>
      </c>
      <c r="M322" t="s">
        <v>288</v>
      </c>
      <c r="N322">
        <v>17.7074</v>
      </c>
    </row>
    <row r="323" spans="1:14" x14ac:dyDescent="0.25">
      <c r="A323" t="str">
        <f t="shared" si="36"/>
        <v>J3-L17</v>
      </c>
      <c r="B323" t="str">
        <f t="shared" si="37"/>
        <v>FMC_SYNC_C2M_N</v>
      </c>
      <c r="C323" t="str">
        <f t="shared" si="38"/>
        <v>J3-FMC_SYNC_C2M_N</v>
      </c>
      <c r="D323" t="str">
        <f t="shared" si="39"/>
        <v>J3-L17</v>
      </c>
      <c r="E323" t="s">
        <v>271</v>
      </c>
      <c r="F323" t="s">
        <v>1094</v>
      </c>
      <c r="G323" t="s">
        <v>1063</v>
      </c>
      <c r="L323" t="s">
        <v>1095</v>
      </c>
      <c r="M323" t="s">
        <v>288</v>
      </c>
      <c r="N323">
        <v>19.287600000000001</v>
      </c>
    </row>
    <row r="324" spans="1:14" x14ac:dyDescent="0.25">
      <c r="A324" t="str">
        <f t="shared" si="36"/>
        <v>J3-L20</v>
      </c>
      <c r="B324" t="str">
        <f t="shared" si="37"/>
        <v>FMC_REFCK_C2M_P</v>
      </c>
      <c r="C324" t="str">
        <f t="shared" si="38"/>
        <v>J3-FMC_REFCK_C2M_P</v>
      </c>
      <c r="D324" t="str">
        <f t="shared" si="39"/>
        <v>J3-L20</v>
      </c>
      <c r="E324" t="s">
        <v>271</v>
      </c>
      <c r="F324" t="s">
        <v>1096</v>
      </c>
      <c r="G324" t="s">
        <v>1044</v>
      </c>
      <c r="L324" t="s">
        <v>1097</v>
      </c>
      <c r="M324" t="s">
        <v>288</v>
      </c>
      <c r="N324">
        <v>111.95610000000001</v>
      </c>
    </row>
    <row r="325" spans="1:14" x14ac:dyDescent="0.25">
      <c r="A325" t="str">
        <f t="shared" si="36"/>
        <v>J3-L21</v>
      </c>
      <c r="B325" t="str">
        <f t="shared" si="37"/>
        <v>FMC_REFCK_C2M_N</v>
      </c>
      <c r="C325" t="str">
        <f t="shared" si="38"/>
        <v>J3-FMC_REFCK_C2M_N</v>
      </c>
      <c r="D325" t="str">
        <f t="shared" si="39"/>
        <v>J3-L21</v>
      </c>
      <c r="E325" t="s">
        <v>271</v>
      </c>
      <c r="F325" t="s">
        <v>1098</v>
      </c>
      <c r="G325" t="s">
        <v>1041</v>
      </c>
      <c r="L325" t="s">
        <v>1099</v>
      </c>
      <c r="M325" t="s">
        <v>288</v>
      </c>
      <c r="N325">
        <v>112.04040000000001</v>
      </c>
    </row>
    <row r="326" spans="1:14" x14ac:dyDescent="0.25">
      <c r="A326" t="str">
        <f t="shared" ref="A326:A389" si="45">$E326&amp;"-"&amp;$F326</f>
        <v>J3-L24</v>
      </c>
      <c r="B326" t="str">
        <f t="shared" ref="B326:B389" si="46">IF(OR(E326=$A$2,E326=$B$2,E326=$C$2,E326=$D$2),"--",G326)</f>
        <v>FMC_REFCLK_M2C_P</v>
      </c>
      <c r="C326" t="str">
        <f t="shared" ref="C326:C389" si="47">$E326&amp;"-"&amp;$G326</f>
        <v>J3-FMC_REFCLK_M2C_P</v>
      </c>
      <c r="D326" t="str">
        <f t="shared" ref="D326:D389" si="48">A326</f>
        <v>J3-L24</v>
      </c>
      <c r="E326" t="s">
        <v>271</v>
      </c>
      <c r="F326" t="s">
        <v>1100</v>
      </c>
      <c r="G326" t="s">
        <v>1053</v>
      </c>
      <c r="L326" t="s">
        <v>1101</v>
      </c>
      <c r="M326" t="s">
        <v>288</v>
      </c>
      <c r="N326">
        <v>141.60599999999999</v>
      </c>
    </row>
    <row r="327" spans="1:14" x14ac:dyDescent="0.25">
      <c r="A327" t="str">
        <f t="shared" si="45"/>
        <v>J3-L25</v>
      </c>
      <c r="B327" t="str">
        <f t="shared" si="46"/>
        <v>FMC_REFCLK_M2C_N</v>
      </c>
      <c r="C327" t="str">
        <f t="shared" si="47"/>
        <v>J3-FMC_REFCLK_M2C_N</v>
      </c>
      <c r="D327" t="str">
        <f t="shared" si="48"/>
        <v>J3-L25</v>
      </c>
      <c r="E327" t="s">
        <v>271</v>
      </c>
      <c r="F327" t="s">
        <v>1102</v>
      </c>
      <c r="G327" t="s">
        <v>1052</v>
      </c>
      <c r="L327" t="s">
        <v>1103</v>
      </c>
      <c r="M327" t="s">
        <v>288</v>
      </c>
      <c r="N327">
        <v>16.065100000000001</v>
      </c>
    </row>
    <row r="328" spans="1:14" x14ac:dyDescent="0.25">
      <c r="A328" t="str">
        <f t="shared" si="45"/>
        <v>J3-L28</v>
      </c>
      <c r="B328" t="str">
        <f t="shared" si="46"/>
        <v>FMC_SYNCK_M2C_P</v>
      </c>
      <c r="C328" t="str">
        <f t="shared" si="47"/>
        <v>J3-FMC_SYNCK_M2C_P</v>
      </c>
      <c r="D328" t="str">
        <f t="shared" si="48"/>
        <v>J3-L28</v>
      </c>
      <c r="E328" t="s">
        <v>271</v>
      </c>
      <c r="F328" t="s">
        <v>1104</v>
      </c>
      <c r="G328" t="s">
        <v>1061</v>
      </c>
      <c r="L328" t="s">
        <v>1105</v>
      </c>
      <c r="M328" t="s">
        <v>288</v>
      </c>
      <c r="N328">
        <v>15.181900000000001</v>
      </c>
    </row>
    <row r="329" spans="1:14" x14ac:dyDescent="0.25">
      <c r="A329" t="str">
        <f t="shared" si="45"/>
        <v>J3-L29</v>
      </c>
      <c r="B329" t="str">
        <f t="shared" si="46"/>
        <v>FMC_SYNCK_M2C_N</v>
      </c>
      <c r="C329" t="str">
        <f t="shared" si="47"/>
        <v>J3-FMC_SYNCK_M2C_N</v>
      </c>
      <c r="D329" t="str">
        <f t="shared" si="48"/>
        <v>J3-L29</v>
      </c>
      <c r="E329" t="s">
        <v>271</v>
      </c>
      <c r="F329" t="s">
        <v>1106</v>
      </c>
      <c r="G329" t="s">
        <v>1059</v>
      </c>
      <c r="L329" t="s">
        <v>294</v>
      </c>
      <c r="M329" t="s">
        <v>288</v>
      </c>
      <c r="N329">
        <v>4038.3215</v>
      </c>
    </row>
    <row r="330" spans="1:14" x14ac:dyDescent="0.25">
      <c r="A330" t="str">
        <f t="shared" si="45"/>
        <v>J3-M2</v>
      </c>
      <c r="B330" t="str">
        <f t="shared" si="46"/>
        <v>NetJ3_M2</v>
      </c>
      <c r="C330" t="str">
        <f t="shared" si="47"/>
        <v>J3-NetJ3_M2</v>
      </c>
      <c r="D330" t="str">
        <f t="shared" si="48"/>
        <v>J3-M2</v>
      </c>
      <c r="E330" t="s">
        <v>271</v>
      </c>
      <c r="F330" t="s">
        <v>1107</v>
      </c>
      <c r="G330" t="s">
        <v>1108</v>
      </c>
      <c r="L330" t="s">
        <v>1109</v>
      </c>
      <c r="M330" t="s">
        <v>288</v>
      </c>
      <c r="N330">
        <v>129.71809999999999</v>
      </c>
    </row>
    <row r="331" spans="1:14" x14ac:dyDescent="0.25">
      <c r="A331" t="str">
        <f t="shared" si="45"/>
        <v>J3-M3</v>
      </c>
      <c r="B331" t="str">
        <f t="shared" si="46"/>
        <v>NetJ3_M3</v>
      </c>
      <c r="C331" t="str">
        <f t="shared" si="47"/>
        <v>J3-NetJ3_M3</v>
      </c>
      <c r="D331" t="str">
        <f t="shared" si="48"/>
        <v>J3-M3</v>
      </c>
      <c r="E331" t="s">
        <v>271</v>
      </c>
      <c r="F331" t="s">
        <v>1110</v>
      </c>
      <c r="G331" t="s">
        <v>1111</v>
      </c>
      <c r="L331" t="s">
        <v>1112</v>
      </c>
      <c r="M331" t="s">
        <v>288</v>
      </c>
      <c r="N331">
        <v>128.5899</v>
      </c>
    </row>
    <row r="332" spans="1:14" x14ac:dyDescent="0.25">
      <c r="A332" t="str">
        <f t="shared" si="45"/>
        <v>J3-M6</v>
      </c>
      <c r="B332" t="str">
        <f t="shared" si="46"/>
        <v>NetJ3_M6</v>
      </c>
      <c r="C332" t="str">
        <f t="shared" si="47"/>
        <v>J3-NetJ3_M6</v>
      </c>
      <c r="D332" t="str">
        <f t="shared" si="48"/>
        <v>J3-M6</v>
      </c>
      <c r="E332" t="s">
        <v>271</v>
      </c>
      <c r="F332" t="s">
        <v>1113</v>
      </c>
      <c r="G332" t="s">
        <v>1114</v>
      </c>
      <c r="L332" t="s">
        <v>1115</v>
      </c>
      <c r="M332" t="s">
        <v>288</v>
      </c>
      <c r="N332">
        <v>95.962500000000006</v>
      </c>
    </row>
    <row r="333" spans="1:14" x14ac:dyDescent="0.25">
      <c r="A333" t="str">
        <f t="shared" si="45"/>
        <v>J3-M7</v>
      </c>
      <c r="B333" t="str">
        <f t="shared" si="46"/>
        <v>NetJ3_M7</v>
      </c>
      <c r="C333" t="str">
        <f t="shared" si="47"/>
        <v>J3-NetJ3_M7</v>
      </c>
      <c r="D333" t="str">
        <f t="shared" si="48"/>
        <v>J3-M7</v>
      </c>
      <c r="E333" t="s">
        <v>271</v>
      </c>
      <c r="F333" t="s">
        <v>1116</v>
      </c>
      <c r="G333" t="s">
        <v>1117</v>
      </c>
      <c r="L333" t="s">
        <v>1118</v>
      </c>
      <c r="M333" t="s">
        <v>288</v>
      </c>
      <c r="N333">
        <v>102.6306</v>
      </c>
    </row>
    <row r="334" spans="1:14" x14ac:dyDescent="0.25">
      <c r="A334" t="str">
        <f t="shared" si="45"/>
        <v>J3-M10</v>
      </c>
      <c r="B334" t="str">
        <f t="shared" si="46"/>
        <v>NetJ3_M10</v>
      </c>
      <c r="C334" t="str">
        <f t="shared" si="47"/>
        <v>J3-NetJ3_M10</v>
      </c>
      <c r="D334" t="str">
        <f t="shared" si="48"/>
        <v>J3-M10</v>
      </c>
      <c r="E334" t="s">
        <v>271</v>
      </c>
      <c r="F334" t="s">
        <v>1119</v>
      </c>
      <c r="G334" t="s">
        <v>1120</v>
      </c>
      <c r="L334" t="s">
        <v>1121</v>
      </c>
      <c r="M334" t="s">
        <v>288</v>
      </c>
      <c r="N334">
        <v>94.449299999999994</v>
      </c>
    </row>
    <row r="335" spans="1:14" x14ac:dyDescent="0.25">
      <c r="A335" t="str">
        <f t="shared" si="45"/>
        <v>J3-M11</v>
      </c>
      <c r="B335" t="str">
        <f t="shared" si="46"/>
        <v>NetJ3_M11</v>
      </c>
      <c r="C335" t="str">
        <f t="shared" si="47"/>
        <v>J3-NetJ3_M11</v>
      </c>
      <c r="D335" t="str">
        <f t="shared" si="48"/>
        <v>J3-M11</v>
      </c>
      <c r="E335" t="s">
        <v>271</v>
      </c>
      <c r="F335" t="s">
        <v>1122</v>
      </c>
      <c r="G335" t="s">
        <v>1123</v>
      </c>
      <c r="L335" t="s">
        <v>1124</v>
      </c>
      <c r="M335" t="s">
        <v>288</v>
      </c>
      <c r="N335">
        <v>98.672399999999996</v>
      </c>
    </row>
    <row r="336" spans="1:14" x14ac:dyDescent="0.25">
      <c r="A336" t="str">
        <f t="shared" si="45"/>
        <v>J3-M14</v>
      </c>
      <c r="B336" t="str">
        <f t="shared" si="46"/>
        <v>NetJ3_M14</v>
      </c>
      <c r="C336" t="str">
        <f t="shared" si="47"/>
        <v>J3-NetJ3_M14</v>
      </c>
      <c r="D336" t="str">
        <f t="shared" si="48"/>
        <v>J3-M14</v>
      </c>
      <c r="E336" t="s">
        <v>271</v>
      </c>
      <c r="F336" t="s">
        <v>1125</v>
      </c>
      <c r="G336" t="s">
        <v>1126</v>
      </c>
      <c r="L336" t="s">
        <v>1127</v>
      </c>
      <c r="M336" t="s">
        <v>288</v>
      </c>
      <c r="N336">
        <v>95.563400000000001</v>
      </c>
    </row>
    <row r="337" spans="1:14" x14ac:dyDescent="0.25">
      <c r="A337" t="str">
        <f t="shared" si="45"/>
        <v>J3-M15</v>
      </c>
      <c r="B337" t="str">
        <f t="shared" si="46"/>
        <v>NetJ3_M15</v>
      </c>
      <c r="C337" t="str">
        <f t="shared" si="47"/>
        <v>J3-NetJ3_M15</v>
      </c>
      <c r="D337" t="str">
        <f t="shared" si="48"/>
        <v>J3-M15</v>
      </c>
      <c r="E337" t="s">
        <v>271</v>
      </c>
      <c r="F337" t="s">
        <v>1128</v>
      </c>
      <c r="G337" t="s">
        <v>1129</v>
      </c>
      <c r="L337" t="s">
        <v>1130</v>
      </c>
      <c r="M337" t="s">
        <v>288</v>
      </c>
      <c r="N337">
        <v>98.427999999999997</v>
      </c>
    </row>
    <row r="338" spans="1:14" x14ac:dyDescent="0.25">
      <c r="A338" t="str">
        <f t="shared" si="45"/>
        <v>J3-M18</v>
      </c>
      <c r="B338" t="str">
        <f t="shared" si="46"/>
        <v>NetJ3_M18</v>
      </c>
      <c r="C338" t="str">
        <f t="shared" si="47"/>
        <v>J3-NetJ3_M18</v>
      </c>
      <c r="D338" t="str">
        <f t="shared" si="48"/>
        <v>J3-M18</v>
      </c>
      <c r="E338" t="s">
        <v>271</v>
      </c>
      <c r="F338" t="s">
        <v>1131</v>
      </c>
      <c r="G338" t="s">
        <v>1132</v>
      </c>
      <c r="L338" t="s">
        <v>1133</v>
      </c>
      <c r="M338" t="s">
        <v>288</v>
      </c>
      <c r="N338">
        <v>95.710099999999997</v>
      </c>
    </row>
    <row r="339" spans="1:14" x14ac:dyDescent="0.25">
      <c r="A339" t="str">
        <f t="shared" si="45"/>
        <v>J3-M19</v>
      </c>
      <c r="B339" t="str">
        <f t="shared" si="46"/>
        <v>NetJ3_M19</v>
      </c>
      <c r="C339" t="str">
        <f t="shared" si="47"/>
        <v>J3-NetJ3_M19</v>
      </c>
      <c r="D339" t="str">
        <f t="shared" si="48"/>
        <v>J3-M19</v>
      </c>
      <c r="E339" t="s">
        <v>271</v>
      </c>
      <c r="F339" t="s">
        <v>1134</v>
      </c>
      <c r="G339" t="s">
        <v>1135</v>
      </c>
      <c r="L339" t="s">
        <v>1136</v>
      </c>
      <c r="M339" t="s">
        <v>288</v>
      </c>
      <c r="N339">
        <v>96.950699999999998</v>
      </c>
    </row>
    <row r="340" spans="1:14" x14ac:dyDescent="0.25">
      <c r="A340" t="str">
        <f t="shared" si="45"/>
        <v>J3-M22</v>
      </c>
      <c r="B340" t="str">
        <f t="shared" si="46"/>
        <v>NetJ3_M22</v>
      </c>
      <c r="C340" t="str">
        <f t="shared" si="47"/>
        <v>J3-NetJ3_M22</v>
      </c>
      <c r="D340" t="str">
        <f t="shared" si="48"/>
        <v>J3-M22</v>
      </c>
      <c r="E340" t="s">
        <v>271</v>
      </c>
      <c r="F340" t="s">
        <v>1137</v>
      </c>
      <c r="G340" t="s">
        <v>1138</v>
      </c>
      <c r="L340" t="s">
        <v>1139</v>
      </c>
      <c r="M340" t="s">
        <v>288</v>
      </c>
      <c r="N340">
        <v>88.064700000000002</v>
      </c>
    </row>
    <row r="341" spans="1:14" x14ac:dyDescent="0.25">
      <c r="A341" t="str">
        <f t="shared" si="45"/>
        <v>J3-M23</v>
      </c>
      <c r="B341" t="str">
        <f t="shared" si="46"/>
        <v>NetJ3_M23</v>
      </c>
      <c r="C341" t="str">
        <f t="shared" si="47"/>
        <v>J3-NetJ3_M23</v>
      </c>
      <c r="D341" t="str">
        <f t="shared" si="48"/>
        <v>J3-M23</v>
      </c>
      <c r="E341" t="s">
        <v>271</v>
      </c>
      <c r="F341" t="s">
        <v>1140</v>
      </c>
      <c r="G341" t="s">
        <v>1141</v>
      </c>
      <c r="L341" t="s">
        <v>1142</v>
      </c>
      <c r="M341" t="s">
        <v>288</v>
      </c>
      <c r="N341">
        <v>102.79259999999999</v>
      </c>
    </row>
    <row r="342" spans="1:14" x14ac:dyDescent="0.25">
      <c r="A342" t="str">
        <f t="shared" si="45"/>
        <v>J3-M26</v>
      </c>
      <c r="B342" t="str">
        <f t="shared" si="46"/>
        <v>NetJ3_M26</v>
      </c>
      <c r="C342" t="str">
        <f t="shared" si="47"/>
        <v>J3-NetJ3_M26</v>
      </c>
      <c r="D342" t="str">
        <f t="shared" si="48"/>
        <v>J3-M26</v>
      </c>
      <c r="E342" t="s">
        <v>271</v>
      </c>
      <c r="F342" t="s">
        <v>1143</v>
      </c>
      <c r="G342" t="s">
        <v>1144</v>
      </c>
      <c r="L342" t="s">
        <v>1145</v>
      </c>
      <c r="M342" t="s">
        <v>288</v>
      </c>
      <c r="N342">
        <v>101.1416</v>
      </c>
    </row>
    <row r="343" spans="1:14" x14ac:dyDescent="0.25">
      <c r="A343" t="str">
        <f t="shared" si="45"/>
        <v>J3-M27</v>
      </c>
      <c r="B343" t="str">
        <f t="shared" si="46"/>
        <v>NetJ3_M27</v>
      </c>
      <c r="C343" t="str">
        <f t="shared" si="47"/>
        <v>J3-NetJ3_M27</v>
      </c>
      <c r="D343" t="str">
        <f t="shared" si="48"/>
        <v>J3-M27</v>
      </c>
      <c r="E343" t="s">
        <v>271</v>
      </c>
      <c r="F343" t="s">
        <v>1146</v>
      </c>
      <c r="G343" t="s">
        <v>1147</v>
      </c>
      <c r="L343" t="s">
        <v>1148</v>
      </c>
      <c r="M343" t="s">
        <v>288</v>
      </c>
      <c r="N343">
        <v>95.766599999999997</v>
      </c>
    </row>
    <row r="344" spans="1:14" x14ac:dyDescent="0.25">
      <c r="A344" t="str">
        <f t="shared" si="45"/>
        <v>J3-M30</v>
      </c>
      <c r="B344" t="str">
        <f t="shared" si="46"/>
        <v>NetJ3_M30</v>
      </c>
      <c r="C344" t="str">
        <f t="shared" si="47"/>
        <v>J3-NetJ3_M30</v>
      </c>
      <c r="D344" t="str">
        <f t="shared" si="48"/>
        <v>J3-M30</v>
      </c>
      <c r="E344" t="s">
        <v>271</v>
      </c>
      <c r="F344" t="s">
        <v>1149</v>
      </c>
      <c r="G344" t="s">
        <v>1150</v>
      </c>
      <c r="L344" t="s">
        <v>1151</v>
      </c>
      <c r="M344" t="s">
        <v>288</v>
      </c>
      <c r="N344">
        <v>98.814599999999999</v>
      </c>
    </row>
    <row r="345" spans="1:14" x14ac:dyDescent="0.25">
      <c r="A345" t="str">
        <f t="shared" si="45"/>
        <v>J3-M31</v>
      </c>
      <c r="B345" t="str">
        <f t="shared" si="46"/>
        <v>NetJ3_M31</v>
      </c>
      <c r="C345" t="str">
        <f t="shared" si="47"/>
        <v>J3-NetJ3_M31</v>
      </c>
      <c r="D345" t="str">
        <f t="shared" si="48"/>
        <v>J3-M31</v>
      </c>
      <c r="E345" t="s">
        <v>271</v>
      </c>
      <c r="F345" t="s">
        <v>1152</v>
      </c>
      <c r="G345" t="s">
        <v>1153</v>
      </c>
      <c r="L345" t="s">
        <v>1154</v>
      </c>
      <c r="M345" t="s">
        <v>288</v>
      </c>
      <c r="N345">
        <v>90.610399999999998</v>
      </c>
    </row>
    <row r="346" spans="1:14" x14ac:dyDescent="0.25">
      <c r="A346" t="str">
        <f t="shared" si="45"/>
        <v>J3-M34</v>
      </c>
      <c r="B346" t="str">
        <f t="shared" si="46"/>
        <v>NetJ3_M34</v>
      </c>
      <c r="C346" t="str">
        <f t="shared" si="47"/>
        <v>J3-NetJ3_M34</v>
      </c>
      <c r="D346" t="str">
        <f t="shared" si="48"/>
        <v>J3-M34</v>
      </c>
      <c r="E346" t="s">
        <v>271</v>
      </c>
      <c r="F346" t="s">
        <v>1155</v>
      </c>
      <c r="G346" t="s">
        <v>1156</v>
      </c>
      <c r="L346" t="s">
        <v>1157</v>
      </c>
      <c r="M346" t="s">
        <v>288</v>
      </c>
      <c r="N346">
        <v>98.890799999999999</v>
      </c>
    </row>
    <row r="347" spans="1:14" x14ac:dyDescent="0.25">
      <c r="A347" t="str">
        <f t="shared" si="45"/>
        <v>J3-M35</v>
      </c>
      <c r="B347" t="str">
        <f t="shared" si="46"/>
        <v>NetJ3_M35</v>
      </c>
      <c r="C347" t="str">
        <f t="shared" si="47"/>
        <v>J3-NetJ3_M35</v>
      </c>
      <c r="D347" t="str">
        <f t="shared" si="48"/>
        <v>J3-M35</v>
      </c>
      <c r="E347" t="s">
        <v>271</v>
      </c>
      <c r="F347" t="s">
        <v>1158</v>
      </c>
      <c r="G347" t="s">
        <v>1159</v>
      </c>
      <c r="L347" t="s">
        <v>1160</v>
      </c>
      <c r="M347" t="s">
        <v>288</v>
      </c>
      <c r="N347">
        <v>103.14149999999999</v>
      </c>
    </row>
    <row r="348" spans="1:14" x14ac:dyDescent="0.25">
      <c r="A348" t="str">
        <f t="shared" si="45"/>
        <v>J3-M38</v>
      </c>
      <c r="B348" t="str">
        <f t="shared" si="46"/>
        <v>NetJ3_M38</v>
      </c>
      <c r="C348" t="str">
        <f t="shared" si="47"/>
        <v>J3-NetJ3_M38</v>
      </c>
      <c r="D348" t="str">
        <f t="shared" si="48"/>
        <v>J3-M38</v>
      </c>
      <c r="E348" t="s">
        <v>271</v>
      </c>
      <c r="F348" t="s">
        <v>1161</v>
      </c>
      <c r="G348" t="s">
        <v>1162</v>
      </c>
      <c r="L348" t="s">
        <v>1163</v>
      </c>
      <c r="M348" t="s">
        <v>288</v>
      </c>
      <c r="N348">
        <v>102.10680000000001</v>
      </c>
    </row>
    <row r="349" spans="1:14" x14ac:dyDescent="0.25">
      <c r="A349" t="str">
        <f t="shared" si="45"/>
        <v>J3-M39</v>
      </c>
      <c r="B349" t="str">
        <f t="shared" si="46"/>
        <v>NetJ3_M39</v>
      </c>
      <c r="C349" t="str">
        <f t="shared" si="47"/>
        <v>J3-NetJ3_M39</v>
      </c>
      <c r="D349" t="str">
        <f t="shared" si="48"/>
        <v>J3-M39</v>
      </c>
      <c r="E349" t="s">
        <v>271</v>
      </c>
      <c r="F349" t="s">
        <v>1164</v>
      </c>
      <c r="G349" t="s">
        <v>1165</v>
      </c>
      <c r="L349" t="s">
        <v>1166</v>
      </c>
      <c r="M349" t="s">
        <v>288</v>
      </c>
      <c r="N349">
        <v>102.51309999999999</v>
      </c>
    </row>
    <row r="350" spans="1:14" x14ac:dyDescent="0.25">
      <c r="A350" t="str">
        <f t="shared" si="45"/>
        <v>J3-Y2</v>
      </c>
      <c r="B350" t="str">
        <f t="shared" si="46"/>
        <v>NetJ3_Y2</v>
      </c>
      <c r="C350" t="str">
        <f t="shared" si="47"/>
        <v>J3-NetJ3_Y2</v>
      </c>
      <c r="D350" t="str">
        <f t="shared" si="48"/>
        <v>J3-Y2</v>
      </c>
      <c r="E350" t="s">
        <v>271</v>
      </c>
      <c r="F350" t="s">
        <v>1167</v>
      </c>
      <c r="G350" t="s">
        <v>1168</v>
      </c>
      <c r="L350" t="s">
        <v>1169</v>
      </c>
      <c r="M350" t="s">
        <v>288</v>
      </c>
      <c r="N350">
        <v>101.9738</v>
      </c>
    </row>
    <row r="351" spans="1:14" x14ac:dyDescent="0.25">
      <c r="A351" t="str">
        <f t="shared" si="45"/>
        <v>J3-Y3</v>
      </c>
      <c r="B351" t="str">
        <f t="shared" si="46"/>
        <v>NetJ3_Y3</v>
      </c>
      <c r="C351" t="str">
        <f t="shared" si="47"/>
        <v>J3-NetJ3_Y3</v>
      </c>
      <c r="D351" t="str">
        <f t="shared" si="48"/>
        <v>J3-Y3</v>
      </c>
      <c r="E351" t="s">
        <v>271</v>
      </c>
      <c r="F351" t="s">
        <v>1170</v>
      </c>
      <c r="G351" t="s">
        <v>1171</v>
      </c>
      <c r="L351" t="s">
        <v>1172</v>
      </c>
      <c r="M351" t="s">
        <v>288</v>
      </c>
      <c r="N351">
        <v>102.0534</v>
      </c>
    </row>
    <row r="352" spans="1:14" x14ac:dyDescent="0.25">
      <c r="A352" t="str">
        <f t="shared" si="45"/>
        <v>J3-Y6</v>
      </c>
      <c r="B352" t="str">
        <f t="shared" si="46"/>
        <v>NetJ3_Y6</v>
      </c>
      <c r="C352" t="str">
        <f t="shared" si="47"/>
        <v>J3-NetJ3_Y6</v>
      </c>
      <c r="D352" t="str">
        <f t="shared" si="48"/>
        <v>J3-Y6</v>
      </c>
      <c r="E352" t="s">
        <v>271</v>
      </c>
      <c r="F352" t="s">
        <v>1173</v>
      </c>
      <c r="G352" t="s">
        <v>1174</v>
      </c>
      <c r="L352" t="s">
        <v>1175</v>
      </c>
      <c r="M352" t="s">
        <v>288</v>
      </c>
      <c r="N352">
        <v>89.467399999999998</v>
      </c>
    </row>
    <row r="353" spans="1:14" x14ac:dyDescent="0.25">
      <c r="A353" t="str">
        <f t="shared" si="45"/>
        <v>J3-Y7</v>
      </c>
      <c r="B353" t="str">
        <f t="shared" si="46"/>
        <v>NetJ3_Y7</v>
      </c>
      <c r="C353" t="str">
        <f t="shared" si="47"/>
        <v>J3-NetJ3_Y7</v>
      </c>
      <c r="D353" t="str">
        <f t="shared" si="48"/>
        <v>J3-Y7</v>
      </c>
      <c r="E353" t="s">
        <v>271</v>
      </c>
      <c r="F353" t="s">
        <v>1176</v>
      </c>
      <c r="G353" t="s">
        <v>1177</v>
      </c>
      <c r="L353" t="s">
        <v>1178</v>
      </c>
      <c r="M353" t="s">
        <v>288</v>
      </c>
      <c r="N353">
        <v>89.645200000000003</v>
      </c>
    </row>
    <row r="354" spans="1:14" x14ac:dyDescent="0.25">
      <c r="A354" t="str">
        <f t="shared" si="45"/>
        <v>J3-Y10</v>
      </c>
      <c r="B354" t="str">
        <f t="shared" si="46"/>
        <v>NetJ3_Y10</v>
      </c>
      <c r="C354" t="str">
        <f t="shared" si="47"/>
        <v>J3-NetJ3_Y10</v>
      </c>
      <c r="D354" t="str">
        <f t="shared" si="48"/>
        <v>J3-Y10</v>
      </c>
      <c r="E354" t="s">
        <v>271</v>
      </c>
      <c r="F354" t="s">
        <v>1179</v>
      </c>
      <c r="G354" t="s">
        <v>1180</v>
      </c>
      <c r="L354" t="s">
        <v>1181</v>
      </c>
      <c r="M354" t="s">
        <v>288</v>
      </c>
      <c r="N354">
        <v>102.9957</v>
      </c>
    </row>
    <row r="355" spans="1:14" x14ac:dyDescent="0.25">
      <c r="A355" t="str">
        <f t="shared" si="45"/>
        <v>J3-Y11</v>
      </c>
      <c r="B355" t="str">
        <f t="shared" si="46"/>
        <v>NetJ3_Y11</v>
      </c>
      <c r="C355" t="str">
        <f t="shared" si="47"/>
        <v>J3-NetJ3_Y11</v>
      </c>
      <c r="D355" t="str">
        <f t="shared" si="48"/>
        <v>J3-Y11</v>
      </c>
      <c r="E355" t="s">
        <v>271</v>
      </c>
      <c r="F355" t="s">
        <v>1182</v>
      </c>
      <c r="G355" t="s">
        <v>1183</v>
      </c>
      <c r="L355" t="s">
        <v>1184</v>
      </c>
      <c r="M355" t="s">
        <v>288</v>
      </c>
      <c r="N355">
        <v>95.944400000000002</v>
      </c>
    </row>
    <row r="356" spans="1:14" x14ac:dyDescent="0.25">
      <c r="A356" t="str">
        <f t="shared" si="45"/>
        <v>J3-Y14</v>
      </c>
      <c r="B356" t="str">
        <f t="shared" si="46"/>
        <v>NetJ3_Y14</v>
      </c>
      <c r="C356" t="str">
        <f t="shared" si="47"/>
        <v>J3-NetJ3_Y14</v>
      </c>
      <c r="D356" t="str">
        <f t="shared" si="48"/>
        <v>J3-Y14</v>
      </c>
      <c r="E356" t="s">
        <v>271</v>
      </c>
      <c r="F356" t="s">
        <v>1185</v>
      </c>
      <c r="G356" t="s">
        <v>1186</v>
      </c>
      <c r="L356" t="s">
        <v>1187</v>
      </c>
      <c r="M356" t="s">
        <v>288</v>
      </c>
      <c r="N356">
        <v>96.853200000000001</v>
      </c>
    </row>
    <row r="357" spans="1:14" x14ac:dyDescent="0.25">
      <c r="A357" t="str">
        <f t="shared" si="45"/>
        <v>J3-Y15</v>
      </c>
      <c r="B357" t="str">
        <f t="shared" si="46"/>
        <v>NetJ3_Y15</v>
      </c>
      <c r="C357" t="str">
        <f t="shared" si="47"/>
        <v>J3-NetJ3_Y15</v>
      </c>
      <c r="D357" t="str">
        <f t="shared" si="48"/>
        <v>J3-Y15</v>
      </c>
      <c r="E357" t="s">
        <v>271</v>
      </c>
      <c r="F357" t="s">
        <v>1188</v>
      </c>
      <c r="G357" t="s">
        <v>1189</v>
      </c>
      <c r="L357" t="s">
        <v>1190</v>
      </c>
      <c r="M357" t="s">
        <v>288</v>
      </c>
      <c r="N357">
        <v>91.310699999999997</v>
      </c>
    </row>
    <row r="358" spans="1:14" x14ac:dyDescent="0.25">
      <c r="A358" t="str">
        <f t="shared" si="45"/>
        <v>J3-Y18</v>
      </c>
      <c r="B358" t="str">
        <f t="shared" si="46"/>
        <v>NetJ3_Y18</v>
      </c>
      <c r="C358" t="str">
        <f t="shared" si="47"/>
        <v>J3-NetJ3_Y18</v>
      </c>
      <c r="D358" t="str">
        <f t="shared" si="48"/>
        <v>J3-Y18</v>
      </c>
      <c r="E358" t="s">
        <v>271</v>
      </c>
      <c r="F358" t="s">
        <v>1191</v>
      </c>
      <c r="G358" t="s">
        <v>1192</v>
      </c>
      <c r="L358" t="s">
        <v>1193</v>
      </c>
      <c r="M358" t="s">
        <v>288</v>
      </c>
      <c r="N358">
        <v>94.347700000000003</v>
      </c>
    </row>
    <row r="359" spans="1:14" x14ac:dyDescent="0.25">
      <c r="A359" t="str">
        <f t="shared" si="45"/>
        <v>J3-Y19</v>
      </c>
      <c r="B359" t="str">
        <f t="shared" si="46"/>
        <v>NetJ3_Y19</v>
      </c>
      <c r="C359" t="str">
        <f t="shared" si="47"/>
        <v>J3-NetJ3_Y19</v>
      </c>
      <c r="D359" t="str">
        <f t="shared" si="48"/>
        <v>J3-Y19</v>
      </c>
      <c r="E359" t="s">
        <v>271</v>
      </c>
      <c r="F359" t="s">
        <v>1194</v>
      </c>
      <c r="G359" t="s">
        <v>1195</v>
      </c>
      <c r="L359" t="s">
        <v>1196</v>
      </c>
      <c r="M359" t="s">
        <v>288</v>
      </c>
      <c r="N359">
        <v>45.741300000000003</v>
      </c>
    </row>
    <row r="360" spans="1:14" x14ac:dyDescent="0.25">
      <c r="A360" t="str">
        <f t="shared" si="45"/>
        <v>J3-Y22</v>
      </c>
      <c r="B360" t="str">
        <f t="shared" si="46"/>
        <v>NetJ3_Y22</v>
      </c>
      <c r="C360" t="str">
        <f t="shared" si="47"/>
        <v>J3-NetJ3_Y22</v>
      </c>
      <c r="D360" t="str">
        <f t="shared" si="48"/>
        <v>J3-Y22</v>
      </c>
      <c r="E360" t="s">
        <v>271</v>
      </c>
      <c r="F360" t="s">
        <v>1197</v>
      </c>
      <c r="G360" t="s">
        <v>1198</v>
      </c>
      <c r="L360" t="s">
        <v>1199</v>
      </c>
      <c r="M360" t="s">
        <v>288</v>
      </c>
      <c r="N360">
        <v>42.678400000000003</v>
      </c>
    </row>
    <row r="361" spans="1:14" x14ac:dyDescent="0.25">
      <c r="A361" t="str">
        <f t="shared" si="45"/>
        <v>J3-Y23</v>
      </c>
      <c r="B361" t="str">
        <f t="shared" si="46"/>
        <v>NetJ3_Y23</v>
      </c>
      <c r="C361" t="str">
        <f t="shared" si="47"/>
        <v>J3-NetJ3_Y23</v>
      </c>
      <c r="D361" t="str">
        <f t="shared" si="48"/>
        <v>J3-Y23</v>
      </c>
      <c r="E361" t="s">
        <v>271</v>
      </c>
      <c r="F361" t="s">
        <v>1200</v>
      </c>
      <c r="G361" t="s">
        <v>1201</v>
      </c>
      <c r="L361" t="s">
        <v>1202</v>
      </c>
      <c r="M361" t="s">
        <v>288</v>
      </c>
      <c r="N361">
        <v>111.56310000000001</v>
      </c>
    </row>
    <row r="362" spans="1:14" x14ac:dyDescent="0.25">
      <c r="A362" t="str">
        <f t="shared" si="45"/>
        <v>J3-Y26</v>
      </c>
      <c r="B362" t="str">
        <f t="shared" si="46"/>
        <v>NetJ3_Y26</v>
      </c>
      <c r="C362" t="str">
        <f t="shared" si="47"/>
        <v>J3-NetJ3_Y26</v>
      </c>
      <c r="D362" t="str">
        <f t="shared" si="48"/>
        <v>J3-Y26</v>
      </c>
      <c r="E362" t="s">
        <v>271</v>
      </c>
      <c r="F362" t="s">
        <v>1203</v>
      </c>
      <c r="G362" t="s">
        <v>1204</v>
      </c>
      <c r="L362" t="s">
        <v>1205</v>
      </c>
      <c r="M362" t="s">
        <v>288</v>
      </c>
      <c r="N362">
        <v>94.195499999999996</v>
      </c>
    </row>
    <row r="363" spans="1:14" x14ac:dyDescent="0.25">
      <c r="A363" t="str">
        <f t="shared" si="45"/>
        <v>J3-Y27</v>
      </c>
      <c r="B363" t="str">
        <f t="shared" si="46"/>
        <v>NetJ3_Y27</v>
      </c>
      <c r="C363" t="str">
        <f t="shared" si="47"/>
        <v>J3-NetJ3_Y27</v>
      </c>
      <c r="D363" t="str">
        <f t="shared" si="48"/>
        <v>J3-Y27</v>
      </c>
      <c r="E363" t="s">
        <v>271</v>
      </c>
      <c r="F363" t="s">
        <v>1206</v>
      </c>
      <c r="G363" t="s">
        <v>1207</v>
      </c>
      <c r="L363" t="s">
        <v>1208</v>
      </c>
      <c r="M363" t="s">
        <v>288</v>
      </c>
      <c r="N363">
        <v>19.790900000000001</v>
      </c>
    </row>
    <row r="364" spans="1:14" x14ac:dyDescent="0.25">
      <c r="A364" t="str">
        <f t="shared" si="45"/>
        <v>J3-Y30</v>
      </c>
      <c r="B364" t="str">
        <f t="shared" si="46"/>
        <v>NetJ3_Y30</v>
      </c>
      <c r="C364" t="str">
        <f t="shared" si="47"/>
        <v>J3-NetJ3_Y30</v>
      </c>
      <c r="D364" t="str">
        <f t="shared" si="48"/>
        <v>J3-Y30</v>
      </c>
      <c r="E364" t="s">
        <v>271</v>
      </c>
      <c r="F364" t="s">
        <v>1209</v>
      </c>
      <c r="G364" t="s">
        <v>1210</v>
      </c>
      <c r="L364" t="s">
        <v>1211</v>
      </c>
      <c r="M364" t="s">
        <v>288</v>
      </c>
      <c r="N364">
        <v>19.704599999999999</v>
      </c>
    </row>
    <row r="365" spans="1:14" x14ac:dyDescent="0.25">
      <c r="A365" t="str">
        <f t="shared" si="45"/>
        <v>J3-Y31</v>
      </c>
      <c r="B365" t="str">
        <f t="shared" si="46"/>
        <v>NetJ3_Y31</v>
      </c>
      <c r="C365" t="str">
        <f t="shared" si="47"/>
        <v>J3-NetJ3_Y31</v>
      </c>
      <c r="D365" t="str">
        <f t="shared" si="48"/>
        <v>J3-Y31</v>
      </c>
      <c r="E365" t="s">
        <v>271</v>
      </c>
      <c r="F365" t="s">
        <v>1212</v>
      </c>
      <c r="G365" t="s">
        <v>1213</v>
      </c>
      <c r="L365" t="s">
        <v>1214</v>
      </c>
      <c r="M365" t="s">
        <v>288</v>
      </c>
      <c r="N365">
        <v>19.652200000000001</v>
      </c>
    </row>
    <row r="366" spans="1:14" x14ac:dyDescent="0.25">
      <c r="A366" t="str">
        <f t="shared" si="45"/>
        <v>J3-Y34</v>
      </c>
      <c r="B366" t="str">
        <f t="shared" si="46"/>
        <v>NetJ3_Y34</v>
      </c>
      <c r="C366" t="str">
        <f t="shared" si="47"/>
        <v>J3-NetJ3_Y34</v>
      </c>
      <c r="D366" t="str">
        <f t="shared" si="48"/>
        <v>J3-Y34</v>
      </c>
      <c r="E366" t="s">
        <v>271</v>
      </c>
      <c r="F366" t="s">
        <v>1215</v>
      </c>
      <c r="G366" t="s">
        <v>1216</v>
      </c>
      <c r="L366" t="s">
        <v>1217</v>
      </c>
      <c r="M366" t="s">
        <v>288</v>
      </c>
      <c r="N366">
        <v>19.652200000000001</v>
      </c>
    </row>
    <row r="367" spans="1:14" x14ac:dyDescent="0.25">
      <c r="A367" t="str">
        <f t="shared" si="45"/>
        <v>J3-Y35</v>
      </c>
      <c r="B367" t="str">
        <f t="shared" si="46"/>
        <v>NetJ3_Y35</v>
      </c>
      <c r="C367" t="str">
        <f t="shared" si="47"/>
        <v>J3-NetJ3_Y35</v>
      </c>
      <c r="D367" t="str">
        <f t="shared" si="48"/>
        <v>J3-Y35</v>
      </c>
      <c r="E367" t="s">
        <v>271</v>
      </c>
      <c r="F367" t="s">
        <v>1218</v>
      </c>
      <c r="G367" t="s">
        <v>1219</v>
      </c>
      <c r="L367" t="s">
        <v>1220</v>
      </c>
      <c r="M367" t="s">
        <v>288</v>
      </c>
      <c r="N367">
        <v>19.597300000000001</v>
      </c>
    </row>
    <row r="368" spans="1:14" x14ac:dyDescent="0.25">
      <c r="A368" t="str">
        <f t="shared" si="45"/>
        <v>J3-Y38</v>
      </c>
      <c r="B368" t="str">
        <f t="shared" si="46"/>
        <v>NetJ3_Y38</v>
      </c>
      <c r="C368" t="str">
        <f t="shared" si="47"/>
        <v>J3-NetJ3_Y38</v>
      </c>
      <c r="D368" t="str">
        <f t="shared" si="48"/>
        <v>J3-Y38</v>
      </c>
      <c r="E368" t="s">
        <v>271</v>
      </c>
      <c r="F368" t="s">
        <v>1221</v>
      </c>
      <c r="G368" t="s">
        <v>1222</v>
      </c>
      <c r="L368" t="s">
        <v>1223</v>
      </c>
      <c r="M368" t="s">
        <v>288</v>
      </c>
      <c r="N368">
        <v>19.597300000000001</v>
      </c>
    </row>
    <row r="369" spans="1:14" x14ac:dyDescent="0.25">
      <c r="A369" t="str">
        <f t="shared" si="45"/>
        <v>J3-Y39</v>
      </c>
      <c r="B369" t="str">
        <f t="shared" si="46"/>
        <v>NetJ3_Y39</v>
      </c>
      <c r="C369" t="str">
        <f t="shared" si="47"/>
        <v>J3-NetJ3_Y39</v>
      </c>
      <c r="D369" t="str">
        <f t="shared" si="48"/>
        <v>J3-Y39</v>
      </c>
      <c r="E369" t="s">
        <v>271</v>
      </c>
      <c r="F369" t="s">
        <v>1224</v>
      </c>
      <c r="G369" t="s">
        <v>1225</v>
      </c>
      <c r="L369" t="s">
        <v>1226</v>
      </c>
      <c r="M369" t="s">
        <v>288</v>
      </c>
      <c r="N369">
        <v>19.790800000000001</v>
      </c>
    </row>
    <row r="370" spans="1:14" x14ac:dyDescent="0.25">
      <c r="A370" t="str">
        <f t="shared" si="45"/>
        <v>J3-Z1</v>
      </c>
      <c r="B370" t="str">
        <f t="shared" si="46"/>
        <v>NetJ3_Z1</v>
      </c>
      <c r="C370" t="str">
        <f t="shared" si="47"/>
        <v>J3-NetJ3_Z1</v>
      </c>
      <c r="D370" t="str">
        <f t="shared" si="48"/>
        <v>J3-Z1</v>
      </c>
      <c r="E370" t="s">
        <v>271</v>
      </c>
      <c r="F370" t="s">
        <v>1227</v>
      </c>
      <c r="G370" t="s">
        <v>1228</v>
      </c>
      <c r="L370" t="s">
        <v>1229</v>
      </c>
      <c r="M370" t="s">
        <v>288</v>
      </c>
      <c r="N370">
        <v>19.790800000000001</v>
      </c>
    </row>
    <row r="371" spans="1:14" x14ac:dyDescent="0.25">
      <c r="A371" t="str">
        <f t="shared" si="45"/>
        <v>J3-Z4</v>
      </c>
      <c r="B371" t="str">
        <f t="shared" si="46"/>
        <v>NetJ3_Z4</v>
      </c>
      <c r="C371" t="str">
        <f t="shared" si="47"/>
        <v>J3-NetJ3_Z4</v>
      </c>
      <c r="D371" t="str">
        <f t="shared" si="48"/>
        <v>J3-Z4</v>
      </c>
      <c r="E371" t="s">
        <v>271</v>
      </c>
      <c r="F371" t="s">
        <v>1230</v>
      </c>
      <c r="G371" t="s">
        <v>1231</v>
      </c>
      <c r="L371" t="s">
        <v>1232</v>
      </c>
      <c r="M371" t="s">
        <v>288</v>
      </c>
      <c r="N371">
        <v>87.709100000000007</v>
      </c>
    </row>
    <row r="372" spans="1:14" x14ac:dyDescent="0.25">
      <c r="A372" t="str">
        <f t="shared" si="45"/>
        <v>J3-Z5</v>
      </c>
      <c r="B372" t="str">
        <f t="shared" si="46"/>
        <v>NetJ3_Z5</v>
      </c>
      <c r="C372" t="str">
        <f t="shared" si="47"/>
        <v>J3-NetJ3_Z5</v>
      </c>
      <c r="D372" t="str">
        <f t="shared" si="48"/>
        <v>J3-Z5</v>
      </c>
      <c r="E372" t="s">
        <v>271</v>
      </c>
      <c r="F372" t="s">
        <v>1233</v>
      </c>
      <c r="G372" t="s">
        <v>1234</v>
      </c>
      <c r="L372" t="s">
        <v>1235</v>
      </c>
      <c r="M372" t="s">
        <v>288</v>
      </c>
      <c r="N372">
        <v>5.6172000000000004</v>
      </c>
    </row>
    <row r="373" spans="1:14" x14ac:dyDescent="0.25">
      <c r="A373" t="str">
        <f t="shared" si="45"/>
        <v>J3-Z8</v>
      </c>
      <c r="B373" t="str">
        <f t="shared" si="46"/>
        <v>NetJ3_Z8</v>
      </c>
      <c r="C373" t="str">
        <f t="shared" si="47"/>
        <v>J3-NetJ3_Z8</v>
      </c>
      <c r="D373" t="str">
        <f t="shared" si="48"/>
        <v>J3-Z8</v>
      </c>
      <c r="E373" t="s">
        <v>271</v>
      </c>
      <c r="F373" t="s">
        <v>1236</v>
      </c>
      <c r="G373" t="s">
        <v>1237</v>
      </c>
      <c r="L373" t="s">
        <v>1238</v>
      </c>
      <c r="M373" t="s">
        <v>288</v>
      </c>
      <c r="N373">
        <v>11.4251</v>
      </c>
    </row>
    <row r="374" spans="1:14" x14ac:dyDescent="0.25">
      <c r="A374" t="str">
        <f t="shared" si="45"/>
        <v>J3-Z9</v>
      </c>
      <c r="B374" t="str">
        <f t="shared" si="46"/>
        <v>NetJ3_Z9</v>
      </c>
      <c r="C374" t="str">
        <f t="shared" si="47"/>
        <v>J3-NetJ3_Z9</v>
      </c>
      <c r="D374" t="str">
        <f t="shared" si="48"/>
        <v>J3-Z9</v>
      </c>
      <c r="E374" t="s">
        <v>271</v>
      </c>
      <c r="F374" t="s">
        <v>1239</v>
      </c>
      <c r="G374" t="s">
        <v>1240</v>
      </c>
      <c r="L374" t="s">
        <v>1241</v>
      </c>
      <c r="M374" t="s">
        <v>288</v>
      </c>
      <c r="N374">
        <v>104.0211</v>
      </c>
    </row>
    <row r="375" spans="1:14" x14ac:dyDescent="0.25">
      <c r="A375" t="str">
        <f t="shared" si="45"/>
        <v>J3-Z12</v>
      </c>
      <c r="B375" t="str">
        <f t="shared" si="46"/>
        <v>NetJ3_Z12</v>
      </c>
      <c r="C375" t="str">
        <f t="shared" si="47"/>
        <v>J3-NetJ3_Z12</v>
      </c>
      <c r="D375" t="str">
        <f t="shared" si="48"/>
        <v>J3-Z12</v>
      </c>
      <c r="E375" t="s">
        <v>271</v>
      </c>
      <c r="F375" t="s">
        <v>1242</v>
      </c>
      <c r="G375" t="s">
        <v>1243</v>
      </c>
      <c r="L375" t="s">
        <v>1244</v>
      </c>
      <c r="M375" t="s">
        <v>288</v>
      </c>
      <c r="N375">
        <v>26.436900000000001</v>
      </c>
    </row>
    <row r="376" spans="1:14" x14ac:dyDescent="0.25">
      <c r="A376" t="str">
        <f t="shared" si="45"/>
        <v>J3-Z13</v>
      </c>
      <c r="B376" t="str">
        <f t="shared" si="46"/>
        <v>NetJ3_Z13</v>
      </c>
      <c r="C376" t="str">
        <f t="shared" si="47"/>
        <v>J3-NetJ3_Z13</v>
      </c>
      <c r="D376" t="str">
        <f t="shared" si="48"/>
        <v>J3-Z13</v>
      </c>
      <c r="E376" t="s">
        <v>271</v>
      </c>
      <c r="F376" t="s">
        <v>1245</v>
      </c>
      <c r="G376" t="s">
        <v>1246</v>
      </c>
      <c r="L376" t="s">
        <v>1247</v>
      </c>
      <c r="M376" t="s">
        <v>288</v>
      </c>
      <c r="N376">
        <v>24.643699999999999</v>
      </c>
    </row>
    <row r="377" spans="1:14" x14ac:dyDescent="0.25">
      <c r="A377" t="str">
        <f t="shared" si="45"/>
        <v>J3-Z16</v>
      </c>
      <c r="B377" t="str">
        <f t="shared" si="46"/>
        <v>NetJ3_Z16</v>
      </c>
      <c r="C377" t="str">
        <f t="shared" si="47"/>
        <v>J3-NetJ3_Z16</v>
      </c>
      <c r="D377" t="str">
        <f t="shared" si="48"/>
        <v>J3-Z16</v>
      </c>
      <c r="E377" t="s">
        <v>271</v>
      </c>
      <c r="F377" t="s">
        <v>1248</v>
      </c>
      <c r="G377" t="s">
        <v>1249</v>
      </c>
      <c r="L377" t="s">
        <v>1250</v>
      </c>
      <c r="M377" t="s">
        <v>288</v>
      </c>
      <c r="N377">
        <v>77.464799999999997</v>
      </c>
    </row>
    <row r="378" spans="1:14" x14ac:dyDescent="0.25">
      <c r="A378" t="str">
        <f t="shared" si="45"/>
        <v>J3-Z17</v>
      </c>
      <c r="B378" t="str">
        <f t="shared" si="46"/>
        <v>NetJ3_Z17</v>
      </c>
      <c r="C378" t="str">
        <f t="shared" si="47"/>
        <v>J3-NetJ3_Z17</v>
      </c>
      <c r="D378" t="str">
        <f t="shared" si="48"/>
        <v>J3-Z17</v>
      </c>
      <c r="E378" t="s">
        <v>271</v>
      </c>
      <c r="F378" t="s">
        <v>1251</v>
      </c>
      <c r="G378" t="s">
        <v>1252</v>
      </c>
      <c r="L378" t="s">
        <v>1253</v>
      </c>
      <c r="M378" t="s">
        <v>288</v>
      </c>
      <c r="N378">
        <v>70.096800000000002</v>
      </c>
    </row>
    <row r="379" spans="1:14" x14ac:dyDescent="0.25">
      <c r="A379" t="str">
        <f t="shared" si="45"/>
        <v>J3-Z20</v>
      </c>
      <c r="B379" t="str">
        <f t="shared" si="46"/>
        <v>NetJ3_Z20</v>
      </c>
      <c r="C379" t="str">
        <f t="shared" si="47"/>
        <v>J3-NetJ3_Z20</v>
      </c>
      <c r="D379" t="str">
        <f t="shared" si="48"/>
        <v>J3-Z20</v>
      </c>
      <c r="E379" t="s">
        <v>271</v>
      </c>
      <c r="F379" t="s">
        <v>1254</v>
      </c>
      <c r="G379" t="s">
        <v>1255</v>
      </c>
      <c r="L379" t="s">
        <v>1256</v>
      </c>
      <c r="M379" t="s">
        <v>288</v>
      </c>
      <c r="N379">
        <v>96.172200000000004</v>
      </c>
    </row>
    <row r="380" spans="1:14" x14ac:dyDescent="0.25">
      <c r="A380" t="str">
        <f t="shared" si="45"/>
        <v>J3-Z21</v>
      </c>
      <c r="B380" t="str">
        <f t="shared" si="46"/>
        <v>NetJ3_Z21</v>
      </c>
      <c r="C380" t="str">
        <f t="shared" si="47"/>
        <v>J3-NetJ3_Z21</v>
      </c>
      <c r="D380" t="str">
        <f t="shared" si="48"/>
        <v>J3-Z21</v>
      </c>
      <c r="E380" t="s">
        <v>271</v>
      </c>
      <c r="F380" t="s">
        <v>1257</v>
      </c>
      <c r="G380" t="s">
        <v>1258</v>
      </c>
      <c r="L380" t="s">
        <v>1259</v>
      </c>
      <c r="M380" t="s">
        <v>288</v>
      </c>
      <c r="N380">
        <v>104.9851</v>
      </c>
    </row>
    <row r="381" spans="1:14" x14ac:dyDescent="0.25">
      <c r="A381" t="str">
        <f t="shared" si="45"/>
        <v>J3-Z24</v>
      </c>
      <c r="B381" t="str">
        <f t="shared" si="46"/>
        <v>NetJ3_Z24</v>
      </c>
      <c r="C381" t="str">
        <f t="shared" si="47"/>
        <v>J3-NetJ3_Z24</v>
      </c>
      <c r="D381" t="str">
        <f t="shared" si="48"/>
        <v>J3-Z24</v>
      </c>
      <c r="E381" t="s">
        <v>271</v>
      </c>
      <c r="F381" t="s">
        <v>1260</v>
      </c>
      <c r="G381" t="s">
        <v>1261</v>
      </c>
      <c r="L381" t="s">
        <v>1262</v>
      </c>
      <c r="M381" t="s">
        <v>288</v>
      </c>
      <c r="N381">
        <v>305.73169999999999</v>
      </c>
    </row>
    <row r="382" spans="1:14" x14ac:dyDescent="0.25">
      <c r="A382" t="str">
        <f t="shared" si="45"/>
        <v>J3-Z25</v>
      </c>
      <c r="B382" t="str">
        <f t="shared" si="46"/>
        <v>NetJ3_Z25</v>
      </c>
      <c r="C382" t="str">
        <f t="shared" si="47"/>
        <v>J3-NetJ3_Z25</v>
      </c>
      <c r="D382" t="str">
        <f t="shared" si="48"/>
        <v>J3-Z25</v>
      </c>
      <c r="E382" t="s">
        <v>271</v>
      </c>
      <c r="F382" t="s">
        <v>1263</v>
      </c>
      <c r="G382" t="s">
        <v>1264</v>
      </c>
      <c r="L382" t="s">
        <v>1265</v>
      </c>
      <c r="M382" t="s">
        <v>288</v>
      </c>
      <c r="N382">
        <v>317.14510000000001</v>
      </c>
    </row>
    <row r="383" spans="1:14" x14ac:dyDescent="0.25">
      <c r="A383" t="str">
        <f t="shared" si="45"/>
        <v>J3-Z28</v>
      </c>
      <c r="B383" t="str">
        <f t="shared" si="46"/>
        <v>NetJ3_Z28</v>
      </c>
      <c r="C383" t="str">
        <f t="shared" si="47"/>
        <v>J3-NetJ3_Z28</v>
      </c>
      <c r="D383" t="str">
        <f t="shared" si="48"/>
        <v>J3-Z28</v>
      </c>
      <c r="E383" t="s">
        <v>271</v>
      </c>
      <c r="F383" t="s">
        <v>1266</v>
      </c>
      <c r="G383" t="s">
        <v>1267</v>
      </c>
      <c r="L383" t="s">
        <v>1268</v>
      </c>
      <c r="M383" t="s">
        <v>288</v>
      </c>
      <c r="N383">
        <v>24.245000000000001</v>
      </c>
    </row>
    <row r="384" spans="1:14" x14ac:dyDescent="0.25">
      <c r="A384" t="str">
        <f t="shared" si="45"/>
        <v>J3-Z29</v>
      </c>
      <c r="B384" t="str">
        <f t="shared" si="46"/>
        <v>NetJ3_Z29</v>
      </c>
      <c r="C384" t="str">
        <f t="shared" si="47"/>
        <v>J3-NetJ3_Z29</v>
      </c>
      <c r="D384" t="str">
        <f t="shared" si="48"/>
        <v>J3-Z29</v>
      </c>
      <c r="E384" t="s">
        <v>271</v>
      </c>
      <c r="F384" t="s">
        <v>1269</v>
      </c>
      <c r="G384" t="s">
        <v>1270</v>
      </c>
      <c r="L384" t="s">
        <v>1271</v>
      </c>
      <c r="M384" t="s">
        <v>288</v>
      </c>
      <c r="N384">
        <v>4.9593999999999996</v>
      </c>
    </row>
    <row r="385" spans="1:14" x14ac:dyDescent="0.25">
      <c r="A385" t="str">
        <f t="shared" si="45"/>
        <v>J3-Z32</v>
      </c>
      <c r="B385" t="str">
        <f t="shared" si="46"/>
        <v>NetJ3_Z32</v>
      </c>
      <c r="C385" t="str">
        <f t="shared" si="47"/>
        <v>J3-NetJ3_Z32</v>
      </c>
      <c r="D385" t="str">
        <f t="shared" si="48"/>
        <v>J3-Z32</v>
      </c>
      <c r="E385" t="s">
        <v>271</v>
      </c>
      <c r="F385" t="s">
        <v>1272</v>
      </c>
      <c r="G385" t="s">
        <v>1273</v>
      </c>
      <c r="L385" t="s">
        <v>1274</v>
      </c>
      <c r="M385" t="s">
        <v>288</v>
      </c>
      <c r="N385">
        <v>4.8730000000000002</v>
      </c>
    </row>
    <row r="386" spans="1:14" x14ac:dyDescent="0.25">
      <c r="A386" t="str">
        <f t="shared" si="45"/>
        <v>J3-Z33</v>
      </c>
      <c r="B386" t="str">
        <f t="shared" si="46"/>
        <v>NetJ3_Z33</v>
      </c>
      <c r="C386" t="str">
        <f t="shared" si="47"/>
        <v>J3-NetJ3_Z33</v>
      </c>
      <c r="D386" t="str">
        <f t="shared" si="48"/>
        <v>J3-Z33</v>
      </c>
      <c r="E386" t="s">
        <v>271</v>
      </c>
      <c r="F386" t="s">
        <v>1275</v>
      </c>
      <c r="G386" t="s">
        <v>1276</v>
      </c>
      <c r="L386" t="s">
        <v>1277</v>
      </c>
      <c r="M386" t="s">
        <v>288</v>
      </c>
      <c r="N386">
        <v>4.8730000000000002</v>
      </c>
    </row>
    <row r="387" spans="1:14" x14ac:dyDescent="0.25">
      <c r="A387" t="str">
        <f t="shared" si="45"/>
        <v>J3-Z36</v>
      </c>
      <c r="B387" t="str">
        <f t="shared" si="46"/>
        <v>NetJ3_Z36</v>
      </c>
      <c r="C387" t="str">
        <f t="shared" si="47"/>
        <v>J3-NetJ3_Z36</v>
      </c>
      <c r="D387" t="str">
        <f t="shared" si="48"/>
        <v>J3-Z36</v>
      </c>
      <c r="E387" t="s">
        <v>271</v>
      </c>
      <c r="F387" t="s">
        <v>1278</v>
      </c>
      <c r="G387" t="s">
        <v>1279</v>
      </c>
      <c r="L387" t="s">
        <v>1280</v>
      </c>
      <c r="M387" t="s">
        <v>288</v>
      </c>
      <c r="N387">
        <v>4.8730000000000002</v>
      </c>
    </row>
    <row r="388" spans="1:14" x14ac:dyDescent="0.25">
      <c r="A388" t="str">
        <f t="shared" si="45"/>
        <v>J3-Z37</v>
      </c>
      <c r="B388" t="str">
        <f t="shared" si="46"/>
        <v>NetJ3_Z37</v>
      </c>
      <c r="C388" t="str">
        <f t="shared" si="47"/>
        <v>J3-NetJ3_Z37</v>
      </c>
      <c r="D388" t="str">
        <f t="shared" si="48"/>
        <v>J3-Z37</v>
      </c>
      <c r="E388" t="s">
        <v>271</v>
      </c>
      <c r="F388" t="s">
        <v>1281</v>
      </c>
      <c r="G388" t="s">
        <v>1282</v>
      </c>
      <c r="L388" t="s">
        <v>1283</v>
      </c>
      <c r="M388" t="s">
        <v>288</v>
      </c>
      <c r="N388">
        <v>194.08580000000001</v>
      </c>
    </row>
    <row r="389" spans="1:14" x14ac:dyDescent="0.25">
      <c r="A389" t="str">
        <f t="shared" si="45"/>
        <v>J3-A1</v>
      </c>
      <c r="B389" t="str">
        <f t="shared" si="46"/>
        <v>GND</v>
      </c>
      <c r="C389" t="str">
        <f t="shared" si="47"/>
        <v>J3-GND</v>
      </c>
      <c r="D389" t="str">
        <f t="shared" si="48"/>
        <v>J3-A1</v>
      </c>
      <c r="E389" t="s">
        <v>271</v>
      </c>
      <c r="F389" t="s">
        <v>285</v>
      </c>
      <c r="G389" t="s">
        <v>294</v>
      </c>
      <c r="L389" t="s">
        <v>1284</v>
      </c>
      <c r="M389" t="s">
        <v>288</v>
      </c>
      <c r="N389">
        <v>203.84399999999999</v>
      </c>
    </row>
    <row r="390" spans="1:14" x14ac:dyDescent="0.25">
      <c r="A390" t="str">
        <f t="shared" ref="A390:A453" si="49">$E390&amp;"-"&amp;$F390</f>
        <v>J3-A4</v>
      </c>
      <c r="B390" t="str">
        <f t="shared" ref="B390:B453" si="50">IF(OR(E390=$A$2,E390=$B$2,E390=$C$2,E390=$D$2),"--",G390)</f>
        <v>GND</v>
      </c>
      <c r="C390" t="str">
        <f t="shared" ref="C390:C453" si="51">$E390&amp;"-"&amp;$G390</f>
        <v>J3-GND</v>
      </c>
      <c r="D390" t="str">
        <f t="shared" ref="D390:D453" si="52">A390</f>
        <v>J3-A4</v>
      </c>
      <c r="E390" t="s">
        <v>271</v>
      </c>
      <c r="F390" t="s">
        <v>293</v>
      </c>
      <c r="G390" t="s">
        <v>294</v>
      </c>
      <c r="L390" t="s">
        <v>1285</v>
      </c>
      <c r="M390" t="s">
        <v>288</v>
      </c>
      <c r="N390">
        <v>195.03559999999999</v>
      </c>
    </row>
    <row r="391" spans="1:14" x14ac:dyDescent="0.25">
      <c r="A391" t="str">
        <f t="shared" si="49"/>
        <v>J3-A5</v>
      </c>
      <c r="B391" t="str">
        <f t="shared" si="50"/>
        <v>GND</v>
      </c>
      <c r="C391" t="str">
        <f t="shared" si="51"/>
        <v>J3-GND</v>
      </c>
      <c r="D391" t="str">
        <f t="shared" si="52"/>
        <v>J3-A5</v>
      </c>
      <c r="E391" t="s">
        <v>271</v>
      </c>
      <c r="F391" t="s">
        <v>296</v>
      </c>
      <c r="G391" t="s">
        <v>294</v>
      </c>
      <c r="L391" t="s">
        <v>1286</v>
      </c>
      <c r="M391" t="s">
        <v>288</v>
      </c>
      <c r="N391">
        <v>199.7216</v>
      </c>
    </row>
    <row r="392" spans="1:14" x14ac:dyDescent="0.25">
      <c r="A392" t="str">
        <f t="shared" si="49"/>
        <v>J3-A8</v>
      </c>
      <c r="B392" t="str">
        <f t="shared" si="50"/>
        <v>GND</v>
      </c>
      <c r="C392" t="str">
        <f t="shared" si="51"/>
        <v>J3-GND</v>
      </c>
      <c r="D392" t="str">
        <f t="shared" si="52"/>
        <v>J3-A8</v>
      </c>
      <c r="E392" t="s">
        <v>271</v>
      </c>
      <c r="F392" t="s">
        <v>304</v>
      </c>
      <c r="G392" t="s">
        <v>294</v>
      </c>
      <c r="L392" t="s">
        <v>704</v>
      </c>
      <c r="M392" t="s">
        <v>288</v>
      </c>
      <c r="N392">
        <v>98.209500000000006</v>
      </c>
    </row>
    <row r="393" spans="1:14" x14ac:dyDescent="0.25">
      <c r="A393" t="str">
        <f t="shared" si="49"/>
        <v>J3-A9</v>
      </c>
      <c r="B393" t="str">
        <f t="shared" si="50"/>
        <v>GND</v>
      </c>
      <c r="C393" t="str">
        <f t="shared" si="51"/>
        <v>J3-GND</v>
      </c>
      <c r="D393" t="str">
        <f t="shared" si="52"/>
        <v>J3-A9</v>
      </c>
      <c r="E393" t="s">
        <v>271</v>
      </c>
      <c r="F393" t="s">
        <v>307</v>
      </c>
      <c r="G393" t="s">
        <v>294</v>
      </c>
      <c r="L393" t="s">
        <v>701</v>
      </c>
      <c r="M393" t="s">
        <v>288</v>
      </c>
      <c r="N393">
        <v>98.133300000000006</v>
      </c>
    </row>
    <row r="394" spans="1:14" x14ac:dyDescent="0.25">
      <c r="A394" t="str">
        <f t="shared" si="49"/>
        <v>J3-A12</v>
      </c>
      <c r="B394" t="str">
        <f t="shared" si="50"/>
        <v>GND</v>
      </c>
      <c r="C394" t="str">
        <f t="shared" si="51"/>
        <v>J3-GND</v>
      </c>
      <c r="D394" t="str">
        <f t="shared" si="52"/>
        <v>J3-A12</v>
      </c>
      <c r="E394" t="s">
        <v>271</v>
      </c>
      <c r="F394" t="s">
        <v>316</v>
      </c>
      <c r="G394" t="s">
        <v>294</v>
      </c>
      <c r="L394" t="s">
        <v>519</v>
      </c>
      <c r="M394" t="s">
        <v>288</v>
      </c>
      <c r="N394">
        <v>97.032200000000003</v>
      </c>
    </row>
    <row r="395" spans="1:14" x14ac:dyDescent="0.25">
      <c r="A395" t="str">
        <f t="shared" si="49"/>
        <v>J3-A13</v>
      </c>
      <c r="B395" t="str">
        <f t="shared" si="50"/>
        <v>GND</v>
      </c>
      <c r="C395" t="str">
        <f t="shared" si="51"/>
        <v>J3-GND</v>
      </c>
      <c r="D395" t="str">
        <f t="shared" si="52"/>
        <v>J3-A13</v>
      </c>
      <c r="E395" t="s">
        <v>271</v>
      </c>
      <c r="F395" t="s">
        <v>318</v>
      </c>
      <c r="G395" t="s">
        <v>294</v>
      </c>
      <c r="L395" t="s">
        <v>516</v>
      </c>
      <c r="M395" t="s">
        <v>288</v>
      </c>
      <c r="N395">
        <v>96.981700000000004</v>
      </c>
    </row>
    <row r="396" spans="1:14" x14ac:dyDescent="0.25">
      <c r="A396" t="str">
        <f t="shared" si="49"/>
        <v>J3-A16</v>
      </c>
      <c r="B396" t="str">
        <f t="shared" si="50"/>
        <v>GND</v>
      </c>
      <c r="C396" t="str">
        <f t="shared" si="51"/>
        <v>J3-GND</v>
      </c>
      <c r="D396" t="str">
        <f t="shared" si="52"/>
        <v>J3-A16</v>
      </c>
      <c r="E396" t="s">
        <v>271</v>
      </c>
      <c r="F396" t="s">
        <v>326</v>
      </c>
      <c r="G396" t="s">
        <v>294</v>
      </c>
      <c r="L396" t="s">
        <v>770</v>
      </c>
      <c r="M396" t="s">
        <v>288</v>
      </c>
      <c r="N396">
        <v>98.443799999999996</v>
      </c>
    </row>
    <row r="397" spans="1:14" x14ac:dyDescent="0.25">
      <c r="A397" t="str">
        <f t="shared" si="49"/>
        <v>J3-A17</v>
      </c>
      <c r="B397" t="str">
        <f t="shared" si="50"/>
        <v>GND</v>
      </c>
      <c r="C397" t="str">
        <f t="shared" si="51"/>
        <v>J3-GND</v>
      </c>
      <c r="D397" t="str">
        <f t="shared" si="52"/>
        <v>J3-A17</v>
      </c>
      <c r="E397" t="s">
        <v>271</v>
      </c>
      <c r="F397" t="s">
        <v>329</v>
      </c>
      <c r="G397" t="s">
        <v>294</v>
      </c>
      <c r="L397" t="s">
        <v>767</v>
      </c>
      <c r="M397" t="s">
        <v>288</v>
      </c>
      <c r="N397">
        <v>98.371499999999997</v>
      </c>
    </row>
    <row r="398" spans="1:14" x14ac:dyDescent="0.25">
      <c r="A398" t="str">
        <f t="shared" si="49"/>
        <v>J3-A20</v>
      </c>
      <c r="B398" t="str">
        <f t="shared" si="50"/>
        <v>GND</v>
      </c>
      <c r="C398" t="str">
        <f t="shared" si="51"/>
        <v>J3-GND</v>
      </c>
      <c r="D398" t="str">
        <f t="shared" si="52"/>
        <v>J3-A20</v>
      </c>
      <c r="E398" t="s">
        <v>271</v>
      </c>
      <c r="F398" t="s">
        <v>337</v>
      </c>
      <c r="G398" t="s">
        <v>294</v>
      </c>
      <c r="L398" t="s">
        <v>710</v>
      </c>
      <c r="M398" t="s">
        <v>288</v>
      </c>
      <c r="N398">
        <v>98.482200000000006</v>
      </c>
    </row>
    <row r="399" spans="1:14" x14ac:dyDescent="0.25">
      <c r="A399" t="str">
        <f t="shared" si="49"/>
        <v>J3-A21</v>
      </c>
      <c r="B399" t="str">
        <f t="shared" si="50"/>
        <v>GND</v>
      </c>
      <c r="C399" t="str">
        <f t="shared" si="51"/>
        <v>J3-GND</v>
      </c>
      <c r="D399" t="str">
        <f t="shared" si="52"/>
        <v>J3-A21</v>
      </c>
      <c r="E399" t="s">
        <v>271</v>
      </c>
      <c r="F399" t="s">
        <v>339</v>
      </c>
      <c r="G399" t="s">
        <v>294</v>
      </c>
      <c r="L399" t="s">
        <v>707</v>
      </c>
      <c r="M399" t="s">
        <v>288</v>
      </c>
      <c r="N399">
        <v>98.361699999999999</v>
      </c>
    </row>
    <row r="400" spans="1:14" x14ac:dyDescent="0.25">
      <c r="A400" t="str">
        <f t="shared" si="49"/>
        <v>J3-A24</v>
      </c>
      <c r="B400" t="str">
        <f t="shared" si="50"/>
        <v>GND</v>
      </c>
      <c r="C400" t="str">
        <f t="shared" si="51"/>
        <v>J3-GND</v>
      </c>
      <c r="D400" t="str">
        <f t="shared" si="52"/>
        <v>J3-A24</v>
      </c>
      <c r="E400" t="s">
        <v>271</v>
      </c>
      <c r="F400" t="s">
        <v>347</v>
      </c>
      <c r="G400" t="s">
        <v>294</v>
      </c>
      <c r="L400" t="s">
        <v>776</v>
      </c>
      <c r="M400" t="s">
        <v>288</v>
      </c>
      <c r="N400">
        <v>100.6404</v>
      </c>
    </row>
    <row r="401" spans="1:14" x14ac:dyDescent="0.25">
      <c r="A401" t="str">
        <f t="shared" si="49"/>
        <v>J3-A25</v>
      </c>
      <c r="B401" t="str">
        <f t="shared" si="50"/>
        <v>GND</v>
      </c>
      <c r="C401" t="str">
        <f t="shared" si="51"/>
        <v>J3-GND</v>
      </c>
      <c r="D401" t="str">
        <f t="shared" si="52"/>
        <v>J3-A25</v>
      </c>
      <c r="E401" t="s">
        <v>271</v>
      </c>
      <c r="F401" t="s">
        <v>349</v>
      </c>
      <c r="G401" t="s">
        <v>294</v>
      </c>
      <c r="L401" t="s">
        <v>773</v>
      </c>
      <c r="M401" t="s">
        <v>288</v>
      </c>
      <c r="N401">
        <v>100.5183</v>
      </c>
    </row>
    <row r="402" spans="1:14" x14ac:dyDescent="0.25">
      <c r="A402" t="str">
        <f t="shared" si="49"/>
        <v>J3-A28</v>
      </c>
      <c r="B402" t="str">
        <f t="shared" si="50"/>
        <v>GND</v>
      </c>
      <c r="C402" t="str">
        <f t="shared" si="51"/>
        <v>J3-GND</v>
      </c>
      <c r="D402" t="str">
        <f t="shared" si="52"/>
        <v>J3-A28</v>
      </c>
      <c r="E402" t="s">
        <v>271</v>
      </c>
      <c r="F402" t="s">
        <v>357</v>
      </c>
      <c r="G402" t="s">
        <v>294</v>
      </c>
      <c r="L402" t="s">
        <v>525</v>
      </c>
      <c r="M402" t="s">
        <v>288</v>
      </c>
      <c r="N402">
        <v>99.614500000000007</v>
      </c>
    </row>
    <row r="403" spans="1:14" x14ac:dyDescent="0.25">
      <c r="A403" t="str">
        <f t="shared" si="49"/>
        <v>J3-A29</v>
      </c>
      <c r="B403" t="str">
        <f t="shared" si="50"/>
        <v>GND</v>
      </c>
      <c r="C403" t="str">
        <f t="shared" si="51"/>
        <v>J3-GND</v>
      </c>
      <c r="D403" t="str">
        <f t="shared" si="52"/>
        <v>J3-A29</v>
      </c>
      <c r="E403" t="s">
        <v>271</v>
      </c>
      <c r="F403" t="s">
        <v>359</v>
      </c>
      <c r="G403" t="s">
        <v>294</v>
      </c>
      <c r="L403" t="s">
        <v>522</v>
      </c>
      <c r="M403" t="s">
        <v>288</v>
      </c>
      <c r="N403">
        <v>99.4221</v>
      </c>
    </row>
    <row r="404" spans="1:14" x14ac:dyDescent="0.25">
      <c r="A404" t="str">
        <f t="shared" si="49"/>
        <v>J3-A32</v>
      </c>
      <c r="B404" t="str">
        <f t="shared" si="50"/>
        <v>GND</v>
      </c>
      <c r="C404" t="str">
        <f t="shared" si="51"/>
        <v>J3-GND</v>
      </c>
      <c r="D404" t="str">
        <f t="shared" si="52"/>
        <v>J3-A32</v>
      </c>
      <c r="E404" t="s">
        <v>271</v>
      </c>
      <c r="F404" t="s">
        <v>367</v>
      </c>
      <c r="G404" t="s">
        <v>294</v>
      </c>
      <c r="L404" t="s">
        <v>489</v>
      </c>
      <c r="M404" t="s">
        <v>288</v>
      </c>
      <c r="N404">
        <v>92.9084</v>
      </c>
    </row>
    <row r="405" spans="1:14" x14ac:dyDescent="0.25">
      <c r="A405" t="str">
        <f t="shared" si="49"/>
        <v>J3-A33</v>
      </c>
      <c r="B405" t="str">
        <f t="shared" si="50"/>
        <v>GND</v>
      </c>
      <c r="C405" t="str">
        <f t="shared" si="51"/>
        <v>J3-GND</v>
      </c>
      <c r="D405" t="str">
        <f t="shared" si="52"/>
        <v>J3-A33</v>
      </c>
      <c r="E405" t="s">
        <v>271</v>
      </c>
      <c r="F405" t="s">
        <v>1287</v>
      </c>
      <c r="G405" t="s">
        <v>294</v>
      </c>
      <c r="L405" t="s">
        <v>486</v>
      </c>
      <c r="M405" t="s">
        <v>288</v>
      </c>
      <c r="N405">
        <v>92.739500000000007</v>
      </c>
    </row>
    <row r="406" spans="1:14" x14ac:dyDescent="0.25">
      <c r="A406" t="str">
        <f t="shared" si="49"/>
        <v>J3-A36</v>
      </c>
      <c r="B406" t="str">
        <f t="shared" si="50"/>
        <v>GND</v>
      </c>
      <c r="C406" t="str">
        <f t="shared" si="51"/>
        <v>J3-GND</v>
      </c>
      <c r="D406" t="str">
        <f t="shared" si="52"/>
        <v>J3-A36</v>
      </c>
      <c r="E406" t="s">
        <v>271</v>
      </c>
      <c r="F406" t="s">
        <v>1288</v>
      </c>
      <c r="G406" t="s">
        <v>294</v>
      </c>
      <c r="L406" t="s">
        <v>782</v>
      </c>
      <c r="M406" t="s">
        <v>288</v>
      </c>
      <c r="N406">
        <v>93.149900000000002</v>
      </c>
    </row>
    <row r="407" spans="1:14" x14ac:dyDescent="0.25">
      <c r="A407" t="str">
        <f t="shared" si="49"/>
        <v>J3-A37</v>
      </c>
      <c r="B407" t="str">
        <f t="shared" si="50"/>
        <v>GND</v>
      </c>
      <c r="C407" t="str">
        <f t="shared" si="51"/>
        <v>J3-GND</v>
      </c>
      <c r="D407" t="str">
        <f t="shared" si="52"/>
        <v>J3-A37</v>
      </c>
      <c r="E407" t="s">
        <v>271</v>
      </c>
      <c r="F407" t="s">
        <v>1289</v>
      </c>
      <c r="G407" t="s">
        <v>294</v>
      </c>
      <c r="L407" t="s">
        <v>779</v>
      </c>
      <c r="M407" t="s">
        <v>288</v>
      </c>
      <c r="N407">
        <v>93.091899999999995</v>
      </c>
    </row>
    <row r="408" spans="1:14" x14ac:dyDescent="0.25">
      <c r="A408" t="str">
        <f t="shared" si="49"/>
        <v>J3-A40</v>
      </c>
      <c r="B408" t="str">
        <f t="shared" si="50"/>
        <v>GND</v>
      </c>
      <c r="C408" t="str">
        <f t="shared" si="51"/>
        <v>J3-GND</v>
      </c>
      <c r="D408" t="str">
        <f t="shared" si="52"/>
        <v>J3-A40</v>
      </c>
      <c r="E408" t="s">
        <v>271</v>
      </c>
      <c r="F408" t="s">
        <v>1290</v>
      </c>
      <c r="G408" t="s">
        <v>294</v>
      </c>
      <c r="L408" t="s">
        <v>716</v>
      </c>
      <c r="M408" t="s">
        <v>288</v>
      </c>
      <c r="N408">
        <v>94.035300000000007</v>
      </c>
    </row>
    <row r="409" spans="1:14" x14ac:dyDescent="0.25">
      <c r="A409" t="str">
        <f t="shared" si="49"/>
        <v>J3-B2</v>
      </c>
      <c r="B409" t="str">
        <f t="shared" si="50"/>
        <v>GND</v>
      </c>
      <c r="C409" t="str">
        <f t="shared" si="51"/>
        <v>J3-GND</v>
      </c>
      <c r="D409" t="str">
        <f t="shared" si="52"/>
        <v>J3-B2</v>
      </c>
      <c r="E409" t="s">
        <v>271</v>
      </c>
      <c r="F409" t="s">
        <v>372</v>
      </c>
      <c r="G409" t="s">
        <v>294</v>
      </c>
      <c r="L409" t="s">
        <v>713</v>
      </c>
      <c r="M409" t="s">
        <v>288</v>
      </c>
      <c r="N409">
        <v>94.177700000000002</v>
      </c>
    </row>
    <row r="410" spans="1:14" x14ac:dyDescent="0.25">
      <c r="A410" t="str">
        <f t="shared" si="49"/>
        <v>J3-B3</v>
      </c>
      <c r="B410" t="str">
        <f t="shared" si="50"/>
        <v>GND</v>
      </c>
      <c r="C410" t="str">
        <f t="shared" si="51"/>
        <v>J3-GND</v>
      </c>
      <c r="D410" t="str">
        <f t="shared" si="52"/>
        <v>J3-B3</v>
      </c>
      <c r="E410" t="s">
        <v>271</v>
      </c>
      <c r="F410" t="s">
        <v>374</v>
      </c>
      <c r="G410" t="s">
        <v>294</v>
      </c>
      <c r="L410" t="s">
        <v>531</v>
      </c>
      <c r="M410" t="s">
        <v>288</v>
      </c>
      <c r="N410">
        <v>95.107200000000006</v>
      </c>
    </row>
    <row r="411" spans="1:14" x14ac:dyDescent="0.25">
      <c r="A411" t="str">
        <f t="shared" si="49"/>
        <v>J3-B6</v>
      </c>
      <c r="B411" t="str">
        <f t="shared" si="50"/>
        <v>GND</v>
      </c>
      <c r="C411" t="str">
        <f t="shared" si="51"/>
        <v>J3-GND</v>
      </c>
      <c r="D411" t="str">
        <f t="shared" si="52"/>
        <v>J3-B6</v>
      </c>
      <c r="E411" t="s">
        <v>271</v>
      </c>
      <c r="F411" t="s">
        <v>381</v>
      </c>
      <c r="G411" t="s">
        <v>294</v>
      </c>
      <c r="L411" t="s">
        <v>528</v>
      </c>
      <c r="M411" t="s">
        <v>288</v>
      </c>
      <c r="N411">
        <v>95.034000000000006</v>
      </c>
    </row>
    <row r="412" spans="1:14" x14ac:dyDescent="0.25">
      <c r="A412" t="str">
        <f t="shared" si="49"/>
        <v>J3-B7</v>
      </c>
      <c r="B412" t="str">
        <f t="shared" si="50"/>
        <v>GND</v>
      </c>
      <c r="C412" t="str">
        <f t="shared" si="51"/>
        <v>J3-GND</v>
      </c>
      <c r="D412" t="str">
        <f t="shared" si="52"/>
        <v>J3-B7</v>
      </c>
      <c r="E412" t="s">
        <v>271</v>
      </c>
      <c r="F412" t="s">
        <v>384</v>
      </c>
      <c r="G412" t="s">
        <v>294</v>
      </c>
      <c r="L412" t="s">
        <v>495</v>
      </c>
      <c r="M412" t="s">
        <v>288</v>
      </c>
      <c r="N412">
        <v>95.503900000000002</v>
      </c>
    </row>
    <row r="413" spans="1:14" x14ac:dyDescent="0.25">
      <c r="A413" t="str">
        <f t="shared" si="49"/>
        <v>J3-B10</v>
      </c>
      <c r="B413" t="str">
        <f t="shared" si="50"/>
        <v>GND</v>
      </c>
      <c r="C413" t="str">
        <f t="shared" si="51"/>
        <v>J3-GND</v>
      </c>
      <c r="D413" t="str">
        <f t="shared" si="52"/>
        <v>J3-B10</v>
      </c>
      <c r="E413" t="s">
        <v>271</v>
      </c>
      <c r="F413" t="s">
        <v>392</v>
      </c>
      <c r="G413" t="s">
        <v>294</v>
      </c>
      <c r="L413" t="s">
        <v>492</v>
      </c>
      <c r="M413" t="s">
        <v>288</v>
      </c>
      <c r="N413">
        <v>95.325199999999995</v>
      </c>
    </row>
    <row r="414" spans="1:14" x14ac:dyDescent="0.25">
      <c r="A414" t="str">
        <f t="shared" si="49"/>
        <v>J3-B11</v>
      </c>
      <c r="B414" t="str">
        <f t="shared" si="50"/>
        <v>GND</v>
      </c>
      <c r="C414" t="str">
        <f t="shared" si="51"/>
        <v>J3-GND</v>
      </c>
      <c r="D414" t="str">
        <f t="shared" si="52"/>
        <v>J3-B11</v>
      </c>
      <c r="E414" t="s">
        <v>271</v>
      </c>
      <c r="F414" t="s">
        <v>395</v>
      </c>
      <c r="G414" t="s">
        <v>294</v>
      </c>
      <c r="L414" t="s">
        <v>788</v>
      </c>
      <c r="M414" t="s">
        <v>288</v>
      </c>
      <c r="N414">
        <v>95.708799999999997</v>
      </c>
    </row>
    <row r="415" spans="1:14" x14ac:dyDescent="0.25">
      <c r="A415" t="str">
        <f t="shared" si="49"/>
        <v>J3-B14</v>
      </c>
      <c r="B415" t="str">
        <f t="shared" si="50"/>
        <v>GND</v>
      </c>
      <c r="C415" t="str">
        <f t="shared" si="51"/>
        <v>J3-GND</v>
      </c>
      <c r="D415" t="str">
        <f t="shared" si="52"/>
        <v>J3-B14</v>
      </c>
      <c r="E415" t="s">
        <v>271</v>
      </c>
      <c r="F415" t="s">
        <v>403</v>
      </c>
      <c r="G415" t="s">
        <v>294</v>
      </c>
      <c r="L415" t="s">
        <v>785</v>
      </c>
      <c r="M415" t="s">
        <v>288</v>
      </c>
      <c r="N415">
        <v>95.655299999999997</v>
      </c>
    </row>
    <row r="416" spans="1:14" x14ac:dyDescent="0.25">
      <c r="A416" t="str">
        <f t="shared" si="49"/>
        <v>J3-B15</v>
      </c>
      <c r="B416" t="str">
        <f t="shared" si="50"/>
        <v>GND</v>
      </c>
      <c r="C416" t="str">
        <f t="shared" si="51"/>
        <v>J3-GND</v>
      </c>
      <c r="D416" t="str">
        <f t="shared" si="52"/>
        <v>J3-B15</v>
      </c>
      <c r="E416" t="s">
        <v>271</v>
      </c>
      <c r="F416" t="s">
        <v>406</v>
      </c>
      <c r="G416" t="s">
        <v>294</v>
      </c>
      <c r="L416" t="s">
        <v>722</v>
      </c>
      <c r="M416" t="s">
        <v>288</v>
      </c>
      <c r="N416">
        <v>91.642399999999995</v>
      </c>
    </row>
    <row r="417" spans="1:14" x14ac:dyDescent="0.25">
      <c r="A417" t="str">
        <f t="shared" si="49"/>
        <v>J3-B18</v>
      </c>
      <c r="B417" t="str">
        <f t="shared" si="50"/>
        <v>GND</v>
      </c>
      <c r="C417" t="str">
        <f t="shared" si="51"/>
        <v>J3-GND</v>
      </c>
      <c r="D417" t="str">
        <f t="shared" si="52"/>
        <v>J3-B18</v>
      </c>
      <c r="E417" t="s">
        <v>271</v>
      </c>
      <c r="F417" t="s">
        <v>414</v>
      </c>
      <c r="G417" t="s">
        <v>294</v>
      </c>
      <c r="L417" t="s">
        <v>719</v>
      </c>
      <c r="M417" t="s">
        <v>288</v>
      </c>
      <c r="N417">
        <v>91.670500000000004</v>
      </c>
    </row>
    <row r="418" spans="1:14" x14ac:dyDescent="0.25">
      <c r="A418" t="str">
        <f t="shared" si="49"/>
        <v>J3-B19</v>
      </c>
      <c r="B418" t="str">
        <f t="shared" si="50"/>
        <v>GND</v>
      </c>
      <c r="C418" t="str">
        <f t="shared" si="51"/>
        <v>J3-GND</v>
      </c>
      <c r="D418" t="str">
        <f t="shared" si="52"/>
        <v>J3-B19</v>
      </c>
      <c r="E418" t="s">
        <v>271</v>
      </c>
      <c r="F418" t="s">
        <v>416</v>
      </c>
      <c r="G418" t="s">
        <v>294</v>
      </c>
      <c r="L418" t="s">
        <v>537</v>
      </c>
      <c r="M418" t="s">
        <v>288</v>
      </c>
      <c r="N418">
        <v>92.016400000000004</v>
      </c>
    </row>
    <row r="419" spans="1:14" x14ac:dyDescent="0.25">
      <c r="A419" t="str">
        <f t="shared" si="49"/>
        <v>J3-B22</v>
      </c>
      <c r="B419" t="str">
        <f t="shared" si="50"/>
        <v>GND</v>
      </c>
      <c r="C419" t="str">
        <f t="shared" si="51"/>
        <v>J3-GND</v>
      </c>
      <c r="D419" t="str">
        <f t="shared" si="52"/>
        <v>J3-B22</v>
      </c>
      <c r="E419" t="s">
        <v>271</v>
      </c>
      <c r="F419" t="s">
        <v>424</v>
      </c>
      <c r="G419" t="s">
        <v>294</v>
      </c>
      <c r="L419" t="s">
        <v>534</v>
      </c>
      <c r="M419" t="s">
        <v>288</v>
      </c>
      <c r="N419">
        <v>91.944100000000006</v>
      </c>
    </row>
    <row r="420" spans="1:14" x14ac:dyDescent="0.25">
      <c r="A420" t="str">
        <f t="shared" si="49"/>
        <v>J3-B23</v>
      </c>
      <c r="B420" t="str">
        <f t="shared" si="50"/>
        <v>GND</v>
      </c>
      <c r="C420" t="str">
        <f t="shared" si="51"/>
        <v>J3-GND</v>
      </c>
      <c r="D420" t="str">
        <f t="shared" si="52"/>
        <v>J3-B23</v>
      </c>
      <c r="E420" t="s">
        <v>271</v>
      </c>
      <c r="F420" t="s">
        <v>426</v>
      </c>
      <c r="G420" t="s">
        <v>294</v>
      </c>
      <c r="L420" t="s">
        <v>501</v>
      </c>
      <c r="M420" t="s">
        <v>288</v>
      </c>
      <c r="N420">
        <v>96.824700000000007</v>
      </c>
    </row>
    <row r="421" spans="1:14" x14ac:dyDescent="0.25">
      <c r="A421" t="str">
        <f t="shared" si="49"/>
        <v>J3-B26</v>
      </c>
      <c r="B421" t="str">
        <f t="shared" si="50"/>
        <v>GND</v>
      </c>
      <c r="C421" t="str">
        <f t="shared" si="51"/>
        <v>J3-GND</v>
      </c>
      <c r="D421" t="str">
        <f t="shared" si="52"/>
        <v>J3-B26</v>
      </c>
      <c r="E421" t="s">
        <v>271</v>
      </c>
      <c r="F421" t="s">
        <v>434</v>
      </c>
      <c r="G421" t="s">
        <v>294</v>
      </c>
      <c r="L421" t="s">
        <v>498</v>
      </c>
      <c r="M421" t="s">
        <v>288</v>
      </c>
      <c r="N421">
        <v>96.788600000000002</v>
      </c>
    </row>
    <row r="422" spans="1:14" x14ac:dyDescent="0.25">
      <c r="A422" t="str">
        <f t="shared" si="49"/>
        <v>J3-B27</v>
      </c>
      <c r="B422" t="str">
        <f t="shared" si="50"/>
        <v>GND</v>
      </c>
      <c r="C422" t="str">
        <f t="shared" si="51"/>
        <v>J3-GND</v>
      </c>
      <c r="D422" t="str">
        <f t="shared" si="52"/>
        <v>J3-B27</v>
      </c>
      <c r="E422" t="s">
        <v>271</v>
      </c>
      <c r="F422" t="s">
        <v>436</v>
      </c>
      <c r="G422" t="s">
        <v>294</v>
      </c>
      <c r="L422" t="s">
        <v>794</v>
      </c>
      <c r="M422" t="s">
        <v>288</v>
      </c>
      <c r="N422">
        <v>94.325999999999993</v>
      </c>
    </row>
    <row r="423" spans="1:14" x14ac:dyDescent="0.25">
      <c r="A423" t="str">
        <f t="shared" si="49"/>
        <v>J3-B30</v>
      </c>
      <c r="B423" t="str">
        <f t="shared" si="50"/>
        <v>GND</v>
      </c>
      <c r="C423" t="str">
        <f t="shared" si="51"/>
        <v>J3-GND</v>
      </c>
      <c r="D423" t="str">
        <f t="shared" si="52"/>
        <v>J3-B30</v>
      </c>
      <c r="E423" t="s">
        <v>271</v>
      </c>
      <c r="F423" t="s">
        <v>444</v>
      </c>
      <c r="G423" t="s">
        <v>294</v>
      </c>
      <c r="L423" t="s">
        <v>791</v>
      </c>
      <c r="M423" t="s">
        <v>288</v>
      </c>
      <c r="N423">
        <v>94.219200000000001</v>
      </c>
    </row>
    <row r="424" spans="1:14" x14ac:dyDescent="0.25">
      <c r="A424" t="str">
        <f t="shared" si="49"/>
        <v>J3-B31</v>
      </c>
      <c r="B424" t="str">
        <f t="shared" si="50"/>
        <v>GND</v>
      </c>
      <c r="C424" t="str">
        <f t="shared" si="51"/>
        <v>J3-GND</v>
      </c>
      <c r="D424" t="str">
        <f t="shared" si="52"/>
        <v>J3-B31</v>
      </c>
      <c r="E424" t="s">
        <v>271</v>
      </c>
      <c r="F424" t="s">
        <v>447</v>
      </c>
      <c r="G424" t="s">
        <v>294</v>
      </c>
      <c r="L424" t="s">
        <v>728</v>
      </c>
      <c r="M424" t="s">
        <v>288</v>
      </c>
      <c r="N424">
        <v>92.975099999999998</v>
      </c>
    </row>
    <row r="425" spans="1:14" x14ac:dyDescent="0.25">
      <c r="A425" t="str">
        <f t="shared" si="49"/>
        <v>J3-B34</v>
      </c>
      <c r="B425" t="str">
        <f t="shared" si="50"/>
        <v>GND</v>
      </c>
      <c r="C425" t="str">
        <f t="shared" si="51"/>
        <v>J3-GND</v>
      </c>
      <c r="D425" t="str">
        <f t="shared" si="52"/>
        <v>J3-B34</v>
      </c>
      <c r="E425" t="s">
        <v>271</v>
      </c>
      <c r="F425" t="s">
        <v>1291</v>
      </c>
      <c r="G425" t="s">
        <v>294</v>
      </c>
      <c r="L425" t="s">
        <v>725</v>
      </c>
      <c r="M425" t="s">
        <v>288</v>
      </c>
      <c r="N425">
        <v>93.048900000000003</v>
      </c>
    </row>
    <row r="426" spans="1:14" x14ac:dyDescent="0.25">
      <c r="A426" t="str">
        <f t="shared" si="49"/>
        <v>J3-B35</v>
      </c>
      <c r="B426" t="str">
        <f t="shared" si="50"/>
        <v>GND</v>
      </c>
      <c r="C426" t="str">
        <f t="shared" si="51"/>
        <v>J3-GND</v>
      </c>
      <c r="D426" t="str">
        <f t="shared" si="52"/>
        <v>J3-B35</v>
      </c>
      <c r="E426" t="s">
        <v>271</v>
      </c>
      <c r="F426" t="s">
        <v>1292</v>
      </c>
      <c r="G426" t="s">
        <v>294</v>
      </c>
      <c r="L426" t="s">
        <v>543</v>
      </c>
      <c r="M426" t="s">
        <v>288</v>
      </c>
      <c r="N426">
        <v>101.55889999999999</v>
      </c>
    </row>
    <row r="427" spans="1:14" x14ac:dyDescent="0.25">
      <c r="A427" t="str">
        <f t="shared" si="49"/>
        <v>J3-B38</v>
      </c>
      <c r="B427" t="str">
        <f t="shared" si="50"/>
        <v>GND</v>
      </c>
      <c r="C427" t="str">
        <f t="shared" si="51"/>
        <v>J3-GND</v>
      </c>
      <c r="D427" t="str">
        <f t="shared" si="52"/>
        <v>J3-B38</v>
      </c>
      <c r="E427" t="s">
        <v>271</v>
      </c>
      <c r="F427" t="s">
        <v>1293</v>
      </c>
      <c r="G427" t="s">
        <v>294</v>
      </c>
      <c r="L427" t="s">
        <v>540</v>
      </c>
      <c r="M427" t="s">
        <v>288</v>
      </c>
      <c r="N427">
        <v>101.4584</v>
      </c>
    </row>
    <row r="428" spans="1:14" x14ac:dyDescent="0.25">
      <c r="A428" t="str">
        <f t="shared" si="49"/>
        <v>J3-B39</v>
      </c>
      <c r="B428" t="str">
        <f t="shared" si="50"/>
        <v>GND</v>
      </c>
      <c r="C428" t="str">
        <f t="shared" si="51"/>
        <v>J3-GND</v>
      </c>
      <c r="D428" t="str">
        <f t="shared" si="52"/>
        <v>J3-B39</v>
      </c>
      <c r="E428" t="s">
        <v>271</v>
      </c>
      <c r="F428" t="s">
        <v>1294</v>
      </c>
      <c r="G428" t="s">
        <v>294</v>
      </c>
      <c r="L428" t="s">
        <v>507</v>
      </c>
      <c r="M428" t="s">
        <v>288</v>
      </c>
      <c r="N428">
        <v>99.302700000000002</v>
      </c>
    </row>
    <row r="429" spans="1:14" x14ac:dyDescent="0.25">
      <c r="A429" t="str">
        <f t="shared" si="49"/>
        <v>J3-B40</v>
      </c>
      <c r="B429" t="str">
        <f t="shared" si="50"/>
        <v>NetJ3_B40</v>
      </c>
      <c r="C429" t="str">
        <f t="shared" si="51"/>
        <v>J3-NetJ3_B40</v>
      </c>
      <c r="D429" t="str">
        <f t="shared" si="52"/>
        <v>J3-B40</v>
      </c>
      <c r="E429" t="s">
        <v>271</v>
      </c>
      <c r="F429" t="s">
        <v>1295</v>
      </c>
      <c r="G429" t="s">
        <v>1296</v>
      </c>
      <c r="L429" t="s">
        <v>504</v>
      </c>
      <c r="M429" t="s">
        <v>288</v>
      </c>
      <c r="N429">
        <v>99.226500000000001</v>
      </c>
    </row>
    <row r="430" spans="1:14" x14ac:dyDescent="0.25">
      <c r="A430" t="str">
        <f t="shared" si="49"/>
        <v>J3-C1</v>
      </c>
      <c r="B430" t="str">
        <f t="shared" si="50"/>
        <v>GND</v>
      </c>
      <c r="C430" t="str">
        <f t="shared" si="51"/>
        <v>J3-GND</v>
      </c>
      <c r="D430" t="str">
        <f t="shared" si="52"/>
        <v>J3-C1</v>
      </c>
      <c r="E430" t="s">
        <v>271</v>
      </c>
      <c r="F430" t="s">
        <v>459</v>
      </c>
      <c r="G430" t="s">
        <v>294</v>
      </c>
      <c r="L430" t="s">
        <v>800</v>
      </c>
      <c r="M430" t="s">
        <v>288</v>
      </c>
      <c r="N430">
        <v>98.756699999999995</v>
      </c>
    </row>
    <row r="431" spans="1:14" x14ac:dyDescent="0.25">
      <c r="A431" t="str">
        <f t="shared" si="49"/>
        <v>J3-C4</v>
      </c>
      <c r="B431" t="str">
        <f t="shared" si="50"/>
        <v>GND</v>
      </c>
      <c r="C431" t="str">
        <f t="shared" si="51"/>
        <v>J3-GND</v>
      </c>
      <c r="D431" t="str">
        <f t="shared" si="52"/>
        <v>J3-C4</v>
      </c>
      <c r="E431" t="s">
        <v>271</v>
      </c>
      <c r="F431" t="s">
        <v>465</v>
      </c>
      <c r="G431" t="s">
        <v>294</v>
      </c>
      <c r="L431" t="s">
        <v>797</v>
      </c>
      <c r="M431" t="s">
        <v>288</v>
      </c>
      <c r="N431">
        <v>98.738799999999998</v>
      </c>
    </row>
    <row r="432" spans="1:14" x14ac:dyDescent="0.25">
      <c r="A432" t="str">
        <f t="shared" si="49"/>
        <v>J3-C5</v>
      </c>
      <c r="B432" t="str">
        <f t="shared" si="50"/>
        <v>GND</v>
      </c>
      <c r="C432" t="str">
        <f t="shared" si="51"/>
        <v>J3-GND</v>
      </c>
      <c r="D432" t="str">
        <f t="shared" si="52"/>
        <v>J3-C5</v>
      </c>
      <c r="E432" t="s">
        <v>271</v>
      </c>
      <c r="F432" t="s">
        <v>466</v>
      </c>
      <c r="G432" t="s">
        <v>294</v>
      </c>
      <c r="L432" t="s">
        <v>734</v>
      </c>
      <c r="M432" t="s">
        <v>288</v>
      </c>
      <c r="N432">
        <v>101.4354</v>
      </c>
    </row>
    <row r="433" spans="1:14" x14ac:dyDescent="0.25">
      <c r="A433" t="str">
        <f t="shared" si="49"/>
        <v>J3-C8</v>
      </c>
      <c r="B433" t="str">
        <f t="shared" si="50"/>
        <v>GND</v>
      </c>
      <c r="C433" t="str">
        <f t="shared" si="51"/>
        <v>J3-GND</v>
      </c>
      <c r="D433" t="str">
        <f t="shared" si="52"/>
        <v>J3-C8</v>
      </c>
      <c r="E433" t="s">
        <v>271</v>
      </c>
      <c r="F433" t="s">
        <v>1297</v>
      </c>
      <c r="G433" t="s">
        <v>294</v>
      </c>
      <c r="L433" t="s">
        <v>731</v>
      </c>
      <c r="M433" t="s">
        <v>288</v>
      </c>
      <c r="N433">
        <v>101.33240000000001</v>
      </c>
    </row>
    <row r="434" spans="1:14" x14ac:dyDescent="0.25">
      <c r="A434" t="str">
        <f t="shared" si="49"/>
        <v>J3-C9</v>
      </c>
      <c r="B434" t="str">
        <f t="shared" si="50"/>
        <v>GND</v>
      </c>
      <c r="C434" t="str">
        <f t="shared" si="51"/>
        <v>J3-GND</v>
      </c>
      <c r="D434" t="str">
        <f t="shared" si="52"/>
        <v>J3-C9</v>
      </c>
      <c r="E434" t="s">
        <v>271</v>
      </c>
      <c r="F434" t="s">
        <v>1298</v>
      </c>
      <c r="G434" t="s">
        <v>294</v>
      </c>
      <c r="L434" t="s">
        <v>806</v>
      </c>
      <c r="M434" t="s">
        <v>288</v>
      </c>
      <c r="N434">
        <v>101.486</v>
      </c>
    </row>
    <row r="435" spans="1:14" x14ac:dyDescent="0.25">
      <c r="A435" t="str">
        <f t="shared" si="49"/>
        <v>J3-C12</v>
      </c>
      <c r="B435" t="str">
        <f t="shared" si="50"/>
        <v>GND</v>
      </c>
      <c r="C435" t="str">
        <f t="shared" si="51"/>
        <v>J3-GND</v>
      </c>
      <c r="D435" t="str">
        <f t="shared" si="52"/>
        <v>J3-C12</v>
      </c>
      <c r="E435" t="s">
        <v>271</v>
      </c>
      <c r="F435" t="s">
        <v>1299</v>
      </c>
      <c r="G435" t="s">
        <v>294</v>
      </c>
      <c r="L435" t="s">
        <v>803</v>
      </c>
      <c r="M435" t="s">
        <v>288</v>
      </c>
      <c r="N435">
        <v>101.6384</v>
      </c>
    </row>
    <row r="436" spans="1:14" x14ac:dyDescent="0.25">
      <c r="A436" t="str">
        <f t="shared" si="49"/>
        <v>J3-C13</v>
      </c>
      <c r="B436" t="str">
        <f t="shared" si="50"/>
        <v>GND</v>
      </c>
      <c r="C436" t="str">
        <f t="shared" si="51"/>
        <v>J3-GND</v>
      </c>
      <c r="D436" t="str">
        <f t="shared" si="52"/>
        <v>J3-C13</v>
      </c>
      <c r="E436" t="s">
        <v>271</v>
      </c>
      <c r="F436" t="s">
        <v>1300</v>
      </c>
      <c r="G436" t="s">
        <v>294</v>
      </c>
      <c r="L436" t="s">
        <v>740</v>
      </c>
      <c r="M436" t="s">
        <v>288</v>
      </c>
      <c r="N436">
        <v>99.820999999999998</v>
      </c>
    </row>
    <row r="437" spans="1:14" x14ac:dyDescent="0.25">
      <c r="A437" t="str">
        <f t="shared" si="49"/>
        <v>J3-C16</v>
      </c>
      <c r="B437" t="str">
        <f t="shared" si="50"/>
        <v>GND</v>
      </c>
      <c r="C437" t="str">
        <f t="shared" si="51"/>
        <v>J3-GND</v>
      </c>
      <c r="D437" t="str">
        <f t="shared" si="52"/>
        <v>J3-C16</v>
      </c>
      <c r="E437" t="s">
        <v>271</v>
      </c>
      <c r="F437" t="s">
        <v>1301</v>
      </c>
      <c r="G437" t="s">
        <v>294</v>
      </c>
      <c r="L437" t="s">
        <v>737</v>
      </c>
      <c r="M437" t="s">
        <v>288</v>
      </c>
      <c r="N437">
        <v>99.721299999999999</v>
      </c>
    </row>
    <row r="438" spans="1:14" x14ac:dyDescent="0.25">
      <c r="A438" t="str">
        <f t="shared" si="49"/>
        <v>J3-C17</v>
      </c>
      <c r="B438" t="str">
        <f t="shared" si="50"/>
        <v>GND</v>
      </c>
      <c r="C438" t="str">
        <f t="shared" si="51"/>
        <v>J3-GND</v>
      </c>
      <c r="D438" t="str">
        <f t="shared" si="52"/>
        <v>J3-C17</v>
      </c>
      <c r="E438" t="s">
        <v>271</v>
      </c>
      <c r="F438" t="s">
        <v>1302</v>
      </c>
      <c r="G438" t="s">
        <v>294</v>
      </c>
      <c r="L438" t="s">
        <v>549</v>
      </c>
      <c r="M438" t="s">
        <v>288</v>
      </c>
      <c r="N438">
        <v>101.52330000000001</v>
      </c>
    </row>
    <row r="439" spans="1:14" x14ac:dyDescent="0.25">
      <c r="A439" t="str">
        <f t="shared" si="49"/>
        <v>J3-C20</v>
      </c>
      <c r="B439" t="str">
        <f t="shared" si="50"/>
        <v>GND</v>
      </c>
      <c r="C439" t="str">
        <f t="shared" si="51"/>
        <v>J3-GND</v>
      </c>
      <c r="D439" t="str">
        <f t="shared" si="52"/>
        <v>J3-C20</v>
      </c>
      <c r="E439" t="s">
        <v>271</v>
      </c>
      <c r="F439" t="s">
        <v>1303</v>
      </c>
      <c r="G439" t="s">
        <v>294</v>
      </c>
      <c r="L439" t="s">
        <v>546</v>
      </c>
      <c r="M439" t="s">
        <v>288</v>
      </c>
      <c r="N439">
        <v>101.4238</v>
      </c>
    </row>
    <row r="440" spans="1:14" x14ac:dyDescent="0.25">
      <c r="A440" t="str">
        <f t="shared" si="49"/>
        <v>J3-C21</v>
      </c>
      <c r="B440" t="str">
        <f t="shared" si="50"/>
        <v>GND</v>
      </c>
      <c r="C440" t="str">
        <f t="shared" si="51"/>
        <v>J3-GND</v>
      </c>
      <c r="D440" t="str">
        <f t="shared" si="52"/>
        <v>J3-C21</v>
      </c>
      <c r="E440" t="s">
        <v>271</v>
      </c>
      <c r="F440" t="s">
        <v>1304</v>
      </c>
      <c r="G440" t="s">
        <v>294</v>
      </c>
      <c r="L440" t="s">
        <v>812</v>
      </c>
      <c r="M440" t="s">
        <v>288</v>
      </c>
      <c r="N440">
        <v>100.30889999999999</v>
      </c>
    </row>
    <row r="441" spans="1:14" x14ac:dyDescent="0.25">
      <c r="A441" t="str">
        <f t="shared" si="49"/>
        <v>J3-C24</v>
      </c>
      <c r="B441" t="str">
        <f t="shared" si="50"/>
        <v>GND</v>
      </c>
      <c r="C441" t="str">
        <f t="shared" si="51"/>
        <v>J3-GND</v>
      </c>
      <c r="D441" t="str">
        <f t="shared" si="52"/>
        <v>J3-C24</v>
      </c>
      <c r="E441" t="s">
        <v>271</v>
      </c>
      <c r="F441" t="s">
        <v>1305</v>
      </c>
      <c r="G441" t="s">
        <v>294</v>
      </c>
      <c r="L441" t="s">
        <v>809</v>
      </c>
      <c r="M441" t="s">
        <v>288</v>
      </c>
      <c r="N441">
        <v>100.2534</v>
      </c>
    </row>
    <row r="442" spans="1:14" x14ac:dyDescent="0.25">
      <c r="A442" t="str">
        <f t="shared" si="49"/>
        <v>J3-C25</v>
      </c>
      <c r="B442" t="str">
        <f t="shared" si="50"/>
        <v>GND</v>
      </c>
      <c r="C442" t="str">
        <f t="shared" si="51"/>
        <v>J3-GND</v>
      </c>
      <c r="D442" t="str">
        <f t="shared" si="52"/>
        <v>J3-C25</v>
      </c>
      <c r="E442" t="s">
        <v>271</v>
      </c>
      <c r="F442" t="s">
        <v>1306</v>
      </c>
      <c r="G442" t="s">
        <v>294</v>
      </c>
      <c r="L442" t="s">
        <v>746</v>
      </c>
      <c r="M442" t="s">
        <v>288</v>
      </c>
      <c r="N442">
        <v>99.025099999999995</v>
      </c>
    </row>
    <row r="443" spans="1:14" x14ac:dyDescent="0.25">
      <c r="A443" t="str">
        <f t="shared" si="49"/>
        <v>J3-C28</v>
      </c>
      <c r="B443" t="str">
        <f t="shared" si="50"/>
        <v>GND</v>
      </c>
      <c r="C443" t="str">
        <f t="shared" si="51"/>
        <v>J3-GND</v>
      </c>
      <c r="D443" t="str">
        <f t="shared" si="52"/>
        <v>J3-C28</v>
      </c>
      <c r="E443" t="s">
        <v>271</v>
      </c>
      <c r="F443" t="s">
        <v>1307</v>
      </c>
      <c r="G443" t="s">
        <v>294</v>
      </c>
      <c r="L443" t="s">
        <v>743</v>
      </c>
      <c r="M443" t="s">
        <v>288</v>
      </c>
      <c r="N443">
        <v>98.936099999999996</v>
      </c>
    </row>
    <row r="444" spans="1:14" x14ac:dyDescent="0.25">
      <c r="A444" t="str">
        <f t="shared" si="49"/>
        <v>J3-C29</v>
      </c>
      <c r="B444" t="str">
        <f t="shared" si="50"/>
        <v>GND</v>
      </c>
      <c r="C444" t="str">
        <f t="shared" si="51"/>
        <v>J3-GND</v>
      </c>
      <c r="D444" t="str">
        <f t="shared" si="52"/>
        <v>J3-C29</v>
      </c>
      <c r="E444" t="s">
        <v>271</v>
      </c>
      <c r="F444" t="s">
        <v>1308</v>
      </c>
      <c r="G444" t="s">
        <v>294</v>
      </c>
      <c r="L444" t="s">
        <v>555</v>
      </c>
      <c r="M444" t="s">
        <v>288</v>
      </c>
      <c r="N444">
        <v>99.566500000000005</v>
      </c>
    </row>
    <row r="445" spans="1:14" x14ac:dyDescent="0.25">
      <c r="A445" t="str">
        <f t="shared" si="49"/>
        <v>J3-C32</v>
      </c>
      <c r="B445" t="str">
        <f t="shared" si="50"/>
        <v>GND</v>
      </c>
      <c r="C445" t="str">
        <f t="shared" si="51"/>
        <v>J3-GND</v>
      </c>
      <c r="D445" t="str">
        <f t="shared" si="52"/>
        <v>J3-C32</v>
      </c>
      <c r="E445" t="s">
        <v>271</v>
      </c>
      <c r="F445" t="s">
        <v>1309</v>
      </c>
      <c r="G445" t="s">
        <v>294</v>
      </c>
      <c r="L445" t="s">
        <v>552</v>
      </c>
      <c r="M445" t="s">
        <v>288</v>
      </c>
      <c r="N445">
        <v>99.538200000000003</v>
      </c>
    </row>
    <row r="446" spans="1:14" x14ac:dyDescent="0.25">
      <c r="A446" t="str">
        <f t="shared" si="49"/>
        <v>J3-C33</v>
      </c>
      <c r="B446" t="str">
        <f t="shared" si="50"/>
        <v>GND</v>
      </c>
      <c r="C446" t="str">
        <f t="shared" si="51"/>
        <v>J3-GND</v>
      </c>
      <c r="D446" t="str">
        <f t="shared" si="52"/>
        <v>J3-C33</v>
      </c>
      <c r="E446" t="s">
        <v>271</v>
      </c>
      <c r="F446" t="s">
        <v>1310</v>
      </c>
      <c r="G446" t="s">
        <v>294</v>
      </c>
      <c r="L446" t="s">
        <v>513</v>
      </c>
      <c r="M446" t="s">
        <v>288</v>
      </c>
      <c r="N446">
        <v>101.43859999999999</v>
      </c>
    </row>
    <row r="447" spans="1:14" x14ac:dyDescent="0.25">
      <c r="A447" t="str">
        <f t="shared" si="49"/>
        <v>J3-C35</v>
      </c>
      <c r="B447" t="str">
        <f t="shared" si="50"/>
        <v>12.0V</v>
      </c>
      <c r="C447" t="str">
        <f t="shared" si="51"/>
        <v>J3-12.0V</v>
      </c>
      <c r="D447" t="str">
        <f t="shared" si="52"/>
        <v>J3-C35</v>
      </c>
      <c r="E447" t="s">
        <v>271</v>
      </c>
      <c r="F447" t="s">
        <v>1311</v>
      </c>
      <c r="G447" t="s">
        <v>325</v>
      </c>
      <c r="L447" t="s">
        <v>510</v>
      </c>
      <c r="M447" t="s">
        <v>288</v>
      </c>
      <c r="N447">
        <v>101.49979999999999</v>
      </c>
    </row>
    <row r="448" spans="1:14" x14ac:dyDescent="0.25">
      <c r="A448" t="str">
        <f t="shared" si="49"/>
        <v>J3-C36</v>
      </c>
      <c r="B448" t="str">
        <f t="shared" si="50"/>
        <v>GND</v>
      </c>
      <c r="C448" t="str">
        <f t="shared" si="51"/>
        <v>J3-GND</v>
      </c>
      <c r="D448" t="str">
        <f t="shared" si="52"/>
        <v>J3-C36</v>
      </c>
      <c r="E448" t="s">
        <v>271</v>
      </c>
      <c r="F448" t="s">
        <v>1312</v>
      </c>
      <c r="G448" t="s">
        <v>294</v>
      </c>
      <c r="L448" t="s">
        <v>818</v>
      </c>
      <c r="M448" t="s">
        <v>288</v>
      </c>
      <c r="N448">
        <v>96.269300000000001</v>
      </c>
    </row>
    <row r="449" spans="1:14" x14ac:dyDescent="0.25">
      <c r="A449" t="str">
        <f t="shared" si="49"/>
        <v>J3-C37</v>
      </c>
      <c r="B449" t="str">
        <f t="shared" si="50"/>
        <v>12.0V</v>
      </c>
      <c r="C449" t="str">
        <f t="shared" si="51"/>
        <v>J3-12.0V</v>
      </c>
      <c r="D449" t="str">
        <f t="shared" si="52"/>
        <v>J3-C37</v>
      </c>
      <c r="E449" t="s">
        <v>271</v>
      </c>
      <c r="F449" t="s">
        <v>1313</v>
      </c>
      <c r="G449" t="s">
        <v>325</v>
      </c>
      <c r="L449" t="s">
        <v>815</v>
      </c>
      <c r="M449" t="s">
        <v>288</v>
      </c>
      <c r="N449">
        <v>96.443200000000004</v>
      </c>
    </row>
    <row r="450" spans="1:14" x14ac:dyDescent="0.25">
      <c r="A450" t="str">
        <f t="shared" si="49"/>
        <v>J3-C38</v>
      </c>
      <c r="B450" t="str">
        <f t="shared" si="50"/>
        <v>GND</v>
      </c>
      <c r="C450" t="str">
        <f t="shared" si="51"/>
        <v>J3-GND</v>
      </c>
      <c r="D450" t="str">
        <f t="shared" si="52"/>
        <v>J3-C38</v>
      </c>
      <c r="E450" t="s">
        <v>271</v>
      </c>
      <c r="F450" t="s">
        <v>1314</v>
      </c>
      <c r="G450" t="s">
        <v>294</v>
      </c>
      <c r="L450" t="s">
        <v>752</v>
      </c>
      <c r="M450" t="s">
        <v>288</v>
      </c>
      <c r="N450">
        <v>96.087299999999999</v>
      </c>
    </row>
    <row r="451" spans="1:14" x14ac:dyDescent="0.25">
      <c r="A451" t="str">
        <f t="shared" si="49"/>
        <v>J3-C39</v>
      </c>
      <c r="B451" t="str">
        <f t="shared" si="50"/>
        <v>3.3V</v>
      </c>
      <c r="C451" t="str">
        <f t="shared" si="51"/>
        <v>J3-3.3V</v>
      </c>
      <c r="D451" t="str">
        <f t="shared" si="52"/>
        <v>J3-C39</v>
      </c>
      <c r="E451" t="s">
        <v>271</v>
      </c>
      <c r="F451" t="s">
        <v>1315</v>
      </c>
      <c r="G451" t="s">
        <v>358</v>
      </c>
      <c r="L451" t="s">
        <v>749</v>
      </c>
      <c r="M451" t="s">
        <v>288</v>
      </c>
      <c r="N451">
        <v>96.067400000000006</v>
      </c>
    </row>
    <row r="452" spans="1:14" x14ac:dyDescent="0.25">
      <c r="A452" t="str">
        <f t="shared" si="49"/>
        <v>J3-C40</v>
      </c>
      <c r="B452" t="str">
        <f t="shared" si="50"/>
        <v>GND</v>
      </c>
      <c r="C452" t="str">
        <f t="shared" si="51"/>
        <v>J3-GND</v>
      </c>
      <c r="D452" t="str">
        <f t="shared" si="52"/>
        <v>J3-C40</v>
      </c>
      <c r="E452" t="s">
        <v>271</v>
      </c>
      <c r="F452" t="s">
        <v>1316</v>
      </c>
      <c r="G452" t="s">
        <v>294</v>
      </c>
      <c r="L452" t="s">
        <v>824</v>
      </c>
      <c r="M452" t="s">
        <v>288</v>
      </c>
      <c r="N452">
        <v>97.609399999999994</v>
      </c>
    </row>
    <row r="453" spans="1:14" x14ac:dyDescent="0.25">
      <c r="A453" t="str">
        <f t="shared" si="49"/>
        <v>J3-D2</v>
      </c>
      <c r="B453" t="str">
        <f t="shared" si="50"/>
        <v>GND</v>
      </c>
      <c r="C453" t="str">
        <f t="shared" si="51"/>
        <v>J3-GND</v>
      </c>
      <c r="D453" t="str">
        <f t="shared" si="52"/>
        <v>J3-D2</v>
      </c>
      <c r="E453" t="s">
        <v>271</v>
      </c>
      <c r="F453" t="s">
        <v>1317</v>
      </c>
      <c r="G453" t="s">
        <v>294</v>
      </c>
      <c r="L453" t="s">
        <v>821</v>
      </c>
      <c r="M453" t="s">
        <v>288</v>
      </c>
      <c r="N453">
        <v>100.38209999999999</v>
      </c>
    </row>
    <row r="454" spans="1:14" x14ac:dyDescent="0.25">
      <c r="A454" t="str">
        <f t="shared" ref="A454:A517" si="53">$E454&amp;"-"&amp;$F454</f>
        <v>J3-D3</v>
      </c>
      <c r="B454" t="str">
        <f t="shared" ref="B454:B517" si="54">IF(OR(E454=$A$2,E454=$B$2,E454=$C$2,E454=$D$2),"--",G454)</f>
        <v>GND</v>
      </c>
      <c r="C454" t="str">
        <f t="shared" ref="C454:C517" si="55">$E454&amp;"-"&amp;$G454</f>
        <v>J3-GND</v>
      </c>
      <c r="D454" t="str">
        <f t="shared" ref="D454:D517" si="56">A454</f>
        <v>J3-D3</v>
      </c>
      <c r="E454" t="s">
        <v>271</v>
      </c>
      <c r="F454" t="s">
        <v>1318</v>
      </c>
      <c r="G454" t="s">
        <v>294</v>
      </c>
      <c r="L454" t="s">
        <v>758</v>
      </c>
      <c r="M454" t="s">
        <v>288</v>
      </c>
      <c r="N454">
        <v>96.924300000000002</v>
      </c>
    </row>
    <row r="455" spans="1:14" x14ac:dyDescent="0.25">
      <c r="A455" t="str">
        <f t="shared" si="53"/>
        <v>J3-D6</v>
      </c>
      <c r="B455" t="str">
        <f t="shared" si="54"/>
        <v>GND</v>
      </c>
      <c r="C455" t="str">
        <f t="shared" si="55"/>
        <v>J3-GND</v>
      </c>
      <c r="D455" t="str">
        <f t="shared" si="56"/>
        <v>J3-D6</v>
      </c>
      <c r="E455" t="s">
        <v>271</v>
      </c>
      <c r="F455" t="s">
        <v>1319</v>
      </c>
      <c r="G455" t="s">
        <v>294</v>
      </c>
      <c r="L455" t="s">
        <v>755</v>
      </c>
      <c r="M455" t="s">
        <v>288</v>
      </c>
      <c r="N455">
        <v>96.847800000000007</v>
      </c>
    </row>
    <row r="456" spans="1:14" x14ac:dyDescent="0.25">
      <c r="A456" t="str">
        <f t="shared" si="53"/>
        <v>J3-D7</v>
      </c>
      <c r="B456" t="str">
        <f t="shared" si="54"/>
        <v>GND</v>
      </c>
      <c r="C456" t="str">
        <f t="shared" si="55"/>
        <v>J3-GND</v>
      </c>
      <c r="D456" t="str">
        <f t="shared" si="56"/>
        <v>J3-D7</v>
      </c>
      <c r="E456" t="s">
        <v>271</v>
      </c>
      <c r="F456" t="s">
        <v>1320</v>
      </c>
      <c r="G456" t="s">
        <v>294</v>
      </c>
      <c r="L456" t="s">
        <v>830</v>
      </c>
      <c r="M456" t="s">
        <v>288</v>
      </c>
      <c r="N456">
        <v>97.938100000000006</v>
      </c>
    </row>
    <row r="457" spans="1:14" x14ac:dyDescent="0.25">
      <c r="A457" t="str">
        <f t="shared" si="53"/>
        <v>J3-D10</v>
      </c>
      <c r="B457" t="str">
        <f t="shared" si="54"/>
        <v>GND</v>
      </c>
      <c r="C457" t="str">
        <f t="shared" si="55"/>
        <v>J3-GND</v>
      </c>
      <c r="D457" t="str">
        <f t="shared" si="56"/>
        <v>J3-D10</v>
      </c>
      <c r="E457" t="s">
        <v>271</v>
      </c>
      <c r="F457" t="s">
        <v>1321</v>
      </c>
      <c r="G457" t="s">
        <v>294</v>
      </c>
      <c r="L457" t="s">
        <v>827</v>
      </c>
      <c r="M457" t="s">
        <v>288</v>
      </c>
      <c r="N457">
        <v>97.940399999999997</v>
      </c>
    </row>
    <row r="458" spans="1:14" x14ac:dyDescent="0.25">
      <c r="A458" t="str">
        <f t="shared" si="53"/>
        <v>J3-D13</v>
      </c>
      <c r="B458" t="str">
        <f t="shared" si="54"/>
        <v>GND</v>
      </c>
      <c r="C458" t="str">
        <f t="shared" si="55"/>
        <v>J3-GND</v>
      </c>
      <c r="D458" t="str">
        <f t="shared" si="56"/>
        <v>J3-D13</v>
      </c>
      <c r="E458" t="s">
        <v>271</v>
      </c>
      <c r="F458" t="s">
        <v>1322</v>
      </c>
      <c r="G458" t="s">
        <v>294</v>
      </c>
      <c r="L458" t="s">
        <v>764</v>
      </c>
      <c r="M458" t="s">
        <v>288</v>
      </c>
      <c r="N458">
        <v>96.986900000000006</v>
      </c>
    </row>
    <row r="459" spans="1:14" x14ac:dyDescent="0.25">
      <c r="A459" t="str">
        <f t="shared" si="53"/>
        <v>J3-D16</v>
      </c>
      <c r="B459" t="str">
        <f t="shared" si="54"/>
        <v>GND</v>
      </c>
      <c r="C459" t="str">
        <f t="shared" si="55"/>
        <v>J3-GND</v>
      </c>
      <c r="D459" t="str">
        <f t="shared" si="56"/>
        <v>J3-D16</v>
      </c>
      <c r="E459" t="s">
        <v>271</v>
      </c>
      <c r="F459" t="s">
        <v>1323</v>
      </c>
      <c r="G459" t="s">
        <v>294</v>
      </c>
      <c r="L459" t="s">
        <v>761</v>
      </c>
      <c r="M459" t="s">
        <v>288</v>
      </c>
      <c r="N459">
        <v>96.857699999999994</v>
      </c>
    </row>
    <row r="460" spans="1:14" x14ac:dyDescent="0.25">
      <c r="A460" t="str">
        <f t="shared" si="53"/>
        <v>J3-D19</v>
      </c>
      <c r="B460" t="str">
        <f t="shared" si="54"/>
        <v>GND</v>
      </c>
      <c r="C460" t="str">
        <f t="shared" si="55"/>
        <v>J3-GND</v>
      </c>
      <c r="D460" t="str">
        <f t="shared" si="56"/>
        <v>J3-D19</v>
      </c>
      <c r="E460" t="s">
        <v>271</v>
      </c>
      <c r="F460" t="s">
        <v>1324</v>
      </c>
      <c r="G460" t="s">
        <v>294</v>
      </c>
      <c r="L460" t="s">
        <v>1325</v>
      </c>
      <c r="M460" t="s">
        <v>288</v>
      </c>
      <c r="N460">
        <v>74.783699999999996</v>
      </c>
    </row>
    <row r="461" spans="1:14" x14ac:dyDescent="0.25">
      <c r="A461" t="str">
        <f t="shared" si="53"/>
        <v>J3-D22</v>
      </c>
      <c r="B461" t="str">
        <f t="shared" si="54"/>
        <v>GND</v>
      </c>
      <c r="C461" t="str">
        <f t="shared" si="55"/>
        <v>J3-GND</v>
      </c>
      <c r="D461" t="str">
        <f t="shared" si="56"/>
        <v>J3-D22</v>
      </c>
      <c r="E461" t="s">
        <v>271</v>
      </c>
      <c r="F461" t="s">
        <v>1326</v>
      </c>
      <c r="G461" t="s">
        <v>294</v>
      </c>
      <c r="L461" t="s">
        <v>1327</v>
      </c>
      <c r="M461" t="s">
        <v>288</v>
      </c>
      <c r="N461">
        <v>66.8005</v>
      </c>
    </row>
    <row r="462" spans="1:14" x14ac:dyDescent="0.25">
      <c r="A462" t="str">
        <f t="shared" si="53"/>
        <v>J3-D25</v>
      </c>
      <c r="B462" t="str">
        <f t="shared" si="54"/>
        <v>GND</v>
      </c>
      <c r="C462" t="str">
        <f t="shared" si="55"/>
        <v>J3-GND</v>
      </c>
      <c r="D462" t="str">
        <f t="shared" si="56"/>
        <v>J3-D25</v>
      </c>
      <c r="E462" t="s">
        <v>271</v>
      </c>
      <c r="F462" t="s">
        <v>1328</v>
      </c>
      <c r="G462" t="s">
        <v>294</v>
      </c>
      <c r="L462" t="s">
        <v>1329</v>
      </c>
      <c r="M462" t="s">
        <v>288</v>
      </c>
      <c r="N462">
        <v>64.821600000000004</v>
      </c>
    </row>
    <row r="463" spans="1:14" x14ac:dyDescent="0.25">
      <c r="A463" t="str">
        <f t="shared" si="53"/>
        <v>J3-D28</v>
      </c>
      <c r="B463" t="str">
        <f t="shared" si="54"/>
        <v>GND</v>
      </c>
      <c r="C463" t="str">
        <f t="shared" si="55"/>
        <v>J3-GND</v>
      </c>
      <c r="D463" t="str">
        <f t="shared" si="56"/>
        <v>J3-D28</v>
      </c>
      <c r="E463" t="s">
        <v>271</v>
      </c>
      <c r="F463" t="s">
        <v>1330</v>
      </c>
      <c r="G463" t="s">
        <v>294</v>
      </c>
      <c r="L463" t="s">
        <v>1331</v>
      </c>
      <c r="M463" t="s">
        <v>288</v>
      </c>
      <c r="N463">
        <v>146.9616</v>
      </c>
    </row>
    <row r="464" spans="1:14" x14ac:dyDescent="0.25">
      <c r="A464" t="str">
        <f t="shared" si="53"/>
        <v>J3-D32</v>
      </c>
      <c r="B464" t="str">
        <f t="shared" si="54"/>
        <v>3.3VAUX</v>
      </c>
      <c r="C464" t="str">
        <f t="shared" si="55"/>
        <v>J3-3.3VAUX</v>
      </c>
      <c r="D464" t="str">
        <f t="shared" si="56"/>
        <v>J3-D32</v>
      </c>
      <c r="E464" t="s">
        <v>271</v>
      </c>
      <c r="F464" t="s">
        <v>1332</v>
      </c>
      <c r="G464" t="s">
        <v>361</v>
      </c>
      <c r="L464" t="s">
        <v>1333</v>
      </c>
      <c r="M464" t="s">
        <v>288</v>
      </c>
      <c r="N464">
        <v>149.69980000000001</v>
      </c>
    </row>
    <row r="465" spans="1:14" x14ac:dyDescent="0.25">
      <c r="A465" t="str">
        <f t="shared" si="53"/>
        <v>J3-D36</v>
      </c>
      <c r="B465" t="str">
        <f t="shared" si="54"/>
        <v>3.3V</v>
      </c>
      <c r="C465" t="str">
        <f t="shared" si="55"/>
        <v>J3-3.3V</v>
      </c>
      <c r="D465" t="str">
        <f t="shared" si="56"/>
        <v>J3-D36</v>
      </c>
      <c r="E465" t="s">
        <v>271</v>
      </c>
      <c r="F465" t="s">
        <v>1334</v>
      </c>
      <c r="G465" t="s">
        <v>358</v>
      </c>
      <c r="L465" t="s">
        <v>1335</v>
      </c>
      <c r="M465" t="s">
        <v>288</v>
      </c>
      <c r="N465">
        <v>147.91319999999999</v>
      </c>
    </row>
    <row r="466" spans="1:14" x14ac:dyDescent="0.25">
      <c r="A466" t="str">
        <f t="shared" si="53"/>
        <v>J3-D37</v>
      </c>
      <c r="B466" t="str">
        <f t="shared" si="54"/>
        <v>GND</v>
      </c>
      <c r="C466" t="str">
        <f t="shared" si="55"/>
        <v>J3-GND</v>
      </c>
      <c r="D466" t="str">
        <f t="shared" si="56"/>
        <v>J3-D37</v>
      </c>
      <c r="E466" t="s">
        <v>271</v>
      </c>
      <c r="F466" t="s">
        <v>1336</v>
      </c>
      <c r="G466" t="s">
        <v>294</v>
      </c>
      <c r="L466" t="s">
        <v>1337</v>
      </c>
      <c r="M466" t="s">
        <v>288</v>
      </c>
      <c r="N466">
        <v>363.98599999999999</v>
      </c>
    </row>
    <row r="467" spans="1:14" x14ac:dyDescent="0.25">
      <c r="A467" t="str">
        <f t="shared" si="53"/>
        <v>J3-D38</v>
      </c>
      <c r="B467" t="str">
        <f t="shared" si="54"/>
        <v>3.3V</v>
      </c>
      <c r="C467" t="str">
        <f t="shared" si="55"/>
        <v>J3-3.3V</v>
      </c>
      <c r="D467" t="str">
        <f t="shared" si="56"/>
        <v>J3-D38</v>
      </c>
      <c r="E467" t="s">
        <v>271</v>
      </c>
      <c r="F467" t="s">
        <v>1338</v>
      </c>
      <c r="G467" t="s">
        <v>358</v>
      </c>
      <c r="L467" t="s">
        <v>1339</v>
      </c>
      <c r="M467" t="s">
        <v>288</v>
      </c>
      <c r="N467">
        <v>367.46929999999998</v>
      </c>
    </row>
    <row r="468" spans="1:14" x14ac:dyDescent="0.25">
      <c r="A468" t="str">
        <f t="shared" si="53"/>
        <v>J3-D39</v>
      </c>
      <c r="B468" t="str">
        <f t="shared" si="54"/>
        <v>GND</v>
      </c>
      <c r="C468" t="str">
        <f t="shared" si="55"/>
        <v>J3-GND</v>
      </c>
      <c r="D468" t="str">
        <f t="shared" si="56"/>
        <v>J3-D39</v>
      </c>
      <c r="E468" t="s">
        <v>271</v>
      </c>
      <c r="F468" t="s">
        <v>1340</v>
      </c>
      <c r="G468" t="s">
        <v>294</v>
      </c>
      <c r="L468" t="s">
        <v>1341</v>
      </c>
      <c r="M468" t="s">
        <v>288</v>
      </c>
      <c r="N468">
        <v>367.22590000000002</v>
      </c>
    </row>
    <row r="469" spans="1:14" x14ac:dyDescent="0.25">
      <c r="A469" t="str">
        <f t="shared" si="53"/>
        <v>J3-D40</v>
      </c>
      <c r="B469" t="str">
        <f t="shared" si="54"/>
        <v>3.3V</v>
      </c>
      <c r="C469" t="str">
        <f t="shared" si="55"/>
        <v>J3-3.3V</v>
      </c>
      <c r="D469" t="str">
        <f t="shared" si="56"/>
        <v>J3-D40</v>
      </c>
      <c r="E469" t="s">
        <v>271</v>
      </c>
      <c r="F469" t="s">
        <v>1342</v>
      </c>
      <c r="G469" t="s">
        <v>358</v>
      </c>
      <c r="L469" t="s">
        <v>1343</v>
      </c>
      <c r="M469" t="s">
        <v>288</v>
      </c>
      <c r="N469">
        <v>201.9957</v>
      </c>
    </row>
    <row r="470" spans="1:14" x14ac:dyDescent="0.25">
      <c r="A470" t="str">
        <f t="shared" si="53"/>
        <v>J3-E1</v>
      </c>
      <c r="B470" t="str">
        <f t="shared" si="54"/>
        <v>GND</v>
      </c>
      <c r="C470" t="str">
        <f t="shared" si="55"/>
        <v>J3-GND</v>
      </c>
      <c r="D470" t="str">
        <f t="shared" si="56"/>
        <v>J3-E1</v>
      </c>
      <c r="E470" t="s">
        <v>271</v>
      </c>
      <c r="F470" t="s">
        <v>1344</v>
      </c>
      <c r="G470" t="s">
        <v>294</v>
      </c>
      <c r="L470" t="s">
        <v>1345</v>
      </c>
      <c r="M470" t="s">
        <v>288</v>
      </c>
      <c r="N470">
        <v>208.64179999999999</v>
      </c>
    </row>
    <row r="471" spans="1:14" x14ac:dyDescent="0.25">
      <c r="A471" t="str">
        <f t="shared" si="53"/>
        <v>J3-E4</v>
      </c>
      <c r="B471" t="str">
        <f t="shared" si="54"/>
        <v>GND</v>
      </c>
      <c r="C471" t="str">
        <f t="shared" si="55"/>
        <v>J3-GND</v>
      </c>
      <c r="D471" t="str">
        <f t="shared" si="56"/>
        <v>J3-E4</v>
      </c>
      <c r="E471" t="s">
        <v>271</v>
      </c>
      <c r="F471" t="s">
        <v>1346</v>
      </c>
      <c r="G471" t="s">
        <v>294</v>
      </c>
      <c r="L471" t="s">
        <v>1347</v>
      </c>
      <c r="M471" t="s">
        <v>288</v>
      </c>
      <c r="N471">
        <v>211.4966</v>
      </c>
    </row>
    <row r="472" spans="1:14" x14ac:dyDescent="0.25">
      <c r="A472" t="str">
        <f t="shared" si="53"/>
        <v>J3-E5</v>
      </c>
      <c r="B472" t="str">
        <f t="shared" si="54"/>
        <v>GND</v>
      </c>
      <c r="C472" t="str">
        <f t="shared" si="55"/>
        <v>J3-GND</v>
      </c>
      <c r="D472" t="str">
        <f t="shared" si="56"/>
        <v>J3-E5</v>
      </c>
      <c r="E472" t="s">
        <v>271</v>
      </c>
      <c r="F472" t="s">
        <v>1348</v>
      </c>
      <c r="G472" t="s">
        <v>294</v>
      </c>
      <c r="L472" t="s">
        <v>1349</v>
      </c>
      <c r="M472" t="s">
        <v>288</v>
      </c>
      <c r="N472">
        <v>5.2145999999999999</v>
      </c>
    </row>
    <row r="473" spans="1:14" x14ac:dyDescent="0.25">
      <c r="A473" t="str">
        <f t="shared" si="53"/>
        <v>J3-E8</v>
      </c>
      <c r="B473" t="str">
        <f t="shared" si="54"/>
        <v>GND</v>
      </c>
      <c r="C473" t="str">
        <f t="shared" si="55"/>
        <v>J3-GND</v>
      </c>
      <c r="D473" t="str">
        <f t="shared" si="56"/>
        <v>J3-E8</v>
      </c>
      <c r="E473" t="s">
        <v>271</v>
      </c>
      <c r="F473" t="s">
        <v>1350</v>
      </c>
      <c r="G473" t="s">
        <v>294</v>
      </c>
      <c r="L473" t="s">
        <v>1351</v>
      </c>
      <c r="M473" t="s">
        <v>288</v>
      </c>
      <c r="N473">
        <v>6.859</v>
      </c>
    </row>
    <row r="474" spans="1:14" x14ac:dyDescent="0.25">
      <c r="A474" t="str">
        <f t="shared" si="53"/>
        <v>J3-E11</v>
      </c>
      <c r="B474" t="str">
        <f t="shared" si="54"/>
        <v>GND</v>
      </c>
      <c r="C474" t="str">
        <f t="shared" si="55"/>
        <v>J3-GND</v>
      </c>
      <c r="D474" t="str">
        <f t="shared" si="56"/>
        <v>J3-E11</v>
      </c>
      <c r="E474" t="s">
        <v>271</v>
      </c>
      <c r="F474" t="s">
        <v>1352</v>
      </c>
      <c r="G474" t="s">
        <v>294</v>
      </c>
      <c r="L474" t="s">
        <v>1353</v>
      </c>
      <c r="M474" t="s">
        <v>288</v>
      </c>
      <c r="N474">
        <v>41.261400000000002</v>
      </c>
    </row>
    <row r="475" spans="1:14" x14ac:dyDescent="0.25">
      <c r="A475" t="str">
        <f t="shared" si="53"/>
        <v>J3-E14</v>
      </c>
      <c r="B475" t="str">
        <f t="shared" si="54"/>
        <v>GND</v>
      </c>
      <c r="C475" t="str">
        <f t="shared" si="55"/>
        <v>J3-GND</v>
      </c>
      <c r="D475" t="str">
        <f t="shared" si="56"/>
        <v>J3-E14</v>
      </c>
      <c r="E475" t="s">
        <v>271</v>
      </c>
      <c r="F475" t="s">
        <v>1354</v>
      </c>
      <c r="G475" t="s">
        <v>294</v>
      </c>
      <c r="L475" t="s">
        <v>1355</v>
      </c>
      <c r="M475" t="s">
        <v>288</v>
      </c>
      <c r="N475">
        <v>40.130499999999998</v>
      </c>
    </row>
    <row r="476" spans="1:14" x14ac:dyDescent="0.25">
      <c r="A476" t="str">
        <f t="shared" si="53"/>
        <v>J3-E17</v>
      </c>
      <c r="B476" t="str">
        <f t="shared" si="54"/>
        <v>GND</v>
      </c>
      <c r="C476" t="str">
        <f t="shared" si="55"/>
        <v>J3-GND</v>
      </c>
      <c r="D476" t="str">
        <f t="shared" si="56"/>
        <v>J3-E17</v>
      </c>
      <c r="E476" t="s">
        <v>271</v>
      </c>
      <c r="F476" t="s">
        <v>1356</v>
      </c>
      <c r="G476" t="s">
        <v>294</v>
      </c>
      <c r="L476" t="s">
        <v>1357</v>
      </c>
      <c r="M476" t="s">
        <v>288</v>
      </c>
      <c r="N476">
        <v>41.7669</v>
      </c>
    </row>
    <row r="477" spans="1:14" x14ac:dyDescent="0.25">
      <c r="A477" t="str">
        <f t="shared" si="53"/>
        <v>J3-E20</v>
      </c>
      <c r="B477" t="str">
        <f t="shared" si="54"/>
        <v>GND</v>
      </c>
      <c r="C477" t="str">
        <f t="shared" si="55"/>
        <v>J3-GND</v>
      </c>
      <c r="D477" t="str">
        <f t="shared" si="56"/>
        <v>J3-E20</v>
      </c>
      <c r="E477" t="s">
        <v>271</v>
      </c>
      <c r="F477" t="s">
        <v>1358</v>
      </c>
      <c r="G477" t="s">
        <v>294</v>
      </c>
      <c r="L477" t="s">
        <v>1359</v>
      </c>
      <c r="M477" t="s">
        <v>288</v>
      </c>
      <c r="N477">
        <v>41.845199999999998</v>
      </c>
    </row>
    <row r="478" spans="1:14" x14ac:dyDescent="0.25">
      <c r="A478" t="str">
        <f t="shared" si="53"/>
        <v>J3-E23</v>
      </c>
      <c r="B478" t="str">
        <f t="shared" si="54"/>
        <v>GND</v>
      </c>
      <c r="C478" t="str">
        <f t="shared" si="55"/>
        <v>J3-GND</v>
      </c>
      <c r="D478" t="str">
        <f t="shared" si="56"/>
        <v>J3-E23</v>
      </c>
      <c r="E478" t="s">
        <v>271</v>
      </c>
      <c r="F478" t="s">
        <v>1360</v>
      </c>
      <c r="G478" t="s">
        <v>294</v>
      </c>
      <c r="L478" t="s">
        <v>1361</v>
      </c>
      <c r="M478" t="s">
        <v>288</v>
      </c>
      <c r="N478">
        <v>40.416499999999999</v>
      </c>
    </row>
    <row r="479" spans="1:14" x14ac:dyDescent="0.25">
      <c r="A479" t="str">
        <f t="shared" si="53"/>
        <v>J3-E26</v>
      </c>
      <c r="B479" t="str">
        <f t="shared" si="54"/>
        <v>GND</v>
      </c>
      <c r="C479" t="str">
        <f t="shared" si="55"/>
        <v>J3-GND</v>
      </c>
      <c r="D479" t="str">
        <f t="shared" si="56"/>
        <v>J3-E26</v>
      </c>
      <c r="E479" t="s">
        <v>271</v>
      </c>
      <c r="F479" t="s">
        <v>1362</v>
      </c>
      <c r="G479" t="s">
        <v>294</v>
      </c>
      <c r="L479" t="s">
        <v>1363</v>
      </c>
      <c r="M479" t="s">
        <v>288</v>
      </c>
      <c r="N479">
        <v>39.345399999999998</v>
      </c>
    </row>
    <row r="480" spans="1:14" x14ac:dyDescent="0.25">
      <c r="A480" t="str">
        <f t="shared" si="53"/>
        <v>J3-E29</v>
      </c>
      <c r="B480" t="str">
        <f t="shared" si="54"/>
        <v>GND</v>
      </c>
      <c r="C480" t="str">
        <f t="shared" si="55"/>
        <v>J3-GND</v>
      </c>
      <c r="D480" t="str">
        <f t="shared" si="56"/>
        <v>J3-E29</v>
      </c>
      <c r="E480" t="s">
        <v>271</v>
      </c>
      <c r="F480" t="s">
        <v>1364</v>
      </c>
      <c r="G480" t="s">
        <v>294</v>
      </c>
      <c r="L480" t="s">
        <v>1365</v>
      </c>
      <c r="M480" t="s">
        <v>288</v>
      </c>
      <c r="N480">
        <v>43.310200000000002</v>
      </c>
    </row>
    <row r="481" spans="1:14" x14ac:dyDescent="0.25">
      <c r="A481" t="str">
        <f t="shared" si="53"/>
        <v>J3-E32</v>
      </c>
      <c r="B481" t="str">
        <f t="shared" si="54"/>
        <v>GND</v>
      </c>
      <c r="C481" t="str">
        <f t="shared" si="55"/>
        <v>J3-GND</v>
      </c>
      <c r="D481" t="str">
        <f t="shared" si="56"/>
        <v>J3-E32</v>
      </c>
      <c r="E481" t="s">
        <v>271</v>
      </c>
      <c r="F481" t="s">
        <v>1366</v>
      </c>
      <c r="G481" t="s">
        <v>294</v>
      </c>
      <c r="L481" t="s">
        <v>1367</v>
      </c>
      <c r="M481" t="s">
        <v>288</v>
      </c>
      <c r="N481">
        <v>43.207599999999999</v>
      </c>
    </row>
    <row r="482" spans="1:14" x14ac:dyDescent="0.25">
      <c r="A482" t="str">
        <f t="shared" si="53"/>
        <v>J3-E35</v>
      </c>
      <c r="B482" t="str">
        <f t="shared" si="54"/>
        <v>GND</v>
      </c>
      <c r="C482" t="str">
        <f t="shared" si="55"/>
        <v>J3-GND</v>
      </c>
      <c r="D482" t="str">
        <f t="shared" si="56"/>
        <v>J3-E35</v>
      </c>
      <c r="E482" t="s">
        <v>271</v>
      </c>
      <c r="F482" t="s">
        <v>1368</v>
      </c>
      <c r="G482" t="s">
        <v>294</v>
      </c>
      <c r="L482" t="s">
        <v>1369</v>
      </c>
      <c r="M482" t="s">
        <v>288</v>
      </c>
      <c r="N482">
        <v>36.460099999999997</v>
      </c>
    </row>
    <row r="483" spans="1:14" x14ac:dyDescent="0.25">
      <c r="A483" t="str">
        <f t="shared" si="53"/>
        <v>J3-E38</v>
      </c>
      <c r="B483" t="str">
        <f t="shared" si="54"/>
        <v>GND</v>
      </c>
      <c r="C483" t="str">
        <f t="shared" si="55"/>
        <v>J3-GND</v>
      </c>
      <c r="D483" t="str">
        <f t="shared" si="56"/>
        <v>J3-E38</v>
      </c>
      <c r="E483" t="s">
        <v>271</v>
      </c>
      <c r="F483" t="s">
        <v>1370</v>
      </c>
      <c r="G483" t="s">
        <v>294</v>
      </c>
      <c r="L483" t="s">
        <v>1371</v>
      </c>
      <c r="M483" t="s">
        <v>288</v>
      </c>
      <c r="N483">
        <v>36.1708</v>
      </c>
    </row>
    <row r="484" spans="1:14" x14ac:dyDescent="0.25">
      <c r="A484" t="str">
        <f t="shared" si="53"/>
        <v>J3-E39</v>
      </c>
      <c r="B484" t="str">
        <f t="shared" si="54"/>
        <v>FMC_ADJ</v>
      </c>
      <c r="C484" t="str">
        <f t="shared" si="55"/>
        <v>J3-FMC_ADJ</v>
      </c>
      <c r="D484" t="str">
        <f t="shared" si="56"/>
        <v>J3-E39</v>
      </c>
      <c r="E484" t="s">
        <v>271</v>
      </c>
      <c r="F484" t="s">
        <v>1372</v>
      </c>
      <c r="G484" t="s">
        <v>998</v>
      </c>
      <c r="L484" t="s">
        <v>1373</v>
      </c>
      <c r="M484" t="s">
        <v>288</v>
      </c>
      <c r="N484">
        <v>43.834800000000001</v>
      </c>
    </row>
    <row r="485" spans="1:14" x14ac:dyDescent="0.25">
      <c r="A485" t="str">
        <f t="shared" si="53"/>
        <v>J3-E40</v>
      </c>
      <c r="B485" t="str">
        <f t="shared" si="54"/>
        <v>GND</v>
      </c>
      <c r="C485" t="str">
        <f t="shared" si="55"/>
        <v>J3-GND</v>
      </c>
      <c r="D485" t="str">
        <f t="shared" si="56"/>
        <v>J3-E40</v>
      </c>
      <c r="E485" t="s">
        <v>271</v>
      </c>
      <c r="F485" t="s">
        <v>1374</v>
      </c>
      <c r="G485" t="s">
        <v>294</v>
      </c>
      <c r="L485" t="s">
        <v>1375</v>
      </c>
      <c r="M485" t="s">
        <v>288</v>
      </c>
      <c r="N485">
        <v>43.875999999999998</v>
      </c>
    </row>
    <row r="486" spans="1:14" x14ac:dyDescent="0.25">
      <c r="A486" t="str">
        <f t="shared" si="53"/>
        <v>J3-F2</v>
      </c>
      <c r="B486" t="str">
        <f t="shared" si="54"/>
        <v>GND</v>
      </c>
      <c r="C486" t="str">
        <f t="shared" si="55"/>
        <v>J3-GND</v>
      </c>
      <c r="D486" t="str">
        <f t="shared" si="56"/>
        <v>J3-F2</v>
      </c>
      <c r="E486" t="s">
        <v>271</v>
      </c>
      <c r="F486" t="s">
        <v>479</v>
      </c>
      <c r="G486" t="s">
        <v>294</v>
      </c>
      <c r="L486" t="s">
        <v>1376</v>
      </c>
      <c r="M486" t="s">
        <v>288</v>
      </c>
      <c r="N486">
        <v>31.395700000000001</v>
      </c>
    </row>
    <row r="487" spans="1:14" x14ac:dyDescent="0.25">
      <c r="A487" t="str">
        <f t="shared" si="53"/>
        <v>J3-F3</v>
      </c>
      <c r="B487" t="str">
        <f t="shared" si="54"/>
        <v>GND</v>
      </c>
      <c r="C487" t="str">
        <f t="shared" si="55"/>
        <v>J3-GND</v>
      </c>
      <c r="D487" t="str">
        <f t="shared" si="56"/>
        <v>J3-F3</v>
      </c>
      <c r="E487" t="s">
        <v>271</v>
      </c>
      <c r="F487" t="s">
        <v>481</v>
      </c>
      <c r="G487" t="s">
        <v>294</v>
      </c>
      <c r="L487" t="s">
        <v>1377</v>
      </c>
      <c r="M487" t="s">
        <v>288</v>
      </c>
      <c r="N487">
        <v>29.091799999999999</v>
      </c>
    </row>
    <row r="488" spans="1:14" x14ac:dyDescent="0.25">
      <c r="A488" t="str">
        <f t="shared" si="53"/>
        <v>J3-F6</v>
      </c>
      <c r="B488" t="str">
        <f t="shared" si="54"/>
        <v>GND</v>
      </c>
      <c r="C488" t="str">
        <f t="shared" si="55"/>
        <v>J3-GND</v>
      </c>
      <c r="D488" t="str">
        <f t="shared" si="56"/>
        <v>J3-F6</v>
      </c>
      <c r="E488" t="s">
        <v>271</v>
      </c>
      <c r="F488" t="s">
        <v>1378</v>
      </c>
      <c r="G488" t="s">
        <v>294</v>
      </c>
      <c r="L488" t="s">
        <v>1379</v>
      </c>
      <c r="M488" t="s">
        <v>288</v>
      </c>
      <c r="N488">
        <v>36.950099999999999</v>
      </c>
    </row>
    <row r="489" spans="1:14" x14ac:dyDescent="0.25">
      <c r="A489" t="str">
        <f t="shared" si="53"/>
        <v>J3-F9</v>
      </c>
      <c r="B489" t="str">
        <f t="shared" si="54"/>
        <v>GND</v>
      </c>
      <c r="C489" t="str">
        <f t="shared" si="55"/>
        <v>J3-GND</v>
      </c>
      <c r="D489" t="str">
        <f t="shared" si="56"/>
        <v>J3-F9</v>
      </c>
      <c r="E489" t="s">
        <v>271</v>
      </c>
      <c r="F489" t="s">
        <v>1380</v>
      </c>
      <c r="G489" t="s">
        <v>294</v>
      </c>
      <c r="L489" t="s">
        <v>1381</v>
      </c>
      <c r="M489" t="s">
        <v>288</v>
      </c>
      <c r="N489">
        <v>22.406700000000001</v>
      </c>
    </row>
    <row r="490" spans="1:14" x14ac:dyDescent="0.25">
      <c r="A490" t="str">
        <f t="shared" si="53"/>
        <v>J3-F12</v>
      </c>
      <c r="B490" t="str">
        <f t="shared" si="54"/>
        <v>GND</v>
      </c>
      <c r="C490" t="str">
        <f t="shared" si="55"/>
        <v>J3-GND</v>
      </c>
      <c r="D490" t="str">
        <f t="shared" si="56"/>
        <v>J3-F12</v>
      </c>
      <c r="E490" t="s">
        <v>271</v>
      </c>
      <c r="F490" t="s">
        <v>1382</v>
      </c>
      <c r="G490" t="s">
        <v>294</v>
      </c>
      <c r="L490" t="s">
        <v>1383</v>
      </c>
      <c r="M490" t="s">
        <v>288</v>
      </c>
      <c r="N490">
        <v>29.898499999999999</v>
      </c>
    </row>
    <row r="491" spans="1:14" x14ac:dyDescent="0.25">
      <c r="A491" t="str">
        <f t="shared" si="53"/>
        <v>J3-F15</v>
      </c>
      <c r="B491" t="str">
        <f t="shared" si="54"/>
        <v>GND</v>
      </c>
      <c r="C491" t="str">
        <f t="shared" si="55"/>
        <v>J3-GND</v>
      </c>
      <c r="D491" t="str">
        <f t="shared" si="56"/>
        <v>J3-F15</v>
      </c>
      <c r="E491" t="s">
        <v>271</v>
      </c>
      <c r="F491" t="s">
        <v>1384</v>
      </c>
      <c r="G491" t="s">
        <v>294</v>
      </c>
      <c r="L491" t="s">
        <v>1385</v>
      </c>
      <c r="M491" t="s">
        <v>288</v>
      </c>
      <c r="N491">
        <v>29.903500000000001</v>
      </c>
    </row>
    <row r="492" spans="1:14" x14ac:dyDescent="0.25">
      <c r="A492" t="str">
        <f t="shared" si="53"/>
        <v>J3-F18</v>
      </c>
      <c r="B492" t="str">
        <f t="shared" si="54"/>
        <v>GND</v>
      </c>
      <c r="C492" t="str">
        <f t="shared" si="55"/>
        <v>J3-GND</v>
      </c>
      <c r="D492" t="str">
        <f t="shared" si="56"/>
        <v>J3-F18</v>
      </c>
      <c r="E492" t="s">
        <v>271</v>
      </c>
      <c r="F492" t="s">
        <v>1386</v>
      </c>
      <c r="G492" t="s">
        <v>294</v>
      </c>
      <c r="L492" t="s">
        <v>1387</v>
      </c>
      <c r="M492" t="s">
        <v>288</v>
      </c>
      <c r="N492">
        <v>30.825399999999998</v>
      </c>
    </row>
    <row r="493" spans="1:14" x14ac:dyDescent="0.25">
      <c r="A493" t="str">
        <f t="shared" si="53"/>
        <v>J3-F21</v>
      </c>
      <c r="B493" t="str">
        <f t="shared" si="54"/>
        <v>GND</v>
      </c>
      <c r="C493" t="str">
        <f t="shared" si="55"/>
        <v>J3-GND</v>
      </c>
      <c r="D493" t="str">
        <f t="shared" si="56"/>
        <v>J3-F21</v>
      </c>
      <c r="E493" t="s">
        <v>271</v>
      </c>
      <c r="F493" t="s">
        <v>1388</v>
      </c>
      <c r="G493" t="s">
        <v>294</v>
      </c>
      <c r="L493" t="s">
        <v>1389</v>
      </c>
      <c r="M493" t="s">
        <v>288</v>
      </c>
      <c r="N493">
        <v>31.002500000000001</v>
      </c>
    </row>
    <row r="494" spans="1:14" x14ac:dyDescent="0.25">
      <c r="A494" t="str">
        <f t="shared" si="53"/>
        <v>J3-F24</v>
      </c>
      <c r="B494" t="str">
        <f t="shared" si="54"/>
        <v>GND</v>
      </c>
      <c r="C494" t="str">
        <f t="shared" si="55"/>
        <v>J3-GND</v>
      </c>
      <c r="D494" t="str">
        <f t="shared" si="56"/>
        <v>J3-F24</v>
      </c>
      <c r="E494" t="s">
        <v>271</v>
      </c>
      <c r="F494" t="s">
        <v>1390</v>
      </c>
      <c r="G494" t="s">
        <v>294</v>
      </c>
      <c r="L494" t="s">
        <v>1391</v>
      </c>
      <c r="M494" t="s">
        <v>288</v>
      </c>
      <c r="N494">
        <v>31.4101</v>
      </c>
    </row>
    <row r="495" spans="1:14" x14ac:dyDescent="0.25">
      <c r="A495" t="str">
        <f t="shared" si="53"/>
        <v>J3-F27</v>
      </c>
      <c r="B495" t="str">
        <f t="shared" si="54"/>
        <v>GND</v>
      </c>
      <c r="C495" t="str">
        <f t="shared" si="55"/>
        <v>J3-GND</v>
      </c>
      <c r="D495" t="str">
        <f t="shared" si="56"/>
        <v>J3-F27</v>
      </c>
      <c r="E495" t="s">
        <v>271</v>
      </c>
      <c r="F495" t="s">
        <v>1392</v>
      </c>
      <c r="G495" t="s">
        <v>294</v>
      </c>
      <c r="L495" t="s">
        <v>1393</v>
      </c>
      <c r="M495" t="s">
        <v>288</v>
      </c>
      <c r="N495">
        <v>31.460799999999999</v>
      </c>
    </row>
    <row r="496" spans="1:14" x14ac:dyDescent="0.25">
      <c r="A496" t="str">
        <f t="shared" si="53"/>
        <v>J3-F30</v>
      </c>
      <c r="B496" t="str">
        <f t="shared" si="54"/>
        <v>GND</v>
      </c>
      <c r="C496" t="str">
        <f t="shared" si="55"/>
        <v>J3-GND</v>
      </c>
      <c r="D496" t="str">
        <f t="shared" si="56"/>
        <v>J3-F30</v>
      </c>
      <c r="E496" t="s">
        <v>271</v>
      </c>
      <c r="F496" t="s">
        <v>1394</v>
      </c>
      <c r="G496" t="s">
        <v>294</v>
      </c>
      <c r="L496" t="s">
        <v>1395</v>
      </c>
      <c r="M496" t="s">
        <v>288</v>
      </c>
      <c r="N496">
        <v>32.704099999999997</v>
      </c>
    </row>
    <row r="497" spans="1:14" x14ac:dyDescent="0.25">
      <c r="A497" t="str">
        <f t="shared" si="53"/>
        <v>J3-F33</v>
      </c>
      <c r="B497" t="str">
        <f t="shared" si="54"/>
        <v>GND</v>
      </c>
      <c r="C497" t="str">
        <f t="shared" si="55"/>
        <v>J3-GND</v>
      </c>
      <c r="D497" t="str">
        <f t="shared" si="56"/>
        <v>J3-F33</v>
      </c>
      <c r="E497" t="s">
        <v>271</v>
      </c>
      <c r="F497" t="s">
        <v>1396</v>
      </c>
      <c r="G497" t="s">
        <v>294</v>
      </c>
      <c r="L497" t="s">
        <v>1397</v>
      </c>
      <c r="M497" t="s">
        <v>288</v>
      </c>
      <c r="N497">
        <v>32.756300000000003</v>
      </c>
    </row>
    <row r="498" spans="1:14" x14ac:dyDescent="0.25">
      <c r="A498" t="str">
        <f t="shared" si="53"/>
        <v>J3-F36</v>
      </c>
      <c r="B498" t="str">
        <f t="shared" si="54"/>
        <v>GND</v>
      </c>
      <c r="C498" t="str">
        <f t="shared" si="55"/>
        <v>J3-GND</v>
      </c>
      <c r="D498" t="str">
        <f t="shared" si="56"/>
        <v>J3-F36</v>
      </c>
      <c r="E498" t="s">
        <v>271</v>
      </c>
      <c r="F498" t="s">
        <v>1398</v>
      </c>
      <c r="G498" t="s">
        <v>294</v>
      </c>
      <c r="L498" t="s">
        <v>1399</v>
      </c>
      <c r="M498" t="s">
        <v>288</v>
      </c>
      <c r="N498">
        <v>34.400799999999997</v>
      </c>
    </row>
    <row r="499" spans="1:14" x14ac:dyDescent="0.25">
      <c r="A499" t="str">
        <f t="shared" si="53"/>
        <v>J3-F39</v>
      </c>
      <c r="B499" t="str">
        <f t="shared" si="54"/>
        <v>GND</v>
      </c>
      <c r="C499" t="str">
        <f t="shared" si="55"/>
        <v>J3-GND</v>
      </c>
      <c r="D499" t="str">
        <f t="shared" si="56"/>
        <v>J3-F39</v>
      </c>
      <c r="E499" t="s">
        <v>271</v>
      </c>
      <c r="F499" t="s">
        <v>1400</v>
      </c>
      <c r="G499" t="s">
        <v>294</v>
      </c>
      <c r="L499" t="s">
        <v>1401</v>
      </c>
      <c r="M499" t="s">
        <v>288</v>
      </c>
      <c r="N499">
        <v>34.383899999999997</v>
      </c>
    </row>
    <row r="500" spans="1:14" x14ac:dyDescent="0.25">
      <c r="A500" t="str">
        <f t="shared" si="53"/>
        <v>J3-F40</v>
      </c>
      <c r="B500" t="str">
        <f t="shared" si="54"/>
        <v>FMC_ADJ</v>
      </c>
      <c r="C500" t="str">
        <f t="shared" si="55"/>
        <v>J3-FMC_ADJ</v>
      </c>
      <c r="D500" t="str">
        <f t="shared" si="56"/>
        <v>J3-F40</v>
      </c>
      <c r="E500" t="s">
        <v>271</v>
      </c>
      <c r="F500" t="s">
        <v>1402</v>
      </c>
      <c r="G500" t="s">
        <v>998</v>
      </c>
      <c r="L500" t="s">
        <v>1403</v>
      </c>
      <c r="M500" t="s">
        <v>288</v>
      </c>
      <c r="N500">
        <v>35.628500000000003</v>
      </c>
    </row>
    <row r="501" spans="1:14" x14ac:dyDescent="0.25">
      <c r="A501" t="str">
        <f t="shared" si="53"/>
        <v>J3-G1</v>
      </c>
      <c r="B501" t="str">
        <f t="shared" si="54"/>
        <v>GND</v>
      </c>
      <c r="C501" t="str">
        <f t="shared" si="55"/>
        <v>J3-GND</v>
      </c>
      <c r="D501" t="str">
        <f t="shared" si="56"/>
        <v>J3-G1</v>
      </c>
      <c r="E501" t="s">
        <v>271</v>
      </c>
      <c r="F501" t="s">
        <v>1404</v>
      </c>
      <c r="G501" t="s">
        <v>294</v>
      </c>
      <c r="L501" t="s">
        <v>1405</v>
      </c>
      <c r="M501" t="s">
        <v>288</v>
      </c>
      <c r="N501">
        <v>35.730899999999998</v>
      </c>
    </row>
    <row r="502" spans="1:14" x14ac:dyDescent="0.25">
      <c r="A502" t="str">
        <f t="shared" si="53"/>
        <v>J3-G4</v>
      </c>
      <c r="B502" t="str">
        <f t="shared" si="54"/>
        <v>GND</v>
      </c>
      <c r="C502" t="str">
        <f t="shared" si="55"/>
        <v>J3-GND</v>
      </c>
      <c r="D502" t="str">
        <f t="shared" si="56"/>
        <v>J3-G4</v>
      </c>
      <c r="E502" t="s">
        <v>271</v>
      </c>
      <c r="F502" t="s">
        <v>1406</v>
      </c>
      <c r="G502" t="s">
        <v>294</v>
      </c>
      <c r="L502" t="s">
        <v>1407</v>
      </c>
      <c r="M502" t="s">
        <v>288</v>
      </c>
      <c r="N502">
        <v>29.846299999999999</v>
      </c>
    </row>
    <row r="503" spans="1:14" x14ac:dyDescent="0.25">
      <c r="A503" t="str">
        <f t="shared" si="53"/>
        <v>J3-G5</v>
      </c>
      <c r="B503" t="str">
        <f t="shared" si="54"/>
        <v>GND</v>
      </c>
      <c r="C503" t="str">
        <f t="shared" si="55"/>
        <v>J3-GND</v>
      </c>
      <c r="D503" t="str">
        <f t="shared" si="56"/>
        <v>J3-G5</v>
      </c>
      <c r="E503" t="s">
        <v>271</v>
      </c>
      <c r="F503" t="s">
        <v>1408</v>
      </c>
      <c r="G503" t="s">
        <v>294</v>
      </c>
      <c r="L503" t="s">
        <v>1409</v>
      </c>
      <c r="M503" t="s">
        <v>288</v>
      </c>
      <c r="N503">
        <v>33.189399999999999</v>
      </c>
    </row>
    <row r="504" spans="1:14" x14ac:dyDescent="0.25">
      <c r="A504" t="str">
        <f t="shared" si="53"/>
        <v>J3-G8</v>
      </c>
      <c r="B504" t="str">
        <f t="shared" si="54"/>
        <v>GND</v>
      </c>
      <c r="C504" t="str">
        <f t="shared" si="55"/>
        <v>J3-GND</v>
      </c>
      <c r="D504" t="str">
        <f t="shared" si="56"/>
        <v>J3-G8</v>
      </c>
      <c r="E504" t="s">
        <v>271</v>
      </c>
      <c r="F504" t="s">
        <v>1410</v>
      </c>
      <c r="G504" t="s">
        <v>294</v>
      </c>
      <c r="L504" t="s">
        <v>1411</v>
      </c>
      <c r="M504" t="s">
        <v>288</v>
      </c>
      <c r="N504">
        <v>32.986400000000003</v>
      </c>
    </row>
    <row r="505" spans="1:14" x14ac:dyDescent="0.25">
      <c r="A505" t="str">
        <f t="shared" si="53"/>
        <v>J3-G11</v>
      </c>
      <c r="B505" t="str">
        <f t="shared" si="54"/>
        <v>GND</v>
      </c>
      <c r="C505" t="str">
        <f t="shared" si="55"/>
        <v>J3-GND</v>
      </c>
      <c r="D505" t="str">
        <f t="shared" si="56"/>
        <v>J3-G11</v>
      </c>
      <c r="E505" t="s">
        <v>271</v>
      </c>
      <c r="F505" t="s">
        <v>1412</v>
      </c>
      <c r="G505" t="s">
        <v>294</v>
      </c>
      <c r="L505" t="s">
        <v>1413</v>
      </c>
      <c r="M505" t="s">
        <v>288</v>
      </c>
      <c r="N505">
        <v>37.147199999999998</v>
      </c>
    </row>
    <row r="506" spans="1:14" x14ac:dyDescent="0.25">
      <c r="A506" t="str">
        <f t="shared" si="53"/>
        <v>J3-G14</v>
      </c>
      <c r="B506" t="str">
        <f t="shared" si="54"/>
        <v>GND</v>
      </c>
      <c r="C506" t="str">
        <f t="shared" si="55"/>
        <v>J3-GND</v>
      </c>
      <c r="D506" t="str">
        <f t="shared" si="56"/>
        <v>J3-G14</v>
      </c>
      <c r="E506" t="s">
        <v>271</v>
      </c>
      <c r="F506" t="s">
        <v>1414</v>
      </c>
      <c r="G506" t="s">
        <v>294</v>
      </c>
      <c r="L506" t="s">
        <v>1415</v>
      </c>
      <c r="M506" t="s">
        <v>288</v>
      </c>
      <c r="N506">
        <v>37.020099999999999</v>
      </c>
    </row>
    <row r="507" spans="1:14" x14ac:dyDescent="0.25">
      <c r="A507" t="str">
        <f t="shared" si="53"/>
        <v>J3-G17</v>
      </c>
      <c r="B507" t="str">
        <f t="shared" si="54"/>
        <v>GND</v>
      </c>
      <c r="C507" t="str">
        <f t="shared" si="55"/>
        <v>J3-GND</v>
      </c>
      <c r="D507" t="str">
        <f t="shared" si="56"/>
        <v>J3-G17</v>
      </c>
      <c r="E507" t="s">
        <v>271</v>
      </c>
      <c r="F507" t="s">
        <v>1416</v>
      </c>
      <c r="G507" t="s">
        <v>294</v>
      </c>
      <c r="L507" t="s">
        <v>1417</v>
      </c>
      <c r="M507" t="s">
        <v>288</v>
      </c>
      <c r="N507">
        <v>19.877700000000001</v>
      </c>
    </row>
    <row r="508" spans="1:14" x14ac:dyDescent="0.25">
      <c r="A508" t="str">
        <f t="shared" si="53"/>
        <v>J3-G20</v>
      </c>
      <c r="B508" t="str">
        <f t="shared" si="54"/>
        <v>GND</v>
      </c>
      <c r="C508" t="str">
        <f t="shared" si="55"/>
        <v>J3-GND</v>
      </c>
      <c r="D508" t="str">
        <f t="shared" si="56"/>
        <v>J3-G20</v>
      </c>
      <c r="E508" t="s">
        <v>271</v>
      </c>
      <c r="F508" t="s">
        <v>1418</v>
      </c>
      <c r="G508" t="s">
        <v>294</v>
      </c>
      <c r="L508" t="s">
        <v>1419</v>
      </c>
      <c r="M508" t="s">
        <v>288</v>
      </c>
      <c r="N508">
        <v>20.030899999999999</v>
      </c>
    </row>
    <row r="509" spans="1:14" x14ac:dyDescent="0.25">
      <c r="A509" t="str">
        <f t="shared" si="53"/>
        <v>J3-G23</v>
      </c>
      <c r="B509" t="str">
        <f t="shared" si="54"/>
        <v>GND</v>
      </c>
      <c r="C509" t="str">
        <f t="shared" si="55"/>
        <v>J3-GND</v>
      </c>
      <c r="D509" t="str">
        <f t="shared" si="56"/>
        <v>J3-G23</v>
      </c>
      <c r="E509" t="s">
        <v>271</v>
      </c>
      <c r="F509" t="s">
        <v>1420</v>
      </c>
      <c r="G509" t="s">
        <v>294</v>
      </c>
      <c r="L509" t="s">
        <v>1421</v>
      </c>
      <c r="M509" t="s">
        <v>288</v>
      </c>
      <c r="N509">
        <v>19.587499999999999</v>
      </c>
    </row>
    <row r="510" spans="1:14" x14ac:dyDescent="0.25">
      <c r="A510" t="str">
        <f t="shared" si="53"/>
        <v>J3-G26</v>
      </c>
      <c r="B510" t="str">
        <f t="shared" si="54"/>
        <v>GND</v>
      </c>
      <c r="C510" t="str">
        <f t="shared" si="55"/>
        <v>J3-GND</v>
      </c>
      <c r="D510" t="str">
        <f t="shared" si="56"/>
        <v>J3-G26</v>
      </c>
      <c r="E510" t="s">
        <v>271</v>
      </c>
      <c r="F510" t="s">
        <v>1422</v>
      </c>
      <c r="G510" t="s">
        <v>294</v>
      </c>
      <c r="L510" t="s">
        <v>1423</v>
      </c>
      <c r="M510" t="s">
        <v>288</v>
      </c>
      <c r="N510">
        <v>19.714300000000001</v>
      </c>
    </row>
    <row r="511" spans="1:14" x14ac:dyDescent="0.25">
      <c r="A511" t="str">
        <f t="shared" si="53"/>
        <v>J3-G29</v>
      </c>
      <c r="B511" t="str">
        <f t="shared" si="54"/>
        <v>GND</v>
      </c>
      <c r="C511" t="str">
        <f t="shared" si="55"/>
        <v>J3-GND</v>
      </c>
      <c r="D511" t="str">
        <f t="shared" si="56"/>
        <v>J3-G29</v>
      </c>
      <c r="E511" t="s">
        <v>271</v>
      </c>
      <c r="F511" t="s">
        <v>1424</v>
      </c>
      <c r="G511" t="s">
        <v>294</v>
      </c>
      <c r="L511" t="s">
        <v>1425</v>
      </c>
      <c r="M511" t="s">
        <v>288</v>
      </c>
      <c r="N511">
        <v>22.959700000000002</v>
      </c>
    </row>
    <row r="512" spans="1:14" x14ac:dyDescent="0.25">
      <c r="A512" t="str">
        <f t="shared" si="53"/>
        <v>J3-G32</v>
      </c>
      <c r="B512" t="str">
        <f t="shared" si="54"/>
        <v>GND</v>
      </c>
      <c r="C512" t="str">
        <f t="shared" si="55"/>
        <v>J3-GND</v>
      </c>
      <c r="D512" t="str">
        <f t="shared" si="56"/>
        <v>J3-G32</v>
      </c>
      <c r="E512" t="s">
        <v>271</v>
      </c>
      <c r="F512" t="s">
        <v>1426</v>
      </c>
      <c r="G512" t="s">
        <v>294</v>
      </c>
      <c r="L512" t="s">
        <v>1427</v>
      </c>
      <c r="M512" t="s">
        <v>288</v>
      </c>
      <c r="N512">
        <v>22.9526</v>
      </c>
    </row>
    <row r="513" spans="1:14" x14ac:dyDescent="0.25">
      <c r="A513" t="str">
        <f t="shared" si="53"/>
        <v>J3-G35</v>
      </c>
      <c r="B513" t="str">
        <f t="shared" si="54"/>
        <v>GND</v>
      </c>
      <c r="C513" t="str">
        <f t="shared" si="55"/>
        <v>J3-GND</v>
      </c>
      <c r="D513" t="str">
        <f t="shared" si="56"/>
        <v>J3-G35</v>
      </c>
      <c r="E513" t="s">
        <v>271</v>
      </c>
      <c r="F513" t="s">
        <v>1428</v>
      </c>
      <c r="G513" t="s">
        <v>294</v>
      </c>
      <c r="L513" t="s">
        <v>1429</v>
      </c>
      <c r="M513" t="s">
        <v>288</v>
      </c>
      <c r="N513">
        <v>29.9224</v>
      </c>
    </row>
    <row r="514" spans="1:14" x14ac:dyDescent="0.25">
      <c r="A514" t="str">
        <f t="shared" si="53"/>
        <v>J3-G38</v>
      </c>
      <c r="B514" t="str">
        <f t="shared" si="54"/>
        <v>GND</v>
      </c>
      <c r="C514" t="str">
        <f t="shared" si="55"/>
        <v>J3-GND</v>
      </c>
      <c r="D514" t="str">
        <f t="shared" si="56"/>
        <v>J3-G38</v>
      </c>
      <c r="E514" t="s">
        <v>271</v>
      </c>
      <c r="F514" t="s">
        <v>1430</v>
      </c>
      <c r="G514" t="s">
        <v>294</v>
      </c>
      <c r="L514" t="s">
        <v>1431</v>
      </c>
      <c r="M514" t="s">
        <v>288</v>
      </c>
      <c r="N514">
        <v>23.352900000000002</v>
      </c>
    </row>
    <row r="515" spans="1:14" x14ac:dyDescent="0.25">
      <c r="A515" t="str">
        <f t="shared" si="53"/>
        <v>J3-G39</v>
      </c>
      <c r="B515" t="str">
        <f t="shared" si="54"/>
        <v>FMC_ADJ</v>
      </c>
      <c r="C515" t="str">
        <f t="shared" si="55"/>
        <v>J3-FMC_ADJ</v>
      </c>
      <c r="D515" t="str">
        <f t="shared" si="56"/>
        <v>J3-G39</v>
      </c>
      <c r="E515" t="s">
        <v>271</v>
      </c>
      <c r="F515" t="s">
        <v>1432</v>
      </c>
      <c r="G515" t="s">
        <v>998</v>
      </c>
      <c r="L515" t="s">
        <v>1433</v>
      </c>
      <c r="M515" t="s">
        <v>288</v>
      </c>
      <c r="N515">
        <v>23.388100000000001</v>
      </c>
    </row>
    <row r="516" spans="1:14" x14ac:dyDescent="0.25">
      <c r="A516" t="str">
        <f t="shared" si="53"/>
        <v>J3-G40</v>
      </c>
      <c r="B516" t="str">
        <f t="shared" si="54"/>
        <v>GND</v>
      </c>
      <c r="C516" t="str">
        <f t="shared" si="55"/>
        <v>J3-GND</v>
      </c>
      <c r="D516" t="str">
        <f t="shared" si="56"/>
        <v>J3-G40</v>
      </c>
      <c r="E516" t="s">
        <v>271</v>
      </c>
      <c r="F516" t="s">
        <v>1434</v>
      </c>
      <c r="G516" t="s">
        <v>294</v>
      </c>
      <c r="L516" t="s">
        <v>1435</v>
      </c>
      <c r="M516" t="s">
        <v>288</v>
      </c>
      <c r="N516">
        <v>32.127600000000001</v>
      </c>
    </row>
    <row r="517" spans="1:14" x14ac:dyDescent="0.25">
      <c r="A517" t="str">
        <f t="shared" si="53"/>
        <v>J3-H1</v>
      </c>
      <c r="B517" t="str">
        <f t="shared" si="54"/>
        <v>NetJ3_H1</v>
      </c>
      <c r="C517" t="str">
        <f t="shared" si="55"/>
        <v>J3-NetJ3_H1</v>
      </c>
      <c r="D517" t="str">
        <f t="shared" si="56"/>
        <v>J3-H1</v>
      </c>
      <c r="E517" t="s">
        <v>271</v>
      </c>
      <c r="F517" t="s">
        <v>1436</v>
      </c>
      <c r="G517" t="s">
        <v>1437</v>
      </c>
      <c r="L517" t="s">
        <v>1438</v>
      </c>
      <c r="M517" t="s">
        <v>288</v>
      </c>
      <c r="N517">
        <v>32.177900000000001</v>
      </c>
    </row>
    <row r="518" spans="1:14" x14ac:dyDescent="0.25">
      <c r="A518" t="str">
        <f t="shared" ref="A518:A581" si="57">$E518&amp;"-"&amp;$F518</f>
        <v>J3-H3</v>
      </c>
      <c r="B518" t="str">
        <f t="shared" ref="B518:B581" si="58">IF(OR(E518=$A$2,E518=$B$2,E518=$C$2,E518=$D$2),"--",G518)</f>
        <v>GND</v>
      </c>
      <c r="C518" t="str">
        <f t="shared" ref="C518:C581" si="59">$E518&amp;"-"&amp;$G518</f>
        <v>J3-GND</v>
      </c>
      <c r="D518" t="str">
        <f t="shared" ref="D518:D581" si="60">A518</f>
        <v>J3-H3</v>
      </c>
      <c r="E518" t="s">
        <v>271</v>
      </c>
      <c r="F518" t="s">
        <v>1439</v>
      </c>
      <c r="G518" t="s">
        <v>294</v>
      </c>
      <c r="L518" t="s">
        <v>1440</v>
      </c>
      <c r="M518" t="s">
        <v>288</v>
      </c>
      <c r="N518">
        <v>32.208500000000001</v>
      </c>
    </row>
    <row r="519" spans="1:14" x14ac:dyDescent="0.25">
      <c r="A519" t="str">
        <f t="shared" si="57"/>
        <v>J3-H6</v>
      </c>
      <c r="B519" t="str">
        <f t="shared" si="58"/>
        <v>GND</v>
      </c>
      <c r="C519" t="str">
        <f t="shared" si="59"/>
        <v>J3-GND</v>
      </c>
      <c r="D519" t="str">
        <f t="shared" si="60"/>
        <v>J3-H6</v>
      </c>
      <c r="E519" t="s">
        <v>271</v>
      </c>
      <c r="F519" t="s">
        <v>1441</v>
      </c>
      <c r="G519" t="s">
        <v>294</v>
      </c>
      <c r="L519" t="s">
        <v>1442</v>
      </c>
      <c r="M519" t="s">
        <v>288</v>
      </c>
      <c r="N519">
        <v>32.241799999999998</v>
      </c>
    </row>
    <row r="520" spans="1:14" x14ac:dyDescent="0.25">
      <c r="A520" t="str">
        <f t="shared" si="57"/>
        <v>J3-H9</v>
      </c>
      <c r="B520" t="str">
        <f t="shared" si="58"/>
        <v>GND</v>
      </c>
      <c r="C520" t="str">
        <f t="shared" si="59"/>
        <v>J3-GND</v>
      </c>
      <c r="D520" t="str">
        <f t="shared" si="60"/>
        <v>J3-H9</v>
      </c>
      <c r="E520" t="s">
        <v>271</v>
      </c>
      <c r="F520" t="s">
        <v>1443</v>
      </c>
      <c r="G520" t="s">
        <v>294</v>
      </c>
      <c r="L520" t="s">
        <v>1444</v>
      </c>
      <c r="M520" t="s">
        <v>288</v>
      </c>
      <c r="N520">
        <v>29.251100000000001</v>
      </c>
    </row>
    <row r="521" spans="1:14" x14ac:dyDescent="0.25">
      <c r="A521" t="str">
        <f t="shared" si="57"/>
        <v>J3-H12</v>
      </c>
      <c r="B521" t="str">
        <f t="shared" si="58"/>
        <v>GND</v>
      </c>
      <c r="C521" t="str">
        <f t="shared" si="59"/>
        <v>J3-GND</v>
      </c>
      <c r="D521" t="str">
        <f t="shared" si="60"/>
        <v>J3-H12</v>
      </c>
      <c r="E521" t="s">
        <v>271</v>
      </c>
      <c r="F521" t="s">
        <v>1445</v>
      </c>
      <c r="G521" t="s">
        <v>294</v>
      </c>
      <c r="L521" t="s">
        <v>1446</v>
      </c>
      <c r="M521" t="s">
        <v>288</v>
      </c>
      <c r="N521">
        <v>29.428799999999999</v>
      </c>
    </row>
    <row r="522" spans="1:14" x14ac:dyDescent="0.25">
      <c r="A522" t="str">
        <f t="shared" si="57"/>
        <v>J3-H15</v>
      </c>
      <c r="B522" t="str">
        <f t="shared" si="58"/>
        <v>GND</v>
      </c>
      <c r="C522" t="str">
        <f t="shared" si="59"/>
        <v>J3-GND</v>
      </c>
      <c r="D522" t="str">
        <f t="shared" si="60"/>
        <v>J3-H15</v>
      </c>
      <c r="E522" t="s">
        <v>271</v>
      </c>
      <c r="F522" t="s">
        <v>1447</v>
      </c>
      <c r="G522" t="s">
        <v>294</v>
      </c>
      <c r="L522" t="s">
        <v>1448</v>
      </c>
      <c r="M522" t="s">
        <v>288</v>
      </c>
      <c r="N522">
        <v>30.186800000000002</v>
      </c>
    </row>
    <row r="523" spans="1:14" x14ac:dyDescent="0.25">
      <c r="A523" t="str">
        <f t="shared" si="57"/>
        <v>J3-H18</v>
      </c>
      <c r="B523" t="str">
        <f t="shared" si="58"/>
        <v>GND</v>
      </c>
      <c r="C523" t="str">
        <f t="shared" si="59"/>
        <v>J3-GND</v>
      </c>
      <c r="D523" t="str">
        <f t="shared" si="60"/>
        <v>J3-H18</v>
      </c>
      <c r="E523" t="s">
        <v>271</v>
      </c>
      <c r="F523" t="s">
        <v>1449</v>
      </c>
      <c r="G523" t="s">
        <v>294</v>
      </c>
      <c r="L523" t="s">
        <v>1450</v>
      </c>
      <c r="M523" t="s">
        <v>288</v>
      </c>
      <c r="N523">
        <v>30.1008</v>
      </c>
    </row>
    <row r="524" spans="1:14" x14ac:dyDescent="0.25">
      <c r="A524" t="str">
        <f t="shared" si="57"/>
        <v>J3-H21</v>
      </c>
      <c r="B524" t="str">
        <f t="shared" si="58"/>
        <v>GND</v>
      </c>
      <c r="C524" t="str">
        <f t="shared" si="59"/>
        <v>J3-GND</v>
      </c>
      <c r="D524" t="str">
        <f t="shared" si="60"/>
        <v>J3-H21</v>
      </c>
      <c r="E524" t="s">
        <v>271</v>
      </c>
      <c r="F524" t="s">
        <v>1451</v>
      </c>
      <c r="G524" t="s">
        <v>294</v>
      </c>
      <c r="L524" t="s">
        <v>1452</v>
      </c>
      <c r="M524" t="s">
        <v>288</v>
      </c>
      <c r="N524">
        <v>28.813400000000001</v>
      </c>
    </row>
    <row r="525" spans="1:14" x14ac:dyDescent="0.25">
      <c r="A525" t="str">
        <f t="shared" si="57"/>
        <v>J3-H24</v>
      </c>
      <c r="B525" t="str">
        <f t="shared" si="58"/>
        <v>GND</v>
      </c>
      <c r="C525" t="str">
        <f t="shared" si="59"/>
        <v>J3-GND</v>
      </c>
      <c r="D525" t="str">
        <f t="shared" si="60"/>
        <v>J3-H24</v>
      </c>
      <c r="E525" t="s">
        <v>271</v>
      </c>
      <c r="F525" t="s">
        <v>1453</v>
      </c>
      <c r="G525" t="s">
        <v>294</v>
      </c>
      <c r="L525" t="s">
        <v>1454</v>
      </c>
      <c r="M525" t="s">
        <v>288</v>
      </c>
      <c r="N525">
        <v>28.788</v>
      </c>
    </row>
    <row r="526" spans="1:14" x14ac:dyDescent="0.25">
      <c r="A526" t="str">
        <f t="shared" si="57"/>
        <v>J3-H27</v>
      </c>
      <c r="B526" t="str">
        <f t="shared" si="58"/>
        <v>GND</v>
      </c>
      <c r="C526" t="str">
        <f t="shared" si="59"/>
        <v>J3-GND</v>
      </c>
      <c r="D526" t="str">
        <f t="shared" si="60"/>
        <v>J3-H27</v>
      </c>
      <c r="E526" t="s">
        <v>271</v>
      </c>
      <c r="F526" t="s">
        <v>1455</v>
      </c>
      <c r="G526" t="s">
        <v>294</v>
      </c>
      <c r="L526" t="s">
        <v>1456</v>
      </c>
      <c r="M526" t="s">
        <v>288</v>
      </c>
      <c r="N526">
        <v>34.479700000000001</v>
      </c>
    </row>
    <row r="527" spans="1:14" x14ac:dyDescent="0.25">
      <c r="A527" t="str">
        <f t="shared" si="57"/>
        <v>J3-H30</v>
      </c>
      <c r="B527" t="str">
        <f t="shared" si="58"/>
        <v>GND</v>
      </c>
      <c r="C527" t="str">
        <f t="shared" si="59"/>
        <v>J3-GND</v>
      </c>
      <c r="D527" t="str">
        <f t="shared" si="60"/>
        <v>J3-H30</v>
      </c>
      <c r="E527" t="s">
        <v>271</v>
      </c>
      <c r="F527" t="s">
        <v>1457</v>
      </c>
      <c r="G527" t="s">
        <v>294</v>
      </c>
      <c r="L527" t="s">
        <v>1458</v>
      </c>
      <c r="M527" t="s">
        <v>288</v>
      </c>
      <c r="N527">
        <v>34.376100000000001</v>
      </c>
    </row>
    <row r="528" spans="1:14" x14ac:dyDescent="0.25">
      <c r="A528" t="str">
        <f t="shared" si="57"/>
        <v>J3-H33</v>
      </c>
      <c r="B528" t="str">
        <f t="shared" si="58"/>
        <v>GND</v>
      </c>
      <c r="C528" t="str">
        <f t="shared" si="59"/>
        <v>J3-GND</v>
      </c>
      <c r="D528" t="str">
        <f t="shared" si="60"/>
        <v>J3-H33</v>
      </c>
      <c r="E528" t="s">
        <v>271</v>
      </c>
      <c r="F528" t="s">
        <v>1459</v>
      </c>
      <c r="G528" t="s">
        <v>294</v>
      </c>
      <c r="L528" t="s">
        <v>1460</v>
      </c>
      <c r="M528" t="s">
        <v>288</v>
      </c>
      <c r="N528">
        <v>21.930299999999999</v>
      </c>
    </row>
    <row r="529" spans="1:14" x14ac:dyDescent="0.25">
      <c r="A529" t="str">
        <f t="shared" si="57"/>
        <v>J3-H36</v>
      </c>
      <c r="B529" t="str">
        <f t="shared" si="58"/>
        <v>GND</v>
      </c>
      <c r="C529" t="str">
        <f t="shared" si="59"/>
        <v>J3-GND</v>
      </c>
      <c r="D529" t="str">
        <f t="shared" si="60"/>
        <v>J3-H36</v>
      </c>
      <c r="E529" t="s">
        <v>271</v>
      </c>
      <c r="F529" t="s">
        <v>1461</v>
      </c>
      <c r="G529" t="s">
        <v>294</v>
      </c>
      <c r="L529" t="s">
        <v>1462</v>
      </c>
      <c r="M529" t="s">
        <v>288</v>
      </c>
      <c r="N529">
        <v>21.796399999999998</v>
      </c>
    </row>
    <row r="530" spans="1:14" x14ac:dyDescent="0.25">
      <c r="A530" t="str">
        <f t="shared" si="57"/>
        <v>J3-H39</v>
      </c>
      <c r="B530" t="str">
        <f t="shared" si="58"/>
        <v>GND</v>
      </c>
      <c r="C530" t="str">
        <f t="shared" si="59"/>
        <v>J3-GND</v>
      </c>
      <c r="D530" t="str">
        <f t="shared" si="60"/>
        <v>J3-H39</v>
      </c>
      <c r="E530" t="s">
        <v>271</v>
      </c>
      <c r="F530" t="s">
        <v>1463</v>
      </c>
      <c r="G530" t="s">
        <v>294</v>
      </c>
      <c r="L530" t="s">
        <v>1464</v>
      </c>
      <c r="M530" t="s">
        <v>288</v>
      </c>
      <c r="N530">
        <v>53.228400000000001</v>
      </c>
    </row>
    <row r="531" spans="1:14" x14ac:dyDescent="0.25">
      <c r="A531" t="str">
        <f t="shared" si="57"/>
        <v>J3-H40</v>
      </c>
      <c r="B531" t="str">
        <f t="shared" si="58"/>
        <v>FMC_ADJ</v>
      </c>
      <c r="C531" t="str">
        <f t="shared" si="59"/>
        <v>J3-FMC_ADJ</v>
      </c>
      <c r="D531" t="str">
        <f t="shared" si="60"/>
        <v>J3-H40</v>
      </c>
      <c r="E531" t="s">
        <v>271</v>
      </c>
      <c r="F531" t="s">
        <v>1465</v>
      </c>
      <c r="G531" t="s">
        <v>998</v>
      </c>
      <c r="L531" t="s">
        <v>1466</v>
      </c>
      <c r="M531" t="s">
        <v>288</v>
      </c>
      <c r="N531">
        <v>53.228400000000001</v>
      </c>
    </row>
    <row r="532" spans="1:14" x14ac:dyDescent="0.25">
      <c r="A532" t="str">
        <f t="shared" si="57"/>
        <v>J3-J1</v>
      </c>
      <c r="B532" t="str">
        <f t="shared" si="58"/>
        <v>GND</v>
      </c>
      <c r="C532" t="str">
        <f t="shared" si="59"/>
        <v>J3-GND</v>
      </c>
      <c r="D532" t="str">
        <f t="shared" si="60"/>
        <v>J3-J1</v>
      </c>
      <c r="E532" t="s">
        <v>271</v>
      </c>
      <c r="F532" t="s">
        <v>169</v>
      </c>
      <c r="G532" t="s">
        <v>294</v>
      </c>
      <c r="L532" t="s">
        <v>1467</v>
      </c>
      <c r="M532" t="s">
        <v>288</v>
      </c>
      <c r="N532">
        <v>36.188499999999998</v>
      </c>
    </row>
    <row r="533" spans="1:14" x14ac:dyDescent="0.25">
      <c r="A533" t="str">
        <f t="shared" si="57"/>
        <v>J3-J4</v>
      </c>
      <c r="B533" t="str">
        <f t="shared" si="58"/>
        <v>GND</v>
      </c>
      <c r="C533" t="str">
        <f t="shared" si="59"/>
        <v>J3-GND</v>
      </c>
      <c r="D533" t="str">
        <f t="shared" si="60"/>
        <v>J3-J4</v>
      </c>
      <c r="E533" t="s">
        <v>271</v>
      </c>
      <c r="F533" t="s">
        <v>1468</v>
      </c>
      <c r="G533" t="s">
        <v>294</v>
      </c>
      <c r="L533" t="s">
        <v>1469</v>
      </c>
      <c r="M533" t="s">
        <v>288</v>
      </c>
      <c r="N533">
        <v>1.43</v>
      </c>
    </row>
    <row r="534" spans="1:14" x14ac:dyDescent="0.25">
      <c r="A534" t="str">
        <f t="shared" si="57"/>
        <v>J3-J5</v>
      </c>
      <c r="B534" t="str">
        <f t="shared" si="58"/>
        <v>GND</v>
      </c>
      <c r="C534" t="str">
        <f t="shared" si="59"/>
        <v>J3-GND</v>
      </c>
      <c r="D534" t="str">
        <f t="shared" si="60"/>
        <v>J3-J5</v>
      </c>
      <c r="E534" t="s">
        <v>271</v>
      </c>
      <c r="F534" t="s">
        <v>1470</v>
      </c>
      <c r="G534" t="s">
        <v>294</v>
      </c>
      <c r="L534" t="s">
        <v>1471</v>
      </c>
      <c r="M534" t="s">
        <v>288</v>
      </c>
      <c r="N534">
        <v>1.43</v>
      </c>
    </row>
    <row r="535" spans="1:14" x14ac:dyDescent="0.25">
      <c r="A535" t="str">
        <f t="shared" si="57"/>
        <v>J3-J8</v>
      </c>
      <c r="B535" t="str">
        <f t="shared" si="58"/>
        <v>GND</v>
      </c>
      <c r="C535" t="str">
        <f t="shared" si="59"/>
        <v>J3-GND</v>
      </c>
      <c r="D535" t="str">
        <f t="shared" si="60"/>
        <v>J3-J8</v>
      </c>
      <c r="E535" t="s">
        <v>271</v>
      </c>
      <c r="F535" t="s">
        <v>1472</v>
      </c>
      <c r="G535" t="s">
        <v>294</v>
      </c>
      <c r="L535" t="s">
        <v>1473</v>
      </c>
      <c r="M535" t="s">
        <v>288</v>
      </c>
      <c r="N535">
        <v>54.354300000000002</v>
      </c>
    </row>
    <row r="536" spans="1:14" x14ac:dyDescent="0.25">
      <c r="A536" t="str">
        <f t="shared" si="57"/>
        <v>J3-J11</v>
      </c>
      <c r="B536" t="str">
        <f t="shared" si="58"/>
        <v>GND</v>
      </c>
      <c r="C536" t="str">
        <f t="shared" si="59"/>
        <v>J3-GND</v>
      </c>
      <c r="D536" t="str">
        <f t="shared" si="60"/>
        <v>J3-J11</v>
      </c>
      <c r="E536" t="s">
        <v>271</v>
      </c>
      <c r="F536" t="s">
        <v>1474</v>
      </c>
      <c r="G536" t="s">
        <v>294</v>
      </c>
      <c r="L536" t="s">
        <v>1475</v>
      </c>
      <c r="M536" t="s">
        <v>288</v>
      </c>
      <c r="N536">
        <v>53.031999999999996</v>
      </c>
    </row>
    <row r="537" spans="1:14" x14ac:dyDescent="0.25">
      <c r="A537" t="str">
        <f t="shared" si="57"/>
        <v>J3-J14</v>
      </c>
      <c r="B537" t="str">
        <f t="shared" si="58"/>
        <v>GND</v>
      </c>
      <c r="C537" t="str">
        <f t="shared" si="59"/>
        <v>J3-GND</v>
      </c>
      <c r="D537" t="str">
        <f t="shared" si="60"/>
        <v>J3-J14</v>
      </c>
      <c r="E537" t="s">
        <v>271</v>
      </c>
      <c r="F537" t="s">
        <v>1476</v>
      </c>
      <c r="G537" t="s">
        <v>294</v>
      </c>
      <c r="L537" t="s">
        <v>1477</v>
      </c>
      <c r="M537" t="s">
        <v>288</v>
      </c>
      <c r="N537">
        <v>53.414099999999998</v>
      </c>
    </row>
    <row r="538" spans="1:14" x14ac:dyDescent="0.25">
      <c r="A538" t="str">
        <f t="shared" si="57"/>
        <v>J3-J17</v>
      </c>
      <c r="B538" t="str">
        <f t="shared" si="58"/>
        <v>GND</v>
      </c>
      <c r="C538" t="str">
        <f t="shared" si="59"/>
        <v>J3-GND</v>
      </c>
      <c r="D538" t="str">
        <f t="shared" si="60"/>
        <v>J3-J17</v>
      </c>
      <c r="E538" t="s">
        <v>271</v>
      </c>
      <c r="F538" t="s">
        <v>1478</v>
      </c>
      <c r="G538" t="s">
        <v>294</v>
      </c>
      <c r="L538" t="s">
        <v>1479</v>
      </c>
      <c r="M538" t="s">
        <v>288</v>
      </c>
      <c r="N538">
        <v>53.448700000000002</v>
      </c>
    </row>
    <row r="539" spans="1:14" x14ac:dyDescent="0.25">
      <c r="A539" t="str">
        <f t="shared" si="57"/>
        <v>J3-J20</v>
      </c>
      <c r="B539" t="str">
        <f t="shared" si="58"/>
        <v>GND</v>
      </c>
      <c r="C539" t="str">
        <f t="shared" si="59"/>
        <v>J3-GND</v>
      </c>
      <c r="D539" t="str">
        <f t="shared" si="60"/>
        <v>J3-J20</v>
      </c>
      <c r="E539" t="s">
        <v>271</v>
      </c>
      <c r="F539" t="s">
        <v>1480</v>
      </c>
      <c r="G539" t="s">
        <v>294</v>
      </c>
      <c r="L539" t="s">
        <v>1481</v>
      </c>
      <c r="M539" t="s">
        <v>288</v>
      </c>
      <c r="N539">
        <v>52.990900000000003</v>
      </c>
    </row>
    <row r="540" spans="1:14" x14ac:dyDescent="0.25">
      <c r="A540" t="str">
        <f t="shared" si="57"/>
        <v>J3-J23</v>
      </c>
      <c r="B540" t="str">
        <f t="shared" si="58"/>
        <v>GND</v>
      </c>
      <c r="C540" t="str">
        <f t="shared" si="59"/>
        <v>J3-GND</v>
      </c>
      <c r="D540" t="str">
        <f t="shared" si="60"/>
        <v>J3-J23</v>
      </c>
      <c r="E540" t="s">
        <v>271</v>
      </c>
      <c r="F540" t="s">
        <v>1482</v>
      </c>
      <c r="G540" t="s">
        <v>294</v>
      </c>
      <c r="L540" t="s">
        <v>1483</v>
      </c>
      <c r="M540" t="s">
        <v>288</v>
      </c>
      <c r="N540">
        <v>51.8431</v>
      </c>
    </row>
    <row r="541" spans="1:14" x14ac:dyDescent="0.25">
      <c r="A541" t="str">
        <f t="shared" si="57"/>
        <v>J3-J26</v>
      </c>
      <c r="B541" t="str">
        <f t="shared" si="58"/>
        <v>GND</v>
      </c>
      <c r="C541" t="str">
        <f t="shared" si="59"/>
        <v>J3-GND</v>
      </c>
      <c r="D541" t="str">
        <f t="shared" si="60"/>
        <v>J3-J26</v>
      </c>
      <c r="E541" t="s">
        <v>271</v>
      </c>
      <c r="F541" t="s">
        <v>1484</v>
      </c>
      <c r="G541" t="s">
        <v>294</v>
      </c>
      <c r="L541" t="s">
        <v>1485</v>
      </c>
      <c r="M541" t="s">
        <v>288</v>
      </c>
      <c r="N541">
        <v>54.401699999999998</v>
      </c>
    </row>
    <row r="542" spans="1:14" x14ac:dyDescent="0.25">
      <c r="A542" t="str">
        <f t="shared" si="57"/>
        <v>J3-J29</v>
      </c>
      <c r="B542" t="str">
        <f t="shared" si="58"/>
        <v>GND</v>
      </c>
      <c r="C542" t="str">
        <f t="shared" si="59"/>
        <v>J3-GND</v>
      </c>
      <c r="D542" t="str">
        <f t="shared" si="60"/>
        <v>J3-J29</v>
      </c>
      <c r="E542" t="s">
        <v>271</v>
      </c>
      <c r="F542" t="s">
        <v>1486</v>
      </c>
      <c r="G542" t="s">
        <v>294</v>
      </c>
      <c r="L542" t="s">
        <v>1487</v>
      </c>
      <c r="M542" t="s">
        <v>288</v>
      </c>
      <c r="N542">
        <v>54.405900000000003</v>
      </c>
    </row>
    <row r="543" spans="1:14" x14ac:dyDescent="0.25">
      <c r="A543" t="str">
        <f t="shared" si="57"/>
        <v>J3-J32</v>
      </c>
      <c r="B543" t="str">
        <f t="shared" si="58"/>
        <v>GND</v>
      </c>
      <c r="C543" t="str">
        <f t="shared" si="59"/>
        <v>J3-GND</v>
      </c>
      <c r="D543" t="str">
        <f t="shared" si="60"/>
        <v>J3-J32</v>
      </c>
      <c r="E543" t="s">
        <v>271</v>
      </c>
      <c r="F543" t="s">
        <v>1488</v>
      </c>
      <c r="G543" t="s">
        <v>294</v>
      </c>
      <c r="L543" t="s">
        <v>1489</v>
      </c>
      <c r="M543" t="s">
        <v>288</v>
      </c>
      <c r="N543">
        <v>47.950400000000002</v>
      </c>
    </row>
    <row r="544" spans="1:14" x14ac:dyDescent="0.25">
      <c r="A544" t="str">
        <f t="shared" si="57"/>
        <v>J3-J35</v>
      </c>
      <c r="B544" t="str">
        <f t="shared" si="58"/>
        <v>GND</v>
      </c>
      <c r="C544" t="str">
        <f t="shared" si="59"/>
        <v>J3-GND</v>
      </c>
      <c r="D544" t="str">
        <f t="shared" si="60"/>
        <v>J3-J35</v>
      </c>
      <c r="E544" t="s">
        <v>271</v>
      </c>
      <c r="F544" t="s">
        <v>1490</v>
      </c>
      <c r="G544" t="s">
        <v>294</v>
      </c>
      <c r="L544" t="s">
        <v>1491</v>
      </c>
      <c r="M544" t="s">
        <v>288</v>
      </c>
      <c r="N544">
        <v>47.731200000000001</v>
      </c>
    </row>
    <row r="545" spans="1:14" x14ac:dyDescent="0.25">
      <c r="A545" t="str">
        <f t="shared" si="57"/>
        <v>J3-J38</v>
      </c>
      <c r="B545" t="str">
        <f t="shared" si="58"/>
        <v>GND</v>
      </c>
      <c r="C545" t="str">
        <f t="shared" si="59"/>
        <v>J3-GND</v>
      </c>
      <c r="D545" t="str">
        <f t="shared" si="60"/>
        <v>J3-J38</v>
      </c>
      <c r="E545" t="s">
        <v>271</v>
      </c>
      <c r="F545" t="s">
        <v>1492</v>
      </c>
      <c r="G545" t="s">
        <v>294</v>
      </c>
      <c r="L545" t="s">
        <v>1493</v>
      </c>
      <c r="M545" t="s">
        <v>288</v>
      </c>
      <c r="N545">
        <v>55.382100000000001</v>
      </c>
    </row>
    <row r="546" spans="1:14" x14ac:dyDescent="0.25">
      <c r="A546" t="str">
        <f t="shared" si="57"/>
        <v>J3-J39</v>
      </c>
      <c r="B546" t="str">
        <f t="shared" si="58"/>
        <v>NetJ3_J39</v>
      </c>
      <c r="C546" t="str">
        <f t="shared" si="59"/>
        <v>J3-NetJ3_J39</v>
      </c>
      <c r="D546" t="str">
        <f t="shared" si="60"/>
        <v>J3-J39</v>
      </c>
      <c r="E546" t="s">
        <v>271</v>
      </c>
      <c r="F546" t="s">
        <v>1494</v>
      </c>
      <c r="G546" t="s">
        <v>1495</v>
      </c>
      <c r="L546" t="s">
        <v>1496</v>
      </c>
      <c r="M546" t="s">
        <v>288</v>
      </c>
      <c r="N546">
        <v>55.459200000000003</v>
      </c>
    </row>
    <row r="547" spans="1:14" x14ac:dyDescent="0.25">
      <c r="A547" t="str">
        <f t="shared" si="57"/>
        <v>J3-J40</v>
      </c>
      <c r="B547" t="str">
        <f t="shared" si="58"/>
        <v>GND</v>
      </c>
      <c r="C547" t="str">
        <f t="shared" si="59"/>
        <v>J3-GND</v>
      </c>
      <c r="D547" t="str">
        <f t="shared" si="60"/>
        <v>J3-J40</v>
      </c>
      <c r="E547" t="s">
        <v>271</v>
      </c>
      <c r="F547" t="s">
        <v>1497</v>
      </c>
      <c r="G547" t="s">
        <v>294</v>
      </c>
      <c r="L547" t="s">
        <v>1498</v>
      </c>
      <c r="M547" t="s">
        <v>288</v>
      </c>
      <c r="N547">
        <v>25.624500000000001</v>
      </c>
    </row>
    <row r="548" spans="1:14" x14ac:dyDescent="0.25">
      <c r="A548" t="str">
        <f t="shared" si="57"/>
        <v>J3-K1</v>
      </c>
      <c r="B548" t="str">
        <f t="shared" si="58"/>
        <v>NetJ3_K1</v>
      </c>
      <c r="C548" t="str">
        <f t="shared" si="59"/>
        <v>J3-NetJ3_K1</v>
      </c>
      <c r="D548" t="str">
        <f t="shared" si="60"/>
        <v>J3-K1</v>
      </c>
      <c r="E548" t="s">
        <v>271</v>
      </c>
      <c r="F548" t="s">
        <v>1499</v>
      </c>
      <c r="G548" t="s">
        <v>1500</v>
      </c>
      <c r="L548" t="s">
        <v>1501</v>
      </c>
      <c r="M548" t="s">
        <v>288</v>
      </c>
      <c r="N548">
        <v>33.426200000000001</v>
      </c>
    </row>
    <row r="549" spans="1:14" x14ac:dyDescent="0.25">
      <c r="A549" t="str">
        <f t="shared" si="57"/>
        <v>J3-K2</v>
      </c>
      <c r="B549" t="str">
        <f t="shared" si="58"/>
        <v>GND</v>
      </c>
      <c r="C549" t="str">
        <f t="shared" si="59"/>
        <v>J3-GND</v>
      </c>
      <c r="D549" t="str">
        <f t="shared" si="60"/>
        <v>J3-K2</v>
      </c>
      <c r="E549" t="s">
        <v>271</v>
      </c>
      <c r="F549" t="s">
        <v>1502</v>
      </c>
      <c r="G549" t="s">
        <v>294</v>
      </c>
      <c r="L549" t="s">
        <v>1503</v>
      </c>
      <c r="M549" t="s">
        <v>288</v>
      </c>
      <c r="N549">
        <v>21.925699999999999</v>
      </c>
    </row>
    <row r="550" spans="1:14" x14ac:dyDescent="0.25">
      <c r="A550" t="str">
        <f t="shared" si="57"/>
        <v>J3-K3</v>
      </c>
      <c r="B550" t="str">
        <f t="shared" si="58"/>
        <v>GND</v>
      </c>
      <c r="C550" t="str">
        <f t="shared" si="59"/>
        <v>J3-GND</v>
      </c>
      <c r="D550" t="str">
        <f t="shared" si="60"/>
        <v>J3-K3</v>
      </c>
      <c r="E550" t="s">
        <v>271</v>
      </c>
      <c r="F550" t="s">
        <v>1504</v>
      </c>
      <c r="G550" t="s">
        <v>294</v>
      </c>
      <c r="L550" t="s">
        <v>1505</v>
      </c>
      <c r="M550" t="s">
        <v>288</v>
      </c>
      <c r="N550">
        <v>31.577000000000002</v>
      </c>
    </row>
    <row r="551" spans="1:14" x14ac:dyDescent="0.25">
      <c r="A551" t="str">
        <f t="shared" si="57"/>
        <v>J3-K6</v>
      </c>
      <c r="B551" t="str">
        <f t="shared" si="58"/>
        <v>GND</v>
      </c>
      <c r="C551" t="str">
        <f t="shared" si="59"/>
        <v>J3-GND</v>
      </c>
      <c r="D551" t="str">
        <f t="shared" si="60"/>
        <v>J3-K6</v>
      </c>
      <c r="E551" t="s">
        <v>271</v>
      </c>
      <c r="F551" t="s">
        <v>1506</v>
      </c>
      <c r="G551" t="s">
        <v>294</v>
      </c>
      <c r="L551" t="s">
        <v>1507</v>
      </c>
      <c r="M551" t="s">
        <v>288</v>
      </c>
      <c r="N551">
        <v>23.2118</v>
      </c>
    </row>
    <row r="552" spans="1:14" x14ac:dyDescent="0.25">
      <c r="A552" t="str">
        <f t="shared" si="57"/>
        <v>J3-K9</v>
      </c>
      <c r="B552" t="str">
        <f t="shared" si="58"/>
        <v>GND</v>
      </c>
      <c r="C552" t="str">
        <f t="shared" si="59"/>
        <v>J3-GND</v>
      </c>
      <c r="D552" t="str">
        <f t="shared" si="60"/>
        <v>J3-K9</v>
      </c>
      <c r="E552" t="s">
        <v>271</v>
      </c>
      <c r="F552" t="s">
        <v>1508</v>
      </c>
      <c r="G552" t="s">
        <v>294</v>
      </c>
      <c r="L552" t="s">
        <v>1509</v>
      </c>
      <c r="M552" t="s">
        <v>288</v>
      </c>
      <c r="N552">
        <v>23.3811</v>
      </c>
    </row>
    <row r="553" spans="1:14" x14ac:dyDescent="0.25">
      <c r="A553" t="str">
        <f t="shared" si="57"/>
        <v>J3-K12</v>
      </c>
      <c r="B553" t="str">
        <f t="shared" si="58"/>
        <v>GND</v>
      </c>
      <c r="C553" t="str">
        <f t="shared" si="59"/>
        <v>J3-GND</v>
      </c>
      <c r="D553" t="str">
        <f t="shared" si="60"/>
        <v>J3-K12</v>
      </c>
      <c r="E553" t="s">
        <v>271</v>
      </c>
      <c r="F553" t="s">
        <v>1510</v>
      </c>
      <c r="G553" t="s">
        <v>294</v>
      </c>
      <c r="L553" t="s">
        <v>1511</v>
      </c>
      <c r="M553" t="s">
        <v>288</v>
      </c>
      <c r="N553">
        <v>31.675000000000001</v>
      </c>
    </row>
    <row r="554" spans="1:14" x14ac:dyDescent="0.25">
      <c r="A554" t="str">
        <f t="shared" si="57"/>
        <v>J3-K15</v>
      </c>
      <c r="B554" t="str">
        <f t="shared" si="58"/>
        <v>GND</v>
      </c>
      <c r="C554" t="str">
        <f t="shared" si="59"/>
        <v>J3-GND</v>
      </c>
      <c r="D554" t="str">
        <f t="shared" si="60"/>
        <v>J3-K15</v>
      </c>
      <c r="E554" t="s">
        <v>271</v>
      </c>
      <c r="F554" t="s">
        <v>1512</v>
      </c>
      <c r="G554" t="s">
        <v>294</v>
      </c>
      <c r="L554" t="s">
        <v>1513</v>
      </c>
      <c r="M554" t="s">
        <v>288</v>
      </c>
      <c r="N554">
        <v>31.706499999999998</v>
      </c>
    </row>
    <row r="555" spans="1:14" x14ac:dyDescent="0.25">
      <c r="A555" t="str">
        <f t="shared" si="57"/>
        <v>J3-K18</v>
      </c>
      <c r="B555" t="str">
        <f t="shared" si="58"/>
        <v>GND</v>
      </c>
      <c r="C555" t="str">
        <f t="shared" si="59"/>
        <v>J3-GND</v>
      </c>
      <c r="D555" t="str">
        <f t="shared" si="60"/>
        <v>J3-K18</v>
      </c>
      <c r="E555" t="s">
        <v>271</v>
      </c>
      <c r="F555" t="s">
        <v>1514</v>
      </c>
      <c r="G555" t="s">
        <v>294</v>
      </c>
      <c r="L555" t="s">
        <v>1515</v>
      </c>
      <c r="M555" t="s">
        <v>288</v>
      </c>
      <c r="N555">
        <v>34.856099999999998</v>
      </c>
    </row>
    <row r="556" spans="1:14" x14ac:dyDescent="0.25">
      <c r="A556" t="str">
        <f t="shared" si="57"/>
        <v>J3-K21</v>
      </c>
      <c r="B556" t="str">
        <f t="shared" si="58"/>
        <v>GND</v>
      </c>
      <c r="C556" t="str">
        <f t="shared" si="59"/>
        <v>J3-GND</v>
      </c>
      <c r="D556" t="str">
        <f t="shared" si="60"/>
        <v>J3-K21</v>
      </c>
      <c r="E556" t="s">
        <v>271</v>
      </c>
      <c r="F556" t="s">
        <v>1516</v>
      </c>
      <c r="G556" t="s">
        <v>294</v>
      </c>
      <c r="L556" t="s">
        <v>1517</v>
      </c>
      <c r="M556" t="s">
        <v>288</v>
      </c>
      <c r="N556">
        <v>34.975200000000001</v>
      </c>
    </row>
    <row r="557" spans="1:14" x14ac:dyDescent="0.25">
      <c r="A557" t="str">
        <f t="shared" si="57"/>
        <v>J3-K24</v>
      </c>
      <c r="B557" t="str">
        <f t="shared" si="58"/>
        <v>GND</v>
      </c>
      <c r="C557" t="str">
        <f t="shared" si="59"/>
        <v>J3-GND</v>
      </c>
      <c r="D557" t="str">
        <f t="shared" si="60"/>
        <v>J3-K24</v>
      </c>
      <c r="E557" t="s">
        <v>271</v>
      </c>
      <c r="F557" t="s">
        <v>1518</v>
      </c>
      <c r="G557" t="s">
        <v>294</v>
      </c>
      <c r="L557" t="s">
        <v>1519</v>
      </c>
      <c r="M557" t="s">
        <v>288</v>
      </c>
      <c r="N557">
        <v>32.996499999999997</v>
      </c>
    </row>
    <row r="558" spans="1:14" x14ac:dyDescent="0.25">
      <c r="A558" t="str">
        <f t="shared" si="57"/>
        <v>J3-K27</v>
      </c>
      <c r="B558" t="str">
        <f t="shared" si="58"/>
        <v>GND</v>
      </c>
      <c r="C558" t="str">
        <f t="shared" si="59"/>
        <v>J3-GND</v>
      </c>
      <c r="D558" t="str">
        <f t="shared" si="60"/>
        <v>J3-K27</v>
      </c>
      <c r="E558" t="s">
        <v>271</v>
      </c>
      <c r="F558" t="s">
        <v>1520</v>
      </c>
      <c r="G558" t="s">
        <v>294</v>
      </c>
      <c r="L558" t="s">
        <v>1521</v>
      </c>
      <c r="M558" t="s">
        <v>288</v>
      </c>
      <c r="N558">
        <v>33.097700000000003</v>
      </c>
    </row>
    <row r="559" spans="1:14" x14ac:dyDescent="0.25">
      <c r="A559" t="str">
        <f t="shared" si="57"/>
        <v>J3-K30</v>
      </c>
      <c r="B559" t="str">
        <f t="shared" si="58"/>
        <v>GND</v>
      </c>
      <c r="C559" t="str">
        <f t="shared" si="59"/>
        <v>J3-GND</v>
      </c>
      <c r="D559" t="str">
        <f t="shared" si="60"/>
        <v>J3-K30</v>
      </c>
      <c r="E559" t="s">
        <v>271</v>
      </c>
      <c r="F559" t="s">
        <v>1522</v>
      </c>
      <c r="G559" t="s">
        <v>294</v>
      </c>
      <c r="L559" t="s">
        <v>1523</v>
      </c>
      <c r="M559" t="s">
        <v>288</v>
      </c>
      <c r="N559">
        <v>21.680099999999999</v>
      </c>
    </row>
    <row r="560" spans="1:14" x14ac:dyDescent="0.25">
      <c r="A560" t="str">
        <f t="shared" si="57"/>
        <v>J3-K33</v>
      </c>
      <c r="B560" t="str">
        <f t="shared" si="58"/>
        <v>GND</v>
      </c>
      <c r="C560" t="str">
        <f t="shared" si="59"/>
        <v>J3-GND</v>
      </c>
      <c r="D560" t="str">
        <f t="shared" si="60"/>
        <v>J3-K33</v>
      </c>
      <c r="E560" t="s">
        <v>271</v>
      </c>
      <c r="F560" t="s">
        <v>1524</v>
      </c>
      <c r="G560" t="s">
        <v>294</v>
      </c>
      <c r="L560" t="s">
        <v>1525</v>
      </c>
      <c r="M560" t="s">
        <v>288</v>
      </c>
      <c r="N560">
        <v>21.690899999999999</v>
      </c>
    </row>
    <row r="561" spans="1:14" x14ac:dyDescent="0.25">
      <c r="A561" t="str">
        <f t="shared" si="57"/>
        <v>J3-K36</v>
      </c>
      <c r="B561" t="str">
        <f t="shared" si="58"/>
        <v>GND</v>
      </c>
      <c r="C561" t="str">
        <f t="shared" si="59"/>
        <v>J3-GND</v>
      </c>
      <c r="D561" t="str">
        <f t="shared" si="60"/>
        <v>J3-K36</v>
      </c>
      <c r="E561" t="s">
        <v>271</v>
      </c>
      <c r="F561" t="s">
        <v>1526</v>
      </c>
      <c r="G561" t="s">
        <v>294</v>
      </c>
      <c r="L561" t="s">
        <v>1527</v>
      </c>
      <c r="M561" t="s">
        <v>288</v>
      </c>
      <c r="N561">
        <v>21.645900000000001</v>
      </c>
    </row>
    <row r="562" spans="1:14" x14ac:dyDescent="0.25">
      <c r="A562" t="str">
        <f t="shared" si="57"/>
        <v>J3-K39</v>
      </c>
      <c r="B562" t="str">
        <f t="shared" si="58"/>
        <v>GND</v>
      </c>
      <c r="C562" t="str">
        <f t="shared" si="59"/>
        <v>J3-GND</v>
      </c>
      <c r="D562" t="str">
        <f t="shared" si="60"/>
        <v>J3-K39</v>
      </c>
      <c r="E562" t="s">
        <v>271</v>
      </c>
      <c r="F562" t="s">
        <v>1528</v>
      </c>
      <c r="G562" t="s">
        <v>294</v>
      </c>
      <c r="L562" t="s">
        <v>1529</v>
      </c>
      <c r="M562" t="s">
        <v>288</v>
      </c>
      <c r="N562">
        <v>21.8857</v>
      </c>
    </row>
    <row r="563" spans="1:14" x14ac:dyDescent="0.25">
      <c r="A563" t="str">
        <f t="shared" si="57"/>
        <v>J3-K40</v>
      </c>
      <c r="B563" t="str">
        <f t="shared" si="58"/>
        <v>NetJ3_K40</v>
      </c>
      <c r="C563" t="str">
        <f t="shared" si="59"/>
        <v>J3-NetJ3_K40</v>
      </c>
      <c r="D563" t="str">
        <f t="shared" si="60"/>
        <v>J3-K40</v>
      </c>
      <c r="E563" t="s">
        <v>271</v>
      </c>
      <c r="F563" t="s">
        <v>1530</v>
      </c>
      <c r="G563" t="s">
        <v>1531</v>
      </c>
      <c r="L563" t="s">
        <v>1532</v>
      </c>
      <c r="M563" t="s">
        <v>288</v>
      </c>
      <c r="N563">
        <v>24.047699999999999</v>
      </c>
    </row>
    <row r="564" spans="1:14" x14ac:dyDescent="0.25">
      <c r="A564" t="str">
        <f t="shared" si="57"/>
        <v>J3-L1</v>
      </c>
      <c r="B564" t="str">
        <f t="shared" si="58"/>
        <v>NetJ3_L1</v>
      </c>
      <c r="C564" t="str">
        <f t="shared" si="59"/>
        <v>J3-NetJ3_L1</v>
      </c>
      <c r="D564" t="str">
        <f t="shared" si="60"/>
        <v>J3-L1</v>
      </c>
      <c r="E564" t="s">
        <v>271</v>
      </c>
      <c r="F564" t="s">
        <v>1533</v>
      </c>
      <c r="G564" t="s">
        <v>1534</v>
      </c>
      <c r="L564" t="s">
        <v>1535</v>
      </c>
      <c r="M564" t="s">
        <v>288</v>
      </c>
      <c r="N564">
        <v>21.819299999999998</v>
      </c>
    </row>
    <row r="565" spans="1:14" x14ac:dyDescent="0.25">
      <c r="A565" t="str">
        <f t="shared" si="57"/>
        <v>J3-L2</v>
      </c>
      <c r="B565" t="str">
        <f t="shared" si="58"/>
        <v>GND</v>
      </c>
      <c r="C565" t="str">
        <f t="shared" si="59"/>
        <v>J3-GND</v>
      </c>
      <c r="D565" t="str">
        <f t="shared" si="60"/>
        <v>J3-L2</v>
      </c>
      <c r="E565" t="s">
        <v>271</v>
      </c>
      <c r="F565" t="s">
        <v>1536</v>
      </c>
      <c r="G565" t="s">
        <v>294</v>
      </c>
      <c r="L565" t="s">
        <v>1537</v>
      </c>
      <c r="M565" t="s">
        <v>288</v>
      </c>
      <c r="N565">
        <v>21.92</v>
      </c>
    </row>
    <row r="566" spans="1:14" x14ac:dyDescent="0.25">
      <c r="A566" t="str">
        <f t="shared" si="57"/>
        <v>J3-L3</v>
      </c>
      <c r="B566" t="str">
        <f t="shared" si="58"/>
        <v>GND</v>
      </c>
      <c r="C566" t="str">
        <f t="shared" si="59"/>
        <v>J3-GND</v>
      </c>
      <c r="D566" t="str">
        <f t="shared" si="60"/>
        <v>J3-L3</v>
      </c>
      <c r="E566" t="s">
        <v>271</v>
      </c>
      <c r="F566" t="s">
        <v>1538</v>
      </c>
      <c r="G566" t="s">
        <v>294</v>
      </c>
      <c r="L566" t="s">
        <v>1539</v>
      </c>
      <c r="M566" t="s">
        <v>288</v>
      </c>
      <c r="N566">
        <v>20.447399999999998</v>
      </c>
    </row>
    <row r="567" spans="1:14" x14ac:dyDescent="0.25">
      <c r="A567" t="str">
        <f t="shared" si="57"/>
        <v>J3-L6</v>
      </c>
      <c r="B567" t="str">
        <f t="shared" si="58"/>
        <v>GND</v>
      </c>
      <c r="C567" t="str">
        <f t="shared" si="59"/>
        <v>J3-GND</v>
      </c>
      <c r="D567" t="str">
        <f t="shared" si="60"/>
        <v>J3-L6</v>
      </c>
      <c r="E567" t="s">
        <v>271</v>
      </c>
      <c r="F567" t="s">
        <v>1540</v>
      </c>
      <c r="G567" t="s">
        <v>294</v>
      </c>
      <c r="L567" t="s">
        <v>1541</v>
      </c>
      <c r="M567" t="s">
        <v>288</v>
      </c>
      <c r="N567">
        <v>20.5227</v>
      </c>
    </row>
    <row r="568" spans="1:14" x14ac:dyDescent="0.25">
      <c r="A568" t="str">
        <f t="shared" si="57"/>
        <v>J3-L7</v>
      </c>
      <c r="B568" t="str">
        <f t="shared" si="58"/>
        <v>GND</v>
      </c>
      <c r="C568" t="str">
        <f t="shared" si="59"/>
        <v>J3-GND</v>
      </c>
      <c r="D568" t="str">
        <f t="shared" si="60"/>
        <v>J3-L7</v>
      </c>
      <c r="E568" t="s">
        <v>271</v>
      </c>
      <c r="F568" t="s">
        <v>1542</v>
      </c>
      <c r="G568" t="s">
        <v>294</v>
      </c>
      <c r="L568" t="s">
        <v>1543</v>
      </c>
      <c r="M568" t="s">
        <v>288</v>
      </c>
      <c r="N568">
        <v>30.096</v>
      </c>
    </row>
    <row r="569" spans="1:14" x14ac:dyDescent="0.25">
      <c r="A569" t="str">
        <f t="shared" si="57"/>
        <v>J3-L10</v>
      </c>
      <c r="B569" t="str">
        <f t="shared" si="58"/>
        <v>GND</v>
      </c>
      <c r="C569" t="str">
        <f t="shared" si="59"/>
        <v>J3-GND</v>
      </c>
      <c r="D569" t="str">
        <f t="shared" si="60"/>
        <v>J3-L10</v>
      </c>
      <c r="E569" t="s">
        <v>271</v>
      </c>
      <c r="F569" t="s">
        <v>1544</v>
      </c>
      <c r="G569" t="s">
        <v>294</v>
      </c>
      <c r="L569" t="s">
        <v>1545</v>
      </c>
      <c r="M569" t="s">
        <v>288</v>
      </c>
      <c r="N569">
        <v>30.035</v>
      </c>
    </row>
    <row r="570" spans="1:14" x14ac:dyDescent="0.25">
      <c r="A570" t="str">
        <f t="shared" si="57"/>
        <v>J3-L11</v>
      </c>
      <c r="B570" t="str">
        <f t="shared" si="58"/>
        <v>GND</v>
      </c>
      <c r="C570" t="str">
        <f t="shared" si="59"/>
        <v>J3-GND</v>
      </c>
      <c r="D570" t="str">
        <f t="shared" si="60"/>
        <v>J3-L11</v>
      </c>
      <c r="E570" t="s">
        <v>271</v>
      </c>
      <c r="F570" t="s">
        <v>1546</v>
      </c>
      <c r="G570" t="s">
        <v>294</v>
      </c>
      <c r="L570" t="s">
        <v>1547</v>
      </c>
      <c r="M570" t="s">
        <v>288</v>
      </c>
      <c r="N570">
        <v>31.21</v>
      </c>
    </row>
    <row r="571" spans="1:14" x14ac:dyDescent="0.25">
      <c r="A571" t="str">
        <f t="shared" si="57"/>
        <v>J3-L14</v>
      </c>
      <c r="B571" t="str">
        <f t="shared" si="58"/>
        <v>GND</v>
      </c>
      <c r="C571" t="str">
        <f t="shared" si="59"/>
        <v>J3-GND</v>
      </c>
      <c r="D571" t="str">
        <f t="shared" si="60"/>
        <v>J3-L14</v>
      </c>
      <c r="E571" t="s">
        <v>271</v>
      </c>
      <c r="F571" t="s">
        <v>1548</v>
      </c>
      <c r="G571" t="s">
        <v>294</v>
      </c>
      <c r="L571" t="s">
        <v>1549</v>
      </c>
      <c r="M571" t="s">
        <v>288</v>
      </c>
      <c r="N571">
        <v>31.263100000000001</v>
      </c>
    </row>
    <row r="572" spans="1:14" x14ac:dyDescent="0.25">
      <c r="A572" t="str">
        <f t="shared" si="57"/>
        <v>J3-L15</v>
      </c>
      <c r="B572" t="str">
        <f t="shared" si="58"/>
        <v>GND</v>
      </c>
      <c r="C572" t="str">
        <f t="shared" si="59"/>
        <v>J3-GND</v>
      </c>
      <c r="D572" t="str">
        <f t="shared" si="60"/>
        <v>J3-L15</v>
      </c>
      <c r="E572" t="s">
        <v>271</v>
      </c>
      <c r="F572" t="s">
        <v>1550</v>
      </c>
      <c r="G572" t="s">
        <v>294</v>
      </c>
      <c r="L572" t="s">
        <v>1551</v>
      </c>
      <c r="M572" t="s">
        <v>288</v>
      </c>
      <c r="N572">
        <v>30.517700000000001</v>
      </c>
    </row>
    <row r="573" spans="1:14" x14ac:dyDescent="0.25">
      <c r="A573" t="str">
        <f t="shared" si="57"/>
        <v>J3-L18</v>
      </c>
      <c r="B573" t="str">
        <f t="shared" si="58"/>
        <v>GND</v>
      </c>
      <c r="C573" t="str">
        <f t="shared" si="59"/>
        <v>J3-GND</v>
      </c>
      <c r="D573" t="str">
        <f t="shared" si="60"/>
        <v>J3-L18</v>
      </c>
      <c r="E573" t="s">
        <v>271</v>
      </c>
      <c r="F573" t="s">
        <v>1552</v>
      </c>
      <c r="G573" t="s">
        <v>294</v>
      </c>
      <c r="L573" t="s">
        <v>1553</v>
      </c>
      <c r="M573" t="s">
        <v>288</v>
      </c>
      <c r="N573">
        <v>30.6768</v>
      </c>
    </row>
    <row r="574" spans="1:14" x14ac:dyDescent="0.25">
      <c r="A574" t="str">
        <f t="shared" si="57"/>
        <v>J3-L19</v>
      </c>
      <c r="B574" t="str">
        <f t="shared" si="58"/>
        <v>GND</v>
      </c>
      <c r="C574" t="str">
        <f t="shared" si="59"/>
        <v>J3-GND</v>
      </c>
      <c r="D574" t="str">
        <f t="shared" si="60"/>
        <v>J3-L19</v>
      </c>
      <c r="E574" t="s">
        <v>271</v>
      </c>
      <c r="F574" t="s">
        <v>1554</v>
      </c>
      <c r="G574" t="s">
        <v>294</v>
      </c>
      <c r="L574" t="s">
        <v>1555</v>
      </c>
      <c r="M574" t="s">
        <v>288</v>
      </c>
      <c r="N574">
        <v>23.986599999999999</v>
      </c>
    </row>
    <row r="575" spans="1:14" x14ac:dyDescent="0.25">
      <c r="A575" t="str">
        <f t="shared" si="57"/>
        <v>J3-L22</v>
      </c>
      <c r="B575" t="str">
        <f t="shared" si="58"/>
        <v>GND</v>
      </c>
      <c r="C575" t="str">
        <f t="shared" si="59"/>
        <v>J3-GND</v>
      </c>
      <c r="D575" t="str">
        <f t="shared" si="60"/>
        <v>J3-L22</v>
      </c>
      <c r="E575" t="s">
        <v>271</v>
      </c>
      <c r="F575" t="s">
        <v>1556</v>
      </c>
      <c r="G575" t="s">
        <v>294</v>
      </c>
      <c r="L575" t="s">
        <v>1557</v>
      </c>
      <c r="M575" t="s">
        <v>288</v>
      </c>
      <c r="N575">
        <v>30.3994</v>
      </c>
    </row>
    <row r="576" spans="1:14" x14ac:dyDescent="0.25">
      <c r="A576" t="str">
        <f t="shared" si="57"/>
        <v>J3-L23</v>
      </c>
      <c r="B576" t="str">
        <f t="shared" si="58"/>
        <v>GND</v>
      </c>
      <c r="C576" t="str">
        <f t="shared" si="59"/>
        <v>J3-GND</v>
      </c>
      <c r="D576" t="str">
        <f t="shared" si="60"/>
        <v>J3-L23</v>
      </c>
      <c r="E576" t="s">
        <v>271</v>
      </c>
      <c r="F576" t="s">
        <v>1558</v>
      </c>
      <c r="G576" t="s">
        <v>294</v>
      </c>
      <c r="L576" t="s">
        <v>1559</v>
      </c>
      <c r="M576" t="s">
        <v>288</v>
      </c>
      <c r="N576">
        <v>30.500399999999999</v>
      </c>
    </row>
    <row r="577" spans="1:14" x14ac:dyDescent="0.25">
      <c r="A577" t="str">
        <f t="shared" si="57"/>
        <v>J3-L26</v>
      </c>
      <c r="B577" t="str">
        <f t="shared" si="58"/>
        <v>GND</v>
      </c>
      <c r="C577" t="str">
        <f t="shared" si="59"/>
        <v>J3-GND</v>
      </c>
      <c r="D577" t="str">
        <f t="shared" si="60"/>
        <v>J3-L26</v>
      </c>
      <c r="E577" t="s">
        <v>271</v>
      </c>
      <c r="F577" t="s">
        <v>1560</v>
      </c>
      <c r="G577" t="s">
        <v>294</v>
      </c>
      <c r="L577" t="s">
        <v>1561</v>
      </c>
      <c r="M577" t="s">
        <v>288</v>
      </c>
      <c r="N577">
        <v>25.165600000000001</v>
      </c>
    </row>
    <row r="578" spans="1:14" x14ac:dyDescent="0.25">
      <c r="A578" t="str">
        <f t="shared" si="57"/>
        <v>J3-L27</v>
      </c>
      <c r="B578" t="str">
        <f t="shared" si="58"/>
        <v>GND</v>
      </c>
      <c r="C578" t="str">
        <f t="shared" si="59"/>
        <v>J3-GND</v>
      </c>
      <c r="D578" t="str">
        <f t="shared" si="60"/>
        <v>J3-L27</v>
      </c>
      <c r="E578" t="s">
        <v>271</v>
      </c>
      <c r="F578" t="s">
        <v>1562</v>
      </c>
      <c r="G578" t="s">
        <v>294</v>
      </c>
      <c r="L578" t="s">
        <v>1563</v>
      </c>
      <c r="M578" t="s">
        <v>288</v>
      </c>
      <c r="N578">
        <v>25.398800000000001</v>
      </c>
    </row>
    <row r="579" spans="1:14" x14ac:dyDescent="0.25">
      <c r="A579" t="str">
        <f t="shared" si="57"/>
        <v>J3-L30</v>
      </c>
      <c r="B579" t="str">
        <f t="shared" si="58"/>
        <v>GND</v>
      </c>
      <c r="C579" t="str">
        <f t="shared" si="59"/>
        <v>J3-GND</v>
      </c>
      <c r="D579" t="str">
        <f t="shared" si="60"/>
        <v>J3-L30</v>
      </c>
      <c r="E579" t="s">
        <v>271</v>
      </c>
      <c r="F579" t="s">
        <v>1564</v>
      </c>
      <c r="G579" t="s">
        <v>294</v>
      </c>
      <c r="L579" t="s">
        <v>1565</v>
      </c>
      <c r="M579" t="s">
        <v>288</v>
      </c>
      <c r="N579">
        <v>24.427</v>
      </c>
    </row>
    <row r="580" spans="1:14" x14ac:dyDescent="0.25">
      <c r="A580" t="str">
        <f t="shared" si="57"/>
        <v>J3-L31</v>
      </c>
      <c r="B580" t="str">
        <f t="shared" si="58"/>
        <v>GND</v>
      </c>
      <c r="C580" t="str">
        <f t="shared" si="59"/>
        <v>J3-GND</v>
      </c>
      <c r="D580" t="str">
        <f t="shared" si="60"/>
        <v>J3-L31</v>
      </c>
      <c r="E580" t="s">
        <v>271</v>
      </c>
      <c r="F580" t="s">
        <v>1566</v>
      </c>
      <c r="G580" t="s">
        <v>294</v>
      </c>
      <c r="L580" t="s">
        <v>1567</v>
      </c>
      <c r="M580" t="s">
        <v>288</v>
      </c>
      <c r="N580">
        <v>24.5334</v>
      </c>
    </row>
    <row r="581" spans="1:14" x14ac:dyDescent="0.25">
      <c r="A581" t="str">
        <f t="shared" si="57"/>
        <v>J3-L32</v>
      </c>
      <c r="B581" t="str">
        <f t="shared" si="58"/>
        <v>NetJ3_L32</v>
      </c>
      <c r="C581" t="str">
        <f t="shared" si="59"/>
        <v>J3-NetJ3_L32</v>
      </c>
      <c r="D581" t="str">
        <f t="shared" si="60"/>
        <v>J3-L32</v>
      </c>
      <c r="E581" t="s">
        <v>271</v>
      </c>
      <c r="F581" t="s">
        <v>1568</v>
      </c>
      <c r="G581" t="s">
        <v>1569</v>
      </c>
      <c r="L581" t="s">
        <v>1570</v>
      </c>
      <c r="M581" t="s">
        <v>288</v>
      </c>
      <c r="N581">
        <v>33.007800000000003</v>
      </c>
    </row>
    <row r="582" spans="1:14" x14ac:dyDescent="0.25">
      <c r="A582" t="str">
        <f t="shared" ref="A582:A645" si="61">$E582&amp;"-"&amp;$F582</f>
        <v>J3-L33</v>
      </c>
      <c r="B582" t="str">
        <f t="shared" ref="B582:B645" si="62">IF(OR(E582=$A$2,E582=$B$2,E582=$C$2,E582=$D$2),"--",G582)</f>
        <v>NetJ3_L33</v>
      </c>
      <c r="C582" t="str">
        <f t="shared" ref="C582:C645" si="63">$E582&amp;"-"&amp;$G582</f>
        <v>J3-NetJ3_L33</v>
      </c>
      <c r="D582" t="str">
        <f t="shared" ref="D582:D645" si="64">A582</f>
        <v>J3-L33</v>
      </c>
      <c r="E582" t="s">
        <v>271</v>
      </c>
      <c r="F582" t="s">
        <v>1571</v>
      </c>
      <c r="G582" t="s">
        <v>1572</v>
      </c>
      <c r="L582" t="s">
        <v>1573</v>
      </c>
      <c r="M582" t="s">
        <v>288</v>
      </c>
      <c r="N582">
        <v>32.979599999999998</v>
      </c>
    </row>
    <row r="583" spans="1:14" x14ac:dyDescent="0.25">
      <c r="A583" t="str">
        <f t="shared" si="61"/>
        <v>J3-L34</v>
      </c>
      <c r="B583" t="str">
        <f t="shared" si="62"/>
        <v>GND</v>
      </c>
      <c r="C583" t="str">
        <f t="shared" si="63"/>
        <v>J3-GND</v>
      </c>
      <c r="D583" t="str">
        <f t="shared" si="64"/>
        <v>J3-L34</v>
      </c>
      <c r="E583" t="s">
        <v>271</v>
      </c>
      <c r="F583" t="s">
        <v>1574</v>
      </c>
      <c r="G583" t="s">
        <v>294</v>
      </c>
      <c r="L583" t="s">
        <v>1575</v>
      </c>
      <c r="M583" t="s">
        <v>288</v>
      </c>
      <c r="N583">
        <v>23.023800000000001</v>
      </c>
    </row>
    <row r="584" spans="1:14" x14ac:dyDescent="0.25">
      <c r="A584" t="str">
        <f t="shared" si="61"/>
        <v>J3-L35</v>
      </c>
      <c r="B584" t="str">
        <f t="shared" si="62"/>
        <v>GND</v>
      </c>
      <c r="C584" t="str">
        <f t="shared" si="63"/>
        <v>J3-GND</v>
      </c>
      <c r="D584" t="str">
        <f t="shared" si="64"/>
        <v>J3-L35</v>
      </c>
      <c r="E584" t="s">
        <v>271</v>
      </c>
      <c r="F584" t="s">
        <v>1576</v>
      </c>
      <c r="G584" t="s">
        <v>294</v>
      </c>
      <c r="L584" t="s">
        <v>1577</v>
      </c>
      <c r="M584" t="s">
        <v>288</v>
      </c>
      <c r="N584">
        <v>22.896100000000001</v>
      </c>
    </row>
    <row r="585" spans="1:14" x14ac:dyDescent="0.25">
      <c r="A585" t="str">
        <f t="shared" si="61"/>
        <v>J3-L36</v>
      </c>
      <c r="B585" t="str">
        <f t="shared" si="62"/>
        <v>12.0V</v>
      </c>
      <c r="C585" t="str">
        <f t="shared" si="63"/>
        <v>J3-12.0V</v>
      </c>
      <c r="D585" t="str">
        <f t="shared" si="64"/>
        <v>J3-L36</v>
      </c>
      <c r="E585" t="s">
        <v>271</v>
      </c>
      <c r="F585" t="s">
        <v>1578</v>
      </c>
      <c r="G585" t="s">
        <v>325</v>
      </c>
      <c r="L585" t="s">
        <v>1579</v>
      </c>
      <c r="M585" t="s">
        <v>288</v>
      </c>
      <c r="N585">
        <v>31.472100000000001</v>
      </c>
    </row>
    <row r="586" spans="1:14" x14ac:dyDescent="0.25">
      <c r="A586" t="str">
        <f t="shared" si="61"/>
        <v>J3-L37</v>
      </c>
      <c r="B586" t="str">
        <f t="shared" si="62"/>
        <v>12.0V</v>
      </c>
      <c r="C586" t="str">
        <f t="shared" si="63"/>
        <v>J3-12.0V</v>
      </c>
      <c r="D586" t="str">
        <f t="shared" si="64"/>
        <v>J3-L37</v>
      </c>
      <c r="E586" t="s">
        <v>271</v>
      </c>
      <c r="F586" t="s">
        <v>1580</v>
      </c>
      <c r="G586" t="s">
        <v>325</v>
      </c>
      <c r="L586" t="s">
        <v>1581</v>
      </c>
      <c r="M586" t="s">
        <v>288</v>
      </c>
      <c r="N586">
        <v>31.421299999999999</v>
      </c>
    </row>
    <row r="587" spans="1:14" x14ac:dyDescent="0.25">
      <c r="A587" t="str">
        <f t="shared" si="61"/>
        <v>J3-L38</v>
      </c>
      <c r="B587" t="str">
        <f t="shared" si="62"/>
        <v>GND</v>
      </c>
      <c r="C587" t="str">
        <f t="shared" si="63"/>
        <v>J3-GND</v>
      </c>
      <c r="D587" t="str">
        <f t="shared" si="64"/>
        <v>J3-L38</v>
      </c>
      <c r="E587" t="s">
        <v>271</v>
      </c>
      <c r="F587" t="s">
        <v>1582</v>
      </c>
      <c r="G587" t="s">
        <v>294</v>
      </c>
      <c r="L587" t="s">
        <v>1583</v>
      </c>
      <c r="M587" t="s">
        <v>288</v>
      </c>
      <c r="N587">
        <v>20.402699999999999</v>
      </c>
    </row>
    <row r="588" spans="1:14" x14ac:dyDescent="0.25">
      <c r="A588" t="str">
        <f t="shared" si="61"/>
        <v>J3-L39</v>
      </c>
      <c r="B588" t="str">
        <f t="shared" si="62"/>
        <v>GND</v>
      </c>
      <c r="C588" t="str">
        <f t="shared" si="63"/>
        <v>J3-GND</v>
      </c>
      <c r="D588" t="str">
        <f t="shared" si="64"/>
        <v>J3-L39</v>
      </c>
      <c r="E588" t="s">
        <v>271</v>
      </c>
      <c r="F588" t="s">
        <v>1584</v>
      </c>
      <c r="G588" t="s">
        <v>294</v>
      </c>
      <c r="L588" t="s">
        <v>1585</v>
      </c>
      <c r="M588" t="s">
        <v>288</v>
      </c>
      <c r="N588">
        <v>20.3705</v>
      </c>
    </row>
    <row r="589" spans="1:14" x14ac:dyDescent="0.25">
      <c r="A589" t="str">
        <f t="shared" si="61"/>
        <v>J3-L40</v>
      </c>
      <c r="B589" t="str">
        <f t="shared" si="62"/>
        <v>12.0V</v>
      </c>
      <c r="C589" t="str">
        <f t="shared" si="63"/>
        <v>J3-12.0V</v>
      </c>
      <c r="D589" t="str">
        <f t="shared" si="64"/>
        <v>J3-L40</v>
      </c>
      <c r="E589" t="s">
        <v>271</v>
      </c>
      <c r="F589" t="s">
        <v>1586</v>
      </c>
      <c r="G589" t="s">
        <v>325</v>
      </c>
      <c r="L589" t="s">
        <v>1587</v>
      </c>
      <c r="M589" t="s">
        <v>288</v>
      </c>
      <c r="N589">
        <v>32.513300000000001</v>
      </c>
    </row>
    <row r="590" spans="1:14" x14ac:dyDescent="0.25">
      <c r="A590" t="str">
        <f t="shared" si="61"/>
        <v>J3-M1</v>
      </c>
      <c r="B590" t="str">
        <f t="shared" si="62"/>
        <v>GND</v>
      </c>
      <c r="C590" t="str">
        <f t="shared" si="63"/>
        <v>J3-GND</v>
      </c>
      <c r="D590" t="str">
        <f t="shared" si="64"/>
        <v>J3-M1</v>
      </c>
      <c r="E590" t="s">
        <v>271</v>
      </c>
      <c r="F590" t="s">
        <v>1588</v>
      </c>
      <c r="G590" t="s">
        <v>294</v>
      </c>
      <c r="L590" t="s">
        <v>1589</v>
      </c>
      <c r="M590" t="s">
        <v>288</v>
      </c>
      <c r="N590">
        <v>31.214400000000001</v>
      </c>
    </row>
    <row r="591" spans="1:14" x14ac:dyDescent="0.25">
      <c r="A591" t="str">
        <f t="shared" si="61"/>
        <v>J3-M4</v>
      </c>
      <c r="B591" t="str">
        <f t="shared" si="62"/>
        <v>GND</v>
      </c>
      <c r="C591" t="str">
        <f t="shared" si="63"/>
        <v>J3-GND</v>
      </c>
      <c r="D591" t="str">
        <f t="shared" si="64"/>
        <v>J3-M4</v>
      </c>
      <c r="E591" t="s">
        <v>271</v>
      </c>
      <c r="F591" t="s">
        <v>1590</v>
      </c>
      <c r="G591" t="s">
        <v>294</v>
      </c>
      <c r="L591" t="s">
        <v>1591</v>
      </c>
      <c r="M591" t="s">
        <v>288</v>
      </c>
      <c r="N591">
        <v>84.302400000000006</v>
      </c>
    </row>
    <row r="592" spans="1:14" x14ac:dyDescent="0.25">
      <c r="A592" t="str">
        <f t="shared" si="61"/>
        <v>J3-M5</v>
      </c>
      <c r="B592" t="str">
        <f t="shared" si="62"/>
        <v>GND</v>
      </c>
      <c r="C592" t="str">
        <f t="shared" si="63"/>
        <v>J3-GND</v>
      </c>
      <c r="D592" t="str">
        <f t="shared" si="64"/>
        <v>J3-M5</v>
      </c>
      <c r="E592" t="s">
        <v>271</v>
      </c>
      <c r="F592" t="s">
        <v>1592</v>
      </c>
      <c r="G592" t="s">
        <v>294</v>
      </c>
      <c r="L592" t="s">
        <v>1593</v>
      </c>
      <c r="M592" t="s">
        <v>288</v>
      </c>
      <c r="N592">
        <v>84.203400000000002</v>
      </c>
    </row>
    <row r="593" spans="1:14" x14ac:dyDescent="0.25">
      <c r="A593" t="str">
        <f t="shared" si="61"/>
        <v>J3-M8</v>
      </c>
      <c r="B593" t="str">
        <f t="shared" si="62"/>
        <v>GND</v>
      </c>
      <c r="C593" t="str">
        <f t="shared" si="63"/>
        <v>J3-GND</v>
      </c>
      <c r="D593" t="str">
        <f t="shared" si="64"/>
        <v>J3-M8</v>
      </c>
      <c r="E593" t="s">
        <v>271</v>
      </c>
      <c r="F593" t="s">
        <v>1594</v>
      </c>
      <c r="G593" t="s">
        <v>294</v>
      </c>
      <c r="L593" t="s">
        <v>1595</v>
      </c>
      <c r="M593" t="s">
        <v>288</v>
      </c>
      <c r="N593">
        <v>47.169499999999999</v>
      </c>
    </row>
    <row r="594" spans="1:14" x14ac:dyDescent="0.25">
      <c r="A594" t="str">
        <f t="shared" si="61"/>
        <v>J3-M9</v>
      </c>
      <c r="B594" t="str">
        <f t="shared" si="62"/>
        <v>GND</v>
      </c>
      <c r="C594" t="str">
        <f t="shared" si="63"/>
        <v>J3-GND</v>
      </c>
      <c r="D594" t="str">
        <f t="shared" si="64"/>
        <v>J3-M9</v>
      </c>
      <c r="E594" t="s">
        <v>271</v>
      </c>
      <c r="F594" t="s">
        <v>1596</v>
      </c>
      <c r="G594" t="s">
        <v>294</v>
      </c>
      <c r="L594" t="s">
        <v>1597</v>
      </c>
      <c r="M594" t="s">
        <v>288</v>
      </c>
      <c r="N594">
        <v>1.43</v>
      </c>
    </row>
    <row r="595" spans="1:14" x14ac:dyDescent="0.25">
      <c r="A595" t="str">
        <f t="shared" si="61"/>
        <v>J3-M12</v>
      </c>
      <c r="B595" t="str">
        <f t="shared" si="62"/>
        <v>GND</v>
      </c>
      <c r="C595" t="str">
        <f t="shared" si="63"/>
        <v>J3-GND</v>
      </c>
      <c r="D595" t="str">
        <f t="shared" si="64"/>
        <v>J3-M12</v>
      </c>
      <c r="E595" t="s">
        <v>271</v>
      </c>
      <c r="F595" t="s">
        <v>1598</v>
      </c>
      <c r="G595" t="s">
        <v>294</v>
      </c>
      <c r="L595" t="s">
        <v>1599</v>
      </c>
      <c r="M595" t="s">
        <v>288</v>
      </c>
      <c r="N595">
        <v>1.43</v>
      </c>
    </row>
    <row r="596" spans="1:14" x14ac:dyDescent="0.25">
      <c r="A596" t="str">
        <f t="shared" si="61"/>
        <v>J3-M13</v>
      </c>
      <c r="B596" t="str">
        <f t="shared" si="62"/>
        <v>GND</v>
      </c>
      <c r="C596" t="str">
        <f t="shared" si="63"/>
        <v>J3-GND</v>
      </c>
      <c r="D596" t="str">
        <f t="shared" si="64"/>
        <v>J3-M13</v>
      </c>
      <c r="E596" t="s">
        <v>271</v>
      </c>
      <c r="F596" t="s">
        <v>1600</v>
      </c>
      <c r="G596" t="s">
        <v>294</v>
      </c>
      <c r="L596" t="s">
        <v>1601</v>
      </c>
      <c r="M596" t="s">
        <v>288</v>
      </c>
      <c r="N596">
        <v>140.05090000000001</v>
      </c>
    </row>
    <row r="597" spans="1:14" x14ac:dyDescent="0.25">
      <c r="A597" t="str">
        <f t="shared" si="61"/>
        <v>J3-M16</v>
      </c>
      <c r="B597" t="str">
        <f t="shared" si="62"/>
        <v>GND</v>
      </c>
      <c r="C597" t="str">
        <f t="shared" si="63"/>
        <v>J3-GND</v>
      </c>
      <c r="D597" t="str">
        <f t="shared" si="64"/>
        <v>J3-M16</v>
      </c>
      <c r="E597" t="s">
        <v>271</v>
      </c>
      <c r="F597" t="s">
        <v>1602</v>
      </c>
      <c r="G597" t="s">
        <v>294</v>
      </c>
      <c r="L597" t="s">
        <v>1603</v>
      </c>
      <c r="M597" t="s">
        <v>288</v>
      </c>
      <c r="N597">
        <v>138.4333</v>
      </c>
    </row>
    <row r="598" spans="1:14" x14ac:dyDescent="0.25">
      <c r="A598" t="str">
        <f t="shared" si="61"/>
        <v>J3-M17</v>
      </c>
      <c r="B598" t="str">
        <f t="shared" si="62"/>
        <v>GND</v>
      </c>
      <c r="C598" t="str">
        <f t="shared" si="63"/>
        <v>J3-GND</v>
      </c>
      <c r="D598" t="str">
        <f t="shared" si="64"/>
        <v>J3-M17</v>
      </c>
      <c r="E598" t="s">
        <v>271</v>
      </c>
      <c r="F598" t="s">
        <v>1604</v>
      </c>
      <c r="G598" t="s">
        <v>294</v>
      </c>
      <c r="L598" t="s">
        <v>1605</v>
      </c>
      <c r="M598" t="s">
        <v>288</v>
      </c>
      <c r="N598">
        <v>94.738100000000003</v>
      </c>
    </row>
    <row r="599" spans="1:14" x14ac:dyDescent="0.25">
      <c r="A599" t="str">
        <f t="shared" si="61"/>
        <v>J3-M20</v>
      </c>
      <c r="B599" t="str">
        <f t="shared" si="62"/>
        <v>GND</v>
      </c>
      <c r="C599" t="str">
        <f t="shared" si="63"/>
        <v>J3-GND</v>
      </c>
      <c r="D599" t="str">
        <f t="shared" si="64"/>
        <v>J3-M20</v>
      </c>
      <c r="E599" t="s">
        <v>271</v>
      </c>
      <c r="F599" t="s">
        <v>1606</v>
      </c>
      <c r="G599" t="s">
        <v>294</v>
      </c>
      <c r="L599" t="s">
        <v>1607</v>
      </c>
      <c r="M599" t="s">
        <v>288</v>
      </c>
      <c r="N599">
        <v>94.528999999999996</v>
      </c>
    </row>
    <row r="600" spans="1:14" x14ac:dyDescent="0.25">
      <c r="A600" t="str">
        <f t="shared" si="61"/>
        <v>J3-M21</v>
      </c>
      <c r="B600" t="str">
        <f t="shared" si="62"/>
        <v>GND</v>
      </c>
      <c r="C600" t="str">
        <f t="shared" si="63"/>
        <v>J3-GND</v>
      </c>
      <c r="D600" t="str">
        <f t="shared" si="64"/>
        <v>J3-M21</v>
      </c>
      <c r="E600" t="s">
        <v>271</v>
      </c>
      <c r="F600" t="s">
        <v>1608</v>
      </c>
      <c r="G600" t="s">
        <v>294</v>
      </c>
      <c r="L600" t="s">
        <v>1609</v>
      </c>
      <c r="M600" t="s">
        <v>288</v>
      </c>
      <c r="N600">
        <v>97.778000000000006</v>
      </c>
    </row>
    <row r="601" spans="1:14" x14ac:dyDescent="0.25">
      <c r="A601" t="str">
        <f t="shared" si="61"/>
        <v>J3-M24</v>
      </c>
      <c r="B601" t="str">
        <f t="shared" si="62"/>
        <v>GND</v>
      </c>
      <c r="C601" t="str">
        <f t="shared" si="63"/>
        <v>J3-GND</v>
      </c>
      <c r="D601" t="str">
        <f t="shared" si="64"/>
        <v>J3-M24</v>
      </c>
      <c r="E601" t="s">
        <v>271</v>
      </c>
      <c r="F601" t="s">
        <v>1610</v>
      </c>
      <c r="G601" t="s">
        <v>294</v>
      </c>
      <c r="L601" t="s">
        <v>1611</v>
      </c>
      <c r="M601" t="s">
        <v>288</v>
      </c>
      <c r="N601">
        <v>4.7606000000000002</v>
      </c>
    </row>
    <row r="602" spans="1:14" x14ac:dyDescent="0.25">
      <c r="A602" t="str">
        <f t="shared" si="61"/>
        <v>J3-M25</v>
      </c>
      <c r="B602" t="str">
        <f t="shared" si="62"/>
        <v>GND</v>
      </c>
      <c r="C602" t="str">
        <f t="shared" si="63"/>
        <v>J3-GND</v>
      </c>
      <c r="D602" t="str">
        <f t="shared" si="64"/>
        <v>J3-M25</v>
      </c>
      <c r="E602" t="s">
        <v>271</v>
      </c>
      <c r="F602" t="s">
        <v>1612</v>
      </c>
      <c r="G602" t="s">
        <v>294</v>
      </c>
      <c r="L602" t="s">
        <v>1613</v>
      </c>
      <c r="M602" t="s">
        <v>288</v>
      </c>
      <c r="N602">
        <v>151.6309</v>
      </c>
    </row>
    <row r="603" spans="1:14" x14ac:dyDescent="0.25">
      <c r="A603" t="str">
        <f t="shared" si="61"/>
        <v>J3-M28</v>
      </c>
      <c r="B603" t="str">
        <f t="shared" si="62"/>
        <v>GND</v>
      </c>
      <c r="C603" t="str">
        <f t="shared" si="63"/>
        <v>J3-GND</v>
      </c>
      <c r="D603" t="str">
        <f t="shared" si="64"/>
        <v>J3-M28</v>
      </c>
      <c r="E603" t="s">
        <v>271</v>
      </c>
      <c r="F603" t="s">
        <v>1614</v>
      </c>
      <c r="G603" t="s">
        <v>294</v>
      </c>
      <c r="L603" t="s">
        <v>1615</v>
      </c>
      <c r="M603" t="s">
        <v>288</v>
      </c>
      <c r="N603">
        <v>28.092500000000001</v>
      </c>
    </row>
    <row r="604" spans="1:14" x14ac:dyDescent="0.25">
      <c r="A604" t="str">
        <f t="shared" si="61"/>
        <v>J3-M29</v>
      </c>
      <c r="B604" t="str">
        <f t="shared" si="62"/>
        <v>GND</v>
      </c>
      <c r="C604" t="str">
        <f t="shared" si="63"/>
        <v>J3-GND</v>
      </c>
      <c r="D604" t="str">
        <f t="shared" si="64"/>
        <v>J3-M29</v>
      </c>
      <c r="E604" t="s">
        <v>271</v>
      </c>
      <c r="F604" t="s">
        <v>1616</v>
      </c>
      <c r="G604" t="s">
        <v>294</v>
      </c>
      <c r="L604" t="s">
        <v>1617</v>
      </c>
      <c r="M604" t="s">
        <v>288</v>
      </c>
      <c r="N604">
        <v>3.65</v>
      </c>
    </row>
    <row r="605" spans="1:14" x14ac:dyDescent="0.25">
      <c r="A605" t="str">
        <f t="shared" si="61"/>
        <v>J3-M32</v>
      </c>
      <c r="B605" t="str">
        <f t="shared" si="62"/>
        <v>GND</v>
      </c>
      <c r="C605" t="str">
        <f t="shared" si="63"/>
        <v>J3-GND</v>
      </c>
      <c r="D605" t="str">
        <f t="shared" si="64"/>
        <v>J3-M32</v>
      </c>
      <c r="E605" t="s">
        <v>271</v>
      </c>
      <c r="F605" t="s">
        <v>1618</v>
      </c>
      <c r="G605" t="s">
        <v>294</v>
      </c>
      <c r="L605" t="s">
        <v>1619</v>
      </c>
      <c r="M605" t="s">
        <v>288</v>
      </c>
      <c r="N605">
        <v>18.123999999999999</v>
      </c>
    </row>
    <row r="606" spans="1:14" x14ac:dyDescent="0.25">
      <c r="A606" t="str">
        <f t="shared" si="61"/>
        <v>J3-M33</v>
      </c>
      <c r="B606" t="str">
        <f t="shared" si="62"/>
        <v>GND</v>
      </c>
      <c r="C606" t="str">
        <f t="shared" si="63"/>
        <v>J3-GND</v>
      </c>
      <c r="D606" t="str">
        <f t="shared" si="64"/>
        <v>J3-M33</v>
      </c>
      <c r="E606" t="s">
        <v>271</v>
      </c>
      <c r="F606" t="s">
        <v>1620</v>
      </c>
      <c r="G606" t="s">
        <v>294</v>
      </c>
      <c r="L606" t="s">
        <v>1621</v>
      </c>
      <c r="M606" t="s">
        <v>288</v>
      </c>
      <c r="N606">
        <v>0.90839999999999999</v>
      </c>
    </row>
    <row r="607" spans="1:14" x14ac:dyDescent="0.25">
      <c r="A607" t="str">
        <f t="shared" si="61"/>
        <v>J3-M36</v>
      </c>
      <c r="B607" t="str">
        <f t="shared" si="62"/>
        <v>GND</v>
      </c>
      <c r="C607" t="str">
        <f t="shared" si="63"/>
        <v>J3-GND</v>
      </c>
      <c r="D607" t="str">
        <f t="shared" si="64"/>
        <v>J3-M36</v>
      </c>
      <c r="E607" t="s">
        <v>271</v>
      </c>
      <c r="F607" t="s">
        <v>1622</v>
      </c>
      <c r="G607" t="s">
        <v>294</v>
      </c>
      <c r="L607" t="s">
        <v>1623</v>
      </c>
      <c r="M607" t="s">
        <v>288</v>
      </c>
      <c r="N607">
        <v>0.90839999999999999</v>
      </c>
    </row>
    <row r="608" spans="1:14" x14ac:dyDescent="0.25">
      <c r="A608" t="str">
        <f t="shared" si="61"/>
        <v>J3-M37</v>
      </c>
      <c r="B608" t="str">
        <f t="shared" si="62"/>
        <v>GND</v>
      </c>
      <c r="C608" t="str">
        <f t="shared" si="63"/>
        <v>J3-GND</v>
      </c>
      <c r="D608" t="str">
        <f t="shared" si="64"/>
        <v>J3-M37</v>
      </c>
      <c r="E608" t="s">
        <v>271</v>
      </c>
      <c r="F608" t="s">
        <v>1624</v>
      </c>
      <c r="G608" t="s">
        <v>294</v>
      </c>
      <c r="L608" t="s">
        <v>1625</v>
      </c>
      <c r="M608" t="s">
        <v>288</v>
      </c>
      <c r="N608">
        <v>0</v>
      </c>
    </row>
    <row r="609" spans="1:14" x14ac:dyDescent="0.25">
      <c r="A609" t="str">
        <f t="shared" si="61"/>
        <v>J3-M40</v>
      </c>
      <c r="B609" t="str">
        <f t="shared" si="62"/>
        <v>GND</v>
      </c>
      <c r="C609" t="str">
        <f t="shared" si="63"/>
        <v>J3-GND</v>
      </c>
      <c r="D609" t="str">
        <f t="shared" si="64"/>
        <v>J3-M40</v>
      </c>
      <c r="E609" t="s">
        <v>271</v>
      </c>
      <c r="F609" t="s">
        <v>1626</v>
      </c>
      <c r="G609" t="s">
        <v>294</v>
      </c>
      <c r="L609" t="s">
        <v>1627</v>
      </c>
      <c r="M609" t="s">
        <v>288</v>
      </c>
      <c r="N609">
        <v>0</v>
      </c>
    </row>
    <row r="610" spans="1:14" x14ac:dyDescent="0.25">
      <c r="A610" t="str">
        <f t="shared" si="61"/>
        <v>J3-Y1</v>
      </c>
      <c r="B610" t="str">
        <f t="shared" si="62"/>
        <v>GND</v>
      </c>
      <c r="C610" t="str">
        <f t="shared" si="63"/>
        <v>J3-GND</v>
      </c>
      <c r="D610" t="str">
        <f t="shared" si="64"/>
        <v>J3-Y1</v>
      </c>
      <c r="E610" t="s">
        <v>271</v>
      </c>
      <c r="F610" t="s">
        <v>1628</v>
      </c>
      <c r="G610" t="s">
        <v>294</v>
      </c>
      <c r="L610" t="s">
        <v>1629</v>
      </c>
      <c r="M610" t="s">
        <v>288</v>
      </c>
      <c r="N610">
        <v>3.9775</v>
      </c>
    </row>
    <row r="611" spans="1:14" x14ac:dyDescent="0.25">
      <c r="A611" t="str">
        <f t="shared" si="61"/>
        <v>J3-Y4</v>
      </c>
      <c r="B611" t="str">
        <f t="shared" si="62"/>
        <v>GND</v>
      </c>
      <c r="C611" t="str">
        <f t="shared" si="63"/>
        <v>J3-GND</v>
      </c>
      <c r="D611" t="str">
        <f t="shared" si="64"/>
        <v>J3-Y4</v>
      </c>
      <c r="E611" t="s">
        <v>271</v>
      </c>
      <c r="F611" t="s">
        <v>1630</v>
      </c>
      <c r="G611" t="s">
        <v>294</v>
      </c>
      <c r="L611" t="s">
        <v>1631</v>
      </c>
      <c r="M611" t="s">
        <v>288</v>
      </c>
      <c r="N611">
        <v>3.1463999999999999</v>
      </c>
    </row>
    <row r="612" spans="1:14" x14ac:dyDescent="0.25">
      <c r="A612" t="str">
        <f t="shared" si="61"/>
        <v>J3-Y5</v>
      </c>
      <c r="B612" t="str">
        <f t="shared" si="62"/>
        <v>GND</v>
      </c>
      <c r="C612" t="str">
        <f t="shared" si="63"/>
        <v>J3-GND</v>
      </c>
      <c r="D612" t="str">
        <f t="shared" si="64"/>
        <v>J3-Y5</v>
      </c>
      <c r="E612" t="s">
        <v>271</v>
      </c>
      <c r="F612" t="s">
        <v>1632</v>
      </c>
      <c r="G612" t="s">
        <v>294</v>
      </c>
      <c r="L612" t="s">
        <v>1633</v>
      </c>
      <c r="M612" t="s">
        <v>288</v>
      </c>
      <c r="N612">
        <v>1.3629</v>
      </c>
    </row>
    <row r="613" spans="1:14" x14ac:dyDescent="0.25">
      <c r="A613" t="str">
        <f t="shared" si="61"/>
        <v>J3-Y8</v>
      </c>
      <c r="B613" t="str">
        <f t="shared" si="62"/>
        <v>GND</v>
      </c>
      <c r="C613" t="str">
        <f t="shared" si="63"/>
        <v>J3-GND</v>
      </c>
      <c r="D613" t="str">
        <f t="shared" si="64"/>
        <v>J3-Y8</v>
      </c>
      <c r="E613" t="s">
        <v>271</v>
      </c>
      <c r="F613" t="s">
        <v>1634</v>
      </c>
      <c r="G613" t="s">
        <v>294</v>
      </c>
      <c r="L613" t="s">
        <v>1635</v>
      </c>
      <c r="M613" t="s">
        <v>288</v>
      </c>
      <c r="N613">
        <v>3.0775000000000001</v>
      </c>
    </row>
    <row r="614" spans="1:14" x14ac:dyDescent="0.25">
      <c r="A614" t="str">
        <f t="shared" si="61"/>
        <v>J3-Y9</v>
      </c>
      <c r="B614" t="str">
        <f t="shared" si="62"/>
        <v>GND</v>
      </c>
      <c r="C614" t="str">
        <f t="shared" si="63"/>
        <v>J3-GND</v>
      </c>
      <c r="D614" t="str">
        <f t="shared" si="64"/>
        <v>J3-Y9</v>
      </c>
      <c r="E614" t="s">
        <v>271</v>
      </c>
      <c r="F614" t="s">
        <v>1636</v>
      </c>
      <c r="G614" t="s">
        <v>294</v>
      </c>
      <c r="L614" t="s">
        <v>1637</v>
      </c>
      <c r="M614" t="s">
        <v>288</v>
      </c>
      <c r="N614">
        <v>3.1463999999999999</v>
      </c>
    </row>
    <row r="615" spans="1:14" x14ac:dyDescent="0.25">
      <c r="A615" t="str">
        <f t="shared" si="61"/>
        <v>J3-Y12</v>
      </c>
      <c r="B615" t="str">
        <f t="shared" si="62"/>
        <v>GND</v>
      </c>
      <c r="C615" t="str">
        <f t="shared" si="63"/>
        <v>J3-GND</v>
      </c>
      <c r="D615" t="str">
        <f t="shared" si="64"/>
        <v>J3-Y12</v>
      </c>
      <c r="E615" t="s">
        <v>271</v>
      </c>
      <c r="F615" t="s">
        <v>1638</v>
      </c>
      <c r="G615" t="s">
        <v>294</v>
      </c>
      <c r="L615" t="s">
        <v>1639</v>
      </c>
      <c r="M615" t="s">
        <v>288</v>
      </c>
      <c r="N615">
        <v>1.3629</v>
      </c>
    </row>
    <row r="616" spans="1:14" x14ac:dyDescent="0.25">
      <c r="A616" t="str">
        <f t="shared" si="61"/>
        <v>J3-Y13</v>
      </c>
      <c r="B616" t="str">
        <f t="shared" si="62"/>
        <v>GND</v>
      </c>
      <c r="C616" t="str">
        <f t="shared" si="63"/>
        <v>J3-GND</v>
      </c>
      <c r="D616" t="str">
        <f t="shared" si="64"/>
        <v>J3-Y13</v>
      </c>
      <c r="E616" t="s">
        <v>271</v>
      </c>
      <c r="F616" t="s">
        <v>1640</v>
      </c>
      <c r="G616" t="s">
        <v>294</v>
      </c>
      <c r="L616" t="s">
        <v>1641</v>
      </c>
      <c r="M616" t="s">
        <v>288</v>
      </c>
      <c r="N616">
        <v>0.78410000000000002</v>
      </c>
    </row>
    <row r="617" spans="1:14" x14ac:dyDescent="0.25">
      <c r="A617" t="str">
        <f t="shared" si="61"/>
        <v>J3-Y16</v>
      </c>
      <c r="B617" t="str">
        <f t="shared" si="62"/>
        <v>GND</v>
      </c>
      <c r="C617" t="str">
        <f t="shared" si="63"/>
        <v>J3-GND</v>
      </c>
      <c r="D617" t="str">
        <f t="shared" si="64"/>
        <v>J3-Y16</v>
      </c>
      <c r="E617" t="s">
        <v>271</v>
      </c>
      <c r="F617" t="s">
        <v>1642</v>
      </c>
      <c r="G617" t="s">
        <v>294</v>
      </c>
      <c r="L617" t="s">
        <v>1643</v>
      </c>
      <c r="M617" t="s">
        <v>288</v>
      </c>
      <c r="N617">
        <v>0.69120000000000004</v>
      </c>
    </row>
    <row r="618" spans="1:14" x14ac:dyDescent="0.25">
      <c r="A618" t="str">
        <f t="shared" si="61"/>
        <v>J3-Y17</v>
      </c>
      <c r="B618" t="str">
        <f t="shared" si="62"/>
        <v>GND</v>
      </c>
      <c r="C618" t="str">
        <f t="shared" si="63"/>
        <v>J3-GND</v>
      </c>
      <c r="D618" t="str">
        <f t="shared" si="64"/>
        <v>J3-Y17</v>
      </c>
      <c r="E618" t="s">
        <v>271</v>
      </c>
      <c r="F618" t="s">
        <v>1644</v>
      </c>
      <c r="G618" t="s">
        <v>294</v>
      </c>
      <c r="L618" t="s">
        <v>1645</v>
      </c>
      <c r="M618" t="s">
        <v>288</v>
      </c>
      <c r="N618">
        <v>4.1303999999999998</v>
      </c>
    </row>
    <row r="619" spans="1:14" x14ac:dyDescent="0.25">
      <c r="A619" t="str">
        <f t="shared" si="61"/>
        <v>J3-Y20</v>
      </c>
      <c r="B619" t="str">
        <f t="shared" si="62"/>
        <v>GND</v>
      </c>
      <c r="C619" t="str">
        <f t="shared" si="63"/>
        <v>J3-GND</v>
      </c>
      <c r="D619" t="str">
        <f t="shared" si="64"/>
        <v>J3-Y20</v>
      </c>
      <c r="E619" t="s">
        <v>271</v>
      </c>
      <c r="F619" t="s">
        <v>1646</v>
      </c>
      <c r="G619" t="s">
        <v>294</v>
      </c>
      <c r="L619" t="s">
        <v>1647</v>
      </c>
      <c r="M619" t="s">
        <v>288</v>
      </c>
      <c r="N619">
        <v>5.1463999999999999</v>
      </c>
    </row>
    <row r="620" spans="1:14" x14ac:dyDescent="0.25">
      <c r="A620" t="str">
        <f t="shared" si="61"/>
        <v>J3-Y21</v>
      </c>
      <c r="B620" t="str">
        <f t="shared" si="62"/>
        <v>GND</v>
      </c>
      <c r="C620" t="str">
        <f t="shared" si="63"/>
        <v>J3-GND</v>
      </c>
      <c r="D620" t="str">
        <f t="shared" si="64"/>
        <v>J3-Y21</v>
      </c>
      <c r="E620" t="s">
        <v>271</v>
      </c>
      <c r="F620" t="s">
        <v>1648</v>
      </c>
      <c r="G620" t="s">
        <v>294</v>
      </c>
      <c r="L620" t="s">
        <v>1649</v>
      </c>
      <c r="M620" t="s">
        <v>288</v>
      </c>
      <c r="N620">
        <v>5.2209000000000003</v>
      </c>
    </row>
    <row r="621" spans="1:14" x14ac:dyDescent="0.25">
      <c r="A621" t="str">
        <f t="shared" si="61"/>
        <v>J3-Y24</v>
      </c>
      <c r="B621" t="str">
        <f t="shared" si="62"/>
        <v>GND</v>
      </c>
      <c r="C621" t="str">
        <f t="shared" si="63"/>
        <v>J3-GND</v>
      </c>
      <c r="D621" t="str">
        <f t="shared" si="64"/>
        <v>J3-Y24</v>
      </c>
      <c r="E621" t="s">
        <v>271</v>
      </c>
      <c r="F621" t="s">
        <v>1650</v>
      </c>
      <c r="G621" t="s">
        <v>294</v>
      </c>
      <c r="L621" t="s">
        <v>1651</v>
      </c>
      <c r="M621" t="s">
        <v>288</v>
      </c>
      <c r="N621">
        <v>3.464</v>
      </c>
    </row>
    <row r="622" spans="1:14" x14ac:dyDescent="0.25">
      <c r="A622" t="str">
        <f t="shared" si="61"/>
        <v>J3-Y25</v>
      </c>
      <c r="B622" t="str">
        <f t="shared" si="62"/>
        <v>GND</v>
      </c>
      <c r="C622" t="str">
        <f t="shared" si="63"/>
        <v>J3-GND</v>
      </c>
      <c r="D622" t="str">
        <f t="shared" si="64"/>
        <v>J3-Y25</v>
      </c>
      <c r="E622" t="s">
        <v>271</v>
      </c>
      <c r="F622" t="s">
        <v>1652</v>
      </c>
      <c r="G622" t="s">
        <v>294</v>
      </c>
      <c r="L622" t="s">
        <v>1653</v>
      </c>
      <c r="M622" t="s">
        <v>288</v>
      </c>
      <c r="N622">
        <v>5.4382000000000001</v>
      </c>
    </row>
    <row r="623" spans="1:14" x14ac:dyDescent="0.25">
      <c r="A623" t="str">
        <f t="shared" si="61"/>
        <v>J3-Y28</v>
      </c>
      <c r="B623" t="str">
        <f t="shared" si="62"/>
        <v>GND</v>
      </c>
      <c r="C623" t="str">
        <f t="shared" si="63"/>
        <v>J3-GND</v>
      </c>
      <c r="D623" t="str">
        <f t="shared" si="64"/>
        <v>J3-Y28</v>
      </c>
      <c r="E623" t="s">
        <v>271</v>
      </c>
      <c r="F623" t="s">
        <v>1654</v>
      </c>
      <c r="G623" t="s">
        <v>294</v>
      </c>
      <c r="L623" t="s">
        <v>1655</v>
      </c>
      <c r="M623" t="s">
        <v>288</v>
      </c>
      <c r="N623">
        <v>6.4551999999999996</v>
      </c>
    </row>
    <row r="624" spans="1:14" x14ac:dyDescent="0.25">
      <c r="A624" t="str">
        <f t="shared" si="61"/>
        <v>J3-Y29</v>
      </c>
      <c r="B624" t="str">
        <f t="shared" si="62"/>
        <v>GND</v>
      </c>
      <c r="C624" t="str">
        <f t="shared" si="63"/>
        <v>J3-GND</v>
      </c>
      <c r="D624" t="str">
        <f t="shared" si="64"/>
        <v>J3-Y29</v>
      </c>
      <c r="E624" t="s">
        <v>271</v>
      </c>
      <c r="F624" t="s">
        <v>1656</v>
      </c>
      <c r="G624" t="s">
        <v>294</v>
      </c>
      <c r="L624" t="s">
        <v>1657</v>
      </c>
      <c r="M624" t="s">
        <v>288</v>
      </c>
      <c r="N624">
        <v>6.4856999999999996</v>
      </c>
    </row>
    <row r="625" spans="1:14" x14ac:dyDescent="0.25">
      <c r="A625" t="str">
        <f t="shared" si="61"/>
        <v>J3-Y32</v>
      </c>
      <c r="B625" t="str">
        <f t="shared" si="62"/>
        <v>GND</v>
      </c>
      <c r="C625" t="str">
        <f t="shared" si="63"/>
        <v>J3-GND</v>
      </c>
      <c r="D625" t="str">
        <f t="shared" si="64"/>
        <v>J3-Y32</v>
      </c>
      <c r="E625" t="s">
        <v>271</v>
      </c>
      <c r="F625" t="s">
        <v>1658</v>
      </c>
      <c r="G625" t="s">
        <v>294</v>
      </c>
      <c r="L625" t="s">
        <v>1659</v>
      </c>
      <c r="M625" t="s">
        <v>288</v>
      </c>
      <c r="N625">
        <v>5.4564000000000004</v>
      </c>
    </row>
    <row r="626" spans="1:14" x14ac:dyDescent="0.25">
      <c r="A626" t="str">
        <f t="shared" si="61"/>
        <v>J3-Y33</v>
      </c>
      <c r="B626" t="str">
        <f t="shared" si="62"/>
        <v>GND</v>
      </c>
      <c r="C626" t="str">
        <f t="shared" si="63"/>
        <v>J3-GND</v>
      </c>
      <c r="D626" t="str">
        <f t="shared" si="64"/>
        <v>J3-Y33</v>
      </c>
      <c r="E626" t="s">
        <v>271</v>
      </c>
      <c r="F626" t="s">
        <v>1660</v>
      </c>
      <c r="G626" t="s">
        <v>294</v>
      </c>
      <c r="L626" t="s">
        <v>1661</v>
      </c>
      <c r="M626" t="s">
        <v>288</v>
      </c>
      <c r="N626">
        <v>3.3169</v>
      </c>
    </row>
    <row r="627" spans="1:14" x14ac:dyDescent="0.25">
      <c r="A627" t="str">
        <f t="shared" si="61"/>
        <v>J3-Y36</v>
      </c>
      <c r="B627" t="str">
        <f t="shared" si="62"/>
        <v>GND</v>
      </c>
      <c r="C627" t="str">
        <f t="shared" si="63"/>
        <v>J3-GND</v>
      </c>
      <c r="D627" t="str">
        <f t="shared" si="64"/>
        <v>J3-Y36</v>
      </c>
      <c r="E627" t="s">
        <v>271</v>
      </c>
      <c r="F627" t="s">
        <v>1662</v>
      </c>
      <c r="G627" t="s">
        <v>294</v>
      </c>
      <c r="L627" t="s">
        <v>1663</v>
      </c>
      <c r="M627" t="s">
        <v>288</v>
      </c>
      <c r="N627">
        <v>1.3257000000000001</v>
      </c>
    </row>
    <row r="628" spans="1:14" x14ac:dyDescent="0.25">
      <c r="A628" t="str">
        <f t="shared" si="61"/>
        <v>J3-Y37</v>
      </c>
      <c r="B628" t="str">
        <f t="shared" si="62"/>
        <v>GND</v>
      </c>
      <c r="C628" t="str">
        <f t="shared" si="63"/>
        <v>J3-GND</v>
      </c>
      <c r="D628" t="str">
        <f t="shared" si="64"/>
        <v>J3-Y37</v>
      </c>
      <c r="E628" t="s">
        <v>271</v>
      </c>
      <c r="F628" t="s">
        <v>1664</v>
      </c>
      <c r="G628" t="s">
        <v>294</v>
      </c>
      <c r="L628" t="s">
        <v>1665</v>
      </c>
      <c r="M628" t="s">
        <v>288</v>
      </c>
      <c r="N628">
        <v>3.3169</v>
      </c>
    </row>
    <row r="629" spans="1:14" x14ac:dyDescent="0.25">
      <c r="A629" t="str">
        <f t="shared" si="61"/>
        <v>J3-Y40</v>
      </c>
      <c r="B629" t="str">
        <f t="shared" si="62"/>
        <v>GND</v>
      </c>
      <c r="C629" t="str">
        <f t="shared" si="63"/>
        <v>J3-GND</v>
      </c>
      <c r="D629" t="str">
        <f t="shared" si="64"/>
        <v>J3-Y40</v>
      </c>
      <c r="E629" t="s">
        <v>271</v>
      </c>
      <c r="F629" t="s">
        <v>1666</v>
      </c>
      <c r="G629" t="s">
        <v>294</v>
      </c>
      <c r="L629" t="s">
        <v>1667</v>
      </c>
      <c r="M629" t="s">
        <v>288</v>
      </c>
      <c r="N629">
        <v>1.3257000000000001</v>
      </c>
    </row>
    <row r="630" spans="1:14" x14ac:dyDescent="0.25">
      <c r="A630" t="str">
        <f t="shared" si="61"/>
        <v>J3-Z2</v>
      </c>
      <c r="B630" t="str">
        <f t="shared" si="62"/>
        <v>GND</v>
      </c>
      <c r="C630" t="str">
        <f t="shared" si="63"/>
        <v>J3-GND</v>
      </c>
      <c r="D630" t="str">
        <f t="shared" si="64"/>
        <v>J3-Z2</v>
      </c>
      <c r="E630" t="s">
        <v>271</v>
      </c>
      <c r="F630" t="s">
        <v>1668</v>
      </c>
      <c r="G630" t="s">
        <v>294</v>
      </c>
      <c r="L630" t="s">
        <v>1669</v>
      </c>
      <c r="M630" t="s">
        <v>288</v>
      </c>
      <c r="N630">
        <v>1.6231</v>
      </c>
    </row>
    <row r="631" spans="1:14" x14ac:dyDescent="0.25">
      <c r="A631" t="str">
        <f t="shared" si="61"/>
        <v>J3-Z3</v>
      </c>
      <c r="B631" t="str">
        <f t="shared" si="62"/>
        <v>GND</v>
      </c>
      <c r="C631" t="str">
        <f t="shared" si="63"/>
        <v>J3-GND</v>
      </c>
      <c r="D631" t="str">
        <f t="shared" si="64"/>
        <v>J3-Z3</v>
      </c>
      <c r="E631" t="s">
        <v>271</v>
      </c>
      <c r="F631" t="s">
        <v>1670</v>
      </c>
      <c r="G631" t="s">
        <v>294</v>
      </c>
      <c r="L631" t="s">
        <v>1671</v>
      </c>
      <c r="M631" t="s">
        <v>288</v>
      </c>
      <c r="N631">
        <v>4.4104999999999999</v>
      </c>
    </row>
    <row r="632" spans="1:14" x14ac:dyDescent="0.25">
      <c r="A632" t="str">
        <f t="shared" si="61"/>
        <v>J3-Z6</v>
      </c>
      <c r="B632" t="str">
        <f t="shared" si="62"/>
        <v>GND</v>
      </c>
      <c r="C632" t="str">
        <f t="shared" si="63"/>
        <v>J3-GND</v>
      </c>
      <c r="D632" t="str">
        <f t="shared" si="64"/>
        <v>J3-Z6</v>
      </c>
      <c r="E632" t="s">
        <v>271</v>
      </c>
      <c r="F632" t="s">
        <v>1672</v>
      </c>
      <c r="G632" t="s">
        <v>294</v>
      </c>
      <c r="L632" t="s">
        <v>1673</v>
      </c>
      <c r="M632" t="s">
        <v>288</v>
      </c>
      <c r="N632">
        <v>3.0775000000000001</v>
      </c>
    </row>
    <row r="633" spans="1:14" x14ac:dyDescent="0.25">
      <c r="A633" t="str">
        <f t="shared" si="61"/>
        <v>J3-Z7</v>
      </c>
      <c r="B633" t="str">
        <f t="shared" si="62"/>
        <v>GND</v>
      </c>
      <c r="C633" t="str">
        <f t="shared" si="63"/>
        <v>J3-GND</v>
      </c>
      <c r="D633" t="str">
        <f t="shared" si="64"/>
        <v>J3-Z7</v>
      </c>
      <c r="E633" t="s">
        <v>271</v>
      </c>
      <c r="F633" t="s">
        <v>1674</v>
      </c>
      <c r="G633" t="s">
        <v>294</v>
      </c>
      <c r="L633" t="s">
        <v>1675</v>
      </c>
      <c r="M633" t="s">
        <v>288</v>
      </c>
      <c r="N633">
        <v>3.1444000000000001</v>
      </c>
    </row>
    <row r="634" spans="1:14" x14ac:dyDescent="0.25">
      <c r="A634" t="str">
        <f t="shared" si="61"/>
        <v>J3-Z10</v>
      </c>
      <c r="B634" t="str">
        <f t="shared" si="62"/>
        <v>GND</v>
      </c>
      <c r="C634" t="str">
        <f t="shared" si="63"/>
        <v>J3-GND</v>
      </c>
      <c r="D634" t="str">
        <f t="shared" si="64"/>
        <v>J3-Z10</v>
      </c>
      <c r="E634" t="s">
        <v>271</v>
      </c>
      <c r="F634" t="s">
        <v>1676</v>
      </c>
      <c r="G634" t="s">
        <v>294</v>
      </c>
      <c r="L634" t="s">
        <v>1677</v>
      </c>
      <c r="M634" t="s">
        <v>288</v>
      </c>
      <c r="N634">
        <v>1.3629</v>
      </c>
    </row>
    <row r="635" spans="1:14" x14ac:dyDescent="0.25">
      <c r="A635" t="str">
        <f t="shared" si="61"/>
        <v>J3-Z11</v>
      </c>
      <c r="B635" t="str">
        <f t="shared" si="62"/>
        <v>GND</v>
      </c>
      <c r="C635" t="str">
        <f t="shared" si="63"/>
        <v>J3-GND</v>
      </c>
      <c r="D635" t="str">
        <f t="shared" si="64"/>
        <v>J3-Z11</v>
      </c>
      <c r="E635" t="s">
        <v>271</v>
      </c>
      <c r="F635" t="s">
        <v>1678</v>
      </c>
      <c r="G635" t="s">
        <v>294</v>
      </c>
      <c r="L635" t="s">
        <v>1679</v>
      </c>
      <c r="M635" t="s">
        <v>288</v>
      </c>
      <c r="N635">
        <v>3.3169</v>
      </c>
    </row>
    <row r="636" spans="1:14" x14ac:dyDescent="0.25">
      <c r="A636" t="str">
        <f t="shared" si="61"/>
        <v>J3-Z14</v>
      </c>
      <c r="B636" t="str">
        <f t="shared" si="62"/>
        <v>GND</v>
      </c>
      <c r="C636" t="str">
        <f t="shared" si="63"/>
        <v>J3-GND</v>
      </c>
      <c r="D636" t="str">
        <f t="shared" si="64"/>
        <v>J3-Z14</v>
      </c>
      <c r="E636" t="s">
        <v>271</v>
      </c>
      <c r="F636" t="s">
        <v>1680</v>
      </c>
      <c r="G636" t="s">
        <v>294</v>
      </c>
      <c r="L636" t="s">
        <v>1681</v>
      </c>
      <c r="M636" t="s">
        <v>288</v>
      </c>
      <c r="N636">
        <v>1.3257000000000001</v>
      </c>
    </row>
    <row r="637" spans="1:14" x14ac:dyDescent="0.25">
      <c r="A637" t="str">
        <f t="shared" si="61"/>
        <v>J3-Z15</v>
      </c>
      <c r="B637" t="str">
        <f t="shared" si="62"/>
        <v>GND</v>
      </c>
      <c r="C637" t="str">
        <f t="shared" si="63"/>
        <v>J3-GND</v>
      </c>
      <c r="D637" t="str">
        <f t="shared" si="64"/>
        <v>J3-Z15</v>
      </c>
      <c r="E637" t="s">
        <v>271</v>
      </c>
      <c r="F637" t="s">
        <v>1682</v>
      </c>
      <c r="G637" t="s">
        <v>294</v>
      </c>
      <c r="L637" t="s">
        <v>1683</v>
      </c>
      <c r="M637" t="s">
        <v>288</v>
      </c>
      <c r="N637">
        <v>1.6231</v>
      </c>
    </row>
    <row r="638" spans="1:14" x14ac:dyDescent="0.25">
      <c r="A638" t="str">
        <f t="shared" si="61"/>
        <v>J3-Z18</v>
      </c>
      <c r="B638" t="str">
        <f t="shared" si="62"/>
        <v>GND</v>
      </c>
      <c r="C638" t="str">
        <f t="shared" si="63"/>
        <v>J3-GND</v>
      </c>
      <c r="D638" t="str">
        <f t="shared" si="64"/>
        <v>J3-Z18</v>
      </c>
      <c r="E638" t="s">
        <v>271</v>
      </c>
      <c r="F638" t="s">
        <v>1684</v>
      </c>
      <c r="G638" t="s">
        <v>294</v>
      </c>
      <c r="L638" t="s">
        <v>1685</v>
      </c>
      <c r="M638" t="s">
        <v>288</v>
      </c>
      <c r="N638">
        <v>0.78410000000000002</v>
      </c>
    </row>
    <row r="639" spans="1:14" x14ac:dyDescent="0.25">
      <c r="A639" t="str">
        <f t="shared" si="61"/>
        <v>J3-Z19</v>
      </c>
      <c r="B639" t="str">
        <f t="shared" si="62"/>
        <v>GND</v>
      </c>
      <c r="C639" t="str">
        <f t="shared" si="63"/>
        <v>J3-GND</v>
      </c>
      <c r="D639" t="str">
        <f t="shared" si="64"/>
        <v>J3-Z19</v>
      </c>
      <c r="E639" t="s">
        <v>271</v>
      </c>
      <c r="F639" t="s">
        <v>1686</v>
      </c>
      <c r="G639" t="s">
        <v>294</v>
      </c>
      <c r="L639" t="s">
        <v>1687</v>
      </c>
      <c r="M639" t="s">
        <v>288</v>
      </c>
      <c r="N639">
        <v>0.77210000000000001</v>
      </c>
    </row>
    <row r="640" spans="1:14" x14ac:dyDescent="0.25">
      <c r="A640" t="str">
        <f t="shared" si="61"/>
        <v>J3-Z22</v>
      </c>
      <c r="B640" t="str">
        <f t="shared" si="62"/>
        <v>GND</v>
      </c>
      <c r="C640" t="str">
        <f t="shared" si="63"/>
        <v>J3-GND</v>
      </c>
      <c r="D640" t="str">
        <f t="shared" si="64"/>
        <v>J3-Z22</v>
      </c>
      <c r="E640" t="s">
        <v>271</v>
      </c>
      <c r="F640" t="s">
        <v>1688</v>
      </c>
      <c r="G640" t="s">
        <v>294</v>
      </c>
      <c r="L640" t="s">
        <v>1689</v>
      </c>
      <c r="M640" t="s">
        <v>288</v>
      </c>
      <c r="N640">
        <v>3.0775000000000001</v>
      </c>
    </row>
    <row r="641" spans="1:14" x14ac:dyDescent="0.25">
      <c r="A641" t="str">
        <f t="shared" si="61"/>
        <v>J3-Z23</v>
      </c>
      <c r="B641" t="str">
        <f t="shared" si="62"/>
        <v>GND</v>
      </c>
      <c r="C641" t="str">
        <f t="shared" si="63"/>
        <v>J3-GND</v>
      </c>
      <c r="D641" t="str">
        <f t="shared" si="64"/>
        <v>J3-Z23</v>
      </c>
      <c r="E641" t="s">
        <v>271</v>
      </c>
      <c r="F641" t="s">
        <v>1690</v>
      </c>
      <c r="G641" t="s">
        <v>294</v>
      </c>
      <c r="L641" t="s">
        <v>1691</v>
      </c>
      <c r="M641" t="s">
        <v>288</v>
      </c>
      <c r="N641">
        <v>3.1444000000000001</v>
      </c>
    </row>
    <row r="642" spans="1:14" x14ac:dyDescent="0.25">
      <c r="A642" t="str">
        <f t="shared" si="61"/>
        <v>J3-Z26</v>
      </c>
      <c r="B642" t="str">
        <f t="shared" si="62"/>
        <v>GND</v>
      </c>
      <c r="C642" t="str">
        <f t="shared" si="63"/>
        <v>J3-GND</v>
      </c>
      <c r="D642" t="str">
        <f t="shared" si="64"/>
        <v>J3-Z26</v>
      </c>
      <c r="E642" t="s">
        <v>271</v>
      </c>
      <c r="F642" t="s">
        <v>1692</v>
      </c>
      <c r="G642" t="s">
        <v>294</v>
      </c>
      <c r="L642" t="s">
        <v>1693</v>
      </c>
      <c r="M642" t="s">
        <v>288</v>
      </c>
      <c r="N642">
        <v>1.3629</v>
      </c>
    </row>
    <row r="643" spans="1:14" x14ac:dyDescent="0.25">
      <c r="A643" t="str">
        <f t="shared" si="61"/>
        <v>J3-Z27</v>
      </c>
      <c r="B643" t="str">
        <f t="shared" si="62"/>
        <v>GND</v>
      </c>
      <c r="C643" t="str">
        <f t="shared" si="63"/>
        <v>J3-GND</v>
      </c>
      <c r="D643" t="str">
        <f t="shared" si="64"/>
        <v>J3-Z27</v>
      </c>
      <c r="E643" t="s">
        <v>271</v>
      </c>
      <c r="F643" t="s">
        <v>1694</v>
      </c>
      <c r="G643" t="s">
        <v>294</v>
      </c>
      <c r="L643" t="s">
        <v>1695</v>
      </c>
      <c r="M643" t="s">
        <v>288</v>
      </c>
      <c r="N643">
        <v>4.8574999999999999</v>
      </c>
    </row>
    <row r="644" spans="1:14" x14ac:dyDescent="0.25">
      <c r="A644" t="str">
        <f t="shared" si="61"/>
        <v>J3-Z30</v>
      </c>
      <c r="B644" t="str">
        <f t="shared" si="62"/>
        <v>GND</v>
      </c>
      <c r="C644" t="str">
        <f t="shared" si="63"/>
        <v>J3-GND</v>
      </c>
      <c r="D644" t="str">
        <f t="shared" si="64"/>
        <v>J3-Z30</v>
      </c>
      <c r="E644" t="s">
        <v>271</v>
      </c>
      <c r="F644" t="s">
        <v>1696</v>
      </c>
      <c r="G644" t="s">
        <v>294</v>
      </c>
      <c r="L644" t="s">
        <v>1697</v>
      </c>
      <c r="M644" t="s">
        <v>288</v>
      </c>
      <c r="N644">
        <v>14.2934</v>
      </c>
    </row>
    <row r="645" spans="1:14" x14ac:dyDescent="0.25">
      <c r="A645" t="str">
        <f t="shared" si="61"/>
        <v>J3-Z31</v>
      </c>
      <c r="B645" t="str">
        <f t="shared" si="62"/>
        <v>GND</v>
      </c>
      <c r="C645" t="str">
        <f t="shared" si="63"/>
        <v>J3-GND</v>
      </c>
      <c r="D645" t="str">
        <f t="shared" si="64"/>
        <v>J3-Z31</v>
      </c>
      <c r="E645" t="s">
        <v>271</v>
      </c>
      <c r="F645" t="s">
        <v>1698</v>
      </c>
      <c r="G645" t="s">
        <v>294</v>
      </c>
      <c r="L645" t="s">
        <v>1699</v>
      </c>
      <c r="M645" t="s">
        <v>288</v>
      </c>
      <c r="N645">
        <v>26.7746</v>
      </c>
    </row>
    <row r="646" spans="1:14" x14ac:dyDescent="0.25">
      <c r="A646" t="str">
        <f t="shared" ref="A646:A709" si="65">$E646&amp;"-"&amp;$F646</f>
        <v>J3-Z34</v>
      </c>
      <c r="B646" t="str">
        <f t="shared" ref="B646:B709" si="66">IF(OR(E646=$A$2,E646=$B$2,E646=$C$2,E646=$D$2),"--",G646)</f>
        <v>GND</v>
      </c>
      <c r="C646" t="str">
        <f t="shared" ref="C646:C709" si="67">$E646&amp;"-"&amp;$G646</f>
        <v>J3-GND</v>
      </c>
      <c r="D646" t="str">
        <f t="shared" ref="D646:D709" si="68">A646</f>
        <v>J3-Z34</v>
      </c>
      <c r="E646" t="s">
        <v>271</v>
      </c>
      <c r="F646" t="s">
        <v>1700</v>
      </c>
      <c r="G646" t="s">
        <v>294</v>
      </c>
      <c r="L646" t="s">
        <v>1701</v>
      </c>
      <c r="M646" t="s">
        <v>288</v>
      </c>
      <c r="N646">
        <v>19.067499999999999</v>
      </c>
    </row>
    <row r="647" spans="1:14" x14ac:dyDescent="0.25">
      <c r="A647" t="str">
        <f t="shared" si="65"/>
        <v>J3-Z35</v>
      </c>
      <c r="B647" t="str">
        <f t="shared" si="66"/>
        <v>GND</v>
      </c>
      <c r="C647" t="str">
        <f t="shared" si="67"/>
        <v>J3-GND</v>
      </c>
      <c r="D647" t="str">
        <f t="shared" si="68"/>
        <v>J3-Z35</v>
      </c>
      <c r="E647" t="s">
        <v>271</v>
      </c>
      <c r="F647" t="s">
        <v>1702</v>
      </c>
      <c r="G647" t="s">
        <v>294</v>
      </c>
      <c r="L647" t="s">
        <v>1703</v>
      </c>
      <c r="M647" t="s">
        <v>288</v>
      </c>
      <c r="N647">
        <v>3.6499000000000001</v>
      </c>
    </row>
    <row r="648" spans="1:14" x14ac:dyDescent="0.25">
      <c r="A648" t="str">
        <f t="shared" si="65"/>
        <v>J3-Z38</v>
      </c>
      <c r="B648" t="str">
        <f t="shared" si="66"/>
        <v>GND</v>
      </c>
      <c r="C648" t="str">
        <f t="shared" si="67"/>
        <v>J3-GND</v>
      </c>
      <c r="D648" t="str">
        <f t="shared" si="68"/>
        <v>J3-Z38</v>
      </c>
      <c r="E648" t="s">
        <v>271</v>
      </c>
      <c r="F648" t="s">
        <v>1704</v>
      </c>
      <c r="G648" t="s">
        <v>294</v>
      </c>
      <c r="L648" t="s">
        <v>1705</v>
      </c>
      <c r="M648" t="s">
        <v>288</v>
      </c>
      <c r="N648">
        <v>5.8978000000000002</v>
      </c>
    </row>
    <row r="649" spans="1:14" x14ac:dyDescent="0.25">
      <c r="A649" t="str">
        <f t="shared" si="65"/>
        <v>J3-Z39</v>
      </c>
      <c r="B649" t="str">
        <f t="shared" si="66"/>
        <v>GND</v>
      </c>
      <c r="C649" t="str">
        <f t="shared" si="67"/>
        <v>J3-GND</v>
      </c>
      <c r="D649" t="str">
        <f t="shared" si="68"/>
        <v>J3-Z39</v>
      </c>
      <c r="E649" t="s">
        <v>271</v>
      </c>
      <c r="F649" t="s">
        <v>1706</v>
      </c>
      <c r="G649" t="s">
        <v>294</v>
      </c>
      <c r="L649" t="s">
        <v>1707</v>
      </c>
      <c r="M649" t="s">
        <v>288</v>
      </c>
      <c r="N649">
        <v>4.8354999999999997</v>
      </c>
    </row>
    <row r="650" spans="1:14" x14ac:dyDescent="0.25">
      <c r="A650" t="str">
        <f t="shared" si="65"/>
        <v>J3-Z40</v>
      </c>
      <c r="B650" t="str">
        <f t="shared" si="66"/>
        <v>3.3V</v>
      </c>
      <c r="C650" t="str">
        <f t="shared" si="67"/>
        <v>J3-3.3V</v>
      </c>
      <c r="D650" t="str">
        <f t="shared" si="68"/>
        <v>J3-Z40</v>
      </c>
      <c r="E650" t="s">
        <v>271</v>
      </c>
      <c r="F650" t="s">
        <v>1708</v>
      </c>
      <c r="G650" t="s">
        <v>358</v>
      </c>
      <c r="L650" t="s">
        <v>1709</v>
      </c>
      <c r="M650" t="s">
        <v>288</v>
      </c>
      <c r="N650">
        <v>4.7431999999999999</v>
      </c>
    </row>
    <row r="651" spans="1:14" x14ac:dyDescent="0.25">
      <c r="A651" t="str">
        <f t="shared" si="65"/>
        <v>J4-1</v>
      </c>
      <c r="B651" t="str">
        <f t="shared" si="66"/>
        <v>NetC214_2</v>
      </c>
      <c r="C651" t="str">
        <f t="shared" si="67"/>
        <v>J4-NetC214_2</v>
      </c>
      <c r="D651" t="str">
        <f t="shared" si="68"/>
        <v>J4-1</v>
      </c>
      <c r="E651" t="s">
        <v>1468</v>
      </c>
      <c r="F651">
        <v>1</v>
      </c>
      <c r="G651" t="s">
        <v>1647</v>
      </c>
      <c r="L651" t="s">
        <v>1710</v>
      </c>
      <c r="M651" t="s">
        <v>288</v>
      </c>
      <c r="N651">
        <v>4.8605</v>
      </c>
    </row>
    <row r="652" spans="1:14" x14ac:dyDescent="0.25">
      <c r="A652" t="str">
        <f t="shared" si="65"/>
        <v>J4-2</v>
      </c>
      <c r="B652" t="str">
        <f t="shared" si="66"/>
        <v>PHY_MDI2_N</v>
      </c>
      <c r="C652" t="str">
        <f t="shared" si="67"/>
        <v>J4-PHY_MDI2_N</v>
      </c>
      <c r="D652" t="str">
        <f t="shared" si="68"/>
        <v>J4-2</v>
      </c>
      <c r="E652" t="s">
        <v>1468</v>
      </c>
      <c r="F652">
        <v>2</v>
      </c>
      <c r="G652" t="s">
        <v>1711</v>
      </c>
      <c r="L652" t="s">
        <v>1712</v>
      </c>
      <c r="M652" t="s">
        <v>288</v>
      </c>
      <c r="N652">
        <v>12.833299999999999</v>
      </c>
    </row>
    <row r="653" spans="1:14" x14ac:dyDescent="0.25">
      <c r="A653" t="str">
        <f t="shared" si="65"/>
        <v>J4-3</v>
      </c>
      <c r="B653" t="str">
        <f t="shared" si="66"/>
        <v>PHY_MDI2_P</v>
      </c>
      <c r="C653" t="str">
        <f t="shared" si="67"/>
        <v>J4-PHY_MDI2_P</v>
      </c>
      <c r="D653" t="str">
        <f t="shared" si="68"/>
        <v>J4-3</v>
      </c>
      <c r="E653" t="s">
        <v>1468</v>
      </c>
      <c r="F653">
        <v>3</v>
      </c>
      <c r="G653" t="s">
        <v>1713</v>
      </c>
      <c r="L653" t="s">
        <v>1714</v>
      </c>
      <c r="M653" t="s">
        <v>288</v>
      </c>
      <c r="N653">
        <v>3.3169</v>
      </c>
    </row>
    <row r="654" spans="1:14" x14ac:dyDescent="0.25">
      <c r="A654" t="str">
        <f t="shared" si="65"/>
        <v>J4-4</v>
      </c>
      <c r="B654" t="str">
        <f t="shared" si="66"/>
        <v>PHY_MDI1_P</v>
      </c>
      <c r="C654" t="str">
        <f t="shared" si="67"/>
        <v>J4-PHY_MDI1_P</v>
      </c>
      <c r="D654" t="str">
        <f t="shared" si="68"/>
        <v>J4-4</v>
      </c>
      <c r="E654" t="s">
        <v>1468</v>
      </c>
      <c r="F654">
        <v>4</v>
      </c>
      <c r="G654" t="s">
        <v>1715</v>
      </c>
      <c r="L654" t="s">
        <v>1716</v>
      </c>
      <c r="M654" t="s">
        <v>288</v>
      </c>
      <c r="N654">
        <v>1.3257000000000001</v>
      </c>
    </row>
    <row r="655" spans="1:14" x14ac:dyDescent="0.25">
      <c r="A655" t="str">
        <f t="shared" si="65"/>
        <v>J4-5</v>
      </c>
      <c r="B655" t="str">
        <f t="shared" si="66"/>
        <v>PHY_MDI1_N</v>
      </c>
      <c r="C655" t="str">
        <f t="shared" si="67"/>
        <v>J4-PHY_MDI1_N</v>
      </c>
      <c r="D655" t="str">
        <f t="shared" si="68"/>
        <v>J4-5</v>
      </c>
      <c r="E655" t="s">
        <v>1468</v>
      </c>
      <c r="F655">
        <v>5</v>
      </c>
      <c r="G655" t="s">
        <v>1717</v>
      </c>
      <c r="L655" t="s">
        <v>1718</v>
      </c>
      <c r="M655" t="s">
        <v>288</v>
      </c>
      <c r="N655">
        <v>1.6231</v>
      </c>
    </row>
    <row r="656" spans="1:14" x14ac:dyDescent="0.25">
      <c r="A656" t="str">
        <f t="shared" si="65"/>
        <v>J4-6</v>
      </c>
      <c r="B656" t="str">
        <f t="shared" si="66"/>
        <v>NetC215_2</v>
      </c>
      <c r="C656" t="str">
        <f t="shared" si="67"/>
        <v>J4-NetC215_2</v>
      </c>
      <c r="D656" t="str">
        <f t="shared" si="68"/>
        <v>J4-6</v>
      </c>
      <c r="E656" t="s">
        <v>1468</v>
      </c>
      <c r="F656">
        <v>6</v>
      </c>
      <c r="G656" t="s">
        <v>1649</v>
      </c>
      <c r="L656" t="s">
        <v>1719</v>
      </c>
      <c r="M656" t="s">
        <v>288</v>
      </c>
      <c r="N656">
        <v>0.78410000000000002</v>
      </c>
    </row>
    <row r="657" spans="1:14" x14ac:dyDescent="0.25">
      <c r="A657" t="str">
        <f t="shared" si="65"/>
        <v>J4-7</v>
      </c>
      <c r="B657" t="str">
        <f t="shared" si="66"/>
        <v>NetC213_2</v>
      </c>
      <c r="C657" t="str">
        <f t="shared" si="67"/>
        <v>J4-NetC213_2</v>
      </c>
      <c r="D657" t="str">
        <f t="shared" si="68"/>
        <v>J4-7</v>
      </c>
      <c r="E657" t="s">
        <v>1468</v>
      </c>
      <c r="F657">
        <v>7</v>
      </c>
      <c r="G657" t="s">
        <v>1645</v>
      </c>
      <c r="L657" t="s">
        <v>1720</v>
      </c>
      <c r="M657" t="s">
        <v>288</v>
      </c>
      <c r="N657">
        <v>2.3832</v>
      </c>
    </row>
    <row r="658" spans="1:14" x14ac:dyDescent="0.25">
      <c r="A658" t="str">
        <f t="shared" si="65"/>
        <v>J4-8</v>
      </c>
      <c r="B658" t="str">
        <f t="shared" si="66"/>
        <v>PHY_MDI3_P</v>
      </c>
      <c r="C658" t="str">
        <f t="shared" si="67"/>
        <v>J4-PHY_MDI3_P</v>
      </c>
      <c r="D658" t="str">
        <f t="shared" si="68"/>
        <v>J4-8</v>
      </c>
      <c r="E658" t="s">
        <v>1468</v>
      </c>
      <c r="F658">
        <v>8</v>
      </c>
      <c r="G658" t="s">
        <v>1721</v>
      </c>
      <c r="L658" t="s">
        <v>1722</v>
      </c>
      <c r="M658" t="s">
        <v>288</v>
      </c>
      <c r="N658">
        <v>0</v>
      </c>
    </row>
    <row r="659" spans="1:14" x14ac:dyDescent="0.25">
      <c r="A659" t="str">
        <f t="shared" si="65"/>
        <v>J4-9</v>
      </c>
      <c r="B659" t="str">
        <f t="shared" si="66"/>
        <v>PHY_MDI3_N</v>
      </c>
      <c r="C659" t="str">
        <f t="shared" si="67"/>
        <v>J4-PHY_MDI3_N</v>
      </c>
      <c r="D659" t="str">
        <f t="shared" si="68"/>
        <v>J4-9</v>
      </c>
      <c r="E659" t="s">
        <v>1468</v>
      </c>
      <c r="F659">
        <v>9</v>
      </c>
      <c r="G659" t="s">
        <v>1723</v>
      </c>
      <c r="L659" t="s">
        <v>1724</v>
      </c>
      <c r="M659" t="s">
        <v>288</v>
      </c>
      <c r="N659">
        <v>1.3088</v>
      </c>
    </row>
    <row r="660" spans="1:14" x14ac:dyDescent="0.25">
      <c r="A660" t="str">
        <f t="shared" si="65"/>
        <v>J4-10</v>
      </c>
      <c r="B660" t="str">
        <f t="shared" si="66"/>
        <v>PHY_MDI0_N</v>
      </c>
      <c r="C660" t="str">
        <f t="shared" si="67"/>
        <v>J4-PHY_MDI0_N</v>
      </c>
      <c r="D660" t="str">
        <f t="shared" si="68"/>
        <v>J4-10</v>
      </c>
      <c r="E660" t="s">
        <v>1468</v>
      </c>
      <c r="F660">
        <v>10</v>
      </c>
      <c r="G660" t="s">
        <v>1725</v>
      </c>
      <c r="L660" t="s">
        <v>1726</v>
      </c>
      <c r="M660" t="s">
        <v>288</v>
      </c>
      <c r="N660">
        <v>3.9588999999999999</v>
      </c>
    </row>
    <row r="661" spans="1:14" x14ac:dyDescent="0.25">
      <c r="A661" t="str">
        <f t="shared" si="65"/>
        <v>J4-11</v>
      </c>
      <c r="B661" t="str">
        <f t="shared" si="66"/>
        <v>PHY_MDI0_P</v>
      </c>
      <c r="C661" t="str">
        <f t="shared" si="67"/>
        <v>J4-PHY_MDI0_P</v>
      </c>
      <c r="D661" t="str">
        <f t="shared" si="68"/>
        <v>J4-11</v>
      </c>
      <c r="E661" t="s">
        <v>1468</v>
      </c>
      <c r="F661">
        <v>11</v>
      </c>
      <c r="G661" t="s">
        <v>1727</v>
      </c>
      <c r="L661" t="s">
        <v>1728</v>
      </c>
      <c r="M661" t="s">
        <v>288</v>
      </c>
      <c r="N661">
        <v>2.9834000000000001</v>
      </c>
    </row>
    <row r="662" spans="1:14" x14ac:dyDescent="0.25">
      <c r="A662" t="str">
        <f t="shared" si="65"/>
        <v>J4-12</v>
      </c>
      <c r="B662" t="str">
        <f t="shared" si="66"/>
        <v>NetC216_2</v>
      </c>
      <c r="C662" t="str">
        <f t="shared" si="67"/>
        <v>J4-NetC216_2</v>
      </c>
      <c r="D662" t="str">
        <f t="shared" si="68"/>
        <v>J4-12</v>
      </c>
      <c r="E662" t="s">
        <v>1468</v>
      </c>
      <c r="F662">
        <v>12</v>
      </c>
      <c r="G662" t="s">
        <v>1651</v>
      </c>
      <c r="L662" t="s">
        <v>1729</v>
      </c>
      <c r="M662" t="s">
        <v>288</v>
      </c>
      <c r="N662">
        <v>3.65</v>
      </c>
    </row>
    <row r="663" spans="1:14" x14ac:dyDescent="0.25">
      <c r="A663" t="str">
        <f t="shared" si="65"/>
        <v>J4-13</v>
      </c>
      <c r="B663" t="str">
        <f t="shared" si="66"/>
        <v>PHY_LED1</v>
      </c>
      <c r="C663" t="str">
        <f t="shared" si="67"/>
        <v>J4-PHY_LED1</v>
      </c>
      <c r="D663" t="str">
        <f t="shared" si="68"/>
        <v>J4-13</v>
      </c>
      <c r="E663" t="s">
        <v>1468</v>
      </c>
      <c r="F663">
        <v>13</v>
      </c>
      <c r="G663" t="s">
        <v>1730</v>
      </c>
      <c r="L663" t="s">
        <v>1731</v>
      </c>
      <c r="M663" t="s">
        <v>288</v>
      </c>
      <c r="N663">
        <v>3.8332000000000002</v>
      </c>
    </row>
    <row r="664" spans="1:14" x14ac:dyDescent="0.25">
      <c r="A664" t="str">
        <f t="shared" si="65"/>
        <v>J4-14</v>
      </c>
      <c r="B664" t="str">
        <f t="shared" si="66"/>
        <v>NetJ4_14</v>
      </c>
      <c r="C664" t="str">
        <f t="shared" si="67"/>
        <v>J4-NetJ4_14</v>
      </c>
      <c r="D664" t="str">
        <f t="shared" si="68"/>
        <v>J4-14</v>
      </c>
      <c r="E664" t="s">
        <v>1468</v>
      </c>
      <c r="F664">
        <v>14</v>
      </c>
      <c r="G664" t="s">
        <v>1732</v>
      </c>
      <c r="L664" t="s">
        <v>1733</v>
      </c>
      <c r="M664" t="s">
        <v>288</v>
      </c>
      <c r="N664">
        <v>3.65</v>
      </c>
    </row>
    <row r="665" spans="1:14" x14ac:dyDescent="0.25">
      <c r="A665" t="str">
        <f t="shared" si="65"/>
        <v>J4-15</v>
      </c>
      <c r="B665" t="str">
        <f t="shared" si="66"/>
        <v>NetJ4_15</v>
      </c>
      <c r="C665" t="str">
        <f t="shared" si="67"/>
        <v>J4-NetJ4_15</v>
      </c>
      <c r="D665" t="str">
        <f t="shared" si="68"/>
        <v>J4-15</v>
      </c>
      <c r="E665" t="s">
        <v>1468</v>
      </c>
      <c r="F665">
        <v>15</v>
      </c>
      <c r="G665" t="s">
        <v>1734</v>
      </c>
      <c r="L665" t="s">
        <v>1735</v>
      </c>
      <c r="M665" t="s">
        <v>288</v>
      </c>
      <c r="N665">
        <v>6.2439</v>
      </c>
    </row>
    <row r="666" spans="1:14" x14ac:dyDescent="0.25">
      <c r="A666" t="str">
        <f t="shared" si="65"/>
        <v>J4-16</v>
      </c>
      <c r="B666" t="str">
        <f t="shared" si="66"/>
        <v>NetJ4_16</v>
      </c>
      <c r="C666" t="str">
        <f t="shared" si="67"/>
        <v>J4-NetJ4_16</v>
      </c>
      <c r="D666" t="str">
        <f t="shared" si="68"/>
        <v>J4-16</v>
      </c>
      <c r="E666" t="s">
        <v>1468</v>
      </c>
      <c r="F666">
        <v>16</v>
      </c>
      <c r="G666" t="s">
        <v>1736</v>
      </c>
      <c r="L666" t="s">
        <v>1737</v>
      </c>
      <c r="M666" t="s">
        <v>288</v>
      </c>
      <c r="N666">
        <v>3.9295</v>
      </c>
    </row>
    <row r="667" spans="1:14" x14ac:dyDescent="0.25">
      <c r="A667" t="str">
        <f t="shared" si="65"/>
        <v>J4-17</v>
      </c>
      <c r="B667" t="str">
        <f t="shared" si="66"/>
        <v>ETH_SHIELD</v>
      </c>
      <c r="C667" t="str">
        <f t="shared" si="67"/>
        <v>J4-ETH_SHIELD</v>
      </c>
      <c r="D667" t="str">
        <f t="shared" si="68"/>
        <v>J4-17</v>
      </c>
      <c r="E667" t="s">
        <v>1468</v>
      </c>
      <c r="F667">
        <v>17</v>
      </c>
      <c r="G667" t="s">
        <v>968</v>
      </c>
      <c r="L667" t="s">
        <v>1738</v>
      </c>
      <c r="M667" t="s">
        <v>288</v>
      </c>
      <c r="N667">
        <v>1.6231</v>
      </c>
    </row>
    <row r="668" spans="1:14" x14ac:dyDescent="0.25">
      <c r="A668" t="str">
        <f t="shared" si="65"/>
        <v>J4-18</v>
      </c>
      <c r="B668" t="str">
        <f t="shared" si="66"/>
        <v>ETH_SHIELD</v>
      </c>
      <c r="C668" t="str">
        <f t="shared" si="67"/>
        <v>J4-ETH_SHIELD</v>
      </c>
      <c r="D668" t="str">
        <f t="shared" si="68"/>
        <v>J4-18</v>
      </c>
      <c r="E668" t="s">
        <v>1468</v>
      </c>
      <c r="F668">
        <v>18</v>
      </c>
      <c r="G668" t="s">
        <v>968</v>
      </c>
      <c r="L668" t="s">
        <v>1739</v>
      </c>
      <c r="M668" t="s">
        <v>288</v>
      </c>
      <c r="N668">
        <v>2.9293999999999998</v>
      </c>
    </row>
    <row r="669" spans="1:14" x14ac:dyDescent="0.25">
      <c r="A669" t="str">
        <f t="shared" si="65"/>
        <v>J5-1</v>
      </c>
      <c r="B669" t="str">
        <f t="shared" si="66"/>
        <v>Vbus_FTDI</v>
      </c>
      <c r="C669" t="str">
        <f t="shared" si="67"/>
        <v>J5-Vbus_FTDI</v>
      </c>
      <c r="D669" t="str">
        <f t="shared" si="68"/>
        <v>J5-1</v>
      </c>
      <c r="E669" t="s">
        <v>1470</v>
      </c>
      <c r="F669">
        <v>1</v>
      </c>
      <c r="G669" t="s">
        <v>1740</v>
      </c>
      <c r="L669" t="s">
        <v>1741</v>
      </c>
      <c r="M669" t="s">
        <v>288</v>
      </c>
      <c r="N669">
        <v>0.78410000000000002</v>
      </c>
    </row>
    <row r="670" spans="1:14" x14ac:dyDescent="0.25">
      <c r="A670" t="str">
        <f t="shared" si="65"/>
        <v>J5-2</v>
      </c>
      <c r="B670" t="str">
        <f t="shared" si="66"/>
        <v>D_U_ART_N</v>
      </c>
      <c r="C670" t="str">
        <f t="shared" si="67"/>
        <v>J5-D_U_ART_N</v>
      </c>
      <c r="D670" t="str">
        <f t="shared" si="68"/>
        <v>J5-2</v>
      </c>
      <c r="E670" t="s">
        <v>1470</v>
      </c>
      <c r="F670">
        <v>2</v>
      </c>
      <c r="G670" t="s">
        <v>885</v>
      </c>
      <c r="L670" t="s">
        <v>1742</v>
      </c>
      <c r="M670" t="s">
        <v>288</v>
      </c>
      <c r="N670">
        <v>0.77210000000000001</v>
      </c>
    </row>
    <row r="671" spans="1:14" x14ac:dyDescent="0.25">
      <c r="A671" t="str">
        <f t="shared" si="65"/>
        <v>J5-3</v>
      </c>
      <c r="B671" t="str">
        <f t="shared" si="66"/>
        <v>D_U_ART_P</v>
      </c>
      <c r="C671" t="str">
        <f t="shared" si="67"/>
        <v>J5-D_U_ART_P</v>
      </c>
      <c r="D671" t="str">
        <f t="shared" si="68"/>
        <v>J5-3</v>
      </c>
      <c r="E671" t="s">
        <v>1470</v>
      </c>
      <c r="F671">
        <v>3</v>
      </c>
      <c r="G671" t="s">
        <v>888</v>
      </c>
      <c r="L671" t="s">
        <v>1743</v>
      </c>
      <c r="M671" t="s">
        <v>288</v>
      </c>
      <c r="N671">
        <v>0.77210000000000001</v>
      </c>
    </row>
    <row r="672" spans="1:14" x14ac:dyDescent="0.25">
      <c r="A672" t="str">
        <f t="shared" si="65"/>
        <v>J5-4</v>
      </c>
      <c r="B672" t="str">
        <f t="shared" si="66"/>
        <v>NetJ5_4</v>
      </c>
      <c r="C672" t="str">
        <f t="shared" si="67"/>
        <v>J5-NetJ5_4</v>
      </c>
      <c r="D672" t="str">
        <f t="shared" si="68"/>
        <v>J5-4</v>
      </c>
      <c r="E672" t="s">
        <v>1470</v>
      </c>
      <c r="F672">
        <v>4</v>
      </c>
      <c r="G672" t="s">
        <v>1744</v>
      </c>
      <c r="L672" t="s">
        <v>1745</v>
      </c>
      <c r="M672" t="s">
        <v>288</v>
      </c>
      <c r="N672">
        <v>4.8639999999999999</v>
      </c>
    </row>
    <row r="673" spans="1:14" x14ac:dyDescent="0.25">
      <c r="A673" t="str">
        <f t="shared" si="65"/>
        <v>J5-5</v>
      </c>
      <c r="B673" t="str">
        <f t="shared" si="66"/>
        <v>GND</v>
      </c>
      <c r="C673" t="str">
        <f t="shared" si="67"/>
        <v>J5-GND</v>
      </c>
      <c r="D673" t="str">
        <f t="shared" si="68"/>
        <v>J5-5</v>
      </c>
      <c r="E673" t="s">
        <v>1470</v>
      </c>
      <c r="F673">
        <v>5</v>
      </c>
      <c r="G673" t="s">
        <v>294</v>
      </c>
      <c r="L673" t="s">
        <v>1746</v>
      </c>
      <c r="M673" t="s">
        <v>288</v>
      </c>
      <c r="N673">
        <v>4.8463000000000003</v>
      </c>
    </row>
    <row r="674" spans="1:14" x14ac:dyDescent="0.25">
      <c r="A674" t="str">
        <f t="shared" si="65"/>
        <v>J5-S1</v>
      </c>
      <c r="B674" t="str">
        <f t="shared" si="66"/>
        <v>UART_FGND</v>
      </c>
      <c r="C674" t="str">
        <f t="shared" si="67"/>
        <v>J5-UART_FGND</v>
      </c>
      <c r="D674" t="str">
        <f t="shared" si="68"/>
        <v>J5-S1</v>
      </c>
      <c r="E674" t="s">
        <v>1470</v>
      </c>
      <c r="F674" t="s">
        <v>1747</v>
      </c>
      <c r="G674" t="s">
        <v>1748</v>
      </c>
      <c r="L674" t="s">
        <v>1749</v>
      </c>
      <c r="M674" t="s">
        <v>288</v>
      </c>
      <c r="N674">
        <v>1.8517999999999999</v>
      </c>
    </row>
    <row r="675" spans="1:14" x14ac:dyDescent="0.25">
      <c r="A675" t="str">
        <f t="shared" si="65"/>
        <v>J5-S2</v>
      </c>
      <c r="B675" t="str">
        <f t="shared" si="66"/>
        <v>UART_FGND</v>
      </c>
      <c r="C675" t="str">
        <f t="shared" si="67"/>
        <v>J5-UART_FGND</v>
      </c>
      <c r="D675" t="str">
        <f t="shared" si="68"/>
        <v>J5-S2</v>
      </c>
      <c r="E675" t="s">
        <v>1470</v>
      </c>
      <c r="F675" t="s">
        <v>1750</v>
      </c>
      <c r="G675" t="s">
        <v>1748</v>
      </c>
      <c r="L675" t="s">
        <v>1751</v>
      </c>
      <c r="M675" t="s">
        <v>288</v>
      </c>
      <c r="N675">
        <v>0</v>
      </c>
    </row>
    <row r="676" spans="1:14" x14ac:dyDescent="0.25">
      <c r="A676" t="str">
        <f t="shared" si="65"/>
        <v>J5-S3</v>
      </c>
      <c r="B676" t="str">
        <f t="shared" si="66"/>
        <v>UART_FGND</v>
      </c>
      <c r="C676" t="str">
        <f t="shared" si="67"/>
        <v>J5-UART_FGND</v>
      </c>
      <c r="D676" t="str">
        <f t="shared" si="68"/>
        <v>J5-S3</v>
      </c>
      <c r="E676" t="s">
        <v>1470</v>
      </c>
      <c r="F676" t="s">
        <v>1752</v>
      </c>
      <c r="G676" t="s">
        <v>1748</v>
      </c>
      <c r="L676" t="s">
        <v>1753</v>
      </c>
      <c r="M676" t="s">
        <v>288</v>
      </c>
      <c r="N676">
        <v>1.3088</v>
      </c>
    </row>
    <row r="677" spans="1:14" x14ac:dyDescent="0.25">
      <c r="A677" t="str">
        <f t="shared" si="65"/>
        <v>J5-S4</v>
      </c>
      <c r="B677" t="str">
        <f t="shared" si="66"/>
        <v>UART_FGND</v>
      </c>
      <c r="C677" t="str">
        <f t="shared" si="67"/>
        <v>J5-UART_FGND</v>
      </c>
      <c r="D677" t="str">
        <f t="shared" si="68"/>
        <v>J5-S4</v>
      </c>
      <c r="E677" t="s">
        <v>1470</v>
      </c>
      <c r="F677" t="s">
        <v>1754</v>
      </c>
      <c r="G677" t="s">
        <v>1748</v>
      </c>
      <c r="L677" t="s">
        <v>1755</v>
      </c>
      <c r="M677" t="s">
        <v>288</v>
      </c>
      <c r="N677">
        <v>3.0771999999999999</v>
      </c>
    </row>
    <row r="678" spans="1:14" x14ac:dyDescent="0.25">
      <c r="A678" t="str">
        <f t="shared" si="65"/>
        <v>J5-S5</v>
      </c>
      <c r="B678" t="str">
        <f t="shared" si="66"/>
        <v>UART_FGND</v>
      </c>
      <c r="C678" t="str">
        <f t="shared" si="67"/>
        <v>J5-UART_FGND</v>
      </c>
      <c r="D678" t="str">
        <f t="shared" si="68"/>
        <v>J5-S5</v>
      </c>
      <c r="E678" t="s">
        <v>1470</v>
      </c>
      <c r="F678" t="s">
        <v>1756</v>
      </c>
      <c r="G678" t="s">
        <v>1748</v>
      </c>
      <c r="L678" t="s">
        <v>1757</v>
      </c>
      <c r="M678" t="s">
        <v>288</v>
      </c>
      <c r="N678">
        <v>1.8517999999999999</v>
      </c>
    </row>
    <row r="679" spans="1:14" x14ac:dyDescent="0.25">
      <c r="A679" t="str">
        <f t="shared" si="65"/>
        <v>J5-S6</v>
      </c>
      <c r="B679" t="str">
        <f t="shared" si="66"/>
        <v>UART_FGND</v>
      </c>
      <c r="C679" t="str">
        <f t="shared" si="67"/>
        <v>J5-UART_FGND</v>
      </c>
      <c r="D679" t="str">
        <f t="shared" si="68"/>
        <v>J5-S6</v>
      </c>
      <c r="E679" t="s">
        <v>1470</v>
      </c>
      <c r="F679" t="s">
        <v>1758</v>
      </c>
      <c r="G679" t="s">
        <v>1748</v>
      </c>
      <c r="L679" t="s">
        <v>1759</v>
      </c>
      <c r="M679" t="s">
        <v>288</v>
      </c>
      <c r="N679">
        <v>4.6109999999999998</v>
      </c>
    </row>
    <row r="680" spans="1:14" x14ac:dyDescent="0.25">
      <c r="A680" t="str">
        <f t="shared" si="65"/>
        <v>J6-1</v>
      </c>
      <c r="B680" t="str">
        <f t="shared" si="66"/>
        <v>GND</v>
      </c>
      <c r="C680" t="str">
        <f t="shared" si="67"/>
        <v>J6-GND</v>
      </c>
      <c r="D680" t="str">
        <f t="shared" si="68"/>
        <v>J6-1</v>
      </c>
      <c r="E680" t="s">
        <v>832</v>
      </c>
      <c r="F680">
        <v>1</v>
      </c>
      <c r="G680" t="s">
        <v>294</v>
      </c>
      <c r="L680" t="s">
        <v>1760</v>
      </c>
      <c r="M680" t="s">
        <v>288</v>
      </c>
      <c r="N680">
        <v>4.8423999999999996</v>
      </c>
    </row>
    <row r="681" spans="1:14" x14ac:dyDescent="0.25">
      <c r="A681" t="str">
        <f t="shared" si="65"/>
        <v>J6-2</v>
      </c>
      <c r="B681" t="str">
        <f t="shared" si="66"/>
        <v>NetJ6_2</v>
      </c>
      <c r="C681" t="str">
        <f t="shared" si="67"/>
        <v>J6-NetJ6_2</v>
      </c>
      <c r="D681" t="str">
        <f t="shared" si="68"/>
        <v>J6-2</v>
      </c>
      <c r="E681" t="s">
        <v>832</v>
      </c>
      <c r="F681">
        <v>2</v>
      </c>
      <c r="G681" t="s">
        <v>1761</v>
      </c>
      <c r="L681" t="s">
        <v>1762</v>
      </c>
      <c r="M681" t="s">
        <v>288</v>
      </c>
      <c r="N681">
        <v>4.9093999999999998</v>
      </c>
    </row>
    <row r="682" spans="1:14" x14ac:dyDescent="0.25">
      <c r="A682" t="str">
        <f t="shared" si="65"/>
        <v>J7-1</v>
      </c>
      <c r="B682" t="str">
        <f t="shared" si="66"/>
        <v>NetD9_3</v>
      </c>
      <c r="C682" t="str">
        <f t="shared" si="67"/>
        <v>J7-NetD9_3</v>
      </c>
      <c r="D682" t="str">
        <f t="shared" si="68"/>
        <v>J7-1</v>
      </c>
      <c r="E682" t="s">
        <v>835</v>
      </c>
      <c r="F682">
        <v>1</v>
      </c>
      <c r="G682" t="s">
        <v>1763</v>
      </c>
      <c r="L682" t="s">
        <v>1764</v>
      </c>
      <c r="M682" t="s">
        <v>288</v>
      </c>
      <c r="N682">
        <v>4.8423999999999996</v>
      </c>
    </row>
    <row r="683" spans="1:14" x14ac:dyDescent="0.25">
      <c r="A683" t="str">
        <f t="shared" si="65"/>
        <v>J7-2</v>
      </c>
      <c r="B683" t="str">
        <f t="shared" si="66"/>
        <v>GND</v>
      </c>
      <c r="C683" t="str">
        <f t="shared" si="67"/>
        <v>J7-GND</v>
      </c>
      <c r="D683" t="str">
        <f t="shared" si="68"/>
        <v>J7-2</v>
      </c>
      <c r="E683" t="s">
        <v>835</v>
      </c>
      <c r="F683">
        <v>2</v>
      </c>
      <c r="G683" t="s">
        <v>294</v>
      </c>
      <c r="L683" t="s">
        <v>1765</v>
      </c>
      <c r="M683" t="s">
        <v>288</v>
      </c>
      <c r="N683">
        <v>3.9047999999999998</v>
      </c>
    </row>
    <row r="684" spans="1:14" x14ac:dyDescent="0.25">
      <c r="A684" t="str">
        <f t="shared" si="65"/>
        <v>J7-3</v>
      </c>
      <c r="B684" t="str">
        <f t="shared" si="66"/>
        <v>GND</v>
      </c>
      <c r="C684" t="str">
        <f t="shared" si="67"/>
        <v>J7-GND</v>
      </c>
      <c r="D684" t="str">
        <f t="shared" si="68"/>
        <v>J7-3</v>
      </c>
      <c r="E684" t="s">
        <v>835</v>
      </c>
      <c r="F684">
        <v>3</v>
      </c>
      <c r="G684" t="s">
        <v>294</v>
      </c>
      <c r="L684" t="s">
        <v>1766</v>
      </c>
      <c r="M684" t="s">
        <v>288</v>
      </c>
      <c r="N684">
        <v>2.3831000000000002</v>
      </c>
    </row>
    <row r="685" spans="1:14" x14ac:dyDescent="0.25">
      <c r="A685" t="str">
        <f t="shared" si="65"/>
        <v>J7-4</v>
      </c>
      <c r="B685" t="str">
        <f t="shared" si="66"/>
        <v>GND</v>
      </c>
      <c r="C685" t="str">
        <f t="shared" si="67"/>
        <v>J7-GND</v>
      </c>
      <c r="D685" t="str">
        <f t="shared" si="68"/>
        <v>J7-4</v>
      </c>
      <c r="E685" t="s">
        <v>835</v>
      </c>
      <c r="F685">
        <v>4</v>
      </c>
      <c r="G685" t="s">
        <v>294</v>
      </c>
      <c r="L685" t="s">
        <v>1767</v>
      </c>
      <c r="M685" t="s">
        <v>288</v>
      </c>
      <c r="N685">
        <v>11.549200000000001</v>
      </c>
    </row>
    <row r="686" spans="1:14" x14ac:dyDescent="0.25">
      <c r="A686" t="str">
        <f t="shared" si="65"/>
        <v>J7-5</v>
      </c>
      <c r="B686" t="str">
        <f t="shared" si="66"/>
        <v>GND</v>
      </c>
      <c r="C686" t="str">
        <f t="shared" si="67"/>
        <v>J7-GND</v>
      </c>
      <c r="D686" t="str">
        <f t="shared" si="68"/>
        <v>J7-5</v>
      </c>
      <c r="E686" t="s">
        <v>835</v>
      </c>
      <c r="F686">
        <v>5</v>
      </c>
      <c r="G686" t="s">
        <v>294</v>
      </c>
      <c r="L686" t="s">
        <v>1768</v>
      </c>
      <c r="M686" t="s">
        <v>288</v>
      </c>
      <c r="N686">
        <v>2.8359000000000001</v>
      </c>
    </row>
    <row r="687" spans="1:14" x14ac:dyDescent="0.25">
      <c r="A687" t="str">
        <f t="shared" si="65"/>
        <v>J8-1</v>
      </c>
      <c r="B687" t="str">
        <f t="shared" si="66"/>
        <v>VID_SDA</v>
      </c>
      <c r="C687" t="str">
        <f t="shared" si="67"/>
        <v>J8-VID_SDA</v>
      </c>
      <c r="D687" t="str">
        <f t="shared" si="68"/>
        <v>J8-1</v>
      </c>
      <c r="E687" t="s">
        <v>1472</v>
      </c>
      <c r="F687">
        <v>1</v>
      </c>
      <c r="G687" t="s">
        <v>1769</v>
      </c>
      <c r="L687" t="s">
        <v>1770</v>
      </c>
      <c r="M687" t="s">
        <v>288</v>
      </c>
      <c r="N687">
        <v>2.8462999999999998</v>
      </c>
    </row>
    <row r="688" spans="1:14" x14ac:dyDescent="0.25">
      <c r="A688" t="str">
        <f t="shared" si="65"/>
        <v>J8-2</v>
      </c>
      <c r="B688" t="str">
        <f t="shared" si="66"/>
        <v>GND</v>
      </c>
      <c r="C688" t="str">
        <f t="shared" si="67"/>
        <v>J8-GND</v>
      </c>
      <c r="D688" t="str">
        <f t="shared" si="68"/>
        <v>J8-2</v>
      </c>
      <c r="E688" t="s">
        <v>1472</v>
      </c>
      <c r="F688">
        <v>2</v>
      </c>
      <c r="G688" t="s">
        <v>294</v>
      </c>
      <c r="L688" t="s">
        <v>1771</v>
      </c>
      <c r="M688" t="s">
        <v>288</v>
      </c>
      <c r="N688">
        <v>2.8359000000000001</v>
      </c>
    </row>
    <row r="689" spans="1:14" x14ac:dyDescent="0.25">
      <c r="A689" t="str">
        <f t="shared" si="65"/>
        <v>J8-3</v>
      </c>
      <c r="B689" t="str">
        <f t="shared" si="66"/>
        <v>VID_SCL</v>
      </c>
      <c r="C689" t="str">
        <f t="shared" si="67"/>
        <v>J8-VID_SCL</v>
      </c>
      <c r="D689" t="str">
        <f t="shared" si="68"/>
        <v>J8-3</v>
      </c>
      <c r="E689" t="s">
        <v>1472</v>
      </c>
      <c r="F689">
        <v>3</v>
      </c>
      <c r="G689" t="s">
        <v>1772</v>
      </c>
      <c r="L689" t="s">
        <v>1773</v>
      </c>
      <c r="M689" t="s">
        <v>288</v>
      </c>
      <c r="N689">
        <v>2.8462999999999998</v>
      </c>
    </row>
    <row r="690" spans="1:14" x14ac:dyDescent="0.25">
      <c r="A690" t="str">
        <f t="shared" si="65"/>
        <v>J8-4</v>
      </c>
      <c r="B690" t="str">
        <f t="shared" si="66"/>
        <v>NetJ8_4</v>
      </c>
      <c r="C690" t="str">
        <f t="shared" si="67"/>
        <v>J8-NetJ8_4</v>
      </c>
      <c r="D690" t="str">
        <f t="shared" si="68"/>
        <v>J8-4</v>
      </c>
      <c r="E690" t="s">
        <v>1472</v>
      </c>
      <c r="F690">
        <v>4</v>
      </c>
      <c r="G690" t="s">
        <v>1774</v>
      </c>
      <c r="L690" t="s">
        <v>1775</v>
      </c>
      <c r="M690" t="s">
        <v>288</v>
      </c>
      <c r="N690">
        <v>1.1101000000000001</v>
      </c>
    </row>
    <row r="691" spans="1:14" x14ac:dyDescent="0.25">
      <c r="A691" t="str">
        <f t="shared" si="65"/>
        <v>J9-1</v>
      </c>
      <c r="B691" t="str">
        <f t="shared" si="66"/>
        <v>SDA_DCDC</v>
      </c>
      <c r="C691" t="str">
        <f t="shared" si="67"/>
        <v>J9-SDA_DCDC</v>
      </c>
      <c r="D691" t="str">
        <f t="shared" si="68"/>
        <v>J9-1</v>
      </c>
      <c r="E691" t="s">
        <v>838</v>
      </c>
      <c r="F691">
        <v>1</v>
      </c>
      <c r="G691" t="s">
        <v>1776</v>
      </c>
      <c r="L691" t="s">
        <v>1777</v>
      </c>
      <c r="M691" t="s">
        <v>288</v>
      </c>
      <c r="N691">
        <v>1.3013999999999999</v>
      </c>
    </row>
    <row r="692" spans="1:14" x14ac:dyDescent="0.25">
      <c r="A692" t="str">
        <f t="shared" si="65"/>
        <v>J9-2</v>
      </c>
      <c r="B692" t="str">
        <f t="shared" si="66"/>
        <v>GND</v>
      </c>
      <c r="C692" t="str">
        <f t="shared" si="67"/>
        <v>J9-GND</v>
      </c>
      <c r="D692" t="str">
        <f t="shared" si="68"/>
        <v>J9-2</v>
      </c>
      <c r="E692" t="s">
        <v>838</v>
      </c>
      <c r="F692">
        <v>2</v>
      </c>
      <c r="G692" t="s">
        <v>294</v>
      </c>
      <c r="L692" t="s">
        <v>1778</v>
      </c>
      <c r="M692" t="s">
        <v>288</v>
      </c>
      <c r="N692">
        <v>1.2601</v>
      </c>
    </row>
    <row r="693" spans="1:14" x14ac:dyDescent="0.25">
      <c r="A693" t="str">
        <f t="shared" si="65"/>
        <v>J9-3</v>
      </c>
      <c r="B693" t="str">
        <f t="shared" si="66"/>
        <v>SCL_DCDC</v>
      </c>
      <c r="C693" t="str">
        <f t="shared" si="67"/>
        <v>J9-SCL_DCDC</v>
      </c>
      <c r="D693" t="str">
        <f t="shared" si="68"/>
        <v>J9-3</v>
      </c>
      <c r="E693" t="s">
        <v>838</v>
      </c>
      <c r="F693">
        <v>3</v>
      </c>
      <c r="G693" t="s">
        <v>1779</v>
      </c>
      <c r="L693" t="s">
        <v>1780</v>
      </c>
      <c r="M693" t="s">
        <v>288</v>
      </c>
      <c r="N693">
        <v>1.3015000000000001</v>
      </c>
    </row>
    <row r="694" spans="1:14" x14ac:dyDescent="0.25">
      <c r="A694" t="str">
        <f t="shared" si="65"/>
        <v>J9-4</v>
      </c>
      <c r="B694" t="str">
        <f t="shared" si="66"/>
        <v>NetJ9_4</v>
      </c>
      <c r="C694" t="str">
        <f t="shared" si="67"/>
        <v>J9-NetJ9_4</v>
      </c>
      <c r="D694" t="str">
        <f t="shared" si="68"/>
        <v>J9-4</v>
      </c>
      <c r="E694" t="s">
        <v>838</v>
      </c>
      <c r="F694">
        <v>4</v>
      </c>
      <c r="G694" t="s">
        <v>1781</v>
      </c>
      <c r="L694" t="s">
        <v>1782</v>
      </c>
      <c r="M694" t="s">
        <v>288</v>
      </c>
      <c r="N694">
        <v>1.3012999999999999</v>
      </c>
    </row>
    <row r="695" spans="1:14" x14ac:dyDescent="0.25">
      <c r="A695" t="str">
        <f t="shared" si="65"/>
        <v>J10-1</v>
      </c>
      <c r="B695" t="str">
        <f t="shared" si="66"/>
        <v>I2C_SDA</v>
      </c>
      <c r="C695" t="str">
        <f t="shared" si="67"/>
        <v>J10-I2C_SDA</v>
      </c>
      <c r="D695" t="str">
        <f t="shared" si="68"/>
        <v>J10-1</v>
      </c>
      <c r="E695" t="s">
        <v>841</v>
      </c>
      <c r="F695">
        <v>1</v>
      </c>
      <c r="G695" t="s">
        <v>1265</v>
      </c>
      <c r="L695" t="s">
        <v>1783</v>
      </c>
      <c r="M695" t="s">
        <v>288</v>
      </c>
      <c r="N695">
        <v>1.26</v>
      </c>
    </row>
    <row r="696" spans="1:14" x14ac:dyDescent="0.25">
      <c r="A696" t="str">
        <f t="shared" si="65"/>
        <v>J10-2</v>
      </c>
      <c r="B696" t="str">
        <f t="shared" si="66"/>
        <v>GND</v>
      </c>
      <c r="C696" t="str">
        <f t="shared" si="67"/>
        <v>J10-GND</v>
      </c>
      <c r="D696" t="str">
        <f t="shared" si="68"/>
        <v>J10-2</v>
      </c>
      <c r="E696" t="s">
        <v>841</v>
      </c>
      <c r="F696">
        <v>2</v>
      </c>
      <c r="G696" t="s">
        <v>294</v>
      </c>
      <c r="L696" t="s">
        <v>1784</v>
      </c>
      <c r="M696" t="s">
        <v>288</v>
      </c>
      <c r="N696">
        <v>1.3016000000000001</v>
      </c>
    </row>
    <row r="697" spans="1:14" x14ac:dyDescent="0.25">
      <c r="A697" t="str">
        <f t="shared" si="65"/>
        <v>J10-3</v>
      </c>
      <c r="B697" t="str">
        <f t="shared" si="66"/>
        <v>I2C_SCL</v>
      </c>
      <c r="C697" t="str">
        <f t="shared" si="67"/>
        <v>J10-I2C_SCL</v>
      </c>
      <c r="D697" t="str">
        <f t="shared" si="68"/>
        <v>J10-3</v>
      </c>
      <c r="E697" t="s">
        <v>841</v>
      </c>
      <c r="F697">
        <v>3</v>
      </c>
      <c r="G697" t="s">
        <v>1262</v>
      </c>
      <c r="L697" t="s">
        <v>1785</v>
      </c>
      <c r="M697" t="s">
        <v>288</v>
      </c>
      <c r="N697">
        <v>1.3011999999999999</v>
      </c>
    </row>
    <row r="698" spans="1:14" x14ac:dyDescent="0.25">
      <c r="A698" t="str">
        <f t="shared" si="65"/>
        <v>J10-4</v>
      </c>
      <c r="B698" t="str">
        <f t="shared" si="66"/>
        <v>NetJ10_4</v>
      </c>
      <c r="C698" t="str">
        <f t="shared" si="67"/>
        <v>J10-NetJ10_4</v>
      </c>
      <c r="D698" t="str">
        <f t="shared" si="68"/>
        <v>J10-4</v>
      </c>
      <c r="E698" t="s">
        <v>841</v>
      </c>
      <c r="F698">
        <v>4</v>
      </c>
      <c r="G698" t="s">
        <v>1786</v>
      </c>
      <c r="L698" t="s">
        <v>1787</v>
      </c>
      <c r="M698" t="s">
        <v>288</v>
      </c>
      <c r="N698">
        <v>1.2599</v>
      </c>
    </row>
    <row r="699" spans="1:14" x14ac:dyDescent="0.25">
      <c r="A699" t="str">
        <f t="shared" si="65"/>
        <v>J11-1</v>
      </c>
      <c r="B699" t="str">
        <f t="shared" si="66"/>
        <v>HDMI_TX2_P</v>
      </c>
      <c r="C699" t="str">
        <f t="shared" si="67"/>
        <v>J11-HDMI_TX2_P</v>
      </c>
      <c r="D699" t="str">
        <f t="shared" si="68"/>
        <v>J11-1</v>
      </c>
      <c r="E699" t="s">
        <v>1474</v>
      </c>
      <c r="F699">
        <v>1</v>
      </c>
      <c r="G699" t="s">
        <v>1223</v>
      </c>
      <c r="L699" t="s">
        <v>1788</v>
      </c>
      <c r="M699" t="s">
        <v>288</v>
      </c>
      <c r="N699">
        <v>1.3015000000000001</v>
      </c>
    </row>
    <row r="700" spans="1:14" x14ac:dyDescent="0.25">
      <c r="A700" t="str">
        <f t="shared" si="65"/>
        <v>J11-2</v>
      </c>
      <c r="B700" t="str">
        <f t="shared" si="66"/>
        <v>GND</v>
      </c>
      <c r="C700" t="str">
        <f t="shared" si="67"/>
        <v>J11-GND</v>
      </c>
      <c r="D700" t="str">
        <f t="shared" si="68"/>
        <v>J11-2</v>
      </c>
      <c r="E700" t="s">
        <v>1474</v>
      </c>
      <c r="F700">
        <v>2</v>
      </c>
      <c r="G700" t="s">
        <v>294</v>
      </c>
      <c r="L700" t="s">
        <v>1789</v>
      </c>
      <c r="M700" t="s">
        <v>288</v>
      </c>
      <c r="N700">
        <v>1.3006</v>
      </c>
    </row>
    <row r="701" spans="1:14" x14ac:dyDescent="0.25">
      <c r="A701" t="str">
        <f t="shared" si="65"/>
        <v>J11-3</v>
      </c>
      <c r="B701" t="str">
        <f t="shared" si="66"/>
        <v>HDMI_TX2_N</v>
      </c>
      <c r="C701" t="str">
        <f t="shared" si="67"/>
        <v>J11-HDMI_TX2_N</v>
      </c>
      <c r="D701" t="str">
        <f t="shared" si="68"/>
        <v>J11-3</v>
      </c>
      <c r="E701" t="s">
        <v>1474</v>
      </c>
      <c r="F701">
        <v>3</v>
      </c>
      <c r="G701" t="s">
        <v>1220</v>
      </c>
      <c r="L701" t="s">
        <v>1790</v>
      </c>
      <c r="M701" t="s">
        <v>288</v>
      </c>
      <c r="N701">
        <v>1.2598</v>
      </c>
    </row>
    <row r="702" spans="1:14" x14ac:dyDescent="0.25">
      <c r="A702" t="str">
        <f t="shared" si="65"/>
        <v>J11-4</v>
      </c>
      <c r="B702" t="str">
        <f t="shared" si="66"/>
        <v>HDMI_TX1_P</v>
      </c>
      <c r="C702" t="str">
        <f t="shared" si="67"/>
        <v>J11-HDMI_TX1_P</v>
      </c>
      <c r="D702" t="str">
        <f t="shared" si="68"/>
        <v>J11-4</v>
      </c>
      <c r="E702" t="s">
        <v>1474</v>
      </c>
      <c r="F702">
        <v>4</v>
      </c>
      <c r="G702" t="s">
        <v>1217</v>
      </c>
      <c r="L702" t="s">
        <v>1791</v>
      </c>
      <c r="M702" t="s">
        <v>288</v>
      </c>
      <c r="N702">
        <v>1.3008999999999999</v>
      </c>
    </row>
    <row r="703" spans="1:14" x14ac:dyDescent="0.25">
      <c r="A703" t="str">
        <f t="shared" si="65"/>
        <v>J11-5</v>
      </c>
      <c r="B703" t="str">
        <f t="shared" si="66"/>
        <v>GND</v>
      </c>
      <c r="C703" t="str">
        <f t="shared" si="67"/>
        <v>J11-GND</v>
      </c>
      <c r="D703" t="str">
        <f t="shared" si="68"/>
        <v>J11-5</v>
      </c>
      <c r="E703" t="s">
        <v>1474</v>
      </c>
      <c r="F703">
        <v>5</v>
      </c>
      <c r="G703" t="s">
        <v>294</v>
      </c>
      <c r="L703" t="s">
        <v>1763</v>
      </c>
      <c r="M703" t="s">
        <v>288</v>
      </c>
      <c r="N703">
        <v>6.1165000000000003</v>
      </c>
    </row>
    <row r="704" spans="1:14" x14ac:dyDescent="0.25">
      <c r="A704" t="str">
        <f t="shared" si="65"/>
        <v>J11-6</v>
      </c>
      <c r="B704" t="str">
        <f t="shared" si="66"/>
        <v>HDMI_TX1_N</v>
      </c>
      <c r="C704" t="str">
        <f t="shared" si="67"/>
        <v>J11-HDMI_TX1_N</v>
      </c>
      <c r="D704" t="str">
        <f t="shared" si="68"/>
        <v>J11-6</v>
      </c>
      <c r="E704" t="s">
        <v>1474</v>
      </c>
      <c r="F704">
        <v>6</v>
      </c>
      <c r="G704" t="s">
        <v>1214</v>
      </c>
      <c r="L704" t="s">
        <v>1792</v>
      </c>
      <c r="M704" t="s">
        <v>288</v>
      </c>
      <c r="N704">
        <v>20.960799999999999</v>
      </c>
    </row>
    <row r="705" spans="1:14" x14ac:dyDescent="0.25">
      <c r="A705" t="str">
        <f t="shared" si="65"/>
        <v>J11-7</v>
      </c>
      <c r="B705" t="str">
        <f t="shared" si="66"/>
        <v>HDMI_TX0_P</v>
      </c>
      <c r="C705" t="str">
        <f t="shared" si="67"/>
        <v>J11-HDMI_TX0_P</v>
      </c>
      <c r="D705" t="str">
        <f t="shared" si="68"/>
        <v>J11-7</v>
      </c>
      <c r="E705" t="s">
        <v>1474</v>
      </c>
      <c r="F705">
        <v>7</v>
      </c>
      <c r="G705" t="s">
        <v>1211</v>
      </c>
      <c r="L705" t="s">
        <v>1793</v>
      </c>
      <c r="M705" t="s">
        <v>288</v>
      </c>
      <c r="N705">
        <v>0</v>
      </c>
    </row>
    <row r="706" spans="1:14" x14ac:dyDescent="0.25">
      <c r="A706" t="str">
        <f t="shared" si="65"/>
        <v>J11-8</v>
      </c>
      <c r="B706" t="str">
        <f t="shared" si="66"/>
        <v>GND</v>
      </c>
      <c r="C706" t="str">
        <f t="shared" si="67"/>
        <v>J11-GND</v>
      </c>
      <c r="D706" t="str">
        <f t="shared" si="68"/>
        <v>J11-8</v>
      </c>
      <c r="E706" t="s">
        <v>1474</v>
      </c>
      <c r="F706">
        <v>8</v>
      </c>
      <c r="G706" t="s">
        <v>294</v>
      </c>
      <c r="L706" t="s">
        <v>1794</v>
      </c>
      <c r="M706" t="s">
        <v>288</v>
      </c>
      <c r="N706">
        <v>6.0126999999999997</v>
      </c>
    </row>
    <row r="707" spans="1:14" x14ac:dyDescent="0.25">
      <c r="A707" t="str">
        <f t="shared" si="65"/>
        <v>J11-9</v>
      </c>
      <c r="B707" t="str">
        <f t="shared" si="66"/>
        <v>HDMI_TX0_N</v>
      </c>
      <c r="C707" t="str">
        <f t="shared" si="67"/>
        <v>J11-HDMI_TX0_N</v>
      </c>
      <c r="D707" t="str">
        <f t="shared" si="68"/>
        <v>J11-9</v>
      </c>
      <c r="E707" t="s">
        <v>1474</v>
      </c>
      <c r="F707">
        <v>9</v>
      </c>
      <c r="G707" t="s">
        <v>1208</v>
      </c>
      <c r="L707" t="s">
        <v>1795</v>
      </c>
      <c r="M707" t="s">
        <v>288</v>
      </c>
      <c r="N707">
        <v>16.956700000000001</v>
      </c>
    </row>
    <row r="708" spans="1:14" x14ac:dyDescent="0.25">
      <c r="A708" t="str">
        <f t="shared" si="65"/>
        <v>J11-10</v>
      </c>
      <c r="B708" t="str">
        <f t="shared" si="66"/>
        <v>HDMI_TXC_P</v>
      </c>
      <c r="C708" t="str">
        <f t="shared" si="67"/>
        <v>J11-HDMI_TXC_P</v>
      </c>
      <c r="D708" t="str">
        <f t="shared" si="68"/>
        <v>J11-10</v>
      </c>
      <c r="E708" t="s">
        <v>1474</v>
      </c>
      <c r="F708">
        <v>10</v>
      </c>
      <c r="G708" t="s">
        <v>1229</v>
      </c>
      <c r="L708" t="s">
        <v>1786</v>
      </c>
      <c r="M708" t="s">
        <v>288</v>
      </c>
      <c r="N708">
        <v>3.5981999999999998</v>
      </c>
    </row>
    <row r="709" spans="1:14" x14ac:dyDescent="0.25">
      <c r="A709" t="str">
        <f t="shared" si="65"/>
        <v>J11-11</v>
      </c>
      <c r="B709" t="str">
        <f t="shared" si="66"/>
        <v>GND</v>
      </c>
      <c r="C709" t="str">
        <f t="shared" si="67"/>
        <v>J11-GND</v>
      </c>
      <c r="D709" t="str">
        <f t="shared" si="68"/>
        <v>J11-11</v>
      </c>
      <c r="E709" t="s">
        <v>1474</v>
      </c>
      <c r="F709">
        <v>11</v>
      </c>
      <c r="G709" t="s">
        <v>294</v>
      </c>
      <c r="L709" t="s">
        <v>1796</v>
      </c>
      <c r="M709" t="s">
        <v>288</v>
      </c>
      <c r="N709">
        <v>5.0585000000000004</v>
      </c>
    </row>
    <row r="710" spans="1:14" x14ac:dyDescent="0.25">
      <c r="A710" t="str">
        <f t="shared" ref="A710:A773" si="69">$E710&amp;"-"&amp;$F710</f>
        <v>J11-12</v>
      </c>
      <c r="B710" t="str">
        <f t="shared" ref="B710:B773" si="70">IF(OR(E710=$A$2,E710=$B$2,E710=$C$2,E710=$D$2),"--",G710)</f>
        <v>HDMI_TXC_N</v>
      </c>
      <c r="C710" t="str">
        <f t="shared" ref="C710:C773" si="71">$E710&amp;"-"&amp;$G710</f>
        <v>J11-HDMI_TXC_N</v>
      </c>
      <c r="D710" t="str">
        <f t="shared" ref="D710:D773" si="72">A710</f>
        <v>J11-12</v>
      </c>
      <c r="E710" t="s">
        <v>1474</v>
      </c>
      <c r="F710">
        <v>12</v>
      </c>
      <c r="G710" t="s">
        <v>1226</v>
      </c>
      <c r="L710" t="s">
        <v>300</v>
      </c>
      <c r="M710" t="s">
        <v>288</v>
      </c>
      <c r="N710">
        <v>6.8642000000000003</v>
      </c>
    </row>
    <row r="711" spans="1:14" x14ac:dyDescent="0.25">
      <c r="A711" t="str">
        <f t="shared" si="69"/>
        <v>J11-13</v>
      </c>
      <c r="B711" t="str">
        <f t="shared" si="70"/>
        <v>CEC_B</v>
      </c>
      <c r="C711" t="str">
        <f t="shared" si="71"/>
        <v>J11-CEC_B</v>
      </c>
      <c r="D711" t="str">
        <f t="shared" si="72"/>
        <v>J11-13</v>
      </c>
      <c r="E711" t="s">
        <v>1474</v>
      </c>
      <c r="F711">
        <v>13</v>
      </c>
      <c r="G711" t="s">
        <v>473</v>
      </c>
      <c r="L711" t="s">
        <v>412</v>
      </c>
      <c r="M711" t="s">
        <v>288</v>
      </c>
      <c r="N711">
        <v>11.6686</v>
      </c>
    </row>
    <row r="712" spans="1:14" x14ac:dyDescent="0.25">
      <c r="A712" t="str">
        <f t="shared" si="69"/>
        <v>J11-14</v>
      </c>
      <c r="B712" t="str">
        <f t="shared" si="70"/>
        <v>NetJ11_14</v>
      </c>
      <c r="C712" t="str">
        <f t="shared" si="71"/>
        <v>J11-NetJ11_14</v>
      </c>
      <c r="D712" t="str">
        <f t="shared" si="72"/>
        <v>J11-14</v>
      </c>
      <c r="E712" t="s">
        <v>1474</v>
      </c>
      <c r="F712">
        <v>14</v>
      </c>
      <c r="G712" t="s">
        <v>1797</v>
      </c>
      <c r="L712" t="s">
        <v>1798</v>
      </c>
      <c r="M712" t="s">
        <v>288</v>
      </c>
      <c r="N712">
        <v>3.6393</v>
      </c>
    </row>
    <row r="713" spans="1:14" x14ac:dyDescent="0.25">
      <c r="A713" t="str">
        <f t="shared" si="69"/>
        <v>J11-15</v>
      </c>
      <c r="B713" t="str">
        <f t="shared" si="70"/>
        <v>SCL_B</v>
      </c>
      <c r="C713" t="str">
        <f t="shared" si="71"/>
        <v>J11-SCL_B</v>
      </c>
      <c r="D713" t="str">
        <f t="shared" si="72"/>
        <v>J11-15</v>
      </c>
      <c r="E713" t="s">
        <v>1474</v>
      </c>
      <c r="F713">
        <v>15</v>
      </c>
      <c r="G713" t="s">
        <v>1799</v>
      </c>
      <c r="L713" t="s">
        <v>1037</v>
      </c>
      <c r="M713" t="s">
        <v>288</v>
      </c>
      <c r="N713">
        <v>2.3759000000000001</v>
      </c>
    </row>
    <row r="714" spans="1:14" x14ac:dyDescent="0.25">
      <c r="A714" t="str">
        <f t="shared" si="69"/>
        <v>J11-16</v>
      </c>
      <c r="B714" t="str">
        <f t="shared" si="70"/>
        <v>SDA_B</v>
      </c>
      <c r="C714" t="str">
        <f t="shared" si="71"/>
        <v>J11-SDA_B</v>
      </c>
      <c r="D714" t="str">
        <f t="shared" si="72"/>
        <v>J11-16</v>
      </c>
      <c r="E714" t="s">
        <v>1474</v>
      </c>
      <c r="F714">
        <v>16</v>
      </c>
      <c r="G714" t="s">
        <v>1800</v>
      </c>
      <c r="L714" t="s">
        <v>1040</v>
      </c>
      <c r="M714" t="s">
        <v>288</v>
      </c>
      <c r="N714">
        <v>2.6446999999999998</v>
      </c>
    </row>
    <row r="715" spans="1:14" x14ac:dyDescent="0.25">
      <c r="A715" t="str">
        <f t="shared" si="69"/>
        <v>J11-17</v>
      </c>
      <c r="B715" t="str">
        <f t="shared" si="70"/>
        <v>GND</v>
      </c>
      <c r="C715" t="str">
        <f t="shared" si="71"/>
        <v>J11-GND</v>
      </c>
      <c r="D715" t="str">
        <f t="shared" si="72"/>
        <v>J11-17</v>
      </c>
      <c r="E715" t="s">
        <v>1474</v>
      </c>
      <c r="F715">
        <v>17</v>
      </c>
      <c r="G715" t="s">
        <v>294</v>
      </c>
      <c r="L715" t="s">
        <v>1046</v>
      </c>
      <c r="M715" t="s">
        <v>288</v>
      </c>
      <c r="N715">
        <v>2.06</v>
      </c>
    </row>
    <row r="716" spans="1:14" x14ac:dyDescent="0.25">
      <c r="A716" t="str">
        <f t="shared" si="69"/>
        <v>J11-18</v>
      </c>
      <c r="B716" t="str">
        <f t="shared" si="70"/>
        <v>5V_HDMI</v>
      </c>
      <c r="C716" t="str">
        <f t="shared" si="71"/>
        <v>J11-5V_HDMI</v>
      </c>
      <c r="D716" t="str">
        <f t="shared" si="72"/>
        <v>J11-18</v>
      </c>
      <c r="E716" t="s">
        <v>1474</v>
      </c>
      <c r="F716">
        <v>18</v>
      </c>
      <c r="G716" t="s">
        <v>385</v>
      </c>
      <c r="L716" t="s">
        <v>1049</v>
      </c>
      <c r="M716" t="s">
        <v>288</v>
      </c>
      <c r="N716">
        <v>2.2490999999999999</v>
      </c>
    </row>
    <row r="717" spans="1:14" x14ac:dyDescent="0.25">
      <c r="A717" t="str">
        <f t="shared" si="69"/>
        <v>J11-19</v>
      </c>
      <c r="B717" t="str">
        <f t="shared" si="70"/>
        <v>HPD_B</v>
      </c>
      <c r="C717" t="str">
        <f t="shared" si="71"/>
        <v>J11-HPD_B</v>
      </c>
      <c r="D717" t="str">
        <f t="shared" si="72"/>
        <v>J11-19</v>
      </c>
      <c r="E717" t="s">
        <v>1474</v>
      </c>
      <c r="F717">
        <v>19</v>
      </c>
      <c r="G717" t="s">
        <v>1238</v>
      </c>
      <c r="L717" t="s">
        <v>1228</v>
      </c>
      <c r="M717" t="s">
        <v>288</v>
      </c>
      <c r="N717">
        <v>2.6960000000000002</v>
      </c>
    </row>
    <row r="718" spans="1:14" x14ac:dyDescent="0.25">
      <c r="A718" t="str">
        <f t="shared" si="69"/>
        <v>J11-H1</v>
      </c>
      <c r="B718" t="str">
        <f t="shared" si="70"/>
        <v>GND</v>
      </c>
      <c r="C718" t="str">
        <f t="shared" si="71"/>
        <v>J11-GND</v>
      </c>
      <c r="D718" t="str">
        <f t="shared" si="72"/>
        <v>J11-H1</v>
      </c>
      <c r="E718" t="s">
        <v>1474</v>
      </c>
      <c r="F718" t="s">
        <v>1436</v>
      </c>
      <c r="G718" t="s">
        <v>294</v>
      </c>
      <c r="L718" t="s">
        <v>1732</v>
      </c>
      <c r="M718" t="s">
        <v>288</v>
      </c>
      <c r="N718">
        <v>3.8464999999999998</v>
      </c>
    </row>
    <row r="719" spans="1:14" x14ac:dyDescent="0.25">
      <c r="A719" t="str">
        <f t="shared" si="69"/>
        <v>J11-H2</v>
      </c>
      <c r="B719" t="str">
        <f t="shared" si="70"/>
        <v>GND</v>
      </c>
      <c r="C719" t="str">
        <f t="shared" si="71"/>
        <v>J11-GND</v>
      </c>
      <c r="D719" t="str">
        <f t="shared" si="72"/>
        <v>J11-H2</v>
      </c>
      <c r="E719" t="s">
        <v>1474</v>
      </c>
      <c r="F719" t="s">
        <v>1058</v>
      </c>
      <c r="G719" t="s">
        <v>294</v>
      </c>
      <c r="L719" t="s">
        <v>1761</v>
      </c>
      <c r="M719" t="s">
        <v>288</v>
      </c>
      <c r="N719">
        <v>2.0003000000000002</v>
      </c>
    </row>
    <row r="720" spans="1:14" x14ac:dyDescent="0.25">
      <c r="A720" t="str">
        <f t="shared" si="69"/>
        <v>J11-H3</v>
      </c>
      <c r="B720" t="str">
        <f t="shared" si="70"/>
        <v>GND</v>
      </c>
      <c r="C720" t="str">
        <f t="shared" si="71"/>
        <v>J11-GND</v>
      </c>
      <c r="D720" t="str">
        <f t="shared" si="72"/>
        <v>J11-H3</v>
      </c>
      <c r="E720" t="s">
        <v>1474</v>
      </c>
      <c r="F720" t="s">
        <v>1439</v>
      </c>
      <c r="G720" t="s">
        <v>294</v>
      </c>
      <c r="L720" t="s">
        <v>1774</v>
      </c>
      <c r="M720" t="s">
        <v>288</v>
      </c>
      <c r="N720">
        <v>3.5981999999999998</v>
      </c>
    </row>
    <row r="721" spans="1:14" x14ac:dyDescent="0.25">
      <c r="A721" t="str">
        <f t="shared" si="69"/>
        <v>J11-H4</v>
      </c>
      <c r="B721" t="str">
        <f t="shared" si="70"/>
        <v>GND</v>
      </c>
      <c r="C721" t="str">
        <f t="shared" si="71"/>
        <v>J11-GND</v>
      </c>
      <c r="D721" t="str">
        <f t="shared" si="72"/>
        <v>J11-H4</v>
      </c>
      <c r="E721" t="s">
        <v>1474</v>
      </c>
      <c r="F721" t="s">
        <v>1060</v>
      </c>
      <c r="G721" t="s">
        <v>294</v>
      </c>
      <c r="L721" t="s">
        <v>1781</v>
      </c>
      <c r="M721" t="s">
        <v>288</v>
      </c>
      <c r="N721">
        <v>3.5981999999999998</v>
      </c>
    </row>
    <row r="722" spans="1:14" x14ac:dyDescent="0.25">
      <c r="A722" t="str">
        <f t="shared" si="69"/>
        <v>J12-1</v>
      </c>
      <c r="B722" t="str">
        <f t="shared" si="70"/>
        <v>VBUS3</v>
      </c>
      <c r="C722" t="str">
        <f t="shared" si="71"/>
        <v>J12-VBUS3</v>
      </c>
      <c r="D722" t="str">
        <f t="shared" si="72"/>
        <v>J12-1</v>
      </c>
      <c r="E722" t="s">
        <v>844</v>
      </c>
      <c r="F722">
        <v>1</v>
      </c>
      <c r="G722" t="s">
        <v>1801</v>
      </c>
      <c r="L722" t="s">
        <v>1802</v>
      </c>
      <c r="M722" t="s">
        <v>288</v>
      </c>
      <c r="N722">
        <v>10.465</v>
      </c>
    </row>
    <row r="723" spans="1:14" x14ac:dyDescent="0.25">
      <c r="A723" t="str">
        <f t="shared" si="69"/>
        <v>J12-2</v>
      </c>
      <c r="B723" t="str">
        <f t="shared" si="70"/>
        <v>USB_D3_N</v>
      </c>
      <c r="C723" t="str">
        <f t="shared" si="71"/>
        <v>J12-USB_D3_N</v>
      </c>
      <c r="D723" t="str">
        <f t="shared" si="72"/>
        <v>J12-2</v>
      </c>
      <c r="E723" t="s">
        <v>844</v>
      </c>
      <c r="F723">
        <v>2</v>
      </c>
      <c r="G723" t="s">
        <v>1803</v>
      </c>
      <c r="L723" t="s">
        <v>1804</v>
      </c>
      <c r="M723" t="s">
        <v>288</v>
      </c>
      <c r="N723">
        <v>7.4749999999999996</v>
      </c>
    </row>
    <row r="724" spans="1:14" x14ac:dyDescent="0.25">
      <c r="A724" t="str">
        <f t="shared" si="69"/>
        <v>J12-3</v>
      </c>
      <c r="B724" t="str">
        <f t="shared" si="70"/>
        <v>USB_D3_P</v>
      </c>
      <c r="C724" t="str">
        <f t="shared" si="71"/>
        <v>J12-USB_D3_P</v>
      </c>
      <c r="D724" t="str">
        <f t="shared" si="72"/>
        <v>J12-3</v>
      </c>
      <c r="E724" t="s">
        <v>844</v>
      </c>
      <c r="F724">
        <v>3</v>
      </c>
      <c r="G724" t="s">
        <v>1805</v>
      </c>
      <c r="L724" t="s">
        <v>1806</v>
      </c>
      <c r="M724" t="s">
        <v>288</v>
      </c>
      <c r="N724">
        <v>3.0257000000000001</v>
      </c>
    </row>
    <row r="725" spans="1:14" x14ac:dyDescent="0.25">
      <c r="A725" t="str">
        <f t="shared" si="69"/>
        <v>J12-4</v>
      </c>
      <c r="B725" t="str">
        <f t="shared" si="70"/>
        <v>GND</v>
      </c>
      <c r="C725" t="str">
        <f t="shared" si="71"/>
        <v>J12-GND</v>
      </c>
      <c r="D725" t="str">
        <f t="shared" si="72"/>
        <v>J12-4</v>
      </c>
      <c r="E725" t="s">
        <v>844</v>
      </c>
      <c r="F725">
        <v>4</v>
      </c>
      <c r="G725" t="s">
        <v>294</v>
      </c>
      <c r="L725" t="s">
        <v>1807</v>
      </c>
      <c r="M725" t="s">
        <v>288</v>
      </c>
      <c r="N725">
        <v>3.0257000000000001</v>
      </c>
    </row>
    <row r="726" spans="1:14" x14ac:dyDescent="0.25">
      <c r="A726" t="str">
        <f t="shared" si="69"/>
        <v>J12-5</v>
      </c>
      <c r="B726" t="str">
        <f t="shared" si="70"/>
        <v>USB_SSRX_D3_N</v>
      </c>
      <c r="C726" t="str">
        <f t="shared" si="71"/>
        <v>J12-USB_SSRX_D3_N</v>
      </c>
      <c r="D726" t="str">
        <f t="shared" si="72"/>
        <v>J12-5</v>
      </c>
      <c r="E726" t="s">
        <v>844</v>
      </c>
      <c r="F726">
        <v>5</v>
      </c>
      <c r="G726" t="s">
        <v>1808</v>
      </c>
      <c r="L726" t="s">
        <v>1809</v>
      </c>
      <c r="M726" t="s">
        <v>288</v>
      </c>
      <c r="N726">
        <v>3.0257000000000001</v>
      </c>
    </row>
    <row r="727" spans="1:14" x14ac:dyDescent="0.25">
      <c r="A727" t="str">
        <f t="shared" si="69"/>
        <v>J12-6</v>
      </c>
      <c r="B727" t="str">
        <f t="shared" si="70"/>
        <v>USB_SSRX_D3_P</v>
      </c>
      <c r="C727" t="str">
        <f t="shared" si="71"/>
        <v>J12-USB_SSRX_D3_P</v>
      </c>
      <c r="D727" t="str">
        <f t="shared" si="72"/>
        <v>J12-6</v>
      </c>
      <c r="E727" t="s">
        <v>844</v>
      </c>
      <c r="F727">
        <v>6</v>
      </c>
      <c r="G727" t="s">
        <v>1810</v>
      </c>
      <c r="L727" t="s">
        <v>1811</v>
      </c>
      <c r="M727" t="s">
        <v>288</v>
      </c>
      <c r="N727">
        <v>3.0358000000000001</v>
      </c>
    </row>
    <row r="728" spans="1:14" x14ac:dyDescent="0.25">
      <c r="A728" t="str">
        <f t="shared" si="69"/>
        <v>J12-7</v>
      </c>
      <c r="B728" t="str">
        <f t="shared" si="70"/>
        <v>GND</v>
      </c>
      <c r="C728" t="str">
        <f t="shared" si="71"/>
        <v>J12-GND</v>
      </c>
      <c r="D728" t="str">
        <f t="shared" si="72"/>
        <v>J12-7</v>
      </c>
      <c r="E728" t="s">
        <v>844</v>
      </c>
      <c r="F728">
        <v>7</v>
      </c>
      <c r="G728" t="s">
        <v>294</v>
      </c>
      <c r="L728" t="s">
        <v>1812</v>
      </c>
      <c r="M728" t="s">
        <v>288</v>
      </c>
      <c r="N728">
        <v>2.6570999999999998</v>
      </c>
    </row>
    <row r="729" spans="1:14" x14ac:dyDescent="0.25">
      <c r="A729" t="str">
        <f t="shared" si="69"/>
        <v>J12-8</v>
      </c>
      <c r="B729" t="str">
        <f t="shared" si="70"/>
        <v>USB_SSTX_D3_N</v>
      </c>
      <c r="C729" t="str">
        <f t="shared" si="71"/>
        <v>J12-USB_SSTX_D3_N</v>
      </c>
      <c r="D729" t="str">
        <f t="shared" si="72"/>
        <v>J12-8</v>
      </c>
      <c r="E729" t="s">
        <v>844</v>
      </c>
      <c r="F729">
        <v>8</v>
      </c>
      <c r="G729" t="s">
        <v>1813</v>
      </c>
      <c r="L729" t="s">
        <v>1814</v>
      </c>
      <c r="M729" t="s">
        <v>288</v>
      </c>
      <c r="N729">
        <v>2.8227000000000002</v>
      </c>
    </row>
    <row r="730" spans="1:14" x14ac:dyDescent="0.25">
      <c r="A730" t="str">
        <f t="shared" si="69"/>
        <v>J12-9</v>
      </c>
      <c r="B730" t="str">
        <f t="shared" si="70"/>
        <v>USB_SSTX_D3_P</v>
      </c>
      <c r="C730" t="str">
        <f t="shared" si="71"/>
        <v>J12-USB_SSTX_D3_P</v>
      </c>
      <c r="D730" t="str">
        <f t="shared" si="72"/>
        <v>J12-9</v>
      </c>
      <c r="E730" t="s">
        <v>844</v>
      </c>
      <c r="F730">
        <v>9</v>
      </c>
      <c r="G730" t="s">
        <v>1815</v>
      </c>
      <c r="L730" t="s">
        <v>1816</v>
      </c>
      <c r="M730" t="s">
        <v>288</v>
      </c>
      <c r="N730">
        <v>1.8645</v>
      </c>
    </row>
    <row r="731" spans="1:14" x14ac:dyDescent="0.25">
      <c r="A731" t="str">
        <f t="shared" si="69"/>
        <v>J12-10</v>
      </c>
      <c r="B731" t="str">
        <f t="shared" si="70"/>
        <v>VBUS4</v>
      </c>
      <c r="C731" t="str">
        <f t="shared" si="71"/>
        <v>J12-VBUS4</v>
      </c>
      <c r="D731" t="str">
        <f t="shared" si="72"/>
        <v>J12-10</v>
      </c>
      <c r="E731" t="s">
        <v>844</v>
      </c>
      <c r="F731">
        <v>10</v>
      </c>
      <c r="G731" t="s">
        <v>1817</v>
      </c>
      <c r="L731" t="s">
        <v>1818</v>
      </c>
      <c r="M731" t="s">
        <v>288</v>
      </c>
      <c r="N731">
        <v>2.7509000000000001</v>
      </c>
    </row>
    <row r="732" spans="1:14" x14ac:dyDescent="0.25">
      <c r="A732" t="str">
        <f t="shared" si="69"/>
        <v>J12-11</v>
      </c>
      <c r="B732" t="str">
        <f t="shared" si="70"/>
        <v>USB_D4_N</v>
      </c>
      <c r="C732" t="str">
        <f t="shared" si="71"/>
        <v>J12-USB_D4_N</v>
      </c>
      <c r="D732" t="str">
        <f t="shared" si="72"/>
        <v>J12-11</v>
      </c>
      <c r="E732" t="s">
        <v>844</v>
      </c>
      <c r="F732">
        <v>11</v>
      </c>
      <c r="G732" t="s">
        <v>1819</v>
      </c>
      <c r="L732" t="s">
        <v>1820</v>
      </c>
      <c r="M732" t="s">
        <v>288</v>
      </c>
      <c r="N732">
        <v>1.806</v>
      </c>
    </row>
    <row r="733" spans="1:14" x14ac:dyDescent="0.25">
      <c r="A733" t="str">
        <f t="shared" si="69"/>
        <v>J12-12</v>
      </c>
      <c r="B733" t="str">
        <f t="shared" si="70"/>
        <v>USB_D4_P</v>
      </c>
      <c r="C733" t="str">
        <f t="shared" si="71"/>
        <v>J12-USB_D4_P</v>
      </c>
      <c r="D733" t="str">
        <f t="shared" si="72"/>
        <v>J12-12</v>
      </c>
      <c r="E733" t="s">
        <v>844</v>
      </c>
      <c r="F733">
        <v>12</v>
      </c>
      <c r="G733" t="s">
        <v>1821</v>
      </c>
      <c r="L733" t="s">
        <v>1822</v>
      </c>
      <c r="M733" t="s">
        <v>288</v>
      </c>
      <c r="N733">
        <v>24.6236</v>
      </c>
    </row>
    <row r="734" spans="1:14" x14ac:dyDescent="0.25">
      <c r="A734" t="str">
        <f t="shared" si="69"/>
        <v>J12-13</v>
      </c>
      <c r="B734" t="str">
        <f t="shared" si="70"/>
        <v>GND</v>
      </c>
      <c r="C734" t="str">
        <f t="shared" si="71"/>
        <v>J12-GND</v>
      </c>
      <c r="D734" t="str">
        <f t="shared" si="72"/>
        <v>J12-13</v>
      </c>
      <c r="E734" t="s">
        <v>844</v>
      </c>
      <c r="F734">
        <v>13</v>
      </c>
      <c r="G734" t="s">
        <v>294</v>
      </c>
      <c r="L734" t="s">
        <v>1823</v>
      </c>
      <c r="M734" t="s">
        <v>288</v>
      </c>
      <c r="N734">
        <v>1.3686</v>
      </c>
    </row>
    <row r="735" spans="1:14" x14ac:dyDescent="0.25">
      <c r="A735" t="str">
        <f t="shared" si="69"/>
        <v>J12-14</v>
      </c>
      <c r="B735" t="str">
        <f t="shared" si="70"/>
        <v>USB_SSRX_D4_N</v>
      </c>
      <c r="C735" t="str">
        <f t="shared" si="71"/>
        <v>J12-USB_SSRX_D4_N</v>
      </c>
      <c r="D735" t="str">
        <f t="shared" si="72"/>
        <v>J12-14</v>
      </c>
      <c r="E735" t="s">
        <v>844</v>
      </c>
      <c r="F735">
        <v>14</v>
      </c>
      <c r="G735" t="s">
        <v>1824</v>
      </c>
      <c r="L735" t="s">
        <v>1825</v>
      </c>
      <c r="M735" t="s">
        <v>288</v>
      </c>
      <c r="N735">
        <v>2.6570999999999998</v>
      </c>
    </row>
    <row r="736" spans="1:14" x14ac:dyDescent="0.25">
      <c r="A736" t="str">
        <f t="shared" si="69"/>
        <v>J12-15</v>
      </c>
      <c r="B736" t="str">
        <f t="shared" si="70"/>
        <v>USB_SSRX_D4_P</v>
      </c>
      <c r="C736" t="str">
        <f t="shared" si="71"/>
        <v>J12-USB_SSRX_D4_P</v>
      </c>
      <c r="D736" t="str">
        <f t="shared" si="72"/>
        <v>J12-15</v>
      </c>
      <c r="E736" t="s">
        <v>844</v>
      </c>
      <c r="F736">
        <v>15</v>
      </c>
      <c r="G736" t="s">
        <v>1826</v>
      </c>
      <c r="L736" t="s">
        <v>1827</v>
      </c>
      <c r="M736" t="s">
        <v>288</v>
      </c>
      <c r="N736">
        <v>2.8227000000000002</v>
      </c>
    </row>
    <row r="737" spans="1:14" x14ac:dyDescent="0.25">
      <c r="A737" t="str">
        <f t="shared" si="69"/>
        <v>J12-16</v>
      </c>
      <c r="B737" t="str">
        <f t="shared" si="70"/>
        <v>GND</v>
      </c>
      <c r="C737" t="str">
        <f t="shared" si="71"/>
        <v>J12-GND</v>
      </c>
      <c r="D737" t="str">
        <f t="shared" si="72"/>
        <v>J12-16</v>
      </c>
      <c r="E737" t="s">
        <v>844</v>
      </c>
      <c r="F737">
        <v>16</v>
      </c>
      <c r="G737" t="s">
        <v>294</v>
      </c>
      <c r="L737" t="s">
        <v>1828</v>
      </c>
      <c r="M737" t="s">
        <v>288</v>
      </c>
      <c r="N737">
        <v>14.756</v>
      </c>
    </row>
    <row r="738" spans="1:14" x14ac:dyDescent="0.25">
      <c r="A738" t="str">
        <f t="shared" si="69"/>
        <v>J12-17</v>
      </c>
      <c r="B738" t="str">
        <f t="shared" si="70"/>
        <v>USB_SSTX_D4_N</v>
      </c>
      <c r="C738" t="str">
        <f t="shared" si="71"/>
        <v>J12-USB_SSTX_D4_N</v>
      </c>
      <c r="D738" t="str">
        <f t="shared" si="72"/>
        <v>J12-17</v>
      </c>
      <c r="E738" t="s">
        <v>844</v>
      </c>
      <c r="F738">
        <v>17</v>
      </c>
      <c r="G738" t="s">
        <v>1829</v>
      </c>
      <c r="L738" t="s">
        <v>1830</v>
      </c>
      <c r="M738" t="s">
        <v>288</v>
      </c>
      <c r="N738">
        <v>1.8645</v>
      </c>
    </row>
    <row r="739" spans="1:14" x14ac:dyDescent="0.25">
      <c r="A739" t="str">
        <f t="shared" si="69"/>
        <v>J12-18</v>
      </c>
      <c r="B739" t="str">
        <f t="shared" si="70"/>
        <v>USB_SSTX_D4_P</v>
      </c>
      <c r="C739" t="str">
        <f t="shared" si="71"/>
        <v>J12-USB_SSTX_D4_P</v>
      </c>
      <c r="D739" t="str">
        <f t="shared" si="72"/>
        <v>J12-18</v>
      </c>
      <c r="E739" t="s">
        <v>844</v>
      </c>
      <c r="F739">
        <v>18</v>
      </c>
      <c r="G739" t="s">
        <v>1831</v>
      </c>
      <c r="L739" t="s">
        <v>1832</v>
      </c>
      <c r="M739" t="s">
        <v>288</v>
      </c>
      <c r="N739">
        <v>2.7509000000000001</v>
      </c>
    </row>
    <row r="740" spans="1:14" x14ac:dyDescent="0.25">
      <c r="A740" t="str">
        <f t="shared" si="69"/>
        <v>J12-F1</v>
      </c>
      <c r="B740" t="str">
        <f t="shared" si="70"/>
        <v>USB_FGND</v>
      </c>
      <c r="C740" t="str">
        <f t="shared" si="71"/>
        <v>J12-USB_FGND</v>
      </c>
      <c r="D740" t="str">
        <f t="shared" si="72"/>
        <v>J12-F1</v>
      </c>
      <c r="E740" t="s">
        <v>844</v>
      </c>
      <c r="F740" t="s">
        <v>476</v>
      </c>
      <c r="G740" t="s">
        <v>477</v>
      </c>
      <c r="L740" t="s">
        <v>1833</v>
      </c>
      <c r="M740" t="s">
        <v>288</v>
      </c>
      <c r="N740">
        <v>1.806</v>
      </c>
    </row>
    <row r="741" spans="1:14" x14ac:dyDescent="0.25">
      <c r="A741" t="str">
        <f t="shared" si="69"/>
        <v>J12-F2</v>
      </c>
      <c r="B741" t="str">
        <f t="shared" si="70"/>
        <v>USB_FGND</v>
      </c>
      <c r="C741" t="str">
        <f t="shared" si="71"/>
        <v>J12-USB_FGND</v>
      </c>
      <c r="D741" t="str">
        <f t="shared" si="72"/>
        <v>J12-F2</v>
      </c>
      <c r="E741" t="s">
        <v>844</v>
      </c>
      <c r="F741" t="s">
        <v>479</v>
      </c>
      <c r="G741" t="s">
        <v>477</v>
      </c>
      <c r="L741" t="s">
        <v>1834</v>
      </c>
      <c r="M741" t="s">
        <v>288</v>
      </c>
      <c r="N741">
        <v>3.3372999999999999</v>
      </c>
    </row>
    <row r="742" spans="1:14" x14ac:dyDescent="0.25">
      <c r="A742" t="str">
        <f t="shared" si="69"/>
        <v>J12-F3</v>
      </c>
      <c r="B742" t="str">
        <f t="shared" si="70"/>
        <v>USB_FGND</v>
      </c>
      <c r="C742" t="str">
        <f t="shared" si="71"/>
        <v>J12-USB_FGND</v>
      </c>
      <c r="D742" t="str">
        <f t="shared" si="72"/>
        <v>J12-F3</v>
      </c>
      <c r="E742" t="s">
        <v>844</v>
      </c>
      <c r="F742" t="s">
        <v>481</v>
      </c>
      <c r="G742" t="s">
        <v>477</v>
      </c>
      <c r="L742" t="s">
        <v>1835</v>
      </c>
      <c r="M742" t="s">
        <v>288</v>
      </c>
      <c r="N742">
        <v>3.0243000000000002</v>
      </c>
    </row>
    <row r="743" spans="1:14" x14ac:dyDescent="0.25">
      <c r="A743" t="str">
        <f t="shared" si="69"/>
        <v>J12-F4</v>
      </c>
      <c r="B743" t="str">
        <f t="shared" si="70"/>
        <v>USB_FGND</v>
      </c>
      <c r="C743" t="str">
        <f t="shared" si="71"/>
        <v>J12-USB_FGND</v>
      </c>
      <c r="D743" t="str">
        <f t="shared" si="72"/>
        <v>J12-F4</v>
      </c>
      <c r="E743" t="s">
        <v>844</v>
      </c>
      <c r="F743" t="s">
        <v>483</v>
      </c>
      <c r="G743" t="s">
        <v>477</v>
      </c>
      <c r="L743" t="s">
        <v>1836</v>
      </c>
      <c r="M743" t="s">
        <v>288</v>
      </c>
      <c r="N743">
        <v>2.0581999999999998</v>
      </c>
    </row>
    <row r="744" spans="1:14" x14ac:dyDescent="0.25">
      <c r="A744" t="str">
        <f t="shared" si="69"/>
        <v>J13-1</v>
      </c>
      <c r="B744" t="str">
        <f t="shared" si="70"/>
        <v>GND</v>
      </c>
      <c r="C744" t="str">
        <f t="shared" si="71"/>
        <v>J13-GND</v>
      </c>
      <c r="D744" t="str">
        <f t="shared" si="72"/>
        <v>J13-1</v>
      </c>
      <c r="E744" t="s">
        <v>847</v>
      </c>
      <c r="F744">
        <v>1</v>
      </c>
      <c r="G744" t="s">
        <v>294</v>
      </c>
      <c r="L744" t="s">
        <v>1837</v>
      </c>
      <c r="M744" t="s">
        <v>288</v>
      </c>
      <c r="N744">
        <v>2.0581999999999998</v>
      </c>
    </row>
    <row r="745" spans="1:14" x14ac:dyDescent="0.25">
      <c r="A745" t="str">
        <f t="shared" si="69"/>
        <v>J13-2</v>
      </c>
      <c r="B745" t="str">
        <f t="shared" si="70"/>
        <v>NetJ13_2</v>
      </c>
      <c r="C745" t="str">
        <f t="shared" si="71"/>
        <v>J13-NetJ13_2</v>
      </c>
      <c r="D745" t="str">
        <f t="shared" si="72"/>
        <v>J13-2</v>
      </c>
      <c r="E745" t="s">
        <v>847</v>
      </c>
      <c r="F745">
        <v>2</v>
      </c>
      <c r="G745" t="s">
        <v>1796</v>
      </c>
      <c r="L745" t="s">
        <v>1838</v>
      </c>
      <c r="M745" t="s">
        <v>288</v>
      </c>
      <c r="N745">
        <v>1.7078</v>
      </c>
    </row>
    <row r="746" spans="1:14" x14ac:dyDescent="0.25">
      <c r="A746" t="str">
        <f t="shared" si="69"/>
        <v>J13-3</v>
      </c>
      <c r="B746" t="str">
        <f t="shared" si="70"/>
        <v>FAN_TACH</v>
      </c>
      <c r="C746" t="str">
        <f t="shared" si="71"/>
        <v>J13-FAN_TACH</v>
      </c>
      <c r="D746" t="str">
        <f t="shared" si="72"/>
        <v>J13-3</v>
      </c>
      <c r="E746" t="s">
        <v>847</v>
      </c>
      <c r="F746">
        <v>3</v>
      </c>
      <c r="G746" t="s">
        <v>979</v>
      </c>
      <c r="L746" t="s">
        <v>1839</v>
      </c>
      <c r="M746" t="s">
        <v>288</v>
      </c>
      <c r="N746">
        <v>3.1901999999999999</v>
      </c>
    </row>
    <row r="747" spans="1:14" x14ac:dyDescent="0.25">
      <c r="A747" t="str">
        <f t="shared" si="69"/>
        <v>J13-4</v>
      </c>
      <c r="B747" t="str">
        <f t="shared" si="70"/>
        <v>FAN_PWM</v>
      </c>
      <c r="C747" t="str">
        <f t="shared" si="71"/>
        <v>J13-FAN_PWM</v>
      </c>
      <c r="D747" t="str">
        <f t="shared" si="72"/>
        <v>J13-4</v>
      </c>
      <c r="E747" t="s">
        <v>847</v>
      </c>
      <c r="F747">
        <v>4</v>
      </c>
      <c r="G747" t="s">
        <v>977</v>
      </c>
      <c r="L747" t="s">
        <v>1840</v>
      </c>
      <c r="M747" t="s">
        <v>288</v>
      </c>
      <c r="N747">
        <v>1.2105999999999999</v>
      </c>
    </row>
    <row r="748" spans="1:14" x14ac:dyDescent="0.25">
      <c r="A748" t="str">
        <f t="shared" si="69"/>
        <v>J19-1</v>
      </c>
      <c r="B748" t="str">
        <f t="shared" si="70"/>
        <v>NetJ19_1</v>
      </c>
      <c r="C748" t="str">
        <f t="shared" si="71"/>
        <v>J19-NetJ19_1</v>
      </c>
      <c r="D748" t="str">
        <f t="shared" si="72"/>
        <v>J19-1</v>
      </c>
      <c r="E748" t="s">
        <v>859</v>
      </c>
      <c r="F748">
        <v>1</v>
      </c>
      <c r="G748" t="s">
        <v>1841</v>
      </c>
      <c r="L748" t="s">
        <v>1842</v>
      </c>
      <c r="M748" t="s">
        <v>288</v>
      </c>
      <c r="N748">
        <v>2.2715999999999998</v>
      </c>
    </row>
    <row r="749" spans="1:14" x14ac:dyDescent="0.25">
      <c r="A749" t="str">
        <f t="shared" si="69"/>
        <v>J19-2</v>
      </c>
      <c r="B749" t="str">
        <f t="shared" si="70"/>
        <v>CY_HSIO</v>
      </c>
      <c r="C749" t="str">
        <f t="shared" si="71"/>
        <v>J19-CY_HSIO</v>
      </c>
      <c r="D749" t="str">
        <f t="shared" si="72"/>
        <v>J19-2</v>
      </c>
      <c r="E749" t="s">
        <v>859</v>
      </c>
      <c r="F749">
        <v>2</v>
      </c>
      <c r="G749" t="s">
        <v>720</v>
      </c>
      <c r="L749" t="s">
        <v>1843</v>
      </c>
      <c r="M749" t="s">
        <v>288</v>
      </c>
      <c r="N749">
        <v>1.2105999999999999</v>
      </c>
    </row>
    <row r="750" spans="1:14" x14ac:dyDescent="0.25">
      <c r="A750" t="str">
        <f t="shared" si="69"/>
        <v>J19-3</v>
      </c>
      <c r="B750" t="str">
        <f t="shared" si="70"/>
        <v>CY_SMB_ALERT</v>
      </c>
      <c r="C750" t="str">
        <f t="shared" si="71"/>
        <v>J19-CY_SMB_ALERT</v>
      </c>
      <c r="D750" t="str">
        <f t="shared" si="72"/>
        <v>J19-3</v>
      </c>
      <c r="E750" t="s">
        <v>859</v>
      </c>
      <c r="F750">
        <v>3</v>
      </c>
      <c r="G750" t="s">
        <v>732</v>
      </c>
      <c r="L750" t="s">
        <v>1844</v>
      </c>
      <c r="M750" t="s">
        <v>288</v>
      </c>
      <c r="N750">
        <v>3.3805999999999998</v>
      </c>
    </row>
    <row r="751" spans="1:14" x14ac:dyDescent="0.25">
      <c r="A751" t="str">
        <f t="shared" si="69"/>
        <v>J19-4</v>
      </c>
      <c r="B751" t="str">
        <f t="shared" si="70"/>
        <v>3.3V</v>
      </c>
      <c r="C751" t="str">
        <f t="shared" si="71"/>
        <v>J19-3.3V</v>
      </c>
      <c r="D751" t="str">
        <f t="shared" si="72"/>
        <v>J19-4</v>
      </c>
      <c r="E751" t="s">
        <v>859</v>
      </c>
      <c r="F751">
        <v>4</v>
      </c>
      <c r="G751" t="s">
        <v>358</v>
      </c>
      <c r="L751" t="s">
        <v>1845</v>
      </c>
      <c r="M751" t="s">
        <v>288</v>
      </c>
      <c r="N751">
        <v>2.2067000000000001</v>
      </c>
    </row>
    <row r="752" spans="1:14" x14ac:dyDescent="0.25">
      <c r="A752" t="str">
        <f t="shared" si="69"/>
        <v>J19-5</v>
      </c>
      <c r="B752" t="str">
        <f t="shared" si="70"/>
        <v>CY_SMB_SDA</v>
      </c>
      <c r="C752" t="str">
        <f t="shared" si="71"/>
        <v>J19-CY_SMB_SDA</v>
      </c>
      <c r="D752" t="str">
        <f t="shared" si="72"/>
        <v>J19-5</v>
      </c>
      <c r="E752" t="s">
        <v>859</v>
      </c>
      <c r="F752">
        <v>5</v>
      </c>
      <c r="G752" t="s">
        <v>738</v>
      </c>
      <c r="L752" t="s">
        <v>1846</v>
      </c>
      <c r="M752" t="s">
        <v>288</v>
      </c>
      <c r="N752">
        <v>2.9068999999999998</v>
      </c>
    </row>
    <row r="753" spans="1:14" x14ac:dyDescent="0.25">
      <c r="A753" t="str">
        <f t="shared" si="69"/>
        <v>J19-6</v>
      </c>
      <c r="B753" t="str">
        <f t="shared" si="70"/>
        <v>CY_HSO</v>
      </c>
      <c r="C753" t="str">
        <f t="shared" si="71"/>
        <v>J19-CY_HSO</v>
      </c>
      <c r="D753" t="str">
        <f t="shared" si="72"/>
        <v>J19-6</v>
      </c>
      <c r="E753" t="s">
        <v>859</v>
      </c>
      <c r="F753">
        <v>6</v>
      </c>
      <c r="G753" t="s">
        <v>723</v>
      </c>
      <c r="L753" t="s">
        <v>1847</v>
      </c>
      <c r="M753" t="s">
        <v>288</v>
      </c>
      <c r="N753">
        <v>3.1625999999999999</v>
      </c>
    </row>
    <row r="754" spans="1:14" x14ac:dyDescent="0.25">
      <c r="A754" t="str">
        <f t="shared" si="69"/>
        <v>J19-7</v>
      </c>
      <c r="B754" t="str">
        <f t="shared" si="70"/>
        <v>CY_SMB_SCL</v>
      </c>
      <c r="C754" t="str">
        <f t="shared" si="71"/>
        <v>J19-CY_SMB_SCL</v>
      </c>
      <c r="D754" t="str">
        <f t="shared" si="72"/>
        <v>J19-7</v>
      </c>
      <c r="E754" t="s">
        <v>859</v>
      </c>
      <c r="F754">
        <v>7</v>
      </c>
      <c r="G754" t="s">
        <v>735</v>
      </c>
      <c r="L754" t="s">
        <v>1848</v>
      </c>
      <c r="M754" t="s">
        <v>288</v>
      </c>
      <c r="N754">
        <v>7.9242999999999997</v>
      </c>
    </row>
    <row r="755" spans="1:14" x14ac:dyDescent="0.25">
      <c r="A755" t="str">
        <f t="shared" si="69"/>
        <v>J19-8</v>
      </c>
      <c r="B755" t="str">
        <f t="shared" si="70"/>
        <v>CY_RESET</v>
      </c>
      <c r="C755" t="str">
        <f t="shared" si="71"/>
        <v>J19-CY_RESET</v>
      </c>
      <c r="D755" t="str">
        <f t="shared" si="72"/>
        <v>J19-8</v>
      </c>
      <c r="E755" t="s">
        <v>859</v>
      </c>
      <c r="F755">
        <v>8</v>
      </c>
      <c r="G755" t="s">
        <v>729</v>
      </c>
      <c r="L755" t="s">
        <v>1849</v>
      </c>
      <c r="M755" t="s">
        <v>288</v>
      </c>
      <c r="N755">
        <v>1.3620000000000001</v>
      </c>
    </row>
    <row r="756" spans="1:14" x14ac:dyDescent="0.25">
      <c r="A756" t="str">
        <f t="shared" si="69"/>
        <v>J19-9</v>
      </c>
      <c r="B756" t="str">
        <f t="shared" si="70"/>
        <v>3.3V</v>
      </c>
      <c r="C756" t="str">
        <f t="shared" si="71"/>
        <v>J19-3.3V</v>
      </c>
      <c r="D756" t="str">
        <f t="shared" si="72"/>
        <v>J19-9</v>
      </c>
      <c r="E756" t="s">
        <v>859</v>
      </c>
      <c r="F756">
        <v>9</v>
      </c>
      <c r="G756" t="s">
        <v>358</v>
      </c>
      <c r="L756" t="s">
        <v>1850</v>
      </c>
      <c r="M756" t="s">
        <v>288</v>
      </c>
      <c r="N756">
        <v>4.0682999999999998</v>
      </c>
    </row>
    <row r="757" spans="1:14" x14ac:dyDescent="0.25">
      <c r="A757" t="str">
        <f t="shared" si="69"/>
        <v>J19-10</v>
      </c>
      <c r="B757" t="str">
        <f t="shared" si="70"/>
        <v>CY_HSI</v>
      </c>
      <c r="C757" t="str">
        <f t="shared" si="71"/>
        <v>J19-CY_HSI</v>
      </c>
      <c r="D757" t="str">
        <f t="shared" si="72"/>
        <v>J19-10</v>
      </c>
      <c r="E757" t="s">
        <v>859</v>
      </c>
      <c r="F757">
        <v>10</v>
      </c>
      <c r="G757" t="s">
        <v>717</v>
      </c>
      <c r="L757" t="s">
        <v>1851</v>
      </c>
      <c r="M757" t="s">
        <v>288</v>
      </c>
      <c r="N757">
        <v>3.0036</v>
      </c>
    </row>
    <row r="758" spans="1:14" x14ac:dyDescent="0.25">
      <c r="A758" t="str">
        <f t="shared" si="69"/>
        <v>J19-11</v>
      </c>
      <c r="B758" t="str">
        <f t="shared" si="70"/>
        <v>CY_REFCLK</v>
      </c>
      <c r="C758" t="str">
        <f t="shared" si="71"/>
        <v>J19-CY_REFCLK</v>
      </c>
      <c r="D758" t="str">
        <f t="shared" si="72"/>
        <v>J19-11</v>
      </c>
      <c r="E758" t="s">
        <v>859</v>
      </c>
      <c r="F758">
        <v>11</v>
      </c>
      <c r="G758" t="s">
        <v>726</v>
      </c>
      <c r="L758" t="s">
        <v>1852</v>
      </c>
      <c r="M758" t="s">
        <v>288</v>
      </c>
      <c r="N758">
        <v>0.93520000000000003</v>
      </c>
    </row>
    <row r="759" spans="1:14" x14ac:dyDescent="0.25">
      <c r="A759" t="str">
        <f t="shared" si="69"/>
        <v>J19-12</v>
      </c>
      <c r="B759" t="str">
        <f t="shared" si="70"/>
        <v>GND</v>
      </c>
      <c r="C759" t="str">
        <f t="shared" si="71"/>
        <v>J19-GND</v>
      </c>
      <c r="D759" t="str">
        <f t="shared" si="72"/>
        <v>J19-12</v>
      </c>
      <c r="E759" t="s">
        <v>859</v>
      </c>
      <c r="F759">
        <v>12</v>
      </c>
      <c r="G759" t="s">
        <v>294</v>
      </c>
      <c r="L759" t="s">
        <v>1853</v>
      </c>
      <c r="M759" t="s">
        <v>288</v>
      </c>
      <c r="N759">
        <v>0.81969999999999998</v>
      </c>
    </row>
    <row r="760" spans="1:14" x14ac:dyDescent="0.25">
      <c r="A760" t="str">
        <f t="shared" si="69"/>
        <v>J19-13</v>
      </c>
      <c r="B760" t="str">
        <f t="shared" si="70"/>
        <v>GND</v>
      </c>
      <c r="C760" t="str">
        <f t="shared" si="71"/>
        <v>J19-GND</v>
      </c>
      <c r="D760" t="str">
        <f t="shared" si="72"/>
        <v>J19-13</v>
      </c>
      <c r="E760" t="s">
        <v>859</v>
      </c>
      <c r="F760">
        <v>13</v>
      </c>
      <c r="G760" t="s">
        <v>294</v>
      </c>
      <c r="L760" t="s">
        <v>1854</v>
      </c>
      <c r="M760" t="s">
        <v>288</v>
      </c>
      <c r="N760">
        <v>2.2795999999999998</v>
      </c>
    </row>
    <row r="761" spans="1:14" x14ac:dyDescent="0.25">
      <c r="A761" t="str">
        <f t="shared" si="69"/>
        <v>J19-14</v>
      </c>
      <c r="B761" t="str">
        <f t="shared" si="70"/>
        <v>CY_A0_P</v>
      </c>
      <c r="C761" t="str">
        <f t="shared" si="71"/>
        <v>J19-CY_A0_P</v>
      </c>
      <c r="D761" t="str">
        <f t="shared" si="72"/>
        <v>J19-14</v>
      </c>
      <c r="E761" t="s">
        <v>859</v>
      </c>
      <c r="F761">
        <v>14</v>
      </c>
      <c r="G761" t="s">
        <v>648</v>
      </c>
      <c r="L761" t="s">
        <v>1855</v>
      </c>
      <c r="M761" t="s">
        <v>288</v>
      </c>
      <c r="N761">
        <v>1.9453</v>
      </c>
    </row>
    <row r="762" spans="1:14" x14ac:dyDescent="0.25">
      <c r="A762" t="str">
        <f t="shared" si="69"/>
        <v>J19-15</v>
      </c>
      <c r="B762" t="str">
        <f t="shared" si="70"/>
        <v>CY_B0_P</v>
      </c>
      <c r="C762" t="str">
        <f t="shared" si="71"/>
        <v>J19-CY_B0_P</v>
      </c>
      <c r="D762" t="str">
        <f t="shared" si="72"/>
        <v>J19-15</v>
      </c>
      <c r="E762" t="s">
        <v>859</v>
      </c>
      <c r="F762">
        <v>15</v>
      </c>
      <c r="G762" t="s">
        <v>684</v>
      </c>
      <c r="L762" t="s">
        <v>1856</v>
      </c>
      <c r="M762" t="s">
        <v>288</v>
      </c>
      <c r="N762">
        <v>1.1971000000000001</v>
      </c>
    </row>
    <row r="763" spans="1:14" x14ac:dyDescent="0.25">
      <c r="A763" t="str">
        <f t="shared" si="69"/>
        <v>J19-16</v>
      </c>
      <c r="B763" t="str">
        <f t="shared" si="70"/>
        <v>CY_A0_N</v>
      </c>
      <c r="C763" t="str">
        <f t="shared" si="71"/>
        <v>J19-CY_A0_N</v>
      </c>
      <c r="D763" t="str">
        <f t="shared" si="72"/>
        <v>J19-16</v>
      </c>
      <c r="E763" t="s">
        <v>859</v>
      </c>
      <c r="F763">
        <v>16</v>
      </c>
      <c r="G763" t="s">
        <v>645</v>
      </c>
      <c r="L763" t="s">
        <v>1857</v>
      </c>
      <c r="M763" t="s">
        <v>288</v>
      </c>
      <c r="N763">
        <v>1.7078</v>
      </c>
    </row>
    <row r="764" spans="1:14" x14ac:dyDescent="0.25">
      <c r="A764" t="str">
        <f t="shared" si="69"/>
        <v>J19-17</v>
      </c>
      <c r="B764" t="str">
        <f t="shared" si="70"/>
        <v>CY_B0_N</v>
      </c>
      <c r="C764" t="str">
        <f t="shared" si="71"/>
        <v>J19-CY_B0_N</v>
      </c>
      <c r="D764" t="str">
        <f t="shared" si="72"/>
        <v>J19-17</v>
      </c>
      <c r="E764" t="s">
        <v>859</v>
      </c>
      <c r="F764">
        <v>17</v>
      </c>
      <c r="G764" t="s">
        <v>681</v>
      </c>
      <c r="L764" t="s">
        <v>1858</v>
      </c>
      <c r="M764" t="s">
        <v>288</v>
      </c>
      <c r="N764">
        <v>2.8732000000000002</v>
      </c>
    </row>
    <row r="765" spans="1:14" x14ac:dyDescent="0.25">
      <c r="A765" t="str">
        <f t="shared" si="69"/>
        <v>J19-18</v>
      </c>
      <c r="B765" t="str">
        <f t="shared" si="70"/>
        <v>GND</v>
      </c>
      <c r="C765" t="str">
        <f t="shared" si="71"/>
        <v>J19-GND</v>
      </c>
      <c r="D765" t="str">
        <f t="shared" si="72"/>
        <v>J19-18</v>
      </c>
      <c r="E765" t="s">
        <v>859</v>
      </c>
      <c r="F765">
        <v>18</v>
      </c>
      <c r="G765" t="s">
        <v>294</v>
      </c>
      <c r="L765" t="s">
        <v>1859</v>
      </c>
      <c r="M765" t="s">
        <v>288</v>
      </c>
      <c r="N765">
        <v>5.1218000000000004</v>
      </c>
    </row>
    <row r="766" spans="1:14" x14ac:dyDescent="0.25">
      <c r="A766" t="str">
        <f t="shared" si="69"/>
        <v>J19-19</v>
      </c>
      <c r="B766" t="str">
        <f t="shared" si="70"/>
        <v>GND</v>
      </c>
      <c r="C766" t="str">
        <f t="shared" si="71"/>
        <v>J19-GND</v>
      </c>
      <c r="D766" t="str">
        <f t="shared" si="72"/>
        <v>J19-19</v>
      </c>
      <c r="E766" t="s">
        <v>859</v>
      </c>
      <c r="F766">
        <v>19</v>
      </c>
      <c r="G766" t="s">
        <v>294</v>
      </c>
      <c r="L766" t="s">
        <v>1860</v>
      </c>
      <c r="M766" t="s">
        <v>288</v>
      </c>
      <c r="N766">
        <v>1.546</v>
      </c>
    </row>
    <row r="767" spans="1:14" x14ac:dyDescent="0.25">
      <c r="A767" t="str">
        <f t="shared" si="69"/>
        <v>J19-20</v>
      </c>
      <c r="B767" t="str">
        <f t="shared" si="70"/>
        <v>CY_A1_P</v>
      </c>
      <c r="C767" t="str">
        <f t="shared" si="71"/>
        <v>J19-CY_A1_P</v>
      </c>
      <c r="D767" t="str">
        <f t="shared" si="72"/>
        <v>J19-20</v>
      </c>
      <c r="E767" t="s">
        <v>859</v>
      </c>
      <c r="F767">
        <v>20</v>
      </c>
      <c r="G767" t="s">
        <v>654</v>
      </c>
      <c r="L767" t="s">
        <v>1861</v>
      </c>
      <c r="M767" t="s">
        <v>288</v>
      </c>
      <c r="N767">
        <v>2.4883000000000002</v>
      </c>
    </row>
    <row r="768" spans="1:14" x14ac:dyDescent="0.25">
      <c r="A768" t="str">
        <f t="shared" si="69"/>
        <v>J19-21</v>
      </c>
      <c r="B768" t="str">
        <f t="shared" si="70"/>
        <v>CY_B1_P</v>
      </c>
      <c r="C768" t="str">
        <f t="shared" si="71"/>
        <v>J19-CY_B1_P</v>
      </c>
      <c r="D768" t="str">
        <f t="shared" si="72"/>
        <v>J19-21</v>
      </c>
      <c r="E768" t="s">
        <v>859</v>
      </c>
      <c r="F768">
        <v>21</v>
      </c>
      <c r="G768" t="s">
        <v>690</v>
      </c>
      <c r="L768" t="s">
        <v>1862</v>
      </c>
      <c r="M768" t="s">
        <v>288</v>
      </c>
      <c r="N768">
        <v>1.9127000000000001</v>
      </c>
    </row>
    <row r="769" spans="1:14" x14ac:dyDescent="0.25">
      <c r="A769" t="str">
        <f t="shared" si="69"/>
        <v>J19-22</v>
      </c>
      <c r="B769" t="str">
        <f t="shared" si="70"/>
        <v>CY_A1_N</v>
      </c>
      <c r="C769" t="str">
        <f t="shared" si="71"/>
        <v>J19-CY_A1_N</v>
      </c>
      <c r="D769" t="str">
        <f t="shared" si="72"/>
        <v>J19-22</v>
      </c>
      <c r="E769" t="s">
        <v>859</v>
      </c>
      <c r="F769">
        <v>22</v>
      </c>
      <c r="G769" t="s">
        <v>651</v>
      </c>
      <c r="L769" t="s">
        <v>1863</v>
      </c>
      <c r="M769" t="s">
        <v>288</v>
      </c>
      <c r="N769">
        <v>1.9127000000000001</v>
      </c>
    </row>
    <row r="770" spans="1:14" x14ac:dyDescent="0.25">
      <c r="A770" t="str">
        <f t="shared" si="69"/>
        <v>J19-23</v>
      </c>
      <c r="B770" t="str">
        <f t="shared" si="70"/>
        <v>CY_B1_N</v>
      </c>
      <c r="C770" t="str">
        <f t="shared" si="71"/>
        <v>J19-CY_B1_N</v>
      </c>
      <c r="D770" t="str">
        <f t="shared" si="72"/>
        <v>J19-23</v>
      </c>
      <c r="E770" t="s">
        <v>859</v>
      </c>
      <c r="F770">
        <v>23</v>
      </c>
      <c r="G770" t="s">
        <v>687</v>
      </c>
      <c r="L770" t="s">
        <v>1864</v>
      </c>
      <c r="M770" t="s">
        <v>288</v>
      </c>
      <c r="N770">
        <v>3.4950000000000001</v>
      </c>
    </row>
    <row r="771" spans="1:14" x14ac:dyDescent="0.25">
      <c r="A771" t="str">
        <f t="shared" si="69"/>
        <v>J19-24</v>
      </c>
      <c r="B771" t="str">
        <f t="shared" si="70"/>
        <v>GND</v>
      </c>
      <c r="C771" t="str">
        <f t="shared" si="71"/>
        <v>J19-GND</v>
      </c>
      <c r="D771" t="str">
        <f t="shared" si="72"/>
        <v>J19-24</v>
      </c>
      <c r="E771" t="s">
        <v>859</v>
      </c>
      <c r="F771">
        <v>24</v>
      </c>
      <c r="G771" t="s">
        <v>294</v>
      </c>
      <c r="L771" t="s">
        <v>1865</v>
      </c>
      <c r="M771" t="s">
        <v>288</v>
      </c>
      <c r="N771">
        <v>3.4950000000000001</v>
      </c>
    </row>
    <row r="772" spans="1:14" x14ac:dyDescent="0.25">
      <c r="A772" t="str">
        <f t="shared" si="69"/>
        <v>J19-25</v>
      </c>
      <c r="B772" t="str">
        <f t="shared" si="70"/>
        <v>GND</v>
      </c>
      <c r="C772" t="str">
        <f t="shared" si="71"/>
        <v>J19-GND</v>
      </c>
      <c r="D772" t="str">
        <f t="shared" si="72"/>
        <v>J19-25</v>
      </c>
      <c r="E772" t="s">
        <v>859</v>
      </c>
      <c r="F772">
        <v>25</v>
      </c>
      <c r="G772" t="s">
        <v>294</v>
      </c>
      <c r="L772" t="s">
        <v>1866</v>
      </c>
      <c r="M772" t="s">
        <v>288</v>
      </c>
      <c r="N772">
        <v>3.4950000000000001</v>
      </c>
    </row>
    <row r="773" spans="1:14" x14ac:dyDescent="0.25">
      <c r="A773" t="str">
        <f t="shared" si="69"/>
        <v>J19-26</v>
      </c>
      <c r="B773" t="str">
        <f t="shared" si="70"/>
        <v>CY_A2_P</v>
      </c>
      <c r="C773" t="str">
        <f t="shared" si="71"/>
        <v>J19-CY_A2_P</v>
      </c>
      <c r="D773" t="str">
        <f t="shared" si="72"/>
        <v>J19-26</v>
      </c>
      <c r="E773" t="s">
        <v>859</v>
      </c>
      <c r="F773">
        <v>26</v>
      </c>
      <c r="G773" t="s">
        <v>660</v>
      </c>
      <c r="L773" t="s">
        <v>1867</v>
      </c>
      <c r="M773" t="s">
        <v>288</v>
      </c>
      <c r="N773">
        <v>3.4950000000000001</v>
      </c>
    </row>
    <row r="774" spans="1:14" x14ac:dyDescent="0.25">
      <c r="A774" t="str">
        <f t="shared" ref="A774:A837" si="73">$E774&amp;"-"&amp;$F774</f>
        <v>J19-27</v>
      </c>
      <c r="B774" t="str">
        <f t="shared" ref="B774:B837" si="74">IF(OR(E774=$A$2,E774=$B$2,E774=$C$2,E774=$D$2),"--",G774)</f>
        <v>CY_B2_P</v>
      </c>
      <c r="C774" t="str">
        <f t="shared" ref="C774:C837" si="75">$E774&amp;"-"&amp;$G774</f>
        <v>J19-CY_B2_P</v>
      </c>
      <c r="D774" t="str">
        <f t="shared" ref="D774:D837" si="76">A774</f>
        <v>J19-27</v>
      </c>
      <c r="E774" t="s">
        <v>859</v>
      </c>
      <c r="F774">
        <v>27</v>
      </c>
      <c r="G774" t="s">
        <v>696</v>
      </c>
      <c r="L774" t="s">
        <v>1868</v>
      </c>
      <c r="M774" t="s">
        <v>288</v>
      </c>
      <c r="N774">
        <v>1.9127000000000001</v>
      </c>
    </row>
    <row r="775" spans="1:14" x14ac:dyDescent="0.25">
      <c r="A775" t="str">
        <f t="shared" si="73"/>
        <v>J19-28</v>
      </c>
      <c r="B775" t="str">
        <f t="shared" si="74"/>
        <v>CY_A2_N</v>
      </c>
      <c r="C775" t="str">
        <f t="shared" si="75"/>
        <v>J19-CY_A2_N</v>
      </c>
      <c r="D775" t="str">
        <f t="shared" si="76"/>
        <v>J19-28</v>
      </c>
      <c r="E775" t="s">
        <v>859</v>
      </c>
      <c r="F775">
        <v>28</v>
      </c>
      <c r="G775" t="s">
        <v>657</v>
      </c>
      <c r="L775" t="s">
        <v>1869</v>
      </c>
      <c r="M775" t="s">
        <v>288</v>
      </c>
      <c r="N775">
        <v>1.9127000000000001</v>
      </c>
    </row>
    <row r="776" spans="1:14" x14ac:dyDescent="0.25">
      <c r="A776" t="str">
        <f t="shared" si="73"/>
        <v>J19-29</v>
      </c>
      <c r="B776" t="str">
        <f t="shared" si="74"/>
        <v>CY_B2_N</v>
      </c>
      <c r="C776" t="str">
        <f t="shared" si="75"/>
        <v>J19-CY_B2_N</v>
      </c>
      <c r="D776" t="str">
        <f t="shared" si="76"/>
        <v>J19-29</v>
      </c>
      <c r="E776" t="s">
        <v>859</v>
      </c>
      <c r="F776">
        <v>29</v>
      </c>
      <c r="G776" t="s">
        <v>693</v>
      </c>
      <c r="L776" t="s">
        <v>1870</v>
      </c>
      <c r="M776" t="s">
        <v>288</v>
      </c>
      <c r="N776">
        <v>5.1589999999999998</v>
      </c>
    </row>
    <row r="777" spans="1:14" x14ac:dyDescent="0.25">
      <c r="A777" t="str">
        <f t="shared" si="73"/>
        <v>J19-30</v>
      </c>
      <c r="B777" t="str">
        <f t="shared" si="74"/>
        <v>GND</v>
      </c>
      <c r="C777" t="str">
        <f t="shared" si="75"/>
        <v>J19-GND</v>
      </c>
      <c r="D777" t="str">
        <f t="shared" si="76"/>
        <v>J19-30</v>
      </c>
      <c r="E777" t="s">
        <v>859</v>
      </c>
      <c r="F777">
        <v>30</v>
      </c>
      <c r="G777" t="s">
        <v>294</v>
      </c>
      <c r="L777" t="s">
        <v>1871</v>
      </c>
      <c r="M777" t="s">
        <v>288</v>
      </c>
      <c r="N777">
        <v>3.2892999999999999</v>
      </c>
    </row>
    <row r="778" spans="1:14" x14ac:dyDescent="0.25">
      <c r="A778" t="str">
        <f t="shared" si="73"/>
        <v>J19-31</v>
      </c>
      <c r="B778" t="str">
        <f t="shared" si="74"/>
        <v>GND</v>
      </c>
      <c r="C778" t="str">
        <f t="shared" si="75"/>
        <v>J19-GND</v>
      </c>
      <c r="D778" t="str">
        <f t="shared" si="76"/>
        <v>J19-31</v>
      </c>
      <c r="E778" t="s">
        <v>859</v>
      </c>
      <c r="F778">
        <v>31</v>
      </c>
      <c r="G778" t="s">
        <v>294</v>
      </c>
      <c r="L778" t="s">
        <v>1872</v>
      </c>
      <c r="M778" t="s">
        <v>288</v>
      </c>
      <c r="N778">
        <v>2.6135000000000002</v>
      </c>
    </row>
    <row r="779" spans="1:14" x14ac:dyDescent="0.25">
      <c r="A779" t="str">
        <f t="shared" si="73"/>
        <v>J19-32</v>
      </c>
      <c r="B779" t="str">
        <f t="shared" si="74"/>
        <v>CY_A3_P</v>
      </c>
      <c r="C779" t="str">
        <f t="shared" si="75"/>
        <v>J19-CY_A3_P</v>
      </c>
      <c r="D779" t="str">
        <f t="shared" si="76"/>
        <v>J19-32</v>
      </c>
      <c r="E779" t="s">
        <v>859</v>
      </c>
      <c r="F779">
        <v>32</v>
      </c>
      <c r="G779" t="s">
        <v>666</v>
      </c>
      <c r="L779" t="s">
        <v>1873</v>
      </c>
      <c r="M779" t="s">
        <v>288</v>
      </c>
      <c r="N779">
        <v>0.99509999999999998</v>
      </c>
    </row>
    <row r="780" spans="1:14" x14ac:dyDescent="0.25">
      <c r="A780" t="str">
        <f t="shared" si="73"/>
        <v>J19-33</v>
      </c>
      <c r="B780" t="str">
        <f t="shared" si="74"/>
        <v>CY_B3_P</v>
      </c>
      <c r="C780" t="str">
        <f t="shared" si="75"/>
        <v>J19-CY_B3_P</v>
      </c>
      <c r="D780" t="str">
        <f t="shared" si="76"/>
        <v>J19-33</v>
      </c>
      <c r="E780" t="s">
        <v>859</v>
      </c>
      <c r="F780">
        <v>33</v>
      </c>
      <c r="G780" t="s">
        <v>702</v>
      </c>
      <c r="L780" t="s">
        <v>1874</v>
      </c>
      <c r="M780" t="s">
        <v>288</v>
      </c>
      <c r="N780">
        <v>1.3005</v>
      </c>
    </row>
    <row r="781" spans="1:14" x14ac:dyDescent="0.25">
      <c r="A781" t="str">
        <f t="shared" si="73"/>
        <v>J19-34</v>
      </c>
      <c r="B781" t="str">
        <f t="shared" si="74"/>
        <v>CY_A3_N</v>
      </c>
      <c r="C781" t="str">
        <f t="shared" si="75"/>
        <v>J19-CY_A3_N</v>
      </c>
      <c r="D781" t="str">
        <f t="shared" si="76"/>
        <v>J19-34</v>
      </c>
      <c r="E781" t="s">
        <v>859</v>
      </c>
      <c r="F781">
        <v>34</v>
      </c>
      <c r="G781" t="s">
        <v>663</v>
      </c>
      <c r="L781" t="s">
        <v>1875</v>
      </c>
      <c r="M781" t="s">
        <v>288</v>
      </c>
      <c r="N781">
        <v>0.9002</v>
      </c>
    </row>
    <row r="782" spans="1:14" x14ac:dyDescent="0.25">
      <c r="A782" t="str">
        <f t="shared" si="73"/>
        <v>J19-35</v>
      </c>
      <c r="B782" t="str">
        <f t="shared" si="74"/>
        <v>CY_B3_N</v>
      </c>
      <c r="C782" t="str">
        <f t="shared" si="75"/>
        <v>J19-CY_B3_N</v>
      </c>
      <c r="D782" t="str">
        <f t="shared" si="76"/>
        <v>J19-35</v>
      </c>
      <c r="E782" t="s">
        <v>859</v>
      </c>
      <c r="F782">
        <v>35</v>
      </c>
      <c r="G782" t="s">
        <v>699</v>
      </c>
      <c r="L782" t="s">
        <v>1876</v>
      </c>
      <c r="M782" t="s">
        <v>288</v>
      </c>
      <c r="N782">
        <v>4.7237</v>
      </c>
    </row>
    <row r="783" spans="1:14" x14ac:dyDescent="0.25">
      <c r="A783" t="str">
        <f t="shared" si="73"/>
        <v>J19-36</v>
      </c>
      <c r="B783" t="str">
        <f t="shared" si="74"/>
        <v>VIO_CRUVI</v>
      </c>
      <c r="C783" t="str">
        <f t="shared" si="75"/>
        <v>J19-VIO_CRUVI</v>
      </c>
      <c r="D783" t="str">
        <f t="shared" si="76"/>
        <v>J19-36</v>
      </c>
      <c r="E783" t="s">
        <v>859</v>
      </c>
      <c r="F783">
        <v>36</v>
      </c>
      <c r="G783" t="s">
        <v>1877</v>
      </c>
      <c r="L783" t="s">
        <v>1878</v>
      </c>
      <c r="M783" t="s">
        <v>288</v>
      </c>
      <c r="N783">
        <v>3.6059999999999999</v>
      </c>
    </row>
    <row r="784" spans="1:14" x14ac:dyDescent="0.25">
      <c r="A784" t="str">
        <f t="shared" si="73"/>
        <v>J19-37</v>
      </c>
      <c r="B784" t="str">
        <f t="shared" si="74"/>
        <v>GND</v>
      </c>
      <c r="C784" t="str">
        <f t="shared" si="75"/>
        <v>J19-GND</v>
      </c>
      <c r="D784" t="str">
        <f t="shared" si="76"/>
        <v>J19-37</v>
      </c>
      <c r="E784" t="s">
        <v>859</v>
      </c>
      <c r="F784">
        <v>37</v>
      </c>
      <c r="G784" t="s">
        <v>294</v>
      </c>
      <c r="L784" t="s">
        <v>1879</v>
      </c>
      <c r="M784" t="s">
        <v>288</v>
      </c>
      <c r="N784">
        <v>3.6789999999999998</v>
      </c>
    </row>
    <row r="785" spans="1:14" x14ac:dyDescent="0.25">
      <c r="A785" t="str">
        <f t="shared" si="73"/>
        <v>J19-38</v>
      </c>
      <c r="B785" t="str">
        <f t="shared" si="74"/>
        <v>CY_A4_P</v>
      </c>
      <c r="C785" t="str">
        <f t="shared" si="75"/>
        <v>J19-CY_A4_P</v>
      </c>
      <c r="D785" t="str">
        <f t="shared" si="76"/>
        <v>J19-38</v>
      </c>
      <c r="E785" t="s">
        <v>859</v>
      </c>
      <c r="F785">
        <v>38</v>
      </c>
      <c r="G785" t="s">
        <v>672</v>
      </c>
      <c r="L785" t="s">
        <v>1880</v>
      </c>
      <c r="M785" t="s">
        <v>288</v>
      </c>
      <c r="N785">
        <v>3.2151999999999998</v>
      </c>
    </row>
    <row r="786" spans="1:14" x14ac:dyDescent="0.25">
      <c r="A786" t="str">
        <f t="shared" si="73"/>
        <v>J19-39</v>
      </c>
      <c r="B786" t="str">
        <f t="shared" si="74"/>
        <v>CY_B4_P</v>
      </c>
      <c r="C786" t="str">
        <f t="shared" si="75"/>
        <v>J19-CY_B4_P</v>
      </c>
      <c r="D786" t="str">
        <f t="shared" si="76"/>
        <v>J19-39</v>
      </c>
      <c r="E786" t="s">
        <v>859</v>
      </c>
      <c r="F786">
        <v>39</v>
      </c>
      <c r="G786" t="s">
        <v>708</v>
      </c>
      <c r="L786" t="s">
        <v>1881</v>
      </c>
      <c r="M786" t="s">
        <v>288</v>
      </c>
      <c r="N786">
        <v>1.8668</v>
      </c>
    </row>
    <row r="787" spans="1:14" x14ac:dyDescent="0.25">
      <c r="A787" t="str">
        <f t="shared" si="73"/>
        <v>J19-40</v>
      </c>
      <c r="B787" t="str">
        <f t="shared" si="74"/>
        <v>CY_A4_N</v>
      </c>
      <c r="C787" t="str">
        <f t="shared" si="75"/>
        <v>J19-CY_A4_N</v>
      </c>
      <c r="D787" t="str">
        <f t="shared" si="76"/>
        <v>J19-40</v>
      </c>
      <c r="E787" t="s">
        <v>859</v>
      </c>
      <c r="F787">
        <v>40</v>
      </c>
      <c r="G787" t="s">
        <v>669</v>
      </c>
      <c r="L787" t="s">
        <v>1882</v>
      </c>
      <c r="M787" t="s">
        <v>288</v>
      </c>
      <c r="N787">
        <v>1.8608</v>
      </c>
    </row>
    <row r="788" spans="1:14" x14ac:dyDescent="0.25">
      <c r="A788" t="str">
        <f t="shared" si="73"/>
        <v>J19-41</v>
      </c>
      <c r="B788" t="str">
        <f t="shared" si="74"/>
        <v>CY_B4_N</v>
      </c>
      <c r="C788" t="str">
        <f t="shared" si="75"/>
        <v>J19-CY_B4_N</v>
      </c>
      <c r="D788" t="str">
        <f t="shared" si="76"/>
        <v>J19-41</v>
      </c>
      <c r="E788" t="s">
        <v>859</v>
      </c>
      <c r="F788">
        <v>41</v>
      </c>
      <c r="G788" t="s">
        <v>705</v>
      </c>
      <c r="L788" t="s">
        <v>1883</v>
      </c>
      <c r="M788" t="s">
        <v>288</v>
      </c>
      <c r="N788">
        <v>0.82</v>
      </c>
    </row>
    <row r="789" spans="1:14" x14ac:dyDescent="0.25">
      <c r="A789" t="str">
        <f t="shared" si="73"/>
        <v>J19-42</v>
      </c>
      <c r="B789" t="str">
        <f t="shared" si="74"/>
        <v>GND</v>
      </c>
      <c r="C789" t="str">
        <f t="shared" si="75"/>
        <v>J19-GND</v>
      </c>
      <c r="D789" t="str">
        <f t="shared" si="76"/>
        <v>J19-42</v>
      </c>
      <c r="E789" t="s">
        <v>859</v>
      </c>
      <c r="F789">
        <v>42</v>
      </c>
      <c r="G789" t="s">
        <v>294</v>
      </c>
      <c r="L789" t="s">
        <v>1884</v>
      </c>
      <c r="M789" t="s">
        <v>288</v>
      </c>
      <c r="N789">
        <v>2.2037</v>
      </c>
    </row>
    <row r="790" spans="1:14" x14ac:dyDescent="0.25">
      <c r="A790" t="str">
        <f t="shared" si="73"/>
        <v>J19-43</v>
      </c>
      <c r="B790" t="str">
        <f t="shared" si="74"/>
        <v>GND</v>
      </c>
      <c r="C790" t="str">
        <f t="shared" si="75"/>
        <v>J19-GND</v>
      </c>
      <c r="D790" t="str">
        <f t="shared" si="76"/>
        <v>J19-43</v>
      </c>
      <c r="E790" t="s">
        <v>859</v>
      </c>
      <c r="F790">
        <v>43</v>
      </c>
      <c r="G790" t="s">
        <v>294</v>
      </c>
      <c r="L790" t="s">
        <v>1885</v>
      </c>
      <c r="M790" t="s">
        <v>288</v>
      </c>
      <c r="N790">
        <v>4.7685000000000004</v>
      </c>
    </row>
    <row r="791" spans="1:14" x14ac:dyDescent="0.25">
      <c r="A791" t="str">
        <f t="shared" si="73"/>
        <v>J19-44</v>
      </c>
      <c r="B791" t="str">
        <f t="shared" si="74"/>
        <v>CY_A5_P</v>
      </c>
      <c r="C791" t="str">
        <f t="shared" si="75"/>
        <v>J19-CY_A5_P</v>
      </c>
      <c r="D791" t="str">
        <f t="shared" si="76"/>
        <v>J19-44</v>
      </c>
      <c r="E791" t="s">
        <v>859</v>
      </c>
      <c r="F791">
        <v>44</v>
      </c>
      <c r="G791" t="s">
        <v>678</v>
      </c>
      <c r="L791" t="s">
        <v>1886</v>
      </c>
      <c r="M791" t="s">
        <v>288</v>
      </c>
      <c r="N791">
        <v>3.3976999999999999</v>
      </c>
    </row>
    <row r="792" spans="1:14" x14ac:dyDescent="0.25">
      <c r="A792" t="str">
        <f t="shared" si="73"/>
        <v>J19-45</v>
      </c>
      <c r="B792" t="str">
        <f t="shared" si="74"/>
        <v>CY_B5_P</v>
      </c>
      <c r="C792" t="str">
        <f t="shared" si="75"/>
        <v>J19-CY_B5_P</v>
      </c>
      <c r="D792" t="str">
        <f t="shared" si="76"/>
        <v>J19-45</v>
      </c>
      <c r="E792" t="s">
        <v>859</v>
      </c>
      <c r="F792">
        <v>45</v>
      </c>
      <c r="G792" t="s">
        <v>714</v>
      </c>
      <c r="L792" t="s">
        <v>1887</v>
      </c>
      <c r="M792" t="s">
        <v>288</v>
      </c>
      <c r="N792">
        <v>2.2496999999999998</v>
      </c>
    </row>
    <row r="793" spans="1:14" x14ac:dyDescent="0.25">
      <c r="A793" t="str">
        <f t="shared" si="73"/>
        <v>J19-46</v>
      </c>
      <c r="B793" t="str">
        <f t="shared" si="74"/>
        <v>CY_A5_N</v>
      </c>
      <c r="C793" t="str">
        <f t="shared" si="75"/>
        <v>J19-CY_A5_N</v>
      </c>
      <c r="D793" t="str">
        <f t="shared" si="76"/>
        <v>J19-46</v>
      </c>
      <c r="E793" t="s">
        <v>859</v>
      </c>
      <c r="F793">
        <v>46</v>
      </c>
      <c r="G793" t="s">
        <v>675</v>
      </c>
      <c r="L793" t="s">
        <v>1888</v>
      </c>
      <c r="M793" t="s">
        <v>288</v>
      </c>
      <c r="N793">
        <v>2.5629</v>
      </c>
    </row>
    <row r="794" spans="1:14" x14ac:dyDescent="0.25">
      <c r="A794" t="str">
        <f t="shared" si="73"/>
        <v>J19-47</v>
      </c>
      <c r="B794" t="str">
        <f t="shared" si="74"/>
        <v>CY_B5_N</v>
      </c>
      <c r="C794" t="str">
        <f t="shared" si="75"/>
        <v>J19-CY_B5_N</v>
      </c>
      <c r="D794" t="str">
        <f t="shared" si="76"/>
        <v>J19-47</v>
      </c>
      <c r="E794" t="s">
        <v>859</v>
      </c>
      <c r="F794">
        <v>47</v>
      </c>
      <c r="G794" t="s">
        <v>711</v>
      </c>
      <c r="L794" t="s">
        <v>1889</v>
      </c>
      <c r="M794" t="s">
        <v>288</v>
      </c>
      <c r="N794">
        <v>0.89990000000000003</v>
      </c>
    </row>
    <row r="795" spans="1:14" x14ac:dyDescent="0.25">
      <c r="A795" t="str">
        <f t="shared" si="73"/>
        <v>J19-48</v>
      </c>
      <c r="B795" t="str">
        <f t="shared" si="74"/>
        <v>GND</v>
      </c>
      <c r="C795" t="str">
        <f t="shared" si="75"/>
        <v>J19-GND</v>
      </c>
      <c r="D795" t="str">
        <f t="shared" si="76"/>
        <v>J19-48</v>
      </c>
      <c r="E795" t="s">
        <v>859</v>
      </c>
      <c r="F795">
        <v>48</v>
      </c>
      <c r="G795" t="s">
        <v>294</v>
      </c>
      <c r="L795" t="s">
        <v>1890</v>
      </c>
      <c r="M795" t="s">
        <v>288</v>
      </c>
      <c r="N795">
        <v>1.5741000000000001</v>
      </c>
    </row>
    <row r="796" spans="1:14" x14ac:dyDescent="0.25">
      <c r="A796" t="str">
        <f t="shared" si="73"/>
        <v>J19-49</v>
      </c>
      <c r="B796" t="str">
        <f t="shared" si="74"/>
        <v>GND</v>
      </c>
      <c r="C796" t="str">
        <f t="shared" si="75"/>
        <v>J19-GND</v>
      </c>
      <c r="D796" t="str">
        <f t="shared" si="76"/>
        <v>J19-49</v>
      </c>
      <c r="E796" t="s">
        <v>859</v>
      </c>
      <c r="F796">
        <v>49</v>
      </c>
      <c r="G796" t="s">
        <v>294</v>
      </c>
      <c r="L796" t="s">
        <v>1891</v>
      </c>
      <c r="M796" t="s">
        <v>288</v>
      </c>
      <c r="N796">
        <v>1.3238000000000001</v>
      </c>
    </row>
    <row r="797" spans="1:14" x14ac:dyDescent="0.25">
      <c r="A797" t="str">
        <f t="shared" si="73"/>
        <v>J19-50</v>
      </c>
      <c r="B797" t="str">
        <f t="shared" si="74"/>
        <v>NetJ19_50</v>
      </c>
      <c r="C797" t="str">
        <f t="shared" si="75"/>
        <v>J19-NetJ19_50</v>
      </c>
      <c r="D797" t="str">
        <f t="shared" si="76"/>
        <v>J19-50</v>
      </c>
      <c r="E797" t="s">
        <v>859</v>
      </c>
      <c r="F797">
        <v>50</v>
      </c>
      <c r="G797" t="s">
        <v>1892</v>
      </c>
      <c r="L797" t="s">
        <v>1893</v>
      </c>
      <c r="M797" t="s">
        <v>288</v>
      </c>
      <c r="N797">
        <v>2.6570999999999998</v>
      </c>
    </row>
    <row r="798" spans="1:14" x14ac:dyDescent="0.25">
      <c r="A798" t="str">
        <f t="shared" si="73"/>
        <v>J19-51</v>
      </c>
      <c r="B798" t="str">
        <f t="shared" si="74"/>
        <v>NetJ19_51</v>
      </c>
      <c r="C798" t="str">
        <f t="shared" si="75"/>
        <v>J19-NetJ19_51</v>
      </c>
      <c r="D798" t="str">
        <f t="shared" si="76"/>
        <v>J19-51</v>
      </c>
      <c r="E798" t="s">
        <v>859</v>
      </c>
      <c r="F798">
        <v>51</v>
      </c>
      <c r="G798" t="s">
        <v>1894</v>
      </c>
      <c r="L798" t="s">
        <v>1895</v>
      </c>
      <c r="M798" t="s">
        <v>288</v>
      </c>
      <c r="N798">
        <v>2.8227000000000002</v>
      </c>
    </row>
    <row r="799" spans="1:14" x14ac:dyDescent="0.25">
      <c r="A799" t="str">
        <f t="shared" si="73"/>
        <v>J19-52</v>
      </c>
      <c r="B799" t="str">
        <f t="shared" si="74"/>
        <v>NetJ19_52</v>
      </c>
      <c r="C799" t="str">
        <f t="shared" si="75"/>
        <v>J19-NetJ19_52</v>
      </c>
      <c r="D799" t="str">
        <f t="shared" si="76"/>
        <v>J19-52</v>
      </c>
      <c r="E799" t="s">
        <v>859</v>
      </c>
      <c r="F799">
        <v>52</v>
      </c>
      <c r="G799" t="s">
        <v>1896</v>
      </c>
      <c r="L799" t="s">
        <v>1897</v>
      </c>
      <c r="M799" t="s">
        <v>288</v>
      </c>
      <c r="N799">
        <v>2.6570999999999998</v>
      </c>
    </row>
    <row r="800" spans="1:14" x14ac:dyDescent="0.25">
      <c r="A800" t="str">
        <f t="shared" si="73"/>
        <v>J19-53</v>
      </c>
      <c r="B800" t="str">
        <f t="shared" si="74"/>
        <v>NetJ19_53</v>
      </c>
      <c r="C800" t="str">
        <f t="shared" si="75"/>
        <v>J19-NetJ19_53</v>
      </c>
      <c r="D800" t="str">
        <f t="shared" si="76"/>
        <v>J19-53</v>
      </c>
      <c r="E800" t="s">
        <v>859</v>
      </c>
      <c r="F800">
        <v>53</v>
      </c>
      <c r="G800" t="s">
        <v>1898</v>
      </c>
      <c r="L800" t="s">
        <v>1899</v>
      </c>
      <c r="M800" t="s">
        <v>288</v>
      </c>
      <c r="N800">
        <v>2.8227000000000002</v>
      </c>
    </row>
    <row r="801" spans="1:14" x14ac:dyDescent="0.25">
      <c r="A801" t="str">
        <f t="shared" si="73"/>
        <v>J19-54</v>
      </c>
      <c r="B801" t="str">
        <f t="shared" si="74"/>
        <v>GND</v>
      </c>
      <c r="C801" t="str">
        <f t="shared" si="75"/>
        <v>J19-GND</v>
      </c>
      <c r="D801" t="str">
        <f t="shared" si="76"/>
        <v>J19-54</v>
      </c>
      <c r="E801" t="s">
        <v>859</v>
      </c>
      <c r="F801">
        <v>54</v>
      </c>
      <c r="G801" t="s">
        <v>294</v>
      </c>
      <c r="L801" t="s">
        <v>1900</v>
      </c>
      <c r="M801" t="s">
        <v>288</v>
      </c>
      <c r="N801">
        <v>4.4691999999999998</v>
      </c>
    </row>
    <row r="802" spans="1:14" x14ac:dyDescent="0.25">
      <c r="A802" t="str">
        <f t="shared" si="73"/>
        <v>J19-55</v>
      </c>
      <c r="B802" t="str">
        <f t="shared" si="74"/>
        <v>NetJ19_55</v>
      </c>
      <c r="C802" t="str">
        <f t="shared" si="75"/>
        <v>J19-NetJ19_55</v>
      </c>
      <c r="D802" t="str">
        <f t="shared" si="76"/>
        <v>J19-55</v>
      </c>
      <c r="E802" t="s">
        <v>859</v>
      </c>
      <c r="F802">
        <v>55</v>
      </c>
      <c r="G802" t="s">
        <v>1901</v>
      </c>
      <c r="L802" t="s">
        <v>1902</v>
      </c>
      <c r="M802" t="s">
        <v>288</v>
      </c>
      <c r="N802">
        <v>1.7136</v>
      </c>
    </row>
    <row r="803" spans="1:14" x14ac:dyDescent="0.25">
      <c r="A803" t="str">
        <f t="shared" si="73"/>
        <v>J19-56</v>
      </c>
      <c r="B803" t="str">
        <f t="shared" si="74"/>
        <v>NetJ19_56</v>
      </c>
      <c r="C803" t="str">
        <f t="shared" si="75"/>
        <v>J19-NetJ19_56</v>
      </c>
      <c r="D803" t="str">
        <f t="shared" si="76"/>
        <v>J19-56</v>
      </c>
      <c r="E803" t="s">
        <v>859</v>
      </c>
      <c r="F803">
        <v>56</v>
      </c>
      <c r="G803" t="s">
        <v>1903</v>
      </c>
      <c r="L803" t="s">
        <v>1904</v>
      </c>
      <c r="M803" t="s">
        <v>288</v>
      </c>
      <c r="N803">
        <v>2.1019999999999999</v>
      </c>
    </row>
    <row r="804" spans="1:14" x14ac:dyDescent="0.25">
      <c r="A804" t="str">
        <f t="shared" si="73"/>
        <v>J19-57</v>
      </c>
      <c r="B804" t="str">
        <f t="shared" si="74"/>
        <v>NetJ19_57</v>
      </c>
      <c r="C804" t="str">
        <f t="shared" si="75"/>
        <v>J19-NetJ19_57</v>
      </c>
      <c r="D804" t="str">
        <f t="shared" si="76"/>
        <v>J19-57</v>
      </c>
      <c r="E804" t="s">
        <v>859</v>
      </c>
      <c r="F804">
        <v>57</v>
      </c>
      <c r="G804" t="s">
        <v>1905</v>
      </c>
      <c r="L804" t="s">
        <v>1906</v>
      </c>
      <c r="M804" t="s">
        <v>288</v>
      </c>
      <c r="N804">
        <v>1.806</v>
      </c>
    </row>
    <row r="805" spans="1:14" x14ac:dyDescent="0.25">
      <c r="A805" t="str">
        <f t="shared" si="73"/>
        <v>J19-58</v>
      </c>
      <c r="B805" t="str">
        <f t="shared" si="74"/>
        <v>NetJ19_58</v>
      </c>
      <c r="C805" t="str">
        <f t="shared" si="75"/>
        <v>J19-NetJ19_58</v>
      </c>
      <c r="D805" t="str">
        <f t="shared" si="76"/>
        <v>J19-58</v>
      </c>
      <c r="E805" t="s">
        <v>859</v>
      </c>
      <c r="F805">
        <v>58</v>
      </c>
      <c r="G805" t="s">
        <v>1907</v>
      </c>
      <c r="L805" t="s">
        <v>1908</v>
      </c>
      <c r="M805" t="s">
        <v>288</v>
      </c>
      <c r="N805">
        <v>1.8645</v>
      </c>
    </row>
    <row r="806" spans="1:14" x14ac:dyDescent="0.25">
      <c r="A806" t="str">
        <f t="shared" si="73"/>
        <v>J19-59</v>
      </c>
      <c r="B806" t="str">
        <f t="shared" si="74"/>
        <v>NetJ19_59</v>
      </c>
      <c r="C806" t="str">
        <f t="shared" si="75"/>
        <v>J19-NetJ19_59</v>
      </c>
      <c r="D806" t="str">
        <f t="shared" si="76"/>
        <v>J19-59</v>
      </c>
      <c r="E806" t="s">
        <v>859</v>
      </c>
      <c r="F806">
        <v>59</v>
      </c>
      <c r="G806" t="s">
        <v>1909</v>
      </c>
      <c r="L806" t="s">
        <v>1910</v>
      </c>
      <c r="M806" t="s">
        <v>288</v>
      </c>
      <c r="N806">
        <v>2.7509000000000001</v>
      </c>
    </row>
    <row r="807" spans="1:14" x14ac:dyDescent="0.25">
      <c r="A807" t="str">
        <f t="shared" si="73"/>
        <v>J19-60</v>
      </c>
      <c r="B807" t="str">
        <f t="shared" si="74"/>
        <v>5.0V</v>
      </c>
      <c r="C807" t="str">
        <f t="shared" si="75"/>
        <v>J19-5.0V</v>
      </c>
      <c r="D807" t="str">
        <f t="shared" si="76"/>
        <v>J19-60</v>
      </c>
      <c r="E807" t="s">
        <v>859</v>
      </c>
      <c r="F807">
        <v>60</v>
      </c>
      <c r="G807" t="s">
        <v>371</v>
      </c>
      <c r="L807" t="s">
        <v>1911</v>
      </c>
      <c r="M807" t="s">
        <v>288</v>
      </c>
      <c r="N807">
        <v>1.806</v>
      </c>
    </row>
    <row r="808" spans="1:14" x14ac:dyDescent="0.25">
      <c r="A808" t="str">
        <f t="shared" si="73"/>
        <v>J20-1</v>
      </c>
      <c r="B808" t="str">
        <f t="shared" si="74"/>
        <v>C6</v>
      </c>
      <c r="C808" t="str">
        <f t="shared" si="75"/>
        <v>J20-C6</v>
      </c>
      <c r="D808" t="str">
        <f t="shared" si="76"/>
        <v>J20-1</v>
      </c>
      <c r="E808" t="s">
        <v>1480</v>
      </c>
      <c r="F808">
        <v>1</v>
      </c>
      <c r="G808" t="s">
        <v>468</v>
      </c>
      <c r="L808" t="s">
        <v>1912</v>
      </c>
      <c r="M808" t="s">
        <v>288</v>
      </c>
      <c r="N808">
        <v>0</v>
      </c>
    </row>
    <row r="809" spans="1:14" x14ac:dyDescent="0.25">
      <c r="A809" t="str">
        <f t="shared" si="73"/>
        <v>J20-2</v>
      </c>
      <c r="B809" t="str">
        <f t="shared" si="74"/>
        <v>C7</v>
      </c>
      <c r="C809" t="str">
        <f t="shared" si="75"/>
        <v>J20-C7</v>
      </c>
      <c r="D809" t="str">
        <f t="shared" si="76"/>
        <v>J20-2</v>
      </c>
      <c r="E809" t="s">
        <v>1480</v>
      </c>
      <c r="F809">
        <v>2</v>
      </c>
      <c r="G809" t="s">
        <v>470</v>
      </c>
      <c r="L809" t="s">
        <v>1913</v>
      </c>
      <c r="M809" t="s">
        <v>288</v>
      </c>
      <c r="N809">
        <v>0</v>
      </c>
    </row>
    <row r="810" spans="1:14" x14ac:dyDescent="0.25">
      <c r="A810" t="str">
        <f t="shared" si="73"/>
        <v>J20-3</v>
      </c>
      <c r="B810" t="str">
        <f t="shared" si="74"/>
        <v>C0</v>
      </c>
      <c r="C810" t="str">
        <f t="shared" si="75"/>
        <v>J20-C0</v>
      </c>
      <c r="D810" t="str">
        <f t="shared" si="76"/>
        <v>J20-3</v>
      </c>
      <c r="E810" t="s">
        <v>1480</v>
      </c>
      <c r="F810">
        <v>3</v>
      </c>
      <c r="G810" t="s">
        <v>457</v>
      </c>
      <c r="L810" t="s">
        <v>1914</v>
      </c>
      <c r="M810" t="s">
        <v>288</v>
      </c>
      <c r="N810">
        <v>24.968499999999999</v>
      </c>
    </row>
    <row r="811" spans="1:14" x14ac:dyDescent="0.25">
      <c r="A811" t="str">
        <f t="shared" si="73"/>
        <v>J20-4</v>
      </c>
      <c r="B811" t="str">
        <f t="shared" si="74"/>
        <v>C4</v>
      </c>
      <c r="C811" t="str">
        <f t="shared" si="75"/>
        <v>J20-C4</v>
      </c>
      <c r="D811" t="str">
        <f t="shared" si="76"/>
        <v>J20-4</v>
      </c>
      <c r="E811" t="s">
        <v>1480</v>
      </c>
      <c r="F811">
        <v>4</v>
      </c>
      <c r="G811" t="s">
        <v>465</v>
      </c>
      <c r="L811" t="s">
        <v>1915</v>
      </c>
      <c r="M811" t="s">
        <v>288</v>
      </c>
      <c r="N811">
        <v>0</v>
      </c>
    </row>
    <row r="812" spans="1:14" x14ac:dyDescent="0.25">
      <c r="A812" t="str">
        <f t="shared" si="73"/>
        <v>J20-5</v>
      </c>
      <c r="B812" t="str">
        <f t="shared" si="74"/>
        <v>C1</v>
      </c>
      <c r="C812" t="str">
        <f t="shared" si="75"/>
        <v>J20-C1</v>
      </c>
      <c r="D812" t="str">
        <f t="shared" si="76"/>
        <v>J20-5</v>
      </c>
      <c r="E812" t="s">
        <v>1480</v>
      </c>
      <c r="F812">
        <v>5</v>
      </c>
      <c r="G812" t="s">
        <v>459</v>
      </c>
      <c r="L812" t="s">
        <v>1916</v>
      </c>
      <c r="M812" t="s">
        <v>288</v>
      </c>
      <c r="N812">
        <v>0</v>
      </c>
    </row>
    <row r="813" spans="1:14" x14ac:dyDescent="0.25">
      <c r="A813" t="str">
        <f t="shared" si="73"/>
        <v>J20-6</v>
      </c>
      <c r="B813" t="str">
        <f t="shared" si="74"/>
        <v>GND</v>
      </c>
      <c r="C813" t="str">
        <f t="shared" si="75"/>
        <v>J20-GND</v>
      </c>
      <c r="D813" t="str">
        <f t="shared" si="76"/>
        <v>J20-6</v>
      </c>
      <c r="E813" t="s">
        <v>1480</v>
      </c>
      <c r="F813">
        <v>6</v>
      </c>
      <c r="G813" t="s">
        <v>294</v>
      </c>
      <c r="L813" t="s">
        <v>1917</v>
      </c>
      <c r="M813" t="s">
        <v>288</v>
      </c>
      <c r="N813">
        <v>0</v>
      </c>
    </row>
    <row r="814" spans="1:14" x14ac:dyDescent="0.25">
      <c r="A814" t="str">
        <f t="shared" si="73"/>
        <v>J20-7</v>
      </c>
      <c r="B814" t="str">
        <f t="shared" si="74"/>
        <v>C2</v>
      </c>
      <c r="C814" t="str">
        <f t="shared" si="75"/>
        <v>J20-C2</v>
      </c>
      <c r="D814" t="str">
        <f t="shared" si="76"/>
        <v>J20-7</v>
      </c>
      <c r="E814" t="s">
        <v>1480</v>
      </c>
      <c r="F814">
        <v>7</v>
      </c>
      <c r="G814" t="s">
        <v>461</v>
      </c>
      <c r="L814" t="s">
        <v>1918</v>
      </c>
      <c r="M814" t="s">
        <v>288</v>
      </c>
      <c r="N814">
        <v>0</v>
      </c>
    </row>
    <row r="815" spans="1:14" x14ac:dyDescent="0.25">
      <c r="A815" t="str">
        <f t="shared" si="73"/>
        <v>J20-8</v>
      </c>
      <c r="B815" t="str">
        <f t="shared" si="74"/>
        <v>C5</v>
      </c>
      <c r="C815" t="str">
        <f t="shared" si="75"/>
        <v>J20-C5</v>
      </c>
      <c r="D815" t="str">
        <f t="shared" si="76"/>
        <v>J20-8</v>
      </c>
      <c r="E815" t="s">
        <v>1480</v>
      </c>
      <c r="F815">
        <v>8</v>
      </c>
      <c r="G815" t="s">
        <v>466</v>
      </c>
      <c r="L815" t="s">
        <v>1919</v>
      </c>
      <c r="M815" t="s">
        <v>288</v>
      </c>
      <c r="N815">
        <v>0</v>
      </c>
    </row>
    <row r="816" spans="1:14" x14ac:dyDescent="0.25">
      <c r="A816" t="str">
        <f t="shared" si="73"/>
        <v>J20-9</v>
      </c>
      <c r="B816" t="str">
        <f t="shared" si="74"/>
        <v>C3</v>
      </c>
      <c r="C816" t="str">
        <f t="shared" si="75"/>
        <v>J20-C3</v>
      </c>
      <c r="D816" t="str">
        <f t="shared" si="76"/>
        <v>J20-9</v>
      </c>
      <c r="E816" t="s">
        <v>1480</v>
      </c>
      <c r="F816">
        <v>9</v>
      </c>
      <c r="G816" t="s">
        <v>463</v>
      </c>
      <c r="L816" t="s">
        <v>1920</v>
      </c>
      <c r="M816" t="s">
        <v>288</v>
      </c>
      <c r="N816">
        <v>0</v>
      </c>
    </row>
    <row r="817" spans="1:14" x14ac:dyDescent="0.25">
      <c r="A817" t="str">
        <f t="shared" si="73"/>
        <v>J20-10</v>
      </c>
      <c r="B817" t="str">
        <f t="shared" si="74"/>
        <v>3.3V</v>
      </c>
      <c r="C817" t="str">
        <f t="shared" si="75"/>
        <v>J20-3.3V</v>
      </c>
      <c r="D817" t="str">
        <f t="shared" si="76"/>
        <v>J20-10</v>
      </c>
      <c r="E817" t="s">
        <v>1480</v>
      </c>
      <c r="F817">
        <v>10</v>
      </c>
      <c r="G817" t="s">
        <v>358</v>
      </c>
      <c r="L817" t="s">
        <v>1921</v>
      </c>
      <c r="M817" t="s">
        <v>288</v>
      </c>
      <c r="N817">
        <v>0</v>
      </c>
    </row>
    <row r="818" spans="1:14" x14ac:dyDescent="0.25">
      <c r="A818" t="str">
        <f t="shared" si="73"/>
        <v>J20-11</v>
      </c>
      <c r="B818" t="str">
        <f t="shared" si="74"/>
        <v>NetJ20_11</v>
      </c>
      <c r="C818" t="str">
        <f t="shared" si="75"/>
        <v>J20-NetJ20_11</v>
      </c>
      <c r="D818" t="str">
        <f t="shared" si="76"/>
        <v>J20-11</v>
      </c>
      <c r="E818" t="s">
        <v>1480</v>
      </c>
      <c r="F818">
        <v>11</v>
      </c>
      <c r="G818" t="s">
        <v>1922</v>
      </c>
      <c r="L818" t="s">
        <v>1923</v>
      </c>
      <c r="M818" t="s">
        <v>288</v>
      </c>
      <c r="N818">
        <v>0</v>
      </c>
    </row>
    <row r="819" spans="1:14" x14ac:dyDescent="0.25">
      <c r="A819" t="str">
        <f t="shared" si="73"/>
        <v>J20-12</v>
      </c>
      <c r="B819" t="str">
        <f t="shared" si="74"/>
        <v>5.0V</v>
      </c>
      <c r="C819" t="str">
        <f t="shared" si="75"/>
        <v>J20-5.0V</v>
      </c>
      <c r="D819" t="str">
        <f t="shared" si="76"/>
        <v>J20-12</v>
      </c>
      <c r="E819" t="s">
        <v>1480</v>
      </c>
      <c r="F819">
        <v>12</v>
      </c>
      <c r="G819" t="s">
        <v>371</v>
      </c>
      <c r="L819" t="s">
        <v>1924</v>
      </c>
      <c r="M819" t="s">
        <v>288</v>
      </c>
      <c r="N819">
        <v>0</v>
      </c>
    </row>
    <row r="820" spans="1:14" x14ac:dyDescent="0.25">
      <c r="A820" t="str">
        <f t="shared" si="73"/>
        <v>J21-1</v>
      </c>
      <c r="B820" t="str">
        <f t="shared" si="74"/>
        <v>NetJ21_1</v>
      </c>
      <c r="C820" t="str">
        <f t="shared" si="75"/>
        <v>J21-NetJ21_1</v>
      </c>
      <c r="D820" t="str">
        <f t="shared" si="76"/>
        <v>J21-1</v>
      </c>
      <c r="E820" t="s">
        <v>862</v>
      </c>
      <c r="F820">
        <v>1</v>
      </c>
      <c r="G820" t="s">
        <v>1925</v>
      </c>
      <c r="L820" t="s">
        <v>1926</v>
      </c>
      <c r="M820" t="s">
        <v>288</v>
      </c>
      <c r="N820">
        <v>0</v>
      </c>
    </row>
    <row r="821" spans="1:14" x14ac:dyDescent="0.25">
      <c r="A821" t="str">
        <f t="shared" si="73"/>
        <v>J21-2</v>
      </c>
      <c r="B821" t="str">
        <f t="shared" si="74"/>
        <v>CX_HSIO</v>
      </c>
      <c r="C821" t="str">
        <f t="shared" si="75"/>
        <v>J21-CX_HSIO</v>
      </c>
      <c r="D821" t="str">
        <f t="shared" si="76"/>
        <v>J21-2</v>
      </c>
      <c r="E821" t="s">
        <v>862</v>
      </c>
      <c r="F821">
        <v>2</v>
      </c>
      <c r="G821" t="s">
        <v>625</v>
      </c>
      <c r="L821" t="s">
        <v>1927</v>
      </c>
      <c r="M821" t="s">
        <v>288</v>
      </c>
      <c r="N821">
        <v>0</v>
      </c>
    </row>
    <row r="822" spans="1:14" x14ac:dyDescent="0.25">
      <c r="A822" t="str">
        <f t="shared" si="73"/>
        <v>J21-3</v>
      </c>
      <c r="B822" t="str">
        <f t="shared" si="74"/>
        <v>CX_SMB_ALERT</v>
      </c>
      <c r="C822" t="str">
        <f t="shared" si="75"/>
        <v>J21-CX_SMB_ALERT</v>
      </c>
      <c r="D822" t="str">
        <f t="shared" si="76"/>
        <v>J21-3</v>
      </c>
      <c r="E822" t="s">
        <v>862</v>
      </c>
      <c r="F822">
        <v>3</v>
      </c>
      <c r="G822" t="s">
        <v>636</v>
      </c>
      <c r="L822" t="s">
        <v>1928</v>
      </c>
      <c r="M822" t="s">
        <v>288</v>
      </c>
      <c r="N822">
        <v>0</v>
      </c>
    </row>
    <row r="823" spans="1:14" x14ac:dyDescent="0.25">
      <c r="A823" t="str">
        <f t="shared" si="73"/>
        <v>J21-4</v>
      </c>
      <c r="B823" t="str">
        <f t="shared" si="74"/>
        <v>3.3V</v>
      </c>
      <c r="C823" t="str">
        <f t="shared" si="75"/>
        <v>J21-3.3V</v>
      </c>
      <c r="D823" t="str">
        <f t="shared" si="76"/>
        <v>J21-4</v>
      </c>
      <c r="E823" t="s">
        <v>862</v>
      </c>
      <c r="F823">
        <v>4</v>
      </c>
      <c r="G823" t="s">
        <v>358</v>
      </c>
      <c r="L823" t="s">
        <v>1929</v>
      </c>
      <c r="M823" t="s">
        <v>288</v>
      </c>
      <c r="N823">
        <v>0</v>
      </c>
    </row>
    <row r="824" spans="1:14" x14ac:dyDescent="0.25">
      <c r="A824" t="str">
        <f t="shared" si="73"/>
        <v>J21-5</v>
      </c>
      <c r="B824" t="str">
        <f t="shared" si="74"/>
        <v>CX_SMB_SDA</v>
      </c>
      <c r="C824" t="str">
        <f t="shared" si="75"/>
        <v>J21-CX_SMB_SDA</v>
      </c>
      <c r="D824" t="str">
        <f t="shared" si="76"/>
        <v>J21-5</v>
      </c>
      <c r="E824" t="s">
        <v>862</v>
      </c>
      <c r="F824">
        <v>5</v>
      </c>
      <c r="G824" t="s">
        <v>642</v>
      </c>
      <c r="L824" t="s">
        <v>1930</v>
      </c>
      <c r="M824" t="s">
        <v>288</v>
      </c>
      <c r="N824">
        <v>0</v>
      </c>
    </row>
    <row r="825" spans="1:14" x14ac:dyDescent="0.25">
      <c r="A825" t="str">
        <f t="shared" si="73"/>
        <v>J21-6</v>
      </c>
      <c r="B825" t="str">
        <f t="shared" si="74"/>
        <v>CX_HSO</v>
      </c>
      <c r="C825" t="str">
        <f t="shared" si="75"/>
        <v>J21-CX_HSO</v>
      </c>
      <c r="D825" t="str">
        <f t="shared" si="76"/>
        <v>J21-6</v>
      </c>
      <c r="E825" t="s">
        <v>862</v>
      </c>
      <c r="F825">
        <v>6</v>
      </c>
      <c r="G825" t="s">
        <v>628</v>
      </c>
      <c r="L825" t="s">
        <v>1931</v>
      </c>
      <c r="M825" t="s">
        <v>288</v>
      </c>
      <c r="N825">
        <v>0</v>
      </c>
    </row>
    <row r="826" spans="1:14" x14ac:dyDescent="0.25">
      <c r="A826" t="str">
        <f t="shared" si="73"/>
        <v>J21-7</v>
      </c>
      <c r="B826" t="str">
        <f t="shared" si="74"/>
        <v>CX_SMB_SCL</v>
      </c>
      <c r="C826" t="str">
        <f t="shared" si="75"/>
        <v>J21-CX_SMB_SCL</v>
      </c>
      <c r="D826" t="str">
        <f t="shared" si="76"/>
        <v>J21-7</v>
      </c>
      <c r="E826" t="s">
        <v>862</v>
      </c>
      <c r="F826">
        <v>7</v>
      </c>
      <c r="G826" t="s">
        <v>639</v>
      </c>
      <c r="L826" t="s">
        <v>1932</v>
      </c>
      <c r="M826" t="s">
        <v>288</v>
      </c>
      <c r="N826">
        <v>86.296800000000005</v>
      </c>
    </row>
    <row r="827" spans="1:14" x14ac:dyDescent="0.25">
      <c r="A827" t="str">
        <f t="shared" si="73"/>
        <v>J21-8</v>
      </c>
      <c r="B827" t="str">
        <f t="shared" si="74"/>
        <v>CX_RESET</v>
      </c>
      <c r="C827" t="str">
        <f t="shared" si="75"/>
        <v>J21-CX_RESET</v>
      </c>
      <c r="D827" t="str">
        <f t="shared" si="76"/>
        <v>J21-8</v>
      </c>
      <c r="E827" t="s">
        <v>862</v>
      </c>
      <c r="F827">
        <v>8</v>
      </c>
      <c r="G827" t="s">
        <v>633</v>
      </c>
      <c r="L827" t="s">
        <v>1933</v>
      </c>
      <c r="M827" t="s">
        <v>288</v>
      </c>
      <c r="N827">
        <v>97.675799999999995</v>
      </c>
    </row>
    <row r="828" spans="1:14" x14ac:dyDescent="0.25">
      <c r="A828" t="str">
        <f t="shared" si="73"/>
        <v>J21-9</v>
      </c>
      <c r="B828" t="str">
        <f t="shared" si="74"/>
        <v>3.3V</v>
      </c>
      <c r="C828" t="str">
        <f t="shared" si="75"/>
        <v>J21-3.3V</v>
      </c>
      <c r="D828" t="str">
        <f t="shared" si="76"/>
        <v>J21-9</v>
      </c>
      <c r="E828" t="s">
        <v>862</v>
      </c>
      <c r="F828">
        <v>9</v>
      </c>
      <c r="G828" t="s">
        <v>358</v>
      </c>
      <c r="L828" t="s">
        <v>1934</v>
      </c>
      <c r="M828" t="s">
        <v>288</v>
      </c>
      <c r="N828">
        <v>203.0899</v>
      </c>
    </row>
    <row r="829" spans="1:14" x14ac:dyDescent="0.25">
      <c r="A829" t="str">
        <f t="shared" si="73"/>
        <v>J21-10</v>
      </c>
      <c r="B829" t="str">
        <f t="shared" si="74"/>
        <v>CX_HSI</v>
      </c>
      <c r="C829" t="str">
        <f t="shared" si="75"/>
        <v>J21-CX_HSI</v>
      </c>
      <c r="D829" t="str">
        <f t="shared" si="76"/>
        <v>J21-10</v>
      </c>
      <c r="E829" t="s">
        <v>862</v>
      </c>
      <c r="F829">
        <v>10</v>
      </c>
      <c r="G829" t="s">
        <v>622</v>
      </c>
      <c r="L829" t="s">
        <v>1935</v>
      </c>
      <c r="M829" t="s">
        <v>288</v>
      </c>
      <c r="N829">
        <v>195.2927</v>
      </c>
    </row>
    <row r="830" spans="1:14" x14ac:dyDescent="0.25">
      <c r="A830" t="str">
        <f t="shared" si="73"/>
        <v>J21-11</v>
      </c>
      <c r="B830" t="str">
        <f t="shared" si="74"/>
        <v>CX_REFCLK</v>
      </c>
      <c r="C830" t="str">
        <f t="shared" si="75"/>
        <v>J21-CX_REFCLK</v>
      </c>
      <c r="D830" t="str">
        <f t="shared" si="76"/>
        <v>J21-11</v>
      </c>
      <c r="E830" t="s">
        <v>862</v>
      </c>
      <c r="F830">
        <v>11</v>
      </c>
      <c r="G830" t="s">
        <v>630</v>
      </c>
      <c r="L830" t="s">
        <v>1936</v>
      </c>
      <c r="M830" t="s">
        <v>288</v>
      </c>
      <c r="N830">
        <v>52.790799999999997</v>
      </c>
    </row>
    <row r="831" spans="1:14" x14ac:dyDescent="0.25">
      <c r="A831" t="str">
        <f t="shared" si="73"/>
        <v>J21-12</v>
      </c>
      <c r="B831" t="str">
        <f t="shared" si="74"/>
        <v>GND</v>
      </c>
      <c r="C831" t="str">
        <f t="shared" si="75"/>
        <v>J21-GND</v>
      </c>
      <c r="D831" t="str">
        <f t="shared" si="76"/>
        <v>J21-12</v>
      </c>
      <c r="E831" t="s">
        <v>862</v>
      </c>
      <c r="F831">
        <v>12</v>
      </c>
      <c r="G831" t="s">
        <v>294</v>
      </c>
      <c r="L831" t="s">
        <v>1937</v>
      </c>
      <c r="M831" t="s">
        <v>288</v>
      </c>
      <c r="N831">
        <v>52.790799999999997</v>
      </c>
    </row>
    <row r="832" spans="1:14" x14ac:dyDescent="0.25">
      <c r="A832" t="str">
        <f t="shared" si="73"/>
        <v>J21-13</v>
      </c>
      <c r="B832" t="str">
        <f t="shared" si="74"/>
        <v>GND</v>
      </c>
      <c r="C832" t="str">
        <f t="shared" si="75"/>
        <v>J21-GND</v>
      </c>
      <c r="D832" t="str">
        <f t="shared" si="76"/>
        <v>J21-13</v>
      </c>
      <c r="E832" t="s">
        <v>862</v>
      </c>
      <c r="F832">
        <v>13</v>
      </c>
      <c r="G832" t="s">
        <v>294</v>
      </c>
      <c r="L832" t="s">
        <v>322</v>
      </c>
      <c r="M832" t="s">
        <v>288</v>
      </c>
      <c r="N832">
        <v>12.402200000000001</v>
      </c>
    </row>
    <row r="833" spans="1:14" x14ac:dyDescent="0.25">
      <c r="A833" t="str">
        <f t="shared" si="73"/>
        <v>J21-14</v>
      </c>
      <c r="B833" t="str">
        <f t="shared" si="74"/>
        <v>CX_A0_P</v>
      </c>
      <c r="C833" t="str">
        <f t="shared" si="75"/>
        <v>J21-CX_A0_P</v>
      </c>
      <c r="D833" t="str">
        <f t="shared" si="76"/>
        <v>J21-14</v>
      </c>
      <c r="E833" t="s">
        <v>862</v>
      </c>
      <c r="F833">
        <v>14</v>
      </c>
      <c r="G833" t="s">
        <v>553</v>
      </c>
      <c r="L833" t="s">
        <v>319</v>
      </c>
      <c r="M833" t="s">
        <v>288</v>
      </c>
      <c r="N833">
        <v>12.402200000000001</v>
      </c>
    </row>
    <row r="834" spans="1:14" x14ac:dyDescent="0.25">
      <c r="A834" t="str">
        <f t="shared" si="73"/>
        <v>J21-15</v>
      </c>
      <c r="B834" t="str">
        <f t="shared" si="74"/>
        <v>CX_B0_P</v>
      </c>
      <c r="C834" t="str">
        <f t="shared" si="75"/>
        <v>J21-CX_B0_P</v>
      </c>
      <c r="D834" t="str">
        <f t="shared" si="76"/>
        <v>J21-15</v>
      </c>
      <c r="E834" t="s">
        <v>862</v>
      </c>
      <c r="F834">
        <v>15</v>
      </c>
      <c r="G834" t="s">
        <v>589</v>
      </c>
      <c r="L834" t="s">
        <v>1938</v>
      </c>
      <c r="M834" t="s">
        <v>288</v>
      </c>
      <c r="N834">
        <v>72.004900000000006</v>
      </c>
    </row>
    <row r="835" spans="1:14" x14ac:dyDescent="0.25">
      <c r="A835" t="str">
        <f t="shared" si="73"/>
        <v>J21-16</v>
      </c>
      <c r="B835" t="str">
        <f t="shared" si="74"/>
        <v>CX_A0_N</v>
      </c>
      <c r="C835" t="str">
        <f t="shared" si="75"/>
        <v>J21-CX_A0_N</v>
      </c>
      <c r="D835" t="str">
        <f t="shared" si="76"/>
        <v>J21-16</v>
      </c>
      <c r="E835" t="s">
        <v>862</v>
      </c>
      <c r="F835">
        <v>16</v>
      </c>
      <c r="G835" t="s">
        <v>550</v>
      </c>
      <c r="L835" t="s">
        <v>1939</v>
      </c>
      <c r="M835" t="s">
        <v>288</v>
      </c>
      <c r="N835">
        <v>72.004900000000006</v>
      </c>
    </row>
    <row r="836" spans="1:14" x14ac:dyDescent="0.25">
      <c r="A836" t="str">
        <f t="shared" si="73"/>
        <v>J21-17</v>
      </c>
      <c r="B836" t="str">
        <f t="shared" si="74"/>
        <v>CX_B0_N</v>
      </c>
      <c r="C836" t="str">
        <f t="shared" si="75"/>
        <v>J21-CX_B0_N</v>
      </c>
      <c r="D836" t="str">
        <f t="shared" si="76"/>
        <v>J21-17</v>
      </c>
      <c r="E836" t="s">
        <v>862</v>
      </c>
      <c r="F836">
        <v>17</v>
      </c>
      <c r="G836" t="s">
        <v>586</v>
      </c>
      <c r="L836" t="s">
        <v>286</v>
      </c>
      <c r="M836" t="s">
        <v>288</v>
      </c>
      <c r="N836">
        <v>51.329300000000003</v>
      </c>
    </row>
    <row r="837" spans="1:14" x14ac:dyDescent="0.25">
      <c r="A837" t="str">
        <f t="shared" si="73"/>
        <v>J21-18</v>
      </c>
      <c r="B837" t="str">
        <f t="shared" si="74"/>
        <v>GND</v>
      </c>
      <c r="C837" t="str">
        <f t="shared" si="75"/>
        <v>J21-GND</v>
      </c>
      <c r="D837" t="str">
        <f t="shared" si="76"/>
        <v>J21-18</v>
      </c>
      <c r="E837" t="s">
        <v>862</v>
      </c>
      <c r="F837">
        <v>18</v>
      </c>
      <c r="G837" t="s">
        <v>294</v>
      </c>
      <c r="L837" t="s">
        <v>1940</v>
      </c>
      <c r="M837" t="s">
        <v>288</v>
      </c>
      <c r="N837">
        <v>63.953800000000001</v>
      </c>
    </row>
    <row r="838" spans="1:14" x14ac:dyDescent="0.25">
      <c r="A838" t="str">
        <f t="shared" ref="A838:A901" si="77">$E838&amp;"-"&amp;$F838</f>
        <v>J21-19</v>
      </c>
      <c r="B838" t="str">
        <f t="shared" ref="B838:B901" si="78">IF(OR(E838=$A$2,E838=$B$2,E838=$C$2,E838=$D$2),"--",G838)</f>
        <v>GND</v>
      </c>
      <c r="C838" t="str">
        <f t="shared" ref="C838:C901" si="79">$E838&amp;"-"&amp;$G838</f>
        <v>J21-GND</v>
      </c>
      <c r="D838" t="str">
        <f t="shared" ref="D838:D901" si="80">A838</f>
        <v>J21-19</v>
      </c>
      <c r="E838" t="s">
        <v>862</v>
      </c>
      <c r="F838">
        <v>19</v>
      </c>
      <c r="G838" t="s">
        <v>294</v>
      </c>
      <c r="L838" t="s">
        <v>314</v>
      </c>
      <c r="M838" t="s">
        <v>288</v>
      </c>
      <c r="N838">
        <v>11.715299999999999</v>
      </c>
    </row>
    <row r="839" spans="1:14" x14ac:dyDescent="0.25">
      <c r="A839" t="str">
        <f t="shared" si="77"/>
        <v>J21-20</v>
      </c>
      <c r="B839" t="str">
        <f t="shared" si="78"/>
        <v>CX_A1_P</v>
      </c>
      <c r="C839" t="str">
        <f t="shared" si="79"/>
        <v>J21-CX_A1_P</v>
      </c>
      <c r="D839" t="str">
        <f t="shared" si="80"/>
        <v>J21-20</v>
      </c>
      <c r="E839" t="s">
        <v>862</v>
      </c>
      <c r="F839">
        <v>20</v>
      </c>
      <c r="G839" t="s">
        <v>559</v>
      </c>
      <c r="L839" t="s">
        <v>1941</v>
      </c>
      <c r="M839" t="s">
        <v>288</v>
      </c>
      <c r="N839">
        <v>106.7337</v>
      </c>
    </row>
    <row r="840" spans="1:14" x14ac:dyDescent="0.25">
      <c r="A840" t="str">
        <f t="shared" si="77"/>
        <v>J21-21</v>
      </c>
      <c r="B840" t="str">
        <f t="shared" si="78"/>
        <v>CX_B1_P</v>
      </c>
      <c r="C840" t="str">
        <f t="shared" si="79"/>
        <v>J21-CX_B1_P</v>
      </c>
      <c r="D840" t="str">
        <f t="shared" si="80"/>
        <v>J21-21</v>
      </c>
      <c r="E840" t="s">
        <v>862</v>
      </c>
      <c r="F840">
        <v>21</v>
      </c>
      <c r="G840" t="s">
        <v>595</v>
      </c>
      <c r="L840" t="s">
        <v>396</v>
      </c>
      <c r="M840" t="s">
        <v>288</v>
      </c>
      <c r="N840">
        <v>11.715299999999999</v>
      </c>
    </row>
    <row r="841" spans="1:14" x14ac:dyDescent="0.25">
      <c r="A841" t="str">
        <f t="shared" si="77"/>
        <v>J21-22</v>
      </c>
      <c r="B841" t="str">
        <f t="shared" si="78"/>
        <v>CX_A1_N</v>
      </c>
      <c r="C841" t="str">
        <f t="shared" si="79"/>
        <v>J21-CX_A1_N</v>
      </c>
      <c r="D841" t="str">
        <f t="shared" si="80"/>
        <v>J21-22</v>
      </c>
      <c r="E841" t="s">
        <v>862</v>
      </c>
      <c r="F841">
        <v>22</v>
      </c>
      <c r="G841" t="s">
        <v>556</v>
      </c>
      <c r="L841" t="s">
        <v>330</v>
      </c>
      <c r="M841" t="s">
        <v>288</v>
      </c>
      <c r="N841">
        <v>11.988</v>
      </c>
    </row>
    <row r="842" spans="1:14" x14ac:dyDescent="0.25">
      <c r="A842" t="str">
        <f t="shared" si="77"/>
        <v>J21-23</v>
      </c>
      <c r="B842" t="str">
        <f t="shared" si="78"/>
        <v>CX_B1_N</v>
      </c>
      <c r="C842" t="str">
        <f t="shared" si="79"/>
        <v>J21-CX_B1_N</v>
      </c>
      <c r="D842" t="str">
        <f t="shared" si="80"/>
        <v>J21-23</v>
      </c>
      <c r="E842" t="s">
        <v>862</v>
      </c>
      <c r="F842">
        <v>23</v>
      </c>
      <c r="G842" t="s">
        <v>592</v>
      </c>
      <c r="L842" t="s">
        <v>327</v>
      </c>
      <c r="M842" t="s">
        <v>288</v>
      </c>
      <c r="N842">
        <v>11.988</v>
      </c>
    </row>
    <row r="843" spans="1:14" x14ac:dyDescent="0.25">
      <c r="A843" t="str">
        <f t="shared" si="77"/>
        <v>J21-24</v>
      </c>
      <c r="B843" t="str">
        <f t="shared" si="78"/>
        <v>GND</v>
      </c>
      <c r="C843" t="str">
        <f t="shared" si="79"/>
        <v>J21-GND</v>
      </c>
      <c r="D843" t="str">
        <f t="shared" si="80"/>
        <v>J21-24</v>
      </c>
      <c r="E843" t="s">
        <v>862</v>
      </c>
      <c r="F843">
        <v>24</v>
      </c>
      <c r="G843" t="s">
        <v>294</v>
      </c>
      <c r="L843" t="s">
        <v>1942</v>
      </c>
      <c r="M843" t="s">
        <v>288</v>
      </c>
      <c r="N843">
        <v>65.596100000000007</v>
      </c>
    </row>
    <row r="844" spans="1:14" x14ac:dyDescent="0.25">
      <c r="A844" t="str">
        <f t="shared" si="77"/>
        <v>J21-25</v>
      </c>
      <c r="B844" t="str">
        <f t="shared" si="78"/>
        <v>GND</v>
      </c>
      <c r="C844" t="str">
        <f t="shared" si="79"/>
        <v>J21-GND</v>
      </c>
      <c r="D844" t="str">
        <f t="shared" si="80"/>
        <v>J21-25</v>
      </c>
      <c r="E844" t="s">
        <v>862</v>
      </c>
      <c r="F844">
        <v>25</v>
      </c>
      <c r="G844" t="s">
        <v>294</v>
      </c>
      <c r="L844" t="s">
        <v>1943</v>
      </c>
      <c r="M844" t="s">
        <v>288</v>
      </c>
      <c r="N844">
        <v>65.611900000000006</v>
      </c>
    </row>
    <row r="845" spans="1:14" x14ac:dyDescent="0.25">
      <c r="A845" t="str">
        <f t="shared" si="77"/>
        <v>J21-26</v>
      </c>
      <c r="B845" t="str">
        <f t="shared" si="78"/>
        <v>CX_A2_P</v>
      </c>
      <c r="C845" t="str">
        <f t="shared" si="79"/>
        <v>J21-CX_A2_P</v>
      </c>
      <c r="D845" t="str">
        <f t="shared" si="80"/>
        <v>J21-26</v>
      </c>
      <c r="E845" t="s">
        <v>862</v>
      </c>
      <c r="F845">
        <v>26</v>
      </c>
      <c r="G845" t="s">
        <v>565</v>
      </c>
      <c r="L845" t="s">
        <v>343</v>
      </c>
      <c r="M845" t="s">
        <v>288</v>
      </c>
      <c r="N845">
        <v>11.988</v>
      </c>
    </row>
    <row r="846" spans="1:14" x14ac:dyDescent="0.25">
      <c r="A846" t="str">
        <f t="shared" si="77"/>
        <v>J21-27</v>
      </c>
      <c r="B846" t="str">
        <f t="shared" si="78"/>
        <v>CX_B2_P</v>
      </c>
      <c r="C846" t="str">
        <f t="shared" si="79"/>
        <v>J21-CX_B2_P</v>
      </c>
      <c r="D846" t="str">
        <f t="shared" si="80"/>
        <v>J21-27</v>
      </c>
      <c r="E846" t="s">
        <v>862</v>
      </c>
      <c r="F846">
        <v>27</v>
      </c>
      <c r="G846" t="s">
        <v>601</v>
      </c>
      <c r="L846" t="s">
        <v>340</v>
      </c>
      <c r="M846" t="s">
        <v>288</v>
      </c>
      <c r="N846">
        <v>11.988</v>
      </c>
    </row>
    <row r="847" spans="1:14" x14ac:dyDescent="0.25">
      <c r="A847" t="str">
        <f t="shared" si="77"/>
        <v>J21-28</v>
      </c>
      <c r="B847" t="str">
        <f t="shared" si="78"/>
        <v>CX_A2_N</v>
      </c>
      <c r="C847" t="str">
        <f t="shared" si="79"/>
        <v>J21-CX_A2_N</v>
      </c>
      <c r="D847" t="str">
        <f t="shared" si="80"/>
        <v>J21-28</v>
      </c>
      <c r="E847" t="s">
        <v>862</v>
      </c>
      <c r="F847">
        <v>28</v>
      </c>
      <c r="G847" t="s">
        <v>562</v>
      </c>
      <c r="L847" t="s">
        <v>1944</v>
      </c>
      <c r="M847" t="s">
        <v>288</v>
      </c>
      <c r="N847">
        <v>64.281700000000001</v>
      </c>
    </row>
    <row r="848" spans="1:14" x14ac:dyDescent="0.25">
      <c r="A848" t="str">
        <f t="shared" si="77"/>
        <v>J21-29</v>
      </c>
      <c r="B848" t="str">
        <f t="shared" si="78"/>
        <v>CX_B2_N</v>
      </c>
      <c r="C848" t="str">
        <f t="shared" si="79"/>
        <v>J21-CX_B2_N</v>
      </c>
      <c r="D848" t="str">
        <f t="shared" si="80"/>
        <v>J21-29</v>
      </c>
      <c r="E848" t="s">
        <v>862</v>
      </c>
      <c r="F848">
        <v>29</v>
      </c>
      <c r="G848" t="s">
        <v>598</v>
      </c>
      <c r="L848" t="s">
        <v>1945</v>
      </c>
      <c r="M848" t="s">
        <v>288</v>
      </c>
      <c r="N848">
        <v>64.281599999999997</v>
      </c>
    </row>
    <row r="849" spans="1:14" x14ac:dyDescent="0.25">
      <c r="A849" t="str">
        <f t="shared" si="77"/>
        <v>J21-30</v>
      </c>
      <c r="B849" t="str">
        <f t="shared" si="78"/>
        <v>GND</v>
      </c>
      <c r="C849" t="str">
        <f t="shared" si="79"/>
        <v>J21-GND</v>
      </c>
      <c r="D849" t="str">
        <f t="shared" si="80"/>
        <v>J21-30</v>
      </c>
      <c r="E849" t="s">
        <v>862</v>
      </c>
      <c r="F849">
        <v>30</v>
      </c>
      <c r="G849" t="s">
        <v>294</v>
      </c>
      <c r="L849" t="s">
        <v>353</v>
      </c>
      <c r="M849" t="s">
        <v>288</v>
      </c>
      <c r="N849">
        <v>11.988</v>
      </c>
    </row>
    <row r="850" spans="1:14" x14ac:dyDescent="0.25">
      <c r="A850" t="str">
        <f t="shared" si="77"/>
        <v>J21-31</v>
      </c>
      <c r="B850" t="str">
        <f t="shared" si="78"/>
        <v>GND</v>
      </c>
      <c r="C850" t="str">
        <f t="shared" si="79"/>
        <v>J21-GND</v>
      </c>
      <c r="D850" t="str">
        <f t="shared" si="80"/>
        <v>J21-31</v>
      </c>
      <c r="E850" t="s">
        <v>862</v>
      </c>
      <c r="F850">
        <v>31</v>
      </c>
      <c r="G850" t="s">
        <v>294</v>
      </c>
      <c r="L850" t="s">
        <v>350</v>
      </c>
      <c r="M850" t="s">
        <v>288</v>
      </c>
      <c r="N850">
        <v>11.988</v>
      </c>
    </row>
    <row r="851" spans="1:14" x14ac:dyDescent="0.25">
      <c r="A851" t="str">
        <f t="shared" si="77"/>
        <v>J21-32</v>
      </c>
      <c r="B851" t="str">
        <f t="shared" si="78"/>
        <v>CX_A3_P</v>
      </c>
      <c r="C851" t="str">
        <f t="shared" si="79"/>
        <v>J21-CX_A3_P</v>
      </c>
      <c r="D851" t="str">
        <f t="shared" si="80"/>
        <v>J21-32</v>
      </c>
      <c r="E851" t="s">
        <v>862</v>
      </c>
      <c r="F851">
        <v>32</v>
      </c>
      <c r="G851" t="s">
        <v>571</v>
      </c>
      <c r="L851" t="s">
        <v>1946</v>
      </c>
      <c r="M851" t="s">
        <v>288</v>
      </c>
      <c r="N851">
        <v>62.887799999999999</v>
      </c>
    </row>
    <row r="852" spans="1:14" x14ac:dyDescent="0.25">
      <c r="A852" t="str">
        <f t="shared" si="77"/>
        <v>J21-33</v>
      </c>
      <c r="B852" t="str">
        <f t="shared" si="78"/>
        <v>CX_B3_P</v>
      </c>
      <c r="C852" t="str">
        <f t="shared" si="79"/>
        <v>J21-CX_B3_P</v>
      </c>
      <c r="D852" t="str">
        <f t="shared" si="80"/>
        <v>J21-33</v>
      </c>
      <c r="E852" t="s">
        <v>862</v>
      </c>
      <c r="F852">
        <v>33</v>
      </c>
      <c r="G852" t="s">
        <v>607</v>
      </c>
      <c r="L852" t="s">
        <v>1947</v>
      </c>
      <c r="M852" t="s">
        <v>288</v>
      </c>
      <c r="N852">
        <v>62.878500000000003</v>
      </c>
    </row>
    <row r="853" spans="1:14" x14ac:dyDescent="0.25">
      <c r="A853" t="str">
        <f t="shared" si="77"/>
        <v>J21-34</v>
      </c>
      <c r="B853" t="str">
        <f t="shared" si="78"/>
        <v>CX_A3_N</v>
      </c>
      <c r="C853" t="str">
        <f t="shared" si="79"/>
        <v>J21-CX_A3_N</v>
      </c>
      <c r="D853" t="str">
        <f t="shared" si="80"/>
        <v>J21-34</v>
      </c>
      <c r="E853" t="s">
        <v>862</v>
      </c>
      <c r="F853">
        <v>34</v>
      </c>
      <c r="G853" t="s">
        <v>568</v>
      </c>
      <c r="L853" t="s">
        <v>363</v>
      </c>
      <c r="M853" t="s">
        <v>288</v>
      </c>
      <c r="N853">
        <v>11.988</v>
      </c>
    </row>
    <row r="854" spans="1:14" x14ac:dyDescent="0.25">
      <c r="A854" t="str">
        <f t="shared" si="77"/>
        <v>J21-35</v>
      </c>
      <c r="B854" t="str">
        <f t="shared" si="78"/>
        <v>CX_B3_N</v>
      </c>
      <c r="C854" t="str">
        <f t="shared" si="79"/>
        <v>J21-CX_B3_N</v>
      </c>
      <c r="D854" t="str">
        <f t="shared" si="80"/>
        <v>J21-35</v>
      </c>
      <c r="E854" t="s">
        <v>862</v>
      </c>
      <c r="F854">
        <v>35</v>
      </c>
      <c r="G854" t="s">
        <v>604</v>
      </c>
      <c r="L854" t="s">
        <v>360</v>
      </c>
      <c r="M854" t="s">
        <v>288</v>
      </c>
      <c r="N854">
        <v>11.988</v>
      </c>
    </row>
    <row r="855" spans="1:14" x14ac:dyDescent="0.25">
      <c r="A855" t="str">
        <f t="shared" si="77"/>
        <v>J21-36</v>
      </c>
      <c r="B855" t="str">
        <f t="shared" si="78"/>
        <v>VIO_CRUVI</v>
      </c>
      <c r="C855" t="str">
        <f t="shared" si="79"/>
        <v>J21-VIO_CRUVI</v>
      </c>
      <c r="D855" t="str">
        <f t="shared" si="80"/>
        <v>J21-36</v>
      </c>
      <c r="E855" t="s">
        <v>862</v>
      </c>
      <c r="F855">
        <v>36</v>
      </c>
      <c r="G855" t="s">
        <v>1877</v>
      </c>
      <c r="L855" t="s">
        <v>1948</v>
      </c>
      <c r="M855" t="s">
        <v>288</v>
      </c>
      <c r="N855">
        <v>62.229100000000003</v>
      </c>
    </row>
    <row r="856" spans="1:14" x14ac:dyDescent="0.25">
      <c r="A856" t="str">
        <f t="shared" si="77"/>
        <v>J21-37</v>
      </c>
      <c r="B856" t="str">
        <f t="shared" si="78"/>
        <v>GND</v>
      </c>
      <c r="C856" t="str">
        <f t="shared" si="79"/>
        <v>J21-GND</v>
      </c>
      <c r="D856" t="str">
        <f t="shared" si="80"/>
        <v>J21-37</v>
      </c>
      <c r="E856" t="s">
        <v>862</v>
      </c>
      <c r="F856">
        <v>37</v>
      </c>
      <c r="G856" t="s">
        <v>294</v>
      </c>
      <c r="L856" t="s">
        <v>1949</v>
      </c>
      <c r="M856" t="s">
        <v>288</v>
      </c>
      <c r="N856">
        <v>62.245699999999999</v>
      </c>
    </row>
    <row r="857" spans="1:14" x14ac:dyDescent="0.25">
      <c r="A857" t="str">
        <f t="shared" si="77"/>
        <v>J21-38</v>
      </c>
      <c r="B857" t="str">
        <f t="shared" si="78"/>
        <v>CX_A4_P</v>
      </c>
      <c r="C857" t="str">
        <f t="shared" si="79"/>
        <v>J21-CX_A4_P</v>
      </c>
      <c r="D857" t="str">
        <f t="shared" si="80"/>
        <v>J21-38</v>
      </c>
      <c r="E857" t="s">
        <v>862</v>
      </c>
      <c r="F857">
        <v>38</v>
      </c>
      <c r="G857" t="s">
        <v>577</v>
      </c>
      <c r="L857" t="s">
        <v>407</v>
      </c>
      <c r="M857" t="s">
        <v>288</v>
      </c>
      <c r="N857">
        <v>74.784999999999997</v>
      </c>
    </row>
    <row r="858" spans="1:14" x14ac:dyDescent="0.25">
      <c r="A858" t="str">
        <f t="shared" si="77"/>
        <v>J21-39</v>
      </c>
      <c r="B858" t="str">
        <f t="shared" si="78"/>
        <v>CX_B4_P</v>
      </c>
      <c r="C858" t="str">
        <f t="shared" si="79"/>
        <v>J21-CX_B4_P</v>
      </c>
      <c r="D858" t="str">
        <f t="shared" si="80"/>
        <v>J21-39</v>
      </c>
      <c r="E858" t="s">
        <v>862</v>
      </c>
      <c r="F858">
        <v>39</v>
      </c>
      <c r="G858" t="s">
        <v>613</v>
      </c>
      <c r="L858" t="s">
        <v>404</v>
      </c>
      <c r="M858" t="s">
        <v>288</v>
      </c>
      <c r="N858">
        <v>74.747799999999998</v>
      </c>
    </row>
    <row r="859" spans="1:14" x14ac:dyDescent="0.25">
      <c r="A859" t="str">
        <f t="shared" si="77"/>
        <v>J21-40</v>
      </c>
      <c r="B859" t="str">
        <f t="shared" si="78"/>
        <v>CX_A4_N</v>
      </c>
      <c r="C859" t="str">
        <f t="shared" si="79"/>
        <v>J21-CX_A4_N</v>
      </c>
      <c r="D859" t="str">
        <f t="shared" si="80"/>
        <v>J21-40</v>
      </c>
      <c r="E859" t="s">
        <v>862</v>
      </c>
      <c r="F859">
        <v>40</v>
      </c>
      <c r="G859" t="s">
        <v>574</v>
      </c>
      <c r="L859" t="s">
        <v>420</v>
      </c>
      <c r="M859" t="s">
        <v>288</v>
      </c>
      <c r="N859">
        <v>73.334599999999995</v>
      </c>
    </row>
    <row r="860" spans="1:14" x14ac:dyDescent="0.25">
      <c r="A860" t="str">
        <f t="shared" si="77"/>
        <v>J21-41</v>
      </c>
      <c r="B860" t="str">
        <f t="shared" si="78"/>
        <v>CX_B4_N</v>
      </c>
      <c r="C860" t="str">
        <f t="shared" si="79"/>
        <v>J21-CX_B4_N</v>
      </c>
      <c r="D860" t="str">
        <f t="shared" si="80"/>
        <v>J21-41</v>
      </c>
      <c r="E860" t="s">
        <v>862</v>
      </c>
      <c r="F860">
        <v>41</v>
      </c>
      <c r="G860" t="s">
        <v>610</v>
      </c>
      <c r="L860" t="s">
        <v>417</v>
      </c>
      <c r="M860" t="s">
        <v>288</v>
      </c>
      <c r="N860">
        <v>73.346699999999998</v>
      </c>
    </row>
    <row r="861" spans="1:14" x14ac:dyDescent="0.25">
      <c r="A861" t="str">
        <f t="shared" si="77"/>
        <v>J21-42</v>
      </c>
      <c r="B861" t="str">
        <f t="shared" si="78"/>
        <v>GND</v>
      </c>
      <c r="C861" t="str">
        <f t="shared" si="79"/>
        <v>J21-GND</v>
      </c>
      <c r="D861" t="str">
        <f t="shared" si="80"/>
        <v>J21-42</v>
      </c>
      <c r="E861" t="s">
        <v>862</v>
      </c>
      <c r="F861">
        <v>42</v>
      </c>
      <c r="G861" t="s">
        <v>294</v>
      </c>
      <c r="L861" t="s">
        <v>430</v>
      </c>
      <c r="M861" t="s">
        <v>288</v>
      </c>
      <c r="N861">
        <v>72.166399999999996</v>
      </c>
    </row>
    <row r="862" spans="1:14" x14ac:dyDescent="0.25">
      <c r="A862" t="str">
        <f t="shared" si="77"/>
        <v>J21-43</v>
      </c>
      <c r="B862" t="str">
        <f t="shared" si="78"/>
        <v>GND</v>
      </c>
      <c r="C862" t="str">
        <f t="shared" si="79"/>
        <v>J21-GND</v>
      </c>
      <c r="D862" t="str">
        <f t="shared" si="80"/>
        <v>J21-43</v>
      </c>
      <c r="E862" t="s">
        <v>862</v>
      </c>
      <c r="F862">
        <v>43</v>
      </c>
      <c r="G862" t="s">
        <v>294</v>
      </c>
      <c r="L862" t="s">
        <v>427</v>
      </c>
      <c r="M862" t="s">
        <v>288</v>
      </c>
      <c r="N862">
        <v>72.154700000000005</v>
      </c>
    </row>
    <row r="863" spans="1:14" x14ac:dyDescent="0.25">
      <c r="A863" t="str">
        <f t="shared" si="77"/>
        <v>J21-44</v>
      </c>
      <c r="B863" t="str">
        <f t="shared" si="78"/>
        <v>CX_A5_P</v>
      </c>
      <c r="C863" t="str">
        <f t="shared" si="79"/>
        <v>J21-CX_A5_P</v>
      </c>
      <c r="D863" t="str">
        <f t="shared" si="80"/>
        <v>J21-44</v>
      </c>
      <c r="E863" t="s">
        <v>862</v>
      </c>
      <c r="F863">
        <v>44</v>
      </c>
      <c r="G863" t="s">
        <v>583</v>
      </c>
      <c r="L863" t="s">
        <v>440</v>
      </c>
      <c r="M863" t="s">
        <v>288</v>
      </c>
      <c r="N863">
        <v>71.296700000000001</v>
      </c>
    </row>
    <row r="864" spans="1:14" x14ac:dyDescent="0.25">
      <c r="A864" t="str">
        <f t="shared" si="77"/>
        <v>J21-45</v>
      </c>
      <c r="B864" t="str">
        <f t="shared" si="78"/>
        <v>CX_B5_P</v>
      </c>
      <c r="C864" t="str">
        <f t="shared" si="79"/>
        <v>J21-CX_B5_P</v>
      </c>
      <c r="D864" t="str">
        <f t="shared" si="80"/>
        <v>J21-45</v>
      </c>
      <c r="E864" t="s">
        <v>862</v>
      </c>
      <c r="F864">
        <v>45</v>
      </c>
      <c r="G864" t="s">
        <v>619</v>
      </c>
      <c r="L864" t="s">
        <v>437</v>
      </c>
      <c r="M864" t="s">
        <v>288</v>
      </c>
      <c r="N864">
        <v>71.307299999999998</v>
      </c>
    </row>
    <row r="865" spans="1:14" x14ac:dyDescent="0.25">
      <c r="A865" t="str">
        <f t="shared" si="77"/>
        <v>J21-46</v>
      </c>
      <c r="B865" t="str">
        <f t="shared" si="78"/>
        <v>CX_A5_N</v>
      </c>
      <c r="C865" t="str">
        <f t="shared" si="79"/>
        <v>J21-CX_A5_N</v>
      </c>
      <c r="D865" t="str">
        <f t="shared" si="80"/>
        <v>J21-46</v>
      </c>
      <c r="E865" t="s">
        <v>862</v>
      </c>
      <c r="F865">
        <v>46</v>
      </c>
      <c r="G865" t="s">
        <v>580</v>
      </c>
      <c r="L865" t="s">
        <v>1950</v>
      </c>
      <c r="M865" t="s">
        <v>288</v>
      </c>
      <c r="N865">
        <v>78.506699999999995</v>
      </c>
    </row>
    <row r="866" spans="1:14" x14ac:dyDescent="0.25">
      <c r="A866" t="str">
        <f t="shared" si="77"/>
        <v>J21-47</v>
      </c>
      <c r="B866" t="str">
        <f t="shared" si="78"/>
        <v>CX_B5_N</v>
      </c>
      <c r="C866" t="str">
        <f t="shared" si="79"/>
        <v>J21-CX_B5_N</v>
      </c>
      <c r="D866" t="str">
        <f t="shared" si="80"/>
        <v>J21-47</v>
      </c>
      <c r="E866" t="s">
        <v>862</v>
      </c>
      <c r="F866">
        <v>47</v>
      </c>
      <c r="G866" t="s">
        <v>616</v>
      </c>
      <c r="L866" t="s">
        <v>1951</v>
      </c>
      <c r="M866" t="s">
        <v>288</v>
      </c>
      <c r="N866">
        <v>6.2464000000000004</v>
      </c>
    </row>
    <row r="867" spans="1:14" x14ac:dyDescent="0.25">
      <c r="A867" t="str">
        <f t="shared" si="77"/>
        <v>J21-48</v>
      </c>
      <c r="B867" t="str">
        <f t="shared" si="78"/>
        <v>GND</v>
      </c>
      <c r="C867" t="str">
        <f t="shared" si="79"/>
        <v>J21-GND</v>
      </c>
      <c r="D867" t="str">
        <f t="shared" si="80"/>
        <v>J21-48</v>
      </c>
      <c r="E867" t="s">
        <v>862</v>
      </c>
      <c r="F867">
        <v>48</v>
      </c>
      <c r="G867" t="s">
        <v>294</v>
      </c>
      <c r="L867" t="s">
        <v>1952</v>
      </c>
      <c r="M867" t="s">
        <v>288</v>
      </c>
      <c r="N867">
        <v>59.5244</v>
      </c>
    </row>
    <row r="868" spans="1:14" x14ac:dyDescent="0.25">
      <c r="A868" t="str">
        <f t="shared" si="77"/>
        <v>J21-49</v>
      </c>
      <c r="B868" t="str">
        <f t="shared" si="78"/>
        <v>GND</v>
      </c>
      <c r="C868" t="str">
        <f t="shared" si="79"/>
        <v>J21-GND</v>
      </c>
      <c r="D868" t="str">
        <f t="shared" si="80"/>
        <v>J21-49</v>
      </c>
      <c r="E868" t="s">
        <v>862</v>
      </c>
      <c r="F868">
        <v>49</v>
      </c>
      <c r="G868" t="s">
        <v>294</v>
      </c>
      <c r="L868" t="s">
        <v>1953</v>
      </c>
      <c r="M868" t="s">
        <v>288</v>
      </c>
      <c r="N868">
        <v>235.88740000000001</v>
      </c>
    </row>
    <row r="869" spans="1:14" x14ac:dyDescent="0.25">
      <c r="A869" t="str">
        <f t="shared" si="77"/>
        <v>J21-50</v>
      </c>
      <c r="B869" t="str">
        <f t="shared" si="78"/>
        <v>NetJ21_50</v>
      </c>
      <c r="C869" t="str">
        <f t="shared" si="79"/>
        <v>J21-NetJ21_50</v>
      </c>
      <c r="D869" t="str">
        <f t="shared" si="80"/>
        <v>J21-50</v>
      </c>
      <c r="E869" t="s">
        <v>862</v>
      </c>
      <c r="F869">
        <v>50</v>
      </c>
      <c r="G869" t="s">
        <v>1954</v>
      </c>
      <c r="L869" t="s">
        <v>1955</v>
      </c>
      <c r="M869" t="s">
        <v>288</v>
      </c>
      <c r="N869">
        <v>309.73489999999998</v>
      </c>
    </row>
    <row r="870" spans="1:14" x14ac:dyDescent="0.25">
      <c r="A870" t="str">
        <f t="shared" si="77"/>
        <v>J21-51</v>
      </c>
      <c r="B870" t="str">
        <f t="shared" si="78"/>
        <v>NetJ21_51</v>
      </c>
      <c r="C870" t="str">
        <f t="shared" si="79"/>
        <v>J21-NetJ21_51</v>
      </c>
      <c r="D870" t="str">
        <f t="shared" si="80"/>
        <v>J21-51</v>
      </c>
      <c r="E870" t="s">
        <v>862</v>
      </c>
      <c r="F870">
        <v>51</v>
      </c>
      <c r="G870" t="s">
        <v>1956</v>
      </c>
      <c r="L870" t="s">
        <v>1032</v>
      </c>
      <c r="M870" t="s">
        <v>288</v>
      </c>
      <c r="N870">
        <v>168.3287</v>
      </c>
    </row>
    <row r="871" spans="1:14" x14ac:dyDescent="0.25">
      <c r="A871" t="str">
        <f t="shared" si="77"/>
        <v>J21-52</v>
      </c>
      <c r="B871" t="str">
        <f t="shared" si="78"/>
        <v>NetJ21_52</v>
      </c>
      <c r="C871" t="str">
        <f t="shared" si="79"/>
        <v>J21-NetJ21_52</v>
      </c>
      <c r="D871" t="str">
        <f t="shared" si="80"/>
        <v>J21-52</v>
      </c>
      <c r="E871" t="s">
        <v>862</v>
      </c>
      <c r="F871">
        <v>52</v>
      </c>
      <c r="G871" t="s">
        <v>1957</v>
      </c>
      <c r="L871" t="s">
        <v>1958</v>
      </c>
      <c r="M871" t="s">
        <v>288</v>
      </c>
      <c r="N871">
        <v>4.0803000000000003</v>
      </c>
    </row>
    <row r="872" spans="1:14" x14ac:dyDescent="0.25">
      <c r="A872" t="str">
        <f t="shared" si="77"/>
        <v>J21-53</v>
      </c>
      <c r="B872" t="str">
        <f t="shared" si="78"/>
        <v>NetJ21_53</v>
      </c>
      <c r="C872" t="str">
        <f t="shared" si="79"/>
        <v>J21-NetJ21_53</v>
      </c>
      <c r="D872" t="str">
        <f t="shared" si="80"/>
        <v>J21-53</v>
      </c>
      <c r="E872" t="s">
        <v>862</v>
      </c>
      <c r="F872">
        <v>53</v>
      </c>
      <c r="G872" t="s">
        <v>1959</v>
      </c>
      <c r="L872" t="s">
        <v>1960</v>
      </c>
      <c r="M872" t="s">
        <v>288</v>
      </c>
      <c r="N872">
        <v>20.845600000000001</v>
      </c>
    </row>
    <row r="873" spans="1:14" x14ac:dyDescent="0.25">
      <c r="A873" t="str">
        <f t="shared" si="77"/>
        <v>J21-54</v>
      </c>
      <c r="B873" t="str">
        <f t="shared" si="78"/>
        <v>GND</v>
      </c>
      <c r="C873" t="str">
        <f t="shared" si="79"/>
        <v>J21-GND</v>
      </c>
      <c r="D873" t="str">
        <f t="shared" si="80"/>
        <v>J21-54</v>
      </c>
      <c r="E873" t="s">
        <v>862</v>
      </c>
      <c r="F873">
        <v>54</v>
      </c>
      <c r="G873" t="s">
        <v>294</v>
      </c>
      <c r="L873" t="s">
        <v>1961</v>
      </c>
      <c r="M873" t="s">
        <v>288</v>
      </c>
      <c r="N873">
        <v>12.5999</v>
      </c>
    </row>
    <row r="874" spans="1:14" x14ac:dyDescent="0.25">
      <c r="A874" t="str">
        <f t="shared" si="77"/>
        <v>J21-55</v>
      </c>
      <c r="B874" t="str">
        <f t="shared" si="78"/>
        <v>NetJ21_55</v>
      </c>
      <c r="C874" t="str">
        <f t="shared" si="79"/>
        <v>J21-NetJ21_55</v>
      </c>
      <c r="D874" t="str">
        <f t="shared" si="80"/>
        <v>J21-55</v>
      </c>
      <c r="E874" t="s">
        <v>862</v>
      </c>
      <c r="F874">
        <v>55</v>
      </c>
      <c r="G874" t="s">
        <v>1962</v>
      </c>
      <c r="L874" t="s">
        <v>1963</v>
      </c>
      <c r="M874" t="s">
        <v>288</v>
      </c>
      <c r="N874">
        <v>12.5999</v>
      </c>
    </row>
    <row r="875" spans="1:14" x14ac:dyDescent="0.25">
      <c r="A875" t="str">
        <f t="shared" si="77"/>
        <v>J21-56</v>
      </c>
      <c r="B875" t="str">
        <f t="shared" si="78"/>
        <v>NetJ21_56</v>
      </c>
      <c r="C875" t="str">
        <f t="shared" si="79"/>
        <v>J21-NetJ21_56</v>
      </c>
      <c r="D875" t="str">
        <f t="shared" si="80"/>
        <v>J21-56</v>
      </c>
      <c r="E875" t="s">
        <v>862</v>
      </c>
      <c r="F875">
        <v>56</v>
      </c>
      <c r="G875" t="s">
        <v>1964</v>
      </c>
      <c r="L875" t="s">
        <v>1965</v>
      </c>
      <c r="M875" t="s">
        <v>288</v>
      </c>
      <c r="N875">
        <v>25.136299999999999</v>
      </c>
    </row>
    <row r="876" spans="1:14" x14ac:dyDescent="0.25">
      <c r="A876" t="str">
        <f t="shared" si="77"/>
        <v>J21-57</v>
      </c>
      <c r="B876" t="str">
        <f t="shared" si="78"/>
        <v>NetJ21_57</v>
      </c>
      <c r="C876" t="str">
        <f t="shared" si="79"/>
        <v>J21-NetJ21_57</v>
      </c>
      <c r="D876" t="str">
        <f t="shared" si="80"/>
        <v>J21-57</v>
      </c>
      <c r="E876" t="s">
        <v>862</v>
      </c>
      <c r="F876">
        <v>57</v>
      </c>
      <c r="G876" t="s">
        <v>1966</v>
      </c>
      <c r="L876" t="s">
        <v>1967</v>
      </c>
      <c r="M876" t="s">
        <v>288</v>
      </c>
      <c r="N876">
        <v>25.455200000000001</v>
      </c>
    </row>
    <row r="877" spans="1:14" x14ac:dyDescent="0.25">
      <c r="A877" t="str">
        <f t="shared" si="77"/>
        <v>J21-58</v>
      </c>
      <c r="B877" t="str">
        <f t="shared" si="78"/>
        <v>NetJ21_58</v>
      </c>
      <c r="C877" t="str">
        <f t="shared" si="79"/>
        <v>J21-NetJ21_58</v>
      </c>
      <c r="D877" t="str">
        <f t="shared" si="80"/>
        <v>J21-58</v>
      </c>
      <c r="E877" t="s">
        <v>862</v>
      </c>
      <c r="F877">
        <v>58</v>
      </c>
      <c r="G877" t="s">
        <v>1968</v>
      </c>
      <c r="L877" t="s">
        <v>1969</v>
      </c>
      <c r="M877" t="s">
        <v>288</v>
      </c>
      <c r="N877">
        <v>14.9533</v>
      </c>
    </row>
    <row r="878" spans="1:14" x14ac:dyDescent="0.25">
      <c r="A878" t="str">
        <f t="shared" si="77"/>
        <v>J21-59</v>
      </c>
      <c r="B878" t="str">
        <f t="shared" si="78"/>
        <v>NetJ21_59</v>
      </c>
      <c r="C878" t="str">
        <f t="shared" si="79"/>
        <v>J21-NetJ21_59</v>
      </c>
      <c r="D878" t="str">
        <f t="shared" si="80"/>
        <v>J21-59</v>
      </c>
      <c r="E878" t="s">
        <v>862</v>
      </c>
      <c r="F878">
        <v>59</v>
      </c>
      <c r="G878" t="s">
        <v>1970</v>
      </c>
      <c r="L878" t="s">
        <v>1971</v>
      </c>
      <c r="M878" t="s">
        <v>288</v>
      </c>
      <c r="N878">
        <v>14.932600000000001</v>
      </c>
    </row>
    <row r="879" spans="1:14" x14ac:dyDescent="0.25">
      <c r="A879" t="str">
        <f t="shared" si="77"/>
        <v>J21-60</v>
      </c>
      <c r="B879" t="str">
        <f t="shared" si="78"/>
        <v>5.0V</v>
      </c>
      <c r="C879" t="str">
        <f t="shared" si="79"/>
        <v>J21-5.0V</v>
      </c>
      <c r="D879" t="str">
        <f t="shared" si="80"/>
        <v>J21-60</v>
      </c>
      <c r="E879" t="s">
        <v>862</v>
      </c>
      <c r="F879">
        <v>60</v>
      </c>
      <c r="G879" t="s">
        <v>371</v>
      </c>
      <c r="L879" t="s">
        <v>1972</v>
      </c>
      <c r="M879" t="s">
        <v>288</v>
      </c>
      <c r="N879">
        <v>22.828399999999998</v>
      </c>
    </row>
    <row r="880" spans="1:14" x14ac:dyDescent="0.25">
      <c r="A880" t="str">
        <f t="shared" si="77"/>
        <v>J22-1</v>
      </c>
      <c r="B880" t="str">
        <f t="shared" si="78"/>
        <v>B6</v>
      </c>
      <c r="C880" t="str">
        <f t="shared" si="79"/>
        <v>J22-B6</v>
      </c>
      <c r="D880" t="str">
        <f t="shared" si="80"/>
        <v>J22-1</v>
      </c>
      <c r="E880" t="s">
        <v>865</v>
      </c>
      <c r="F880">
        <v>1</v>
      </c>
      <c r="G880" t="s">
        <v>381</v>
      </c>
      <c r="L880" t="s">
        <v>1973</v>
      </c>
      <c r="M880" t="s">
        <v>288</v>
      </c>
      <c r="N880">
        <v>22.882000000000001</v>
      </c>
    </row>
    <row r="881" spans="1:14" x14ac:dyDescent="0.25">
      <c r="A881" t="str">
        <f t="shared" si="77"/>
        <v>J22-2</v>
      </c>
      <c r="B881" t="str">
        <f t="shared" si="78"/>
        <v>B7</v>
      </c>
      <c r="C881" t="str">
        <f t="shared" si="79"/>
        <v>J22-B7</v>
      </c>
      <c r="D881" t="str">
        <f t="shared" si="80"/>
        <v>J22-2</v>
      </c>
      <c r="E881" t="s">
        <v>865</v>
      </c>
      <c r="F881">
        <v>2</v>
      </c>
      <c r="G881" t="s">
        <v>384</v>
      </c>
      <c r="L881" t="s">
        <v>1974</v>
      </c>
      <c r="M881" t="s">
        <v>288</v>
      </c>
      <c r="N881">
        <v>9.0312999999999999</v>
      </c>
    </row>
    <row r="882" spans="1:14" x14ac:dyDescent="0.25">
      <c r="A882" t="str">
        <f t="shared" si="77"/>
        <v>J22-3</v>
      </c>
      <c r="B882" t="str">
        <f t="shared" si="78"/>
        <v>B0</v>
      </c>
      <c r="C882" t="str">
        <f t="shared" si="79"/>
        <v>J22-B0</v>
      </c>
      <c r="D882" t="str">
        <f t="shared" si="80"/>
        <v>J22-3</v>
      </c>
      <c r="E882" t="s">
        <v>865</v>
      </c>
      <c r="F882">
        <v>3</v>
      </c>
      <c r="G882" t="s">
        <v>450</v>
      </c>
      <c r="L882" t="s">
        <v>1975</v>
      </c>
      <c r="M882" t="s">
        <v>288</v>
      </c>
      <c r="N882">
        <v>1.9323999999999999</v>
      </c>
    </row>
    <row r="883" spans="1:14" x14ac:dyDescent="0.25">
      <c r="A883" t="str">
        <f t="shared" si="77"/>
        <v>J22-4</v>
      </c>
      <c r="B883" t="str">
        <f t="shared" si="78"/>
        <v>B4</v>
      </c>
      <c r="C883" t="str">
        <f t="shared" si="79"/>
        <v>J22-B4</v>
      </c>
      <c r="D883" t="str">
        <f t="shared" si="80"/>
        <v>J22-4</v>
      </c>
      <c r="E883" t="s">
        <v>865</v>
      </c>
      <c r="F883">
        <v>4</v>
      </c>
      <c r="G883" t="s">
        <v>376</v>
      </c>
      <c r="L883" t="s">
        <v>1730</v>
      </c>
      <c r="M883" t="s">
        <v>288</v>
      </c>
      <c r="N883">
        <v>12.2281</v>
      </c>
    </row>
    <row r="884" spans="1:14" x14ac:dyDescent="0.25">
      <c r="A884" t="str">
        <f t="shared" si="77"/>
        <v>J22-5</v>
      </c>
      <c r="B884" t="str">
        <f t="shared" si="78"/>
        <v>B1</v>
      </c>
      <c r="C884" t="str">
        <f t="shared" si="79"/>
        <v>J22-B1</v>
      </c>
      <c r="D884" t="str">
        <f t="shared" si="80"/>
        <v>J22-5</v>
      </c>
      <c r="E884" t="s">
        <v>865</v>
      </c>
      <c r="F884">
        <v>5</v>
      </c>
      <c r="G884" t="s">
        <v>370</v>
      </c>
      <c r="L884" t="s">
        <v>1725</v>
      </c>
      <c r="M884" t="s">
        <v>288</v>
      </c>
      <c r="N884">
        <v>14.771100000000001</v>
      </c>
    </row>
    <row r="885" spans="1:14" x14ac:dyDescent="0.25">
      <c r="A885" t="str">
        <f t="shared" si="77"/>
        <v>J22-6</v>
      </c>
      <c r="B885" t="str">
        <f t="shared" si="78"/>
        <v>GND</v>
      </c>
      <c r="C885" t="str">
        <f t="shared" si="79"/>
        <v>J22-GND</v>
      </c>
      <c r="D885" t="str">
        <f t="shared" si="80"/>
        <v>J22-6</v>
      </c>
      <c r="E885" t="s">
        <v>865</v>
      </c>
      <c r="F885">
        <v>6</v>
      </c>
      <c r="G885" t="s">
        <v>294</v>
      </c>
      <c r="L885" t="s">
        <v>1727</v>
      </c>
      <c r="M885" t="s">
        <v>288</v>
      </c>
      <c r="N885">
        <v>14.771100000000001</v>
      </c>
    </row>
    <row r="886" spans="1:14" x14ac:dyDescent="0.25">
      <c r="A886" t="str">
        <f t="shared" si="77"/>
        <v>J22-7</v>
      </c>
      <c r="B886" t="str">
        <f t="shared" si="78"/>
        <v>B2</v>
      </c>
      <c r="C886" t="str">
        <f t="shared" si="79"/>
        <v>J22-B2</v>
      </c>
      <c r="D886" t="str">
        <f t="shared" si="80"/>
        <v>J22-7</v>
      </c>
      <c r="E886" t="s">
        <v>865</v>
      </c>
      <c r="F886">
        <v>7</v>
      </c>
      <c r="G886" t="s">
        <v>372</v>
      </c>
      <c r="L886" t="s">
        <v>1717</v>
      </c>
      <c r="M886" t="s">
        <v>288</v>
      </c>
      <c r="N886">
        <v>25.1678</v>
      </c>
    </row>
    <row r="887" spans="1:14" x14ac:dyDescent="0.25">
      <c r="A887" t="str">
        <f t="shared" si="77"/>
        <v>J22-8</v>
      </c>
      <c r="B887" t="str">
        <f t="shared" si="78"/>
        <v>B5</v>
      </c>
      <c r="C887" t="str">
        <f t="shared" si="79"/>
        <v>J22-B5</v>
      </c>
      <c r="D887" t="str">
        <f t="shared" si="80"/>
        <v>J22-8</v>
      </c>
      <c r="E887" t="s">
        <v>865</v>
      </c>
      <c r="F887">
        <v>8</v>
      </c>
      <c r="G887" t="s">
        <v>378</v>
      </c>
      <c r="L887" t="s">
        <v>1715</v>
      </c>
      <c r="M887" t="s">
        <v>288</v>
      </c>
      <c r="N887">
        <v>25.423999999999999</v>
      </c>
    </row>
    <row r="888" spans="1:14" x14ac:dyDescent="0.25">
      <c r="A888" t="str">
        <f t="shared" si="77"/>
        <v>J22-9</v>
      </c>
      <c r="B888" t="str">
        <f t="shared" si="78"/>
        <v>B3</v>
      </c>
      <c r="C888" t="str">
        <f t="shared" si="79"/>
        <v>J22-B3</v>
      </c>
      <c r="D888" t="str">
        <f t="shared" si="80"/>
        <v>J22-9</v>
      </c>
      <c r="E888" t="s">
        <v>865</v>
      </c>
      <c r="F888">
        <v>9</v>
      </c>
      <c r="G888" t="s">
        <v>374</v>
      </c>
      <c r="L888" t="s">
        <v>1711</v>
      </c>
      <c r="M888" t="s">
        <v>288</v>
      </c>
      <c r="N888">
        <v>16.295999999999999</v>
      </c>
    </row>
    <row r="889" spans="1:14" x14ac:dyDescent="0.25">
      <c r="A889" t="str">
        <f t="shared" si="77"/>
        <v>J22-10</v>
      </c>
      <c r="B889" t="str">
        <f t="shared" si="78"/>
        <v>3.3V</v>
      </c>
      <c r="C889" t="str">
        <f t="shared" si="79"/>
        <v>J22-3.3V</v>
      </c>
      <c r="D889" t="str">
        <f t="shared" si="80"/>
        <v>J22-10</v>
      </c>
      <c r="E889" t="s">
        <v>865</v>
      </c>
      <c r="F889">
        <v>10</v>
      </c>
      <c r="G889" t="s">
        <v>358</v>
      </c>
      <c r="L889" t="s">
        <v>1713</v>
      </c>
      <c r="M889" t="s">
        <v>288</v>
      </c>
      <c r="N889">
        <v>16.295999999999999</v>
      </c>
    </row>
    <row r="890" spans="1:14" x14ac:dyDescent="0.25">
      <c r="A890" t="str">
        <f t="shared" si="77"/>
        <v>J22-11</v>
      </c>
      <c r="B890" t="str">
        <f t="shared" si="78"/>
        <v>NetJ22_11</v>
      </c>
      <c r="C890" t="str">
        <f t="shared" si="79"/>
        <v>J22-NetJ22_11</v>
      </c>
      <c r="D890" t="str">
        <f t="shared" si="80"/>
        <v>J22-11</v>
      </c>
      <c r="E890" t="s">
        <v>865</v>
      </c>
      <c r="F890">
        <v>11</v>
      </c>
      <c r="G890" t="s">
        <v>1976</v>
      </c>
      <c r="L890" t="s">
        <v>1723</v>
      </c>
      <c r="M890" t="s">
        <v>288</v>
      </c>
      <c r="N890">
        <v>20.895700000000001</v>
      </c>
    </row>
    <row r="891" spans="1:14" x14ac:dyDescent="0.25">
      <c r="A891" t="str">
        <f t="shared" si="77"/>
        <v>J22-12</v>
      </c>
      <c r="B891" t="str">
        <f t="shared" si="78"/>
        <v>5.0V</v>
      </c>
      <c r="C891" t="str">
        <f t="shared" si="79"/>
        <v>J22-5.0V</v>
      </c>
      <c r="D891" t="str">
        <f t="shared" si="80"/>
        <v>J22-12</v>
      </c>
      <c r="E891" t="s">
        <v>865</v>
      </c>
      <c r="F891">
        <v>12</v>
      </c>
      <c r="G891" t="s">
        <v>371</v>
      </c>
      <c r="L891" t="s">
        <v>1721</v>
      </c>
      <c r="M891" t="s">
        <v>288</v>
      </c>
      <c r="N891">
        <v>20.895700000000001</v>
      </c>
    </row>
    <row r="892" spans="1:14" x14ac:dyDescent="0.25">
      <c r="A892" t="str">
        <f t="shared" si="77"/>
        <v>J24-1</v>
      </c>
      <c r="B892" t="str">
        <f t="shared" si="78"/>
        <v>eSD_DAT2</v>
      </c>
      <c r="C892" t="str">
        <f t="shared" si="79"/>
        <v>J24-eSD_DAT2</v>
      </c>
      <c r="D892" t="str">
        <f t="shared" si="80"/>
        <v>J24-1</v>
      </c>
      <c r="E892" t="s">
        <v>868</v>
      </c>
      <c r="F892">
        <v>1</v>
      </c>
      <c r="G892" t="s">
        <v>1977</v>
      </c>
      <c r="L892" t="s">
        <v>1978</v>
      </c>
      <c r="M892" t="s">
        <v>288</v>
      </c>
      <c r="N892">
        <v>23.2532</v>
      </c>
    </row>
    <row r="893" spans="1:14" x14ac:dyDescent="0.25">
      <c r="A893" t="str">
        <f t="shared" si="77"/>
        <v>J24-2</v>
      </c>
      <c r="B893" t="str">
        <f t="shared" si="78"/>
        <v>eSD_DAT3</v>
      </c>
      <c r="C893" t="str">
        <f t="shared" si="79"/>
        <v>J24-eSD_DAT3</v>
      </c>
      <c r="D893" t="str">
        <f t="shared" si="80"/>
        <v>J24-2</v>
      </c>
      <c r="E893" t="s">
        <v>868</v>
      </c>
      <c r="F893">
        <v>2</v>
      </c>
      <c r="G893" t="s">
        <v>1979</v>
      </c>
      <c r="L893" t="s">
        <v>1980</v>
      </c>
      <c r="M893" t="s">
        <v>288</v>
      </c>
      <c r="N893">
        <v>3.6886999999999999</v>
      </c>
    </row>
    <row r="894" spans="1:14" x14ac:dyDescent="0.25">
      <c r="A894" t="str">
        <f t="shared" si="77"/>
        <v>J24-3</v>
      </c>
      <c r="B894" t="str">
        <f t="shared" si="78"/>
        <v>eSD_CMD</v>
      </c>
      <c r="C894" t="str">
        <f t="shared" si="79"/>
        <v>J24-eSD_CMD</v>
      </c>
      <c r="D894" t="str">
        <f t="shared" si="80"/>
        <v>J24-3</v>
      </c>
      <c r="E894" t="s">
        <v>868</v>
      </c>
      <c r="F894">
        <v>3</v>
      </c>
      <c r="G894" t="s">
        <v>1981</v>
      </c>
      <c r="L894" t="s">
        <v>1982</v>
      </c>
      <c r="M894" t="s">
        <v>288</v>
      </c>
      <c r="N894">
        <v>4.2385000000000002</v>
      </c>
    </row>
    <row r="895" spans="1:14" x14ac:dyDescent="0.25">
      <c r="A895" t="str">
        <f t="shared" si="77"/>
        <v>J24-4</v>
      </c>
      <c r="B895" t="str">
        <f t="shared" si="78"/>
        <v>3.3V</v>
      </c>
      <c r="C895" t="str">
        <f t="shared" si="79"/>
        <v>J24-3.3V</v>
      </c>
      <c r="D895" t="str">
        <f t="shared" si="80"/>
        <v>J24-4</v>
      </c>
      <c r="E895" t="s">
        <v>868</v>
      </c>
      <c r="F895">
        <v>4</v>
      </c>
      <c r="G895" t="s">
        <v>358</v>
      </c>
      <c r="L895" t="s">
        <v>1983</v>
      </c>
      <c r="M895" t="s">
        <v>288</v>
      </c>
      <c r="N895">
        <v>6.2911999999999999</v>
      </c>
    </row>
    <row r="896" spans="1:14" x14ac:dyDescent="0.25">
      <c r="A896" t="str">
        <f t="shared" si="77"/>
        <v>J24-5</v>
      </c>
      <c r="B896" t="str">
        <f t="shared" si="78"/>
        <v>eSD_CLK</v>
      </c>
      <c r="C896" t="str">
        <f t="shared" si="79"/>
        <v>J24-eSD_CLK</v>
      </c>
      <c r="D896" t="str">
        <f t="shared" si="80"/>
        <v>J24-5</v>
      </c>
      <c r="E896" t="s">
        <v>868</v>
      </c>
      <c r="F896">
        <v>5</v>
      </c>
      <c r="G896" t="s">
        <v>1984</v>
      </c>
      <c r="L896" t="s">
        <v>1985</v>
      </c>
      <c r="M896" t="s">
        <v>288</v>
      </c>
      <c r="N896">
        <v>4.3474000000000004</v>
      </c>
    </row>
    <row r="897" spans="1:14" x14ac:dyDescent="0.25">
      <c r="A897" t="str">
        <f t="shared" si="77"/>
        <v>J24-6</v>
      </c>
      <c r="B897" t="str">
        <f t="shared" si="78"/>
        <v>GND</v>
      </c>
      <c r="C897" t="str">
        <f t="shared" si="79"/>
        <v>J24-GND</v>
      </c>
      <c r="D897" t="str">
        <f t="shared" si="80"/>
        <v>J24-6</v>
      </c>
      <c r="E897" t="s">
        <v>868</v>
      </c>
      <c r="F897">
        <v>6</v>
      </c>
      <c r="G897" t="s">
        <v>294</v>
      </c>
      <c r="L897" t="s">
        <v>1986</v>
      </c>
      <c r="M897" t="s">
        <v>288</v>
      </c>
      <c r="N897">
        <v>17.183599999999998</v>
      </c>
    </row>
    <row r="898" spans="1:14" x14ac:dyDescent="0.25">
      <c r="A898" t="str">
        <f t="shared" si="77"/>
        <v>J24-7</v>
      </c>
      <c r="B898" t="str">
        <f t="shared" si="78"/>
        <v>eSD_DAT0</v>
      </c>
      <c r="C898" t="str">
        <f t="shared" si="79"/>
        <v>J24-eSD_DAT0</v>
      </c>
      <c r="D898" t="str">
        <f t="shared" si="80"/>
        <v>J24-7</v>
      </c>
      <c r="E898" t="s">
        <v>868</v>
      </c>
      <c r="F898">
        <v>7</v>
      </c>
      <c r="G898" t="s">
        <v>1987</v>
      </c>
      <c r="L898" t="s">
        <v>1988</v>
      </c>
      <c r="M898" t="s">
        <v>288</v>
      </c>
      <c r="N898">
        <v>6.0724</v>
      </c>
    </row>
    <row r="899" spans="1:14" x14ac:dyDescent="0.25">
      <c r="A899" t="str">
        <f t="shared" si="77"/>
        <v>J24-8</v>
      </c>
      <c r="B899" t="str">
        <f t="shared" si="78"/>
        <v>eSD_DAT1</v>
      </c>
      <c r="C899" t="str">
        <f t="shared" si="79"/>
        <v>J24-eSD_DAT1</v>
      </c>
      <c r="D899" t="str">
        <f t="shared" si="80"/>
        <v>J24-8</v>
      </c>
      <c r="E899" t="s">
        <v>868</v>
      </c>
      <c r="F899">
        <v>8</v>
      </c>
      <c r="G899" t="s">
        <v>1989</v>
      </c>
      <c r="L899" t="s">
        <v>1990</v>
      </c>
      <c r="M899" t="s">
        <v>288</v>
      </c>
      <c r="N899">
        <v>5.4935</v>
      </c>
    </row>
    <row r="900" spans="1:14" x14ac:dyDescent="0.25">
      <c r="A900" t="str">
        <f t="shared" si="77"/>
        <v>J24-9</v>
      </c>
      <c r="B900" t="str">
        <f t="shared" si="78"/>
        <v>SD_DETECT</v>
      </c>
      <c r="C900" t="str">
        <f t="shared" si="79"/>
        <v>J24-SD_DETECT</v>
      </c>
      <c r="D900" t="str">
        <f t="shared" si="80"/>
        <v>J24-9</v>
      </c>
      <c r="E900" t="s">
        <v>868</v>
      </c>
      <c r="F900">
        <v>9</v>
      </c>
      <c r="G900" t="s">
        <v>1991</v>
      </c>
      <c r="L900" t="s">
        <v>1992</v>
      </c>
      <c r="M900" t="s">
        <v>288</v>
      </c>
      <c r="N900">
        <v>4.8661000000000003</v>
      </c>
    </row>
    <row r="901" spans="1:14" x14ac:dyDescent="0.25">
      <c r="A901" t="str">
        <f t="shared" si="77"/>
        <v>J24-10</v>
      </c>
      <c r="B901" t="str">
        <f t="shared" si="78"/>
        <v>GND</v>
      </c>
      <c r="C901" t="str">
        <f t="shared" si="79"/>
        <v>J24-GND</v>
      </c>
      <c r="D901" t="str">
        <f t="shared" si="80"/>
        <v>J24-10</v>
      </c>
      <c r="E901" t="s">
        <v>868</v>
      </c>
      <c r="F901">
        <v>10</v>
      </c>
      <c r="G901" t="s">
        <v>294</v>
      </c>
      <c r="L901" t="s">
        <v>1993</v>
      </c>
      <c r="M901" t="s">
        <v>288</v>
      </c>
      <c r="N901">
        <v>5.3528000000000002</v>
      </c>
    </row>
    <row r="902" spans="1:14" x14ac:dyDescent="0.25">
      <c r="A902" t="str">
        <f t="shared" ref="A902:A965" si="81">$E902&amp;"-"&amp;$F902</f>
        <v>J24-G1</v>
      </c>
      <c r="B902" t="str">
        <f t="shared" ref="B902:B965" si="82">IF(OR(E902=$A$2,E902=$B$2,E902=$C$2,E902=$D$2),"--",G902)</f>
        <v>GND</v>
      </c>
      <c r="C902" t="str">
        <f t="shared" ref="C902:C965" si="83">$E902&amp;"-"&amp;$G902</f>
        <v>J24-GND</v>
      </c>
      <c r="D902" t="str">
        <f t="shared" ref="D902:D965" si="84">A902</f>
        <v>J24-G1</v>
      </c>
      <c r="E902" t="s">
        <v>868</v>
      </c>
      <c r="F902" t="s">
        <v>1404</v>
      </c>
      <c r="G902" t="s">
        <v>294</v>
      </c>
      <c r="L902" t="s">
        <v>1994</v>
      </c>
      <c r="M902" t="s">
        <v>288</v>
      </c>
      <c r="N902">
        <v>4.4322999999999997</v>
      </c>
    </row>
    <row r="903" spans="1:14" x14ac:dyDescent="0.25">
      <c r="A903" t="str">
        <f t="shared" si="81"/>
        <v>J24-G2</v>
      </c>
      <c r="B903" t="str">
        <f t="shared" si="82"/>
        <v>GND</v>
      </c>
      <c r="C903" t="str">
        <f t="shared" si="83"/>
        <v>J24-GND</v>
      </c>
      <c r="D903" t="str">
        <f t="shared" si="84"/>
        <v>J24-G2</v>
      </c>
      <c r="E903" t="s">
        <v>868</v>
      </c>
      <c r="F903" t="s">
        <v>1054</v>
      </c>
      <c r="G903" t="s">
        <v>294</v>
      </c>
      <c r="L903" t="s">
        <v>1995</v>
      </c>
      <c r="M903" t="s">
        <v>288</v>
      </c>
      <c r="N903">
        <v>3.3536999999999999</v>
      </c>
    </row>
    <row r="904" spans="1:14" x14ac:dyDescent="0.25">
      <c r="A904" t="str">
        <f t="shared" si="81"/>
        <v>J24-G3</v>
      </c>
      <c r="B904" t="str">
        <f t="shared" si="82"/>
        <v>GND</v>
      </c>
      <c r="C904" t="str">
        <f t="shared" si="83"/>
        <v>J24-GND</v>
      </c>
      <c r="D904" t="str">
        <f t="shared" si="84"/>
        <v>J24-G3</v>
      </c>
      <c r="E904" t="s">
        <v>868</v>
      </c>
      <c r="F904" t="s">
        <v>1056</v>
      </c>
      <c r="G904" t="s">
        <v>294</v>
      </c>
      <c r="L904" t="s">
        <v>1996</v>
      </c>
      <c r="M904" t="s">
        <v>288</v>
      </c>
      <c r="N904">
        <v>5.2070999999999996</v>
      </c>
    </row>
    <row r="905" spans="1:14" x14ac:dyDescent="0.25">
      <c r="A905" t="str">
        <f t="shared" si="81"/>
        <v>J24-G4</v>
      </c>
      <c r="B905" t="str">
        <f t="shared" si="82"/>
        <v>GND</v>
      </c>
      <c r="C905" t="str">
        <f t="shared" si="83"/>
        <v>J24-GND</v>
      </c>
      <c r="D905" t="str">
        <f t="shared" si="84"/>
        <v>J24-G4</v>
      </c>
      <c r="E905" t="s">
        <v>868</v>
      </c>
      <c r="F905" t="s">
        <v>1406</v>
      </c>
      <c r="G905" t="s">
        <v>294</v>
      </c>
      <c r="L905" t="s">
        <v>1997</v>
      </c>
      <c r="M905" t="s">
        <v>288</v>
      </c>
      <c r="N905">
        <v>17.636600000000001</v>
      </c>
    </row>
    <row r="906" spans="1:14" x14ac:dyDescent="0.25">
      <c r="A906" t="str">
        <f t="shared" si="81"/>
        <v>J25-1</v>
      </c>
      <c r="B906" t="str">
        <f t="shared" si="82"/>
        <v>GND</v>
      </c>
      <c r="C906" t="str">
        <f t="shared" si="83"/>
        <v>J25-GND</v>
      </c>
      <c r="D906" t="str">
        <f t="shared" si="84"/>
        <v>J25-1</v>
      </c>
      <c r="E906" t="s">
        <v>871</v>
      </c>
      <c r="F906">
        <v>1</v>
      </c>
      <c r="G906" t="s">
        <v>294</v>
      </c>
      <c r="L906" t="s">
        <v>1998</v>
      </c>
      <c r="M906" t="s">
        <v>288</v>
      </c>
      <c r="N906">
        <v>115.8899</v>
      </c>
    </row>
    <row r="907" spans="1:14" x14ac:dyDescent="0.25">
      <c r="A907" t="str">
        <f t="shared" si="81"/>
        <v>J25-2</v>
      </c>
      <c r="B907" t="str">
        <f t="shared" si="82"/>
        <v>3.3V</v>
      </c>
      <c r="C907" t="str">
        <f t="shared" si="83"/>
        <v>J25-3.3V</v>
      </c>
      <c r="D907" t="str">
        <f t="shared" si="84"/>
        <v>J25-2</v>
      </c>
      <c r="E907" t="s">
        <v>871</v>
      </c>
      <c r="F907">
        <v>2</v>
      </c>
      <c r="G907" t="s">
        <v>358</v>
      </c>
      <c r="L907" t="s">
        <v>1999</v>
      </c>
      <c r="M907" t="s">
        <v>288</v>
      </c>
      <c r="N907">
        <v>115.8383</v>
      </c>
    </row>
    <row r="908" spans="1:14" x14ac:dyDescent="0.25">
      <c r="A908" t="str">
        <f t="shared" si="81"/>
        <v>J25-3</v>
      </c>
      <c r="B908" t="str">
        <f t="shared" si="82"/>
        <v>GND</v>
      </c>
      <c r="C908" t="str">
        <f t="shared" si="83"/>
        <v>J25-GND</v>
      </c>
      <c r="D908" t="str">
        <f t="shared" si="84"/>
        <v>J25-3</v>
      </c>
      <c r="E908" t="s">
        <v>871</v>
      </c>
      <c r="F908">
        <v>3</v>
      </c>
      <c r="G908" t="s">
        <v>294</v>
      </c>
      <c r="L908" t="s">
        <v>2000</v>
      </c>
      <c r="M908" t="s">
        <v>288</v>
      </c>
      <c r="N908">
        <v>0</v>
      </c>
    </row>
    <row r="909" spans="1:14" x14ac:dyDescent="0.25">
      <c r="A909" t="str">
        <f t="shared" si="81"/>
        <v>J25-4</v>
      </c>
      <c r="B909" t="str">
        <f t="shared" si="82"/>
        <v>ADDA_IO0</v>
      </c>
      <c r="C909" t="str">
        <f t="shared" si="83"/>
        <v>J25-ADDA_IO0</v>
      </c>
      <c r="D909" t="str">
        <f t="shared" si="84"/>
        <v>J25-4</v>
      </c>
      <c r="E909" t="s">
        <v>871</v>
      </c>
      <c r="F909">
        <v>4</v>
      </c>
      <c r="G909" t="s">
        <v>397</v>
      </c>
      <c r="L909" t="s">
        <v>2001</v>
      </c>
      <c r="M909" t="s">
        <v>288</v>
      </c>
      <c r="N909">
        <v>56.786499999999997</v>
      </c>
    </row>
    <row r="910" spans="1:14" x14ac:dyDescent="0.25">
      <c r="A910" t="str">
        <f t="shared" si="81"/>
        <v>J25-5</v>
      </c>
      <c r="B910" t="str">
        <f t="shared" si="82"/>
        <v>GND</v>
      </c>
      <c r="C910" t="str">
        <f t="shared" si="83"/>
        <v>J25-GND</v>
      </c>
      <c r="D910" t="str">
        <f t="shared" si="84"/>
        <v>J25-5</v>
      </c>
      <c r="E910" t="s">
        <v>871</v>
      </c>
      <c r="F910">
        <v>5</v>
      </c>
      <c r="G910" t="s">
        <v>294</v>
      </c>
      <c r="L910" t="s">
        <v>2002</v>
      </c>
      <c r="M910" t="s">
        <v>288</v>
      </c>
      <c r="N910">
        <v>54.674100000000003</v>
      </c>
    </row>
    <row r="911" spans="1:14" x14ac:dyDescent="0.25">
      <c r="A911" t="str">
        <f t="shared" si="81"/>
        <v>J25-6</v>
      </c>
      <c r="B911" t="str">
        <f t="shared" si="82"/>
        <v>ADDA_IO1</v>
      </c>
      <c r="C911" t="str">
        <f t="shared" si="83"/>
        <v>J25-ADDA_IO1</v>
      </c>
      <c r="D911" t="str">
        <f t="shared" si="84"/>
        <v>J25-6</v>
      </c>
      <c r="E911" t="s">
        <v>871</v>
      </c>
      <c r="F911">
        <v>6</v>
      </c>
      <c r="G911" t="s">
        <v>400</v>
      </c>
      <c r="L911" t="s">
        <v>2003</v>
      </c>
      <c r="M911" t="s">
        <v>288</v>
      </c>
      <c r="N911">
        <v>49.1175</v>
      </c>
    </row>
    <row r="912" spans="1:14" x14ac:dyDescent="0.25">
      <c r="A912" t="str">
        <f t="shared" si="81"/>
        <v>J25-7</v>
      </c>
      <c r="B912" t="str">
        <f t="shared" si="82"/>
        <v>GND</v>
      </c>
      <c r="C912" t="str">
        <f t="shared" si="83"/>
        <v>J25-GND</v>
      </c>
      <c r="D912" t="str">
        <f t="shared" si="84"/>
        <v>J25-7</v>
      </c>
      <c r="E912" t="s">
        <v>871</v>
      </c>
      <c r="F912">
        <v>7</v>
      </c>
      <c r="G912" t="s">
        <v>294</v>
      </c>
      <c r="L912" t="s">
        <v>2004</v>
      </c>
      <c r="M912" t="s">
        <v>288</v>
      </c>
      <c r="N912">
        <v>53.9452</v>
      </c>
    </row>
    <row r="913" spans="1:14" x14ac:dyDescent="0.25">
      <c r="A913" t="str">
        <f t="shared" si="81"/>
        <v>J25-8</v>
      </c>
      <c r="B913" t="str">
        <f t="shared" si="82"/>
        <v>ADDA_IO2</v>
      </c>
      <c r="C913" t="str">
        <f t="shared" si="83"/>
        <v>J25-ADDA_IO2</v>
      </c>
      <c r="D913" t="str">
        <f t="shared" si="84"/>
        <v>J25-8</v>
      </c>
      <c r="E913" t="s">
        <v>871</v>
      </c>
      <c r="F913">
        <v>8</v>
      </c>
      <c r="G913" t="s">
        <v>402</v>
      </c>
      <c r="L913" t="s">
        <v>2005</v>
      </c>
      <c r="M913" t="s">
        <v>288</v>
      </c>
      <c r="N913">
        <v>17.3139</v>
      </c>
    </row>
    <row r="914" spans="1:14" x14ac:dyDescent="0.25">
      <c r="A914" t="str">
        <f t="shared" si="81"/>
        <v>J25-9</v>
      </c>
      <c r="B914" t="str">
        <f t="shared" si="82"/>
        <v>GND</v>
      </c>
      <c r="C914" t="str">
        <f t="shared" si="83"/>
        <v>J25-GND</v>
      </c>
      <c r="D914" t="str">
        <f t="shared" si="84"/>
        <v>J25-9</v>
      </c>
      <c r="E914" t="s">
        <v>871</v>
      </c>
      <c r="F914">
        <v>9</v>
      </c>
      <c r="G914" t="s">
        <v>294</v>
      </c>
      <c r="L914" t="s">
        <v>2006</v>
      </c>
      <c r="M914" t="s">
        <v>288</v>
      </c>
      <c r="N914">
        <v>135.22450000000001</v>
      </c>
    </row>
    <row r="915" spans="1:14" x14ac:dyDescent="0.25">
      <c r="A915" t="str">
        <f t="shared" si="81"/>
        <v>J25-10</v>
      </c>
      <c r="B915" t="str">
        <f t="shared" si="82"/>
        <v>ADDA_IO3</v>
      </c>
      <c r="C915" t="str">
        <f t="shared" si="83"/>
        <v>J25-ADDA_IO3</v>
      </c>
      <c r="D915" t="str">
        <f t="shared" si="84"/>
        <v>J25-10</v>
      </c>
      <c r="E915" t="s">
        <v>871</v>
      </c>
      <c r="F915">
        <v>10</v>
      </c>
      <c r="G915" t="s">
        <v>405</v>
      </c>
      <c r="L915" t="s">
        <v>2007</v>
      </c>
      <c r="M915" t="s">
        <v>288</v>
      </c>
      <c r="N915">
        <v>132.64189999999999</v>
      </c>
    </row>
    <row r="916" spans="1:14" x14ac:dyDescent="0.25">
      <c r="A916" t="str">
        <f t="shared" si="81"/>
        <v>J25-11</v>
      </c>
      <c r="B916" t="str">
        <f t="shared" si="82"/>
        <v>GND</v>
      </c>
      <c r="C916" t="str">
        <f t="shared" si="83"/>
        <v>J25-GND</v>
      </c>
      <c r="D916" t="str">
        <f t="shared" si="84"/>
        <v>J25-11</v>
      </c>
      <c r="E916" t="s">
        <v>871</v>
      </c>
      <c r="F916">
        <v>11</v>
      </c>
      <c r="G916" t="s">
        <v>294</v>
      </c>
      <c r="L916" t="s">
        <v>2008</v>
      </c>
      <c r="M916" t="s">
        <v>288</v>
      </c>
      <c r="N916">
        <v>29.262699999999999</v>
      </c>
    </row>
    <row r="917" spans="1:14" x14ac:dyDescent="0.25">
      <c r="A917" t="str">
        <f t="shared" si="81"/>
        <v>J25-12</v>
      </c>
      <c r="B917" t="str">
        <f t="shared" si="82"/>
        <v>ADDA_IO4</v>
      </c>
      <c r="C917" t="str">
        <f t="shared" si="83"/>
        <v>J25-ADDA_IO4</v>
      </c>
      <c r="D917" t="str">
        <f t="shared" si="84"/>
        <v>J25-12</v>
      </c>
      <c r="E917" t="s">
        <v>871</v>
      </c>
      <c r="F917">
        <v>12</v>
      </c>
      <c r="G917" t="s">
        <v>408</v>
      </c>
      <c r="L917" t="s">
        <v>2009</v>
      </c>
      <c r="M917" t="s">
        <v>288</v>
      </c>
      <c r="N917">
        <v>30.728100000000001</v>
      </c>
    </row>
    <row r="918" spans="1:14" x14ac:dyDescent="0.25">
      <c r="A918" t="str">
        <f t="shared" si="81"/>
        <v>J25-13</v>
      </c>
      <c r="B918" t="str">
        <f t="shared" si="82"/>
        <v>GND</v>
      </c>
      <c r="C918" t="str">
        <f t="shared" si="83"/>
        <v>J25-GND</v>
      </c>
      <c r="D918" t="str">
        <f t="shared" si="84"/>
        <v>J25-13</v>
      </c>
      <c r="E918" t="s">
        <v>871</v>
      </c>
      <c r="F918">
        <v>13</v>
      </c>
      <c r="G918" t="s">
        <v>294</v>
      </c>
      <c r="L918" t="s">
        <v>2010</v>
      </c>
      <c r="M918" t="s">
        <v>288</v>
      </c>
      <c r="N918">
        <v>88.492400000000004</v>
      </c>
    </row>
    <row r="919" spans="1:14" x14ac:dyDescent="0.25">
      <c r="A919" t="str">
        <f t="shared" si="81"/>
        <v>J25-14</v>
      </c>
      <c r="B919" t="str">
        <f t="shared" si="82"/>
        <v>ADDA_IO5</v>
      </c>
      <c r="C919" t="str">
        <f t="shared" si="83"/>
        <v>J25-ADDA_IO5</v>
      </c>
      <c r="D919" t="str">
        <f t="shared" si="84"/>
        <v>J25-14</v>
      </c>
      <c r="E919" t="s">
        <v>871</v>
      </c>
      <c r="F919">
        <v>14</v>
      </c>
      <c r="G919" t="s">
        <v>410</v>
      </c>
      <c r="L919" t="s">
        <v>2011</v>
      </c>
      <c r="M919" t="s">
        <v>288</v>
      </c>
      <c r="N919">
        <v>88.492400000000004</v>
      </c>
    </row>
    <row r="920" spans="1:14" x14ac:dyDescent="0.25">
      <c r="A920" t="str">
        <f t="shared" si="81"/>
        <v>J25-15</v>
      </c>
      <c r="B920" t="str">
        <f t="shared" si="82"/>
        <v>GND</v>
      </c>
      <c r="C920" t="str">
        <f t="shared" si="83"/>
        <v>J25-GND</v>
      </c>
      <c r="D920" t="str">
        <f t="shared" si="84"/>
        <v>J25-15</v>
      </c>
      <c r="E920" t="s">
        <v>871</v>
      </c>
      <c r="F920">
        <v>15</v>
      </c>
      <c r="G920" t="s">
        <v>294</v>
      </c>
      <c r="L920" t="s">
        <v>2012</v>
      </c>
      <c r="M920" t="s">
        <v>288</v>
      </c>
      <c r="N920">
        <v>5.4275000000000002</v>
      </c>
    </row>
    <row r="921" spans="1:14" x14ac:dyDescent="0.25">
      <c r="A921" t="str">
        <f t="shared" si="81"/>
        <v>J25-16</v>
      </c>
      <c r="B921" t="str">
        <f t="shared" si="82"/>
        <v>ADDA_IO6</v>
      </c>
      <c r="C921" t="str">
        <f t="shared" si="83"/>
        <v>J25-ADDA_IO6</v>
      </c>
      <c r="D921" t="str">
        <f t="shared" si="84"/>
        <v>J25-16</v>
      </c>
      <c r="E921" t="s">
        <v>871</v>
      </c>
      <c r="F921">
        <v>16</v>
      </c>
      <c r="G921" t="s">
        <v>413</v>
      </c>
      <c r="L921" t="s">
        <v>2013</v>
      </c>
      <c r="M921" t="s">
        <v>288</v>
      </c>
      <c r="N921">
        <v>4.9474999999999998</v>
      </c>
    </row>
    <row r="922" spans="1:14" x14ac:dyDescent="0.25">
      <c r="A922" t="str">
        <f t="shared" si="81"/>
        <v>J25-17</v>
      </c>
      <c r="B922" t="str">
        <f t="shared" si="82"/>
        <v>GND</v>
      </c>
      <c r="C922" t="str">
        <f t="shared" si="83"/>
        <v>J25-GND</v>
      </c>
      <c r="D922" t="str">
        <f t="shared" si="84"/>
        <v>J25-17</v>
      </c>
      <c r="E922" t="s">
        <v>871</v>
      </c>
      <c r="F922">
        <v>17</v>
      </c>
      <c r="G922" t="s">
        <v>294</v>
      </c>
      <c r="L922" t="s">
        <v>2014</v>
      </c>
      <c r="M922" t="s">
        <v>288</v>
      </c>
      <c r="N922">
        <v>19.2803</v>
      </c>
    </row>
    <row r="923" spans="1:14" x14ac:dyDescent="0.25">
      <c r="A923" t="str">
        <f t="shared" si="81"/>
        <v>J25-18</v>
      </c>
      <c r="B923" t="str">
        <f t="shared" si="82"/>
        <v>ADDA_IO7</v>
      </c>
      <c r="C923" t="str">
        <f t="shared" si="83"/>
        <v>J25-ADDA_IO7</v>
      </c>
      <c r="D923" t="str">
        <f t="shared" si="84"/>
        <v>J25-18</v>
      </c>
      <c r="E923" t="s">
        <v>871</v>
      </c>
      <c r="F923">
        <v>18</v>
      </c>
      <c r="G923" t="s">
        <v>415</v>
      </c>
      <c r="L923" t="s">
        <v>1799</v>
      </c>
      <c r="M923" t="s">
        <v>288</v>
      </c>
      <c r="N923">
        <v>11.270300000000001</v>
      </c>
    </row>
    <row r="924" spans="1:14" x14ac:dyDescent="0.25">
      <c r="A924" t="str">
        <f t="shared" si="81"/>
        <v>J25-19</v>
      </c>
      <c r="B924" t="str">
        <f t="shared" si="82"/>
        <v>GND</v>
      </c>
      <c r="C924" t="str">
        <f t="shared" si="83"/>
        <v>J25-GND</v>
      </c>
      <c r="D924" t="str">
        <f t="shared" si="84"/>
        <v>J25-19</v>
      </c>
      <c r="E924" t="s">
        <v>871</v>
      </c>
      <c r="F924">
        <v>19</v>
      </c>
      <c r="G924" t="s">
        <v>294</v>
      </c>
      <c r="L924" t="s">
        <v>1779</v>
      </c>
      <c r="M924" t="s">
        <v>288</v>
      </c>
      <c r="N924">
        <v>260.27960000000002</v>
      </c>
    </row>
    <row r="925" spans="1:14" x14ac:dyDescent="0.25">
      <c r="A925" t="str">
        <f t="shared" si="81"/>
        <v>J25-20</v>
      </c>
      <c r="B925" t="str">
        <f t="shared" si="82"/>
        <v>GND</v>
      </c>
      <c r="C925" t="str">
        <f t="shared" si="83"/>
        <v>J25-GND</v>
      </c>
      <c r="D925" t="str">
        <f t="shared" si="84"/>
        <v>J25-20</v>
      </c>
      <c r="E925" t="s">
        <v>871</v>
      </c>
      <c r="F925">
        <v>20</v>
      </c>
      <c r="G925" t="s">
        <v>294</v>
      </c>
      <c r="L925" t="s">
        <v>2015</v>
      </c>
      <c r="M925" t="s">
        <v>288</v>
      </c>
      <c r="N925">
        <v>19.288</v>
      </c>
    </row>
    <row r="926" spans="1:14" x14ac:dyDescent="0.25">
      <c r="A926" t="str">
        <f t="shared" si="81"/>
        <v>J27-1</v>
      </c>
      <c r="B926" t="str">
        <f t="shared" si="82"/>
        <v>NetF1_1</v>
      </c>
      <c r="C926" t="str">
        <f t="shared" si="83"/>
        <v>J27-NetF1_1</v>
      </c>
      <c r="D926" t="str">
        <f t="shared" si="84"/>
        <v>J27-1</v>
      </c>
      <c r="E926" t="s">
        <v>874</v>
      </c>
      <c r="F926">
        <v>1</v>
      </c>
      <c r="G926" t="s">
        <v>1792</v>
      </c>
      <c r="L926" t="s">
        <v>1800</v>
      </c>
      <c r="M926" t="s">
        <v>288</v>
      </c>
      <c r="N926">
        <v>11.073</v>
      </c>
    </row>
    <row r="927" spans="1:14" x14ac:dyDescent="0.25">
      <c r="A927" t="str">
        <f t="shared" si="81"/>
        <v>J27-2</v>
      </c>
      <c r="B927" t="str">
        <f t="shared" si="82"/>
        <v>NetF1_1</v>
      </c>
      <c r="C927" t="str">
        <f t="shared" si="83"/>
        <v>J27-NetF1_1</v>
      </c>
      <c r="D927" t="str">
        <f t="shared" si="84"/>
        <v>J27-2</v>
      </c>
      <c r="E927" t="s">
        <v>874</v>
      </c>
      <c r="F927">
        <v>2</v>
      </c>
      <c r="G927" t="s">
        <v>1792</v>
      </c>
      <c r="L927" t="s">
        <v>1776</v>
      </c>
      <c r="M927" t="s">
        <v>288</v>
      </c>
      <c r="N927">
        <v>256.76830000000001</v>
      </c>
    </row>
    <row r="928" spans="1:14" x14ac:dyDescent="0.25">
      <c r="A928" t="str">
        <f t="shared" si="81"/>
        <v>J27-3</v>
      </c>
      <c r="B928" t="str">
        <f t="shared" si="82"/>
        <v>NetF1_1</v>
      </c>
      <c r="C928" t="str">
        <f t="shared" si="83"/>
        <v>J27-NetF1_1</v>
      </c>
      <c r="D928" t="str">
        <f t="shared" si="84"/>
        <v>J27-3</v>
      </c>
      <c r="E928" t="s">
        <v>874</v>
      </c>
      <c r="F928">
        <v>3</v>
      </c>
      <c r="G928" t="s">
        <v>1792</v>
      </c>
      <c r="L928" t="s">
        <v>2016</v>
      </c>
      <c r="M928" t="s">
        <v>288</v>
      </c>
      <c r="N928">
        <v>147.80500000000001</v>
      </c>
    </row>
    <row r="929" spans="1:14" x14ac:dyDescent="0.25">
      <c r="A929" t="str">
        <f t="shared" si="81"/>
        <v>J27-4</v>
      </c>
      <c r="B929" t="str">
        <f t="shared" si="82"/>
        <v>12VAGND</v>
      </c>
      <c r="C929" t="str">
        <f t="shared" si="83"/>
        <v>J27-12VAGND</v>
      </c>
      <c r="D929" t="str">
        <f t="shared" si="84"/>
        <v>J27-4</v>
      </c>
      <c r="E929" t="s">
        <v>874</v>
      </c>
      <c r="F929">
        <v>4</v>
      </c>
      <c r="G929" t="s">
        <v>328</v>
      </c>
      <c r="L929" t="s">
        <v>2017</v>
      </c>
      <c r="M929" t="s">
        <v>288</v>
      </c>
      <c r="N929">
        <v>2.7139000000000002</v>
      </c>
    </row>
    <row r="930" spans="1:14" x14ac:dyDescent="0.25">
      <c r="A930" t="str">
        <f t="shared" si="81"/>
        <v>J27-5</v>
      </c>
      <c r="B930" t="str">
        <f t="shared" si="82"/>
        <v>12VAGND</v>
      </c>
      <c r="C930" t="str">
        <f t="shared" si="83"/>
        <v>J27-12VAGND</v>
      </c>
      <c r="D930" t="str">
        <f t="shared" si="84"/>
        <v>J27-5</v>
      </c>
      <c r="E930" t="s">
        <v>874</v>
      </c>
      <c r="F930">
        <v>5</v>
      </c>
      <c r="G930" t="s">
        <v>328</v>
      </c>
      <c r="L930" t="s">
        <v>2018</v>
      </c>
      <c r="M930" t="s">
        <v>288</v>
      </c>
      <c r="N930">
        <v>153.2166</v>
      </c>
    </row>
    <row r="931" spans="1:14" x14ac:dyDescent="0.25">
      <c r="A931" t="str">
        <f t="shared" si="81"/>
        <v>J27-6</v>
      </c>
      <c r="B931" t="str">
        <f t="shared" si="82"/>
        <v>12VAGND</v>
      </c>
      <c r="C931" t="str">
        <f t="shared" si="83"/>
        <v>J27-12VAGND</v>
      </c>
      <c r="D931" t="str">
        <f t="shared" si="84"/>
        <v>J27-6</v>
      </c>
      <c r="E931" t="s">
        <v>874</v>
      </c>
      <c r="F931">
        <v>6</v>
      </c>
      <c r="G931" t="s">
        <v>328</v>
      </c>
      <c r="L931" t="s">
        <v>2019</v>
      </c>
      <c r="M931" t="s">
        <v>288</v>
      </c>
      <c r="N931">
        <v>157.608</v>
      </c>
    </row>
    <row r="932" spans="1:14" x14ac:dyDescent="0.25">
      <c r="A932" t="str">
        <f t="shared" si="81"/>
        <v>J28-1</v>
      </c>
      <c r="B932" t="str">
        <f t="shared" si="82"/>
        <v>NetC218_2</v>
      </c>
      <c r="C932" t="str">
        <f t="shared" si="83"/>
        <v>J28-NetC218_2</v>
      </c>
      <c r="D932" t="str">
        <f t="shared" si="84"/>
        <v>J28-1</v>
      </c>
      <c r="E932" t="s">
        <v>877</v>
      </c>
      <c r="F932">
        <v>1</v>
      </c>
      <c r="G932" t="s">
        <v>1655</v>
      </c>
      <c r="L932" t="s">
        <v>2020</v>
      </c>
      <c r="M932" t="s">
        <v>288</v>
      </c>
      <c r="N932">
        <v>152.68180000000001</v>
      </c>
    </row>
    <row r="933" spans="1:14" x14ac:dyDescent="0.25">
      <c r="A933" t="str">
        <f t="shared" si="81"/>
        <v>J28-2</v>
      </c>
      <c r="B933" t="str">
        <f t="shared" si="82"/>
        <v>PHY1_MDI2_N</v>
      </c>
      <c r="C933" t="str">
        <f t="shared" si="83"/>
        <v>J28-PHY1_MDI2_N</v>
      </c>
      <c r="D933" t="str">
        <f t="shared" si="84"/>
        <v>J28-2</v>
      </c>
      <c r="E933" t="s">
        <v>877</v>
      </c>
      <c r="F933">
        <v>2</v>
      </c>
      <c r="G933" t="s">
        <v>1969</v>
      </c>
      <c r="L933" t="s">
        <v>2021</v>
      </c>
      <c r="M933" t="s">
        <v>288</v>
      </c>
      <c r="N933">
        <v>153.74610000000001</v>
      </c>
    </row>
    <row r="934" spans="1:14" x14ac:dyDescent="0.25">
      <c r="A934" t="str">
        <f t="shared" si="81"/>
        <v>J28-3</v>
      </c>
      <c r="B934" t="str">
        <f t="shared" si="82"/>
        <v>PHY1_MDI2_P</v>
      </c>
      <c r="C934" t="str">
        <f t="shared" si="83"/>
        <v>J28-PHY1_MDI2_P</v>
      </c>
      <c r="D934" t="str">
        <f t="shared" si="84"/>
        <v>J28-3</v>
      </c>
      <c r="E934" t="s">
        <v>877</v>
      </c>
      <c r="F934">
        <v>3</v>
      </c>
      <c r="G934" t="s">
        <v>1971</v>
      </c>
      <c r="L934" t="s">
        <v>2022</v>
      </c>
      <c r="M934" t="s">
        <v>288</v>
      </c>
      <c r="N934">
        <v>156.34450000000001</v>
      </c>
    </row>
    <row r="935" spans="1:14" x14ac:dyDescent="0.25">
      <c r="A935" t="str">
        <f t="shared" si="81"/>
        <v>J28-4</v>
      </c>
      <c r="B935" t="str">
        <f t="shared" si="82"/>
        <v>PHY1_MDI1_P</v>
      </c>
      <c r="C935" t="str">
        <f t="shared" si="83"/>
        <v>J28-PHY1_MDI1_P</v>
      </c>
      <c r="D935" t="str">
        <f t="shared" si="84"/>
        <v>J28-4</v>
      </c>
      <c r="E935" t="s">
        <v>877</v>
      </c>
      <c r="F935">
        <v>4</v>
      </c>
      <c r="G935" t="s">
        <v>1967</v>
      </c>
      <c r="L935" t="s">
        <v>2023</v>
      </c>
      <c r="M935" t="s">
        <v>288</v>
      </c>
      <c r="N935">
        <v>158.3954</v>
      </c>
    </row>
    <row r="936" spans="1:14" x14ac:dyDescent="0.25">
      <c r="A936" t="str">
        <f t="shared" si="81"/>
        <v>J28-5</v>
      </c>
      <c r="B936" t="str">
        <f t="shared" si="82"/>
        <v>PHY1_MDI1_N</v>
      </c>
      <c r="C936" t="str">
        <f t="shared" si="83"/>
        <v>J28-PHY1_MDI1_N</v>
      </c>
      <c r="D936" t="str">
        <f t="shared" si="84"/>
        <v>J28-5</v>
      </c>
      <c r="E936" t="s">
        <v>877</v>
      </c>
      <c r="F936">
        <v>5</v>
      </c>
      <c r="G936" t="s">
        <v>1965</v>
      </c>
      <c r="L936" t="s">
        <v>1991</v>
      </c>
      <c r="M936" t="s">
        <v>288</v>
      </c>
      <c r="N936">
        <v>164.94739999999999</v>
      </c>
    </row>
    <row r="937" spans="1:14" x14ac:dyDescent="0.25">
      <c r="A937" t="str">
        <f t="shared" si="81"/>
        <v>J28-6</v>
      </c>
      <c r="B937" t="str">
        <f t="shared" si="82"/>
        <v>NetC219_2</v>
      </c>
      <c r="C937" t="str">
        <f t="shared" si="83"/>
        <v>J28-NetC219_2</v>
      </c>
      <c r="D937" t="str">
        <f t="shared" si="84"/>
        <v>J28-6</v>
      </c>
      <c r="E937" t="s">
        <v>877</v>
      </c>
      <c r="F937">
        <v>6</v>
      </c>
      <c r="G937" t="s">
        <v>1657</v>
      </c>
      <c r="L937" t="s">
        <v>2024</v>
      </c>
      <c r="M937" t="s">
        <v>288</v>
      </c>
      <c r="N937">
        <v>1.1100000000000001</v>
      </c>
    </row>
    <row r="938" spans="1:14" x14ac:dyDescent="0.25">
      <c r="A938" t="str">
        <f t="shared" si="81"/>
        <v>J28-7</v>
      </c>
      <c r="B938" t="str">
        <f t="shared" si="82"/>
        <v>NetC217_2</v>
      </c>
      <c r="C938" t="str">
        <f t="shared" si="83"/>
        <v>J28-NetC217_2</v>
      </c>
      <c r="D938" t="str">
        <f t="shared" si="84"/>
        <v>J28-7</v>
      </c>
      <c r="E938" t="s">
        <v>877</v>
      </c>
      <c r="F938">
        <v>7</v>
      </c>
      <c r="G938" t="s">
        <v>1653</v>
      </c>
      <c r="L938" t="s">
        <v>2025</v>
      </c>
      <c r="M938" t="s">
        <v>288</v>
      </c>
      <c r="N938">
        <v>1.4927999999999999</v>
      </c>
    </row>
    <row r="939" spans="1:14" x14ac:dyDescent="0.25">
      <c r="A939" t="str">
        <f t="shared" si="81"/>
        <v>J28-8</v>
      </c>
      <c r="B939" t="str">
        <f t="shared" si="82"/>
        <v>PHY1_MDI3_P</v>
      </c>
      <c r="C939" t="str">
        <f t="shared" si="83"/>
        <v>J28-PHY1_MDI3_P</v>
      </c>
      <c r="D939" t="str">
        <f t="shared" si="84"/>
        <v>J28-8</v>
      </c>
      <c r="E939" t="s">
        <v>877</v>
      </c>
      <c r="F939">
        <v>8</v>
      </c>
      <c r="G939" t="s">
        <v>1973</v>
      </c>
      <c r="L939" t="s">
        <v>2026</v>
      </c>
      <c r="M939" t="s">
        <v>288</v>
      </c>
      <c r="N939">
        <v>1.4514</v>
      </c>
    </row>
    <row r="940" spans="1:14" x14ac:dyDescent="0.25">
      <c r="A940" t="str">
        <f t="shared" si="81"/>
        <v>J28-9</v>
      </c>
      <c r="B940" t="str">
        <f t="shared" si="82"/>
        <v>PHY1_MDI3_N</v>
      </c>
      <c r="C940" t="str">
        <f t="shared" si="83"/>
        <v>J28-PHY1_MDI3_N</v>
      </c>
      <c r="D940" t="str">
        <f t="shared" si="84"/>
        <v>J28-9</v>
      </c>
      <c r="E940" t="s">
        <v>877</v>
      </c>
      <c r="F940">
        <v>9</v>
      </c>
      <c r="G940" t="s">
        <v>1972</v>
      </c>
      <c r="L940" t="s">
        <v>2027</v>
      </c>
      <c r="M940" t="s">
        <v>288</v>
      </c>
      <c r="N940">
        <v>1.1100000000000001</v>
      </c>
    </row>
    <row r="941" spans="1:14" x14ac:dyDescent="0.25">
      <c r="A941" t="str">
        <f t="shared" si="81"/>
        <v>J28-10</v>
      </c>
      <c r="B941" t="str">
        <f t="shared" si="82"/>
        <v>PHY1_MDI0_N</v>
      </c>
      <c r="C941" t="str">
        <f t="shared" si="83"/>
        <v>J28-PHY1_MDI0_N</v>
      </c>
      <c r="D941" t="str">
        <f t="shared" si="84"/>
        <v>J28-10</v>
      </c>
      <c r="E941" t="s">
        <v>877</v>
      </c>
      <c r="F941">
        <v>10</v>
      </c>
      <c r="G941" t="s">
        <v>1961</v>
      </c>
      <c r="L941" t="s">
        <v>2028</v>
      </c>
      <c r="M941" t="s">
        <v>288</v>
      </c>
      <c r="N941">
        <v>1.4514</v>
      </c>
    </row>
    <row r="942" spans="1:14" x14ac:dyDescent="0.25">
      <c r="A942" t="str">
        <f t="shared" si="81"/>
        <v>J28-11</v>
      </c>
      <c r="B942" t="str">
        <f t="shared" si="82"/>
        <v>PHY1_MDI0_P</v>
      </c>
      <c r="C942" t="str">
        <f t="shared" si="83"/>
        <v>J28-PHY1_MDI0_P</v>
      </c>
      <c r="D942" t="str">
        <f t="shared" si="84"/>
        <v>J28-11</v>
      </c>
      <c r="E942" t="s">
        <v>877</v>
      </c>
      <c r="F942">
        <v>11</v>
      </c>
      <c r="G942" t="s">
        <v>1963</v>
      </c>
      <c r="L942" t="s">
        <v>2029</v>
      </c>
      <c r="M942" t="s">
        <v>288</v>
      </c>
      <c r="N942">
        <v>1.4927999999999999</v>
      </c>
    </row>
    <row r="943" spans="1:14" x14ac:dyDescent="0.25">
      <c r="A943" t="str">
        <f t="shared" si="81"/>
        <v>J28-12</v>
      </c>
      <c r="B943" t="str">
        <f t="shared" si="82"/>
        <v>NetC220_2</v>
      </c>
      <c r="C943" t="str">
        <f t="shared" si="83"/>
        <v>J28-NetC220_2</v>
      </c>
      <c r="D943" t="str">
        <f t="shared" si="84"/>
        <v>J28-12</v>
      </c>
      <c r="E943" t="s">
        <v>877</v>
      </c>
      <c r="F943">
        <v>12</v>
      </c>
      <c r="G943" t="s">
        <v>1659</v>
      </c>
      <c r="L943" t="s">
        <v>2030</v>
      </c>
      <c r="M943" t="s">
        <v>288</v>
      </c>
      <c r="N943">
        <v>19.1783</v>
      </c>
    </row>
    <row r="944" spans="1:14" x14ac:dyDescent="0.25">
      <c r="A944" t="str">
        <f t="shared" si="81"/>
        <v>J28-13</v>
      </c>
      <c r="B944" t="str">
        <f t="shared" si="82"/>
        <v>NetJ28_13</v>
      </c>
      <c r="C944" t="str">
        <f t="shared" si="83"/>
        <v>J28-NetJ28_13</v>
      </c>
      <c r="D944" t="str">
        <f t="shared" si="84"/>
        <v>J28-13</v>
      </c>
      <c r="E944" t="s">
        <v>877</v>
      </c>
      <c r="F944">
        <v>13</v>
      </c>
      <c r="G944" t="s">
        <v>2031</v>
      </c>
      <c r="L944" t="s">
        <v>2032</v>
      </c>
      <c r="M944" t="s">
        <v>288</v>
      </c>
      <c r="N944">
        <v>21.334800000000001</v>
      </c>
    </row>
    <row r="945" spans="1:14" x14ac:dyDescent="0.25">
      <c r="A945" t="str">
        <f t="shared" si="81"/>
        <v>J28-14</v>
      </c>
      <c r="B945" t="str">
        <f t="shared" si="82"/>
        <v>NetJ28_14</v>
      </c>
      <c r="C945" t="str">
        <f t="shared" si="83"/>
        <v>J28-NetJ28_14</v>
      </c>
      <c r="D945" t="str">
        <f t="shared" si="84"/>
        <v>J28-14</v>
      </c>
      <c r="E945" t="s">
        <v>877</v>
      </c>
      <c r="F945">
        <v>14</v>
      </c>
      <c r="G945" t="s">
        <v>2033</v>
      </c>
      <c r="L945" t="s">
        <v>2034</v>
      </c>
      <c r="M945" t="s">
        <v>288</v>
      </c>
      <c r="N945">
        <v>62.185400000000001</v>
      </c>
    </row>
    <row r="946" spans="1:14" x14ac:dyDescent="0.25">
      <c r="A946" t="str">
        <f t="shared" si="81"/>
        <v>J28-15</v>
      </c>
      <c r="B946" t="str">
        <f t="shared" si="82"/>
        <v>PHY1_LED1</v>
      </c>
      <c r="C946" t="str">
        <f t="shared" si="83"/>
        <v>J28-PHY1_LED1</v>
      </c>
      <c r="D946" t="str">
        <f t="shared" si="84"/>
        <v>J28-15</v>
      </c>
      <c r="E946" t="s">
        <v>877</v>
      </c>
      <c r="F946">
        <v>15</v>
      </c>
      <c r="G946" t="s">
        <v>1960</v>
      </c>
      <c r="L946" t="s">
        <v>2035</v>
      </c>
      <c r="M946" t="s">
        <v>288</v>
      </c>
      <c r="N946">
        <v>62.917900000000003</v>
      </c>
    </row>
    <row r="947" spans="1:14" x14ac:dyDescent="0.25">
      <c r="A947" t="str">
        <f t="shared" si="81"/>
        <v>J28-16</v>
      </c>
      <c r="B947" t="str">
        <f t="shared" si="82"/>
        <v>NetJ28_16</v>
      </c>
      <c r="C947" t="str">
        <f t="shared" si="83"/>
        <v>J28-NetJ28_16</v>
      </c>
      <c r="D947" t="str">
        <f t="shared" si="84"/>
        <v>J28-16</v>
      </c>
      <c r="E947" t="s">
        <v>877</v>
      </c>
      <c r="F947">
        <v>16</v>
      </c>
      <c r="G947" t="s">
        <v>1798</v>
      </c>
      <c r="L947" t="s">
        <v>2036</v>
      </c>
      <c r="M947" t="s">
        <v>288</v>
      </c>
      <c r="N947">
        <v>20.404199999999999</v>
      </c>
    </row>
    <row r="948" spans="1:14" x14ac:dyDescent="0.25">
      <c r="A948" t="str">
        <f t="shared" si="81"/>
        <v>J28-17</v>
      </c>
      <c r="B948" t="str">
        <f t="shared" si="82"/>
        <v>ETH_SHIELD</v>
      </c>
      <c r="C948" t="str">
        <f t="shared" si="83"/>
        <v>J28-ETH_SHIELD</v>
      </c>
      <c r="D948" t="str">
        <f t="shared" si="84"/>
        <v>J28-17</v>
      </c>
      <c r="E948" t="s">
        <v>877</v>
      </c>
      <c r="F948">
        <v>17</v>
      </c>
      <c r="G948" t="s">
        <v>968</v>
      </c>
      <c r="L948" t="s">
        <v>2037</v>
      </c>
      <c r="M948" t="s">
        <v>288</v>
      </c>
      <c r="N948">
        <v>21.1312</v>
      </c>
    </row>
    <row r="949" spans="1:14" x14ac:dyDescent="0.25">
      <c r="A949" t="str">
        <f t="shared" si="81"/>
        <v>J28-18</v>
      </c>
      <c r="B949" t="str">
        <f t="shared" si="82"/>
        <v>ETH_SHIELD</v>
      </c>
      <c r="C949" t="str">
        <f t="shared" si="83"/>
        <v>J28-ETH_SHIELD</v>
      </c>
      <c r="D949" t="str">
        <f t="shared" si="84"/>
        <v>J28-18</v>
      </c>
      <c r="E949" t="s">
        <v>877</v>
      </c>
      <c r="F949">
        <v>18</v>
      </c>
      <c r="G949" t="s">
        <v>968</v>
      </c>
      <c r="L949" t="s">
        <v>2038</v>
      </c>
      <c r="M949" t="s">
        <v>288</v>
      </c>
      <c r="N949">
        <v>71.735799999999998</v>
      </c>
    </row>
    <row r="950" spans="1:14" x14ac:dyDescent="0.25">
      <c r="A950" t="str">
        <f t="shared" si="81"/>
        <v>J29-1</v>
      </c>
      <c r="B950" t="str">
        <f t="shared" si="82"/>
        <v>NetF2_1</v>
      </c>
      <c r="C950" t="str">
        <f t="shared" si="83"/>
        <v>J29-NetF2_1</v>
      </c>
      <c r="D950" t="str">
        <f t="shared" si="84"/>
        <v>J29-1</v>
      </c>
      <c r="E950" t="s">
        <v>1486</v>
      </c>
      <c r="F950">
        <v>1</v>
      </c>
      <c r="G950" t="s">
        <v>1793</v>
      </c>
      <c r="L950" t="s">
        <v>2039</v>
      </c>
      <c r="M950" t="s">
        <v>288</v>
      </c>
      <c r="N950">
        <v>71.963999999999999</v>
      </c>
    </row>
    <row r="951" spans="1:14" x14ac:dyDescent="0.25">
      <c r="A951" t="str">
        <f t="shared" si="81"/>
        <v>J29-2</v>
      </c>
      <c r="B951" t="str">
        <f t="shared" si="82"/>
        <v>12VAGND</v>
      </c>
      <c r="C951" t="str">
        <f t="shared" si="83"/>
        <v>J29-12VAGND</v>
      </c>
      <c r="D951" t="str">
        <f t="shared" si="84"/>
        <v>J29-2</v>
      </c>
      <c r="E951" t="s">
        <v>1486</v>
      </c>
      <c r="F951">
        <v>2</v>
      </c>
      <c r="G951" t="s">
        <v>328</v>
      </c>
      <c r="L951" t="s">
        <v>2040</v>
      </c>
      <c r="M951" t="s">
        <v>288</v>
      </c>
      <c r="N951">
        <v>61.026400000000002</v>
      </c>
    </row>
    <row r="952" spans="1:14" x14ac:dyDescent="0.25">
      <c r="A952" t="str">
        <f t="shared" si="81"/>
        <v>J29-3</v>
      </c>
      <c r="B952" t="str">
        <f t="shared" si="82"/>
        <v>12VAGND</v>
      </c>
      <c r="C952" t="str">
        <f t="shared" si="83"/>
        <v>J29-12VAGND</v>
      </c>
      <c r="D952" t="str">
        <f t="shared" si="84"/>
        <v>J29-3</v>
      </c>
      <c r="E952" t="s">
        <v>1486</v>
      </c>
      <c r="F952">
        <v>3</v>
      </c>
      <c r="G952" t="s">
        <v>328</v>
      </c>
      <c r="L952" t="s">
        <v>2041</v>
      </c>
      <c r="M952" t="s">
        <v>288</v>
      </c>
      <c r="N952">
        <v>61.051299999999998</v>
      </c>
    </row>
    <row r="953" spans="1:14" x14ac:dyDescent="0.25">
      <c r="A953" t="str">
        <f t="shared" si="81"/>
        <v>J30-1</v>
      </c>
      <c r="B953" t="str">
        <f t="shared" si="82"/>
        <v>GND</v>
      </c>
      <c r="C953" t="str">
        <f t="shared" si="83"/>
        <v>J30-GND</v>
      </c>
      <c r="D953" t="str">
        <f t="shared" si="84"/>
        <v>J30-1</v>
      </c>
      <c r="E953" t="s">
        <v>880</v>
      </c>
      <c r="F953">
        <v>1</v>
      </c>
      <c r="G953" t="s">
        <v>294</v>
      </c>
      <c r="L953" t="s">
        <v>2042</v>
      </c>
      <c r="M953" t="s">
        <v>288</v>
      </c>
      <c r="N953">
        <v>20.474699999999999</v>
      </c>
    </row>
    <row r="954" spans="1:14" x14ac:dyDescent="0.25">
      <c r="A954" t="str">
        <f t="shared" si="81"/>
        <v>J30-2</v>
      </c>
      <c r="B954" t="str">
        <f t="shared" si="82"/>
        <v>SFPA_TX_FAULT</v>
      </c>
      <c r="C954" t="str">
        <f t="shared" si="83"/>
        <v>J30-SFPA_TX_FAULT</v>
      </c>
      <c r="D954" t="str">
        <f t="shared" si="84"/>
        <v>J30-2</v>
      </c>
      <c r="E954" t="s">
        <v>880</v>
      </c>
      <c r="F954">
        <v>2</v>
      </c>
      <c r="G954" t="s">
        <v>2043</v>
      </c>
      <c r="L954" t="s">
        <v>2043</v>
      </c>
      <c r="M954" t="s">
        <v>288</v>
      </c>
      <c r="N954">
        <v>19.202100000000002</v>
      </c>
    </row>
    <row r="955" spans="1:14" x14ac:dyDescent="0.25">
      <c r="A955" t="str">
        <f t="shared" si="81"/>
        <v>J30-3</v>
      </c>
      <c r="B955" t="str">
        <f t="shared" si="82"/>
        <v>SFPA_TX_DIS</v>
      </c>
      <c r="C955" t="str">
        <f t="shared" si="83"/>
        <v>J30-SFPA_TX_DIS</v>
      </c>
      <c r="D955" t="str">
        <f t="shared" si="84"/>
        <v>J30-3</v>
      </c>
      <c r="E955" t="s">
        <v>880</v>
      </c>
      <c r="F955">
        <v>3</v>
      </c>
      <c r="G955" t="s">
        <v>2042</v>
      </c>
      <c r="L955" t="s">
        <v>2044</v>
      </c>
      <c r="M955" t="s">
        <v>288</v>
      </c>
      <c r="N955">
        <v>164.29679999999999</v>
      </c>
    </row>
    <row r="956" spans="1:14" x14ac:dyDescent="0.25">
      <c r="A956" t="str">
        <f t="shared" si="81"/>
        <v>J30-4</v>
      </c>
      <c r="B956" t="str">
        <f t="shared" si="82"/>
        <v>SFPA_SDA</v>
      </c>
      <c r="C956" t="str">
        <f t="shared" si="83"/>
        <v>J30-SFPA_SDA</v>
      </c>
      <c r="D956" t="str">
        <f t="shared" si="84"/>
        <v>J30-4</v>
      </c>
      <c r="E956" t="s">
        <v>880</v>
      </c>
      <c r="F956">
        <v>4</v>
      </c>
      <c r="G956" t="s">
        <v>2039</v>
      </c>
      <c r="L956" t="s">
        <v>2045</v>
      </c>
      <c r="M956" t="s">
        <v>288</v>
      </c>
      <c r="N956">
        <v>153.3074</v>
      </c>
    </row>
    <row r="957" spans="1:14" x14ac:dyDescent="0.25">
      <c r="A957" t="str">
        <f t="shared" si="81"/>
        <v>J30-5</v>
      </c>
      <c r="B957" t="str">
        <f t="shared" si="82"/>
        <v>SFPA_SCL</v>
      </c>
      <c r="C957" t="str">
        <f t="shared" si="83"/>
        <v>J30-SFPA_SCL</v>
      </c>
      <c r="D957" t="str">
        <f t="shared" si="84"/>
        <v>J30-5</v>
      </c>
      <c r="E957" t="s">
        <v>880</v>
      </c>
      <c r="F957">
        <v>5</v>
      </c>
      <c r="G957" t="s">
        <v>2038</v>
      </c>
      <c r="L957" t="s">
        <v>2046</v>
      </c>
      <c r="M957" t="s">
        <v>288</v>
      </c>
      <c r="N957">
        <v>162.9178</v>
      </c>
    </row>
    <row r="958" spans="1:14" x14ac:dyDescent="0.25">
      <c r="A958" t="str">
        <f t="shared" si="81"/>
        <v>J30-6</v>
      </c>
      <c r="B958" t="str">
        <f t="shared" si="82"/>
        <v>SFPA_M-DEF0</v>
      </c>
      <c r="C958" t="str">
        <f t="shared" si="83"/>
        <v>J30-SFPA_M-DEF0</v>
      </c>
      <c r="D958" t="str">
        <f t="shared" si="84"/>
        <v>J30-6</v>
      </c>
      <c r="E958" t="s">
        <v>880</v>
      </c>
      <c r="F958">
        <v>6</v>
      </c>
      <c r="G958" t="s">
        <v>2032</v>
      </c>
      <c r="L958" t="s">
        <v>2047</v>
      </c>
      <c r="M958" t="s">
        <v>288</v>
      </c>
      <c r="N958">
        <v>164.7081</v>
      </c>
    </row>
    <row r="959" spans="1:14" x14ac:dyDescent="0.25">
      <c r="A959" t="str">
        <f t="shared" si="81"/>
        <v>J30-7</v>
      </c>
      <c r="B959" t="str">
        <f t="shared" si="82"/>
        <v>SFPA_RS0</v>
      </c>
      <c r="C959" t="str">
        <f t="shared" si="83"/>
        <v>J30-SFPA_RS0</v>
      </c>
      <c r="D959" t="str">
        <f t="shared" si="84"/>
        <v>J30-7</v>
      </c>
      <c r="E959" t="s">
        <v>880</v>
      </c>
      <c r="F959">
        <v>7</v>
      </c>
      <c r="G959" t="s">
        <v>2036</v>
      </c>
      <c r="L959" t="s">
        <v>2048</v>
      </c>
      <c r="M959" t="s">
        <v>288</v>
      </c>
      <c r="N959">
        <v>164.02950000000001</v>
      </c>
    </row>
    <row r="960" spans="1:14" x14ac:dyDescent="0.25">
      <c r="A960" t="str">
        <f t="shared" si="81"/>
        <v>J30-8</v>
      </c>
      <c r="B960" t="str">
        <f t="shared" si="82"/>
        <v>SFPA_LOS</v>
      </c>
      <c r="C960" t="str">
        <f t="shared" si="83"/>
        <v>J30-SFPA_LOS</v>
      </c>
      <c r="D960" t="str">
        <f t="shared" si="84"/>
        <v>J30-8</v>
      </c>
      <c r="E960" t="s">
        <v>880</v>
      </c>
      <c r="F960">
        <v>8</v>
      </c>
      <c r="G960" t="s">
        <v>2030</v>
      </c>
      <c r="L960" t="s">
        <v>2049</v>
      </c>
      <c r="M960" t="s">
        <v>288</v>
      </c>
      <c r="N960">
        <v>156.39240000000001</v>
      </c>
    </row>
    <row r="961" spans="1:14" x14ac:dyDescent="0.25">
      <c r="A961" t="str">
        <f t="shared" si="81"/>
        <v>J30-9</v>
      </c>
      <c r="B961" t="str">
        <f t="shared" si="82"/>
        <v>SFPA_RS1</v>
      </c>
      <c r="C961" t="str">
        <f t="shared" si="83"/>
        <v>J30-SFPA_RS1</v>
      </c>
      <c r="D961" t="str">
        <f t="shared" si="84"/>
        <v>J30-9</v>
      </c>
      <c r="E961" t="s">
        <v>880</v>
      </c>
      <c r="F961">
        <v>9</v>
      </c>
      <c r="G961" t="s">
        <v>2037</v>
      </c>
      <c r="L961" t="s">
        <v>2050</v>
      </c>
      <c r="M961" t="s">
        <v>288</v>
      </c>
      <c r="N961">
        <v>28.188400000000001</v>
      </c>
    </row>
    <row r="962" spans="1:14" x14ac:dyDescent="0.25">
      <c r="A962" t="str">
        <f t="shared" si="81"/>
        <v>J30-10</v>
      </c>
      <c r="B962" t="str">
        <f t="shared" si="82"/>
        <v>GND</v>
      </c>
      <c r="C962" t="str">
        <f t="shared" si="83"/>
        <v>J30-GND</v>
      </c>
      <c r="D962" t="str">
        <f t="shared" si="84"/>
        <v>J30-10</v>
      </c>
      <c r="E962" t="s">
        <v>880</v>
      </c>
      <c r="F962">
        <v>10</v>
      </c>
      <c r="G962" t="s">
        <v>294</v>
      </c>
      <c r="L962" t="s">
        <v>2051</v>
      </c>
      <c r="M962" t="s">
        <v>288</v>
      </c>
      <c r="N962">
        <v>22.446000000000002</v>
      </c>
    </row>
    <row r="963" spans="1:14" x14ac:dyDescent="0.25">
      <c r="A963" t="str">
        <f t="shared" si="81"/>
        <v>J30-11</v>
      </c>
      <c r="B963" t="str">
        <f t="shared" si="82"/>
        <v>GND</v>
      </c>
      <c r="C963" t="str">
        <f t="shared" si="83"/>
        <v>J30-GND</v>
      </c>
      <c r="D963" t="str">
        <f t="shared" si="84"/>
        <v>J30-11</v>
      </c>
      <c r="E963" t="s">
        <v>880</v>
      </c>
      <c r="F963">
        <v>11</v>
      </c>
      <c r="G963" t="s">
        <v>294</v>
      </c>
      <c r="L963" t="s">
        <v>2052</v>
      </c>
      <c r="M963" t="s">
        <v>288</v>
      </c>
      <c r="N963">
        <v>76.429400000000001</v>
      </c>
    </row>
    <row r="964" spans="1:14" x14ac:dyDescent="0.25">
      <c r="A964" t="str">
        <f t="shared" si="81"/>
        <v>J30-12</v>
      </c>
      <c r="B964" t="str">
        <f t="shared" si="82"/>
        <v>SFPA_RD_N</v>
      </c>
      <c r="C964" t="str">
        <f t="shared" si="83"/>
        <v>J30-SFPA_RD_N</v>
      </c>
      <c r="D964" t="str">
        <f t="shared" si="84"/>
        <v>J30-12</v>
      </c>
      <c r="E964" t="s">
        <v>880</v>
      </c>
      <c r="F964">
        <v>12</v>
      </c>
      <c r="G964" t="s">
        <v>2034</v>
      </c>
      <c r="L964" t="s">
        <v>2053</v>
      </c>
      <c r="M964" t="s">
        <v>288</v>
      </c>
      <c r="N964">
        <v>77.161799999999999</v>
      </c>
    </row>
    <row r="965" spans="1:14" x14ac:dyDescent="0.25">
      <c r="A965" t="str">
        <f t="shared" si="81"/>
        <v>J30-13</v>
      </c>
      <c r="B965" t="str">
        <f t="shared" si="82"/>
        <v>SFPA_RD_P</v>
      </c>
      <c r="C965" t="str">
        <f t="shared" si="83"/>
        <v>J30-SFPA_RD_P</v>
      </c>
      <c r="D965" t="str">
        <f t="shared" si="84"/>
        <v>J30-13</v>
      </c>
      <c r="E965" t="s">
        <v>880</v>
      </c>
      <c r="F965">
        <v>13</v>
      </c>
      <c r="G965" t="s">
        <v>2035</v>
      </c>
      <c r="L965" t="s">
        <v>2054</v>
      </c>
      <c r="M965" t="s">
        <v>288</v>
      </c>
      <c r="N965">
        <v>23.265499999999999</v>
      </c>
    </row>
    <row r="966" spans="1:14" x14ac:dyDescent="0.25">
      <c r="A966" t="str">
        <f t="shared" ref="A966:A1029" si="85">$E966&amp;"-"&amp;$F966</f>
        <v>J30-14</v>
      </c>
      <c r="B966" t="str">
        <f t="shared" ref="B966:B1029" si="86">IF(OR(E966=$A$2,E966=$B$2,E966=$C$2,E966=$D$2),"--",G966)</f>
        <v>GND</v>
      </c>
      <c r="C966" t="str">
        <f t="shared" ref="C966:C1029" si="87">$E966&amp;"-"&amp;$G966</f>
        <v>J30-GND</v>
      </c>
      <c r="D966" t="str">
        <f t="shared" ref="D966:D1029" si="88">A966</f>
        <v>J30-14</v>
      </c>
      <c r="E966" t="s">
        <v>880</v>
      </c>
      <c r="F966">
        <v>14</v>
      </c>
      <c r="G966" t="s">
        <v>294</v>
      </c>
      <c r="L966" t="s">
        <v>2055</v>
      </c>
      <c r="M966" t="s">
        <v>288</v>
      </c>
      <c r="N966">
        <v>31.7667</v>
      </c>
    </row>
    <row r="967" spans="1:14" x14ac:dyDescent="0.25">
      <c r="A967" t="str">
        <f t="shared" si="85"/>
        <v>J30-15</v>
      </c>
      <c r="B967" t="str">
        <f t="shared" si="86"/>
        <v>NetC349_1</v>
      </c>
      <c r="C967" t="str">
        <f t="shared" si="87"/>
        <v>J30-NetC349_1</v>
      </c>
      <c r="D967" t="str">
        <f t="shared" si="88"/>
        <v>J30-15</v>
      </c>
      <c r="E967" t="s">
        <v>880</v>
      </c>
      <c r="F967">
        <v>15</v>
      </c>
      <c r="G967" t="s">
        <v>1707</v>
      </c>
      <c r="L967" t="s">
        <v>2056</v>
      </c>
      <c r="M967" t="s">
        <v>288</v>
      </c>
      <c r="N967">
        <v>89.636899999999997</v>
      </c>
    </row>
    <row r="968" spans="1:14" x14ac:dyDescent="0.25">
      <c r="A968" t="str">
        <f t="shared" si="85"/>
        <v>J30-16</v>
      </c>
      <c r="B968" t="str">
        <f t="shared" si="86"/>
        <v>NetC347_2</v>
      </c>
      <c r="C968" t="str">
        <f t="shared" si="87"/>
        <v>J30-NetC347_2</v>
      </c>
      <c r="D968" t="str">
        <f t="shared" si="88"/>
        <v>J30-16</v>
      </c>
      <c r="E968" t="s">
        <v>880</v>
      </c>
      <c r="F968">
        <v>16</v>
      </c>
      <c r="G968" t="s">
        <v>1705</v>
      </c>
      <c r="L968" t="s">
        <v>2057</v>
      </c>
      <c r="M968" t="s">
        <v>288</v>
      </c>
      <c r="N968">
        <v>87.7821</v>
      </c>
    </row>
    <row r="969" spans="1:14" x14ac:dyDescent="0.25">
      <c r="A969" t="str">
        <f t="shared" si="85"/>
        <v>J30-17</v>
      </c>
      <c r="B969" t="str">
        <f t="shared" si="86"/>
        <v>GND</v>
      </c>
      <c r="C969" t="str">
        <f t="shared" si="87"/>
        <v>J30-GND</v>
      </c>
      <c r="D969" t="str">
        <f t="shared" si="88"/>
        <v>J30-17</v>
      </c>
      <c r="E969" t="s">
        <v>880</v>
      </c>
      <c r="F969">
        <v>17</v>
      </c>
      <c r="G969" t="s">
        <v>294</v>
      </c>
      <c r="L969" t="s">
        <v>2058</v>
      </c>
      <c r="M969" t="s">
        <v>288</v>
      </c>
      <c r="N969">
        <v>73.949399999999997</v>
      </c>
    </row>
    <row r="970" spans="1:14" x14ac:dyDescent="0.25">
      <c r="A970" t="str">
        <f t="shared" si="85"/>
        <v>J30-18</v>
      </c>
      <c r="B970" t="str">
        <f t="shared" si="86"/>
        <v>SFPA_TD_P</v>
      </c>
      <c r="C970" t="str">
        <f t="shared" si="87"/>
        <v>J30-SFPA_TD_P</v>
      </c>
      <c r="D970" t="str">
        <f t="shared" si="88"/>
        <v>J30-18</v>
      </c>
      <c r="E970" t="s">
        <v>880</v>
      </c>
      <c r="F970">
        <v>18</v>
      </c>
      <c r="G970" t="s">
        <v>2041</v>
      </c>
      <c r="L970" t="s">
        <v>2059</v>
      </c>
      <c r="M970" t="s">
        <v>288</v>
      </c>
      <c r="N970">
        <v>73.983800000000002</v>
      </c>
    </row>
    <row r="971" spans="1:14" x14ac:dyDescent="0.25">
      <c r="A971" t="str">
        <f t="shared" si="85"/>
        <v>J30-19</v>
      </c>
      <c r="B971" t="str">
        <f t="shared" si="86"/>
        <v>SFPA_TD_N</v>
      </c>
      <c r="C971" t="str">
        <f t="shared" si="87"/>
        <v>J30-SFPA_TD_N</v>
      </c>
      <c r="D971" t="str">
        <f t="shared" si="88"/>
        <v>J30-19</v>
      </c>
      <c r="E971" t="s">
        <v>880</v>
      </c>
      <c r="F971">
        <v>19</v>
      </c>
      <c r="G971" t="s">
        <v>2040</v>
      </c>
      <c r="L971" t="s">
        <v>2060</v>
      </c>
      <c r="M971" t="s">
        <v>288</v>
      </c>
      <c r="N971">
        <v>20.749600000000001</v>
      </c>
    </row>
    <row r="972" spans="1:14" x14ac:dyDescent="0.25">
      <c r="A972" t="str">
        <f t="shared" si="85"/>
        <v>J30-20</v>
      </c>
      <c r="B972" t="str">
        <f t="shared" si="86"/>
        <v>GND</v>
      </c>
      <c r="C972" t="str">
        <f t="shared" si="87"/>
        <v>J30-GND</v>
      </c>
      <c r="D972" t="str">
        <f t="shared" si="88"/>
        <v>J30-20</v>
      </c>
      <c r="E972" t="s">
        <v>880</v>
      </c>
      <c r="F972">
        <v>20</v>
      </c>
      <c r="G972" t="s">
        <v>294</v>
      </c>
      <c r="L972" t="s">
        <v>2061</v>
      </c>
      <c r="M972" t="s">
        <v>288</v>
      </c>
      <c r="N972">
        <v>19.4544</v>
      </c>
    </row>
    <row r="973" spans="1:14" x14ac:dyDescent="0.25">
      <c r="A973" t="str">
        <f t="shared" si="85"/>
        <v>J32-1</v>
      </c>
      <c r="B973" t="str">
        <f t="shared" si="86"/>
        <v>GND</v>
      </c>
      <c r="C973" t="str">
        <f t="shared" si="87"/>
        <v>J32-GND</v>
      </c>
      <c r="D973" t="str">
        <f t="shared" si="88"/>
        <v>J32-1</v>
      </c>
      <c r="E973" t="s">
        <v>1488</v>
      </c>
      <c r="F973">
        <v>1</v>
      </c>
      <c r="G973" t="s">
        <v>294</v>
      </c>
      <c r="L973" t="s">
        <v>2062</v>
      </c>
      <c r="M973" t="s">
        <v>288</v>
      </c>
      <c r="N973">
        <v>167.13679999999999</v>
      </c>
    </row>
    <row r="974" spans="1:14" x14ac:dyDescent="0.25">
      <c r="A974" t="str">
        <f t="shared" si="85"/>
        <v>J32-2</v>
      </c>
      <c r="B974" t="str">
        <f t="shared" si="86"/>
        <v>SFPB_TX_FAULT</v>
      </c>
      <c r="C974" t="str">
        <f t="shared" si="87"/>
        <v>J32-SFPB_TX_FAULT</v>
      </c>
      <c r="D974" t="str">
        <f t="shared" si="88"/>
        <v>J32-2</v>
      </c>
      <c r="E974" t="s">
        <v>1488</v>
      </c>
      <c r="F974">
        <v>2</v>
      </c>
      <c r="G974" t="s">
        <v>2061</v>
      </c>
      <c r="L974" t="s">
        <v>2063</v>
      </c>
      <c r="M974" t="s">
        <v>288</v>
      </c>
      <c r="N974">
        <v>181.87710000000001</v>
      </c>
    </row>
    <row r="975" spans="1:14" x14ac:dyDescent="0.25">
      <c r="A975" t="str">
        <f t="shared" si="85"/>
        <v>J32-3</v>
      </c>
      <c r="B975" t="str">
        <f t="shared" si="86"/>
        <v>SFPB_TX_DIS</v>
      </c>
      <c r="C975" t="str">
        <f t="shared" si="87"/>
        <v>J32-SFPB_TX_DIS</v>
      </c>
      <c r="D975" t="str">
        <f t="shared" si="88"/>
        <v>J32-3</v>
      </c>
      <c r="E975" t="s">
        <v>1488</v>
      </c>
      <c r="F975">
        <v>3</v>
      </c>
      <c r="G975" t="s">
        <v>2060</v>
      </c>
      <c r="L975" t="s">
        <v>2064</v>
      </c>
      <c r="M975" t="s">
        <v>288</v>
      </c>
      <c r="N975">
        <v>178.9796</v>
      </c>
    </row>
    <row r="976" spans="1:14" x14ac:dyDescent="0.25">
      <c r="A976" t="str">
        <f t="shared" si="85"/>
        <v>J32-4</v>
      </c>
      <c r="B976" t="str">
        <f t="shared" si="86"/>
        <v>SFPB_SDA</v>
      </c>
      <c r="C976" t="str">
        <f t="shared" si="87"/>
        <v>J32-SFPB_SDA</v>
      </c>
      <c r="D976" t="str">
        <f t="shared" si="88"/>
        <v>J32-4</v>
      </c>
      <c r="E976" t="s">
        <v>1488</v>
      </c>
      <c r="F976">
        <v>4</v>
      </c>
      <c r="G976" t="s">
        <v>2057</v>
      </c>
      <c r="L976" t="s">
        <v>2065</v>
      </c>
      <c r="M976" t="s">
        <v>288</v>
      </c>
      <c r="N976">
        <v>169.33770000000001</v>
      </c>
    </row>
    <row r="977" spans="1:14" x14ac:dyDescent="0.25">
      <c r="A977" t="str">
        <f t="shared" si="85"/>
        <v>J32-5</v>
      </c>
      <c r="B977" t="str">
        <f t="shared" si="86"/>
        <v>SFPB_SCL</v>
      </c>
      <c r="C977" t="str">
        <f t="shared" si="87"/>
        <v>J32-SFPB_SCL</v>
      </c>
      <c r="D977" t="str">
        <f t="shared" si="88"/>
        <v>J32-5</v>
      </c>
      <c r="E977" t="s">
        <v>1488</v>
      </c>
      <c r="F977">
        <v>5</v>
      </c>
      <c r="G977" t="s">
        <v>2056</v>
      </c>
      <c r="L977" t="s">
        <v>2066</v>
      </c>
      <c r="M977" t="s">
        <v>288</v>
      </c>
      <c r="N977">
        <v>172.06639999999999</v>
      </c>
    </row>
    <row r="978" spans="1:14" x14ac:dyDescent="0.25">
      <c r="A978" t="str">
        <f t="shared" si="85"/>
        <v>J32-6</v>
      </c>
      <c r="B978" t="str">
        <f t="shared" si="86"/>
        <v>SFPB_M-DEF0</v>
      </c>
      <c r="C978" t="str">
        <f t="shared" si="87"/>
        <v>J32-SFPB_M-DEF0</v>
      </c>
      <c r="D978" t="str">
        <f t="shared" si="88"/>
        <v>J32-6</v>
      </c>
      <c r="E978" t="s">
        <v>1488</v>
      </c>
      <c r="F978">
        <v>6</v>
      </c>
      <c r="G978" t="s">
        <v>2051</v>
      </c>
      <c r="L978" t="s">
        <v>2067</v>
      </c>
      <c r="M978" t="s">
        <v>288</v>
      </c>
      <c r="N978">
        <v>168.50460000000001</v>
      </c>
    </row>
    <row r="979" spans="1:14" x14ac:dyDescent="0.25">
      <c r="A979" t="str">
        <f t="shared" si="85"/>
        <v>J32-7</v>
      </c>
      <c r="B979" t="str">
        <f t="shared" si="86"/>
        <v>SFPB_RS0</v>
      </c>
      <c r="C979" t="str">
        <f t="shared" si="87"/>
        <v>J32-SFPB_RS0</v>
      </c>
      <c r="D979" t="str">
        <f t="shared" si="88"/>
        <v>J32-7</v>
      </c>
      <c r="E979" t="s">
        <v>1488</v>
      </c>
      <c r="F979">
        <v>7</v>
      </c>
      <c r="G979" t="s">
        <v>2054</v>
      </c>
      <c r="L979" t="s">
        <v>2068</v>
      </c>
      <c r="M979" t="s">
        <v>288</v>
      </c>
      <c r="N979">
        <v>31.8657</v>
      </c>
    </row>
    <row r="980" spans="1:14" x14ac:dyDescent="0.25">
      <c r="A980" t="str">
        <f t="shared" si="85"/>
        <v>J32-8</v>
      </c>
      <c r="B980" t="str">
        <f t="shared" si="86"/>
        <v>SFPB_LOS</v>
      </c>
      <c r="C980" t="str">
        <f t="shared" si="87"/>
        <v>J32-SFPB_LOS</v>
      </c>
      <c r="D980" t="str">
        <f t="shared" si="88"/>
        <v>J32-8</v>
      </c>
      <c r="E980" t="s">
        <v>1488</v>
      </c>
      <c r="F980">
        <v>8</v>
      </c>
      <c r="G980" t="s">
        <v>2050</v>
      </c>
      <c r="L980" t="s">
        <v>2069</v>
      </c>
      <c r="M980" t="s">
        <v>288</v>
      </c>
      <c r="N980">
        <v>31.770099999999999</v>
      </c>
    </row>
    <row r="981" spans="1:14" x14ac:dyDescent="0.25">
      <c r="A981" t="str">
        <f t="shared" si="85"/>
        <v>J32-9</v>
      </c>
      <c r="B981" t="str">
        <f t="shared" si="86"/>
        <v>SFPB_RS1</v>
      </c>
      <c r="C981" t="str">
        <f t="shared" si="87"/>
        <v>J32-SFPB_RS1</v>
      </c>
      <c r="D981" t="str">
        <f t="shared" si="88"/>
        <v>J32-9</v>
      </c>
      <c r="E981" t="s">
        <v>1488</v>
      </c>
      <c r="F981">
        <v>9</v>
      </c>
      <c r="G981" t="s">
        <v>2055</v>
      </c>
      <c r="L981" t="s">
        <v>2070</v>
      </c>
      <c r="M981" t="s">
        <v>288</v>
      </c>
      <c r="N981">
        <v>1.2991999999999999</v>
      </c>
    </row>
    <row r="982" spans="1:14" x14ac:dyDescent="0.25">
      <c r="A982" t="str">
        <f t="shared" si="85"/>
        <v>J32-10</v>
      </c>
      <c r="B982" t="str">
        <f t="shared" si="86"/>
        <v>GND</v>
      </c>
      <c r="C982" t="str">
        <f t="shared" si="87"/>
        <v>J32-GND</v>
      </c>
      <c r="D982" t="str">
        <f t="shared" si="88"/>
        <v>J32-10</v>
      </c>
      <c r="E982" t="s">
        <v>1488</v>
      </c>
      <c r="F982">
        <v>10</v>
      </c>
      <c r="G982" t="s">
        <v>294</v>
      </c>
      <c r="L982" t="s">
        <v>2071</v>
      </c>
      <c r="M982" t="s">
        <v>288</v>
      </c>
      <c r="N982">
        <v>259.28309999999999</v>
      </c>
    </row>
    <row r="983" spans="1:14" x14ac:dyDescent="0.25">
      <c r="A983" t="str">
        <f t="shared" si="85"/>
        <v>J32-11</v>
      </c>
      <c r="B983" t="str">
        <f t="shared" si="86"/>
        <v>GND</v>
      </c>
      <c r="C983" t="str">
        <f t="shared" si="87"/>
        <v>J32-GND</v>
      </c>
      <c r="D983" t="str">
        <f t="shared" si="88"/>
        <v>J32-11</v>
      </c>
      <c r="E983" t="s">
        <v>1488</v>
      </c>
      <c r="F983">
        <v>11</v>
      </c>
      <c r="G983" t="s">
        <v>294</v>
      </c>
      <c r="L983" t="s">
        <v>2072</v>
      </c>
      <c r="M983" t="s">
        <v>288</v>
      </c>
      <c r="N983">
        <v>1.9577</v>
      </c>
    </row>
    <row r="984" spans="1:14" x14ac:dyDescent="0.25">
      <c r="A984" t="str">
        <f t="shared" si="85"/>
        <v>J32-12</v>
      </c>
      <c r="B984" t="str">
        <f t="shared" si="86"/>
        <v>SFPB_RD_N</v>
      </c>
      <c r="C984" t="str">
        <f t="shared" si="87"/>
        <v>J32-SFPB_RD_N</v>
      </c>
      <c r="D984" t="str">
        <f t="shared" si="88"/>
        <v>J32-12</v>
      </c>
      <c r="E984" t="s">
        <v>1488</v>
      </c>
      <c r="F984">
        <v>12</v>
      </c>
      <c r="G984" t="s">
        <v>2052</v>
      </c>
      <c r="L984" t="s">
        <v>2073</v>
      </c>
      <c r="M984" t="s">
        <v>288</v>
      </c>
      <c r="N984">
        <v>275.09100000000001</v>
      </c>
    </row>
    <row r="985" spans="1:14" x14ac:dyDescent="0.25">
      <c r="A985" t="str">
        <f t="shared" si="85"/>
        <v>J32-13</v>
      </c>
      <c r="B985" t="str">
        <f t="shared" si="86"/>
        <v>SFPB_RD_P</v>
      </c>
      <c r="C985" t="str">
        <f t="shared" si="87"/>
        <v>J32-SFPB_RD_P</v>
      </c>
      <c r="D985" t="str">
        <f t="shared" si="88"/>
        <v>J32-13</v>
      </c>
      <c r="E985" t="s">
        <v>1488</v>
      </c>
      <c r="F985">
        <v>13</v>
      </c>
      <c r="G985" t="s">
        <v>2053</v>
      </c>
      <c r="L985" t="s">
        <v>2074</v>
      </c>
      <c r="M985" t="s">
        <v>288</v>
      </c>
      <c r="N985">
        <v>193.8802</v>
      </c>
    </row>
    <row r="986" spans="1:14" x14ac:dyDescent="0.25">
      <c r="A986" t="str">
        <f t="shared" si="85"/>
        <v>J32-14</v>
      </c>
      <c r="B986" t="str">
        <f t="shared" si="86"/>
        <v>GND</v>
      </c>
      <c r="C986" t="str">
        <f t="shared" si="87"/>
        <v>J32-GND</v>
      </c>
      <c r="D986" t="str">
        <f t="shared" si="88"/>
        <v>J32-14</v>
      </c>
      <c r="E986" t="s">
        <v>1488</v>
      </c>
      <c r="F986">
        <v>14</v>
      </c>
      <c r="G986" t="s">
        <v>294</v>
      </c>
      <c r="L986" t="s">
        <v>2075</v>
      </c>
      <c r="M986" t="s">
        <v>288</v>
      </c>
      <c r="N986">
        <v>188.40119999999999</v>
      </c>
    </row>
    <row r="987" spans="1:14" x14ac:dyDescent="0.25">
      <c r="A987" t="str">
        <f t="shared" si="85"/>
        <v>J32-15</v>
      </c>
      <c r="B987" t="str">
        <f t="shared" si="86"/>
        <v>NetC354_1</v>
      </c>
      <c r="C987" t="str">
        <f t="shared" si="87"/>
        <v>J32-NetC354_1</v>
      </c>
      <c r="D987" t="str">
        <f t="shared" si="88"/>
        <v>J32-15</v>
      </c>
      <c r="E987" t="s">
        <v>1488</v>
      </c>
      <c r="F987">
        <v>15</v>
      </c>
      <c r="G987" t="s">
        <v>1710</v>
      </c>
      <c r="L987" t="s">
        <v>1748</v>
      </c>
      <c r="M987" t="s">
        <v>288</v>
      </c>
      <c r="N987">
        <v>13.892099999999999</v>
      </c>
    </row>
    <row r="988" spans="1:14" x14ac:dyDescent="0.25">
      <c r="A988" t="str">
        <f t="shared" si="85"/>
        <v>J32-16</v>
      </c>
      <c r="B988" t="str">
        <f t="shared" si="86"/>
        <v>NetC352_2</v>
      </c>
      <c r="C988" t="str">
        <f t="shared" si="87"/>
        <v>J32-NetC352_2</v>
      </c>
      <c r="D988" t="str">
        <f t="shared" si="88"/>
        <v>J32-16</v>
      </c>
      <c r="E988" t="s">
        <v>1488</v>
      </c>
      <c r="F988">
        <v>16</v>
      </c>
      <c r="G988" t="s">
        <v>1709</v>
      </c>
      <c r="L988" t="s">
        <v>2076</v>
      </c>
      <c r="M988" t="s">
        <v>288</v>
      </c>
      <c r="N988">
        <v>139.10300000000001</v>
      </c>
    </row>
    <row r="989" spans="1:14" x14ac:dyDescent="0.25">
      <c r="A989" t="str">
        <f t="shared" si="85"/>
        <v>J32-17</v>
      </c>
      <c r="B989" t="str">
        <f t="shared" si="86"/>
        <v>GND</v>
      </c>
      <c r="C989" t="str">
        <f t="shared" si="87"/>
        <v>J32-GND</v>
      </c>
      <c r="D989" t="str">
        <f t="shared" si="88"/>
        <v>J32-17</v>
      </c>
      <c r="E989" t="s">
        <v>1488</v>
      </c>
      <c r="F989">
        <v>17</v>
      </c>
      <c r="G989" t="s">
        <v>294</v>
      </c>
      <c r="L989" t="s">
        <v>2077</v>
      </c>
      <c r="M989" t="s">
        <v>288</v>
      </c>
      <c r="N989">
        <v>142.7901</v>
      </c>
    </row>
    <row r="990" spans="1:14" x14ac:dyDescent="0.25">
      <c r="A990" t="str">
        <f t="shared" si="85"/>
        <v>J32-18</v>
      </c>
      <c r="B990" t="str">
        <f t="shared" si="86"/>
        <v>SFPB_TD_P</v>
      </c>
      <c r="C990" t="str">
        <f t="shared" si="87"/>
        <v>J32-SFPB_TD_P</v>
      </c>
      <c r="D990" t="str">
        <f t="shared" si="88"/>
        <v>J32-18</v>
      </c>
      <c r="E990" t="s">
        <v>1488</v>
      </c>
      <c r="F990">
        <v>18</v>
      </c>
      <c r="G990" t="s">
        <v>2059</v>
      </c>
      <c r="L990" t="s">
        <v>2078</v>
      </c>
      <c r="M990" t="s">
        <v>288</v>
      </c>
      <c r="N990">
        <v>18.088799999999999</v>
      </c>
    </row>
    <row r="991" spans="1:14" x14ac:dyDescent="0.25">
      <c r="A991" t="str">
        <f t="shared" si="85"/>
        <v>J32-19</v>
      </c>
      <c r="B991" t="str">
        <f t="shared" si="86"/>
        <v>SFPB_TD_N</v>
      </c>
      <c r="C991" t="str">
        <f t="shared" si="87"/>
        <v>J32-SFPB_TD_N</v>
      </c>
      <c r="D991" t="str">
        <f t="shared" si="88"/>
        <v>J32-19</v>
      </c>
      <c r="E991" t="s">
        <v>1488</v>
      </c>
      <c r="F991">
        <v>19</v>
      </c>
      <c r="G991" t="s">
        <v>2058</v>
      </c>
      <c r="L991" t="s">
        <v>2079</v>
      </c>
      <c r="M991" t="s">
        <v>288</v>
      </c>
      <c r="N991">
        <v>16.080400000000001</v>
      </c>
    </row>
    <row r="992" spans="1:14" x14ac:dyDescent="0.25">
      <c r="A992" t="str">
        <f t="shared" si="85"/>
        <v>J32-20</v>
      </c>
      <c r="B992" t="str">
        <f t="shared" si="86"/>
        <v>GND</v>
      </c>
      <c r="C992" t="str">
        <f t="shared" si="87"/>
        <v>J32-GND</v>
      </c>
      <c r="D992" t="str">
        <f t="shared" si="88"/>
        <v>J32-20</v>
      </c>
      <c r="E992" t="s">
        <v>1488</v>
      </c>
      <c r="F992">
        <v>20</v>
      </c>
      <c r="G992" t="s">
        <v>294</v>
      </c>
      <c r="L992" t="s">
        <v>2080</v>
      </c>
      <c r="M992" t="s">
        <v>288</v>
      </c>
      <c r="N992">
        <v>3.4868000000000001</v>
      </c>
    </row>
    <row r="993" spans="1:14" x14ac:dyDescent="0.25">
      <c r="A993" t="str">
        <f t="shared" si="85"/>
        <v>J34-1</v>
      </c>
      <c r="B993" t="str">
        <f t="shared" si="86"/>
        <v>JTAG_TCK</v>
      </c>
      <c r="C993" t="str">
        <f t="shared" si="87"/>
        <v>J34-JTAG_TCK</v>
      </c>
      <c r="D993" t="str">
        <f t="shared" si="88"/>
        <v>J34-1</v>
      </c>
      <c r="E993" t="s">
        <v>889</v>
      </c>
      <c r="F993">
        <v>1</v>
      </c>
      <c r="G993" t="s">
        <v>1283</v>
      </c>
      <c r="L993" t="s">
        <v>2081</v>
      </c>
      <c r="M993" t="s">
        <v>288</v>
      </c>
      <c r="N993">
        <v>27.385200000000001</v>
      </c>
    </row>
    <row r="994" spans="1:14" x14ac:dyDescent="0.25">
      <c r="A994" t="str">
        <f t="shared" si="85"/>
        <v>J34-2</v>
      </c>
      <c r="B994" t="str">
        <f t="shared" si="86"/>
        <v>GND</v>
      </c>
      <c r="C994" t="str">
        <f t="shared" si="87"/>
        <v>J34-GND</v>
      </c>
      <c r="D994" t="str">
        <f t="shared" si="88"/>
        <v>J34-2</v>
      </c>
      <c r="E994" t="s">
        <v>889</v>
      </c>
      <c r="F994">
        <v>2</v>
      </c>
      <c r="G994" t="s">
        <v>294</v>
      </c>
      <c r="L994" t="s">
        <v>2082</v>
      </c>
      <c r="M994" t="s">
        <v>288</v>
      </c>
      <c r="N994">
        <v>3.2166999999999999</v>
      </c>
    </row>
    <row r="995" spans="1:14" x14ac:dyDescent="0.25">
      <c r="A995" t="str">
        <f t="shared" si="85"/>
        <v>J34-3</v>
      </c>
      <c r="B995" t="str">
        <f t="shared" si="86"/>
        <v>JTAG_TDO</v>
      </c>
      <c r="C995" t="str">
        <f t="shared" si="87"/>
        <v>J34-JTAG_TDO</v>
      </c>
      <c r="D995" t="str">
        <f t="shared" si="88"/>
        <v>J34-3</v>
      </c>
      <c r="E995" t="s">
        <v>889</v>
      </c>
      <c r="F995">
        <v>3</v>
      </c>
      <c r="G995" t="s">
        <v>1285</v>
      </c>
      <c r="L995" t="s">
        <v>2083</v>
      </c>
      <c r="M995" t="s">
        <v>288</v>
      </c>
      <c r="N995">
        <v>1.1497999999999999</v>
      </c>
    </row>
    <row r="996" spans="1:14" x14ac:dyDescent="0.25">
      <c r="A996" t="str">
        <f t="shared" si="85"/>
        <v>J34-4</v>
      </c>
      <c r="B996" t="str">
        <f t="shared" si="86"/>
        <v>1.8V</v>
      </c>
      <c r="C996" t="str">
        <f t="shared" si="87"/>
        <v>J34-1.8V</v>
      </c>
      <c r="D996" t="str">
        <f t="shared" si="88"/>
        <v>J34-4</v>
      </c>
      <c r="E996" t="s">
        <v>889</v>
      </c>
      <c r="F996">
        <v>4</v>
      </c>
      <c r="G996" t="s">
        <v>317</v>
      </c>
      <c r="L996" t="s">
        <v>452</v>
      </c>
      <c r="M996" t="s">
        <v>288</v>
      </c>
      <c r="N996">
        <v>52.246600000000001</v>
      </c>
    </row>
    <row r="997" spans="1:14" x14ac:dyDescent="0.25">
      <c r="A997" t="str">
        <f t="shared" si="85"/>
        <v>J34-5</v>
      </c>
      <c r="B997" t="str">
        <f t="shared" si="86"/>
        <v>JTAG_TMS</v>
      </c>
      <c r="C997" t="str">
        <f t="shared" si="87"/>
        <v>J34-JTAG_TMS</v>
      </c>
      <c r="D997" t="str">
        <f t="shared" si="88"/>
        <v>J34-5</v>
      </c>
      <c r="E997" t="s">
        <v>889</v>
      </c>
      <c r="F997">
        <v>5</v>
      </c>
      <c r="G997" t="s">
        <v>1286</v>
      </c>
      <c r="L997" t="s">
        <v>453</v>
      </c>
      <c r="M997" t="s">
        <v>288</v>
      </c>
      <c r="N997">
        <v>52.246699999999997</v>
      </c>
    </row>
    <row r="998" spans="1:14" x14ac:dyDescent="0.25">
      <c r="A998" t="str">
        <f t="shared" si="85"/>
        <v>J34-6</v>
      </c>
      <c r="B998" t="str">
        <f t="shared" si="86"/>
        <v>PROC_RST</v>
      </c>
      <c r="C998" t="str">
        <f t="shared" si="87"/>
        <v>J34-PROC_RST</v>
      </c>
      <c r="D998" t="str">
        <f t="shared" si="88"/>
        <v>J34-6</v>
      </c>
      <c r="E998" t="s">
        <v>889</v>
      </c>
      <c r="F998">
        <v>6</v>
      </c>
      <c r="G998" t="s">
        <v>2000</v>
      </c>
      <c r="L998" t="s">
        <v>462</v>
      </c>
      <c r="M998" t="s">
        <v>288</v>
      </c>
      <c r="N998">
        <v>47.036700000000003</v>
      </c>
    </row>
    <row r="999" spans="1:14" x14ac:dyDescent="0.25">
      <c r="A999" t="str">
        <f t="shared" si="85"/>
        <v>J34-7</v>
      </c>
      <c r="B999" t="str">
        <f t="shared" si="86"/>
        <v>DBG_TXD</v>
      </c>
      <c r="C999" t="str">
        <f t="shared" si="87"/>
        <v>J34-DBG_TXD</v>
      </c>
      <c r="D999" t="str">
        <f t="shared" si="88"/>
        <v>J34-7</v>
      </c>
      <c r="E999" t="s">
        <v>889</v>
      </c>
      <c r="F999">
        <v>7</v>
      </c>
      <c r="G999" t="s">
        <v>744</v>
      </c>
      <c r="L999" t="s">
        <v>464</v>
      </c>
      <c r="M999" t="s">
        <v>288</v>
      </c>
      <c r="N999">
        <v>47.135899999999999</v>
      </c>
    </row>
    <row r="1000" spans="1:14" x14ac:dyDescent="0.25">
      <c r="A1000" t="str">
        <f t="shared" si="85"/>
        <v>J34-8</v>
      </c>
      <c r="B1000" t="str">
        <f t="shared" si="86"/>
        <v>DBG_RXD</v>
      </c>
      <c r="C1000" t="str">
        <f t="shared" si="87"/>
        <v>J34-DBG_RXD</v>
      </c>
      <c r="D1000" t="str">
        <f t="shared" si="88"/>
        <v>J34-8</v>
      </c>
      <c r="E1000" t="s">
        <v>889</v>
      </c>
      <c r="F1000">
        <v>8</v>
      </c>
      <c r="G1000" t="s">
        <v>741</v>
      </c>
      <c r="L1000" t="s">
        <v>1803</v>
      </c>
      <c r="M1000" t="s">
        <v>288</v>
      </c>
      <c r="N1000">
        <v>35.732100000000003</v>
      </c>
    </row>
    <row r="1001" spans="1:14" x14ac:dyDescent="0.25">
      <c r="A1001" t="str">
        <f t="shared" si="85"/>
        <v>J34-9</v>
      </c>
      <c r="B1001" t="str">
        <f t="shared" si="86"/>
        <v>JTAG_TDI</v>
      </c>
      <c r="C1001" t="str">
        <f t="shared" si="87"/>
        <v>J34-JTAG_TDI</v>
      </c>
      <c r="D1001" t="str">
        <f t="shared" si="88"/>
        <v>J34-9</v>
      </c>
      <c r="E1001" t="s">
        <v>889</v>
      </c>
      <c r="F1001">
        <v>9</v>
      </c>
      <c r="G1001" t="s">
        <v>1284</v>
      </c>
      <c r="L1001" t="s">
        <v>1805</v>
      </c>
      <c r="M1001" t="s">
        <v>288</v>
      </c>
      <c r="N1001">
        <v>35.807299999999998</v>
      </c>
    </row>
    <row r="1002" spans="1:14" x14ac:dyDescent="0.25">
      <c r="A1002" t="str">
        <f t="shared" si="85"/>
        <v>J34-10</v>
      </c>
      <c r="B1002" t="str">
        <f t="shared" si="86"/>
        <v>GND</v>
      </c>
      <c r="C1002" t="str">
        <f t="shared" si="87"/>
        <v>J34-GND</v>
      </c>
      <c r="D1002" t="str">
        <f t="shared" si="88"/>
        <v>J34-10</v>
      </c>
      <c r="E1002" t="s">
        <v>889</v>
      </c>
      <c r="F1002">
        <v>10</v>
      </c>
      <c r="G1002" t="s">
        <v>294</v>
      </c>
      <c r="L1002" t="s">
        <v>1819</v>
      </c>
      <c r="M1002" t="s">
        <v>288</v>
      </c>
      <c r="N1002">
        <v>46.786900000000003</v>
      </c>
    </row>
    <row r="1003" spans="1:14" x14ac:dyDescent="0.25">
      <c r="A1003" t="str">
        <f t="shared" si="85"/>
        <v>U1-A91</v>
      </c>
      <c r="B1003" t="str">
        <f t="shared" si="86"/>
        <v>LPDDR4A_DQ31</v>
      </c>
      <c r="C1003" t="str">
        <f t="shared" si="87"/>
        <v>U1-LPDDR4A_DQ31</v>
      </c>
      <c r="D1003" t="str">
        <f t="shared" si="88"/>
        <v>U1-A91</v>
      </c>
      <c r="E1003" t="s">
        <v>2084</v>
      </c>
      <c r="F1003" t="s">
        <v>2085</v>
      </c>
      <c r="G1003" t="s">
        <v>1433</v>
      </c>
      <c r="L1003" t="s">
        <v>1821</v>
      </c>
      <c r="M1003" t="s">
        <v>288</v>
      </c>
      <c r="N1003">
        <v>46.797800000000002</v>
      </c>
    </row>
    <row r="1004" spans="1:14" x14ac:dyDescent="0.25">
      <c r="A1004" t="str">
        <f t="shared" si="85"/>
        <v>U1-A94</v>
      </c>
      <c r="B1004" t="str">
        <f t="shared" si="86"/>
        <v>LPDDR4A_DQ29</v>
      </c>
      <c r="C1004" t="str">
        <f t="shared" si="87"/>
        <v>U1-LPDDR4A_DQ29</v>
      </c>
      <c r="D1004" t="str">
        <f t="shared" si="88"/>
        <v>U1-A94</v>
      </c>
      <c r="E1004" t="s">
        <v>2084</v>
      </c>
      <c r="F1004" t="s">
        <v>2086</v>
      </c>
      <c r="G1004" t="s">
        <v>1427</v>
      </c>
      <c r="L1004" t="s">
        <v>2087</v>
      </c>
      <c r="M1004" t="s">
        <v>288</v>
      </c>
      <c r="N1004">
        <v>28.770099999999999</v>
      </c>
    </row>
    <row r="1005" spans="1:14" x14ac:dyDescent="0.25">
      <c r="A1005" t="str">
        <f t="shared" si="85"/>
        <v>U1-A97</v>
      </c>
      <c r="B1005" t="str">
        <f t="shared" si="86"/>
        <v>NetU1_A97</v>
      </c>
      <c r="C1005" t="str">
        <f t="shared" si="87"/>
        <v>U1-NetU1_A97</v>
      </c>
      <c r="D1005" t="str">
        <f t="shared" si="88"/>
        <v>U1-A97</v>
      </c>
      <c r="E1005" t="s">
        <v>2084</v>
      </c>
      <c r="F1005" t="s">
        <v>2088</v>
      </c>
      <c r="G1005" t="s">
        <v>2089</v>
      </c>
      <c r="L1005" t="s">
        <v>2090</v>
      </c>
      <c r="M1005" t="s">
        <v>288</v>
      </c>
      <c r="N1005">
        <v>27.059200000000001</v>
      </c>
    </row>
    <row r="1006" spans="1:14" x14ac:dyDescent="0.25">
      <c r="A1006" t="str">
        <f t="shared" si="85"/>
        <v>U1-A101</v>
      </c>
      <c r="B1006" t="str">
        <f t="shared" si="86"/>
        <v>LPDDR4A_DQSB1_P</v>
      </c>
      <c r="C1006" t="str">
        <f t="shared" si="87"/>
        <v>U1-LPDDR4A_DQSB1_P</v>
      </c>
      <c r="D1006" t="str">
        <f t="shared" si="88"/>
        <v>U1-A101</v>
      </c>
      <c r="E1006" t="s">
        <v>2084</v>
      </c>
      <c r="F1006" t="s">
        <v>2091</v>
      </c>
      <c r="G1006" t="s">
        <v>1462</v>
      </c>
      <c r="L1006" t="s">
        <v>2092</v>
      </c>
      <c r="M1006" t="s">
        <v>288</v>
      </c>
      <c r="N1006">
        <v>26.265999999999998</v>
      </c>
    </row>
    <row r="1007" spans="1:14" x14ac:dyDescent="0.25">
      <c r="A1007" t="str">
        <f t="shared" si="85"/>
        <v>U1-A106</v>
      </c>
      <c r="B1007" t="str">
        <f t="shared" si="86"/>
        <v>LPDDR4A_DQ24</v>
      </c>
      <c r="C1007" t="str">
        <f t="shared" si="87"/>
        <v>U1-LPDDR4A_DQ24</v>
      </c>
      <c r="D1007" t="str">
        <f t="shared" si="88"/>
        <v>U1-A106</v>
      </c>
      <c r="E1007" t="s">
        <v>2084</v>
      </c>
      <c r="F1007" t="s">
        <v>2093</v>
      </c>
      <c r="G1007" t="s">
        <v>1417</v>
      </c>
      <c r="L1007" t="s">
        <v>2094</v>
      </c>
      <c r="M1007" t="s">
        <v>288</v>
      </c>
      <c r="N1007">
        <v>31.245899999999999</v>
      </c>
    </row>
    <row r="1008" spans="1:14" x14ac:dyDescent="0.25">
      <c r="A1008" t="str">
        <f t="shared" si="85"/>
        <v>U1-A110</v>
      </c>
      <c r="B1008" t="str">
        <f t="shared" si="86"/>
        <v>LPDDR4A_DQ27</v>
      </c>
      <c r="C1008" t="str">
        <f t="shared" si="87"/>
        <v>U1-LPDDR4A_DQ27</v>
      </c>
      <c r="D1008" t="str">
        <f t="shared" si="88"/>
        <v>U1-A110</v>
      </c>
      <c r="E1008" t="s">
        <v>2084</v>
      </c>
      <c r="F1008" t="s">
        <v>2095</v>
      </c>
      <c r="G1008" t="s">
        <v>1423</v>
      </c>
      <c r="L1008" t="s">
        <v>2096</v>
      </c>
      <c r="M1008" t="s">
        <v>288</v>
      </c>
      <c r="N1008">
        <v>25.671299999999999</v>
      </c>
    </row>
    <row r="1009" spans="1:14" x14ac:dyDescent="0.25">
      <c r="A1009" t="str">
        <f t="shared" si="85"/>
        <v>U1-A113</v>
      </c>
      <c r="B1009" t="str">
        <f t="shared" si="86"/>
        <v>LPDDR4A_DQ7</v>
      </c>
      <c r="C1009" t="str">
        <f t="shared" si="87"/>
        <v>U1-LPDDR4A_DQ7</v>
      </c>
      <c r="D1009" t="str">
        <f t="shared" si="88"/>
        <v>U1-A113</v>
      </c>
      <c r="E1009" t="s">
        <v>2084</v>
      </c>
      <c r="F1009" t="s">
        <v>2097</v>
      </c>
      <c r="G1009" t="s">
        <v>1442</v>
      </c>
      <c r="L1009" t="s">
        <v>2098</v>
      </c>
      <c r="M1009" t="s">
        <v>288</v>
      </c>
      <c r="N1009">
        <v>33.099499999999999</v>
      </c>
    </row>
    <row r="1010" spans="1:14" x14ac:dyDescent="0.25">
      <c r="A1010" t="str">
        <f t="shared" si="85"/>
        <v>U1-A116</v>
      </c>
      <c r="B1010" t="str">
        <f t="shared" si="86"/>
        <v>LPDDR4A_DQ5</v>
      </c>
      <c r="C1010" t="str">
        <f t="shared" si="87"/>
        <v>U1-LPDDR4A_DQ5</v>
      </c>
      <c r="D1010" t="str">
        <f t="shared" si="88"/>
        <v>U1-A116</v>
      </c>
      <c r="E1010" t="s">
        <v>2084</v>
      </c>
      <c r="F1010" t="s">
        <v>2099</v>
      </c>
      <c r="G1010" t="s">
        <v>1438</v>
      </c>
      <c r="L1010" t="s">
        <v>2100</v>
      </c>
      <c r="M1010" t="s">
        <v>288</v>
      </c>
      <c r="N1010">
        <v>25.4681</v>
      </c>
    </row>
    <row r="1011" spans="1:14" x14ac:dyDescent="0.25">
      <c r="A1011" t="str">
        <f t="shared" si="85"/>
        <v>U1-A122</v>
      </c>
      <c r="B1011" t="str">
        <f t="shared" si="86"/>
        <v>NetU1_A122</v>
      </c>
      <c r="C1011" t="str">
        <f t="shared" si="87"/>
        <v>U1-NetU1_A122</v>
      </c>
      <c r="D1011" t="str">
        <f t="shared" si="88"/>
        <v>U1-A122</v>
      </c>
      <c r="E1011" t="s">
        <v>2084</v>
      </c>
      <c r="F1011" t="s">
        <v>2101</v>
      </c>
      <c r="G1011" t="s">
        <v>2102</v>
      </c>
      <c r="L1011" t="s">
        <v>2103</v>
      </c>
      <c r="M1011" t="s">
        <v>288</v>
      </c>
      <c r="N1011">
        <v>24.553699999999999</v>
      </c>
    </row>
    <row r="1012" spans="1:14" x14ac:dyDescent="0.25">
      <c r="A1012" t="str">
        <f t="shared" si="85"/>
        <v>U1-A125</v>
      </c>
      <c r="B1012" t="str">
        <f t="shared" si="86"/>
        <v>LPDDR4A_DQSA0_N</v>
      </c>
      <c r="C1012" t="str">
        <f t="shared" si="87"/>
        <v>U1-LPDDR4A_DQSA0_N</v>
      </c>
      <c r="D1012" t="str">
        <f t="shared" si="88"/>
        <v>U1-A125</v>
      </c>
      <c r="E1012" t="s">
        <v>2084</v>
      </c>
      <c r="F1012" t="s">
        <v>2104</v>
      </c>
      <c r="G1012" t="s">
        <v>1448</v>
      </c>
      <c r="L1012" t="s">
        <v>2105</v>
      </c>
      <c r="M1012" t="s">
        <v>288</v>
      </c>
      <c r="N1012">
        <v>26.0777</v>
      </c>
    </row>
    <row r="1013" spans="1:14" x14ac:dyDescent="0.25">
      <c r="A1013" t="str">
        <f t="shared" si="85"/>
        <v>U1-A128</v>
      </c>
      <c r="B1013" t="str">
        <f t="shared" si="86"/>
        <v>LPDDR4A_DQ1</v>
      </c>
      <c r="C1013" t="str">
        <f t="shared" si="87"/>
        <v>U1-LPDDR4A_DQ1</v>
      </c>
      <c r="D1013" t="str">
        <f t="shared" si="88"/>
        <v>U1-A128</v>
      </c>
      <c r="E1013" t="s">
        <v>2084</v>
      </c>
      <c r="F1013" t="s">
        <v>2106</v>
      </c>
      <c r="G1013" t="s">
        <v>1385</v>
      </c>
      <c r="L1013" t="s">
        <v>477</v>
      </c>
      <c r="M1013" t="s">
        <v>288</v>
      </c>
      <c r="N1013">
        <v>68.801100000000005</v>
      </c>
    </row>
    <row r="1014" spans="1:14" x14ac:dyDescent="0.25">
      <c r="A1014" t="str">
        <f t="shared" si="85"/>
        <v>U1-A130</v>
      </c>
      <c r="B1014" t="str">
        <f t="shared" si="86"/>
        <v>LPDDR4A_DQ3</v>
      </c>
      <c r="C1014" t="str">
        <f t="shared" si="87"/>
        <v>U1-LPDDR4A_DQ3</v>
      </c>
      <c r="D1014" t="str">
        <f t="shared" si="88"/>
        <v>U1-A130</v>
      </c>
      <c r="E1014" t="s">
        <v>2084</v>
      </c>
      <c r="F1014" t="s">
        <v>2107</v>
      </c>
      <c r="G1014" t="s">
        <v>1429</v>
      </c>
      <c r="L1014" t="s">
        <v>2108</v>
      </c>
      <c r="M1014" t="s">
        <v>288</v>
      </c>
      <c r="N1014">
        <v>9.2439999999999998</v>
      </c>
    </row>
    <row r="1015" spans="1:14" x14ac:dyDescent="0.25">
      <c r="A1015" t="str">
        <f t="shared" si="85"/>
        <v>U1-AB105</v>
      </c>
      <c r="B1015" t="str">
        <f t="shared" si="86"/>
        <v>NetU1_AB105</v>
      </c>
      <c r="C1015" t="str">
        <f t="shared" si="87"/>
        <v>U1-NetU1_AB105</v>
      </c>
      <c r="D1015" t="str">
        <f t="shared" si="88"/>
        <v>U1-AB105</v>
      </c>
      <c r="E1015" t="s">
        <v>2084</v>
      </c>
      <c r="F1015" t="s">
        <v>2109</v>
      </c>
      <c r="G1015" t="s">
        <v>2110</v>
      </c>
      <c r="L1015" t="s">
        <v>2111</v>
      </c>
      <c r="M1015" t="s">
        <v>288</v>
      </c>
      <c r="N1015">
        <v>8.5561000000000007</v>
      </c>
    </row>
    <row r="1016" spans="1:14" x14ac:dyDescent="0.25">
      <c r="A1016" t="str">
        <f t="shared" si="85"/>
        <v>U1-AB108</v>
      </c>
      <c r="B1016" t="str">
        <f t="shared" si="86"/>
        <v>NetU1_AB108</v>
      </c>
      <c r="C1016" t="str">
        <f t="shared" si="87"/>
        <v>U1-NetU1_AB108</v>
      </c>
      <c r="D1016" t="str">
        <f t="shared" si="88"/>
        <v>U1-AB108</v>
      </c>
      <c r="E1016" t="s">
        <v>2084</v>
      </c>
      <c r="F1016" t="s">
        <v>2112</v>
      </c>
      <c r="G1016" t="s">
        <v>2113</v>
      </c>
      <c r="L1016" t="s">
        <v>2114</v>
      </c>
      <c r="M1016" t="s">
        <v>288</v>
      </c>
      <c r="N1016">
        <v>7.1536999999999997</v>
      </c>
    </row>
    <row r="1017" spans="1:14" x14ac:dyDescent="0.25">
      <c r="A1017" t="str">
        <f t="shared" si="85"/>
        <v>U1-AB114</v>
      </c>
      <c r="B1017" t="str">
        <f t="shared" si="86"/>
        <v>NetU1_AB114</v>
      </c>
      <c r="C1017" t="str">
        <f t="shared" si="87"/>
        <v>U1-NetU1_AB114</v>
      </c>
      <c r="D1017" t="str">
        <f t="shared" si="88"/>
        <v>U1-AB114</v>
      </c>
      <c r="E1017" t="s">
        <v>2084</v>
      </c>
      <c r="F1017" t="s">
        <v>2115</v>
      </c>
      <c r="G1017" t="s">
        <v>2116</v>
      </c>
      <c r="L1017" t="s">
        <v>2117</v>
      </c>
      <c r="M1017" t="s">
        <v>288</v>
      </c>
      <c r="N1017">
        <v>8.9513999999999996</v>
      </c>
    </row>
    <row r="1018" spans="1:14" x14ac:dyDescent="0.25">
      <c r="A1018" t="str">
        <f t="shared" si="85"/>
        <v>U1-AB117</v>
      </c>
      <c r="B1018" t="str">
        <f t="shared" si="86"/>
        <v>NetU1_AB117</v>
      </c>
      <c r="C1018" t="str">
        <f t="shared" si="87"/>
        <v>U1-NetU1_AB117</v>
      </c>
      <c r="D1018" t="str">
        <f t="shared" si="88"/>
        <v>U1-AB117</v>
      </c>
      <c r="E1018" t="s">
        <v>2084</v>
      </c>
      <c r="F1018" t="s">
        <v>2118</v>
      </c>
      <c r="G1018" t="s">
        <v>2119</v>
      </c>
      <c r="L1018" t="s">
        <v>2120</v>
      </c>
      <c r="M1018" t="s">
        <v>288</v>
      </c>
      <c r="N1018">
        <v>18.982600000000001</v>
      </c>
    </row>
    <row r="1019" spans="1:14" x14ac:dyDescent="0.25">
      <c r="A1019" t="str">
        <f t="shared" si="85"/>
        <v>U1-AC86</v>
      </c>
      <c r="B1019" t="str">
        <f t="shared" si="86"/>
        <v>NetU1_AC86</v>
      </c>
      <c r="C1019" t="str">
        <f t="shared" si="87"/>
        <v>U1-NetU1_AC86</v>
      </c>
      <c r="D1019" t="str">
        <f t="shared" si="88"/>
        <v>U1-AC86</v>
      </c>
      <c r="E1019" t="s">
        <v>2084</v>
      </c>
      <c r="F1019" t="s">
        <v>2121</v>
      </c>
      <c r="G1019" t="s">
        <v>2122</v>
      </c>
      <c r="L1019" t="s">
        <v>2123</v>
      </c>
      <c r="M1019" t="s">
        <v>288</v>
      </c>
      <c r="N1019">
        <v>64.693700000000007</v>
      </c>
    </row>
    <row r="1020" spans="1:14" x14ac:dyDescent="0.25">
      <c r="A1020" t="str">
        <f t="shared" si="85"/>
        <v>U1-AC90</v>
      </c>
      <c r="B1020" t="str">
        <f t="shared" si="86"/>
        <v>NetU1_AC90</v>
      </c>
      <c r="C1020" t="str">
        <f t="shared" si="87"/>
        <v>U1-NetU1_AC90</v>
      </c>
      <c r="D1020" t="str">
        <f t="shared" si="88"/>
        <v>U1-AC90</v>
      </c>
      <c r="E1020" t="s">
        <v>2084</v>
      </c>
      <c r="F1020" t="s">
        <v>2124</v>
      </c>
      <c r="G1020" t="s">
        <v>2125</v>
      </c>
      <c r="L1020" t="s">
        <v>2126</v>
      </c>
      <c r="M1020" t="s">
        <v>288</v>
      </c>
      <c r="N1020">
        <v>139.9169</v>
      </c>
    </row>
    <row r="1021" spans="1:14" x14ac:dyDescent="0.25">
      <c r="A1021" t="str">
        <f t="shared" si="85"/>
        <v>U1-AC96</v>
      </c>
      <c r="B1021" t="str">
        <f t="shared" si="86"/>
        <v>NetU1_AC96</v>
      </c>
      <c r="C1021" t="str">
        <f t="shared" si="87"/>
        <v>U1-NetU1_AC96</v>
      </c>
      <c r="D1021" t="str">
        <f t="shared" si="88"/>
        <v>U1-AC96</v>
      </c>
      <c r="E1021" t="s">
        <v>2084</v>
      </c>
      <c r="F1021" t="s">
        <v>2127</v>
      </c>
      <c r="G1021" t="s">
        <v>2128</v>
      </c>
      <c r="L1021" t="s">
        <v>2129</v>
      </c>
      <c r="M1021" t="s">
        <v>288</v>
      </c>
      <c r="N1021">
        <v>141.92089999999999</v>
      </c>
    </row>
    <row r="1022" spans="1:14" x14ac:dyDescent="0.25">
      <c r="A1022" t="str">
        <f t="shared" si="85"/>
        <v>U1-AC100</v>
      </c>
      <c r="B1022" t="str">
        <f t="shared" si="86"/>
        <v>NetU1_AC100</v>
      </c>
      <c r="C1022" t="str">
        <f t="shared" si="87"/>
        <v>U1-NetU1_AC100</v>
      </c>
      <c r="D1022" t="str">
        <f t="shared" si="88"/>
        <v>U1-AC100</v>
      </c>
      <c r="E1022" t="s">
        <v>2084</v>
      </c>
      <c r="F1022" t="s">
        <v>2130</v>
      </c>
      <c r="G1022" t="s">
        <v>2131</v>
      </c>
      <c r="L1022" t="s">
        <v>2132</v>
      </c>
      <c r="M1022" t="s">
        <v>288</v>
      </c>
      <c r="N1022">
        <v>55.450600000000001</v>
      </c>
    </row>
    <row r="1023" spans="1:14" x14ac:dyDescent="0.25">
      <c r="A1023" t="str">
        <f t="shared" si="85"/>
        <v>U1-AG90</v>
      </c>
      <c r="B1023" t="str">
        <f t="shared" si="86"/>
        <v>NetU1_AG90</v>
      </c>
      <c r="C1023" t="str">
        <f t="shared" si="87"/>
        <v>U1-NetU1_AG90</v>
      </c>
      <c r="D1023" t="str">
        <f t="shared" si="88"/>
        <v>U1-AG90</v>
      </c>
      <c r="E1023" t="s">
        <v>2084</v>
      </c>
      <c r="F1023" t="s">
        <v>2133</v>
      </c>
      <c r="G1023" t="s">
        <v>2134</v>
      </c>
      <c r="L1023" t="s">
        <v>2135</v>
      </c>
      <c r="M1023" t="s">
        <v>288</v>
      </c>
      <c r="N1023">
        <v>29.297499999999999</v>
      </c>
    </row>
    <row r="1024" spans="1:14" x14ac:dyDescent="0.25">
      <c r="A1024" t="str">
        <f t="shared" si="85"/>
        <v>U1-AG93</v>
      </c>
      <c r="B1024" t="str">
        <f t="shared" si="86"/>
        <v>NetU1_AG93</v>
      </c>
      <c r="C1024" t="str">
        <f t="shared" si="87"/>
        <v>U1-NetU1_AG93</v>
      </c>
      <c r="D1024" t="str">
        <f t="shared" si="88"/>
        <v>U1-AG93</v>
      </c>
      <c r="E1024" t="s">
        <v>2084</v>
      </c>
      <c r="F1024" t="s">
        <v>2136</v>
      </c>
      <c r="G1024" t="s">
        <v>2137</v>
      </c>
      <c r="L1024" t="s">
        <v>2138</v>
      </c>
      <c r="M1024" t="s">
        <v>288</v>
      </c>
      <c r="N1024">
        <v>55.450600000000001</v>
      </c>
    </row>
    <row r="1025" spans="1:14" x14ac:dyDescent="0.25">
      <c r="A1025" t="str">
        <f t="shared" si="85"/>
        <v>U1-AG100</v>
      </c>
      <c r="B1025" t="str">
        <f t="shared" si="86"/>
        <v>NetU1_AG100</v>
      </c>
      <c r="C1025" t="str">
        <f t="shared" si="87"/>
        <v>U1-NetU1_AG100</v>
      </c>
      <c r="D1025" t="str">
        <f t="shared" si="88"/>
        <v>U1-AG100</v>
      </c>
      <c r="E1025" t="s">
        <v>2084</v>
      </c>
      <c r="F1025" t="s">
        <v>2139</v>
      </c>
      <c r="G1025" t="s">
        <v>2140</v>
      </c>
      <c r="L1025" t="s">
        <v>2141</v>
      </c>
      <c r="M1025" t="s">
        <v>288</v>
      </c>
      <c r="N1025">
        <v>50.595300000000002</v>
      </c>
    </row>
    <row r="1026" spans="1:14" x14ac:dyDescent="0.25">
      <c r="A1026" t="str">
        <f t="shared" si="85"/>
        <v>U1-AG104</v>
      </c>
      <c r="B1026" t="str">
        <f t="shared" si="86"/>
        <v>NetU1_AG104</v>
      </c>
      <c r="C1026" t="str">
        <f t="shared" si="87"/>
        <v>U1-NetU1_AG104</v>
      </c>
      <c r="D1026" t="str">
        <f t="shared" si="88"/>
        <v>U1-AG104</v>
      </c>
      <c r="E1026" t="s">
        <v>2084</v>
      </c>
      <c r="F1026" t="s">
        <v>2142</v>
      </c>
      <c r="G1026" t="s">
        <v>2143</v>
      </c>
      <c r="L1026" t="s">
        <v>2144</v>
      </c>
      <c r="M1026" t="s">
        <v>288</v>
      </c>
      <c r="N1026">
        <v>50.595300000000002</v>
      </c>
    </row>
    <row r="1027" spans="1:14" x14ac:dyDescent="0.25">
      <c r="A1027" t="str">
        <f t="shared" si="85"/>
        <v>U1-AG111</v>
      </c>
      <c r="B1027" t="str">
        <f t="shared" si="86"/>
        <v>LPDDR4A_RST</v>
      </c>
      <c r="C1027" t="str">
        <f t="shared" si="87"/>
        <v>U1-LPDDR4A_RST</v>
      </c>
      <c r="D1027" t="str">
        <f t="shared" si="88"/>
        <v>U1-AG111</v>
      </c>
      <c r="E1027" t="s">
        <v>2084</v>
      </c>
      <c r="F1027" t="s">
        <v>2145</v>
      </c>
      <c r="G1027" t="s">
        <v>1467</v>
      </c>
      <c r="L1027" t="s">
        <v>2146</v>
      </c>
      <c r="M1027" t="s">
        <v>288</v>
      </c>
      <c r="N1027">
        <v>12.414999999999999</v>
      </c>
    </row>
    <row r="1028" spans="1:14" x14ac:dyDescent="0.25">
      <c r="A1028" t="str">
        <f t="shared" si="85"/>
        <v>U1-AK68</v>
      </c>
      <c r="B1028" t="str">
        <f t="shared" si="86"/>
        <v>1.1V_LPDDR4</v>
      </c>
      <c r="C1028" t="str">
        <f t="shared" si="87"/>
        <v>U1-1.1V_LPDDR4</v>
      </c>
      <c r="D1028" t="str">
        <f t="shared" si="88"/>
        <v>U1-AK68</v>
      </c>
      <c r="E1028" t="s">
        <v>2084</v>
      </c>
      <c r="F1028" t="s">
        <v>2147</v>
      </c>
      <c r="G1028" t="s">
        <v>309</v>
      </c>
      <c r="L1028" t="s">
        <v>2148</v>
      </c>
      <c r="M1028" t="s">
        <v>288</v>
      </c>
      <c r="N1028">
        <v>3.1507999999999998</v>
      </c>
    </row>
    <row r="1029" spans="1:14" x14ac:dyDescent="0.25">
      <c r="A1029" t="str">
        <f t="shared" si="85"/>
        <v>U1-AK72</v>
      </c>
      <c r="B1029" t="str">
        <f t="shared" si="86"/>
        <v>1.1V_LPDDR4</v>
      </c>
      <c r="C1029" t="str">
        <f t="shared" si="87"/>
        <v>U1-1.1V_LPDDR4</v>
      </c>
      <c r="D1029" t="str">
        <f t="shared" si="88"/>
        <v>U1-AK72</v>
      </c>
      <c r="E1029" t="s">
        <v>2084</v>
      </c>
      <c r="F1029" t="s">
        <v>2149</v>
      </c>
      <c r="G1029" t="s">
        <v>309</v>
      </c>
      <c r="L1029" t="s">
        <v>2150</v>
      </c>
      <c r="M1029" t="s">
        <v>288</v>
      </c>
      <c r="N1029">
        <v>3.1507999999999998</v>
      </c>
    </row>
    <row r="1030" spans="1:14" x14ac:dyDescent="0.25">
      <c r="A1030" t="str">
        <f t="shared" ref="A1030:A1093" si="89">$E1030&amp;"-"&amp;$F1030</f>
        <v>U1-AK104</v>
      </c>
      <c r="B1030" t="str">
        <f t="shared" ref="B1030:B1093" si="90">IF(OR(E1030=$A$2,E1030=$B$2,E1030=$C$2,E1030=$D$2),"--",G1030)</f>
        <v>LPDDR4A_CK_N</v>
      </c>
      <c r="C1030" t="str">
        <f t="shared" ref="C1030:C1093" si="91">$E1030&amp;"-"&amp;$G1030</f>
        <v>U1-LPDDR4A_CK_N</v>
      </c>
      <c r="D1030" t="str">
        <f t="shared" ref="D1030:D1093" si="92">A1030</f>
        <v>U1-AK104</v>
      </c>
      <c r="E1030" t="s">
        <v>2084</v>
      </c>
      <c r="F1030" t="s">
        <v>2151</v>
      </c>
      <c r="G1030" t="s">
        <v>1369</v>
      </c>
      <c r="L1030" t="s">
        <v>454</v>
      </c>
      <c r="M1030" t="s">
        <v>288</v>
      </c>
      <c r="N1030">
        <v>36.126100000000001</v>
      </c>
    </row>
    <row r="1031" spans="1:14" x14ac:dyDescent="0.25">
      <c r="A1031" t="str">
        <f t="shared" si="89"/>
        <v>U1-AK107</v>
      </c>
      <c r="B1031" t="str">
        <f t="shared" si="90"/>
        <v>LPDDR4A_CK_P</v>
      </c>
      <c r="C1031" t="str">
        <f t="shared" si="91"/>
        <v>U1-LPDDR4A_CK_P</v>
      </c>
      <c r="D1031" t="str">
        <f t="shared" si="92"/>
        <v>U1-AK107</v>
      </c>
      <c r="E1031" t="s">
        <v>2084</v>
      </c>
      <c r="F1031" t="s">
        <v>2152</v>
      </c>
      <c r="G1031" t="s">
        <v>1371</v>
      </c>
      <c r="L1031" t="s">
        <v>455</v>
      </c>
      <c r="M1031" t="s">
        <v>288</v>
      </c>
      <c r="N1031">
        <v>36.126100000000001</v>
      </c>
    </row>
    <row r="1032" spans="1:14" x14ac:dyDescent="0.25">
      <c r="A1032" t="str">
        <f t="shared" si="89"/>
        <v>U1-AK111</v>
      </c>
      <c r="B1032" t="str">
        <f t="shared" si="90"/>
        <v>NetR24_1</v>
      </c>
      <c r="C1032" t="str">
        <f t="shared" si="91"/>
        <v>U1-NetR24_1</v>
      </c>
      <c r="D1032" t="str">
        <f t="shared" si="92"/>
        <v>U1-AK111</v>
      </c>
      <c r="E1032" t="s">
        <v>2084</v>
      </c>
      <c r="F1032" t="s">
        <v>2153</v>
      </c>
      <c r="G1032" t="s">
        <v>1854</v>
      </c>
      <c r="L1032" t="s">
        <v>467</v>
      </c>
      <c r="M1032" t="s">
        <v>288</v>
      </c>
      <c r="N1032">
        <v>25.647500000000001</v>
      </c>
    </row>
    <row r="1033" spans="1:14" x14ac:dyDescent="0.25">
      <c r="A1033" t="str">
        <f t="shared" si="89"/>
        <v>U1-AL64</v>
      </c>
      <c r="B1033" t="str">
        <f t="shared" si="90"/>
        <v>1.1V_LPDDR4</v>
      </c>
      <c r="C1033" t="str">
        <f t="shared" si="91"/>
        <v>U1-1.1V_LPDDR4</v>
      </c>
      <c r="D1033" t="str">
        <f t="shared" si="92"/>
        <v>U1-AL64</v>
      </c>
      <c r="E1033" t="s">
        <v>2084</v>
      </c>
      <c r="F1033" t="s">
        <v>2154</v>
      </c>
      <c r="G1033" t="s">
        <v>309</v>
      </c>
      <c r="L1033" t="s">
        <v>469</v>
      </c>
      <c r="M1033" t="s">
        <v>288</v>
      </c>
      <c r="N1033">
        <v>25.647500000000001</v>
      </c>
    </row>
    <row r="1034" spans="1:14" x14ac:dyDescent="0.25">
      <c r="A1034" t="str">
        <f t="shared" si="89"/>
        <v>U1-AL75</v>
      </c>
      <c r="B1034" t="str">
        <f t="shared" si="90"/>
        <v>1.1V_LPDDR4</v>
      </c>
      <c r="C1034" t="str">
        <f t="shared" si="91"/>
        <v>U1-1.1V_LPDDR4</v>
      </c>
      <c r="D1034" t="str">
        <f t="shared" si="92"/>
        <v>U1-AL75</v>
      </c>
      <c r="E1034" t="s">
        <v>2084</v>
      </c>
      <c r="F1034" t="s">
        <v>2155</v>
      </c>
      <c r="G1034" t="s">
        <v>309</v>
      </c>
      <c r="L1034" t="s">
        <v>1808</v>
      </c>
      <c r="M1034" t="s">
        <v>288</v>
      </c>
      <c r="N1034">
        <v>27.421099999999999</v>
      </c>
    </row>
    <row r="1035" spans="1:14" x14ac:dyDescent="0.25">
      <c r="A1035" t="str">
        <f t="shared" si="89"/>
        <v>U1-B88</v>
      </c>
      <c r="B1035" t="str">
        <f t="shared" si="90"/>
        <v>LPDDR4A_DQ30</v>
      </c>
      <c r="C1035" t="str">
        <f t="shared" si="91"/>
        <v>U1-LPDDR4A_DQ30</v>
      </c>
      <c r="D1035" t="str">
        <f t="shared" si="92"/>
        <v>U1-B88</v>
      </c>
      <c r="E1035" t="s">
        <v>2084</v>
      </c>
      <c r="F1035" t="s">
        <v>2156</v>
      </c>
      <c r="G1035" t="s">
        <v>1431</v>
      </c>
      <c r="L1035" t="s">
        <v>1810</v>
      </c>
      <c r="M1035" t="s">
        <v>288</v>
      </c>
      <c r="N1035">
        <v>27.381</v>
      </c>
    </row>
    <row r="1036" spans="1:14" x14ac:dyDescent="0.25">
      <c r="A1036" t="str">
        <f t="shared" si="89"/>
        <v>U1-B91</v>
      </c>
      <c r="B1036" t="str">
        <f t="shared" si="90"/>
        <v>LPDDR4A_DQ28</v>
      </c>
      <c r="C1036" t="str">
        <f t="shared" si="91"/>
        <v>U1-LPDDR4A_DQ28</v>
      </c>
      <c r="D1036" t="str">
        <f t="shared" si="92"/>
        <v>U1-B91</v>
      </c>
      <c r="E1036" t="s">
        <v>2084</v>
      </c>
      <c r="F1036" t="s">
        <v>2157</v>
      </c>
      <c r="G1036" t="s">
        <v>1425</v>
      </c>
      <c r="L1036" t="s">
        <v>1824</v>
      </c>
      <c r="M1036" t="s">
        <v>288</v>
      </c>
      <c r="N1036">
        <v>22.9513</v>
      </c>
    </row>
    <row r="1037" spans="1:14" x14ac:dyDescent="0.25">
      <c r="A1037" t="str">
        <f t="shared" si="89"/>
        <v>U1-B97</v>
      </c>
      <c r="B1037" t="str">
        <f t="shared" si="90"/>
        <v>LPDDR4A_DMB1</v>
      </c>
      <c r="C1037" t="str">
        <f t="shared" si="91"/>
        <v>U1-LPDDR4A_DMB1</v>
      </c>
      <c r="D1037" t="str">
        <f t="shared" si="92"/>
        <v>U1-B97</v>
      </c>
      <c r="E1037" t="s">
        <v>2084</v>
      </c>
      <c r="F1037" t="s">
        <v>2158</v>
      </c>
      <c r="G1037" t="s">
        <v>1381</v>
      </c>
      <c r="L1037" t="s">
        <v>1826</v>
      </c>
      <c r="M1037" t="s">
        <v>288</v>
      </c>
      <c r="N1037">
        <v>22.9513</v>
      </c>
    </row>
    <row r="1038" spans="1:14" x14ac:dyDescent="0.25">
      <c r="A1038" t="str">
        <f t="shared" si="89"/>
        <v>U1-B101</v>
      </c>
      <c r="B1038" t="str">
        <f t="shared" si="90"/>
        <v>LPDDR4A_DQSB1_N</v>
      </c>
      <c r="C1038" t="str">
        <f t="shared" si="91"/>
        <v>U1-LPDDR4A_DQSB1_N</v>
      </c>
      <c r="D1038" t="str">
        <f t="shared" si="92"/>
        <v>U1-B101</v>
      </c>
      <c r="E1038" t="s">
        <v>2084</v>
      </c>
      <c r="F1038" t="s">
        <v>2159</v>
      </c>
      <c r="G1038" t="s">
        <v>1460</v>
      </c>
      <c r="L1038" t="s">
        <v>2160</v>
      </c>
      <c r="M1038" t="s">
        <v>288</v>
      </c>
      <c r="N1038">
        <v>48.880200000000002</v>
      </c>
    </row>
    <row r="1039" spans="1:14" x14ac:dyDescent="0.25">
      <c r="A1039" t="str">
        <f t="shared" si="89"/>
        <v>U1-B103</v>
      </c>
      <c r="B1039" t="str">
        <f t="shared" si="90"/>
        <v>LPDDR4A_DQ25</v>
      </c>
      <c r="C1039" t="str">
        <f t="shared" si="91"/>
        <v>U1-LPDDR4A_DQ25</v>
      </c>
      <c r="D1039" t="str">
        <f t="shared" si="92"/>
        <v>U1-B103</v>
      </c>
      <c r="E1039" t="s">
        <v>2084</v>
      </c>
      <c r="F1039" t="s">
        <v>2161</v>
      </c>
      <c r="G1039" t="s">
        <v>1419</v>
      </c>
      <c r="L1039" t="s">
        <v>2162</v>
      </c>
      <c r="M1039" t="s">
        <v>288</v>
      </c>
      <c r="N1039">
        <v>48.888500000000001</v>
      </c>
    </row>
    <row r="1040" spans="1:14" x14ac:dyDescent="0.25">
      <c r="A1040" t="str">
        <f t="shared" si="89"/>
        <v>U1-B106</v>
      </c>
      <c r="B1040" t="str">
        <f t="shared" si="90"/>
        <v>LPDDR4A_DQ26</v>
      </c>
      <c r="C1040" t="str">
        <f t="shared" si="91"/>
        <v>U1-LPDDR4A_DQ26</v>
      </c>
      <c r="D1040" t="str">
        <f t="shared" si="92"/>
        <v>U1-B106</v>
      </c>
      <c r="E1040" t="s">
        <v>2084</v>
      </c>
      <c r="F1040" t="s">
        <v>2163</v>
      </c>
      <c r="G1040" t="s">
        <v>1421</v>
      </c>
      <c r="L1040" t="s">
        <v>2164</v>
      </c>
      <c r="M1040" t="s">
        <v>288</v>
      </c>
      <c r="N1040">
        <v>25.664200000000001</v>
      </c>
    </row>
    <row r="1041" spans="1:14" x14ac:dyDescent="0.25">
      <c r="A1041" t="str">
        <f t="shared" si="89"/>
        <v>U1-B113</v>
      </c>
      <c r="B1041" t="str">
        <f t="shared" si="90"/>
        <v>LPDDR4A_DQ6</v>
      </c>
      <c r="C1041" t="str">
        <f t="shared" si="91"/>
        <v>U1-LPDDR4A_DQ6</v>
      </c>
      <c r="D1041" t="str">
        <f t="shared" si="92"/>
        <v>U1-B113</v>
      </c>
      <c r="E1041" t="s">
        <v>2084</v>
      </c>
      <c r="F1041" t="s">
        <v>2165</v>
      </c>
      <c r="G1041" t="s">
        <v>1440</v>
      </c>
      <c r="L1041" t="s">
        <v>2166</v>
      </c>
      <c r="M1041" t="s">
        <v>288</v>
      </c>
      <c r="N1041">
        <v>25.567900000000002</v>
      </c>
    </row>
    <row r="1042" spans="1:14" x14ac:dyDescent="0.25">
      <c r="A1042" t="str">
        <f t="shared" si="89"/>
        <v>U1-B116</v>
      </c>
      <c r="B1042" t="str">
        <f t="shared" si="90"/>
        <v>LPDDR4A_DQ4</v>
      </c>
      <c r="C1042" t="str">
        <f t="shared" si="91"/>
        <v>U1-LPDDR4A_DQ4</v>
      </c>
      <c r="D1042" t="str">
        <f t="shared" si="92"/>
        <v>U1-B116</v>
      </c>
      <c r="E1042" t="s">
        <v>2084</v>
      </c>
      <c r="F1042" t="s">
        <v>2167</v>
      </c>
      <c r="G1042" t="s">
        <v>1435</v>
      </c>
      <c r="L1042" t="s">
        <v>2168</v>
      </c>
      <c r="M1042" t="s">
        <v>288</v>
      </c>
      <c r="N1042">
        <v>20.9635</v>
      </c>
    </row>
    <row r="1043" spans="1:14" x14ac:dyDescent="0.25">
      <c r="A1043" t="str">
        <f t="shared" si="89"/>
        <v>U1-B119</v>
      </c>
      <c r="B1043" t="str">
        <f t="shared" si="90"/>
        <v>LPDDR4A_DMA0</v>
      </c>
      <c r="C1043" t="str">
        <f t="shared" si="91"/>
        <v>U1-LPDDR4A_DMA0</v>
      </c>
      <c r="D1043" t="str">
        <f t="shared" si="92"/>
        <v>U1-B119</v>
      </c>
      <c r="E1043" t="s">
        <v>2084</v>
      </c>
      <c r="F1043" t="s">
        <v>2169</v>
      </c>
      <c r="G1043" t="s">
        <v>1376</v>
      </c>
      <c r="L1043" t="s">
        <v>2170</v>
      </c>
      <c r="M1043" t="s">
        <v>288</v>
      </c>
      <c r="N1043">
        <v>20.9635</v>
      </c>
    </row>
    <row r="1044" spans="1:14" x14ac:dyDescent="0.25">
      <c r="A1044" t="str">
        <f t="shared" si="89"/>
        <v>U1-B122</v>
      </c>
      <c r="B1044" t="str">
        <f t="shared" si="90"/>
        <v>LPDDR4A_DQSA0_P</v>
      </c>
      <c r="C1044" t="str">
        <f t="shared" si="91"/>
        <v>U1-LPDDR4A_DQSA0_P</v>
      </c>
      <c r="D1044" t="str">
        <f t="shared" si="92"/>
        <v>U1-B122</v>
      </c>
      <c r="E1044" t="s">
        <v>2084</v>
      </c>
      <c r="F1044" t="s">
        <v>2171</v>
      </c>
      <c r="G1044" t="s">
        <v>1450</v>
      </c>
      <c r="L1044" t="s">
        <v>2172</v>
      </c>
      <c r="M1044" t="s">
        <v>288</v>
      </c>
      <c r="N1044">
        <v>14.4816</v>
      </c>
    </row>
    <row r="1045" spans="1:14" x14ac:dyDescent="0.25">
      <c r="A1045" t="str">
        <f t="shared" si="89"/>
        <v>U1-B128</v>
      </c>
      <c r="B1045" t="str">
        <f t="shared" si="90"/>
        <v>LPDDR4A_DQ0</v>
      </c>
      <c r="C1045" t="str">
        <f t="shared" si="91"/>
        <v>U1-LPDDR4A_DQ0</v>
      </c>
      <c r="D1045" t="str">
        <f t="shared" si="92"/>
        <v>U1-B128</v>
      </c>
      <c r="E1045" t="s">
        <v>2084</v>
      </c>
      <c r="F1045" t="s">
        <v>2173</v>
      </c>
      <c r="G1045" t="s">
        <v>1383</v>
      </c>
      <c r="L1045" t="s">
        <v>2174</v>
      </c>
      <c r="M1045" t="s">
        <v>288</v>
      </c>
      <c r="N1045">
        <v>14.478199999999999</v>
      </c>
    </row>
    <row r="1046" spans="1:14" x14ac:dyDescent="0.25">
      <c r="A1046" t="str">
        <f t="shared" si="89"/>
        <v>U1-B130</v>
      </c>
      <c r="B1046" t="str">
        <f t="shared" si="90"/>
        <v>LPDDR4A_DQ2</v>
      </c>
      <c r="C1046" t="str">
        <f t="shared" si="91"/>
        <v>U1-LPDDR4A_DQ2</v>
      </c>
      <c r="D1046" t="str">
        <f t="shared" si="92"/>
        <v>U1-B130</v>
      </c>
      <c r="E1046" t="s">
        <v>2084</v>
      </c>
      <c r="F1046" t="s">
        <v>2175</v>
      </c>
      <c r="G1046" t="s">
        <v>1407</v>
      </c>
      <c r="L1046" t="s">
        <v>2176</v>
      </c>
      <c r="M1046" t="s">
        <v>288</v>
      </c>
      <c r="N1046">
        <v>15.978199999999999</v>
      </c>
    </row>
    <row r="1047" spans="1:14" x14ac:dyDescent="0.25">
      <c r="A1047" t="str">
        <f t="shared" si="89"/>
        <v>U1-D84</v>
      </c>
      <c r="B1047" t="str">
        <f t="shared" si="90"/>
        <v>LPDDR4A_DQ23</v>
      </c>
      <c r="C1047" t="str">
        <f t="shared" si="91"/>
        <v>U1-LPDDR4A_DQ23</v>
      </c>
      <c r="D1047" t="str">
        <f t="shared" si="92"/>
        <v>U1-D84</v>
      </c>
      <c r="E1047" t="s">
        <v>2084</v>
      </c>
      <c r="F1047" t="s">
        <v>2177</v>
      </c>
      <c r="G1047" t="s">
        <v>1415</v>
      </c>
      <c r="L1047" t="s">
        <v>2178</v>
      </c>
      <c r="M1047" t="s">
        <v>288</v>
      </c>
      <c r="N1047">
        <v>15.978199999999999</v>
      </c>
    </row>
    <row r="1048" spans="1:14" x14ac:dyDescent="0.25">
      <c r="A1048" t="str">
        <f t="shared" si="89"/>
        <v>U1-D95</v>
      </c>
      <c r="B1048" t="str">
        <f t="shared" si="90"/>
        <v>LPDDR4A_DQSB0_N</v>
      </c>
      <c r="C1048" t="str">
        <f t="shared" si="91"/>
        <v>U1-LPDDR4A_DQSB0_N</v>
      </c>
      <c r="D1048" t="str">
        <f t="shared" si="92"/>
        <v>U1-D95</v>
      </c>
      <c r="E1048" t="s">
        <v>2084</v>
      </c>
      <c r="F1048" t="s">
        <v>2179</v>
      </c>
      <c r="G1048" t="s">
        <v>1456</v>
      </c>
      <c r="L1048" t="s">
        <v>2180</v>
      </c>
      <c r="M1048" t="s">
        <v>288</v>
      </c>
      <c r="N1048">
        <v>3.1507999999999998</v>
      </c>
    </row>
    <row r="1049" spans="1:14" x14ac:dyDescent="0.25">
      <c r="A1049" t="str">
        <f t="shared" si="89"/>
        <v>U1-D105</v>
      </c>
      <c r="B1049" t="str">
        <f t="shared" si="90"/>
        <v>NetU1_D105</v>
      </c>
      <c r="C1049" t="str">
        <f t="shared" si="91"/>
        <v>U1-NetU1_D105</v>
      </c>
      <c r="D1049" t="str">
        <f t="shared" si="92"/>
        <v>U1-D105</v>
      </c>
      <c r="E1049" t="s">
        <v>2084</v>
      </c>
      <c r="F1049" t="s">
        <v>2181</v>
      </c>
      <c r="G1049" t="s">
        <v>2182</v>
      </c>
      <c r="L1049" t="s">
        <v>2183</v>
      </c>
      <c r="M1049" t="s">
        <v>288</v>
      </c>
      <c r="N1049">
        <v>3.1507999999999998</v>
      </c>
    </row>
    <row r="1050" spans="1:14" x14ac:dyDescent="0.25">
      <c r="A1050" t="str">
        <f t="shared" si="89"/>
        <v>U1-D114</v>
      </c>
      <c r="B1050" t="str">
        <f t="shared" si="90"/>
        <v>LPDDR4A_DQSA1_N</v>
      </c>
      <c r="C1050" t="str">
        <f t="shared" si="91"/>
        <v>U1-LPDDR4A_DQSA1_N</v>
      </c>
      <c r="D1050" t="str">
        <f t="shared" si="92"/>
        <v>U1-D114</v>
      </c>
      <c r="E1050" t="s">
        <v>2084</v>
      </c>
      <c r="F1050" t="s">
        <v>2184</v>
      </c>
      <c r="G1050" t="s">
        <v>1452</v>
      </c>
      <c r="L1050" t="s">
        <v>456</v>
      </c>
      <c r="M1050" t="s">
        <v>288</v>
      </c>
      <c r="N1050">
        <v>12.438599999999999</v>
      </c>
    </row>
    <row r="1051" spans="1:14" x14ac:dyDescent="0.25">
      <c r="A1051" t="str">
        <f t="shared" si="89"/>
        <v>U1-F84</v>
      </c>
      <c r="B1051" t="str">
        <f t="shared" si="90"/>
        <v>LPDDR4A_DQ22</v>
      </c>
      <c r="C1051" t="str">
        <f t="shared" si="91"/>
        <v>U1-LPDDR4A_DQ22</v>
      </c>
      <c r="D1051" t="str">
        <f t="shared" si="92"/>
        <v>U1-F84</v>
      </c>
      <c r="E1051" t="s">
        <v>2084</v>
      </c>
      <c r="F1051" t="s">
        <v>2185</v>
      </c>
      <c r="G1051" t="s">
        <v>1413</v>
      </c>
      <c r="L1051" t="s">
        <v>458</v>
      </c>
      <c r="M1051" t="s">
        <v>288</v>
      </c>
      <c r="N1051">
        <v>12.417899999999999</v>
      </c>
    </row>
    <row r="1052" spans="1:14" x14ac:dyDescent="0.25">
      <c r="A1052" t="str">
        <f t="shared" si="89"/>
        <v>U1-F87</v>
      </c>
      <c r="B1052" t="str">
        <f t="shared" si="90"/>
        <v>NetU1_F87</v>
      </c>
      <c r="C1052" t="str">
        <f t="shared" si="91"/>
        <v>U1-NetU1_F87</v>
      </c>
      <c r="D1052" t="str">
        <f t="shared" si="92"/>
        <v>U1-F87</v>
      </c>
      <c r="E1052" t="s">
        <v>2084</v>
      </c>
      <c r="F1052" t="s">
        <v>2186</v>
      </c>
      <c r="G1052" t="s">
        <v>2187</v>
      </c>
      <c r="L1052" t="s">
        <v>472</v>
      </c>
      <c r="M1052" t="s">
        <v>288</v>
      </c>
      <c r="N1052">
        <v>9.0169999999999995</v>
      </c>
    </row>
    <row r="1053" spans="1:14" x14ac:dyDescent="0.25">
      <c r="A1053" t="str">
        <f t="shared" si="89"/>
        <v>U1-F95</v>
      </c>
      <c r="B1053" t="str">
        <f t="shared" si="90"/>
        <v>LPDDR4A_DQSB0_P</v>
      </c>
      <c r="C1053" t="str">
        <f t="shared" si="91"/>
        <v>U1-LPDDR4A_DQSB0_P</v>
      </c>
      <c r="D1053" t="str">
        <f t="shared" si="92"/>
        <v>U1-F95</v>
      </c>
      <c r="E1053" t="s">
        <v>2084</v>
      </c>
      <c r="F1053" t="s">
        <v>2188</v>
      </c>
      <c r="G1053" t="s">
        <v>1458</v>
      </c>
      <c r="L1053" t="s">
        <v>474</v>
      </c>
      <c r="M1053" t="s">
        <v>288</v>
      </c>
      <c r="N1053">
        <v>9.0238999999999994</v>
      </c>
    </row>
    <row r="1054" spans="1:14" x14ac:dyDescent="0.25">
      <c r="A1054" t="str">
        <f t="shared" si="89"/>
        <v>U1-F98</v>
      </c>
      <c r="B1054" t="str">
        <f t="shared" si="90"/>
        <v>LPDDR4A_DQ17</v>
      </c>
      <c r="C1054" t="str">
        <f t="shared" si="91"/>
        <v>U1-LPDDR4A_DQ17</v>
      </c>
      <c r="D1054" t="str">
        <f t="shared" si="92"/>
        <v>U1-F98</v>
      </c>
      <c r="E1054" t="s">
        <v>2084</v>
      </c>
      <c r="F1054" t="s">
        <v>2189</v>
      </c>
      <c r="G1054" t="s">
        <v>1401</v>
      </c>
      <c r="L1054" t="s">
        <v>1813</v>
      </c>
      <c r="M1054" t="s">
        <v>288</v>
      </c>
      <c r="N1054">
        <v>12.3184</v>
      </c>
    </row>
    <row r="1055" spans="1:14" x14ac:dyDescent="0.25">
      <c r="A1055" t="str">
        <f t="shared" si="89"/>
        <v>U1-F105</v>
      </c>
      <c r="B1055" t="str">
        <f t="shared" si="90"/>
        <v>LPDDR4A_DMA1</v>
      </c>
      <c r="C1055" t="str">
        <f t="shared" si="91"/>
        <v>U1-LPDDR4A_DMA1</v>
      </c>
      <c r="D1055" t="str">
        <f t="shared" si="92"/>
        <v>U1-F105</v>
      </c>
      <c r="E1055" t="s">
        <v>2084</v>
      </c>
      <c r="F1055" t="s">
        <v>2190</v>
      </c>
      <c r="G1055" t="s">
        <v>1377</v>
      </c>
      <c r="L1055" t="s">
        <v>1815</v>
      </c>
      <c r="M1055" t="s">
        <v>288</v>
      </c>
      <c r="N1055">
        <v>12.3179</v>
      </c>
    </row>
    <row r="1056" spans="1:14" x14ac:dyDescent="0.25">
      <c r="A1056" t="str">
        <f t="shared" si="89"/>
        <v>U1-F108</v>
      </c>
      <c r="B1056" t="str">
        <f t="shared" si="90"/>
        <v>LPDDR4A_DQ13</v>
      </c>
      <c r="C1056" t="str">
        <f t="shared" si="91"/>
        <v>U1-LPDDR4A_DQ13</v>
      </c>
      <c r="D1056" t="str">
        <f t="shared" si="92"/>
        <v>U1-F108</v>
      </c>
      <c r="E1056" t="s">
        <v>2084</v>
      </c>
      <c r="F1056" t="s">
        <v>2191</v>
      </c>
      <c r="G1056" t="s">
        <v>1393</v>
      </c>
      <c r="L1056" t="s">
        <v>1829</v>
      </c>
      <c r="M1056" t="s">
        <v>288</v>
      </c>
      <c r="N1056">
        <v>8.8565000000000005</v>
      </c>
    </row>
    <row r="1057" spans="1:14" x14ac:dyDescent="0.25">
      <c r="A1057" t="str">
        <f t="shared" si="89"/>
        <v>U1-F114</v>
      </c>
      <c r="B1057" t="str">
        <f t="shared" si="90"/>
        <v>LPDDR4A_DQSA1_P</v>
      </c>
      <c r="C1057" t="str">
        <f t="shared" si="91"/>
        <v>U1-LPDDR4A_DQSA1_P</v>
      </c>
      <c r="D1057" t="str">
        <f t="shared" si="92"/>
        <v>U1-F114</v>
      </c>
      <c r="E1057" t="s">
        <v>2084</v>
      </c>
      <c r="F1057" t="s">
        <v>2192</v>
      </c>
      <c r="G1057" t="s">
        <v>1454</v>
      </c>
      <c r="L1057" t="s">
        <v>1831</v>
      </c>
      <c r="M1057" t="s">
        <v>288</v>
      </c>
      <c r="N1057">
        <v>8.8551000000000002</v>
      </c>
    </row>
    <row r="1058" spans="1:14" x14ac:dyDescent="0.25">
      <c r="A1058" t="str">
        <f t="shared" si="89"/>
        <v>U1-F117</v>
      </c>
      <c r="B1058" t="str">
        <f t="shared" si="90"/>
        <v>LPDDR4A_DQ8</v>
      </c>
      <c r="C1058" t="str">
        <f t="shared" si="91"/>
        <v>U1-LPDDR4A_DQ8</v>
      </c>
      <c r="D1058" t="str">
        <f t="shared" si="92"/>
        <v>U1-F117</v>
      </c>
      <c r="E1058" t="s">
        <v>2084</v>
      </c>
      <c r="F1058" t="s">
        <v>2193</v>
      </c>
      <c r="G1058" t="s">
        <v>1444</v>
      </c>
      <c r="L1058" t="s">
        <v>2194</v>
      </c>
      <c r="M1058" t="s">
        <v>288</v>
      </c>
      <c r="N1058">
        <v>49.4223</v>
      </c>
    </row>
    <row r="1059" spans="1:14" x14ac:dyDescent="0.25">
      <c r="A1059" t="str">
        <f t="shared" si="89"/>
        <v>U1-H87</v>
      </c>
      <c r="B1059" t="str">
        <f t="shared" si="90"/>
        <v>LPDDR4A_DMB0</v>
      </c>
      <c r="C1059" t="str">
        <f t="shared" si="91"/>
        <v>U1-LPDDR4A_DMB0</v>
      </c>
      <c r="D1059" t="str">
        <f t="shared" si="92"/>
        <v>U1-H87</v>
      </c>
      <c r="E1059" t="s">
        <v>2084</v>
      </c>
      <c r="F1059" t="s">
        <v>2195</v>
      </c>
      <c r="G1059" t="s">
        <v>1379</v>
      </c>
      <c r="L1059" t="s">
        <v>2196</v>
      </c>
      <c r="M1059" t="s">
        <v>288</v>
      </c>
      <c r="N1059">
        <v>49.3889</v>
      </c>
    </row>
    <row r="1060" spans="1:14" x14ac:dyDescent="0.25">
      <c r="A1060" t="str">
        <f t="shared" si="89"/>
        <v>U1-H98</v>
      </c>
      <c r="B1060" t="str">
        <f t="shared" si="90"/>
        <v>LPDDR4A_DQ16</v>
      </c>
      <c r="C1060" t="str">
        <f t="shared" si="91"/>
        <v>U1-LPDDR4A_DQ16</v>
      </c>
      <c r="D1060" t="str">
        <f t="shared" si="92"/>
        <v>U1-H98</v>
      </c>
      <c r="E1060" t="s">
        <v>2084</v>
      </c>
      <c r="F1060" t="s">
        <v>2197</v>
      </c>
      <c r="G1060" t="s">
        <v>1399</v>
      </c>
      <c r="L1060" t="s">
        <v>2198</v>
      </c>
      <c r="M1060" t="s">
        <v>288</v>
      </c>
      <c r="N1060">
        <v>26.407900000000001</v>
      </c>
    </row>
    <row r="1061" spans="1:14" x14ac:dyDescent="0.25">
      <c r="A1061" t="str">
        <f t="shared" si="89"/>
        <v>U1-H108</v>
      </c>
      <c r="B1061" t="str">
        <f t="shared" si="90"/>
        <v>LPDDR4A_DQ12</v>
      </c>
      <c r="C1061" t="str">
        <f t="shared" si="91"/>
        <v>U1-LPDDR4A_DQ12</v>
      </c>
      <c r="D1061" t="str">
        <f t="shared" si="92"/>
        <v>U1-H108</v>
      </c>
      <c r="E1061" t="s">
        <v>2084</v>
      </c>
      <c r="F1061" t="s">
        <v>2199</v>
      </c>
      <c r="G1061" t="s">
        <v>1391</v>
      </c>
      <c r="L1061" t="s">
        <v>451</v>
      </c>
      <c r="M1061" t="s">
        <v>288</v>
      </c>
      <c r="N1061">
        <v>2.2347000000000001</v>
      </c>
    </row>
    <row r="1062" spans="1:14" x14ac:dyDescent="0.25">
      <c r="A1062" t="str">
        <f t="shared" si="89"/>
        <v>U1-H117</v>
      </c>
      <c r="B1062" t="str">
        <f t="shared" si="90"/>
        <v>LPDDR4A_DQ9</v>
      </c>
      <c r="C1062" t="str">
        <f t="shared" si="91"/>
        <v>U1-LPDDR4A_DQ9</v>
      </c>
      <c r="D1062" t="str">
        <f t="shared" si="92"/>
        <v>U1-H117</v>
      </c>
      <c r="E1062" t="s">
        <v>2084</v>
      </c>
      <c r="F1062" t="s">
        <v>2200</v>
      </c>
      <c r="G1062" t="s">
        <v>1446</v>
      </c>
      <c r="L1062" t="s">
        <v>460</v>
      </c>
      <c r="M1062" t="s">
        <v>288</v>
      </c>
      <c r="N1062">
        <v>2.2347000000000001</v>
      </c>
    </row>
    <row r="1063" spans="1:14" x14ac:dyDescent="0.25">
      <c r="A1063" t="str">
        <f t="shared" si="89"/>
        <v>U1-K84</v>
      </c>
      <c r="B1063" t="str">
        <f t="shared" si="90"/>
        <v>NetU1_K84</v>
      </c>
      <c r="C1063" t="str">
        <f t="shared" si="91"/>
        <v>U1-NetU1_K84</v>
      </c>
      <c r="D1063" t="str">
        <f t="shared" si="92"/>
        <v>U1-K84</v>
      </c>
      <c r="E1063" t="s">
        <v>2084</v>
      </c>
      <c r="F1063" t="s">
        <v>2201</v>
      </c>
      <c r="G1063" t="s">
        <v>2202</v>
      </c>
      <c r="L1063" t="s">
        <v>1801</v>
      </c>
      <c r="M1063" t="s">
        <v>288</v>
      </c>
      <c r="N1063">
        <v>2.2347000000000001</v>
      </c>
    </row>
    <row r="1064" spans="1:14" x14ac:dyDescent="0.25">
      <c r="A1064" t="str">
        <f t="shared" si="89"/>
        <v>U1-K87</v>
      </c>
      <c r="B1064" t="str">
        <f t="shared" si="90"/>
        <v>LPDDR4A_DQ20</v>
      </c>
      <c r="C1064" t="str">
        <f t="shared" si="91"/>
        <v>U1-LPDDR4A_DQ20</v>
      </c>
      <c r="D1064" t="str">
        <f t="shared" si="92"/>
        <v>U1-K87</v>
      </c>
      <c r="E1064" t="s">
        <v>2084</v>
      </c>
      <c r="F1064" t="s">
        <v>2203</v>
      </c>
      <c r="G1064" t="s">
        <v>1409</v>
      </c>
      <c r="L1064" t="s">
        <v>1817</v>
      </c>
      <c r="M1064" t="s">
        <v>288</v>
      </c>
      <c r="N1064">
        <v>2.2347000000000001</v>
      </c>
    </row>
    <row r="1065" spans="1:14" x14ac:dyDescent="0.25">
      <c r="A1065" t="str">
        <f t="shared" si="89"/>
        <v>U1-K95</v>
      </c>
      <c r="B1065" t="str">
        <f t="shared" si="90"/>
        <v>NetU1_K95</v>
      </c>
      <c r="C1065" t="str">
        <f t="shared" si="91"/>
        <v>U1-NetU1_K95</v>
      </c>
      <c r="D1065" t="str">
        <f t="shared" si="92"/>
        <v>U1-K95</v>
      </c>
      <c r="E1065" t="s">
        <v>2084</v>
      </c>
      <c r="F1065" t="s">
        <v>2204</v>
      </c>
      <c r="G1065" t="s">
        <v>2205</v>
      </c>
      <c r="L1065" t="s">
        <v>2206</v>
      </c>
      <c r="M1065" t="s">
        <v>288</v>
      </c>
      <c r="N1065">
        <v>4.5782999999999996</v>
      </c>
    </row>
    <row r="1066" spans="1:14" x14ac:dyDescent="0.25">
      <c r="A1066" t="str">
        <f t="shared" si="89"/>
        <v>U1-K98</v>
      </c>
      <c r="B1066" t="str">
        <f t="shared" si="90"/>
        <v>LPDDR4A_DQ19</v>
      </c>
      <c r="C1066" t="str">
        <f t="shared" si="91"/>
        <v>U1-LPDDR4A_DQ19</v>
      </c>
      <c r="D1066" t="str">
        <f t="shared" si="92"/>
        <v>U1-K98</v>
      </c>
      <c r="E1066" t="s">
        <v>2084</v>
      </c>
      <c r="F1066" t="s">
        <v>2207</v>
      </c>
      <c r="G1066" t="s">
        <v>1405</v>
      </c>
      <c r="L1066" t="s">
        <v>2208</v>
      </c>
      <c r="M1066" t="s">
        <v>288</v>
      </c>
      <c r="N1066">
        <v>3.9990999999999999</v>
      </c>
    </row>
    <row r="1067" spans="1:14" x14ac:dyDescent="0.25">
      <c r="A1067" t="str">
        <f t="shared" si="89"/>
        <v>U1-K105</v>
      </c>
      <c r="B1067" t="str">
        <f t="shared" si="90"/>
        <v>LPDDR4A_REFCK_N</v>
      </c>
      <c r="C1067" t="str">
        <f t="shared" si="91"/>
        <v>U1-LPDDR4A_REFCK_N</v>
      </c>
      <c r="D1067" t="str">
        <f t="shared" si="92"/>
        <v>U1-K105</v>
      </c>
      <c r="E1067" t="s">
        <v>2084</v>
      </c>
      <c r="F1067" t="s">
        <v>2209</v>
      </c>
      <c r="G1067" t="s">
        <v>1464</v>
      </c>
      <c r="L1067" t="s">
        <v>2210</v>
      </c>
      <c r="M1067" t="s">
        <v>288</v>
      </c>
      <c r="N1067">
        <v>11.3004</v>
      </c>
    </row>
    <row r="1068" spans="1:14" x14ac:dyDescent="0.25">
      <c r="A1068" t="str">
        <f t="shared" si="89"/>
        <v>U1-K108</v>
      </c>
      <c r="B1068" t="str">
        <f t="shared" si="90"/>
        <v>LPDDR4A_DQ15</v>
      </c>
      <c r="C1068" t="str">
        <f t="shared" si="91"/>
        <v>U1-LPDDR4A_DQ15</v>
      </c>
      <c r="D1068" t="str">
        <f t="shared" si="92"/>
        <v>U1-K108</v>
      </c>
      <c r="E1068" t="s">
        <v>2084</v>
      </c>
      <c r="F1068" t="s">
        <v>2211</v>
      </c>
      <c r="G1068" t="s">
        <v>1397</v>
      </c>
      <c r="L1068" t="s">
        <v>2212</v>
      </c>
      <c r="M1068" t="s">
        <v>288</v>
      </c>
      <c r="N1068">
        <v>11.3004</v>
      </c>
    </row>
    <row r="1069" spans="1:14" x14ac:dyDescent="0.25">
      <c r="A1069" t="str">
        <f t="shared" si="89"/>
        <v>U1-K114</v>
      </c>
      <c r="B1069" t="str">
        <f t="shared" si="90"/>
        <v>LPDDR4A_CA5</v>
      </c>
      <c r="C1069" t="str">
        <f t="shared" si="91"/>
        <v>U1-LPDDR4A_CA5</v>
      </c>
      <c r="D1069" t="str">
        <f t="shared" si="92"/>
        <v>U1-K114</v>
      </c>
      <c r="E1069" t="s">
        <v>2084</v>
      </c>
      <c r="F1069" t="s">
        <v>2213</v>
      </c>
      <c r="G1069" t="s">
        <v>1363</v>
      </c>
      <c r="L1069" t="s">
        <v>2214</v>
      </c>
      <c r="M1069" t="s">
        <v>288</v>
      </c>
      <c r="N1069">
        <v>14.2904</v>
      </c>
    </row>
    <row r="1070" spans="1:14" x14ac:dyDescent="0.25">
      <c r="A1070" t="str">
        <f t="shared" si="89"/>
        <v>U1-K117</v>
      </c>
      <c r="B1070" t="str">
        <f t="shared" si="90"/>
        <v>LPDDR4A_DQ10</v>
      </c>
      <c r="C1070" t="str">
        <f t="shared" si="91"/>
        <v>U1-LPDDR4A_DQ10</v>
      </c>
      <c r="D1070" t="str">
        <f t="shared" si="92"/>
        <v>U1-K117</v>
      </c>
      <c r="E1070" t="s">
        <v>2084</v>
      </c>
      <c r="F1070" t="s">
        <v>2215</v>
      </c>
      <c r="G1070" t="s">
        <v>1387</v>
      </c>
      <c r="L1070" t="s">
        <v>2216</v>
      </c>
      <c r="M1070" t="s">
        <v>288</v>
      </c>
      <c r="N1070">
        <v>14.2904</v>
      </c>
    </row>
    <row r="1071" spans="1:14" x14ac:dyDescent="0.25">
      <c r="A1071" t="str">
        <f t="shared" si="89"/>
        <v>U1-M84</v>
      </c>
      <c r="B1071" t="str">
        <f t="shared" si="90"/>
        <v>NetU1_M84</v>
      </c>
      <c r="C1071" t="str">
        <f t="shared" si="91"/>
        <v>U1-NetU1_M84</v>
      </c>
      <c r="D1071" t="str">
        <f t="shared" si="92"/>
        <v>U1-M84</v>
      </c>
      <c r="E1071" t="s">
        <v>2084</v>
      </c>
      <c r="F1071" t="s">
        <v>2217</v>
      </c>
      <c r="G1071" t="s">
        <v>2218</v>
      </c>
      <c r="L1071" t="s">
        <v>2219</v>
      </c>
      <c r="M1071" t="s">
        <v>288</v>
      </c>
      <c r="N1071">
        <v>6.8154000000000003</v>
      </c>
    </row>
    <row r="1072" spans="1:14" x14ac:dyDescent="0.25">
      <c r="A1072" t="str">
        <f t="shared" si="89"/>
        <v>U1-M87</v>
      </c>
      <c r="B1072" t="str">
        <f t="shared" si="90"/>
        <v>LPDDR4A_DQ21</v>
      </c>
      <c r="C1072" t="str">
        <f t="shared" si="91"/>
        <v>U1-LPDDR4A_DQ21</v>
      </c>
      <c r="D1072" t="str">
        <f t="shared" si="92"/>
        <v>U1-M87</v>
      </c>
      <c r="E1072" t="s">
        <v>2084</v>
      </c>
      <c r="F1072" t="s">
        <v>2220</v>
      </c>
      <c r="G1072" t="s">
        <v>1411</v>
      </c>
      <c r="L1072" t="s">
        <v>2221</v>
      </c>
      <c r="M1072" t="s">
        <v>288</v>
      </c>
      <c r="N1072">
        <v>13.0246</v>
      </c>
    </row>
    <row r="1073" spans="1:14" x14ac:dyDescent="0.25">
      <c r="A1073" t="str">
        <f t="shared" si="89"/>
        <v>U1-M95</v>
      </c>
      <c r="B1073" t="str">
        <f t="shared" si="90"/>
        <v>NetU1_M95</v>
      </c>
      <c r="C1073" t="str">
        <f t="shared" si="91"/>
        <v>U1-NetU1_M95</v>
      </c>
      <c r="D1073" t="str">
        <f t="shared" si="92"/>
        <v>U1-M95</v>
      </c>
      <c r="E1073" t="s">
        <v>2084</v>
      </c>
      <c r="F1073" t="s">
        <v>2222</v>
      </c>
      <c r="G1073" t="s">
        <v>2223</v>
      </c>
      <c r="L1073" t="s">
        <v>2224</v>
      </c>
      <c r="M1073" t="s">
        <v>288</v>
      </c>
      <c r="N1073">
        <v>8.3103999999999996</v>
      </c>
    </row>
    <row r="1074" spans="1:14" x14ac:dyDescent="0.25">
      <c r="A1074" t="str">
        <f t="shared" si="89"/>
        <v>U1-M98</v>
      </c>
      <c r="B1074" t="str">
        <f t="shared" si="90"/>
        <v>LPDDR4A_DQ18</v>
      </c>
      <c r="C1074" t="str">
        <f t="shared" si="91"/>
        <v>U1-LPDDR4A_DQ18</v>
      </c>
      <c r="D1074" t="str">
        <f t="shared" si="92"/>
        <v>U1-M98</v>
      </c>
      <c r="E1074" t="s">
        <v>2084</v>
      </c>
      <c r="F1074" t="s">
        <v>2225</v>
      </c>
      <c r="G1074" t="s">
        <v>1403</v>
      </c>
      <c r="L1074" t="s">
        <v>2226</v>
      </c>
      <c r="M1074" t="s">
        <v>288</v>
      </c>
      <c r="N1074">
        <v>9.1050000000000004</v>
      </c>
    </row>
    <row r="1075" spans="1:14" x14ac:dyDescent="0.25">
      <c r="A1075" t="str">
        <f t="shared" si="89"/>
        <v>U1-M105</v>
      </c>
      <c r="B1075" t="str">
        <f t="shared" si="90"/>
        <v>LPDDR4A_REFCK_P</v>
      </c>
      <c r="C1075" t="str">
        <f t="shared" si="91"/>
        <v>U1-LPDDR4A_REFCK_P</v>
      </c>
      <c r="D1075" t="str">
        <f t="shared" si="92"/>
        <v>U1-M105</v>
      </c>
      <c r="E1075" t="s">
        <v>2084</v>
      </c>
      <c r="F1075" t="s">
        <v>2227</v>
      </c>
      <c r="G1075" t="s">
        <v>1466</v>
      </c>
      <c r="L1075" t="s">
        <v>2228</v>
      </c>
      <c r="M1075" t="s">
        <v>288</v>
      </c>
      <c r="N1075">
        <v>29.516100000000002</v>
      </c>
    </row>
    <row r="1076" spans="1:14" x14ac:dyDescent="0.25">
      <c r="A1076" t="str">
        <f t="shared" si="89"/>
        <v>U1-M108</v>
      </c>
      <c r="B1076" t="str">
        <f t="shared" si="90"/>
        <v>LPDDR4A_DQ14</v>
      </c>
      <c r="C1076" t="str">
        <f t="shared" si="91"/>
        <v>U1-LPDDR4A_DQ14</v>
      </c>
      <c r="D1076" t="str">
        <f t="shared" si="92"/>
        <v>U1-M108</v>
      </c>
      <c r="E1076" t="s">
        <v>2084</v>
      </c>
      <c r="F1076" t="s">
        <v>2229</v>
      </c>
      <c r="G1076" t="s">
        <v>1395</v>
      </c>
      <c r="L1076" t="s">
        <v>2230</v>
      </c>
      <c r="M1076" t="s">
        <v>288</v>
      </c>
      <c r="N1076">
        <v>2.2951000000000001</v>
      </c>
    </row>
    <row r="1077" spans="1:14" x14ac:dyDescent="0.25">
      <c r="A1077" t="str">
        <f t="shared" si="89"/>
        <v>U1-M114</v>
      </c>
      <c r="B1077" t="str">
        <f t="shared" si="90"/>
        <v>LPDDR4A_CA4</v>
      </c>
      <c r="C1077" t="str">
        <f t="shared" si="91"/>
        <v>U1-LPDDR4A_CA4</v>
      </c>
      <c r="D1077" t="str">
        <f t="shared" si="92"/>
        <v>U1-M114</v>
      </c>
      <c r="E1077" t="s">
        <v>2084</v>
      </c>
      <c r="F1077" t="s">
        <v>2231</v>
      </c>
      <c r="G1077" t="s">
        <v>1361</v>
      </c>
      <c r="L1077" t="s">
        <v>1772</v>
      </c>
      <c r="M1077" t="s">
        <v>288</v>
      </c>
      <c r="N1077">
        <v>104.56480000000001</v>
      </c>
    </row>
    <row r="1078" spans="1:14" x14ac:dyDescent="0.25">
      <c r="A1078" t="str">
        <f t="shared" si="89"/>
        <v>U1-M117</v>
      </c>
      <c r="B1078" t="str">
        <f t="shared" si="90"/>
        <v>LPDDR4A_DQ11</v>
      </c>
      <c r="C1078" t="str">
        <f t="shared" si="91"/>
        <v>U1-LPDDR4A_DQ11</v>
      </c>
      <c r="D1078" t="str">
        <f t="shared" si="92"/>
        <v>U1-M117</v>
      </c>
      <c r="E1078" t="s">
        <v>2084</v>
      </c>
      <c r="F1078" t="s">
        <v>2232</v>
      </c>
      <c r="G1078" t="s">
        <v>1389</v>
      </c>
      <c r="L1078" t="s">
        <v>1769</v>
      </c>
      <c r="M1078" t="s">
        <v>288</v>
      </c>
      <c r="N1078">
        <v>110.20529999999999</v>
      </c>
    </row>
    <row r="1079" spans="1:14" x14ac:dyDescent="0.25">
      <c r="A1079" t="str">
        <f t="shared" si="89"/>
        <v>U1-P84</v>
      </c>
      <c r="B1079" t="str">
        <f t="shared" si="90"/>
        <v>NetU1_P84</v>
      </c>
      <c r="C1079" t="str">
        <f t="shared" si="91"/>
        <v>U1-NetU1_P84</v>
      </c>
      <c r="D1079" t="str">
        <f t="shared" si="92"/>
        <v>U1-P84</v>
      </c>
      <c r="E1079" t="s">
        <v>2084</v>
      </c>
      <c r="F1079" t="s">
        <v>2233</v>
      </c>
      <c r="G1079" t="s">
        <v>2234</v>
      </c>
      <c r="L1079" t="s">
        <v>1877</v>
      </c>
      <c r="M1079" t="s">
        <v>288</v>
      </c>
      <c r="N1079">
        <v>120.23950000000001</v>
      </c>
    </row>
    <row r="1080" spans="1:14" x14ac:dyDescent="0.25">
      <c r="A1080" t="str">
        <f t="shared" si="89"/>
        <v>U1-P95</v>
      </c>
      <c r="B1080" t="str">
        <f t="shared" si="90"/>
        <v>NetU1_P95</v>
      </c>
      <c r="C1080" t="str">
        <f t="shared" si="91"/>
        <v>U1-NetU1_P95</v>
      </c>
      <c r="D1080" t="str">
        <f t="shared" si="92"/>
        <v>U1-P95</v>
      </c>
      <c r="E1080" t="s">
        <v>2084</v>
      </c>
      <c r="F1080" t="s">
        <v>2235</v>
      </c>
      <c r="G1080" t="s">
        <v>2236</v>
      </c>
      <c r="L1080" t="s">
        <v>1740</v>
      </c>
      <c r="M1080" t="s">
        <v>288</v>
      </c>
      <c r="N1080">
        <v>3.2059000000000002</v>
      </c>
    </row>
    <row r="1081" spans="1:14" x14ac:dyDescent="0.25">
      <c r="A1081" t="str">
        <f t="shared" si="89"/>
        <v>U1-P105</v>
      </c>
      <c r="B1081" t="str">
        <f t="shared" si="90"/>
        <v>LPDDR4A_CS1_N</v>
      </c>
      <c r="C1081" t="str">
        <f t="shared" si="91"/>
        <v>U1-LPDDR4A_CS1_N</v>
      </c>
      <c r="D1081" t="str">
        <f t="shared" si="92"/>
        <v>U1-P105</v>
      </c>
      <c r="E1081" t="s">
        <v>2084</v>
      </c>
      <c r="F1081" t="s">
        <v>2237</v>
      </c>
      <c r="G1081" t="s">
        <v>1375</v>
      </c>
      <c r="L1081" t="s">
        <v>1984</v>
      </c>
      <c r="M1081" t="s">
        <v>288</v>
      </c>
      <c r="N1081">
        <v>22.137699999999999</v>
      </c>
    </row>
    <row r="1082" spans="1:14" x14ac:dyDescent="0.25">
      <c r="A1082" t="str">
        <f t="shared" si="89"/>
        <v>U1-P114</v>
      </c>
      <c r="B1082" t="str">
        <f t="shared" si="90"/>
        <v>LPDDR4A_CA1</v>
      </c>
      <c r="C1082" t="str">
        <f t="shared" si="91"/>
        <v>U1-LPDDR4A_CA1</v>
      </c>
      <c r="D1082" t="str">
        <f t="shared" si="92"/>
        <v>U1-P114</v>
      </c>
      <c r="E1082" t="s">
        <v>2084</v>
      </c>
      <c r="F1082" t="s">
        <v>2238</v>
      </c>
      <c r="G1082" t="s">
        <v>1355</v>
      </c>
      <c r="L1082" t="s">
        <v>1981</v>
      </c>
      <c r="M1082" t="s">
        <v>288</v>
      </c>
      <c r="N1082">
        <v>22.137699999999999</v>
      </c>
    </row>
    <row r="1083" spans="1:14" x14ac:dyDescent="0.25">
      <c r="A1083" t="str">
        <f t="shared" si="89"/>
        <v>U1-T84</v>
      </c>
      <c r="B1083" t="str">
        <f t="shared" si="90"/>
        <v>NetU1_T84</v>
      </c>
      <c r="C1083" t="str">
        <f t="shared" si="91"/>
        <v>U1-NetU1_T84</v>
      </c>
      <c r="D1083" t="str">
        <f t="shared" si="92"/>
        <v>U1-T84</v>
      </c>
      <c r="E1083" t="s">
        <v>2084</v>
      </c>
      <c r="F1083" t="s">
        <v>2239</v>
      </c>
      <c r="G1083" t="s">
        <v>2240</v>
      </c>
      <c r="L1083" t="s">
        <v>1987</v>
      </c>
      <c r="M1083" t="s">
        <v>288</v>
      </c>
      <c r="N1083">
        <v>22.137599999999999</v>
      </c>
    </row>
    <row r="1084" spans="1:14" x14ac:dyDescent="0.25">
      <c r="A1084" t="str">
        <f t="shared" si="89"/>
        <v>U1-T87</v>
      </c>
      <c r="B1084" t="str">
        <f t="shared" si="90"/>
        <v>NetU1_T87</v>
      </c>
      <c r="C1084" t="str">
        <f t="shared" si="91"/>
        <v>U1-NetU1_T87</v>
      </c>
      <c r="D1084" t="str">
        <f t="shared" si="92"/>
        <v>U1-T87</v>
      </c>
      <c r="E1084" t="s">
        <v>2084</v>
      </c>
      <c r="F1084" t="s">
        <v>2241</v>
      </c>
      <c r="G1084" t="s">
        <v>2242</v>
      </c>
      <c r="L1084" t="s">
        <v>1989</v>
      </c>
      <c r="M1084" t="s">
        <v>288</v>
      </c>
      <c r="N1084">
        <v>22.137699999999999</v>
      </c>
    </row>
    <row r="1085" spans="1:14" x14ac:dyDescent="0.25">
      <c r="A1085" t="str">
        <f t="shared" si="89"/>
        <v>U1-T95</v>
      </c>
      <c r="B1085" t="str">
        <f t="shared" si="90"/>
        <v>NetU1_T95</v>
      </c>
      <c r="C1085" t="str">
        <f t="shared" si="91"/>
        <v>U1-NetU1_T95</v>
      </c>
      <c r="D1085" t="str">
        <f t="shared" si="92"/>
        <v>U1-T95</v>
      </c>
      <c r="E1085" t="s">
        <v>2084</v>
      </c>
      <c r="F1085" t="s">
        <v>2243</v>
      </c>
      <c r="G1085" t="s">
        <v>2244</v>
      </c>
      <c r="L1085" t="s">
        <v>1977</v>
      </c>
      <c r="M1085" t="s">
        <v>288</v>
      </c>
      <c r="N1085">
        <v>22.137699999999999</v>
      </c>
    </row>
    <row r="1086" spans="1:14" x14ac:dyDescent="0.25">
      <c r="A1086" t="str">
        <f t="shared" si="89"/>
        <v>U1-T98</v>
      </c>
      <c r="B1086" t="str">
        <f t="shared" si="90"/>
        <v>NetU1_T98</v>
      </c>
      <c r="C1086" t="str">
        <f t="shared" si="91"/>
        <v>U1-NetU1_T98</v>
      </c>
      <c r="D1086" t="str">
        <f t="shared" si="92"/>
        <v>U1-T98</v>
      </c>
      <c r="E1086" t="s">
        <v>2084</v>
      </c>
      <c r="F1086" t="s">
        <v>2245</v>
      </c>
      <c r="G1086" t="s">
        <v>2246</v>
      </c>
      <c r="L1086" t="s">
        <v>1979</v>
      </c>
      <c r="M1086" t="s">
        <v>288</v>
      </c>
      <c r="N1086">
        <v>22.137699999999999</v>
      </c>
    </row>
    <row r="1087" spans="1:14" x14ac:dyDescent="0.25">
      <c r="A1087" t="str">
        <f t="shared" si="89"/>
        <v>U1-T105</v>
      </c>
      <c r="B1087" t="str">
        <f t="shared" si="90"/>
        <v>LPDDR4A_CS0_N</v>
      </c>
      <c r="C1087" t="str">
        <f t="shared" si="91"/>
        <v>U1-LPDDR4A_CS0_N</v>
      </c>
      <c r="D1087" t="str">
        <f t="shared" si="92"/>
        <v>U1-T105</v>
      </c>
      <c r="E1087" t="s">
        <v>2084</v>
      </c>
      <c r="F1087" t="s">
        <v>2247</v>
      </c>
      <c r="G1087" t="s">
        <v>1373</v>
      </c>
      <c r="L1087" t="s">
        <v>2248</v>
      </c>
      <c r="M1087" t="s">
        <v>2248</v>
      </c>
      <c r="N1087" t="s">
        <v>2248</v>
      </c>
    </row>
    <row r="1088" spans="1:14" x14ac:dyDescent="0.25">
      <c r="A1088" t="str">
        <f t="shared" si="89"/>
        <v>U1-T108</v>
      </c>
      <c r="B1088" t="str">
        <f t="shared" si="90"/>
        <v>LPDDR4A_CKE1</v>
      </c>
      <c r="C1088" t="str">
        <f t="shared" si="91"/>
        <v>U1-LPDDR4A_CKE1</v>
      </c>
      <c r="D1088" t="str">
        <f t="shared" si="92"/>
        <v>U1-T108</v>
      </c>
      <c r="E1088" t="s">
        <v>2084</v>
      </c>
      <c r="F1088" t="s">
        <v>2249</v>
      </c>
      <c r="G1088" t="s">
        <v>1367</v>
      </c>
    </row>
    <row r="1089" spans="1:7" x14ac:dyDescent="0.25">
      <c r="A1089" t="str">
        <f t="shared" si="89"/>
        <v>U1-T114</v>
      </c>
      <c r="B1089" t="str">
        <f t="shared" si="90"/>
        <v>LPDDR4A_CA0</v>
      </c>
      <c r="C1089" t="str">
        <f t="shared" si="91"/>
        <v>U1-LPDDR4A_CA0</v>
      </c>
      <c r="D1089" t="str">
        <f t="shared" si="92"/>
        <v>U1-T114</v>
      </c>
      <c r="E1089" t="s">
        <v>2084</v>
      </c>
      <c r="F1089" t="s">
        <v>2250</v>
      </c>
      <c r="G1089" t="s">
        <v>1353</v>
      </c>
    </row>
    <row r="1090" spans="1:7" x14ac:dyDescent="0.25">
      <c r="A1090" t="str">
        <f t="shared" si="89"/>
        <v>U1-T117</v>
      </c>
      <c r="B1090" t="str">
        <f t="shared" si="90"/>
        <v>LPDDR4A_CA3</v>
      </c>
      <c r="C1090" t="str">
        <f t="shared" si="91"/>
        <v>U1-LPDDR4A_CA3</v>
      </c>
      <c r="D1090" t="str">
        <f t="shared" si="92"/>
        <v>U1-T117</v>
      </c>
      <c r="E1090" t="s">
        <v>2084</v>
      </c>
      <c r="F1090" t="s">
        <v>2251</v>
      </c>
      <c r="G1090" t="s">
        <v>1359</v>
      </c>
    </row>
    <row r="1091" spans="1:7" x14ac:dyDescent="0.25">
      <c r="A1091" t="str">
        <f t="shared" si="89"/>
        <v>U1-V87</v>
      </c>
      <c r="B1091" t="str">
        <f t="shared" si="90"/>
        <v>NetU1_V87</v>
      </c>
      <c r="C1091" t="str">
        <f t="shared" si="91"/>
        <v>U1-NetU1_V87</v>
      </c>
      <c r="D1091" t="str">
        <f t="shared" si="92"/>
        <v>U1-V87</v>
      </c>
      <c r="E1091" t="s">
        <v>2084</v>
      </c>
      <c r="F1091" t="s">
        <v>2252</v>
      </c>
      <c r="G1091" t="s">
        <v>2253</v>
      </c>
    </row>
    <row r="1092" spans="1:7" x14ac:dyDescent="0.25">
      <c r="A1092" t="str">
        <f t="shared" si="89"/>
        <v>U1-V98</v>
      </c>
      <c r="B1092" t="str">
        <f t="shared" si="90"/>
        <v>NetU1_V98</v>
      </c>
      <c r="C1092" t="str">
        <f t="shared" si="91"/>
        <v>U1-NetU1_V98</v>
      </c>
      <c r="D1092" t="str">
        <f t="shared" si="92"/>
        <v>U1-V98</v>
      </c>
      <c r="E1092" t="s">
        <v>2084</v>
      </c>
      <c r="F1092" t="s">
        <v>2254</v>
      </c>
      <c r="G1092" t="s">
        <v>2255</v>
      </c>
    </row>
    <row r="1093" spans="1:7" x14ac:dyDescent="0.25">
      <c r="A1093" t="str">
        <f t="shared" si="89"/>
        <v>U1-V108</v>
      </c>
      <c r="B1093" t="str">
        <f t="shared" si="90"/>
        <v>LPDDR4A_CKE0</v>
      </c>
      <c r="C1093" t="str">
        <f t="shared" si="91"/>
        <v>U1-LPDDR4A_CKE0</v>
      </c>
      <c r="D1093" t="str">
        <f t="shared" si="92"/>
        <v>U1-V108</v>
      </c>
      <c r="E1093" t="s">
        <v>2084</v>
      </c>
      <c r="F1093" t="s">
        <v>2256</v>
      </c>
      <c r="G1093" t="s">
        <v>1365</v>
      </c>
    </row>
    <row r="1094" spans="1:7" x14ac:dyDescent="0.25">
      <c r="A1094" t="str">
        <f t="shared" ref="A1094:A1157" si="93">$E1094&amp;"-"&amp;$F1094</f>
        <v>U1-V117</v>
      </c>
      <c r="B1094" t="str">
        <f t="shared" ref="B1094:B1157" si="94">IF(OR(E1094=$A$2,E1094=$B$2,E1094=$C$2,E1094=$D$2),"--",G1094)</f>
        <v>LPDDR4A_CA2</v>
      </c>
      <c r="C1094" t="str">
        <f t="shared" ref="C1094:C1157" si="95">$E1094&amp;"-"&amp;$G1094</f>
        <v>U1-LPDDR4A_CA2</v>
      </c>
      <c r="D1094" t="str">
        <f t="shared" ref="D1094:D1157" si="96">A1094</f>
        <v>U1-V117</v>
      </c>
      <c r="E1094" t="s">
        <v>2084</v>
      </c>
      <c r="F1094" t="s">
        <v>2257</v>
      </c>
      <c r="G1094" t="s">
        <v>1357</v>
      </c>
    </row>
    <row r="1095" spans="1:7" x14ac:dyDescent="0.25">
      <c r="A1095" t="str">
        <f t="shared" si="93"/>
        <v>U1-Y84</v>
      </c>
      <c r="B1095" t="str">
        <f t="shared" si="94"/>
        <v>NetU1_Y84</v>
      </c>
      <c r="C1095" t="str">
        <f t="shared" si="95"/>
        <v>U1-NetU1_Y84</v>
      </c>
      <c r="D1095" t="str">
        <f t="shared" si="96"/>
        <v>U1-Y84</v>
      </c>
      <c r="E1095" t="s">
        <v>2084</v>
      </c>
      <c r="F1095" t="s">
        <v>2258</v>
      </c>
      <c r="G1095" t="s">
        <v>2259</v>
      </c>
    </row>
    <row r="1096" spans="1:7" x14ac:dyDescent="0.25">
      <c r="A1096" t="str">
        <f t="shared" si="93"/>
        <v>U1-Y87</v>
      </c>
      <c r="B1096" t="str">
        <f t="shared" si="94"/>
        <v>NetU1_Y87</v>
      </c>
      <c r="C1096" t="str">
        <f t="shared" si="95"/>
        <v>U1-NetU1_Y87</v>
      </c>
      <c r="D1096" t="str">
        <f t="shared" si="96"/>
        <v>U1-Y87</v>
      </c>
      <c r="E1096" t="s">
        <v>2084</v>
      </c>
      <c r="F1096" t="s">
        <v>2260</v>
      </c>
      <c r="G1096" t="s">
        <v>2261</v>
      </c>
    </row>
    <row r="1097" spans="1:7" x14ac:dyDescent="0.25">
      <c r="A1097" t="str">
        <f t="shared" si="93"/>
        <v>U1-Y95</v>
      </c>
      <c r="B1097" t="str">
        <f t="shared" si="94"/>
        <v>NetU1_Y95</v>
      </c>
      <c r="C1097" t="str">
        <f t="shared" si="95"/>
        <v>U1-NetU1_Y95</v>
      </c>
      <c r="D1097" t="str">
        <f t="shared" si="96"/>
        <v>U1-Y95</v>
      </c>
      <c r="E1097" t="s">
        <v>2084</v>
      </c>
      <c r="F1097" t="s">
        <v>2262</v>
      </c>
      <c r="G1097" t="s">
        <v>2263</v>
      </c>
    </row>
    <row r="1098" spans="1:7" x14ac:dyDescent="0.25">
      <c r="A1098" t="str">
        <f t="shared" si="93"/>
        <v>U1-Y98</v>
      </c>
      <c r="B1098" t="str">
        <f t="shared" si="94"/>
        <v>NetU1_Y98</v>
      </c>
      <c r="C1098" t="str">
        <f t="shared" si="95"/>
        <v>U1-NetU1_Y98</v>
      </c>
      <c r="D1098" t="str">
        <f t="shared" si="96"/>
        <v>U1-Y98</v>
      </c>
      <c r="E1098" t="s">
        <v>2084</v>
      </c>
      <c r="F1098" t="s">
        <v>2264</v>
      </c>
      <c r="G1098" t="s">
        <v>2265</v>
      </c>
    </row>
    <row r="1099" spans="1:7" x14ac:dyDescent="0.25">
      <c r="A1099" t="str">
        <f t="shared" si="93"/>
        <v>U1-Y105</v>
      </c>
      <c r="B1099" t="str">
        <f t="shared" si="94"/>
        <v>NetU1_Y105</v>
      </c>
      <c r="C1099" t="str">
        <f t="shared" si="95"/>
        <v>U1-NetU1_Y105</v>
      </c>
      <c r="D1099" t="str">
        <f t="shared" si="96"/>
        <v>U1-Y105</v>
      </c>
      <c r="E1099" t="s">
        <v>2084</v>
      </c>
      <c r="F1099" t="s">
        <v>2266</v>
      </c>
      <c r="G1099" t="s">
        <v>2267</v>
      </c>
    </row>
    <row r="1100" spans="1:7" x14ac:dyDescent="0.25">
      <c r="A1100" t="str">
        <f t="shared" si="93"/>
        <v>U1-Y108</v>
      </c>
      <c r="B1100" t="str">
        <f t="shared" si="94"/>
        <v>NetU1_Y108</v>
      </c>
      <c r="C1100" t="str">
        <f t="shared" si="95"/>
        <v>U1-NetU1_Y108</v>
      </c>
      <c r="D1100" t="str">
        <f t="shared" si="96"/>
        <v>U1-Y108</v>
      </c>
      <c r="E1100" t="s">
        <v>2084</v>
      </c>
      <c r="F1100" t="s">
        <v>2268</v>
      </c>
      <c r="G1100" t="s">
        <v>2269</v>
      </c>
    </row>
    <row r="1101" spans="1:7" x14ac:dyDescent="0.25">
      <c r="A1101" t="str">
        <f t="shared" si="93"/>
        <v>U1-Y114</v>
      </c>
      <c r="B1101" t="str">
        <f t="shared" si="94"/>
        <v>NetU1_Y114</v>
      </c>
      <c r="C1101" t="str">
        <f t="shared" si="95"/>
        <v>U1-NetU1_Y114</v>
      </c>
      <c r="D1101" t="str">
        <f t="shared" si="96"/>
        <v>U1-Y114</v>
      </c>
      <c r="E1101" t="s">
        <v>2084</v>
      </c>
      <c r="F1101" t="s">
        <v>2270</v>
      </c>
      <c r="G1101" t="s">
        <v>2271</v>
      </c>
    </row>
    <row r="1102" spans="1:7" x14ac:dyDescent="0.25">
      <c r="A1102" t="str">
        <f t="shared" si="93"/>
        <v>U1-Y117</v>
      </c>
      <c r="B1102" t="str">
        <f t="shared" si="94"/>
        <v>NetU1_Y117</v>
      </c>
      <c r="C1102" t="str">
        <f t="shared" si="95"/>
        <v>U1-NetU1_Y117</v>
      </c>
      <c r="D1102" t="str">
        <f t="shared" si="96"/>
        <v>U1-Y117</v>
      </c>
      <c r="E1102" t="s">
        <v>2084</v>
      </c>
      <c r="F1102" t="s">
        <v>2272</v>
      </c>
      <c r="G1102" t="s">
        <v>2273</v>
      </c>
    </row>
    <row r="1103" spans="1:7" x14ac:dyDescent="0.25">
      <c r="A1103" t="str">
        <f t="shared" si="93"/>
        <v>U1-A8</v>
      </c>
      <c r="B1103" t="str">
        <f t="shared" si="94"/>
        <v>NetU1_A8</v>
      </c>
      <c r="C1103" t="str">
        <f t="shared" si="95"/>
        <v>U1-NetU1_A8</v>
      </c>
      <c r="D1103" t="str">
        <f t="shared" si="96"/>
        <v>U1-A8</v>
      </c>
      <c r="E1103" t="s">
        <v>2084</v>
      </c>
      <c r="F1103" t="s">
        <v>304</v>
      </c>
      <c r="G1103" t="s">
        <v>2274</v>
      </c>
    </row>
    <row r="1104" spans="1:7" x14ac:dyDescent="0.25">
      <c r="A1104" t="str">
        <f t="shared" si="93"/>
        <v>U1-A11</v>
      </c>
      <c r="B1104" t="str">
        <f t="shared" si="94"/>
        <v>NetU1_A11</v>
      </c>
      <c r="C1104" t="str">
        <f t="shared" si="95"/>
        <v>U1-NetU1_A11</v>
      </c>
      <c r="D1104" t="str">
        <f t="shared" si="96"/>
        <v>U1-A11</v>
      </c>
      <c r="E1104" t="s">
        <v>2084</v>
      </c>
      <c r="F1104" t="s">
        <v>313</v>
      </c>
      <c r="G1104" t="s">
        <v>2275</v>
      </c>
    </row>
    <row r="1105" spans="1:7" x14ac:dyDescent="0.25">
      <c r="A1105" t="str">
        <f t="shared" si="93"/>
        <v>U1-A14</v>
      </c>
      <c r="B1105" t="str">
        <f t="shared" si="94"/>
        <v>ADDA_SYNC</v>
      </c>
      <c r="C1105" t="str">
        <f t="shared" si="95"/>
        <v>U1-ADDA_SYNC</v>
      </c>
      <c r="D1105" t="str">
        <f t="shared" si="96"/>
        <v>U1-A14</v>
      </c>
      <c r="E1105" t="s">
        <v>2084</v>
      </c>
      <c r="F1105" t="s">
        <v>321</v>
      </c>
      <c r="G1105" t="s">
        <v>421</v>
      </c>
    </row>
    <row r="1106" spans="1:7" x14ac:dyDescent="0.25">
      <c r="A1106" t="str">
        <f t="shared" si="93"/>
        <v>U1-A17</v>
      </c>
      <c r="B1106" t="str">
        <f t="shared" si="94"/>
        <v>ADDA_RST</v>
      </c>
      <c r="C1106" t="str">
        <f t="shared" si="95"/>
        <v>U1-ADDA_RST</v>
      </c>
      <c r="D1106" t="str">
        <f t="shared" si="96"/>
        <v>U1-A17</v>
      </c>
      <c r="E1106" t="s">
        <v>2084</v>
      </c>
      <c r="F1106" t="s">
        <v>329</v>
      </c>
      <c r="G1106" t="s">
        <v>418</v>
      </c>
    </row>
    <row r="1107" spans="1:7" x14ac:dyDescent="0.25">
      <c r="A1107" t="str">
        <f t="shared" si="93"/>
        <v>U1-A20</v>
      </c>
      <c r="B1107" t="str">
        <f t="shared" si="94"/>
        <v>ADDA_DIN</v>
      </c>
      <c r="C1107" t="str">
        <f t="shared" si="95"/>
        <v>U1-ADDA_DIN</v>
      </c>
      <c r="D1107" t="str">
        <f t="shared" si="96"/>
        <v>U1-A20</v>
      </c>
      <c r="E1107" t="s">
        <v>2084</v>
      </c>
      <c r="F1107" t="s">
        <v>337</v>
      </c>
      <c r="G1107" t="s">
        <v>391</v>
      </c>
    </row>
    <row r="1108" spans="1:7" x14ac:dyDescent="0.25">
      <c r="A1108" t="str">
        <f t="shared" si="93"/>
        <v>U1-A23</v>
      </c>
      <c r="B1108" t="str">
        <f t="shared" si="94"/>
        <v>FPGA_25M_CLK</v>
      </c>
      <c r="C1108" t="str">
        <f t="shared" si="95"/>
        <v>U1-FPGA_25M_CLK</v>
      </c>
      <c r="D1108" t="str">
        <f t="shared" si="96"/>
        <v>U1-A23</v>
      </c>
      <c r="E1108" t="s">
        <v>2084</v>
      </c>
      <c r="F1108" t="s">
        <v>345</v>
      </c>
      <c r="G1108" t="s">
        <v>1076</v>
      </c>
    </row>
    <row r="1109" spans="1:7" x14ac:dyDescent="0.25">
      <c r="A1109" t="str">
        <f t="shared" si="93"/>
        <v>U1-A30</v>
      </c>
      <c r="B1109" t="str">
        <f t="shared" si="94"/>
        <v>PB3</v>
      </c>
      <c r="C1109" t="str">
        <f t="shared" si="95"/>
        <v>U1-PB3</v>
      </c>
      <c r="D1109" t="str">
        <f t="shared" si="96"/>
        <v>U1-A30</v>
      </c>
      <c r="E1109" t="s">
        <v>2084</v>
      </c>
      <c r="F1109" t="s">
        <v>362</v>
      </c>
      <c r="G1109" t="s">
        <v>1935</v>
      </c>
    </row>
    <row r="1110" spans="1:7" x14ac:dyDescent="0.25">
      <c r="A1110" t="str">
        <f t="shared" si="93"/>
        <v>U1-A33</v>
      </c>
      <c r="B1110" t="str">
        <f t="shared" si="94"/>
        <v>USBH_CFG1</v>
      </c>
      <c r="C1110" t="str">
        <f t="shared" si="95"/>
        <v>U1-USBH_CFG1</v>
      </c>
      <c r="D1110" t="str">
        <f t="shared" si="96"/>
        <v>U1-A33</v>
      </c>
      <c r="E1110" t="s">
        <v>2084</v>
      </c>
      <c r="F1110" t="s">
        <v>1287</v>
      </c>
      <c r="G1110" t="s">
        <v>2077</v>
      </c>
    </row>
    <row r="1111" spans="1:7" x14ac:dyDescent="0.25">
      <c r="A1111" t="str">
        <f t="shared" si="93"/>
        <v>U1-A35</v>
      </c>
      <c r="B1111" t="str">
        <f t="shared" si="94"/>
        <v>USBH_CFG0</v>
      </c>
      <c r="C1111" t="str">
        <f t="shared" si="95"/>
        <v>U1-USBH_CFG0</v>
      </c>
      <c r="D1111" t="str">
        <f t="shared" si="96"/>
        <v>U1-A35</v>
      </c>
      <c r="E1111" t="s">
        <v>2084</v>
      </c>
      <c r="F1111" t="s">
        <v>982</v>
      </c>
      <c r="G1111" t="s">
        <v>2076</v>
      </c>
    </row>
    <row r="1112" spans="1:7" x14ac:dyDescent="0.25">
      <c r="A1112" t="str">
        <f t="shared" si="93"/>
        <v>U1-A39</v>
      </c>
      <c r="B1112" t="str">
        <f t="shared" si="94"/>
        <v>FAN_ALERT</v>
      </c>
      <c r="C1112" t="str">
        <f t="shared" si="95"/>
        <v>U1-FAN_ALERT</v>
      </c>
      <c r="D1112" t="str">
        <f t="shared" si="96"/>
        <v>U1-A39</v>
      </c>
      <c r="E1112" t="s">
        <v>2084</v>
      </c>
      <c r="F1112" t="s">
        <v>986</v>
      </c>
      <c r="G1112" t="s">
        <v>975</v>
      </c>
    </row>
    <row r="1113" spans="1:7" x14ac:dyDescent="0.25">
      <c r="A1113" t="str">
        <f t="shared" si="93"/>
        <v>U1-AG43</v>
      </c>
      <c r="B1113" t="str">
        <f t="shared" si="94"/>
        <v>3.3V</v>
      </c>
      <c r="C1113" t="str">
        <f t="shared" si="95"/>
        <v>U1-3.3V</v>
      </c>
      <c r="D1113" t="str">
        <f t="shared" si="96"/>
        <v>U1-AG43</v>
      </c>
      <c r="E1113" t="s">
        <v>2084</v>
      </c>
      <c r="F1113" t="s">
        <v>2276</v>
      </c>
      <c r="G1113" t="s">
        <v>358</v>
      </c>
    </row>
    <row r="1114" spans="1:7" x14ac:dyDescent="0.25">
      <c r="A1114" t="str">
        <f t="shared" si="93"/>
        <v>U1-AG46</v>
      </c>
      <c r="B1114" t="str">
        <f t="shared" si="94"/>
        <v>3.3V</v>
      </c>
      <c r="C1114" t="str">
        <f t="shared" si="95"/>
        <v>U1-3.3V</v>
      </c>
      <c r="D1114" t="str">
        <f t="shared" si="96"/>
        <v>U1-AG46</v>
      </c>
      <c r="E1114" t="s">
        <v>2084</v>
      </c>
      <c r="F1114" t="s">
        <v>2277</v>
      </c>
      <c r="G1114" t="s">
        <v>358</v>
      </c>
    </row>
    <row r="1115" spans="1:7" x14ac:dyDescent="0.25">
      <c r="A1115" t="str">
        <f t="shared" si="93"/>
        <v>U1-AK40</v>
      </c>
      <c r="B1115" t="str">
        <f t="shared" si="94"/>
        <v>1.8VD</v>
      </c>
      <c r="C1115" t="str">
        <f t="shared" si="95"/>
        <v>U1-1.8VD</v>
      </c>
      <c r="D1115" t="str">
        <f t="shared" si="96"/>
        <v>U1-AK40</v>
      </c>
      <c r="E1115" t="s">
        <v>2084</v>
      </c>
      <c r="F1115" t="s">
        <v>2278</v>
      </c>
      <c r="G1115" t="s">
        <v>320</v>
      </c>
    </row>
    <row r="1116" spans="1:7" x14ac:dyDescent="0.25">
      <c r="A1116" t="str">
        <f t="shared" si="93"/>
        <v>U1-AL40</v>
      </c>
      <c r="B1116" t="str">
        <f t="shared" si="94"/>
        <v>1.8VD</v>
      </c>
      <c r="C1116" t="str">
        <f t="shared" si="95"/>
        <v>U1-1.8VD</v>
      </c>
      <c r="D1116" t="str">
        <f t="shared" si="96"/>
        <v>U1-AL40</v>
      </c>
      <c r="E1116" t="s">
        <v>2084</v>
      </c>
      <c r="F1116" t="s">
        <v>2279</v>
      </c>
      <c r="G1116" t="s">
        <v>320</v>
      </c>
    </row>
    <row r="1117" spans="1:7" x14ac:dyDescent="0.25">
      <c r="A1117" t="str">
        <f t="shared" si="93"/>
        <v>U1-B4</v>
      </c>
      <c r="B1117" t="str">
        <f t="shared" si="94"/>
        <v>GND</v>
      </c>
      <c r="C1117" t="str">
        <f t="shared" si="95"/>
        <v>U1-GND</v>
      </c>
      <c r="D1117" t="str">
        <f t="shared" si="96"/>
        <v>U1-B4</v>
      </c>
      <c r="E1117" t="s">
        <v>2084</v>
      </c>
      <c r="F1117" t="s">
        <v>376</v>
      </c>
      <c r="G1117" t="s">
        <v>294</v>
      </c>
    </row>
    <row r="1118" spans="1:7" x14ac:dyDescent="0.25">
      <c r="A1118" t="str">
        <f t="shared" si="93"/>
        <v>U1-B11</v>
      </c>
      <c r="B1118" t="str">
        <f t="shared" si="94"/>
        <v>NetU1_B11</v>
      </c>
      <c r="C1118" t="str">
        <f t="shared" si="95"/>
        <v>U1-NetU1_B11</v>
      </c>
      <c r="D1118" t="str">
        <f t="shared" si="96"/>
        <v>U1-B11</v>
      </c>
      <c r="E1118" t="s">
        <v>2084</v>
      </c>
      <c r="F1118" t="s">
        <v>395</v>
      </c>
      <c r="G1118" t="s">
        <v>2280</v>
      </c>
    </row>
    <row r="1119" spans="1:7" x14ac:dyDescent="0.25">
      <c r="A1119" t="str">
        <f t="shared" si="93"/>
        <v>U1-B14</v>
      </c>
      <c r="B1119" t="str">
        <f t="shared" si="94"/>
        <v>ADDA_DOUT</v>
      </c>
      <c r="C1119" t="str">
        <f t="shared" si="95"/>
        <v>U1-ADDA_DOUT</v>
      </c>
      <c r="D1119" t="str">
        <f t="shared" si="96"/>
        <v>U1-B14</v>
      </c>
      <c r="E1119" t="s">
        <v>2084</v>
      </c>
      <c r="F1119" t="s">
        <v>403</v>
      </c>
      <c r="G1119" t="s">
        <v>394</v>
      </c>
    </row>
    <row r="1120" spans="1:7" x14ac:dyDescent="0.25">
      <c r="A1120" t="str">
        <f t="shared" si="93"/>
        <v>U1-B20</v>
      </c>
      <c r="B1120" t="str">
        <f t="shared" si="94"/>
        <v>ADDA_CLK</v>
      </c>
      <c r="C1120" t="str">
        <f t="shared" si="95"/>
        <v>U1-ADDA_CLK</v>
      </c>
      <c r="D1120" t="str">
        <f t="shared" si="96"/>
        <v>U1-B20</v>
      </c>
      <c r="E1120" t="s">
        <v>2084</v>
      </c>
      <c r="F1120" t="s">
        <v>419</v>
      </c>
      <c r="G1120" t="s">
        <v>388</v>
      </c>
    </row>
    <row r="1121" spans="1:7" x14ac:dyDescent="0.25">
      <c r="A1121" t="str">
        <f t="shared" si="93"/>
        <v>U1-B23</v>
      </c>
      <c r="B1121" t="str">
        <f t="shared" si="94"/>
        <v>USB_HUB_SMDAT</v>
      </c>
      <c r="C1121" t="str">
        <f t="shared" si="95"/>
        <v>U1-USB_HUB_SMDAT</v>
      </c>
      <c r="D1121" t="str">
        <f t="shared" si="96"/>
        <v>U1-B23</v>
      </c>
      <c r="E1121" t="s">
        <v>2084</v>
      </c>
      <c r="F1121" t="s">
        <v>426</v>
      </c>
      <c r="G1121" t="s">
        <v>2129</v>
      </c>
    </row>
    <row r="1122" spans="1:7" x14ac:dyDescent="0.25">
      <c r="A1122" t="str">
        <f t="shared" si="93"/>
        <v>U1-B26</v>
      </c>
      <c r="B1122" t="str">
        <f t="shared" si="94"/>
        <v>USB_HUB_SMCLK</v>
      </c>
      <c r="C1122" t="str">
        <f t="shared" si="95"/>
        <v>U1-USB_HUB_SMCLK</v>
      </c>
      <c r="D1122" t="str">
        <f t="shared" si="96"/>
        <v>U1-B26</v>
      </c>
      <c r="E1122" t="s">
        <v>2084</v>
      </c>
      <c r="F1122" t="s">
        <v>434</v>
      </c>
      <c r="G1122" t="s">
        <v>2126</v>
      </c>
    </row>
    <row r="1123" spans="1:7" x14ac:dyDescent="0.25">
      <c r="A1123" t="str">
        <f t="shared" si="93"/>
        <v>U1-B30</v>
      </c>
      <c r="B1123" t="str">
        <f t="shared" si="94"/>
        <v>PB2</v>
      </c>
      <c r="C1123" t="str">
        <f t="shared" si="95"/>
        <v>U1-PB2</v>
      </c>
      <c r="D1123" t="str">
        <f t="shared" si="96"/>
        <v>U1-B30</v>
      </c>
      <c r="E1123" t="s">
        <v>2084</v>
      </c>
      <c r="F1123" t="s">
        <v>444</v>
      </c>
      <c r="G1123" t="s">
        <v>1934</v>
      </c>
    </row>
    <row r="1124" spans="1:7" x14ac:dyDescent="0.25">
      <c r="A1124" t="str">
        <f t="shared" si="93"/>
        <v>U1-B35</v>
      </c>
      <c r="B1124" t="str">
        <f t="shared" si="94"/>
        <v>FAN_FF_FS</v>
      </c>
      <c r="C1124" t="str">
        <f t="shared" si="95"/>
        <v>U1-FAN_FF_FS</v>
      </c>
      <c r="D1124" t="str">
        <f t="shared" si="96"/>
        <v>U1-B35</v>
      </c>
      <c r="E1124" t="s">
        <v>2084</v>
      </c>
      <c r="F1124" t="s">
        <v>1292</v>
      </c>
      <c r="G1124" t="s">
        <v>976</v>
      </c>
    </row>
    <row r="1125" spans="1:7" x14ac:dyDescent="0.25">
      <c r="A1125" t="str">
        <f t="shared" si="93"/>
        <v>U1-B39</v>
      </c>
      <c r="B1125" t="str">
        <f t="shared" si="94"/>
        <v>FMC_PRSNT</v>
      </c>
      <c r="C1125" t="str">
        <f t="shared" si="95"/>
        <v>U1-FMC_PRSNT</v>
      </c>
      <c r="D1125" t="str">
        <f t="shared" si="96"/>
        <v>U1-B39</v>
      </c>
      <c r="E1125" t="s">
        <v>2084</v>
      </c>
      <c r="F1125" t="s">
        <v>1294</v>
      </c>
      <c r="G1125" t="s">
        <v>1038</v>
      </c>
    </row>
    <row r="1126" spans="1:7" x14ac:dyDescent="0.25">
      <c r="A1126" t="str">
        <f t="shared" si="93"/>
        <v>U1-C2</v>
      </c>
      <c r="B1126" t="str">
        <f t="shared" si="94"/>
        <v>ETH1_RXD3</v>
      </c>
      <c r="C1126" t="str">
        <f t="shared" si="95"/>
        <v>U1-ETH1_RXD3</v>
      </c>
      <c r="D1126" t="str">
        <f t="shared" si="96"/>
        <v>U1-C2</v>
      </c>
      <c r="E1126" t="s">
        <v>2084</v>
      </c>
      <c r="F1126" t="s">
        <v>461</v>
      </c>
      <c r="G1126" t="s">
        <v>924</v>
      </c>
    </row>
    <row r="1127" spans="1:7" x14ac:dyDescent="0.25">
      <c r="A1127" t="str">
        <f t="shared" si="93"/>
        <v>U1-D4</v>
      </c>
      <c r="B1127" t="str">
        <f t="shared" si="94"/>
        <v>MUX_I2C_SCL</v>
      </c>
      <c r="C1127" t="str">
        <f t="shared" si="95"/>
        <v>U1-MUX_I2C_SCL</v>
      </c>
      <c r="D1127" t="str">
        <f t="shared" si="96"/>
        <v>U1-D4</v>
      </c>
      <c r="E1127" t="s">
        <v>2084</v>
      </c>
      <c r="F1127" t="s">
        <v>1033</v>
      </c>
      <c r="G1127" t="s">
        <v>1607</v>
      </c>
    </row>
    <row r="1128" spans="1:7" x14ac:dyDescent="0.25">
      <c r="A1128" t="str">
        <f t="shared" si="93"/>
        <v>U1-D8</v>
      </c>
      <c r="B1128" t="str">
        <f t="shared" si="94"/>
        <v>ETH1_RXD1</v>
      </c>
      <c r="C1128" t="str">
        <f t="shared" si="95"/>
        <v>U1-ETH1_RXD1</v>
      </c>
      <c r="D1128" t="str">
        <f t="shared" si="96"/>
        <v>U1-D8</v>
      </c>
      <c r="E1128" t="s">
        <v>2084</v>
      </c>
      <c r="F1128" t="s">
        <v>515</v>
      </c>
      <c r="G1128" t="s">
        <v>918</v>
      </c>
    </row>
    <row r="1129" spans="1:7" x14ac:dyDescent="0.25">
      <c r="A1129" t="str">
        <f t="shared" si="93"/>
        <v>U1-D15</v>
      </c>
      <c r="B1129" t="str">
        <f t="shared" si="94"/>
        <v>ETH1_TXD3</v>
      </c>
      <c r="C1129" t="str">
        <f t="shared" si="95"/>
        <v>U1-ETH1_TXD3</v>
      </c>
      <c r="D1129" t="str">
        <f t="shared" si="96"/>
        <v>U1-D15</v>
      </c>
      <c r="E1129" t="s">
        <v>2084</v>
      </c>
      <c r="F1129" t="s">
        <v>530</v>
      </c>
      <c r="G1129" t="s">
        <v>942</v>
      </c>
    </row>
    <row r="1130" spans="1:7" x14ac:dyDescent="0.25">
      <c r="A1130" t="str">
        <f t="shared" si="93"/>
        <v>U1-D24</v>
      </c>
      <c r="B1130" t="str">
        <f t="shared" si="94"/>
        <v>ETH1_TXD1</v>
      </c>
      <c r="C1130" t="str">
        <f t="shared" si="95"/>
        <v>U1-ETH1_TXD1</v>
      </c>
      <c r="D1130" t="str">
        <f t="shared" si="96"/>
        <v>U1-D24</v>
      </c>
      <c r="E1130" t="s">
        <v>2084</v>
      </c>
      <c r="F1130" t="s">
        <v>548</v>
      </c>
      <c r="G1130" t="s">
        <v>936</v>
      </c>
    </row>
    <row r="1131" spans="1:7" x14ac:dyDescent="0.25">
      <c r="A1131" t="str">
        <f t="shared" si="93"/>
        <v>U1-D34</v>
      </c>
      <c r="B1131" t="str">
        <f t="shared" si="94"/>
        <v>PCIE_R_WAKE</v>
      </c>
      <c r="C1131" t="str">
        <f t="shared" si="95"/>
        <v>U1-PCIE_R_WAKE</v>
      </c>
      <c r="D1131" t="str">
        <f t="shared" si="96"/>
        <v>U1-D34</v>
      </c>
      <c r="E1131" t="s">
        <v>2084</v>
      </c>
      <c r="F1131" t="s">
        <v>1048</v>
      </c>
      <c r="G1131" t="s">
        <v>1941</v>
      </c>
    </row>
    <row r="1132" spans="1:7" x14ac:dyDescent="0.25">
      <c r="A1132" t="str">
        <f t="shared" si="93"/>
        <v>U1-F4</v>
      </c>
      <c r="B1132" t="str">
        <f t="shared" si="94"/>
        <v>MUX_I2C_SDA</v>
      </c>
      <c r="C1132" t="str">
        <f t="shared" si="95"/>
        <v>U1-MUX_I2C_SDA</v>
      </c>
      <c r="D1132" t="str">
        <f t="shared" si="96"/>
        <v>U1-F4</v>
      </c>
      <c r="E1132" t="s">
        <v>2084</v>
      </c>
      <c r="F1132" t="s">
        <v>483</v>
      </c>
      <c r="G1132" t="s">
        <v>1609</v>
      </c>
    </row>
    <row r="1133" spans="1:7" x14ac:dyDescent="0.25">
      <c r="A1133" t="str">
        <f t="shared" si="93"/>
        <v>U1-F8</v>
      </c>
      <c r="B1133" t="str">
        <f t="shared" si="94"/>
        <v>ETH1_RXCK</v>
      </c>
      <c r="C1133" t="str">
        <f t="shared" si="95"/>
        <v>U1-ETH1_RXCK</v>
      </c>
      <c r="D1133" t="str">
        <f t="shared" si="96"/>
        <v>U1-F8</v>
      </c>
      <c r="E1133" t="s">
        <v>2084</v>
      </c>
      <c r="F1133" t="s">
        <v>637</v>
      </c>
      <c r="G1133" t="s">
        <v>909</v>
      </c>
    </row>
    <row r="1134" spans="1:7" x14ac:dyDescent="0.25">
      <c r="A1134" t="str">
        <f t="shared" si="93"/>
        <v>U1-F15</v>
      </c>
      <c r="B1134" t="str">
        <f t="shared" si="94"/>
        <v>ETH1_TXCTL</v>
      </c>
      <c r="C1134" t="str">
        <f t="shared" si="95"/>
        <v>U1-ETH1_TXCTL</v>
      </c>
      <c r="D1134" t="str">
        <f t="shared" si="96"/>
        <v>U1-F15</v>
      </c>
      <c r="E1134" t="s">
        <v>2084</v>
      </c>
      <c r="F1134" t="s">
        <v>1384</v>
      </c>
      <c r="G1134" t="s">
        <v>930</v>
      </c>
    </row>
    <row r="1135" spans="1:7" x14ac:dyDescent="0.25">
      <c r="A1135" t="str">
        <f t="shared" si="93"/>
        <v>U1-F18</v>
      </c>
      <c r="B1135" t="str">
        <f t="shared" si="94"/>
        <v>ETH1_RXCTL</v>
      </c>
      <c r="C1135" t="str">
        <f t="shared" si="95"/>
        <v>U1-ETH1_RXCTL</v>
      </c>
      <c r="D1135" t="str">
        <f t="shared" si="96"/>
        <v>U1-F18</v>
      </c>
      <c r="E1135" t="s">
        <v>2084</v>
      </c>
      <c r="F1135" t="s">
        <v>1386</v>
      </c>
      <c r="G1135" t="s">
        <v>912</v>
      </c>
    </row>
    <row r="1136" spans="1:7" x14ac:dyDescent="0.25">
      <c r="A1136" t="str">
        <f t="shared" si="93"/>
        <v>U1-F24</v>
      </c>
      <c r="B1136" t="str">
        <f t="shared" si="94"/>
        <v>ETH1_TXCK</v>
      </c>
      <c r="C1136" t="str">
        <f t="shared" si="95"/>
        <v>U1-ETH1_TXCK</v>
      </c>
      <c r="D1136" t="str">
        <f t="shared" si="96"/>
        <v>U1-F24</v>
      </c>
      <c r="E1136" t="s">
        <v>2084</v>
      </c>
      <c r="F1136" t="s">
        <v>1390</v>
      </c>
      <c r="G1136" t="s">
        <v>927</v>
      </c>
    </row>
    <row r="1137" spans="1:7" x14ac:dyDescent="0.25">
      <c r="A1137" t="str">
        <f t="shared" si="93"/>
        <v>U1-F27</v>
      </c>
      <c r="B1137" t="str">
        <f t="shared" si="94"/>
        <v>ETH1_RST</v>
      </c>
      <c r="C1137" t="str">
        <f t="shared" si="95"/>
        <v>U1-ETH1_RST</v>
      </c>
      <c r="D1137" t="str">
        <f t="shared" si="96"/>
        <v>U1-F27</v>
      </c>
      <c r="E1137" t="s">
        <v>2084</v>
      </c>
      <c r="F1137" t="s">
        <v>1392</v>
      </c>
      <c r="G1137" t="s">
        <v>906</v>
      </c>
    </row>
    <row r="1138" spans="1:7" x14ac:dyDescent="0.25">
      <c r="A1138" t="str">
        <f t="shared" si="93"/>
        <v>U1-G1</v>
      </c>
      <c r="B1138" t="str">
        <f t="shared" si="94"/>
        <v>ETH1_MDC</v>
      </c>
      <c r="C1138" t="str">
        <f t="shared" si="95"/>
        <v>U1-ETH1_MDC</v>
      </c>
      <c r="D1138" t="str">
        <f t="shared" si="96"/>
        <v>U1-G1</v>
      </c>
      <c r="E1138" t="s">
        <v>2084</v>
      </c>
      <c r="F1138" t="s">
        <v>1404</v>
      </c>
      <c r="G1138" t="s">
        <v>900</v>
      </c>
    </row>
    <row r="1139" spans="1:7" x14ac:dyDescent="0.25">
      <c r="A1139" t="str">
        <f t="shared" si="93"/>
        <v>U1-G2</v>
      </c>
      <c r="B1139" t="str">
        <f t="shared" si="94"/>
        <v>PWR_SCL</v>
      </c>
      <c r="C1139" t="str">
        <f t="shared" si="95"/>
        <v>U1-PWR_SCL</v>
      </c>
      <c r="D1139" t="str">
        <f t="shared" si="96"/>
        <v>U1-G2</v>
      </c>
      <c r="E1139" t="s">
        <v>2084</v>
      </c>
      <c r="F1139" t="s">
        <v>1054</v>
      </c>
      <c r="G1139" t="s">
        <v>2008</v>
      </c>
    </row>
    <row r="1140" spans="1:7" x14ac:dyDescent="0.25">
      <c r="A1140" t="str">
        <f t="shared" si="93"/>
        <v>U1-H8</v>
      </c>
      <c r="B1140" t="str">
        <f t="shared" si="94"/>
        <v>ETH1_RXD2</v>
      </c>
      <c r="C1140" t="str">
        <f t="shared" si="95"/>
        <v>U1-ETH1_RXD2</v>
      </c>
      <c r="D1140" t="str">
        <f t="shared" si="96"/>
        <v>U1-H8</v>
      </c>
      <c r="E1140" t="s">
        <v>2084</v>
      </c>
      <c r="F1140" t="s">
        <v>769</v>
      </c>
      <c r="G1140" t="s">
        <v>921</v>
      </c>
    </row>
    <row r="1141" spans="1:7" x14ac:dyDescent="0.25">
      <c r="A1141" t="str">
        <f t="shared" si="93"/>
        <v>U1-H18</v>
      </c>
      <c r="B1141" t="str">
        <f t="shared" si="94"/>
        <v>ETH1_TXD2</v>
      </c>
      <c r="C1141" t="str">
        <f t="shared" si="95"/>
        <v>U1-ETH1_TXD2</v>
      </c>
      <c r="D1141" t="str">
        <f t="shared" si="96"/>
        <v>U1-H18</v>
      </c>
      <c r="E1141" t="s">
        <v>2084</v>
      </c>
      <c r="F1141" t="s">
        <v>1449</v>
      </c>
      <c r="G1141" t="s">
        <v>939</v>
      </c>
    </row>
    <row r="1142" spans="1:7" x14ac:dyDescent="0.25">
      <c r="A1142" t="str">
        <f t="shared" si="93"/>
        <v>U1-H27</v>
      </c>
      <c r="B1142" t="str">
        <f t="shared" si="94"/>
        <v>ETH1_TXD0</v>
      </c>
      <c r="C1142" t="str">
        <f t="shared" si="95"/>
        <v>U1-ETH1_TXD0</v>
      </c>
      <c r="D1142" t="str">
        <f t="shared" si="96"/>
        <v>U1-H27</v>
      </c>
      <c r="E1142" t="s">
        <v>2084</v>
      </c>
      <c r="F1142" t="s">
        <v>1455</v>
      </c>
      <c r="G1142" t="s">
        <v>933</v>
      </c>
    </row>
    <row r="1143" spans="1:7" x14ac:dyDescent="0.25">
      <c r="A1143" t="str">
        <f t="shared" si="93"/>
        <v>U1-J1</v>
      </c>
      <c r="B1143" t="str">
        <f t="shared" si="94"/>
        <v>ETH1_MDIO</v>
      </c>
      <c r="C1143" t="str">
        <f t="shared" si="95"/>
        <v>U1-ETH1_MDIO</v>
      </c>
      <c r="D1143" t="str">
        <f t="shared" si="96"/>
        <v>U1-J1</v>
      </c>
      <c r="E1143" t="s">
        <v>2084</v>
      </c>
      <c r="F1143" t="s">
        <v>169</v>
      </c>
      <c r="G1143" t="s">
        <v>903</v>
      </c>
    </row>
    <row r="1144" spans="1:7" x14ac:dyDescent="0.25">
      <c r="A1144" t="str">
        <f t="shared" si="93"/>
        <v>U1-J2</v>
      </c>
      <c r="B1144" t="str">
        <f t="shared" si="94"/>
        <v>PWR_SDA</v>
      </c>
      <c r="C1144" t="str">
        <f t="shared" si="95"/>
        <v>U1-PWR_SDA</v>
      </c>
      <c r="D1144" t="str">
        <f t="shared" si="96"/>
        <v>U1-J2</v>
      </c>
      <c r="E1144" t="s">
        <v>2084</v>
      </c>
      <c r="F1144" t="s">
        <v>270</v>
      </c>
      <c r="G1144" t="s">
        <v>2009</v>
      </c>
    </row>
    <row r="1145" spans="1:7" x14ac:dyDescent="0.25">
      <c r="A1145" t="str">
        <f t="shared" si="93"/>
        <v>U1-K4</v>
      </c>
      <c r="B1145" t="str">
        <f t="shared" si="94"/>
        <v>MUX_I2C_INT</v>
      </c>
      <c r="C1145" t="str">
        <f t="shared" si="95"/>
        <v>U1-MUX_I2C_INT</v>
      </c>
      <c r="D1145" t="str">
        <f t="shared" si="96"/>
        <v>U1-K4</v>
      </c>
      <c r="E1145" t="s">
        <v>2084</v>
      </c>
      <c r="F1145" t="s">
        <v>1068</v>
      </c>
      <c r="G1145" t="s">
        <v>1605</v>
      </c>
    </row>
    <row r="1146" spans="1:7" x14ac:dyDescent="0.25">
      <c r="A1146" t="str">
        <f t="shared" si="93"/>
        <v>U1-K8</v>
      </c>
      <c r="B1146" t="str">
        <f t="shared" si="94"/>
        <v>ETH1_RXD0</v>
      </c>
      <c r="C1146" t="str">
        <f t="shared" si="95"/>
        <v>U1-ETH1_RXD0</v>
      </c>
      <c r="D1146" t="str">
        <f t="shared" si="96"/>
        <v>U1-K8</v>
      </c>
      <c r="E1146" t="s">
        <v>2084</v>
      </c>
      <c r="F1146" t="s">
        <v>901</v>
      </c>
      <c r="G1146" t="s">
        <v>915</v>
      </c>
    </row>
    <row r="1147" spans="1:7" x14ac:dyDescent="0.25">
      <c r="A1147" t="str">
        <f t="shared" si="93"/>
        <v>U1-AP43</v>
      </c>
      <c r="B1147" t="str">
        <f t="shared" si="94"/>
        <v>0.8V</v>
      </c>
      <c r="C1147" t="str">
        <f t="shared" si="95"/>
        <v>U1-0.8V</v>
      </c>
      <c r="D1147" t="str">
        <f t="shared" si="96"/>
        <v>U1-AP43</v>
      </c>
      <c r="E1147" t="s">
        <v>2084</v>
      </c>
      <c r="F1147" t="s">
        <v>2281</v>
      </c>
      <c r="G1147" t="s">
        <v>295</v>
      </c>
    </row>
    <row r="1148" spans="1:7" x14ac:dyDescent="0.25">
      <c r="A1148" t="str">
        <f t="shared" si="93"/>
        <v>U1-AP46</v>
      </c>
      <c r="B1148" t="str">
        <f t="shared" si="94"/>
        <v>0.8V</v>
      </c>
      <c r="C1148" t="str">
        <f t="shared" si="95"/>
        <v>U1-0.8V</v>
      </c>
      <c r="D1148" t="str">
        <f t="shared" si="96"/>
        <v>U1-AP46</v>
      </c>
      <c r="E1148" t="s">
        <v>2084</v>
      </c>
      <c r="F1148" t="s">
        <v>2282</v>
      </c>
      <c r="G1148" t="s">
        <v>295</v>
      </c>
    </row>
    <row r="1149" spans="1:7" x14ac:dyDescent="0.25">
      <c r="A1149" t="str">
        <f t="shared" si="93"/>
        <v>U1-AR43</v>
      </c>
      <c r="B1149" t="str">
        <f t="shared" si="94"/>
        <v>0.8V</v>
      </c>
      <c r="C1149" t="str">
        <f t="shared" si="95"/>
        <v>U1-0.8V</v>
      </c>
      <c r="D1149" t="str">
        <f t="shared" si="96"/>
        <v>U1-AR43</v>
      </c>
      <c r="E1149" t="s">
        <v>2084</v>
      </c>
      <c r="F1149" t="s">
        <v>2283</v>
      </c>
      <c r="G1149" t="s">
        <v>295</v>
      </c>
    </row>
    <row r="1150" spans="1:7" x14ac:dyDescent="0.25">
      <c r="A1150" t="str">
        <f t="shared" si="93"/>
        <v>U1-AT43</v>
      </c>
      <c r="B1150" t="str">
        <f t="shared" si="94"/>
        <v>0.8V</v>
      </c>
      <c r="C1150" t="str">
        <f t="shared" si="95"/>
        <v>U1-0.8V</v>
      </c>
      <c r="D1150" t="str">
        <f t="shared" si="96"/>
        <v>U1-AT43</v>
      </c>
      <c r="E1150" t="s">
        <v>2084</v>
      </c>
      <c r="F1150" t="s">
        <v>2284</v>
      </c>
      <c r="G1150" t="s">
        <v>295</v>
      </c>
    </row>
    <row r="1151" spans="1:7" x14ac:dyDescent="0.25">
      <c r="A1151" t="str">
        <f t="shared" si="93"/>
        <v>U1-AT46</v>
      </c>
      <c r="B1151" t="str">
        <f t="shared" si="94"/>
        <v>0.8V</v>
      </c>
      <c r="C1151" t="str">
        <f t="shared" si="95"/>
        <v>U1-0.8V</v>
      </c>
      <c r="D1151" t="str">
        <f t="shared" si="96"/>
        <v>U1-AT46</v>
      </c>
      <c r="E1151" t="s">
        <v>2084</v>
      </c>
      <c r="F1151" t="s">
        <v>2285</v>
      </c>
      <c r="G1151" t="s">
        <v>295</v>
      </c>
    </row>
    <row r="1152" spans="1:7" x14ac:dyDescent="0.25">
      <c r="A1152" t="str">
        <f t="shared" si="93"/>
        <v>U1-AU43</v>
      </c>
      <c r="B1152" t="str">
        <f t="shared" si="94"/>
        <v>0.8V</v>
      </c>
      <c r="C1152" t="str">
        <f t="shared" si="95"/>
        <v>U1-0.8V</v>
      </c>
      <c r="D1152" t="str">
        <f t="shared" si="96"/>
        <v>U1-AU43</v>
      </c>
      <c r="E1152" t="s">
        <v>2084</v>
      </c>
      <c r="F1152" t="s">
        <v>2286</v>
      </c>
      <c r="G1152" t="s">
        <v>295</v>
      </c>
    </row>
    <row r="1153" spans="1:7" x14ac:dyDescent="0.25">
      <c r="A1153" t="str">
        <f t="shared" si="93"/>
        <v>U1-AV43</v>
      </c>
      <c r="B1153" t="str">
        <f t="shared" si="94"/>
        <v>0.8V</v>
      </c>
      <c r="C1153" t="str">
        <f t="shared" si="95"/>
        <v>U1-0.8V</v>
      </c>
      <c r="D1153" t="str">
        <f t="shared" si="96"/>
        <v>U1-AV43</v>
      </c>
      <c r="E1153" t="s">
        <v>2084</v>
      </c>
      <c r="F1153" t="s">
        <v>2287</v>
      </c>
      <c r="G1153" t="s">
        <v>295</v>
      </c>
    </row>
    <row r="1154" spans="1:7" x14ac:dyDescent="0.25">
      <c r="A1154" t="str">
        <f t="shared" si="93"/>
        <v>U1-AV46</v>
      </c>
      <c r="B1154" t="str">
        <f t="shared" si="94"/>
        <v>0.8V</v>
      </c>
      <c r="C1154" t="str">
        <f t="shared" si="95"/>
        <v>U1-0.8V</v>
      </c>
      <c r="D1154" t="str">
        <f t="shared" si="96"/>
        <v>U1-AV46</v>
      </c>
      <c r="E1154" t="s">
        <v>2084</v>
      </c>
      <c r="F1154" t="s">
        <v>2288</v>
      </c>
      <c r="G1154" t="s">
        <v>295</v>
      </c>
    </row>
    <row r="1155" spans="1:7" x14ac:dyDescent="0.25">
      <c r="A1155" t="str">
        <f t="shared" si="93"/>
        <v>U1-AW36</v>
      </c>
      <c r="B1155" t="str">
        <f t="shared" si="94"/>
        <v>GND</v>
      </c>
      <c r="C1155" t="str">
        <f t="shared" si="95"/>
        <v>U1-GND</v>
      </c>
      <c r="D1155" t="str">
        <f t="shared" si="96"/>
        <v>U1-AW36</v>
      </c>
      <c r="E1155" t="s">
        <v>2084</v>
      </c>
      <c r="F1155" t="s">
        <v>2289</v>
      </c>
      <c r="G1155" t="s">
        <v>294</v>
      </c>
    </row>
    <row r="1156" spans="1:7" x14ac:dyDescent="0.25">
      <c r="A1156" t="str">
        <f t="shared" si="93"/>
        <v>U1-AW43</v>
      </c>
      <c r="B1156" t="str">
        <f t="shared" si="94"/>
        <v>0.8V</v>
      </c>
      <c r="C1156" t="str">
        <f t="shared" si="95"/>
        <v>U1-0.8V</v>
      </c>
      <c r="D1156" t="str">
        <f t="shared" si="96"/>
        <v>U1-AW43</v>
      </c>
      <c r="E1156" t="s">
        <v>2084</v>
      </c>
      <c r="F1156" t="s">
        <v>2290</v>
      </c>
      <c r="G1156" t="s">
        <v>295</v>
      </c>
    </row>
    <row r="1157" spans="1:7" x14ac:dyDescent="0.25">
      <c r="A1157" t="str">
        <f t="shared" si="93"/>
        <v>U1-AY25</v>
      </c>
      <c r="B1157" t="str">
        <f t="shared" si="94"/>
        <v>GND</v>
      </c>
      <c r="C1157" t="str">
        <f t="shared" si="95"/>
        <v>U1-GND</v>
      </c>
      <c r="D1157" t="str">
        <f t="shared" si="96"/>
        <v>U1-AY25</v>
      </c>
      <c r="E1157" t="s">
        <v>2084</v>
      </c>
      <c r="F1157" t="s">
        <v>2291</v>
      </c>
      <c r="G1157" t="s">
        <v>294</v>
      </c>
    </row>
    <row r="1158" spans="1:7" x14ac:dyDescent="0.25">
      <c r="A1158" t="str">
        <f t="shared" ref="A1158:A1221" si="97">$E1158&amp;"-"&amp;$F1158</f>
        <v>U1-AY29</v>
      </c>
      <c r="B1158" t="str">
        <f t="shared" ref="B1158:B1221" si="98">IF(OR(E1158=$A$2,E1158=$B$2,E1158=$C$2,E1158=$D$2),"--",G1158)</f>
        <v>GND</v>
      </c>
      <c r="C1158" t="str">
        <f t="shared" ref="C1158:C1221" si="99">$E1158&amp;"-"&amp;$G1158</f>
        <v>U1-GND</v>
      </c>
      <c r="D1158" t="str">
        <f t="shared" ref="D1158:D1221" si="100">A1158</f>
        <v>U1-AY29</v>
      </c>
      <c r="E1158" t="s">
        <v>2084</v>
      </c>
      <c r="F1158" t="s">
        <v>2292</v>
      </c>
      <c r="G1158" t="s">
        <v>294</v>
      </c>
    </row>
    <row r="1159" spans="1:7" x14ac:dyDescent="0.25">
      <c r="A1159" t="str">
        <f t="shared" si="97"/>
        <v>U1-AY36</v>
      </c>
      <c r="B1159" t="str">
        <f t="shared" si="98"/>
        <v>GND</v>
      </c>
      <c r="C1159" t="str">
        <f t="shared" si="99"/>
        <v>U1-GND</v>
      </c>
      <c r="D1159" t="str">
        <f t="shared" si="100"/>
        <v>U1-AY36</v>
      </c>
      <c r="E1159" t="s">
        <v>2084</v>
      </c>
      <c r="F1159" t="s">
        <v>2293</v>
      </c>
      <c r="G1159" t="s">
        <v>294</v>
      </c>
    </row>
    <row r="1160" spans="1:7" x14ac:dyDescent="0.25">
      <c r="A1160" t="str">
        <f t="shared" si="97"/>
        <v>U1-AY40</v>
      </c>
      <c r="B1160" t="str">
        <f t="shared" si="98"/>
        <v>GND</v>
      </c>
      <c r="C1160" t="str">
        <f t="shared" si="99"/>
        <v>U1-GND</v>
      </c>
      <c r="D1160" t="str">
        <f t="shared" si="100"/>
        <v>U1-AY40</v>
      </c>
      <c r="E1160" t="s">
        <v>2084</v>
      </c>
      <c r="F1160" t="s">
        <v>2294</v>
      </c>
      <c r="G1160" t="s">
        <v>294</v>
      </c>
    </row>
    <row r="1161" spans="1:7" x14ac:dyDescent="0.25">
      <c r="A1161" t="str">
        <f t="shared" si="97"/>
        <v>U1-AY43</v>
      </c>
      <c r="B1161" t="str">
        <f t="shared" si="98"/>
        <v>0.8V</v>
      </c>
      <c r="C1161" t="str">
        <f t="shared" si="99"/>
        <v>U1-0.8V</v>
      </c>
      <c r="D1161" t="str">
        <f t="shared" si="100"/>
        <v>U1-AY43</v>
      </c>
      <c r="E1161" t="s">
        <v>2084</v>
      </c>
      <c r="F1161" t="s">
        <v>2295</v>
      </c>
      <c r="G1161" t="s">
        <v>295</v>
      </c>
    </row>
    <row r="1162" spans="1:7" x14ac:dyDescent="0.25">
      <c r="A1162" t="str">
        <f t="shared" si="97"/>
        <v>U1-AY46</v>
      </c>
      <c r="B1162" t="str">
        <f t="shared" si="98"/>
        <v>0.8V</v>
      </c>
      <c r="C1162" t="str">
        <f t="shared" si="99"/>
        <v>U1-0.8V</v>
      </c>
      <c r="D1162" t="str">
        <f t="shared" si="100"/>
        <v>U1-AY46</v>
      </c>
      <c r="E1162" t="s">
        <v>2084</v>
      </c>
      <c r="F1162" t="s">
        <v>2296</v>
      </c>
      <c r="G1162" t="s">
        <v>295</v>
      </c>
    </row>
    <row r="1163" spans="1:7" x14ac:dyDescent="0.25">
      <c r="A1163" t="str">
        <f t="shared" si="97"/>
        <v>U1-BA29</v>
      </c>
      <c r="B1163" t="str">
        <f t="shared" si="98"/>
        <v>NetU1_BA29</v>
      </c>
      <c r="C1163" t="str">
        <f t="shared" si="99"/>
        <v>U1-NetU1_BA29</v>
      </c>
      <c r="D1163" t="str">
        <f t="shared" si="100"/>
        <v>U1-BA29</v>
      </c>
      <c r="E1163" t="s">
        <v>2084</v>
      </c>
      <c r="F1163" t="s">
        <v>2297</v>
      </c>
      <c r="G1163" t="s">
        <v>2298</v>
      </c>
    </row>
    <row r="1164" spans="1:7" x14ac:dyDescent="0.25">
      <c r="A1164" t="str">
        <f t="shared" si="97"/>
        <v>U1-BB16</v>
      </c>
      <c r="B1164" t="str">
        <f t="shared" si="98"/>
        <v>GND</v>
      </c>
      <c r="C1164" t="str">
        <f t="shared" si="99"/>
        <v>U1-GND</v>
      </c>
      <c r="D1164" t="str">
        <f t="shared" si="100"/>
        <v>U1-BB16</v>
      </c>
      <c r="E1164" t="s">
        <v>2084</v>
      </c>
      <c r="F1164" t="s">
        <v>2299</v>
      </c>
      <c r="G1164" t="s">
        <v>294</v>
      </c>
    </row>
    <row r="1165" spans="1:7" x14ac:dyDescent="0.25">
      <c r="A1165" t="str">
        <f t="shared" si="97"/>
        <v>U1-BB21</v>
      </c>
      <c r="B1165" t="str">
        <f t="shared" si="98"/>
        <v>GND</v>
      </c>
      <c r="C1165" t="str">
        <f t="shared" si="99"/>
        <v>U1-GND</v>
      </c>
      <c r="D1165" t="str">
        <f t="shared" si="100"/>
        <v>U1-BB21</v>
      </c>
      <c r="E1165" t="s">
        <v>2084</v>
      </c>
      <c r="F1165" t="s">
        <v>2300</v>
      </c>
      <c r="G1165" t="s">
        <v>294</v>
      </c>
    </row>
    <row r="1166" spans="1:7" x14ac:dyDescent="0.25">
      <c r="A1166" t="str">
        <f t="shared" si="97"/>
        <v>U1-BC25</v>
      </c>
      <c r="B1166" t="str">
        <f t="shared" si="98"/>
        <v>GND</v>
      </c>
      <c r="C1166" t="str">
        <f t="shared" si="99"/>
        <v>U1-GND</v>
      </c>
      <c r="D1166" t="str">
        <f t="shared" si="100"/>
        <v>U1-BC25</v>
      </c>
      <c r="E1166" t="s">
        <v>2084</v>
      </c>
      <c r="F1166" t="s">
        <v>2301</v>
      </c>
      <c r="G1166" t="s">
        <v>294</v>
      </c>
    </row>
    <row r="1167" spans="1:7" x14ac:dyDescent="0.25">
      <c r="A1167" t="str">
        <f t="shared" si="97"/>
        <v>U1-BC29</v>
      </c>
      <c r="B1167" t="str">
        <f t="shared" si="98"/>
        <v>GND</v>
      </c>
      <c r="C1167" t="str">
        <f t="shared" si="99"/>
        <v>U1-GND</v>
      </c>
      <c r="D1167" t="str">
        <f t="shared" si="100"/>
        <v>U1-BC29</v>
      </c>
      <c r="E1167" t="s">
        <v>2084</v>
      </c>
      <c r="F1167" t="s">
        <v>2302</v>
      </c>
      <c r="G1167" t="s">
        <v>294</v>
      </c>
    </row>
    <row r="1168" spans="1:7" x14ac:dyDescent="0.25">
      <c r="A1168" t="str">
        <f t="shared" si="97"/>
        <v>U1-BG7</v>
      </c>
      <c r="B1168" t="str">
        <f t="shared" si="98"/>
        <v>NetU1_BG7</v>
      </c>
      <c r="C1168" t="str">
        <f t="shared" si="99"/>
        <v>U1-NetU1_BG7</v>
      </c>
      <c r="D1168" t="str">
        <f t="shared" si="100"/>
        <v>U1-BG7</v>
      </c>
      <c r="E1168" t="s">
        <v>2084</v>
      </c>
      <c r="F1168" t="s">
        <v>2303</v>
      </c>
      <c r="G1168" t="s">
        <v>2304</v>
      </c>
    </row>
    <row r="1169" spans="1:7" x14ac:dyDescent="0.25">
      <c r="A1169" t="str">
        <f t="shared" si="97"/>
        <v>U1-BG10</v>
      </c>
      <c r="B1169" t="str">
        <f t="shared" si="98"/>
        <v>NetU1_BG10</v>
      </c>
      <c r="C1169" t="str">
        <f t="shared" si="99"/>
        <v>U1-NetU1_BG10</v>
      </c>
      <c r="D1169" t="str">
        <f t="shared" si="100"/>
        <v>U1-BG10</v>
      </c>
      <c r="E1169" t="s">
        <v>2084</v>
      </c>
      <c r="F1169" t="s">
        <v>2305</v>
      </c>
      <c r="G1169" t="s">
        <v>2306</v>
      </c>
    </row>
    <row r="1170" spans="1:7" x14ac:dyDescent="0.25">
      <c r="A1170" t="str">
        <f t="shared" si="97"/>
        <v>U1-BJ1</v>
      </c>
      <c r="B1170" t="str">
        <f t="shared" si="98"/>
        <v>GND</v>
      </c>
      <c r="C1170" t="str">
        <f t="shared" si="99"/>
        <v>U1-GND</v>
      </c>
      <c r="D1170" t="str">
        <f t="shared" si="100"/>
        <v>U1-BJ1</v>
      </c>
      <c r="E1170" t="s">
        <v>2084</v>
      </c>
      <c r="F1170" t="s">
        <v>2307</v>
      </c>
      <c r="G1170" t="s">
        <v>294</v>
      </c>
    </row>
    <row r="1171" spans="1:7" x14ac:dyDescent="0.25">
      <c r="A1171" t="str">
        <f t="shared" si="97"/>
        <v>U1-BJ3</v>
      </c>
      <c r="B1171" t="str">
        <f t="shared" si="98"/>
        <v>GND</v>
      </c>
      <c r="C1171" t="str">
        <f t="shared" si="99"/>
        <v>U1-GND</v>
      </c>
      <c r="D1171" t="str">
        <f t="shared" si="100"/>
        <v>U1-BJ3</v>
      </c>
      <c r="E1171" t="s">
        <v>2084</v>
      </c>
      <c r="F1171" t="s">
        <v>2308</v>
      </c>
      <c r="G1171" t="s">
        <v>294</v>
      </c>
    </row>
    <row r="1172" spans="1:7" x14ac:dyDescent="0.25">
      <c r="A1172" t="str">
        <f t="shared" si="97"/>
        <v>U1-BL7</v>
      </c>
      <c r="B1172" t="str">
        <f t="shared" si="98"/>
        <v>NetU1_BL7</v>
      </c>
      <c r="C1172" t="str">
        <f t="shared" si="99"/>
        <v>U1-NetU1_BL7</v>
      </c>
      <c r="D1172" t="str">
        <f t="shared" si="100"/>
        <v>U1-BL7</v>
      </c>
      <c r="E1172" t="s">
        <v>2084</v>
      </c>
      <c r="F1172" t="s">
        <v>2309</v>
      </c>
      <c r="G1172" t="s">
        <v>2310</v>
      </c>
    </row>
    <row r="1173" spans="1:7" x14ac:dyDescent="0.25">
      <c r="A1173" t="str">
        <f t="shared" si="97"/>
        <v>U1-BL10</v>
      </c>
      <c r="B1173" t="str">
        <f t="shared" si="98"/>
        <v>NetU1_BL10</v>
      </c>
      <c r="C1173" t="str">
        <f t="shared" si="99"/>
        <v>U1-NetU1_BL10</v>
      </c>
      <c r="D1173" t="str">
        <f t="shared" si="100"/>
        <v>U1-BL10</v>
      </c>
      <c r="E1173" t="s">
        <v>2084</v>
      </c>
      <c r="F1173" t="s">
        <v>2311</v>
      </c>
      <c r="G1173" t="s">
        <v>2312</v>
      </c>
    </row>
    <row r="1174" spans="1:7" x14ac:dyDescent="0.25">
      <c r="A1174" t="str">
        <f t="shared" si="97"/>
        <v>U1-BN1</v>
      </c>
      <c r="B1174" t="str">
        <f t="shared" si="98"/>
        <v>GND</v>
      </c>
      <c r="C1174" t="str">
        <f t="shared" si="99"/>
        <v>U1-GND</v>
      </c>
      <c r="D1174" t="str">
        <f t="shared" si="100"/>
        <v>U1-BN1</v>
      </c>
      <c r="E1174" t="s">
        <v>2084</v>
      </c>
      <c r="F1174" t="s">
        <v>2313</v>
      </c>
      <c r="G1174" t="s">
        <v>294</v>
      </c>
    </row>
    <row r="1175" spans="1:7" x14ac:dyDescent="0.25">
      <c r="A1175" t="str">
        <f t="shared" si="97"/>
        <v>U1-BN3</v>
      </c>
      <c r="B1175" t="str">
        <f t="shared" si="98"/>
        <v>GND</v>
      </c>
      <c r="C1175" t="str">
        <f t="shared" si="99"/>
        <v>U1-GND</v>
      </c>
      <c r="D1175" t="str">
        <f t="shared" si="100"/>
        <v>U1-BN3</v>
      </c>
      <c r="E1175" t="s">
        <v>2084</v>
      </c>
      <c r="F1175" t="s">
        <v>2314</v>
      </c>
      <c r="G1175" t="s">
        <v>294</v>
      </c>
    </row>
    <row r="1176" spans="1:7" x14ac:dyDescent="0.25">
      <c r="A1176" t="str">
        <f t="shared" si="97"/>
        <v>U1-BT7</v>
      </c>
      <c r="B1176" t="str">
        <f t="shared" si="98"/>
        <v>NetU1_BT7</v>
      </c>
      <c r="C1176" t="str">
        <f t="shared" si="99"/>
        <v>U1-NetU1_BT7</v>
      </c>
      <c r="D1176" t="str">
        <f t="shared" si="100"/>
        <v>U1-BT7</v>
      </c>
      <c r="E1176" t="s">
        <v>2084</v>
      </c>
      <c r="F1176" t="s">
        <v>2315</v>
      </c>
      <c r="G1176" t="s">
        <v>2316</v>
      </c>
    </row>
    <row r="1177" spans="1:7" x14ac:dyDescent="0.25">
      <c r="A1177" t="str">
        <f t="shared" si="97"/>
        <v>U1-BT10</v>
      </c>
      <c r="B1177" t="str">
        <f t="shared" si="98"/>
        <v>NetU1_BT10</v>
      </c>
      <c r="C1177" t="str">
        <f t="shared" si="99"/>
        <v>U1-NetU1_BT10</v>
      </c>
      <c r="D1177" t="str">
        <f t="shared" si="100"/>
        <v>U1-BT10</v>
      </c>
      <c r="E1177" t="s">
        <v>2084</v>
      </c>
      <c r="F1177" t="s">
        <v>2317</v>
      </c>
      <c r="G1177" t="s">
        <v>2318</v>
      </c>
    </row>
    <row r="1178" spans="1:7" x14ac:dyDescent="0.25">
      <c r="A1178" t="str">
        <f t="shared" si="97"/>
        <v>U1-BV1</v>
      </c>
      <c r="B1178" t="str">
        <f t="shared" si="98"/>
        <v>GND</v>
      </c>
      <c r="C1178" t="str">
        <f t="shared" si="99"/>
        <v>U1-GND</v>
      </c>
      <c r="D1178" t="str">
        <f t="shared" si="100"/>
        <v>U1-BV1</v>
      </c>
      <c r="E1178" t="s">
        <v>2084</v>
      </c>
      <c r="F1178" t="s">
        <v>2319</v>
      </c>
      <c r="G1178" t="s">
        <v>294</v>
      </c>
    </row>
    <row r="1179" spans="1:7" x14ac:dyDescent="0.25">
      <c r="A1179" t="str">
        <f t="shared" si="97"/>
        <v>U1-BV3</v>
      </c>
      <c r="B1179" t="str">
        <f t="shared" si="98"/>
        <v>GND</v>
      </c>
      <c r="C1179" t="str">
        <f t="shared" si="99"/>
        <v>U1-GND</v>
      </c>
      <c r="D1179" t="str">
        <f t="shared" si="100"/>
        <v>U1-BV3</v>
      </c>
      <c r="E1179" t="s">
        <v>2084</v>
      </c>
      <c r="F1179" t="s">
        <v>2320</v>
      </c>
      <c r="G1179" t="s">
        <v>294</v>
      </c>
    </row>
    <row r="1180" spans="1:7" x14ac:dyDescent="0.25">
      <c r="A1180" t="str">
        <f t="shared" si="97"/>
        <v>U1-BY7</v>
      </c>
      <c r="B1180" t="str">
        <f t="shared" si="98"/>
        <v>NetU1_BY7</v>
      </c>
      <c r="C1180" t="str">
        <f t="shared" si="99"/>
        <v>U1-NetU1_BY7</v>
      </c>
      <c r="D1180" t="str">
        <f t="shared" si="100"/>
        <v>U1-BY7</v>
      </c>
      <c r="E1180" t="s">
        <v>2084</v>
      </c>
      <c r="F1180" t="s">
        <v>2321</v>
      </c>
      <c r="G1180" t="s">
        <v>2322</v>
      </c>
    </row>
    <row r="1181" spans="1:7" x14ac:dyDescent="0.25">
      <c r="A1181" t="str">
        <f t="shared" si="97"/>
        <v>U1-BY10</v>
      </c>
      <c r="B1181" t="str">
        <f t="shared" si="98"/>
        <v>NetU1_BY10</v>
      </c>
      <c r="C1181" t="str">
        <f t="shared" si="99"/>
        <v>U1-NetU1_BY10</v>
      </c>
      <c r="D1181" t="str">
        <f t="shared" si="100"/>
        <v>U1-BY10</v>
      </c>
      <c r="E1181" t="s">
        <v>2084</v>
      </c>
      <c r="F1181" t="s">
        <v>2323</v>
      </c>
      <c r="G1181" t="s">
        <v>2324</v>
      </c>
    </row>
    <row r="1182" spans="1:7" x14ac:dyDescent="0.25">
      <c r="A1182" t="str">
        <f t="shared" si="97"/>
        <v>U1-CB1</v>
      </c>
      <c r="B1182" t="str">
        <f t="shared" si="98"/>
        <v>GND</v>
      </c>
      <c r="C1182" t="str">
        <f t="shared" si="99"/>
        <v>U1-GND</v>
      </c>
      <c r="D1182" t="str">
        <f t="shared" si="100"/>
        <v>U1-CB1</v>
      </c>
      <c r="E1182" t="s">
        <v>2084</v>
      </c>
      <c r="F1182" t="s">
        <v>2325</v>
      </c>
      <c r="G1182" t="s">
        <v>294</v>
      </c>
    </row>
    <row r="1183" spans="1:7" x14ac:dyDescent="0.25">
      <c r="A1183" t="str">
        <f t="shared" si="97"/>
        <v>U1-CB3</v>
      </c>
      <c r="B1183" t="str">
        <f t="shared" si="98"/>
        <v>GND</v>
      </c>
      <c r="C1183" t="str">
        <f t="shared" si="99"/>
        <v>U1-GND</v>
      </c>
      <c r="D1183" t="str">
        <f t="shared" si="100"/>
        <v>U1-CB3</v>
      </c>
      <c r="E1183" t="s">
        <v>2084</v>
      </c>
      <c r="F1183" t="s">
        <v>2326</v>
      </c>
      <c r="G1183" t="s">
        <v>294</v>
      </c>
    </row>
    <row r="1184" spans="1:7" x14ac:dyDescent="0.25">
      <c r="A1184" t="str">
        <f t="shared" si="97"/>
        <v>U1-AW96</v>
      </c>
      <c r="B1184" t="str">
        <f t="shared" si="98"/>
        <v>GND</v>
      </c>
      <c r="C1184" t="str">
        <f t="shared" si="99"/>
        <v>U1-GND</v>
      </c>
      <c r="D1184" t="str">
        <f t="shared" si="100"/>
        <v>U1-AW96</v>
      </c>
      <c r="E1184" t="s">
        <v>2084</v>
      </c>
      <c r="F1184" t="s">
        <v>2327</v>
      </c>
      <c r="G1184" t="s">
        <v>294</v>
      </c>
    </row>
    <row r="1185" spans="1:7" x14ac:dyDescent="0.25">
      <c r="A1185" t="str">
        <f t="shared" si="97"/>
        <v>U1-AW111</v>
      </c>
      <c r="B1185" t="str">
        <f t="shared" si="98"/>
        <v>GND</v>
      </c>
      <c r="C1185" t="str">
        <f t="shared" si="99"/>
        <v>U1-GND</v>
      </c>
      <c r="D1185" t="str">
        <f t="shared" si="100"/>
        <v>U1-AW111</v>
      </c>
      <c r="E1185" t="s">
        <v>2084</v>
      </c>
      <c r="F1185" t="s">
        <v>2328</v>
      </c>
      <c r="G1185" t="s">
        <v>294</v>
      </c>
    </row>
    <row r="1186" spans="1:7" x14ac:dyDescent="0.25">
      <c r="A1186" t="str">
        <f t="shared" si="97"/>
        <v>U1-AW115</v>
      </c>
      <c r="B1186" t="str">
        <f t="shared" si="98"/>
        <v>GND</v>
      </c>
      <c r="C1186" t="str">
        <f t="shared" si="99"/>
        <v>U1-GND</v>
      </c>
      <c r="D1186" t="str">
        <f t="shared" si="100"/>
        <v>U1-AW115</v>
      </c>
      <c r="E1186" t="s">
        <v>2084</v>
      </c>
      <c r="F1186" t="s">
        <v>2329</v>
      </c>
      <c r="G1186" t="s">
        <v>294</v>
      </c>
    </row>
    <row r="1187" spans="1:7" x14ac:dyDescent="0.25">
      <c r="A1187" t="str">
        <f t="shared" si="97"/>
        <v>U1-AW120</v>
      </c>
      <c r="B1187" t="str">
        <f t="shared" si="98"/>
        <v>GND</v>
      </c>
      <c r="C1187" t="str">
        <f t="shared" si="99"/>
        <v>U1-GND</v>
      </c>
      <c r="D1187" t="str">
        <f t="shared" si="100"/>
        <v>U1-AW120</v>
      </c>
      <c r="E1187" t="s">
        <v>2084</v>
      </c>
      <c r="F1187" t="s">
        <v>2330</v>
      </c>
      <c r="G1187" t="s">
        <v>294</v>
      </c>
    </row>
    <row r="1188" spans="1:7" x14ac:dyDescent="0.25">
      <c r="A1188" t="str">
        <f t="shared" si="97"/>
        <v>U1-AW123</v>
      </c>
      <c r="B1188" t="str">
        <f t="shared" si="98"/>
        <v>GND</v>
      </c>
      <c r="C1188" t="str">
        <f t="shared" si="99"/>
        <v>U1-GND</v>
      </c>
      <c r="D1188" t="str">
        <f t="shared" si="100"/>
        <v>U1-AW123</v>
      </c>
      <c r="E1188" t="s">
        <v>2084</v>
      </c>
      <c r="F1188" t="s">
        <v>2331</v>
      </c>
      <c r="G1188" t="s">
        <v>294</v>
      </c>
    </row>
    <row r="1189" spans="1:7" x14ac:dyDescent="0.25">
      <c r="A1189" t="str">
        <f t="shared" si="97"/>
        <v>U1-AW131</v>
      </c>
      <c r="B1189" t="str">
        <f t="shared" si="98"/>
        <v>GND</v>
      </c>
      <c r="C1189" t="str">
        <f t="shared" si="99"/>
        <v>U1-GND</v>
      </c>
      <c r="D1189" t="str">
        <f t="shared" si="100"/>
        <v>U1-AW131</v>
      </c>
      <c r="E1189" t="s">
        <v>2084</v>
      </c>
      <c r="F1189" t="s">
        <v>2332</v>
      </c>
      <c r="G1189" t="s">
        <v>294</v>
      </c>
    </row>
    <row r="1190" spans="1:7" x14ac:dyDescent="0.25">
      <c r="A1190" t="str">
        <f t="shared" si="97"/>
        <v>U1-AW133</v>
      </c>
      <c r="B1190" t="str">
        <f t="shared" si="98"/>
        <v>GND</v>
      </c>
      <c r="C1190" t="str">
        <f t="shared" si="99"/>
        <v>U1-GND</v>
      </c>
      <c r="D1190" t="str">
        <f t="shared" si="100"/>
        <v>U1-AW133</v>
      </c>
      <c r="E1190" t="s">
        <v>2084</v>
      </c>
      <c r="F1190" t="s">
        <v>2333</v>
      </c>
      <c r="G1190" t="s">
        <v>294</v>
      </c>
    </row>
    <row r="1191" spans="1:7" x14ac:dyDescent="0.25">
      <c r="A1191" t="str">
        <f t="shared" si="97"/>
        <v>U1-AW135</v>
      </c>
      <c r="B1191" t="str">
        <f t="shared" si="98"/>
        <v>GND</v>
      </c>
      <c r="C1191" t="str">
        <f t="shared" si="99"/>
        <v>U1-GND</v>
      </c>
      <c r="D1191" t="str">
        <f t="shared" si="100"/>
        <v>U1-AW135</v>
      </c>
      <c r="E1191" t="s">
        <v>2084</v>
      </c>
      <c r="F1191" t="s">
        <v>2334</v>
      </c>
      <c r="G1191" t="s">
        <v>294</v>
      </c>
    </row>
    <row r="1192" spans="1:7" x14ac:dyDescent="0.25">
      <c r="A1192" t="str">
        <f t="shared" si="97"/>
        <v>U1-AY5</v>
      </c>
      <c r="B1192" t="str">
        <f t="shared" si="98"/>
        <v>GND</v>
      </c>
      <c r="C1192" t="str">
        <f t="shared" si="99"/>
        <v>U1-GND</v>
      </c>
      <c r="D1192" t="str">
        <f t="shared" si="100"/>
        <v>U1-AY5</v>
      </c>
      <c r="E1192" t="s">
        <v>2084</v>
      </c>
      <c r="F1192" t="s">
        <v>2335</v>
      </c>
      <c r="G1192" t="s">
        <v>294</v>
      </c>
    </row>
    <row r="1193" spans="1:7" x14ac:dyDescent="0.25">
      <c r="A1193" t="str">
        <f t="shared" si="97"/>
        <v>U1-AY7</v>
      </c>
      <c r="B1193" t="str">
        <f t="shared" si="98"/>
        <v>GND</v>
      </c>
      <c r="C1193" t="str">
        <f t="shared" si="99"/>
        <v>U1-GND</v>
      </c>
      <c r="D1193" t="str">
        <f t="shared" si="100"/>
        <v>U1-AY7</v>
      </c>
      <c r="E1193" t="s">
        <v>2084</v>
      </c>
      <c r="F1193" t="s">
        <v>2336</v>
      </c>
      <c r="G1193" t="s">
        <v>294</v>
      </c>
    </row>
    <row r="1194" spans="1:7" x14ac:dyDescent="0.25">
      <c r="A1194" t="str">
        <f t="shared" si="97"/>
        <v>U1-AY10</v>
      </c>
      <c r="B1194" t="str">
        <f t="shared" si="98"/>
        <v>GND</v>
      </c>
      <c r="C1194" t="str">
        <f t="shared" si="99"/>
        <v>U1-GND</v>
      </c>
      <c r="D1194" t="str">
        <f t="shared" si="100"/>
        <v>U1-AY10</v>
      </c>
      <c r="E1194" t="s">
        <v>2084</v>
      </c>
      <c r="F1194" t="s">
        <v>2337</v>
      </c>
      <c r="G1194" t="s">
        <v>294</v>
      </c>
    </row>
    <row r="1195" spans="1:7" x14ac:dyDescent="0.25">
      <c r="A1195" t="str">
        <f t="shared" si="97"/>
        <v>U1-AY13</v>
      </c>
      <c r="B1195" t="str">
        <f t="shared" si="98"/>
        <v>GND</v>
      </c>
      <c r="C1195" t="str">
        <f t="shared" si="99"/>
        <v>U1-GND</v>
      </c>
      <c r="D1195" t="str">
        <f t="shared" si="100"/>
        <v>U1-AY13</v>
      </c>
      <c r="E1195" t="s">
        <v>2084</v>
      </c>
      <c r="F1195" t="s">
        <v>2338</v>
      </c>
      <c r="G1195" t="s">
        <v>294</v>
      </c>
    </row>
    <row r="1196" spans="1:7" x14ac:dyDescent="0.25">
      <c r="A1196" t="str">
        <f t="shared" si="97"/>
        <v>U1-AY32</v>
      </c>
      <c r="B1196" t="str">
        <f t="shared" si="98"/>
        <v>GND</v>
      </c>
      <c r="C1196" t="str">
        <f t="shared" si="99"/>
        <v>U1-GND</v>
      </c>
      <c r="D1196" t="str">
        <f t="shared" si="100"/>
        <v>U1-AY32</v>
      </c>
      <c r="E1196" t="s">
        <v>2084</v>
      </c>
      <c r="F1196" t="s">
        <v>2339</v>
      </c>
      <c r="G1196" t="s">
        <v>294</v>
      </c>
    </row>
    <row r="1197" spans="1:7" x14ac:dyDescent="0.25">
      <c r="A1197" t="str">
        <f t="shared" si="97"/>
        <v>U1-AY61</v>
      </c>
      <c r="B1197" t="str">
        <f t="shared" si="98"/>
        <v>GND</v>
      </c>
      <c r="C1197" t="str">
        <f t="shared" si="99"/>
        <v>U1-GND</v>
      </c>
      <c r="D1197" t="str">
        <f t="shared" si="100"/>
        <v>U1-AY61</v>
      </c>
      <c r="E1197" t="s">
        <v>2084</v>
      </c>
      <c r="F1197" t="s">
        <v>2340</v>
      </c>
      <c r="G1197" t="s">
        <v>294</v>
      </c>
    </row>
    <row r="1198" spans="1:7" x14ac:dyDescent="0.25">
      <c r="A1198" t="str">
        <f t="shared" si="97"/>
        <v>U1-AY72</v>
      </c>
      <c r="B1198" t="str">
        <f t="shared" si="98"/>
        <v>GND</v>
      </c>
      <c r="C1198" t="str">
        <f t="shared" si="99"/>
        <v>U1-GND</v>
      </c>
      <c r="D1198" t="str">
        <f t="shared" si="100"/>
        <v>U1-AY72</v>
      </c>
      <c r="E1198" t="s">
        <v>2084</v>
      </c>
      <c r="F1198" t="s">
        <v>2341</v>
      </c>
      <c r="G1198" t="s">
        <v>294</v>
      </c>
    </row>
    <row r="1199" spans="1:7" x14ac:dyDescent="0.25">
      <c r="A1199" t="str">
        <f t="shared" si="97"/>
        <v>U1-AY83</v>
      </c>
      <c r="B1199" t="str">
        <f t="shared" si="98"/>
        <v>GND</v>
      </c>
      <c r="C1199" t="str">
        <f t="shared" si="99"/>
        <v>U1-GND</v>
      </c>
      <c r="D1199" t="str">
        <f t="shared" si="100"/>
        <v>U1-AY83</v>
      </c>
      <c r="E1199" t="s">
        <v>2084</v>
      </c>
      <c r="F1199" t="s">
        <v>2342</v>
      </c>
      <c r="G1199" t="s">
        <v>294</v>
      </c>
    </row>
    <row r="1200" spans="1:7" x14ac:dyDescent="0.25">
      <c r="A1200" t="str">
        <f t="shared" si="97"/>
        <v>U1-AY104</v>
      </c>
      <c r="B1200" t="str">
        <f t="shared" si="98"/>
        <v>GND</v>
      </c>
      <c r="C1200" t="str">
        <f t="shared" si="99"/>
        <v>U1-GND</v>
      </c>
      <c r="D1200" t="str">
        <f t="shared" si="100"/>
        <v>U1-AY104</v>
      </c>
      <c r="E1200" t="s">
        <v>2084</v>
      </c>
      <c r="F1200" t="s">
        <v>2343</v>
      </c>
      <c r="G1200" t="s">
        <v>294</v>
      </c>
    </row>
    <row r="1201" spans="1:7" x14ac:dyDescent="0.25">
      <c r="A1201" t="str">
        <f t="shared" si="97"/>
        <v>U1-AY123</v>
      </c>
      <c r="B1201" t="str">
        <f t="shared" si="98"/>
        <v>GND</v>
      </c>
      <c r="C1201" t="str">
        <f t="shared" si="99"/>
        <v>U1-GND</v>
      </c>
      <c r="D1201" t="str">
        <f t="shared" si="100"/>
        <v>U1-AY123</v>
      </c>
      <c r="E1201" t="s">
        <v>2084</v>
      </c>
      <c r="F1201" t="s">
        <v>2344</v>
      </c>
      <c r="G1201" t="s">
        <v>294</v>
      </c>
    </row>
    <row r="1202" spans="1:7" x14ac:dyDescent="0.25">
      <c r="A1202" t="str">
        <f t="shared" si="97"/>
        <v>U1-AY126</v>
      </c>
      <c r="B1202" t="str">
        <f t="shared" si="98"/>
        <v>GND</v>
      </c>
      <c r="C1202" t="str">
        <f t="shared" si="99"/>
        <v>U1-GND</v>
      </c>
      <c r="D1202" t="str">
        <f t="shared" si="100"/>
        <v>U1-AY126</v>
      </c>
      <c r="E1202" t="s">
        <v>2084</v>
      </c>
      <c r="F1202" t="s">
        <v>2345</v>
      </c>
      <c r="G1202" t="s">
        <v>294</v>
      </c>
    </row>
    <row r="1203" spans="1:7" x14ac:dyDescent="0.25">
      <c r="A1203" t="str">
        <f t="shared" si="97"/>
        <v>U1-AY129</v>
      </c>
      <c r="B1203" t="str">
        <f t="shared" si="98"/>
        <v>GND</v>
      </c>
      <c r="C1203" t="str">
        <f t="shared" si="99"/>
        <v>U1-GND</v>
      </c>
      <c r="D1203" t="str">
        <f t="shared" si="100"/>
        <v>U1-AY129</v>
      </c>
      <c r="E1203" t="s">
        <v>2084</v>
      </c>
      <c r="F1203" t="s">
        <v>2346</v>
      </c>
      <c r="G1203" t="s">
        <v>294</v>
      </c>
    </row>
    <row r="1204" spans="1:7" x14ac:dyDescent="0.25">
      <c r="A1204" t="str">
        <f t="shared" si="97"/>
        <v>U1-AY131</v>
      </c>
      <c r="B1204" t="str">
        <f t="shared" si="98"/>
        <v>GND</v>
      </c>
      <c r="C1204" t="str">
        <f t="shared" si="99"/>
        <v>U1-GND</v>
      </c>
      <c r="D1204" t="str">
        <f t="shared" si="100"/>
        <v>U1-AY131</v>
      </c>
      <c r="E1204" t="s">
        <v>2084</v>
      </c>
      <c r="F1204" t="s">
        <v>2347</v>
      </c>
      <c r="G1204" t="s">
        <v>294</v>
      </c>
    </row>
    <row r="1205" spans="1:7" x14ac:dyDescent="0.25">
      <c r="A1205" t="str">
        <f t="shared" si="97"/>
        <v>U1-BA1</v>
      </c>
      <c r="B1205" t="str">
        <f t="shared" si="98"/>
        <v>GND</v>
      </c>
      <c r="C1205" t="str">
        <f t="shared" si="99"/>
        <v>U1-GND</v>
      </c>
      <c r="D1205" t="str">
        <f t="shared" si="100"/>
        <v>U1-BA1</v>
      </c>
      <c r="E1205" t="s">
        <v>2084</v>
      </c>
      <c r="F1205" t="s">
        <v>2348</v>
      </c>
      <c r="G1205" t="s">
        <v>294</v>
      </c>
    </row>
    <row r="1206" spans="1:7" x14ac:dyDescent="0.25">
      <c r="A1206" t="str">
        <f t="shared" si="97"/>
        <v>U1-BA3</v>
      </c>
      <c r="B1206" t="str">
        <f t="shared" si="98"/>
        <v>GND</v>
      </c>
      <c r="C1206" t="str">
        <f t="shared" si="99"/>
        <v>U1-GND</v>
      </c>
      <c r="D1206" t="str">
        <f t="shared" si="100"/>
        <v>U1-BA3</v>
      </c>
      <c r="E1206" t="s">
        <v>2084</v>
      </c>
      <c r="F1206" t="s">
        <v>2349</v>
      </c>
      <c r="G1206" t="s">
        <v>294</v>
      </c>
    </row>
    <row r="1207" spans="1:7" x14ac:dyDescent="0.25">
      <c r="A1207" t="str">
        <f t="shared" si="97"/>
        <v>U1-BA5</v>
      </c>
      <c r="B1207" t="str">
        <f t="shared" si="98"/>
        <v>GND</v>
      </c>
      <c r="C1207" t="str">
        <f t="shared" si="99"/>
        <v>U1-GND</v>
      </c>
      <c r="D1207" t="str">
        <f t="shared" si="100"/>
        <v>U1-BA5</v>
      </c>
      <c r="E1207" t="s">
        <v>2084</v>
      </c>
      <c r="F1207" t="s">
        <v>2350</v>
      </c>
      <c r="G1207" t="s">
        <v>294</v>
      </c>
    </row>
    <row r="1208" spans="1:7" x14ac:dyDescent="0.25">
      <c r="A1208" t="str">
        <f t="shared" si="97"/>
        <v>U1-BA13</v>
      </c>
      <c r="B1208" t="str">
        <f t="shared" si="98"/>
        <v>GND</v>
      </c>
      <c r="C1208" t="str">
        <f t="shared" si="99"/>
        <v>U1-GND</v>
      </c>
      <c r="D1208" t="str">
        <f t="shared" si="100"/>
        <v>U1-BA13</v>
      </c>
      <c r="E1208" t="s">
        <v>2084</v>
      </c>
      <c r="F1208" t="s">
        <v>2351</v>
      </c>
      <c r="G1208" t="s">
        <v>294</v>
      </c>
    </row>
    <row r="1209" spans="1:7" x14ac:dyDescent="0.25">
      <c r="A1209" t="str">
        <f t="shared" si="97"/>
        <v>U1-BA16</v>
      </c>
      <c r="B1209" t="str">
        <f t="shared" si="98"/>
        <v>GND</v>
      </c>
      <c r="C1209" t="str">
        <f t="shared" si="99"/>
        <v>U1-GND</v>
      </c>
      <c r="D1209" t="str">
        <f t="shared" si="100"/>
        <v>U1-BA16</v>
      </c>
      <c r="E1209" t="s">
        <v>2084</v>
      </c>
      <c r="F1209" t="s">
        <v>2352</v>
      </c>
      <c r="G1209" t="s">
        <v>294</v>
      </c>
    </row>
    <row r="1210" spans="1:7" x14ac:dyDescent="0.25">
      <c r="A1210" t="str">
        <f t="shared" si="97"/>
        <v>U1-BA21</v>
      </c>
      <c r="B1210" t="str">
        <f t="shared" si="98"/>
        <v>GND</v>
      </c>
      <c r="C1210" t="str">
        <f t="shared" si="99"/>
        <v>U1-GND</v>
      </c>
      <c r="D1210" t="str">
        <f t="shared" si="100"/>
        <v>U1-BA21</v>
      </c>
      <c r="E1210" t="s">
        <v>2084</v>
      </c>
      <c r="F1210" t="s">
        <v>2353</v>
      </c>
      <c r="G1210" t="s">
        <v>294</v>
      </c>
    </row>
    <row r="1211" spans="1:7" x14ac:dyDescent="0.25">
      <c r="A1211" t="str">
        <f t="shared" si="97"/>
        <v>U1-BA25</v>
      </c>
      <c r="B1211" t="str">
        <f t="shared" si="98"/>
        <v>GND</v>
      </c>
      <c r="C1211" t="str">
        <f t="shared" si="99"/>
        <v>U1-GND</v>
      </c>
      <c r="D1211" t="str">
        <f t="shared" si="100"/>
        <v>U1-BA25</v>
      </c>
      <c r="E1211" t="s">
        <v>2084</v>
      </c>
      <c r="F1211" t="s">
        <v>2354</v>
      </c>
      <c r="G1211" t="s">
        <v>294</v>
      </c>
    </row>
    <row r="1212" spans="1:7" x14ac:dyDescent="0.25">
      <c r="A1212" t="str">
        <f t="shared" si="97"/>
        <v>U1-BA36</v>
      </c>
      <c r="B1212" t="str">
        <f t="shared" si="98"/>
        <v>GND</v>
      </c>
      <c r="C1212" t="str">
        <f t="shared" si="99"/>
        <v>U1-GND</v>
      </c>
      <c r="D1212" t="str">
        <f t="shared" si="100"/>
        <v>U1-BA36</v>
      </c>
      <c r="E1212" t="s">
        <v>2084</v>
      </c>
      <c r="F1212" t="s">
        <v>2355</v>
      </c>
      <c r="G1212" t="s">
        <v>294</v>
      </c>
    </row>
    <row r="1213" spans="1:7" x14ac:dyDescent="0.25">
      <c r="A1213" t="str">
        <f t="shared" si="97"/>
        <v>U1-BA40</v>
      </c>
      <c r="B1213" t="str">
        <f t="shared" si="98"/>
        <v>GND</v>
      </c>
      <c r="C1213" t="str">
        <f t="shared" si="99"/>
        <v>U1-GND</v>
      </c>
      <c r="D1213" t="str">
        <f t="shared" si="100"/>
        <v>U1-BA40</v>
      </c>
      <c r="E1213" t="s">
        <v>2084</v>
      </c>
      <c r="F1213" t="s">
        <v>2356</v>
      </c>
      <c r="G1213" t="s">
        <v>294</v>
      </c>
    </row>
    <row r="1214" spans="1:7" x14ac:dyDescent="0.25">
      <c r="A1214" t="str">
        <f t="shared" si="97"/>
        <v>U1-BA43</v>
      </c>
      <c r="B1214" t="str">
        <f t="shared" si="98"/>
        <v>GND</v>
      </c>
      <c r="C1214" t="str">
        <f t="shared" si="99"/>
        <v>U1-GND</v>
      </c>
      <c r="D1214" t="str">
        <f t="shared" si="100"/>
        <v>U1-BA43</v>
      </c>
      <c r="E1214" t="s">
        <v>2084</v>
      </c>
      <c r="F1214" t="s">
        <v>2357</v>
      </c>
      <c r="G1214" t="s">
        <v>294</v>
      </c>
    </row>
    <row r="1215" spans="1:7" x14ac:dyDescent="0.25">
      <c r="A1215" t="str">
        <f t="shared" si="97"/>
        <v>U1-BA46</v>
      </c>
      <c r="B1215" t="str">
        <f t="shared" si="98"/>
        <v>GND</v>
      </c>
      <c r="C1215" t="str">
        <f t="shared" si="99"/>
        <v>U1-GND</v>
      </c>
      <c r="D1215" t="str">
        <f t="shared" si="100"/>
        <v>U1-BA46</v>
      </c>
      <c r="E1215" t="s">
        <v>2084</v>
      </c>
      <c r="F1215" t="s">
        <v>2358</v>
      </c>
      <c r="G1215" t="s">
        <v>294</v>
      </c>
    </row>
    <row r="1216" spans="1:7" x14ac:dyDescent="0.25">
      <c r="A1216" t="str">
        <f t="shared" si="97"/>
        <v>U1-BA57</v>
      </c>
      <c r="B1216" t="str">
        <f t="shared" si="98"/>
        <v>GND</v>
      </c>
      <c r="C1216" t="str">
        <f t="shared" si="99"/>
        <v>U1-GND</v>
      </c>
      <c r="D1216" t="str">
        <f t="shared" si="100"/>
        <v>U1-BA57</v>
      </c>
      <c r="E1216" t="s">
        <v>2084</v>
      </c>
      <c r="F1216" t="s">
        <v>2359</v>
      </c>
      <c r="G1216" t="s">
        <v>294</v>
      </c>
    </row>
    <row r="1217" spans="1:7" x14ac:dyDescent="0.25">
      <c r="A1217" t="str">
        <f t="shared" si="97"/>
        <v>U1-BA68</v>
      </c>
      <c r="B1217" t="str">
        <f t="shared" si="98"/>
        <v>GND</v>
      </c>
      <c r="C1217" t="str">
        <f t="shared" si="99"/>
        <v>U1-GND</v>
      </c>
      <c r="D1217" t="str">
        <f t="shared" si="100"/>
        <v>U1-BA68</v>
      </c>
      <c r="E1217" t="s">
        <v>2084</v>
      </c>
      <c r="F1217" t="s">
        <v>2360</v>
      </c>
      <c r="G1217" t="s">
        <v>294</v>
      </c>
    </row>
    <row r="1218" spans="1:7" x14ac:dyDescent="0.25">
      <c r="A1218" t="str">
        <f t="shared" si="97"/>
        <v>U1-BA79</v>
      </c>
      <c r="B1218" t="str">
        <f t="shared" si="98"/>
        <v>GND</v>
      </c>
      <c r="C1218" t="str">
        <f t="shared" si="99"/>
        <v>U1-GND</v>
      </c>
      <c r="D1218" t="str">
        <f t="shared" si="100"/>
        <v>U1-BA79</v>
      </c>
      <c r="E1218" t="s">
        <v>2084</v>
      </c>
      <c r="F1218" t="s">
        <v>2361</v>
      </c>
      <c r="G1218" t="s">
        <v>294</v>
      </c>
    </row>
    <row r="1219" spans="1:7" x14ac:dyDescent="0.25">
      <c r="A1219" t="str">
        <f t="shared" si="97"/>
        <v>U1-BA90</v>
      </c>
      <c r="B1219" t="str">
        <f t="shared" si="98"/>
        <v>GND</v>
      </c>
      <c r="C1219" t="str">
        <f t="shared" si="99"/>
        <v>U1-GND</v>
      </c>
      <c r="D1219" t="str">
        <f t="shared" si="100"/>
        <v>U1-BA90</v>
      </c>
      <c r="E1219" t="s">
        <v>2084</v>
      </c>
      <c r="F1219" t="s">
        <v>2362</v>
      </c>
      <c r="G1219" t="s">
        <v>294</v>
      </c>
    </row>
    <row r="1220" spans="1:7" x14ac:dyDescent="0.25">
      <c r="A1220" t="str">
        <f t="shared" si="97"/>
        <v>U1-BA93</v>
      </c>
      <c r="B1220" t="str">
        <f t="shared" si="98"/>
        <v>GND</v>
      </c>
      <c r="C1220" t="str">
        <f t="shared" si="99"/>
        <v>U1-GND</v>
      </c>
      <c r="D1220" t="str">
        <f t="shared" si="100"/>
        <v>U1-BA93</v>
      </c>
      <c r="E1220" t="s">
        <v>2084</v>
      </c>
      <c r="F1220" t="s">
        <v>2363</v>
      </c>
      <c r="G1220" t="s">
        <v>294</v>
      </c>
    </row>
    <row r="1221" spans="1:7" x14ac:dyDescent="0.25">
      <c r="A1221" t="str">
        <f t="shared" si="97"/>
        <v>U1-BA96</v>
      </c>
      <c r="B1221" t="str">
        <f t="shared" si="98"/>
        <v>GND</v>
      </c>
      <c r="C1221" t="str">
        <f t="shared" si="99"/>
        <v>U1-GND</v>
      </c>
      <c r="D1221" t="str">
        <f t="shared" si="100"/>
        <v>U1-BA96</v>
      </c>
      <c r="E1221" t="s">
        <v>2084</v>
      </c>
      <c r="F1221" t="s">
        <v>2364</v>
      </c>
      <c r="G1221" t="s">
        <v>294</v>
      </c>
    </row>
    <row r="1222" spans="1:7" x14ac:dyDescent="0.25">
      <c r="A1222" t="str">
        <f t="shared" ref="A1222:A1285" si="101">$E1222&amp;"-"&amp;$F1222</f>
        <v>U1-BA100</v>
      </c>
      <c r="B1222" t="str">
        <f t="shared" ref="B1222:B1285" si="102">IF(OR(E1222=$A$2,E1222=$B$2,E1222=$C$2,E1222=$D$2),"--",G1222)</f>
        <v>GND</v>
      </c>
      <c r="C1222" t="str">
        <f t="shared" ref="C1222:C1285" si="103">$E1222&amp;"-"&amp;$G1222</f>
        <v>U1-GND</v>
      </c>
      <c r="D1222" t="str">
        <f t="shared" ref="D1222:D1285" si="104">A1222</f>
        <v>U1-BA100</v>
      </c>
      <c r="E1222" t="s">
        <v>2084</v>
      </c>
      <c r="F1222" t="s">
        <v>2365</v>
      </c>
      <c r="G1222" t="s">
        <v>294</v>
      </c>
    </row>
    <row r="1223" spans="1:7" x14ac:dyDescent="0.25">
      <c r="A1223" t="str">
        <f t="shared" si="101"/>
        <v>U1-BA111</v>
      </c>
      <c r="B1223" t="str">
        <f t="shared" si="102"/>
        <v>GND</v>
      </c>
      <c r="C1223" t="str">
        <f t="shared" si="103"/>
        <v>U1-GND</v>
      </c>
      <c r="D1223" t="str">
        <f t="shared" si="104"/>
        <v>U1-BA111</v>
      </c>
      <c r="E1223" t="s">
        <v>2084</v>
      </c>
      <c r="F1223" t="s">
        <v>2366</v>
      </c>
      <c r="G1223" t="s">
        <v>294</v>
      </c>
    </row>
    <row r="1224" spans="1:7" x14ac:dyDescent="0.25">
      <c r="A1224" t="str">
        <f t="shared" si="101"/>
        <v>U1-BA115</v>
      </c>
      <c r="B1224" t="str">
        <f t="shared" si="102"/>
        <v>GND</v>
      </c>
      <c r="C1224" t="str">
        <f t="shared" si="103"/>
        <v>U1-GND</v>
      </c>
      <c r="D1224" t="str">
        <f t="shared" si="104"/>
        <v>U1-BA115</v>
      </c>
      <c r="E1224" t="s">
        <v>2084</v>
      </c>
      <c r="F1224" t="s">
        <v>2367</v>
      </c>
      <c r="G1224" t="s">
        <v>294</v>
      </c>
    </row>
    <row r="1225" spans="1:7" x14ac:dyDescent="0.25">
      <c r="A1225" t="str">
        <f t="shared" si="101"/>
        <v>U1-BA120</v>
      </c>
      <c r="B1225" t="str">
        <f t="shared" si="102"/>
        <v>GND</v>
      </c>
      <c r="C1225" t="str">
        <f t="shared" si="103"/>
        <v>U1-GND</v>
      </c>
      <c r="D1225" t="str">
        <f t="shared" si="104"/>
        <v>U1-BA120</v>
      </c>
      <c r="E1225" t="s">
        <v>2084</v>
      </c>
      <c r="F1225" t="s">
        <v>2368</v>
      </c>
      <c r="G1225" t="s">
        <v>294</v>
      </c>
    </row>
    <row r="1226" spans="1:7" x14ac:dyDescent="0.25">
      <c r="A1226" t="str">
        <f t="shared" si="101"/>
        <v>U1-BA123</v>
      </c>
      <c r="B1226" t="str">
        <f t="shared" si="102"/>
        <v>GND</v>
      </c>
      <c r="C1226" t="str">
        <f t="shared" si="103"/>
        <v>U1-GND</v>
      </c>
      <c r="D1226" t="str">
        <f t="shared" si="104"/>
        <v>U1-BA123</v>
      </c>
      <c r="E1226" t="s">
        <v>2084</v>
      </c>
      <c r="F1226" t="s">
        <v>2369</v>
      </c>
      <c r="G1226" t="s">
        <v>294</v>
      </c>
    </row>
    <row r="1227" spans="1:7" x14ac:dyDescent="0.25">
      <c r="A1227" t="str">
        <f t="shared" si="101"/>
        <v>U1-BA131</v>
      </c>
      <c r="B1227" t="str">
        <f t="shared" si="102"/>
        <v>GND</v>
      </c>
      <c r="C1227" t="str">
        <f t="shared" si="103"/>
        <v>U1-GND</v>
      </c>
      <c r="D1227" t="str">
        <f t="shared" si="104"/>
        <v>U1-BA131</v>
      </c>
      <c r="E1227" t="s">
        <v>2084</v>
      </c>
      <c r="F1227" t="s">
        <v>2370</v>
      </c>
      <c r="G1227" t="s">
        <v>294</v>
      </c>
    </row>
    <row r="1228" spans="1:7" x14ac:dyDescent="0.25">
      <c r="A1228" t="str">
        <f t="shared" si="101"/>
        <v>U1-BA133</v>
      </c>
      <c r="B1228" t="str">
        <f t="shared" si="102"/>
        <v>GND</v>
      </c>
      <c r="C1228" t="str">
        <f t="shared" si="103"/>
        <v>U1-GND</v>
      </c>
      <c r="D1228" t="str">
        <f t="shared" si="104"/>
        <v>U1-BA133</v>
      </c>
      <c r="E1228" t="s">
        <v>2084</v>
      </c>
      <c r="F1228" t="s">
        <v>2371</v>
      </c>
      <c r="G1228" t="s">
        <v>294</v>
      </c>
    </row>
    <row r="1229" spans="1:7" x14ac:dyDescent="0.25">
      <c r="A1229" t="str">
        <f t="shared" si="101"/>
        <v>U1-BA135</v>
      </c>
      <c r="B1229" t="str">
        <f t="shared" si="102"/>
        <v>GND</v>
      </c>
      <c r="C1229" t="str">
        <f t="shared" si="103"/>
        <v>U1-GND</v>
      </c>
      <c r="D1229" t="str">
        <f t="shared" si="104"/>
        <v>U1-BA135</v>
      </c>
      <c r="E1229" t="s">
        <v>2084</v>
      </c>
      <c r="F1229" t="s">
        <v>2372</v>
      </c>
      <c r="G1229" t="s">
        <v>294</v>
      </c>
    </row>
    <row r="1230" spans="1:7" x14ac:dyDescent="0.25">
      <c r="A1230" t="str">
        <f t="shared" si="101"/>
        <v>U1-BB5</v>
      </c>
      <c r="B1230" t="str">
        <f t="shared" si="102"/>
        <v>GND</v>
      </c>
      <c r="C1230" t="str">
        <f t="shared" si="103"/>
        <v>U1-GND</v>
      </c>
      <c r="D1230" t="str">
        <f t="shared" si="104"/>
        <v>U1-BB5</v>
      </c>
      <c r="E1230" t="s">
        <v>2084</v>
      </c>
      <c r="F1230" t="s">
        <v>2373</v>
      </c>
      <c r="G1230" t="s">
        <v>294</v>
      </c>
    </row>
    <row r="1231" spans="1:7" x14ac:dyDescent="0.25">
      <c r="A1231" t="str">
        <f t="shared" si="101"/>
        <v>U1-BB7</v>
      </c>
      <c r="B1231" t="str">
        <f t="shared" si="102"/>
        <v>GND</v>
      </c>
      <c r="C1231" t="str">
        <f t="shared" si="103"/>
        <v>U1-GND</v>
      </c>
      <c r="D1231" t="str">
        <f t="shared" si="104"/>
        <v>U1-BB7</v>
      </c>
      <c r="E1231" t="s">
        <v>2084</v>
      </c>
      <c r="F1231" t="s">
        <v>2374</v>
      </c>
      <c r="G1231" t="s">
        <v>294</v>
      </c>
    </row>
    <row r="1232" spans="1:7" x14ac:dyDescent="0.25">
      <c r="A1232" t="str">
        <f t="shared" si="101"/>
        <v>U1-BB10</v>
      </c>
      <c r="B1232" t="str">
        <f t="shared" si="102"/>
        <v>GND</v>
      </c>
      <c r="C1232" t="str">
        <f t="shared" si="103"/>
        <v>U1-GND</v>
      </c>
      <c r="D1232" t="str">
        <f t="shared" si="104"/>
        <v>U1-BB10</v>
      </c>
      <c r="E1232" t="s">
        <v>2084</v>
      </c>
      <c r="F1232" t="s">
        <v>2375</v>
      </c>
      <c r="G1232" t="s">
        <v>294</v>
      </c>
    </row>
    <row r="1233" spans="1:7" x14ac:dyDescent="0.25">
      <c r="A1233" t="str">
        <f t="shared" si="101"/>
        <v>U1-BB13</v>
      </c>
      <c r="B1233" t="str">
        <f t="shared" si="102"/>
        <v>GND</v>
      </c>
      <c r="C1233" t="str">
        <f t="shared" si="103"/>
        <v>U1-GND</v>
      </c>
      <c r="D1233" t="str">
        <f t="shared" si="104"/>
        <v>U1-BB13</v>
      </c>
      <c r="E1233" t="s">
        <v>2084</v>
      </c>
      <c r="F1233" t="s">
        <v>2376</v>
      </c>
      <c r="G1233" t="s">
        <v>294</v>
      </c>
    </row>
    <row r="1234" spans="1:7" x14ac:dyDescent="0.25">
      <c r="A1234" t="str">
        <f t="shared" si="101"/>
        <v>U1-BB25</v>
      </c>
      <c r="B1234" t="str">
        <f t="shared" si="102"/>
        <v>GND</v>
      </c>
      <c r="C1234" t="str">
        <f t="shared" si="103"/>
        <v>U1-GND</v>
      </c>
      <c r="D1234" t="str">
        <f t="shared" si="104"/>
        <v>U1-BB25</v>
      </c>
      <c r="E1234" t="s">
        <v>2084</v>
      </c>
      <c r="F1234" t="s">
        <v>2377</v>
      </c>
      <c r="G1234" t="s">
        <v>294</v>
      </c>
    </row>
    <row r="1235" spans="1:7" x14ac:dyDescent="0.25">
      <c r="A1235" t="str">
        <f t="shared" si="101"/>
        <v>U1-BB29</v>
      </c>
      <c r="B1235" t="str">
        <f t="shared" si="102"/>
        <v>GND</v>
      </c>
      <c r="C1235" t="str">
        <f t="shared" si="103"/>
        <v>U1-GND</v>
      </c>
      <c r="D1235" t="str">
        <f t="shared" si="104"/>
        <v>U1-BB29</v>
      </c>
      <c r="E1235" t="s">
        <v>2084</v>
      </c>
      <c r="F1235" t="s">
        <v>2378</v>
      </c>
      <c r="G1235" t="s">
        <v>294</v>
      </c>
    </row>
    <row r="1236" spans="1:7" x14ac:dyDescent="0.25">
      <c r="A1236" t="str">
        <f t="shared" si="101"/>
        <v>U1-BB32</v>
      </c>
      <c r="B1236" t="str">
        <f t="shared" si="102"/>
        <v>GND</v>
      </c>
      <c r="C1236" t="str">
        <f t="shared" si="103"/>
        <v>U1-GND</v>
      </c>
      <c r="D1236" t="str">
        <f t="shared" si="104"/>
        <v>U1-BB32</v>
      </c>
      <c r="E1236" t="s">
        <v>2084</v>
      </c>
      <c r="F1236" t="s">
        <v>2379</v>
      </c>
      <c r="G1236" t="s">
        <v>294</v>
      </c>
    </row>
    <row r="1237" spans="1:7" x14ac:dyDescent="0.25">
      <c r="A1237" t="str">
        <f t="shared" si="101"/>
        <v>U1-BB36</v>
      </c>
      <c r="B1237" t="str">
        <f t="shared" si="102"/>
        <v>GND</v>
      </c>
      <c r="C1237" t="str">
        <f t="shared" si="103"/>
        <v>U1-GND</v>
      </c>
      <c r="D1237" t="str">
        <f t="shared" si="104"/>
        <v>U1-BB36</v>
      </c>
      <c r="E1237" t="s">
        <v>2084</v>
      </c>
      <c r="F1237" t="s">
        <v>2380</v>
      </c>
      <c r="G1237" t="s">
        <v>294</v>
      </c>
    </row>
    <row r="1238" spans="1:7" x14ac:dyDescent="0.25">
      <c r="A1238" t="str">
        <f t="shared" si="101"/>
        <v>U1-BB53</v>
      </c>
      <c r="B1238" t="str">
        <f t="shared" si="102"/>
        <v>GND</v>
      </c>
      <c r="C1238" t="str">
        <f t="shared" si="103"/>
        <v>U1-GND</v>
      </c>
      <c r="D1238" t="str">
        <f t="shared" si="104"/>
        <v>U1-BB53</v>
      </c>
      <c r="E1238" t="s">
        <v>2084</v>
      </c>
      <c r="F1238" t="s">
        <v>2381</v>
      </c>
      <c r="G1238" t="s">
        <v>294</v>
      </c>
    </row>
    <row r="1239" spans="1:7" x14ac:dyDescent="0.25">
      <c r="A1239" t="str">
        <f t="shared" si="101"/>
        <v>U1-BB64</v>
      </c>
      <c r="B1239" t="str">
        <f t="shared" si="102"/>
        <v>GND</v>
      </c>
      <c r="C1239" t="str">
        <f t="shared" si="103"/>
        <v>U1-GND</v>
      </c>
      <c r="D1239" t="str">
        <f t="shared" si="104"/>
        <v>U1-BB64</v>
      </c>
      <c r="E1239" t="s">
        <v>2084</v>
      </c>
      <c r="F1239" t="s">
        <v>2382</v>
      </c>
      <c r="G1239" t="s">
        <v>294</v>
      </c>
    </row>
    <row r="1240" spans="1:7" x14ac:dyDescent="0.25">
      <c r="A1240" t="str">
        <f t="shared" si="101"/>
        <v>U1-BB75</v>
      </c>
      <c r="B1240" t="str">
        <f t="shared" si="102"/>
        <v>GND</v>
      </c>
      <c r="C1240" t="str">
        <f t="shared" si="103"/>
        <v>U1-GND</v>
      </c>
      <c r="D1240" t="str">
        <f t="shared" si="104"/>
        <v>U1-BB75</v>
      </c>
      <c r="E1240" t="s">
        <v>2084</v>
      </c>
      <c r="F1240" t="s">
        <v>2383</v>
      </c>
      <c r="G1240" t="s">
        <v>294</v>
      </c>
    </row>
    <row r="1241" spans="1:7" x14ac:dyDescent="0.25">
      <c r="A1241" t="str">
        <f t="shared" si="101"/>
        <v>U1-BB86</v>
      </c>
      <c r="B1241" t="str">
        <f t="shared" si="102"/>
        <v>GND</v>
      </c>
      <c r="C1241" t="str">
        <f t="shared" si="103"/>
        <v>U1-GND</v>
      </c>
      <c r="D1241" t="str">
        <f t="shared" si="104"/>
        <v>U1-BB86</v>
      </c>
      <c r="E1241" t="s">
        <v>2084</v>
      </c>
      <c r="F1241" t="s">
        <v>2384</v>
      </c>
      <c r="G1241" t="s">
        <v>294</v>
      </c>
    </row>
    <row r="1242" spans="1:7" x14ac:dyDescent="0.25">
      <c r="A1242" t="str">
        <f t="shared" si="101"/>
        <v>U1-BB100</v>
      </c>
      <c r="B1242" t="str">
        <f t="shared" si="102"/>
        <v>GND</v>
      </c>
      <c r="C1242" t="str">
        <f t="shared" si="103"/>
        <v>U1-GND</v>
      </c>
      <c r="D1242" t="str">
        <f t="shared" si="104"/>
        <v>U1-BB100</v>
      </c>
      <c r="E1242" t="s">
        <v>2084</v>
      </c>
      <c r="F1242" t="s">
        <v>2385</v>
      </c>
      <c r="G1242" t="s">
        <v>294</v>
      </c>
    </row>
    <row r="1243" spans="1:7" x14ac:dyDescent="0.25">
      <c r="A1243" t="str">
        <f t="shared" si="101"/>
        <v>U1-BB104</v>
      </c>
      <c r="B1243" t="str">
        <f t="shared" si="102"/>
        <v>GND</v>
      </c>
      <c r="C1243" t="str">
        <f t="shared" si="103"/>
        <v>U1-GND</v>
      </c>
      <c r="D1243" t="str">
        <f t="shared" si="104"/>
        <v>U1-BB104</v>
      </c>
      <c r="E1243" t="s">
        <v>2084</v>
      </c>
      <c r="F1243" t="s">
        <v>2386</v>
      </c>
      <c r="G1243" t="s">
        <v>294</v>
      </c>
    </row>
    <row r="1244" spans="1:7" x14ac:dyDescent="0.25">
      <c r="A1244" t="str">
        <f t="shared" si="101"/>
        <v>U1-BB107</v>
      </c>
      <c r="B1244" t="str">
        <f t="shared" si="102"/>
        <v>GND</v>
      </c>
      <c r="C1244" t="str">
        <f t="shared" si="103"/>
        <v>U1-GND</v>
      </c>
      <c r="D1244" t="str">
        <f t="shared" si="104"/>
        <v>U1-BB107</v>
      </c>
      <c r="E1244" t="s">
        <v>2084</v>
      </c>
      <c r="F1244" t="s">
        <v>2387</v>
      </c>
      <c r="G1244" t="s">
        <v>294</v>
      </c>
    </row>
    <row r="1245" spans="1:7" x14ac:dyDescent="0.25">
      <c r="A1245" t="str">
        <f t="shared" si="101"/>
        <v>U1-BB111</v>
      </c>
      <c r="B1245" t="str">
        <f t="shared" si="102"/>
        <v>GND</v>
      </c>
      <c r="C1245" t="str">
        <f t="shared" si="103"/>
        <v>U1-GND</v>
      </c>
      <c r="D1245" t="str">
        <f t="shared" si="104"/>
        <v>U1-BB111</v>
      </c>
      <c r="E1245" t="s">
        <v>2084</v>
      </c>
      <c r="F1245" t="s">
        <v>2388</v>
      </c>
      <c r="G1245" t="s">
        <v>294</v>
      </c>
    </row>
    <row r="1246" spans="1:7" x14ac:dyDescent="0.25">
      <c r="A1246" t="str">
        <f t="shared" si="101"/>
        <v>U1-BB123</v>
      </c>
      <c r="B1246" t="str">
        <f t="shared" si="102"/>
        <v>GND</v>
      </c>
      <c r="C1246" t="str">
        <f t="shared" si="103"/>
        <v>U1-GND</v>
      </c>
      <c r="D1246" t="str">
        <f t="shared" si="104"/>
        <v>U1-BB123</v>
      </c>
      <c r="E1246" t="s">
        <v>2084</v>
      </c>
      <c r="F1246" t="s">
        <v>2389</v>
      </c>
      <c r="G1246" t="s">
        <v>294</v>
      </c>
    </row>
    <row r="1247" spans="1:7" x14ac:dyDescent="0.25">
      <c r="A1247" t="str">
        <f t="shared" si="101"/>
        <v>U1-BB126</v>
      </c>
      <c r="B1247" t="str">
        <f t="shared" si="102"/>
        <v>GND</v>
      </c>
      <c r="C1247" t="str">
        <f t="shared" si="103"/>
        <v>U1-GND</v>
      </c>
      <c r="D1247" t="str">
        <f t="shared" si="104"/>
        <v>U1-BB126</v>
      </c>
      <c r="E1247" t="s">
        <v>2084</v>
      </c>
      <c r="F1247" t="s">
        <v>2390</v>
      </c>
      <c r="G1247" t="s">
        <v>294</v>
      </c>
    </row>
    <row r="1248" spans="1:7" x14ac:dyDescent="0.25">
      <c r="A1248" t="str">
        <f t="shared" si="101"/>
        <v>U1-BB129</v>
      </c>
      <c r="B1248" t="str">
        <f t="shared" si="102"/>
        <v>GND</v>
      </c>
      <c r="C1248" t="str">
        <f t="shared" si="103"/>
        <v>U1-GND</v>
      </c>
      <c r="D1248" t="str">
        <f t="shared" si="104"/>
        <v>U1-BB129</v>
      </c>
      <c r="E1248" t="s">
        <v>2084</v>
      </c>
      <c r="F1248" t="s">
        <v>2391</v>
      </c>
      <c r="G1248" t="s">
        <v>294</v>
      </c>
    </row>
    <row r="1249" spans="1:7" x14ac:dyDescent="0.25">
      <c r="A1249" t="str">
        <f t="shared" si="101"/>
        <v>U1-BB131</v>
      </c>
      <c r="B1249" t="str">
        <f t="shared" si="102"/>
        <v>GND</v>
      </c>
      <c r="C1249" t="str">
        <f t="shared" si="103"/>
        <v>U1-GND</v>
      </c>
      <c r="D1249" t="str">
        <f t="shared" si="104"/>
        <v>U1-BB131</v>
      </c>
      <c r="E1249" t="s">
        <v>2084</v>
      </c>
      <c r="F1249" t="s">
        <v>2392</v>
      </c>
      <c r="G1249" t="s">
        <v>294</v>
      </c>
    </row>
    <row r="1250" spans="1:7" x14ac:dyDescent="0.25">
      <c r="A1250" t="str">
        <f t="shared" si="101"/>
        <v>U1-BC1</v>
      </c>
      <c r="B1250" t="str">
        <f t="shared" si="102"/>
        <v>GND</v>
      </c>
      <c r="C1250" t="str">
        <f t="shared" si="103"/>
        <v>U1-GND</v>
      </c>
      <c r="D1250" t="str">
        <f t="shared" si="104"/>
        <v>U1-BC1</v>
      </c>
      <c r="E1250" t="s">
        <v>2084</v>
      </c>
      <c r="F1250" t="s">
        <v>2393</v>
      </c>
      <c r="G1250" t="s">
        <v>294</v>
      </c>
    </row>
    <row r="1251" spans="1:7" x14ac:dyDescent="0.25">
      <c r="A1251" t="str">
        <f t="shared" si="101"/>
        <v>U1-BC3</v>
      </c>
      <c r="B1251" t="str">
        <f t="shared" si="102"/>
        <v>GND</v>
      </c>
      <c r="C1251" t="str">
        <f t="shared" si="103"/>
        <v>U1-GND</v>
      </c>
      <c r="D1251" t="str">
        <f t="shared" si="104"/>
        <v>U1-BC3</v>
      </c>
      <c r="E1251" t="s">
        <v>2084</v>
      </c>
      <c r="F1251" t="s">
        <v>2394</v>
      </c>
      <c r="G1251" t="s">
        <v>294</v>
      </c>
    </row>
    <row r="1252" spans="1:7" x14ac:dyDescent="0.25">
      <c r="A1252" t="str">
        <f t="shared" si="101"/>
        <v>U1-BC5</v>
      </c>
      <c r="B1252" t="str">
        <f t="shared" si="102"/>
        <v>GND</v>
      </c>
      <c r="C1252" t="str">
        <f t="shared" si="103"/>
        <v>U1-GND</v>
      </c>
      <c r="D1252" t="str">
        <f t="shared" si="104"/>
        <v>U1-BC5</v>
      </c>
      <c r="E1252" t="s">
        <v>2084</v>
      </c>
      <c r="F1252" t="s">
        <v>2395</v>
      </c>
      <c r="G1252" t="s">
        <v>294</v>
      </c>
    </row>
    <row r="1253" spans="1:7" x14ac:dyDescent="0.25">
      <c r="A1253" t="str">
        <f t="shared" si="101"/>
        <v>U1-BC13</v>
      </c>
      <c r="B1253" t="str">
        <f t="shared" si="102"/>
        <v>GND</v>
      </c>
      <c r="C1253" t="str">
        <f t="shared" si="103"/>
        <v>U1-GND</v>
      </c>
      <c r="D1253" t="str">
        <f t="shared" si="104"/>
        <v>U1-BC13</v>
      </c>
      <c r="E1253" t="s">
        <v>2084</v>
      </c>
      <c r="F1253" t="s">
        <v>2396</v>
      </c>
      <c r="G1253" t="s">
        <v>294</v>
      </c>
    </row>
    <row r="1254" spans="1:7" x14ac:dyDescent="0.25">
      <c r="A1254" t="str">
        <f t="shared" si="101"/>
        <v>U1-BC16</v>
      </c>
      <c r="B1254" t="str">
        <f t="shared" si="102"/>
        <v>GND</v>
      </c>
      <c r="C1254" t="str">
        <f t="shared" si="103"/>
        <v>U1-GND</v>
      </c>
      <c r="D1254" t="str">
        <f t="shared" si="104"/>
        <v>U1-BC16</v>
      </c>
      <c r="E1254" t="s">
        <v>2084</v>
      </c>
      <c r="F1254" t="s">
        <v>2397</v>
      </c>
      <c r="G1254" t="s">
        <v>294</v>
      </c>
    </row>
    <row r="1255" spans="1:7" x14ac:dyDescent="0.25">
      <c r="A1255" t="str">
        <f t="shared" si="101"/>
        <v>U1-BC21</v>
      </c>
      <c r="B1255" t="str">
        <f t="shared" si="102"/>
        <v>GND</v>
      </c>
      <c r="C1255" t="str">
        <f t="shared" si="103"/>
        <v>U1-GND</v>
      </c>
      <c r="D1255" t="str">
        <f t="shared" si="104"/>
        <v>U1-BC21</v>
      </c>
      <c r="E1255" t="s">
        <v>2084</v>
      </c>
      <c r="F1255" t="s">
        <v>2398</v>
      </c>
      <c r="G1255" t="s">
        <v>294</v>
      </c>
    </row>
    <row r="1256" spans="1:7" x14ac:dyDescent="0.25">
      <c r="A1256" t="str">
        <f t="shared" si="101"/>
        <v>U1-BC32</v>
      </c>
      <c r="B1256" t="str">
        <f t="shared" si="102"/>
        <v>GND</v>
      </c>
      <c r="C1256" t="str">
        <f t="shared" si="103"/>
        <v>U1-GND</v>
      </c>
      <c r="D1256" t="str">
        <f t="shared" si="104"/>
        <v>U1-BC32</v>
      </c>
      <c r="E1256" t="s">
        <v>2084</v>
      </c>
      <c r="F1256" t="s">
        <v>2399</v>
      </c>
      <c r="G1256" t="s">
        <v>294</v>
      </c>
    </row>
    <row r="1257" spans="1:7" x14ac:dyDescent="0.25">
      <c r="A1257" t="str">
        <f t="shared" si="101"/>
        <v>U1-BC50</v>
      </c>
      <c r="B1257" t="str">
        <f t="shared" si="102"/>
        <v>GND</v>
      </c>
      <c r="C1257" t="str">
        <f t="shared" si="103"/>
        <v>U1-GND</v>
      </c>
      <c r="D1257" t="str">
        <f t="shared" si="104"/>
        <v>U1-BC50</v>
      </c>
      <c r="E1257" t="s">
        <v>2084</v>
      </c>
      <c r="F1257" t="s">
        <v>2400</v>
      </c>
      <c r="G1257" t="s">
        <v>294</v>
      </c>
    </row>
    <row r="1258" spans="1:7" x14ac:dyDescent="0.25">
      <c r="A1258" t="str">
        <f t="shared" si="101"/>
        <v>U1-BC61</v>
      </c>
      <c r="B1258" t="str">
        <f t="shared" si="102"/>
        <v>GND</v>
      </c>
      <c r="C1258" t="str">
        <f t="shared" si="103"/>
        <v>U1-GND</v>
      </c>
      <c r="D1258" t="str">
        <f t="shared" si="104"/>
        <v>U1-BC61</v>
      </c>
      <c r="E1258" t="s">
        <v>2084</v>
      </c>
      <c r="F1258" t="s">
        <v>2401</v>
      </c>
      <c r="G1258" t="s">
        <v>294</v>
      </c>
    </row>
    <row r="1259" spans="1:7" x14ac:dyDescent="0.25">
      <c r="A1259" t="str">
        <f t="shared" si="101"/>
        <v>U1-BC72</v>
      </c>
      <c r="B1259" t="str">
        <f t="shared" si="102"/>
        <v>GND</v>
      </c>
      <c r="C1259" t="str">
        <f t="shared" si="103"/>
        <v>U1-GND</v>
      </c>
      <c r="D1259" t="str">
        <f t="shared" si="104"/>
        <v>U1-BC72</v>
      </c>
      <c r="E1259" t="s">
        <v>2084</v>
      </c>
      <c r="F1259" t="s">
        <v>2402</v>
      </c>
      <c r="G1259" t="s">
        <v>294</v>
      </c>
    </row>
    <row r="1260" spans="1:7" x14ac:dyDescent="0.25">
      <c r="A1260" t="str">
        <f t="shared" si="101"/>
        <v>U1-BC83</v>
      </c>
      <c r="B1260" t="str">
        <f t="shared" si="102"/>
        <v>GND</v>
      </c>
      <c r="C1260" t="str">
        <f t="shared" si="103"/>
        <v>U1-GND</v>
      </c>
      <c r="D1260" t="str">
        <f t="shared" si="104"/>
        <v>U1-BC83</v>
      </c>
      <c r="E1260" t="s">
        <v>2084</v>
      </c>
      <c r="F1260" t="s">
        <v>2403</v>
      </c>
      <c r="G1260" t="s">
        <v>294</v>
      </c>
    </row>
    <row r="1261" spans="1:7" x14ac:dyDescent="0.25">
      <c r="A1261" t="str">
        <f t="shared" si="101"/>
        <v>U1-BC93</v>
      </c>
      <c r="B1261" t="str">
        <f t="shared" si="102"/>
        <v>GND</v>
      </c>
      <c r="C1261" t="str">
        <f t="shared" si="103"/>
        <v>U1-GND</v>
      </c>
      <c r="D1261" t="str">
        <f t="shared" si="104"/>
        <v>U1-BC93</v>
      </c>
      <c r="E1261" t="s">
        <v>2084</v>
      </c>
      <c r="F1261" t="s">
        <v>2404</v>
      </c>
      <c r="G1261" t="s">
        <v>294</v>
      </c>
    </row>
    <row r="1262" spans="1:7" x14ac:dyDescent="0.25">
      <c r="A1262" t="str">
        <f t="shared" si="101"/>
        <v>U1-BC104</v>
      </c>
      <c r="B1262" t="str">
        <f t="shared" si="102"/>
        <v>GND</v>
      </c>
      <c r="C1262" t="str">
        <f t="shared" si="103"/>
        <v>U1-GND</v>
      </c>
      <c r="D1262" t="str">
        <f t="shared" si="104"/>
        <v>U1-BC104</v>
      </c>
      <c r="E1262" t="s">
        <v>2084</v>
      </c>
      <c r="F1262" t="s">
        <v>2405</v>
      </c>
      <c r="G1262" t="s">
        <v>294</v>
      </c>
    </row>
    <row r="1263" spans="1:7" x14ac:dyDescent="0.25">
      <c r="A1263" t="str">
        <f t="shared" si="101"/>
        <v>U1-BC115</v>
      </c>
      <c r="B1263" t="str">
        <f t="shared" si="102"/>
        <v>GND</v>
      </c>
      <c r="C1263" t="str">
        <f t="shared" si="103"/>
        <v>U1-GND</v>
      </c>
      <c r="D1263" t="str">
        <f t="shared" si="104"/>
        <v>U1-BC115</v>
      </c>
      <c r="E1263" t="s">
        <v>2084</v>
      </c>
      <c r="F1263" t="s">
        <v>2406</v>
      </c>
      <c r="G1263" t="s">
        <v>294</v>
      </c>
    </row>
    <row r="1264" spans="1:7" x14ac:dyDescent="0.25">
      <c r="A1264" t="str">
        <f t="shared" si="101"/>
        <v>U1-BC120</v>
      </c>
      <c r="B1264" t="str">
        <f t="shared" si="102"/>
        <v>GND</v>
      </c>
      <c r="C1264" t="str">
        <f t="shared" si="103"/>
        <v>U1-GND</v>
      </c>
      <c r="D1264" t="str">
        <f t="shared" si="104"/>
        <v>U1-BC120</v>
      </c>
      <c r="E1264" t="s">
        <v>2084</v>
      </c>
      <c r="F1264" t="s">
        <v>2407</v>
      </c>
      <c r="G1264" t="s">
        <v>294</v>
      </c>
    </row>
    <row r="1265" spans="1:7" x14ac:dyDescent="0.25">
      <c r="A1265" t="str">
        <f t="shared" si="101"/>
        <v>U1-BC123</v>
      </c>
      <c r="B1265" t="str">
        <f t="shared" si="102"/>
        <v>GND</v>
      </c>
      <c r="C1265" t="str">
        <f t="shared" si="103"/>
        <v>U1-GND</v>
      </c>
      <c r="D1265" t="str">
        <f t="shared" si="104"/>
        <v>U1-BC123</v>
      </c>
      <c r="E1265" t="s">
        <v>2084</v>
      </c>
      <c r="F1265" t="s">
        <v>2408</v>
      </c>
      <c r="G1265" t="s">
        <v>294</v>
      </c>
    </row>
    <row r="1266" spans="1:7" x14ac:dyDescent="0.25">
      <c r="A1266" t="str">
        <f t="shared" si="101"/>
        <v>U1-BC131</v>
      </c>
      <c r="B1266" t="str">
        <f t="shared" si="102"/>
        <v>GND</v>
      </c>
      <c r="C1266" t="str">
        <f t="shared" si="103"/>
        <v>U1-GND</v>
      </c>
      <c r="D1266" t="str">
        <f t="shared" si="104"/>
        <v>U1-BC131</v>
      </c>
      <c r="E1266" t="s">
        <v>2084</v>
      </c>
      <c r="F1266" t="s">
        <v>2409</v>
      </c>
      <c r="G1266" t="s">
        <v>294</v>
      </c>
    </row>
    <row r="1267" spans="1:7" x14ac:dyDescent="0.25">
      <c r="A1267" t="str">
        <f t="shared" si="101"/>
        <v>U1-BC133</v>
      </c>
      <c r="B1267" t="str">
        <f t="shared" si="102"/>
        <v>GND</v>
      </c>
      <c r="C1267" t="str">
        <f t="shared" si="103"/>
        <v>U1-GND</v>
      </c>
      <c r="D1267" t="str">
        <f t="shared" si="104"/>
        <v>U1-BC133</v>
      </c>
      <c r="E1267" t="s">
        <v>2084</v>
      </c>
      <c r="F1267" t="s">
        <v>2410</v>
      </c>
      <c r="G1267" t="s">
        <v>294</v>
      </c>
    </row>
    <row r="1268" spans="1:7" x14ac:dyDescent="0.25">
      <c r="A1268" t="str">
        <f t="shared" si="101"/>
        <v>U1-BC135</v>
      </c>
      <c r="B1268" t="str">
        <f t="shared" si="102"/>
        <v>GND</v>
      </c>
      <c r="C1268" t="str">
        <f t="shared" si="103"/>
        <v>U1-GND</v>
      </c>
      <c r="D1268" t="str">
        <f t="shared" si="104"/>
        <v>U1-BC135</v>
      </c>
      <c r="E1268" t="s">
        <v>2084</v>
      </c>
      <c r="F1268" t="s">
        <v>2411</v>
      </c>
      <c r="G1268" t="s">
        <v>294</v>
      </c>
    </row>
    <row r="1269" spans="1:7" x14ac:dyDescent="0.25">
      <c r="A1269" t="str">
        <f t="shared" si="101"/>
        <v>U1-BD5</v>
      </c>
      <c r="B1269" t="str">
        <f t="shared" si="102"/>
        <v>GND</v>
      </c>
      <c r="C1269" t="str">
        <f t="shared" si="103"/>
        <v>U1-GND</v>
      </c>
      <c r="D1269" t="str">
        <f t="shared" si="104"/>
        <v>U1-BD5</v>
      </c>
      <c r="E1269" t="s">
        <v>2084</v>
      </c>
      <c r="F1269" t="s">
        <v>2412</v>
      </c>
      <c r="G1269" t="s">
        <v>294</v>
      </c>
    </row>
    <row r="1270" spans="1:7" x14ac:dyDescent="0.25">
      <c r="A1270" t="str">
        <f t="shared" si="101"/>
        <v>U1-BD7</v>
      </c>
      <c r="B1270" t="str">
        <f t="shared" si="102"/>
        <v>GND</v>
      </c>
      <c r="C1270" t="str">
        <f t="shared" si="103"/>
        <v>U1-GND</v>
      </c>
      <c r="D1270" t="str">
        <f t="shared" si="104"/>
        <v>U1-BD7</v>
      </c>
      <c r="E1270" t="s">
        <v>2084</v>
      </c>
      <c r="F1270" t="s">
        <v>2413</v>
      </c>
      <c r="G1270" t="s">
        <v>294</v>
      </c>
    </row>
    <row r="1271" spans="1:7" x14ac:dyDescent="0.25">
      <c r="A1271" t="str">
        <f t="shared" si="101"/>
        <v>U1-BD10</v>
      </c>
      <c r="B1271" t="str">
        <f t="shared" si="102"/>
        <v>GND</v>
      </c>
      <c r="C1271" t="str">
        <f t="shared" si="103"/>
        <v>U1-GND</v>
      </c>
      <c r="D1271" t="str">
        <f t="shared" si="104"/>
        <v>U1-BD10</v>
      </c>
      <c r="E1271" t="s">
        <v>2084</v>
      </c>
      <c r="F1271" t="s">
        <v>2414</v>
      </c>
      <c r="G1271" t="s">
        <v>294</v>
      </c>
    </row>
    <row r="1272" spans="1:7" x14ac:dyDescent="0.25">
      <c r="A1272" t="str">
        <f t="shared" si="101"/>
        <v>U1-BD13</v>
      </c>
      <c r="B1272" t="str">
        <f t="shared" si="102"/>
        <v>GND</v>
      </c>
      <c r="C1272" t="str">
        <f t="shared" si="103"/>
        <v>U1-GND</v>
      </c>
      <c r="D1272" t="str">
        <f t="shared" si="104"/>
        <v>U1-BD13</v>
      </c>
      <c r="E1272" t="s">
        <v>2084</v>
      </c>
      <c r="F1272" t="s">
        <v>2415</v>
      </c>
      <c r="G1272" t="s">
        <v>294</v>
      </c>
    </row>
    <row r="1273" spans="1:7" x14ac:dyDescent="0.25">
      <c r="A1273" t="str">
        <f t="shared" si="101"/>
        <v>U1-BD21</v>
      </c>
      <c r="B1273" t="str">
        <f t="shared" si="102"/>
        <v>GND</v>
      </c>
      <c r="C1273" t="str">
        <f t="shared" si="103"/>
        <v>U1-GND</v>
      </c>
      <c r="D1273" t="str">
        <f t="shared" si="104"/>
        <v>U1-BD21</v>
      </c>
      <c r="E1273" t="s">
        <v>2084</v>
      </c>
      <c r="F1273" t="s">
        <v>2416</v>
      </c>
      <c r="G1273" t="s">
        <v>294</v>
      </c>
    </row>
    <row r="1274" spans="1:7" x14ac:dyDescent="0.25">
      <c r="A1274" t="str">
        <f t="shared" si="101"/>
        <v>U1-BD25</v>
      </c>
      <c r="B1274" t="str">
        <f t="shared" si="102"/>
        <v>GND</v>
      </c>
      <c r="C1274" t="str">
        <f t="shared" si="103"/>
        <v>U1-GND</v>
      </c>
      <c r="D1274" t="str">
        <f t="shared" si="104"/>
        <v>U1-BD25</v>
      </c>
      <c r="E1274" t="s">
        <v>2084</v>
      </c>
      <c r="F1274" t="s">
        <v>2417</v>
      </c>
      <c r="G1274" t="s">
        <v>294</v>
      </c>
    </row>
    <row r="1275" spans="1:7" x14ac:dyDescent="0.25">
      <c r="A1275" t="str">
        <f t="shared" si="101"/>
        <v>U1-BD29</v>
      </c>
      <c r="B1275" t="str">
        <f t="shared" si="102"/>
        <v>GND</v>
      </c>
      <c r="C1275" t="str">
        <f t="shared" si="103"/>
        <v>U1-GND</v>
      </c>
      <c r="D1275" t="str">
        <f t="shared" si="104"/>
        <v>U1-BD29</v>
      </c>
      <c r="E1275" t="s">
        <v>2084</v>
      </c>
      <c r="F1275" t="s">
        <v>2418</v>
      </c>
      <c r="G1275" t="s">
        <v>294</v>
      </c>
    </row>
    <row r="1276" spans="1:7" x14ac:dyDescent="0.25">
      <c r="A1276" t="str">
        <f t="shared" si="101"/>
        <v>U1-BD32</v>
      </c>
      <c r="B1276" t="str">
        <f t="shared" si="102"/>
        <v>GND</v>
      </c>
      <c r="C1276" t="str">
        <f t="shared" si="103"/>
        <v>U1-GND</v>
      </c>
      <c r="D1276" t="str">
        <f t="shared" si="104"/>
        <v>U1-BD32</v>
      </c>
      <c r="E1276" t="s">
        <v>2084</v>
      </c>
      <c r="F1276" t="s">
        <v>2419</v>
      </c>
      <c r="G1276" t="s">
        <v>294</v>
      </c>
    </row>
    <row r="1277" spans="1:7" x14ac:dyDescent="0.25">
      <c r="A1277" t="str">
        <f t="shared" si="101"/>
        <v>U1-BD40</v>
      </c>
      <c r="B1277" t="str">
        <f t="shared" si="102"/>
        <v>GND</v>
      </c>
      <c r="C1277" t="str">
        <f t="shared" si="103"/>
        <v>U1-GND</v>
      </c>
      <c r="D1277" t="str">
        <f t="shared" si="104"/>
        <v>U1-BD40</v>
      </c>
      <c r="E1277" t="s">
        <v>2084</v>
      </c>
      <c r="F1277" t="s">
        <v>2420</v>
      </c>
      <c r="G1277" t="s">
        <v>294</v>
      </c>
    </row>
    <row r="1278" spans="1:7" x14ac:dyDescent="0.25">
      <c r="A1278" t="str">
        <f t="shared" si="101"/>
        <v>U1-BD46</v>
      </c>
      <c r="B1278" t="str">
        <f t="shared" si="102"/>
        <v>GND</v>
      </c>
      <c r="C1278" t="str">
        <f t="shared" si="103"/>
        <v>U1-GND</v>
      </c>
      <c r="D1278" t="str">
        <f t="shared" si="104"/>
        <v>U1-BD46</v>
      </c>
      <c r="E1278" t="s">
        <v>2084</v>
      </c>
      <c r="F1278" t="s">
        <v>2421</v>
      </c>
      <c r="G1278" t="s">
        <v>294</v>
      </c>
    </row>
    <row r="1279" spans="1:7" x14ac:dyDescent="0.25">
      <c r="A1279" t="str">
        <f t="shared" si="101"/>
        <v>U1-BD57</v>
      </c>
      <c r="B1279" t="str">
        <f t="shared" si="102"/>
        <v>GND</v>
      </c>
      <c r="C1279" t="str">
        <f t="shared" si="103"/>
        <v>U1-GND</v>
      </c>
      <c r="D1279" t="str">
        <f t="shared" si="104"/>
        <v>U1-BD57</v>
      </c>
      <c r="E1279" t="s">
        <v>2084</v>
      </c>
      <c r="F1279" t="s">
        <v>2422</v>
      </c>
      <c r="G1279" t="s">
        <v>294</v>
      </c>
    </row>
    <row r="1280" spans="1:7" x14ac:dyDescent="0.25">
      <c r="A1280" t="str">
        <f t="shared" si="101"/>
        <v>U1-BD68</v>
      </c>
      <c r="B1280" t="str">
        <f t="shared" si="102"/>
        <v>GND</v>
      </c>
      <c r="C1280" t="str">
        <f t="shared" si="103"/>
        <v>U1-GND</v>
      </c>
      <c r="D1280" t="str">
        <f t="shared" si="104"/>
        <v>U1-BD68</v>
      </c>
      <c r="E1280" t="s">
        <v>2084</v>
      </c>
      <c r="F1280" t="s">
        <v>2423</v>
      </c>
      <c r="G1280" t="s">
        <v>294</v>
      </c>
    </row>
    <row r="1281" spans="1:7" x14ac:dyDescent="0.25">
      <c r="A1281" t="str">
        <f t="shared" si="101"/>
        <v>U1-BD79</v>
      </c>
      <c r="B1281" t="str">
        <f t="shared" si="102"/>
        <v>GND</v>
      </c>
      <c r="C1281" t="str">
        <f t="shared" si="103"/>
        <v>U1-GND</v>
      </c>
      <c r="D1281" t="str">
        <f t="shared" si="104"/>
        <v>U1-BD79</v>
      </c>
      <c r="E1281" t="s">
        <v>2084</v>
      </c>
      <c r="F1281" t="s">
        <v>2424</v>
      </c>
      <c r="G1281" t="s">
        <v>294</v>
      </c>
    </row>
    <row r="1282" spans="1:7" x14ac:dyDescent="0.25">
      <c r="A1282" t="str">
        <f t="shared" si="101"/>
        <v>U1-BD93</v>
      </c>
      <c r="B1282" t="str">
        <f t="shared" si="102"/>
        <v>GND</v>
      </c>
      <c r="C1282" t="str">
        <f t="shared" si="103"/>
        <v>U1-GND</v>
      </c>
      <c r="D1282" t="str">
        <f t="shared" si="104"/>
        <v>U1-BD93</v>
      </c>
      <c r="E1282" t="s">
        <v>2084</v>
      </c>
      <c r="F1282" t="s">
        <v>2425</v>
      </c>
      <c r="G1282" t="s">
        <v>294</v>
      </c>
    </row>
    <row r="1283" spans="1:7" x14ac:dyDescent="0.25">
      <c r="A1283" t="str">
        <f t="shared" si="101"/>
        <v>U1-BD104</v>
      </c>
      <c r="B1283" t="str">
        <f t="shared" si="102"/>
        <v>GND</v>
      </c>
      <c r="C1283" t="str">
        <f t="shared" si="103"/>
        <v>U1-GND</v>
      </c>
      <c r="D1283" t="str">
        <f t="shared" si="104"/>
        <v>U1-BD104</v>
      </c>
      <c r="E1283" t="s">
        <v>2084</v>
      </c>
      <c r="F1283" t="s">
        <v>2426</v>
      </c>
      <c r="G1283" t="s">
        <v>294</v>
      </c>
    </row>
    <row r="1284" spans="1:7" x14ac:dyDescent="0.25">
      <c r="A1284" t="str">
        <f t="shared" si="101"/>
        <v>U1-BD107</v>
      </c>
      <c r="B1284" t="str">
        <f t="shared" si="102"/>
        <v>GND</v>
      </c>
      <c r="C1284" t="str">
        <f t="shared" si="103"/>
        <v>U1-GND</v>
      </c>
      <c r="D1284" t="str">
        <f t="shared" si="104"/>
        <v>U1-BD107</v>
      </c>
      <c r="E1284" t="s">
        <v>2084</v>
      </c>
      <c r="F1284" t="s">
        <v>2427</v>
      </c>
      <c r="G1284" t="s">
        <v>294</v>
      </c>
    </row>
    <row r="1285" spans="1:7" x14ac:dyDescent="0.25">
      <c r="A1285" t="str">
        <f t="shared" si="101"/>
        <v>U1-BD111</v>
      </c>
      <c r="B1285" t="str">
        <f t="shared" si="102"/>
        <v>GND</v>
      </c>
      <c r="C1285" t="str">
        <f t="shared" si="103"/>
        <v>U1-GND</v>
      </c>
      <c r="D1285" t="str">
        <f t="shared" si="104"/>
        <v>U1-BD111</v>
      </c>
      <c r="E1285" t="s">
        <v>2084</v>
      </c>
      <c r="F1285" t="s">
        <v>2428</v>
      </c>
      <c r="G1285" t="s">
        <v>294</v>
      </c>
    </row>
    <row r="1286" spans="1:7" x14ac:dyDescent="0.25">
      <c r="A1286" t="str">
        <f t="shared" ref="A1286:A1349" si="105">$E1286&amp;"-"&amp;$F1286</f>
        <v>U1-BD115</v>
      </c>
      <c r="B1286" t="str">
        <f t="shared" ref="B1286:B1349" si="106">IF(OR(E1286=$A$2,E1286=$B$2,E1286=$C$2,E1286=$D$2),"--",G1286)</f>
        <v>GND</v>
      </c>
      <c r="C1286" t="str">
        <f t="shared" ref="C1286:C1349" si="107">$E1286&amp;"-"&amp;$G1286</f>
        <v>U1-GND</v>
      </c>
      <c r="D1286" t="str">
        <f t="shared" ref="D1286:D1349" si="108">A1286</f>
        <v>U1-BD115</v>
      </c>
      <c r="E1286" t="s">
        <v>2084</v>
      </c>
      <c r="F1286" t="s">
        <v>2429</v>
      </c>
      <c r="G1286" t="s">
        <v>294</v>
      </c>
    </row>
    <row r="1287" spans="1:7" x14ac:dyDescent="0.25">
      <c r="A1287" t="str">
        <f t="shared" si="105"/>
        <v>U1-BD123</v>
      </c>
      <c r="B1287" t="str">
        <f t="shared" si="106"/>
        <v>GND</v>
      </c>
      <c r="C1287" t="str">
        <f t="shared" si="107"/>
        <v>U1-GND</v>
      </c>
      <c r="D1287" t="str">
        <f t="shared" si="108"/>
        <v>U1-BD123</v>
      </c>
      <c r="E1287" t="s">
        <v>2084</v>
      </c>
      <c r="F1287" t="s">
        <v>2430</v>
      </c>
      <c r="G1287" t="s">
        <v>294</v>
      </c>
    </row>
    <row r="1288" spans="1:7" x14ac:dyDescent="0.25">
      <c r="A1288" t="str">
        <f t="shared" si="105"/>
        <v>U1-BD126</v>
      </c>
      <c r="B1288" t="str">
        <f t="shared" si="106"/>
        <v>GND</v>
      </c>
      <c r="C1288" t="str">
        <f t="shared" si="107"/>
        <v>U1-GND</v>
      </c>
      <c r="D1288" t="str">
        <f t="shared" si="108"/>
        <v>U1-BD126</v>
      </c>
      <c r="E1288" t="s">
        <v>2084</v>
      </c>
      <c r="F1288" t="s">
        <v>2431</v>
      </c>
      <c r="G1288" t="s">
        <v>294</v>
      </c>
    </row>
    <row r="1289" spans="1:7" x14ac:dyDescent="0.25">
      <c r="A1289" t="str">
        <f t="shared" si="105"/>
        <v>U1-BD129</v>
      </c>
      <c r="B1289" t="str">
        <f t="shared" si="106"/>
        <v>GND</v>
      </c>
      <c r="C1289" t="str">
        <f t="shared" si="107"/>
        <v>U1-GND</v>
      </c>
      <c r="D1289" t="str">
        <f t="shared" si="108"/>
        <v>U1-BD129</v>
      </c>
      <c r="E1289" t="s">
        <v>2084</v>
      </c>
      <c r="F1289" t="s">
        <v>2432</v>
      </c>
      <c r="G1289" t="s">
        <v>294</v>
      </c>
    </row>
    <row r="1290" spans="1:7" x14ac:dyDescent="0.25">
      <c r="A1290" t="str">
        <f t="shared" si="105"/>
        <v>U1-BD131</v>
      </c>
      <c r="B1290" t="str">
        <f t="shared" si="106"/>
        <v>GND</v>
      </c>
      <c r="C1290" t="str">
        <f t="shared" si="107"/>
        <v>U1-GND</v>
      </c>
      <c r="D1290" t="str">
        <f t="shared" si="108"/>
        <v>U1-BD131</v>
      </c>
      <c r="E1290" t="s">
        <v>2084</v>
      </c>
      <c r="F1290" t="s">
        <v>2433</v>
      </c>
      <c r="G1290" t="s">
        <v>294</v>
      </c>
    </row>
    <row r="1291" spans="1:7" x14ac:dyDescent="0.25">
      <c r="A1291" t="str">
        <f t="shared" si="105"/>
        <v>U1-BE1</v>
      </c>
      <c r="B1291" t="str">
        <f t="shared" si="106"/>
        <v>GND</v>
      </c>
      <c r="C1291" t="str">
        <f t="shared" si="107"/>
        <v>U1-GND</v>
      </c>
      <c r="D1291" t="str">
        <f t="shared" si="108"/>
        <v>U1-BE1</v>
      </c>
      <c r="E1291" t="s">
        <v>2084</v>
      </c>
      <c r="F1291" t="s">
        <v>2434</v>
      </c>
      <c r="G1291" t="s">
        <v>294</v>
      </c>
    </row>
    <row r="1292" spans="1:7" x14ac:dyDescent="0.25">
      <c r="A1292" t="str">
        <f t="shared" si="105"/>
        <v>U1-BE3</v>
      </c>
      <c r="B1292" t="str">
        <f t="shared" si="106"/>
        <v>GND</v>
      </c>
      <c r="C1292" t="str">
        <f t="shared" si="107"/>
        <v>U1-GND</v>
      </c>
      <c r="D1292" t="str">
        <f t="shared" si="108"/>
        <v>U1-BE3</v>
      </c>
      <c r="E1292" t="s">
        <v>2084</v>
      </c>
      <c r="F1292" t="s">
        <v>2435</v>
      </c>
      <c r="G1292" t="s">
        <v>294</v>
      </c>
    </row>
    <row r="1293" spans="1:7" x14ac:dyDescent="0.25">
      <c r="A1293" t="str">
        <f t="shared" si="105"/>
        <v>U1-BE5</v>
      </c>
      <c r="B1293" t="str">
        <f t="shared" si="106"/>
        <v>GND</v>
      </c>
      <c r="C1293" t="str">
        <f t="shared" si="107"/>
        <v>U1-GND</v>
      </c>
      <c r="D1293" t="str">
        <f t="shared" si="108"/>
        <v>U1-BE5</v>
      </c>
      <c r="E1293" t="s">
        <v>2084</v>
      </c>
      <c r="F1293" t="s">
        <v>2436</v>
      </c>
      <c r="G1293" t="s">
        <v>294</v>
      </c>
    </row>
    <row r="1294" spans="1:7" x14ac:dyDescent="0.25">
      <c r="A1294" t="str">
        <f t="shared" si="105"/>
        <v>U1-BE13</v>
      </c>
      <c r="B1294" t="str">
        <f t="shared" si="106"/>
        <v>GND</v>
      </c>
      <c r="C1294" t="str">
        <f t="shared" si="107"/>
        <v>U1-GND</v>
      </c>
      <c r="D1294" t="str">
        <f t="shared" si="108"/>
        <v>U1-BE13</v>
      </c>
      <c r="E1294" t="s">
        <v>2084</v>
      </c>
      <c r="F1294" t="s">
        <v>2437</v>
      </c>
      <c r="G1294" t="s">
        <v>294</v>
      </c>
    </row>
    <row r="1295" spans="1:7" x14ac:dyDescent="0.25">
      <c r="A1295" t="str">
        <f t="shared" si="105"/>
        <v>U1-BE16</v>
      </c>
      <c r="B1295" t="str">
        <f t="shared" si="106"/>
        <v>GND</v>
      </c>
      <c r="C1295" t="str">
        <f t="shared" si="107"/>
        <v>U1-GND</v>
      </c>
      <c r="D1295" t="str">
        <f t="shared" si="108"/>
        <v>U1-BE16</v>
      </c>
      <c r="E1295" t="s">
        <v>2084</v>
      </c>
      <c r="F1295" t="s">
        <v>2438</v>
      </c>
      <c r="G1295" t="s">
        <v>294</v>
      </c>
    </row>
    <row r="1296" spans="1:7" x14ac:dyDescent="0.25">
      <c r="A1296" t="str">
        <f t="shared" si="105"/>
        <v>U1-BE32</v>
      </c>
      <c r="B1296" t="str">
        <f t="shared" si="106"/>
        <v>GND</v>
      </c>
      <c r="C1296" t="str">
        <f t="shared" si="107"/>
        <v>U1-GND</v>
      </c>
      <c r="D1296" t="str">
        <f t="shared" si="108"/>
        <v>U1-BE32</v>
      </c>
      <c r="E1296" t="s">
        <v>2084</v>
      </c>
      <c r="F1296" t="s">
        <v>2439</v>
      </c>
      <c r="G1296" t="s">
        <v>294</v>
      </c>
    </row>
    <row r="1297" spans="1:7" x14ac:dyDescent="0.25">
      <c r="A1297" t="str">
        <f t="shared" si="105"/>
        <v>U1-BE36</v>
      </c>
      <c r="B1297" t="str">
        <f t="shared" si="106"/>
        <v>GND</v>
      </c>
      <c r="C1297" t="str">
        <f t="shared" si="107"/>
        <v>U1-GND</v>
      </c>
      <c r="D1297" t="str">
        <f t="shared" si="108"/>
        <v>U1-BE36</v>
      </c>
      <c r="E1297" t="s">
        <v>2084</v>
      </c>
      <c r="F1297" t="s">
        <v>2440</v>
      </c>
      <c r="G1297" t="s">
        <v>294</v>
      </c>
    </row>
    <row r="1298" spans="1:7" x14ac:dyDescent="0.25">
      <c r="A1298" t="str">
        <f t="shared" si="105"/>
        <v>U1-BE40</v>
      </c>
      <c r="B1298" t="str">
        <f t="shared" si="106"/>
        <v>GND</v>
      </c>
      <c r="C1298" t="str">
        <f t="shared" si="107"/>
        <v>U1-GND</v>
      </c>
      <c r="D1298" t="str">
        <f t="shared" si="108"/>
        <v>U1-BE40</v>
      </c>
      <c r="E1298" t="s">
        <v>2084</v>
      </c>
      <c r="F1298" t="s">
        <v>2441</v>
      </c>
      <c r="G1298" t="s">
        <v>294</v>
      </c>
    </row>
    <row r="1299" spans="1:7" x14ac:dyDescent="0.25">
      <c r="A1299" t="str">
        <f t="shared" si="105"/>
        <v>U1-BE53</v>
      </c>
      <c r="B1299" t="str">
        <f t="shared" si="106"/>
        <v>GND</v>
      </c>
      <c r="C1299" t="str">
        <f t="shared" si="107"/>
        <v>U1-GND</v>
      </c>
      <c r="D1299" t="str">
        <f t="shared" si="108"/>
        <v>U1-BE53</v>
      </c>
      <c r="E1299" t="s">
        <v>2084</v>
      </c>
      <c r="F1299" t="s">
        <v>2442</v>
      </c>
      <c r="G1299" t="s">
        <v>294</v>
      </c>
    </row>
    <row r="1300" spans="1:7" x14ac:dyDescent="0.25">
      <c r="A1300" t="str">
        <f t="shared" si="105"/>
        <v>U1-BE72</v>
      </c>
      <c r="B1300" t="str">
        <f t="shared" si="106"/>
        <v>GND</v>
      </c>
      <c r="C1300" t="str">
        <f t="shared" si="107"/>
        <v>U1-GND</v>
      </c>
      <c r="D1300" t="str">
        <f t="shared" si="108"/>
        <v>U1-BE72</v>
      </c>
      <c r="E1300" t="s">
        <v>2084</v>
      </c>
      <c r="F1300" t="s">
        <v>2443</v>
      </c>
      <c r="G1300" t="s">
        <v>294</v>
      </c>
    </row>
    <row r="1301" spans="1:7" x14ac:dyDescent="0.25">
      <c r="A1301" t="str">
        <f t="shared" si="105"/>
        <v>U1-BE90</v>
      </c>
      <c r="B1301" t="str">
        <f t="shared" si="106"/>
        <v>GND</v>
      </c>
      <c r="C1301" t="str">
        <f t="shared" si="107"/>
        <v>U1-GND</v>
      </c>
      <c r="D1301" t="str">
        <f t="shared" si="108"/>
        <v>U1-BE90</v>
      </c>
      <c r="E1301" t="s">
        <v>2084</v>
      </c>
      <c r="F1301" t="s">
        <v>2444</v>
      </c>
      <c r="G1301" t="s">
        <v>294</v>
      </c>
    </row>
    <row r="1302" spans="1:7" x14ac:dyDescent="0.25">
      <c r="A1302" t="str">
        <f t="shared" si="105"/>
        <v>U1-BE104</v>
      </c>
      <c r="B1302" t="str">
        <f t="shared" si="106"/>
        <v>GND</v>
      </c>
      <c r="C1302" t="str">
        <f t="shared" si="107"/>
        <v>U1-GND</v>
      </c>
      <c r="D1302" t="str">
        <f t="shared" si="108"/>
        <v>U1-BE104</v>
      </c>
      <c r="E1302" t="s">
        <v>2084</v>
      </c>
      <c r="F1302" t="s">
        <v>2445</v>
      </c>
      <c r="G1302" t="s">
        <v>294</v>
      </c>
    </row>
    <row r="1303" spans="1:7" x14ac:dyDescent="0.25">
      <c r="A1303" t="str">
        <f t="shared" si="105"/>
        <v>U1-BE120</v>
      </c>
      <c r="B1303" t="str">
        <f t="shared" si="106"/>
        <v>GND</v>
      </c>
      <c r="C1303" t="str">
        <f t="shared" si="107"/>
        <v>U1-GND</v>
      </c>
      <c r="D1303" t="str">
        <f t="shared" si="108"/>
        <v>U1-BE120</v>
      </c>
      <c r="E1303" t="s">
        <v>2084</v>
      </c>
      <c r="F1303" t="s">
        <v>2446</v>
      </c>
      <c r="G1303" t="s">
        <v>294</v>
      </c>
    </row>
    <row r="1304" spans="1:7" x14ac:dyDescent="0.25">
      <c r="A1304" t="str">
        <f t="shared" si="105"/>
        <v>U1-BE123</v>
      </c>
      <c r="B1304" t="str">
        <f t="shared" si="106"/>
        <v>GND</v>
      </c>
      <c r="C1304" t="str">
        <f t="shared" si="107"/>
        <v>U1-GND</v>
      </c>
      <c r="D1304" t="str">
        <f t="shared" si="108"/>
        <v>U1-BE123</v>
      </c>
      <c r="E1304" t="s">
        <v>2084</v>
      </c>
      <c r="F1304" t="s">
        <v>2447</v>
      </c>
      <c r="G1304" t="s">
        <v>294</v>
      </c>
    </row>
    <row r="1305" spans="1:7" x14ac:dyDescent="0.25">
      <c r="A1305" t="str">
        <f t="shared" si="105"/>
        <v>U1-BE131</v>
      </c>
      <c r="B1305" t="str">
        <f t="shared" si="106"/>
        <v>GND</v>
      </c>
      <c r="C1305" t="str">
        <f t="shared" si="107"/>
        <v>U1-GND</v>
      </c>
      <c r="D1305" t="str">
        <f t="shared" si="108"/>
        <v>U1-BE131</v>
      </c>
      <c r="E1305" t="s">
        <v>2084</v>
      </c>
      <c r="F1305" t="s">
        <v>2448</v>
      </c>
      <c r="G1305" t="s">
        <v>294</v>
      </c>
    </row>
    <row r="1306" spans="1:7" x14ac:dyDescent="0.25">
      <c r="A1306" t="str">
        <f t="shared" si="105"/>
        <v>U1-BE133</v>
      </c>
      <c r="B1306" t="str">
        <f t="shared" si="106"/>
        <v>GND</v>
      </c>
      <c r="C1306" t="str">
        <f t="shared" si="107"/>
        <v>U1-GND</v>
      </c>
      <c r="D1306" t="str">
        <f t="shared" si="108"/>
        <v>U1-BE133</v>
      </c>
      <c r="E1306" t="s">
        <v>2084</v>
      </c>
      <c r="F1306" t="s">
        <v>2449</v>
      </c>
      <c r="G1306" t="s">
        <v>294</v>
      </c>
    </row>
    <row r="1307" spans="1:7" x14ac:dyDescent="0.25">
      <c r="A1307" t="str">
        <f t="shared" si="105"/>
        <v>U1-BE135</v>
      </c>
      <c r="B1307" t="str">
        <f t="shared" si="106"/>
        <v>GND</v>
      </c>
      <c r="C1307" t="str">
        <f t="shared" si="107"/>
        <v>U1-GND</v>
      </c>
      <c r="D1307" t="str">
        <f t="shared" si="108"/>
        <v>U1-BE135</v>
      </c>
      <c r="E1307" t="s">
        <v>2084</v>
      </c>
      <c r="F1307" t="s">
        <v>2450</v>
      </c>
      <c r="G1307" t="s">
        <v>294</v>
      </c>
    </row>
    <row r="1308" spans="1:7" x14ac:dyDescent="0.25">
      <c r="A1308" t="str">
        <f t="shared" si="105"/>
        <v>U1-BF5</v>
      </c>
      <c r="B1308" t="str">
        <f t="shared" si="106"/>
        <v>GND</v>
      </c>
      <c r="C1308" t="str">
        <f t="shared" si="107"/>
        <v>U1-GND</v>
      </c>
      <c r="D1308" t="str">
        <f t="shared" si="108"/>
        <v>U1-BF5</v>
      </c>
      <c r="E1308" t="s">
        <v>2084</v>
      </c>
      <c r="F1308" t="s">
        <v>2451</v>
      </c>
      <c r="G1308" t="s">
        <v>294</v>
      </c>
    </row>
    <row r="1309" spans="1:7" x14ac:dyDescent="0.25">
      <c r="A1309" t="str">
        <f t="shared" si="105"/>
        <v>U1-BF7</v>
      </c>
      <c r="B1309" t="str">
        <f t="shared" si="106"/>
        <v>GND</v>
      </c>
      <c r="C1309" t="str">
        <f t="shared" si="107"/>
        <v>U1-GND</v>
      </c>
      <c r="D1309" t="str">
        <f t="shared" si="108"/>
        <v>U1-BF7</v>
      </c>
      <c r="E1309" t="s">
        <v>2084</v>
      </c>
      <c r="F1309" t="s">
        <v>2452</v>
      </c>
      <c r="G1309" t="s">
        <v>294</v>
      </c>
    </row>
    <row r="1310" spans="1:7" x14ac:dyDescent="0.25">
      <c r="A1310" t="str">
        <f t="shared" si="105"/>
        <v>U1-BF10</v>
      </c>
      <c r="B1310" t="str">
        <f t="shared" si="106"/>
        <v>GND</v>
      </c>
      <c r="C1310" t="str">
        <f t="shared" si="107"/>
        <v>U1-GND</v>
      </c>
      <c r="D1310" t="str">
        <f t="shared" si="108"/>
        <v>U1-BF10</v>
      </c>
      <c r="E1310" t="s">
        <v>2084</v>
      </c>
      <c r="F1310" t="s">
        <v>2453</v>
      </c>
      <c r="G1310" t="s">
        <v>294</v>
      </c>
    </row>
    <row r="1311" spans="1:7" x14ac:dyDescent="0.25">
      <c r="A1311" t="str">
        <f t="shared" si="105"/>
        <v>U1-BF13</v>
      </c>
      <c r="B1311" t="str">
        <f t="shared" si="106"/>
        <v>GND</v>
      </c>
      <c r="C1311" t="str">
        <f t="shared" si="107"/>
        <v>U1-GND</v>
      </c>
      <c r="D1311" t="str">
        <f t="shared" si="108"/>
        <v>U1-BF13</v>
      </c>
      <c r="E1311" t="s">
        <v>2084</v>
      </c>
      <c r="F1311" t="s">
        <v>2454</v>
      </c>
      <c r="G1311" t="s">
        <v>294</v>
      </c>
    </row>
    <row r="1312" spans="1:7" x14ac:dyDescent="0.25">
      <c r="A1312" t="str">
        <f t="shared" si="105"/>
        <v>U1-BF43</v>
      </c>
      <c r="B1312" t="str">
        <f t="shared" si="106"/>
        <v>GND</v>
      </c>
      <c r="C1312" t="str">
        <f t="shared" si="107"/>
        <v>U1-GND</v>
      </c>
      <c r="D1312" t="str">
        <f t="shared" si="108"/>
        <v>U1-BF43</v>
      </c>
      <c r="E1312" t="s">
        <v>2084</v>
      </c>
      <c r="F1312" t="s">
        <v>2455</v>
      </c>
      <c r="G1312" t="s">
        <v>294</v>
      </c>
    </row>
    <row r="1313" spans="1:7" x14ac:dyDescent="0.25">
      <c r="A1313" t="str">
        <f t="shared" si="105"/>
        <v>U1-BF61</v>
      </c>
      <c r="B1313" t="str">
        <f t="shared" si="106"/>
        <v>GND</v>
      </c>
      <c r="C1313" t="str">
        <f t="shared" si="107"/>
        <v>U1-GND</v>
      </c>
      <c r="D1313" t="str">
        <f t="shared" si="108"/>
        <v>U1-BF61</v>
      </c>
      <c r="E1313" t="s">
        <v>2084</v>
      </c>
      <c r="F1313" t="s">
        <v>2456</v>
      </c>
      <c r="G1313" t="s">
        <v>294</v>
      </c>
    </row>
    <row r="1314" spans="1:7" x14ac:dyDescent="0.25">
      <c r="A1314" t="str">
        <f t="shared" si="105"/>
        <v>U1-BF79</v>
      </c>
      <c r="B1314" t="str">
        <f t="shared" si="106"/>
        <v>GND</v>
      </c>
      <c r="C1314" t="str">
        <f t="shared" si="107"/>
        <v>U1-GND</v>
      </c>
      <c r="D1314" t="str">
        <f t="shared" si="108"/>
        <v>U1-BF79</v>
      </c>
      <c r="E1314" t="s">
        <v>2084</v>
      </c>
      <c r="F1314" t="s">
        <v>2457</v>
      </c>
      <c r="G1314" t="s">
        <v>294</v>
      </c>
    </row>
    <row r="1315" spans="1:7" x14ac:dyDescent="0.25">
      <c r="A1315" t="str">
        <f t="shared" si="105"/>
        <v>U1-BF96</v>
      </c>
      <c r="B1315" t="str">
        <f t="shared" si="106"/>
        <v>GND</v>
      </c>
      <c r="C1315" t="str">
        <f t="shared" si="107"/>
        <v>U1-GND</v>
      </c>
      <c r="D1315" t="str">
        <f t="shared" si="108"/>
        <v>U1-BF96</v>
      </c>
      <c r="E1315" t="s">
        <v>2084</v>
      </c>
      <c r="F1315" t="s">
        <v>2458</v>
      </c>
      <c r="G1315" t="s">
        <v>294</v>
      </c>
    </row>
    <row r="1316" spans="1:7" x14ac:dyDescent="0.25">
      <c r="A1316" t="str">
        <f t="shared" si="105"/>
        <v>U1-BF123</v>
      </c>
      <c r="B1316" t="str">
        <f t="shared" si="106"/>
        <v>GND</v>
      </c>
      <c r="C1316" t="str">
        <f t="shared" si="107"/>
        <v>U1-GND</v>
      </c>
      <c r="D1316" t="str">
        <f t="shared" si="108"/>
        <v>U1-BF123</v>
      </c>
      <c r="E1316" t="s">
        <v>2084</v>
      </c>
      <c r="F1316" t="s">
        <v>2459</v>
      </c>
      <c r="G1316" t="s">
        <v>294</v>
      </c>
    </row>
    <row r="1317" spans="1:7" x14ac:dyDescent="0.25">
      <c r="A1317" t="str">
        <f t="shared" si="105"/>
        <v>U1-BF126</v>
      </c>
      <c r="B1317" t="str">
        <f t="shared" si="106"/>
        <v>GND</v>
      </c>
      <c r="C1317" t="str">
        <f t="shared" si="107"/>
        <v>U1-GND</v>
      </c>
      <c r="D1317" t="str">
        <f t="shared" si="108"/>
        <v>U1-BF126</v>
      </c>
      <c r="E1317" t="s">
        <v>2084</v>
      </c>
      <c r="F1317" t="s">
        <v>2460</v>
      </c>
      <c r="G1317" t="s">
        <v>294</v>
      </c>
    </row>
    <row r="1318" spans="1:7" x14ac:dyDescent="0.25">
      <c r="A1318" t="str">
        <f t="shared" si="105"/>
        <v>U1-BF129</v>
      </c>
      <c r="B1318" t="str">
        <f t="shared" si="106"/>
        <v>GND</v>
      </c>
      <c r="C1318" t="str">
        <f t="shared" si="107"/>
        <v>U1-GND</v>
      </c>
      <c r="D1318" t="str">
        <f t="shared" si="108"/>
        <v>U1-BF129</v>
      </c>
      <c r="E1318" t="s">
        <v>2084</v>
      </c>
      <c r="F1318" t="s">
        <v>2461</v>
      </c>
      <c r="G1318" t="s">
        <v>294</v>
      </c>
    </row>
    <row r="1319" spans="1:7" x14ac:dyDescent="0.25">
      <c r="A1319" t="str">
        <f t="shared" si="105"/>
        <v>U1-BF131</v>
      </c>
      <c r="B1319" t="str">
        <f t="shared" si="106"/>
        <v>GND</v>
      </c>
      <c r="C1319" t="str">
        <f t="shared" si="107"/>
        <v>U1-GND</v>
      </c>
      <c r="D1319" t="str">
        <f t="shared" si="108"/>
        <v>U1-BF131</v>
      </c>
      <c r="E1319" t="s">
        <v>2084</v>
      </c>
      <c r="F1319" t="s">
        <v>2462</v>
      </c>
      <c r="G1319" t="s">
        <v>294</v>
      </c>
    </row>
    <row r="1320" spans="1:7" x14ac:dyDescent="0.25">
      <c r="A1320" t="str">
        <f t="shared" si="105"/>
        <v>U1-BG1</v>
      </c>
      <c r="B1320" t="str">
        <f t="shared" si="106"/>
        <v>GND</v>
      </c>
      <c r="C1320" t="str">
        <f t="shared" si="107"/>
        <v>U1-GND</v>
      </c>
      <c r="D1320" t="str">
        <f t="shared" si="108"/>
        <v>U1-BG1</v>
      </c>
      <c r="E1320" t="s">
        <v>2084</v>
      </c>
      <c r="F1320" t="s">
        <v>2463</v>
      </c>
      <c r="G1320" t="s">
        <v>294</v>
      </c>
    </row>
    <row r="1321" spans="1:7" x14ac:dyDescent="0.25">
      <c r="A1321" t="str">
        <f t="shared" si="105"/>
        <v>U1-BG3</v>
      </c>
      <c r="B1321" t="str">
        <f t="shared" si="106"/>
        <v>GND</v>
      </c>
      <c r="C1321" t="str">
        <f t="shared" si="107"/>
        <v>U1-GND</v>
      </c>
      <c r="D1321" t="str">
        <f t="shared" si="108"/>
        <v>U1-BG3</v>
      </c>
      <c r="E1321" t="s">
        <v>2084</v>
      </c>
      <c r="F1321" t="s">
        <v>2464</v>
      </c>
      <c r="G1321" t="s">
        <v>294</v>
      </c>
    </row>
    <row r="1322" spans="1:7" x14ac:dyDescent="0.25">
      <c r="A1322" t="str">
        <f t="shared" si="105"/>
        <v>U1-BG5</v>
      </c>
      <c r="B1322" t="str">
        <f t="shared" si="106"/>
        <v>GND</v>
      </c>
      <c r="C1322" t="str">
        <f t="shared" si="107"/>
        <v>U1-GND</v>
      </c>
      <c r="D1322" t="str">
        <f t="shared" si="108"/>
        <v>U1-BG5</v>
      </c>
      <c r="E1322" t="s">
        <v>2084</v>
      </c>
      <c r="F1322" t="s">
        <v>2465</v>
      </c>
      <c r="G1322" t="s">
        <v>294</v>
      </c>
    </row>
    <row r="1323" spans="1:7" x14ac:dyDescent="0.25">
      <c r="A1323" t="str">
        <f t="shared" si="105"/>
        <v>U1-BG13</v>
      </c>
      <c r="B1323" t="str">
        <f t="shared" si="106"/>
        <v>GND</v>
      </c>
      <c r="C1323" t="str">
        <f t="shared" si="107"/>
        <v>U1-GND</v>
      </c>
      <c r="D1323" t="str">
        <f t="shared" si="108"/>
        <v>U1-BG13</v>
      </c>
      <c r="E1323" t="s">
        <v>2084</v>
      </c>
      <c r="F1323" t="s">
        <v>2466</v>
      </c>
      <c r="G1323" t="s">
        <v>294</v>
      </c>
    </row>
    <row r="1324" spans="1:7" x14ac:dyDescent="0.25">
      <c r="A1324" t="str">
        <f t="shared" si="105"/>
        <v>U1-BG123</v>
      </c>
      <c r="B1324" t="str">
        <f t="shared" si="106"/>
        <v>GND</v>
      </c>
      <c r="C1324" t="str">
        <f t="shared" si="107"/>
        <v>U1-GND</v>
      </c>
      <c r="D1324" t="str">
        <f t="shared" si="108"/>
        <v>U1-BG123</v>
      </c>
      <c r="E1324" t="s">
        <v>2084</v>
      </c>
      <c r="F1324" t="s">
        <v>2467</v>
      </c>
      <c r="G1324" t="s">
        <v>294</v>
      </c>
    </row>
    <row r="1325" spans="1:7" x14ac:dyDescent="0.25">
      <c r="A1325" t="str">
        <f t="shared" si="105"/>
        <v>U1-BG131</v>
      </c>
      <c r="B1325" t="str">
        <f t="shared" si="106"/>
        <v>GND</v>
      </c>
      <c r="C1325" t="str">
        <f t="shared" si="107"/>
        <v>U1-GND</v>
      </c>
      <c r="D1325" t="str">
        <f t="shared" si="108"/>
        <v>U1-BG131</v>
      </c>
      <c r="E1325" t="s">
        <v>2084</v>
      </c>
      <c r="F1325" t="s">
        <v>2468</v>
      </c>
      <c r="G1325" t="s">
        <v>294</v>
      </c>
    </row>
    <row r="1326" spans="1:7" x14ac:dyDescent="0.25">
      <c r="A1326" t="str">
        <f t="shared" si="105"/>
        <v>U1-BG133</v>
      </c>
      <c r="B1326" t="str">
        <f t="shared" si="106"/>
        <v>GND</v>
      </c>
      <c r="C1326" t="str">
        <f t="shared" si="107"/>
        <v>U1-GND</v>
      </c>
      <c r="D1326" t="str">
        <f t="shared" si="108"/>
        <v>U1-BG133</v>
      </c>
      <c r="E1326" t="s">
        <v>2084</v>
      </c>
      <c r="F1326" t="s">
        <v>2469</v>
      </c>
      <c r="G1326" t="s">
        <v>294</v>
      </c>
    </row>
    <row r="1327" spans="1:7" x14ac:dyDescent="0.25">
      <c r="A1327" t="str">
        <f t="shared" si="105"/>
        <v>U1-BG135</v>
      </c>
      <c r="B1327" t="str">
        <f t="shared" si="106"/>
        <v>GND</v>
      </c>
      <c r="C1327" t="str">
        <f t="shared" si="107"/>
        <v>U1-GND</v>
      </c>
      <c r="D1327" t="str">
        <f t="shared" si="108"/>
        <v>U1-BG135</v>
      </c>
      <c r="E1327" t="s">
        <v>2084</v>
      </c>
      <c r="F1327" t="s">
        <v>2470</v>
      </c>
      <c r="G1327" t="s">
        <v>294</v>
      </c>
    </row>
    <row r="1328" spans="1:7" x14ac:dyDescent="0.25">
      <c r="A1328" t="str">
        <f t="shared" si="105"/>
        <v>U1-BH22</v>
      </c>
      <c r="B1328" t="str">
        <f t="shared" si="106"/>
        <v>GND</v>
      </c>
      <c r="C1328" t="str">
        <f t="shared" si="107"/>
        <v>U1-GND</v>
      </c>
      <c r="D1328" t="str">
        <f t="shared" si="108"/>
        <v>U1-BH22</v>
      </c>
      <c r="E1328" t="s">
        <v>2084</v>
      </c>
      <c r="F1328" t="s">
        <v>2471</v>
      </c>
      <c r="G1328" t="s">
        <v>294</v>
      </c>
    </row>
    <row r="1329" spans="1:7" x14ac:dyDescent="0.25">
      <c r="A1329" t="str">
        <f t="shared" si="105"/>
        <v>U1-BH31</v>
      </c>
      <c r="B1329" t="str">
        <f t="shared" si="106"/>
        <v>GND</v>
      </c>
      <c r="C1329" t="str">
        <f t="shared" si="107"/>
        <v>U1-GND</v>
      </c>
      <c r="D1329" t="str">
        <f t="shared" si="108"/>
        <v>U1-BH31</v>
      </c>
      <c r="E1329" t="s">
        <v>2084</v>
      </c>
      <c r="F1329" t="s">
        <v>2472</v>
      </c>
      <c r="G1329" t="s">
        <v>294</v>
      </c>
    </row>
    <row r="1330" spans="1:7" x14ac:dyDescent="0.25">
      <c r="A1330" t="str">
        <f t="shared" si="105"/>
        <v>U1-BH102</v>
      </c>
      <c r="B1330" t="str">
        <f t="shared" si="106"/>
        <v>GND</v>
      </c>
      <c r="C1330" t="str">
        <f t="shared" si="107"/>
        <v>U1-GND</v>
      </c>
      <c r="D1330" t="str">
        <f t="shared" si="108"/>
        <v>U1-BH102</v>
      </c>
      <c r="E1330" t="s">
        <v>2084</v>
      </c>
      <c r="F1330" t="s">
        <v>2473</v>
      </c>
      <c r="G1330" t="s">
        <v>294</v>
      </c>
    </row>
    <row r="1331" spans="1:7" x14ac:dyDescent="0.25">
      <c r="A1331" t="str">
        <f t="shared" si="105"/>
        <v>U1-BH112</v>
      </c>
      <c r="B1331" t="str">
        <f t="shared" si="106"/>
        <v>GND</v>
      </c>
      <c r="C1331" t="str">
        <f t="shared" si="107"/>
        <v>U1-GND</v>
      </c>
      <c r="D1331" t="str">
        <f t="shared" si="108"/>
        <v>U1-BH112</v>
      </c>
      <c r="E1331" t="s">
        <v>2084</v>
      </c>
      <c r="F1331" t="s">
        <v>2474</v>
      </c>
      <c r="G1331" t="s">
        <v>294</v>
      </c>
    </row>
    <row r="1332" spans="1:7" x14ac:dyDescent="0.25">
      <c r="A1332" t="str">
        <f t="shared" si="105"/>
        <v>U1-BJ5</v>
      </c>
      <c r="B1332" t="str">
        <f t="shared" si="106"/>
        <v>GND</v>
      </c>
      <c r="C1332" t="str">
        <f t="shared" si="107"/>
        <v>U1-GND</v>
      </c>
      <c r="D1332" t="str">
        <f t="shared" si="108"/>
        <v>U1-BJ5</v>
      </c>
      <c r="E1332" t="s">
        <v>2084</v>
      </c>
      <c r="F1332" t="s">
        <v>2475</v>
      </c>
      <c r="G1332" t="s">
        <v>294</v>
      </c>
    </row>
    <row r="1333" spans="1:7" x14ac:dyDescent="0.25">
      <c r="A1333" t="str">
        <f t="shared" si="105"/>
        <v>U1-BJ7</v>
      </c>
      <c r="B1333" t="str">
        <f t="shared" si="106"/>
        <v>GND</v>
      </c>
      <c r="C1333" t="str">
        <f t="shared" si="107"/>
        <v>U1-GND</v>
      </c>
      <c r="D1333" t="str">
        <f t="shared" si="108"/>
        <v>U1-BJ7</v>
      </c>
      <c r="E1333" t="s">
        <v>2084</v>
      </c>
      <c r="F1333" t="s">
        <v>2476</v>
      </c>
      <c r="G1333" t="s">
        <v>294</v>
      </c>
    </row>
    <row r="1334" spans="1:7" x14ac:dyDescent="0.25">
      <c r="A1334" t="str">
        <f t="shared" si="105"/>
        <v>U1-BJ10</v>
      </c>
      <c r="B1334" t="str">
        <f t="shared" si="106"/>
        <v>GND</v>
      </c>
      <c r="C1334" t="str">
        <f t="shared" si="107"/>
        <v>U1-GND</v>
      </c>
      <c r="D1334" t="str">
        <f t="shared" si="108"/>
        <v>U1-BJ10</v>
      </c>
      <c r="E1334" t="s">
        <v>2084</v>
      </c>
      <c r="F1334" t="s">
        <v>2477</v>
      </c>
      <c r="G1334" t="s">
        <v>294</v>
      </c>
    </row>
    <row r="1335" spans="1:7" x14ac:dyDescent="0.25">
      <c r="A1335" t="str">
        <f t="shared" si="105"/>
        <v>U1-BJ13</v>
      </c>
      <c r="B1335" t="str">
        <f t="shared" si="106"/>
        <v>GND</v>
      </c>
      <c r="C1335" t="str">
        <f t="shared" si="107"/>
        <v>U1-GND</v>
      </c>
      <c r="D1335" t="str">
        <f t="shared" si="108"/>
        <v>U1-BJ13</v>
      </c>
      <c r="E1335" t="s">
        <v>2084</v>
      </c>
      <c r="F1335" t="s">
        <v>2478</v>
      </c>
      <c r="G1335" t="s">
        <v>294</v>
      </c>
    </row>
    <row r="1336" spans="1:7" x14ac:dyDescent="0.25">
      <c r="A1336" t="str">
        <f t="shared" si="105"/>
        <v>U1-BJ123</v>
      </c>
      <c r="B1336" t="str">
        <f t="shared" si="106"/>
        <v>GND</v>
      </c>
      <c r="C1336" t="str">
        <f t="shared" si="107"/>
        <v>U1-GND</v>
      </c>
      <c r="D1336" t="str">
        <f t="shared" si="108"/>
        <v>U1-BJ123</v>
      </c>
      <c r="E1336" t="s">
        <v>2084</v>
      </c>
      <c r="F1336" t="s">
        <v>2479</v>
      </c>
      <c r="G1336" t="s">
        <v>294</v>
      </c>
    </row>
    <row r="1337" spans="1:7" x14ac:dyDescent="0.25">
      <c r="A1337" t="str">
        <f t="shared" si="105"/>
        <v>U1-BJ126</v>
      </c>
      <c r="B1337" t="str">
        <f t="shared" si="106"/>
        <v>GND</v>
      </c>
      <c r="C1337" t="str">
        <f t="shared" si="107"/>
        <v>U1-GND</v>
      </c>
      <c r="D1337" t="str">
        <f t="shared" si="108"/>
        <v>U1-BJ126</v>
      </c>
      <c r="E1337" t="s">
        <v>2084</v>
      </c>
      <c r="F1337" t="s">
        <v>2480</v>
      </c>
      <c r="G1337" t="s">
        <v>294</v>
      </c>
    </row>
    <row r="1338" spans="1:7" x14ac:dyDescent="0.25">
      <c r="A1338" t="str">
        <f t="shared" si="105"/>
        <v>U1-BJ129</v>
      </c>
      <c r="B1338" t="str">
        <f t="shared" si="106"/>
        <v>GND</v>
      </c>
      <c r="C1338" t="str">
        <f t="shared" si="107"/>
        <v>U1-GND</v>
      </c>
      <c r="D1338" t="str">
        <f t="shared" si="108"/>
        <v>U1-BJ129</v>
      </c>
      <c r="E1338" t="s">
        <v>2084</v>
      </c>
      <c r="F1338" t="s">
        <v>2481</v>
      </c>
      <c r="G1338" t="s">
        <v>294</v>
      </c>
    </row>
    <row r="1339" spans="1:7" x14ac:dyDescent="0.25">
      <c r="A1339" t="str">
        <f t="shared" si="105"/>
        <v>U1-BJ131</v>
      </c>
      <c r="B1339" t="str">
        <f t="shared" si="106"/>
        <v>GND</v>
      </c>
      <c r="C1339" t="str">
        <f t="shared" si="107"/>
        <v>U1-GND</v>
      </c>
      <c r="D1339" t="str">
        <f t="shared" si="108"/>
        <v>U1-BJ131</v>
      </c>
      <c r="E1339" t="s">
        <v>2084</v>
      </c>
      <c r="F1339" t="s">
        <v>2482</v>
      </c>
      <c r="G1339" t="s">
        <v>294</v>
      </c>
    </row>
    <row r="1340" spans="1:7" x14ac:dyDescent="0.25">
      <c r="A1340" t="str">
        <f t="shared" si="105"/>
        <v>U1-BK41</v>
      </c>
      <c r="B1340" t="str">
        <f t="shared" si="106"/>
        <v>GND</v>
      </c>
      <c r="C1340" t="str">
        <f t="shared" si="107"/>
        <v>U1-GND</v>
      </c>
      <c r="D1340" t="str">
        <f t="shared" si="108"/>
        <v>U1-BK41</v>
      </c>
      <c r="E1340" t="s">
        <v>2084</v>
      </c>
      <c r="F1340" t="s">
        <v>2483</v>
      </c>
      <c r="G1340" t="s">
        <v>294</v>
      </c>
    </row>
    <row r="1341" spans="1:7" x14ac:dyDescent="0.25">
      <c r="A1341" t="str">
        <f t="shared" si="105"/>
        <v>U1-BK52</v>
      </c>
      <c r="B1341" t="str">
        <f t="shared" si="106"/>
        <v>GND</v>
      </c>
      <c r="C1341" t="str">
        <f t="shared" si="107"/>
        <v>U1-GND</v>
      </c>
      <c r="D1341" t="str">
        <f t="shared" si="108"/>
        <v>U1-BK52</v>
      </c>
      <c r="E1341" t="s">
        <v>2084</v>
      </c>
      <c r="F1341" t="s">
        <v>2484</v>
      </c>
      <c r="G1341" t="s">
        <v>294</v>
      </c>
    </row>
    <row r="1342" spans="1:7" x14ac:dyDescent="0.25">
      <c r="A1342" t="str">
        <f t="shared" si="105"/>
        <v>U1-BK62</v>
      </c>
      <c r="B1342" t="str">
        <f t="shared" si="106"/>
        <v>GND</v>
      </c>
      <c r="C1342" t="str">
        <f t="shared" si="107"/>
        <v>U1-GND</v>
      </c>
      <c r="D1342" t="str">
        <f t="shared" si="108"/>
        <v>U1-BK62</v>
      </c>
      <c r="E1342" t="s">
        <v>2084</v>
      </c>
      <c r="F1342" t="s">
        <v>2485</v>
      </c>
      <c r="G1342" t="s">
        <v>294</v>
      </c>
    </row>
    <row r="1343" spans="1:7" x14ac:dyDescent="0.25">
      <c r="A1343" t="str">
        <f t="shared" si="105"/>
        <v>U1-BK71</v>
      </c>
      <c r="B1343" t="str">
        <f t="shared" si="106"/>
        <v>GND</v>
      </c>
      <c r="C1343" t="str">
        <f t="shared" si="107"/>
        <v>U1-GND</v>
      </c>
      <c r="D1343" t="str">
        <f t="shared" si="108"/>
        <v>U1-BK71</v>
      </c>
      <c r="E1343" t="s">
        <v>2084</v>
      </c>
      <c r="F1343" t="s">
        <v>2486</v>
      </c>
      <c r="G1343" t="s">
        <v>294</v>
      </c>
    </row>
    <row r="1344" spans="1:7" x14ac:dyDescent="0.25">
      <c r="A1344" t="str">
        <f t="shared" si="105"/>
        <v>U1-BK81</v>
      </c>
      <c r="B1344" t="str">
        <f t="shared" si="106"/>
        <v>GND</v>
      </c>
      <c r="C1344" t="str">
        <f t="shared" si="107"/>
        <v>U1-GND</v>
      </c>
      <c r="D1344" t="str">
        <f t="shared" si="108"/>
        <v>U1-BK81</v>
      </c>
      <c r="E1344" t="s">
        <v>2084</v>
      </c>
      <c r="F1344" t="s">
        <v>2487</v>
      </c>
      <c r="G1344" t="s">
        <v>294</v>
      </c>
    </row>
    <row r="1345" spans="1:7" x14ac:dyDescent="0.25">
      <c r="A1345" t="str">
        <f t="shared" si="105"/>
        <v>U1-BK92</v>
      </c>
      <c r="B1345" t="str">
        <f t="shared" si="106"/>
        <v>GND</v>
      </c>
      <c r="C1345" t="str">
        <f t="shared" si="107"/>
        <v>U1-GND</v>
      </c>
      <c r="D1345" t="str">
        <f t="shared" si="108"/>
        <v>U1-BK92</v>
      </c>
      <c r="E1345" t="s">
        <v>2084</v>
      </c>
      <c r="F1345" t="s">
        <v>2488</v>
      </c>
      <c r="G1345" t="s">
        <v>294</v>
      </c>
    </row>
    <row r="1346" spans="1:7" x14ac:dyDescent="0.25">
      <c r="A1346" t="str">
        <f t="shared" si="105"/>
        <v>U1-BL1</v>
      </c>
      <c r="B1346" t="str">
        <f t="shared" si="106"/>
        <v>GND</v>
      </c>
      <c r="C1346" t="str">
        <f t="shared" si="107"/>
        <v>U1-GND</v>
      </c>
      <c r="D1346" t="str">
        <f t="shared" si="108"/>
        <v>U1-BL1</v>
      </c>
      <c r="E1346" t="s">
        <v>2084</v>
      </c>
      <c r="F1346" t="s">
        <v>2489</v>
      </c>
      <c r="G1346" t="s">
        <v>294</v>
      </c>
    </row>
    <row r="1347" spans="1:7" x14ac:dyDescent="0.25">
      <c r="A1347" t="str">
        <f t="shared" si="105"/>
        <v>U1-BL3</v>
      </c>
      <c r="B1347" t="str">
        <f t="shared" si="106"/>
        <v>GND</v>
      </c>
      <c r="C1347" t="str">
        <f t="shared" si="107"/>
        <v>U1-GND</v>
      </c>
      <c r="D1347" t="str">
        <f t="shared" si="108"/>
        <v>U1-BL3</v>
      </c>
      <c r="E1347" t="s">
        <v>2084</v>
      </c>
      <c r="F1347" t="s">
        <v>2490</v>
      </c>
      <c r="G1347" t="s">
        <v>294</v>
      </c>
    </row>
    <row r="1348" spans="1:7" x14ac:dyDescent="0.25">
      <c r="A1348" t="str">
        <f t="shared" si="105"/>
        <v>U1-BL5</v>
      </c>
      <c r="B1348" t="str">
        <f t="shared" si="106"/>
        <v>GND</v>
      </c>
      <c r="C1348" t="str">
        <f t="shared" si="107"/>
        <v>U1-GND</v>
      </c>
      <c r="D1348" t="str">
        <f t="shared" si="108"/>
        <v>U1-BL5</v>
      </c>
      <c r="E1348" t="s">
        <v>2084</v>
      </c>
      <c r="F1348" t="s">
        <v>2491</v>
      </c>
      <c r="G1348" t="s">
        <v>294</v>
      </c>
    </row>
    <row r="1349" spans="1:7" x14ac:dyDescent="0.25">
      <c r="A1349" t="str">
        <f t="shared" si="105"/>
        <v>U1-BL13</v>
      </c>
      <c r="B1349" t="str">
        <f t="shared" si="106"/>
        <v>GND</v>
      </c>
      <c r="C1349" t="str">
        <f t="shared" si="107"/>
        <v>U1-GND</v>
      </c>
      <c r="D1349" t="str">
        <f t="shared" si="108"/>
        <v>U1-BL13</v>
      </c>
      <c r="E1349" t="s">
        <v>2084</v>
      </c>
      <c r="F1349" t="s">
        <v>2492</v>
      </c>
      <c r="G1349" t="s">
        <v>294</v>
      </c>
    </row>
    <row r="1350" spans="1:7" x14ac:dyDescent="0.25">
      <c r="A1350" t="str">
        <f t="shared" ref="A1350:A1413" si="109">$E1350&amp;"-"&amp;$F1350</f>
        <v>U1-BL123</v>
      </c>
      <c r="B1350" t="str">
        <f t="shared" ref="B1350:B1413" si="110">IF(OR(E1350=$A$2,E1350=$B$2,E1350=$C$2,E1350=$D$2),"--",G1350)</f>
        <v>GND</v>
      </c>
      <c r="C1350" t="str">
        <f t="shared" ref="C1350:C1413" si="111">$E1350&amp;"-"&amp;$G1350</f>
        <v>U1-GND</v>
      </c>
      <c r="D1350" t="str">
        <f t="shared" ref="D1350:D1413" si="112">A1350</f>
        <v>U1-BL123</v>
      </c>
      <c r="E1350" t="s">
        <v>2084</v>
      </c>
      <c r="F1350" t="s">
        <v>2493</v>
      </c>
      <c r="G1350" t="s">
        <v>294</v>
      </c>
    </row>
    <row r="1351" spans="1:7" x14ac:dyDescent="0.25">
      <c r="A1351" t="str">
        <f t="shared" si="109"/>
        <v>U1-BL131</v>
      </c>
      <c r="B1351" t="str">
        <f t="shared" si="110"/>
        <v>GND</v>
      </c>
      <c r="C1351" t="str">
        <f t="shared" si="111"/>
        <v>U1-GND</v>
      </c>
      <c r="D1351" t="str">
        <f t="shared" si="112"/>
        <v>U1-BL131</v>
      </c>
      <c r="E1351" t="s">
        <v>2084</v>
      </c>
      <c r="F1351" t="s">
        <v>2494</v>
      </c>
      <c r="G1351" t="s">
        <v>294</v>
      </c>
    </row>
    <row r="1352" spans="1:7" x14ac:dyDescent="0.25">
      <c r="A1352" t="str">
        <f t="shared" si="109"/>
        <v>U1-BL133</v>
      </c>
      <c r="B1352" t="str">
        <f t="shared" si="110"/>
        <v>GND</v>
      </c>
      <c r="C1352" t="str">
        <f t="shared" si="111"/>
        <v>U1-GND</v>
      </c>
      <c r="D1352" t="str">
        <f t="shared" si="112"/>
        <v>U1-BL133</v>
      </c>
      <c r="E1352" t="s">
        <v>2084</v>
      </c>
      <c r="F1352" t="s">
        <v>2495</v>
      </c>
      <c r="G1352" t="s">
        <v>294</v>
      </c>
    </row>
    <row r="1353" spans="1:7" x14ac:dyDescent="0.25">
      <c r="A1353" t="str">
        <f t="shared" si="109"/>
        <v>U1-BL135</v>
      </c>
      <c r="B1353" t="str">
        <f t="shared" si="110"/>
        <v>GND</v>
      </c>
      <c r="C1353" t="str">
        <f t="shared" si="111"/>
        <v>U1-GND</v>
      </c>
      <c r="D1353" t="str">
        <f t="shared" si="112"/>
        <v>U1-BL135</v>
      </c>
      <c r="E1353" t="s">
        <v>2084</v>
      </c>
      <c r="F1353" t="s">
        <v>2496</v>
      </c>
      <c r="G1353" t="s">
        <v>294</v>
      </c>
    </row>
    <row r="1354" spans="1:7" x14ac:dyDescent="0.25">
      <c r="A1354" t="str">
        <f t="shared" si="109"/>
        <v>U1-BN5</v>
      </c>
      <c r="B1354" t="str">
        <f t="shared" si="110"/>
        <v>GND</v>
      </c>
      <c r="C1354" t="str">
        <f t="shared" si="111"/>
        <v>U1-GND</v>
      </c>
      <c r="D1354" t="str">
        <f t="shared" si="112"/>
        <v>U1-BN5</v>
      </c>
      <c r="E1354" t="s">
        <v>2084</v>
      </c>
      <c r="F1354" t="s">
        <v>2497</v>
      </c>
      <c r="G1354" t="s">
        <v>294</v>
      </c>
    </row>
    <row r="1355" spans="1:7" x14ac:dyDescent="0.25">
      <c r="A1355" t="str">
        <f t="shared" si="109"/>
        <v>U1-BN7</v>
      </c>
      <c r="B1355" t="str">
        <f t="shared" si="110"/>
        <v>GND</v>
      </c>
      <c r="C1355" t="str">
        <f t="shared" si="111"/>
        <v>U1-GND</v>
      </c>
      <c r="D1355" t="str">
        <f t="shared" si="112"/>
        <v>U1-BN7</v>
      </c>
      <c r="E1355" t="s">
        <v>2084</v>
      </c>
      <c r="F1355" t="s">
        <v>2498</v>
      </c>
      <c r="G1355" t="s">
        <v>294</v>
      </c>
    </row>
    <row r="1356" spans="1:7" x14ac:dyDescent="0.25">
      <c r="A1356" t="str">
        <f t="shared" si="109"/>
        <v>U1-BN10</v>
      </c>
      <c r="B1356" t="str">
        <f t="shared" si="110"/>
        <v>GND</v>
      </c>
      <c r="C1356" t="str">
        <f t="shared" si="111"/>
        <v>U1-GND</v>
      </c>
      <c r="D1356" t="str">
        <f t="shared" si="112"/>
        <v>U1-BN10</v>
      </c>
      <c r="E1356" t="s">
        <v>2084</v>
      </c>
      <c r="F1356" t="s">
        <v>2499</v>
      </c>
      <c r="G1356" t="s">
        <v>294</v>
      </c>
    </row>
    <row r="1357" spans="1:7" x14ac:dyDescent="0.25">
      <c r="A1357" t="str">
        <f t="shared" si="109"/>
        <v>U1-BN13</v>
      </c>
      <c r="B1357" t="str">
        <f t="shared" si="110"/>
        <v>GND</v>
      </c>
      <c r="C1357" t="str">
        <f t="shared" si="111"/>
        <v>U1-GND</v>
      </c>
      <c r="D1357" t="str">
        <f t="shared" si="112"/>
        <v>U1-BN13</v>
      </c>
      <c r="E1357" t="s">
        <v>2084</v>
      </c>
      <c r="F1357" t="s">
        <v>2500</v>
      </c>
      <c r="G1357" t="s">
        <v>294</v>
      </c>
    </row>
    <row r="1358" spans="1:7" x14ac:dyDescent="0.25">
      <c r="A1358" t="str">
        <f t="shared" si="109"/>
        <v>U1-BN123</v>
      </c>
      <c r="B1358" t="str">
        <f t="shared" si="110"/>
        <v>GND</v>
      </c>
      <c r="C1358" t="str">
        <f t="shared" si="111"/>
        <v>U1-GND</v>
      </c>
      <c r="D1358" t="str">
        <f t="shared" si="112"/>
        <v>U1-BN123</v>
      </c>
      <c r="E1358" t="s">
        <v>2084</v>
      </c>
      <c r="F1358" t="s">
        <v>2501</v>
      </c>
      <c r="G1358" t="s">
        <v>294</v>
      </c>
    </row>
    <row r="1359" spans="1:7" x14ac:dyDescent="0.25">
      <c r="A1359" t="str">
        <f t="shared" si="109"/>
        <v>U1-BN126</v>
      </c>
      <c r="B1359" t="str">
        <f t="shared" si="110"/>
        <v>GND</v>
      </c>
      <c r="C1359" t="str">
        <f t="shared" si="111"/>
        <v>U1-GND</v>
      </c>
      <c r="D1359" t="str">
        <f t="shared" si="112"/>
        <v>U1-BN126</v>
      </c>
      <c r="E1359" t="s">
        <v>2084</v>
      </c>
      <c r="F1359" t="s">
        <v>2502</v>
      </c>
      <c r="G1359" t="s">
        <v>294</v>
      </c>
    </row>
    <row r="1360" spans="1:7" x14ac:dyDescent="0.25">
      <c r="A1360" t="str">
        <f t="shared" si="109"/>
        <v>U1-BN129</v>
      </c>
      <c r="B1360" t="str">
        <f t="shared" si="110"/>
        <v>GND</v>
      </c>
      <c r="C1360" t="str">
        <f t="shared" si="111"/>
        <v>U1-GND</v>
      </c>
      <c r="D1360" t="str">
        <f t="shared" si="112"/>
        <v>U1-BN129</v>
      </c>
      <c r="E1360" t="s">
        <v>2084</v>
      </c>
      <c r="F1360" t="s">
        <v>2503</v>
      </c>
      <c r="G1360" t="s">
        <v>294</v>
      </c>
    </row>
    <row r="1361" spans="1:7" x14ac:dyDescent="0.25">
      <c r="A1361" t="str">
        <f t="shared" si="109"/>
        <v>U1-BN131</v>
      </c>
      <c r="B1361" t="str">
        <f t="shared" si="110"/>
        <v>GND</v>
      </c>
      <c r="C1361" t="str">
        <f t="shared" si="111"/>
        <v>U1-GND</v>
      </c>
      <c r="D1361" t="str">
        <f t="shared" si="112"/>
        <v>U1-BN131</v>
      </c>
      <c r="E1361" t="s">
        <v>2084</v>
      </c>
      <c r="F1361" t="s">
        <v>2504</v>
      </c>
      <c r="G1361" t="s">
        <v>294</v>
      </c>
    </row>
    <row r="1362" spans="1:7" x14ac:dyDescent="0.25">
      <c r="A1362" t="str">
        <f t="shared" si="109"/>
        <v>U1-BP19</v>
      </c>
      <c r="B1362" t="str">
        <f t="shared" si="110"/>
        <v>GND</v>
      </c>
      <c r="C1362" t="str">
        <f t="shared" si="111"/>
        <v>U1-GND</v>
      </c>
      <c r="D1362" t="str">
        <f t="shared" si="112"/>
        <v>U1-BP19</v>
      </c>
      <c r="E1362" t="s">
        <v>2084</v>
      </c>
      <c r="F1362" t="s">
        <v>2505</v>
      </c>
      <c r="G1362" t="s">
        <v>294</v>
      </c>
    </row>
    <row r="1363" spans="1:7" x14ac:dyDescent="0.25">
      <c r="A1363" t="str">
        <f t="shared" si="109"/>
        <v>U1-BP28</v>
      </c>
      <c r="B1363" t="str">
        <f t="shared" si="110"/>
        <v>GND</v>
      </c>
      <c r="C1363" t="str">
        <f t="shared" si="111"/>
        <v>U1-GND</v>
      </c>
      <c r="D1363" t="str">
        <f t="shared" si="112"/>
        <v>U1-BP28</v>
      </c>
      <c r="E1363" t="s">
        <v>2084</v>
      </c>
      <c r="F1363" t="s">
        <v>2506</v>
      </c>
      <c r="G1363" t="s">
        <v>294</v>
      </c>
    </row>
    <row r="1364" spans="1:7" x14ac:dyDescent="0.25">
      <c r="A1364" t="str">
        <f t="shared" si="109"/>
        <v>U1-BP38</v>
      </c>
      <c r="B1364" t="str">
        <f t="shared" si="110"/>
        <v>GND</v>
      </c>
      <c r="C1364" t="str">
        <f t="shared" si="111"/>
        <v>U1-GND</v>
      </c>
      <c r="D1364" t="str">
        <f t="shared" si="112"/>
        <v>U1-BP38</v>
      </c>
      <c r="E1364" t="s">
        <v>2084</v>
      </c>
      <c r="F1364" t="s">
        <v>2507</v>
      </c>
      <c r="G1364" t="s">
        <v>294</v>
      </c>
    </row>
    <row r="1365" spans="1:7" x14ac:dyDescent="0.25">
      <c r="A1365" t="str">
        <f t="shared" si="109"/>
        <v>U1-BP49</v>
      </c>
      <c r="B1365" t="str">
        <f t="shared" si="110"/>
        <v>GND</v>
      </c>
      <c r="C1365" t="str">
        <f t="shared" si="111"/>
        <v>U1-GND</v>
      </c>
      <c r="D1365" t="str">
        <f t="shared" si="112"/>
        <v>U1-BP49</v>
      </c>
      <c r="E1365" t="s">
        <v>2084</v>
      </c>
      <c r="F1365" t="s">
        <v>2508</v>
      </c>
      <c r="G1365" t="s">
        <v>294</v>
      </c>
    </row>
    <row r="1366" spans="1:7" x14ac:dyDescent="0.25">
      <c r="A1366" t="str">
        <f t="shared" si="109"/>
        <v>U1-BP59</v>
      </c>
      <c r="B1366" t="str">
        <f t="shared" si="110"/>
        <v>GND</v>
      </c>
      <c r="C1366" t="str">
        <f t="shared" si="111"/>
        <v>U1-GND</v>
      </c>
      <c r="D1366" t="str">
        <f t="shared" si="112"/>
        <v>U1-BP59</v>
      </c>
      <c r="E1366" t="s">
        <v>2084</v>
      </c>
      <c r="F1366" t="s">
        <v>2509</v>
      </c>
      <c r="G1366" t="s">
        <v>294</v>
      </c>
    </row>
    <row r="1367" spans="1:7" x14ac:dyDescent="0.25">
      <c r="A1367" t="str">
        <f t="shared" si="109"/>
        <v>U1-BP69</v>
      </c>
      <c r="B1367" t="str">
        <f t="shared" si="110"/>
        <v>GND</v>
      </c>
      <c r="C1367" t="str">
        <f t="shared" si="111"/>
        <v>U1-GND</v>
      </c>
      <c r="D1367" t="str">
        <f t="shared" si="112"/>
        <v>U1-BP69</v>
      </c>
      <c r="E1367" t="s">
        <v>2084</v>
      </c>
      <c r="F1367" t="s">
        <v>2510</v>
      </c>
      <c r="G1367" t="s">
        <v>294</v>
      </c>
    </row>
    <row r="1368" spans="1:7" x14ac:dyDescent="0.25">
      <c r="A1368" t="str">
        <f t="shared" si="109"/>
        <v>U1-BP78</v>
      </c>
      <c r="B1368" t="str">
        <f t="shared" si="110"/>
        <v>GND</v>
      </c>
      <c r="C1368" t="str">
        <f t="shared" si="111"/>
        <v>U1-GND</v>
      </c>
      <c r="D1368" t="str">
        <f t="shared" si="112"/>
        <v>U1-BP78</v>
      </c>
      <c r="E1368" t="s">
        <v>2084</v>
      </c>
      <c r="F1368" t="s">
        <v>2511</v>
      </c>
      <c r="G1368" t="s">
        <v>294</v>
      </c>
    </row>
    <row r="1369" spans="1:7" x14ac:dyDescent="0.25">
      <c r="A1369" t="str">
        <f t="shared" si="109"/>
        <v>U1-BP89</v>
      </c>
      <c r="B1369" t="str">
        <f t="shared" si="110"/>
        <v>GND</v>
      </c>
      <c r="C1369" t="str">
        <f t="shared" si="111"/>
        <v>U1-GND</v>
      </c>
      <c r="D1369" t="str">
        <f t="shared" si="112"/>
        <v>U1-BP89</v>
      </c>
      <c r="E1369" t="s">
        <v>2084</v>
      </c>
      <c r="F1369" t="s">
        <v>2512</v>
      </c>
      <c r="G1369" t="s">
        <v>294</v>
      </c>
    </row>
    <row r="1370" spans="1:7" x14ac:dyDescent="0.25">
      <c r="A1370" t="str">
        <f t="shared" si="109"/>
        <v>U1-BP99</v>
      </c>
      <c r="B1370" t="str">
        <f t="shared" si="110"/>
        <v>GND</v>
      </c>
      <c r="C1370" t="str">
        <f t="shared" si="111"/>
        <v>U1-GND</v>
      </c>
      <c r="D1370" t="str">
        <f t="shared" si="112"/>
        <v>U1-BP99</v>
      </c>
      <c r="E1370" t="s">
        <v>2084</v>
      </c>
      <c r="F1370" t="s">
        <v>2513</v>
      </c>
      <c r="G1370" t="s">
        <v>294</v>
      </c>
    </row>
    <row r="1371" spans="1:7" x14ac:dyDescent="0.25">
      <c r="A1371" t="str">
        <f t="shared" si="109"/>
        <v>U1-BP109</v>
      </c>
      <c r="B1371" t="str">
        <f t="shared" si="110"/>
        <v>GND</v>
      </c>
      <c r="C1371" t="str">
        <f t="shared" si="111"/>
        <v>U1-GND</v>
      </c>
      <c r="D1371" t="str">
        <f t="shared" si="112"/>
        <v>U1-BP109</v>
      </c>
      <c r="E1371" t="s">
        <v>2084</v>
      </c>
      <c r="F1371" t="s">
        <v>2514</v>
      </c>
      <c r="G1371" t="s">
        <v>294</v>
      </c>
    </row>
    <row r="1372" spans="1:7" x14ac:dyDescent="0.25">
      <c r="A1372" t="str">
        <f t="shared" si="109"/>
        <v>U1-BP118</v>
      </c>
      <c r="B1372" t="str">
        <f t="shared" si="110"/>
        <v>GND</v>
      </c>
      <c r="C1372" t="str">
        <f t="shared" si="111"/>
        <v>U1-GND</v>
      </c>
      <c r="D1372" t="str">
        <f t="shared" si="112"/>
        <v>U1-BP118</v>
      </c>
      <c r="E1372" t="s">
        <v>2084</v>
      </c>
      <c r="F1372" t="s">
        <v>2515</v>
      </c>
      <c r="G1372" t="s">
        <v>294</v>
      </c>
    </row>
    <row r="1373" spans="1:7" x14ac:dyDescent="0.25">
      <c r="A1373" t="str">
        <f t="shared" si="109"/>
        <v>U1-BT1</v>
      </c>
      <c r="B1373" t="str">
        <f t="shared" si="110"/>
        <v>GND</v>
      </c>
      <c r="C1373" t="str">
        <f t="shared" si="111"/>
        <v>U1-GND</v>
      </c>
      <c r="D1373" t="str">
        <f t="shared" si="112"/>
        <v>U1-BT1</v>
      </c>
      <c r="E1373" t="s">
        <v>2084</v>
      </c>
      <c r="F1373" t="s">
        <v>2516</v>
      </c>
      <c r="G1373" t="s">
        <v>294</v>
      </c>
    </row>
    <row r="1374" spans="1:7" x14ac:dyDescent="0.25">
      <c r="A1374" t="str">
        <f t="shared" si="109"/>
        <v>U1-BT3</v>
      </c>
      <c r="B1374" t="str">
        <f t="shared" si="110"/>
        <v>GND</v>
      </c>
      <c r="C1374" t="str">
        <f t="shared" si="111"/>
        <v>U1-GND</v>
      </c>
      <c r="D1374" t="str">
        <f t="shared" si="112"/>
        <v>U1-BT3</v>
      </c>
      <c r="E1374" t="s">
        <v>2084</v>
      </c>
      <c r="F1374" t="s">
        <v>2517</v>
      </c>
      <c r="G1374" t="s">
        <v>294</v>
      </c>
    </row>
    <row r="1375" spans="1:7" x14ac:dyDescent="0.25">
      <c r="A1375" t="str">
        <f t="shared" si="109"/>
        <v>U1-BT5</v>
      </c>
      <c r="B1375" t="str">
        <f t="shared" si="110"/>
        <v>GND</v>
      </c>
      <c r="C1375" t="str">
        <f t="shared" si="111"/>
        <v>U1-GND</v>
      </c>
      <c r="D1375" t="str">
        <f t="shared" si="112"/>
        <v>U1-BT5</v>
      </c>
      <c r="E1375" t="s">
        <v>2084</v>
      </c>
      <c r="F1375" t="s">
        <v>2518</v>
      </c>
      <c r="G1375" t="s">
        <v>294</v>
      </c>
    </row>
    <row r="1376" spans="1:7" x14ac:dyDescent="0.25">
      <c r="A1376" t="str">
        <f t="shared" si="109"/>
        <v>U1-BT13</v>
      </c>
      <c r="B1376" t="str">
        <f t="shared" si="110"/>
        <v>GND</v>
      </c>
      <c r="C1376" t="str">
        <f t="shared" si="111"/>
        <v>U1-GND</v>
      </c>
      <c r="D1376" t="str">
        <f t="shared" si="112"/>
        <v>U1-BT13</v>
      </c>
      <c r="E1376" t="s">
        <v>2084</v>
      </c>
      <c r="F1376" t="s">
        <v>2519</v>
      </c>
      <c r="G1376" t="s">
        <v>294</v>
      </c>
    </row>
    <row r="1377" spans="1:7" x14ac:dyDescent="0.25">
      <c r="A1377" t="str">
        <f t="shared" si="109"/>
        <v>U1-BT123</v>
      </c>
      <c r="B1377" t="str">
        <f t="shared" si="110"/>
        <v>GND</v>
      </c>
      <c r="C1377" t="str">
        <f t="shared" si="111"/>
        <v>U1-GND</v>
      </c>
      <c r="D1377" t="str">
        <f t="shared" si="112"/>
        <v>U1-BT123</v>
      </c>
      <c r="E1377" t="s">
        <v>2084</v>
      </c>
      <c r="F1377" t="s">
        <v>2520</v>
      </c>
      <c r="G1377" t="s">
        <v>294</v>
      </c>
    </row>
    <row r="1378" spans="1:7" x14ac:dyDescent="0.25">
      <c r="A1378" t="str">
        <f t="shared" si="109"/>
        <v>U1-BT131</v>
      </c>
      <c r="B1378" t="str">
        <f t="shared" si="110"/>
        <v>GND</v>
      </c>
      <c r="C1378" t="str">
        <f t="shared" si="111"/>
        <v>U1-GND</v>
      </c>
      <c r="D1378" t="str">
        <f t="shared" si="112"/>
        <v>U1-BT131</v>
      </c>
      <c r="E1378" t="s">
        <v>2084</v>
      </c>
      <c r="F1378" t="s">
        <v>2521</v>
      </c>
      <c r="G1378" t="s">
        <v>294</v>
      </c>
    </row>
    <row r="1379" spans="1:7" x14ac:dyDescent="0.25">
      <c r="A1379" t="str">
        <f t="shared" si="109"/>
        <v>U1-BT133</v>
      </c>
      <c r="B1379" t="str">
        <f t="shared" si="110"/>
        <v>GND</v>
      </c>
      <c r="C1379" t="str">
        <f t="shared" si="111"/>
        <v>U1-GND</v>
      </c>
      <c r="D1379" t="str">
        <f t="shared" si="112"/>
        <v>U1-BT133</v>
      </c>
      <c r="E1379" t="s">
        <v>2084</v>
      </c>
      <c r="F1379" t="s">
        <v>2522</v>
      </c>
      <c r="G1379" t="s">
        <v>294</v>
      </c>
    </row>
    <row r="1380" spans="1:7" x14ac:dyDescent="0.25">
      <c r="A1380" t="str">
        <f t="shared" si="109"/>
        <v>U1-BT135</v>
      </c>
      <c r="B1380" t="str">
        <f t="shared" si="110"/>
        <v>GND</v>
      </c>
      <c r="C1380" t="str">
        <f t="shared" si="111"/>
        <v>U1-GND</v>
      </c>
      <c r="D1380" t="str">
        <f t="shared" si="112"/>
        <v>U1-BT135</v>
      </c>
      <c r="E1380" t="s">
        <v>2084</v>
      </c>
      <c r="F1380" t="s">
        <v>2523</v>
      </c>
      <c r="G1380" t="s">
        <v>294</v>
      </c>
    </row>
    <row r="1381" spans="1:7" x14ac:dyDescent="0.25">
      <c r="A1381" t="str">
        <f t="shared" si="109"/>
        <v>U1-BU102</v>
      </c>
      <c r="B1381" t="str">
        <f t="shared" si="110"/>
        <v>GND</v>
      </c>
      <c r="C1381" t="str">
        <f t="shared" si="111"/>
        <v>U1-GND</v>
      </c>
      <c r="D1381" t="str">
        <f t="shared" si="112"/>
        <v>U1-BU102</v>
      </c>
      <c r="E1381" t="s">
        <v>2084</v>
      </c>
      <c r="F1381" t="s">
        <v>2524</v>
      </c>
      <c r="G1381" t="s">
        <v>294</v>
      </c>
    </row>
    <row r="1382" spans="1:7" x14ac:dyDescent="0.25">
      <c r="A1382" t="str">
        <f t="shared" si="109"/>
        <v>U1-BU112</v>
      </c>
      <c r="B1382" t="str">
        <f t="shared" si="110"/>
        <v>GND</v>
      </c>
      <c r="C1382" t="str">
        <f t="shared" si="111"/>
        <v>U1-GND</v>
      </c>
      <c r="D1382" t="str">
        <f t="shared" si="112"/>
        <v>U1-BU112</v>
      </c>
      <c r="E1382" t="s">
        <v>2084</v>
      </c>
      <c r="F1382" t="s">
        <v>2525</v>
      </c>
      <c r="G1382" t="s">
        <v>294</v>
      </c>
    </row>
    <row r="1383" spans="1:7" x14ac:dyDescent="0.25">
      <c r="A1383" t="str">
        <f t="shared" si="109"/>
        <v>U1-BV5</v>
      </c>
      <c r="B1383" t="str">
        <f t="shared" si="110"/>
        <v>GND</v>
      </c>
      <c r="C1383" t="str">
        <f t="shared" si="111"/>
        <v>U1-GND</v>
      </c>
      <c r="D1383" t="str">
        <f t="shared" si="112"/>
        <v>U1-BV5</v>
      </c>
      <c r="E1383" t="s">
        <v>2084</v>
      </c>
      <c r="F1383" t="s">
        <v>2526</v>
      </c>
      <c r="G1383" t="s">
        <v>294</v>
      </c>
    </row>
    <row r="1384" spans="1:7" x14ac:dyDescent="0.25">
      <c r="A1384" t="str">
        <f t="shared" si="109"/>
        <v>U1-BV7</v>
      </c>
      <c r="B1384" t="str">
        <f t="shared" si="110"/>
        <v>GND</v>
      </c>
      <c r="C1384" t="str">
        <f t="shared" si="111"/>
        <v>U1-GND</v>
      </c>
      <c r="D1384" t="str">
        <f t="shared" si="112"/>
        <v>U1-BV7</v>
      </c>
      <c r="E1384" t="s">
        <v>2084</v>
      </c>
      <c r="F1384" t="s">
        <v>2527</v>
      </c>
      <c r="G1384" t="s">
        <v>294</v>
      </c>
    </row>
    <row r="1385" spans="1:7" x14ac:dyDescent="0.25">
      <c r="A1385" t="str">
        <f t="shared" si="109"/>
        <v>U1-BV10</v>
      </c>
      <c r="B1385" t="str">
        <f t="shared" si="110"/>
        <v>GND</v>
      </c>
      <c r="C1385" t="str">
        <f t="shared" si="111"/>
        <v>U1-GND</v>
      </c>
      <c r="D1385" t="str">
        <f t="shared" si="112"/>
        <v>U1-BV10</v>
      </c>
      <c r="E1385" t="s">
        <v>2084</v>
      </c>
      <c r="F1385" t="s">
        <v>2528</v>
      </c>
      <c r="G1385" t="s">
        <v>294</v>
      </c>
    </row>
    <row r="1386" spans="1:7" x14ac:dyDescent="0.25">
      <c r="A1386" t="str">
        <f t="shared" si="109"/>
        <v>U1-BV13</v>
      </c>
      <c r="B1386" t="str">
        <f t="shared" si="110"/>
        <v>GND</v>
      </c>
      <c r="C1386" t="str">
        <f t="shared" si="111"/>
        <v>U1-GND</v>
      </c>
      <c r="D1386" t="str">
        <f t="shared" si="112"/>
        <v>U1-BV13</v>
      </c>
      <c r="E1386" t="s">
        <v>2084</v>
      </c>
      <c r="F1386" t="s">
        <v>2529</v>
      </c>
      <c r="G1386" t="s">
        <v>294</v>
      </c>
    </row>
    <row r="1387" spans="1:7" x14ac:dyDescent="0.25">
      <c r="A1387" t="str">
        <f t="shared" si="109"/>
        <v>U1-BV123</v>
      </c>
      <c r="B1387" t="str">
        <f t="shared" si="110"/>
        <v>GND</v>
      </c>
      <c r="C1387" t="str">
        <f t="shared" si="111"/>
        <v>U1-GND</v>
      </c>
      <c r="D1387" t="str">
        <f t="shared" si="112"/>
        <v>U1-BV123</v>
      </c>
      <c r="E1387" t="s">
        <v>2084</v>
      </c>
      <c r="F1387" t="s">
        <v>2530</v>
      </c>
      <c r="G1387" t="s">
        <v>294</v>
      </c>
    </row>
    <row r="1388" spans="1:7" x14ac:dyDescent="0.25">
      <c r="A1388" t="str">
        <f t="shared" si="109"/>
        <v>U1-BV126</v>
      </c>
      <c r="B1388" t="str">
        <f t="shared" si="110"/>
        <v>GND</v>
      </c>
      <c r="C1388" t="str">
        <f t="shared" si="111"/>
        <v>U1-GND</v>
      </c>
      <c r="D1388" t="str">
        <f t="shared" si="112"/>
        <v>U1-BV126</v>
      </c>
      <c r="E1388" t="s">
        <v>2084</v>
      </c>
      <c r="F1388" t="s">
        <v>2531</v>
      </c>
      <c r="G1388" t="s">
        <v>294</v>
      </c>
    </row>
    <row r="1389" spans="1:7" x14ac:dyDescent="0.25">
      <c r="A1389" t="str">
        <f t="shared" si="109"/>
        <v>U1-BV129</v>
      </c>
      <c r="B1389" t="str">
        <f t="shared" si="110"/>
        <v>GND</v>
      </c>
      <c r="C1389" t="str">
        <f t="shared" si="111"/>
        <v>U1-GND</v>
      </c>
      <c r="D1389" t="str">
        <f t="shared" si="112"/>
        <v>U1-BV129</v>
      </c>
      <c r="E1389" t="s">
        <v>2084</v>
      </c>
      <c r="F1389" t="s">
        <v>2532</v>
      </c>
      <c r="G1389" t="s">
        <v>294</v>
      </c>
    </row>
    <row r="1390" spans="1:7" x14ac:dyDescent="0.25">
      <c r="A1390" t="str">
        <f t="shared" si="109"/>
        <v>U1-BV131</v>
      </c>
      <c r="B1390" t="str">
        <f t="shared" si="110"/>
        <v>GND</v>
      </c>
      <c r="C1390" t="str">
        <f t="shared" si="111"/>
        <v>U1-GND</v>
      </c>
      <c r="D1390" t="str">
        <f t="shared" si="112"/>
        <v>U1-BV131</v>
      </c>
      <c r="E1390" t="s">
        <v>2084</v>
      </c>
      <c r="F1390" t="s">
        <v>2533</v>
      </c>
      <c r="G1390" t="s">
        <v>294</v>
      </c>
    </row>
    <row r="1391" spans="1:7" x14ac:dyDescent="0.25">
      <c r="A1391" t="str">
        <f t="shared" si="109"/>
        <v>U1-BW22</v>
      </c>
      <c r="B1391" t="str">
        <f t="shared" si="110"/>
        <v>GND</v>
      </c>
      <c r="C1391" t="str">
        <f t="shared" si="111"/>
        <v>U1-GND</v>
      </c>
      <c r="D1391" t="str">
        <f t="shared" si="112"/>
        <v>U1-BW22</v>
      </c>
      <c r="E1391" t="s">
        <v>2084</v>
      </c>
      <c r="F1391" t="s">
        <v>2534</v>
      </c>
      <c r="G1391" t="s">
        <v>294</v>
      </c>
    </row>
    <row r="1392" spans="1:7" x14ac:dyDescent="0.25">
      <c r="A1392" t="str">
        <f t="shared" si="109"/>
        <v>U1-BW31</v>
      </c>
      <c r="B1392" t="str">
        <f t="shared" si="110"/>
        <v>GND</v>
      </c>
      <c r="C1392" t="str">
        <f t="shared" si="111"/>
        <v>U1-GND</v>
      </c>
      <c r="D1392" t="str">
        <f t="shared" si="112"/>
        <v>U1-BW31</v>
      </c>
      <c r="E1392" t="s">
        <v>2084</v>
      </c>
      <c r="F1392" t="s">
        <v>2535</v>
      </c>
      <c r="G1392" t="s">
        <v>294</v>
      </c>
    </row>
    <row r="1393" spans="1:7" x14ac:dyDescent="0.25">
      <c r="A1393" t="str">
        <f t="shared" si="109"/>
        <v>U1-BW41</v>
      </c>
      <c r="B1393" t="str">
        <f t="shared" si="110"/>
        <v>GND</v>
      </c>
      <c r="C1393" t="str">
        <f t="shared" si="111"/>
        <v>U1-GND</v>
      </c>
      <c r="D1393" t="str">
        <f t="shared" si="112"/>
        <v>U1-BW41</v>
      </c>
      <c r="E1393" t="s">
        <v>2084</v>
      </c>
      <c r="F1393" t="s">
        <v>2536</v>
      </c>
      <c r="G1393" t="s">
        <v>294</v>
      </c>
    </row>
    <row r="1394" spans="1:7" x14ac:dyDescent="0.25">
      <c r="A1394" t="str">
        <f t="shared" si="109"/>
        <v>U1-BW52</v>
      </c>
      <c r="B1394" t="str">
        <f t="shared" si="110"/>
        <v>GND</v>
      </c>
      <c r="C1394" t="str">
        <f t="shared" si="111"/>
        <v>U1-GND</v>
      </c>
      <c r="D1394" t="str">
        <f t="shared" si="112"/>
        <v>U1-BW52</v>
      </c>
      <c r="E1394" t="s">
        <v>2084</v>
      </c>
      <c r="F1394" t="s">
        <v>2537</v>
      </c>
      <c r="G1394" t="s">
        <v>294</v>
      </c>
    </row>
    <row r="1395" spans="1:7" x14ac:dyDescent="0.25">
      <c r="A1395" t="str">
        <f t="shared" si="109"/>
        <v>U1-BW62</v>
      </c>
      <c r="B1395" t="str">
        <f t="shared" si="110"/>
        <v>GND</v>
      </c>
      <c r="C1395" t="str">
        <f t="shared" si="111"/>
        <v>U1-GND</v>
      </c>
      <c r="D1395" t="str">
        <f t="shared" si="112"/>
        <v>U1-BW62</v>
      </c>
      <c r="E1395" t="s">
        <v>2084</v>
      </c>
      <c r="F1395" t="s">
        <v>2538</v>
      </c>
      <c r="G1395" t="s">
        <v>294</v>
      </c>
    </row>
    <row r="1396" spans="1:7" x14ac:dyDescent="0.25">
      <c r="A1396" t="str">
        <f t="shared" si="109"/>
        <v>U1-BW71</v>
      </c>
      <c r="B1396" t="str">
        <f t="shared" si="110"/>
        <v>GND</v>
      </c>
      <c r="C1396" t="str">
        <f t="shared" si="111"/>
        <v>U1-GND</v>
      </c>
      <c r="D1396" t="str">
        <f t="shared" si="112"/>
        <v>U1-BW71</v>
      </c>
      <c r="E1396" t="s">
        <v>2084</v>
      </c>
      <c r="F1396" t="s">
        <v>2539</v>
      </c>
      <c r="G1396" t="s">
        <v>294</v>
      </c>
    </row>
    <row r="1397" spans="1:7" x14ac:dyDescent="0.25">
      <c r="A1397" t="str">
        <f t="shared" si="109"/>
        <v>U1-BW81</v>
      </c>
      <c r="B1397" t="str">
        <f t="shared" si="110"/>
        <v>GND</v>
      </c>
      <c r="C1397" t="str">
        <f t="shared" si="111"/>
        <v>U1-GND</v>
      </c>
      <c r="D1397" t="str">
        <f t="shared" si="112"/>
        <v>U1-BW81</v>
      </c>
      <c r="E1397" t="s">
        <v>2084</v>
      </c>
      <c r="F1397" t="s">
        <v>2540</v>
      </c>
      <c r="G1397" t="s">
        <v>294</v>
      </c>
    </row>
    <row r="1398" spans="1:7" x14ac:dyDescent="0.25">
      <c r="A1398" t="str">
        <f t="shared" si="109"/>
        <v>U1-BW92</v>
      </c>
      <c r="B1398" t="str">
        <f t="shared" si="110"/>
        <v>GND</v>
      </c>
      <c r="C1398" t="str">
        <f t="shared" si="111"/>
        <v>U1-GND</v>
      </c>
      <c r="D1398" t="str">
        <f t="shared" si="112"/>
        <v>U1-BW92</v>
      </c>
      <c r="E1398" t="s">
        <v>2084</v>
      </c>
      <c r="F1398" t="s">
        <v>2541</v>
      </c>
      <c r="G1398" t="s">
        <v>294</v>
      </c>
    </row>
    <row r="1399" spans="1:7" x14ac:dyDescent="0.25">
      <c r="A1399" t="str">
        <f t="shared" si="109"/>
        <v>U1-BY1</v>
      </c>
      <c r="B1399" t="str">
        <f t="shared" si="110"/>
        <v>GND</v>
      </c>
      <c r="C1399" t="str">
        <f t="shared" si="111"/>
        <v>U1-GND</v>
      </c>
      <c r="D1399" t="str">
        <f t="shared" si="112"/>
        <v>U1-BY1</v>
      </c>
      <c r="E1399" t="s">
        <v>2084</v>
      </c>
      <c r="F1399" t="s">
        <v>2542</v>
      </c>
      <c r="G1399" t="s">
        <v>294</v>
      </c>
    </row>
    <row r="1400" spans="1:7" x14ac:dyDescent="0.25">
      <c r="A1400" t="str">
        <f t="shared" si="109"/>
        <v>U1-BY3</v>
      </c>
      <c r="B1400" t="str">
        <f t="shared" si="110"/>
        <v>GND</v>
      </c>
      <c r="C1400" t="str">
        <f t="shared" si="111"/>
        <v>U1-GND</v>
      </c>
      <c r="D1400" t="str">
        <f t="shared" si="112"/>
        <v>U1-BY3</v>
      </c>
      <c r="E1400" t="s">
        <v>2084</v>
      </c>
      <c r="F1400" t="s">
        <v>2543</v>
      </c>
      <c r="G1400" t="s">
        <v>294</v>
      </c>
    </row>
    <row r="1401" spans="1:7" x14ac:dyDescent="0.25">
      <c r="A1401" t="str">
        <f t="shared" si="109"/>
        <v>U1-BY5</v>
      </c>
      <c r="B1401" t="str">
        <f t="shared" si="110"/>
        <v>GND</v>
      </c>
      <c r="C1401" t="str">
        <f t="shared" si="111"/>
        <v>U1-GND</v>
      </c>
      <c r="D1401" t="str">
        <f t="shared" si="112"/>
        <v>U1-BY5</v>
      </c>
      <c r="E1401" t="s">
        <v>2084</v>
      </c>
      <c r="F1401" t="s">
        <v>2544</v>
      </c>
      <c r="G1401" t="s">
        <v>294</v>
      </c>
    </row>
    <row r="1402" spans="1:7" x14ac:dyDescent="0.25">
      <c r="A1402" t="str">
        <f t="shared" si="109"/>
        <v>U1-BY13</v>
      </c>
      <c r="B1402" t="str">
        <f t="shared" si="110"/>
        <v>GND</v>
      </c>
      <c r="C1402" t="str">
        <f t="shared" si="111"/>
        <v>U1-GND</v>
      </c>
      <c r="D1402" t="str">
        <f t="shared" si="112"/>
        <v>U1-BY13</v>
      </c>
      <c r="E1402" t="s">
        <v>2084</v>
      </c>
      <c r="F1402" t="s">
        <v>2545</v>
      </c>
      <c r="G1402" t="s">
        <v>294</v>
      </c>
    </row>
    <row r="1403" spans="1:7" x14ac:dyDescent="0.25">
      <c r="A1403" t="str">
        <f t="shared" si="109"/>
        <v>U1-BY123</v>
      </c>
      <c r="B1403" t="str">
        <f t="shared" si="110"/>
        <v>GND</v>
      </c>
      <c r="C1403" t="str">
        <f t="shared" si="111"/>
        <v>U1-GND</v>
      </c>
      <c r="D1403" t="str">
        <f t="shared" si="112"/>
        <v>U1-BY123</v>
      </c>
      <c r="E1403" t="s">
        <v>2084</v>
      </c>
      <c r="F1403" t="s">
        <v>2546</v>
      </c>
      <c r="G1403" t="s">
        <v>294</v>
      </c>
    </row>
    <row r="1404" spans="1:7" x14ac:dyDescent="0.25">
      <c r="A1404" t="str">
        <f t="shared" si="109"/>
        <v>U1-BY131</v>
      </c>
      <c r="B1404" t="str">
        <f t="shared" si="110"/>
        <v>GND</v>
      </c>
      <c r="C1404" t="str">
        <f t="shared" si="111"/>
        <v>U1-GND</v>
      </c>
      <c r="D1404" t="str">
        <f t="shared" si="112"/>
        <v>U1-BY131</v>
      </c>
      <c r="E1404" t="s">
        <v>2084</v>
      </c>
      <c r="F1404" t="s">
        <v>2547</v>
      </c>
      <c r="G1404" t="s">
        <v>294</v>
      </c>
    </row>
    <row r="1405" spans="1:7" x14ac:dyDescent="0.25">
      <c r="A1405" t="str">
        <f t="shared" si="109"/>
        <v>U1-BY133</v>
      </c>
      <c r="B1405" t="str">
        <f t="shared" si="110"/>
        <v>GND</v>
      </c>
      <c r="C1405" t="str">
        <f t="shared" si="111"/>
        <v>U1-GND</v>
      </c>
      <c r="D1405" t="str">
        <f t="shared" si="112"/>
        <v>U1-BY133</v>
      </c>
      <c r="E1405" t="s">
        <v>2084</v>
      </c>
      <c r="F1405" t="s">
        <v>2548</v>
      </c>
      <c r="G1405" t="s">
        <v>294</v>
      </c>
    </row>
    <row r="1406" spans="1:7" x14ac:dyDescent="0.25">
      <c r="A1406" t="str">
        <f t="shared" si="109"/>
        <v>U1-BY135</v>
      </c>
      <c r="B1406" t="str">
        <f t="shared" si="110"/>
        <v>GND</v>
      </c>
      <c r="C1406" t="str">
        <f t="shared" si="111"/>
        <v>U1-GND</v>
      </c>
      <c r="D1406" t="str">
        <f t="shared" si="112"/>
        <v>U1-BY135</v>
      </c>
      <c r="E1406" t="s">
        <v>2084</v>
      </c>
      <c r="F1406" t="s">
        <v>2549</v>
      </c>
      <c r="G1406" t="s">
        <v>294</v>
      </c>
    </row>
    <row r="1407" spans="1:7" x14ac:dyDescent="0.25">
      <c r="A1407" t="str">
        <f t="shared" si="109"/>
        <v>U1-CA19</v>
      </c>
      <c r="B1407" t="str">
        <f t="shared" si="110"/>
        <v>GND</v>
      </c>
      <c r="C1407" t="str">
        <f t="shared" si="111"/>
        <v>U1-GND</v>
      </c>
      <c r="D1407" t="str">
        <f t="shared" si="112"/>
        <v>U1-CA19</v>
      </c>
      <c r="E1407" t="s">
        <v>2084</v>
      </c>
      <c r="F1407" t="s">
        <v>2550</v>
      </c>
      <c r="G1407" t="s">
        <v>294</v>
      </c>
    </row>
    <row r="1408" spans="1:7" x14ac:dyDescent="0.25">
      <c r="A1408" t="str">
        <f t="shared" si="109"/>
        <v>U1-CA28</v>
      </c>
      <c r="B1408" t="str">
        <f t="shared" si="110"/>
        <v>GND</v>
      </c>
      <c r="C1408" t="str">
        <f t="shared" si="111"/>
        <v>U1-GND</v>
      </c>
      <c r="D1408" t="str">
        <f t="shared" si="112"/>
        <v>U1-CA28</v>
      </c>
      <c r="E1408" t="s">
        <v>2084</v>
      </c>
      <c r="F1408" t="s">
        <v>2551</v>
      </c>
      <c r="G1408" t="s">
        <v>294</v>
      </c>
    </row>
    <row r="1409" spans="1:7" x14ac:dyDescent="0.25">
      <c r="A1409" t="str">
        <f t="shared" si="109"/>
        <v>U1-CB5</v>
      </c>
      <c r="B1409" t="str">
        <f t="shared" si="110"/>
        <v>GND</v>
      </c>
      <c r="C1409" t="str">
        <f t="shared" si="111"/>
        <v>U1-GND</v>
      </c>
      <c r="D1409" t="str">
        <f t="shared" si="112"/>
        <v>U1-CB5</v>
      </c>
      <c r="E1409" t="s">
        <v>2084</v>
      </c>
      <c r="F1409" t="s">
        <v>2552</v>
      </c>
      <c r="G1409" t="s">
        <v>294</v>
      </c>
    </row>
    <row r="1410" spans="1:7" x14ac:dyDescent="0.25">
      <c r="A1410" t="str">
        <f t="shared" si="109"/>
        <v>U1-CB7</v>
      </c>
      <c r="B1410" t="str">
        <f t="shared" si="110"/>
        <v>GND</v>
      </c>
      <c r="C1410" t="str">
        <f t="shared" si="111"/>
        <v>U1-GND</v>
      </c>
      <c r="D1410" t="str">
        <f t="shared" si="112"/>
        <v>U1-CB7</v>
      </c>
      <c r="E1410" t="s">
        <v>2084</v>
      </c>
      <c r="F1410" t="s">
        <v>2553</v>
      </c>
      <c r="G1410" t="s">
        <v>294</v>
      </c>
    </row>
    <row r="1411" spans="1:7" x14ac:dyDescent="0.25">
      <c r="A1411" t="str">
        <f t="shared" si="109"/>
        <v>U1-CB10</v>
      </c>
      <c r="B1411" t="str">
        <f t="shared" si="110"/>
        <v>GND</v>
      </c>
      <c r="C1411" t="str">
        <f t="shared" si="111"/>
        <v>U1-GND</v>
      </c>
      <c r="D1411" t="str">
        <f t="shared" si="112"/>
        <v>U1-CB10</v>
      </c>
      <c r="E1411" t="s">
        <v>2084</v>
      </c>
      <c r="F1411" t="s">
        <v>2554</v>
      </c>
      <c r="G1411" t="s">
        <v>294</v>
      </c>
    </row>
    <row r="1412" spans="1:7" x14ac:dyDescent="0.25">
      <c r="A1412" t="str">
        <f t="shared" si="109"/>
        <v>U1-CB13</v>
      </c>
      <c r="B1412" t="str">
        <f t="shared" si="110"/>
        <v>GND</v>
      </c>
      <c r="C1412" t="str">
        <f t="shared" si="111"/>
        <v>U1-GND</v>
      </c>
      <c r="D1412" t="str">
        <f t="shared" si="112"/>
        <v>U1-CB13</v>
      </c>
      <c r="E1412" t="s">
        <v>2084</v>
      </c>
      <c r="F1412" t="s">
        <v>2555</v>
      </c>
      <c r="G1412" t="s">
        <v>294</v>
      </c>
    </row>
    <row r="1413" spans="1:7" x14ac:dyDescent="0.25">
      <c r="A1413" t="str">
        <f t="shared" si="109"/>
        <v>U1-CB123</v>
      </c>
      <c r="B1413" t="str">
        <f t="shared" si="110"/>
        <v>GND</v>
      </c>
      <c r="C1413" t="str">
        <f t="shared" si="111"/>
        <v>U1-GND</v>
      </c>
      <c r="D1413" t="str">
        <f t="shared" si="112"/>
        <v>U1-CB123</v>
      </c>
      <c r="E1413" t="s">
        <v>2084</v>
      </c>
      <c r="F1413" t="s">
        <v>2556</v>
      </c>
      <c r="G1413" t="s">
        <v>294</v>
      </c>
    </row>
    <row r="1414" spans="1:7" x14ac:dyDescent="0.25">
      <c r="A1414" t="str">
        <f t="shared" ref="A1414:A1477" si="113">$E1414&amp;"-"&amp;$F1414</f>
        <v>U1-CB126</v>
      </c>
      <c r="B1414" t="str">
        <f t="shared" ref="B1414:B1477" si="114">IF(OR(E1414=$A$2,E1414=$B$2,E1414=$C$2,E1414=$D$2),"--",G1414)</f>
        <v>GND</v>
      </c>
      <c r="C1414" t="str">
        <f t="shared" ref="C1414:C1477" si="115">$E1414&amp;"-"&amp;$G1414</f>
        <v>U1-GND</v>
      </c>
      <c r="D1414" t="str">
        <f t="shared" ref="D1414:D1477" si="116">A1414</f>
        <v>U1-CB126</v>
      </c>
      <c r="E1414" t="s">
        <v>2084</v>
      </c>
      <c r="F1414" t="s">
        <v>2557</v>
      </c>
      <c r="G1414" t="s">
        <v>294</v>
      </c>
    </row>
    <row r="1415" spans="1:7" x14ac:dyDescent="0.25">
      <c r="A1415" t="str">
        <f t="shared" si="113"/>
        <v>U1-CB129</v>
      </c>
      <c r="B1415" t="str">
        <f t="shared" si="114"/>
        <v>GND</v>
      </c>
      <c r="C1415" t="str">
        <f t="shared" si="115"/>
        <v>U1-GND</v>
      </c>
      <c r="D1415" t="str">
        <f t="shared" si="116"/>
        <v>U1-CB129</v>
      </c>
      <c r="E1415" t="s">
        <v>2084</v>
      </c>
      <c r="F1415" t="s">
        <v>2558</v>
      </c>
      <c r="G1415" t="s">
        <v>294</v>
      </c>
    </row>
    <row r="1416" spans="1:7" x14ac:dyDescent="0.25">
      <c r="A1416" t="str">
        <f t="shared" si="113"/>
        <v>U1-CB131</v>
      </c>
      <c r="B1416" t="str">
        <f t="shared" si="114"/>
        <v>GND</v>
      </c>
      <c r="C1416" t="str">
        <f t="shared" si="115"/>
        <v>U1-GND</v>
      </c>
      <c r="D1416" t="str">
        <f t="shared" si="116"/>
        <v>U1-CB131</v>
      </c>
      <c r="E1416" t="s">
        <v>2084</v>
      </c>
      <c r="F1416" t="s">
        <v>2559</v>
      </c>
      <c r="G1416" t="s">
        <v>294</v>
      </c>
    </row>
    <row r="1417" spans="1:7" x14ac:dyDescent="0.25">
      <c r="A1417" t="str">
        <f t="shared" si="113"/>
        <v>U1-CC38</v>
      </c>
      <c r="B1417" t="str">
        <f t="shared" si="114"/>
        <v>GND</v>
      </c>
      <c r="C1417" t="str">
        <f t="shared" si="115"/>
        <v>U1-GND</v>
      </c>
      <c r="D1417" t="str">
        <f t="shared" si="116"/>
        <v>U1-CC38</v>
      </c>
      <c r="E1417" t="s">
        <v>2084</v>
      </c>
      <c r="F1417" t="s">
        <v>2560</v>
      </c>
      <c r="G1417" t="s">
        <v>294</v>
      </c>
    </row>
    <row r="1418" spans="1:7" x14ac:dyDescent="0.25">
      <c r="A1418" t="str">
        <f t="shared" si="113"/>
        <v>U1-CC49</v>
      </c>
      <c r="B1418" t="str">
        <f t="shared" si="114"/>
        <v>GND</v>
      </c>
      <c r="C1418" t="str">
        <f t="shared" si="115"/>
        <v>U1-GND</v>
      </c>
      <c r="D1418" t="str">
        <f t="shared" si="116"/>
        <v>U1-CC49</v>
      </c>
      <c r="E1418" t="s">
        <v>2084</v>
      </c>
      <c r="F1418" t="s">
        <v>2561</v>
      </c>
      <c r="G1418" t="s">
        <v>294</v>
      </c>
    </row>
    <row r="1419" spans="1:7" x14ac:dyDescent="0.25">
      <c r="A1419" t="str">
        <f t="shared" si="113"/>
        <v>U1-CC59</v>
      </c>
      <c r="B1419" t="str">
        <f t="shared" si="114"/>
        <v>GND</v>
      </c>
      <c r="C1419" t="str">
        <f t="shared" si="115"/>
        <v>U1-GND</v>
      </c>
      <c r="D1419" t="str">
        <f t="shared" si="116"/>
        <v>U1-CC59</v>
      </c>
      <c r="E1419" t="s">
        <v>2084</v>
      </c>
      <c r="F1419" t="s">
        <v>2562</v>
      </c>
      <c r="G1419" t="s">
        <v>294</v>
      </c>
    </row>
    <row r="1420" spans="1:7" x14ac:dyDescent="0.25">
      <c r="A1420" t="str">
        <f t="shared" si="113"/>
        <v>U1-CC69</v>
      </c>
      <c r="B1420" t="str">
        <f t="shared" si="114"/>
        <v>GND</v>
      </c>
      <c r="C1420" t="str">
        <f t="shared" si="115"/>
        <v>U1-GND</v>
      </c>
      <c r="D1420" t="str">
        <f t="shared" si="116"/>
        <v>U1-CC69</v>
      </c>
      <c r="E1420" t="s">
        <v>2084</v>
      </c>
      <c r="F1420" t="s">
        <v>2563</v>
      </c>
      <c r="G1420" t="s">
        <v>294</v>
      </c>
    </row>
    <row r="1421" spans="1:7" x14ac:dyDescent="0.25">
      <c r="A1421" t="str">
        <f t="shared" si="113"/>
        <v>U1-CC78</v>
      </c>
      <c r="B1421" t="str">
        <f t="shared" si="114"/>
        <v>GND</v>
      </c>
      <c r="C1421" t="str">
        <f t="shared" si="115"/>
        <v>U1-GND</v>
      </c>
      <c r="D1421" t="str">
        <f t="shared" si="116"/>
        <v>U1-CC78</v>
      </c>
      <c r="E1421" t="s">
        <v>2084</v>
      </c>
      <c r="F1421" t="s">
        <v>2564</v>
      </c>
      <c r="G1421" t="s">
        <v>294</v>
      </c>
    </row>
    <row r="1422" spans="1:7" x14ac:dyDescent="0.25">
      <c r="A1422" t="str">
        <f t="shared" si="113"/>
        <v>U1-CC89</v>
      </c>
      <c r="B1422" t="str">
        <f t="shared" si="114"/>
        <v>GND</v>
      </c>
      <c r="C1422" t="str">
        <f t="shared" si="115"/>
        <v>U1-GND</v>
      </c>
      <c r="D1422" t="str">
        <f t="shared" si="116"/>
        <v>U1-CC89</v>
      </c>
      <c r="E1422" t="s">
        <v>2084</v>
      </c>
      <c r="F1422" t="s">
        <v>2565</v>
      </c>
      <c r="G1422" t="s">
        <v>294</v>
      </c>
    </row>
    <row r="1423" spans="1:7" x14ac:dyDescent="0.25">
      <c r="A1423" t="str">
        <f t="shared" si="113"/>
        <v>U1-CC99</v>
      </c>
      <c r="B1423" t="str">
        <f t="shared" si="114"/>
        <v>GND</v>
      </c>
      <c r="C1423" t="str">
        <f t="shared" si="115"/>
        <v>U1-GND</v>
      </c>
      <c r="D1423" t="str">
        <f t="shared" si="116"/>
        <v>U1-CC99</v>
      </c>
      <c r="E1423" t="s">
        <v>2084</v>
      </c>
      <c r="F1423" t="s">
        <v>2566</v>
      </c>
      <c r="G1423" t="s">
        <v>294</v>
      </c>
    </row>
    <row r="1424" spans="1:7" x14ac:dyDescent="0.25">
      <c r="A1424" t="str">
        <f t="shared" si="113"/>
        <v>U1-CC109</v>
      </c>
      <c r="B1424" t="str">
        <f t="shared" si="114"/>
        <v>GND</v>
      </c>
      <c r="C1424" t="str">
        <f t="shared" si="115"/>
        <v>U1-GND</v>
      </c>
      <c r="D1424" t="str">
        <f t="shared" si="116"/>
        <v>U1-CC109</v>
      </c>
      <c r="E1424" t="s">
        <v>2084</v>
      </c>
      <c r="F1424" t="s">
        <v>2567</v>
      </c>
      <c r="G1424" t="s">
        <v>294</v>
      </c>
    </row>
    <row r="1425" spans="1:7" x14ac:dyDescent="0.25">
      <c r="A1425" t="str">
        <f t="shared" si="113"/>
        <v>U1-CC112</v>
      </c>
      <c r="B1425" t="str">
        <f t="shared" si="114"/>
        <v>GND</v>
      </c>
      <c r="C1425" t="str">
        <f t="shared" si="115"/>
        <v>U1-GND</v>
      </c>
      <c r="D1425" t="str">
        <f t="shared" si="116"/>
        <v>U1-CC112</v>
      </c>
      <c r="E1425" t="s">
        <v>2084</v>
      </c>
      <c r="F1425" t="s">
        <v>2568</v>
      </c>
      <c r="G1425" t="s">
        <v>294</v>
      </c>
    </row>
    <row r="1426" spans="1:7" x14ac:dyDescent="0.25">
      <c r="A1426" t="str">
        <f t="shared" si="113"/>
        <v>U1-CC118</v>
      </c>
      <c r="B1426" t="str">
        <f t="shared" si="114"/>
        <v>GND</v>
      </c>
      <c r="C1426" t="str">
        <f t="shared" si="115"/>
        <v>U1-GND</v>
      </c>
      <c r="D1426" t="str">
        <f t="shared" si="116"/>
        <v>U1-CC118</v>
      </c>
      <c r="E1426" t="s">
        <v>2084</v>
      </c>
      <c r="F1426" t="s">
        <v>2569</v>
      </c>
      <c r="G1426" t="s">
        <v>294</v>
      </c>
    </row>
    <row r="1427" spans="1:7" x14ac:dyDescent="0.25">
      <c r="A1427" t="str">
        <f t="shared" si="113"/>
        <v>U1-CE1</v>
      </c>
      <c r="B1427" t="str">
        <f t="shared" si="114"/>
        <v>GND</v>
      </c>
      <c r="C1427" t="str">
        <f t="shared" si="115"/>
        <v>U1-GND</v>
      </c>
      <c r="D1427" t="str">
        <f t="shared" si="116"/>
        <v>U1-CE1</v>
      </c>
      <c r="E1427" t="s">
        <v>2084</v>
      </c>
      <c r="F1427" t="s">
        <v>2570</v>
      </c>
      <c r="G1427" t="s">
        <v>294</v>
      </c>
    </row>
    <row r="1428" spans="1:7" x14ac:dyDescent="0.25">
      <c r="A1428" t="str">
        <f t="shared" si="113"/>
        <v>U1-CE3</v>
      </c>
      <c r="B1428" t="str">
        <f t="shared" si="114"/>
        <v>GND</v>
      </c>
      <c r="C1428" t="str">
        <f t="shared" si="115"/>
        <v>U1-GND</v>
      </c>
      <c r="D1428" t="str">
        <f t="shared" si="116"/>
        <v>U1-CE3</v>
      </c>
      <c r="E1428" t="s">
        <v>2084</v>
      </c>
      <c r="F1428" t="s">
        <v>2571</v>
      </c>
      <c r="G1428" t="s">
        <v>294</v>
      </c>
    </row>
    <row r="1429" spans="1:7" x14ac:dyDescent="0.25">
      <c r="A1429" t="str">
        <f t="shared" si="113"/>
        <v>U1-CE5</v>
      </c>
      <c r="B1429" t="str">
        <f t="shared" si="114"/>
        <v>GND</v>
      </c>
      <c r="C1429" t="str">
        <f t="shared" si="115"/>
        <v>U1-GND</v>
      </c>
      <c r="D1429" t="str">
        <f t="shared" si="116"/>
        <v>U1-CE5</v>
      </c>
      <c r="E1429" t="s">
        <v>2084</v>
      </c>
      <c r="F1429" t="s">
        <v>2572</v>
      </c>
      <c r="G1429" t="s">
        <v>294</v>
      </c>
    </row>
    <row r="1430" spans="1:7" x14ac:dyDescent="0.25">
      <c r="A1430" t="str">
        <f t="shared" si="113"/>
        <v>U1-CH9</v>
      </c>
      <c r="B1430" t="str">
        <f t="shared" si="114"/>
        <v>GND</v>
      </c>
      <c r="C1430" t="str">
        <f t="shared" si="115"/>
        <v>U1-GND</v>
      </c>
      <c r="D1430" t="str">
        <f t="shared" si="116"/>
        <v>U1-CH9</v>
      </c>
      <c r="E1430" t="s">
        <v>2084</v>
      </c>
      <c r="F1430" t="s">
        <v>2573</v>
      </c>
      <c r="G1430" t="s">
        <v>294</v>
      </c>
    </row>
    <row r="1431" spans="1:7" x14ac:dyDescent="0.25">
      <c r="A1431" t="str">
        <f t="shared" si="113"/>
        <v>U1-CH19</v>
      </c>
      <c r="B1431" t="str">
        <f t="shared" si="114"/>
        <v>GND</v>
      </c>
      <c r="C1431" t="str">
        <f t="shared" si="115"/>
        <v>U1-GND</v>
      </c>
      <c r="D1431" t="str">
        <f t="shared" si="116"/>
        <v>U1-CH19</v>
      </c>
      <c r="E1431" t="s">
        <v>2084</v>
      </c>
      <c r="F1431" t="s">
        <v>2574</v>
      </c>
      <c r="G1431" t="s">
        <v>294</v>
      </c>
    </row>
    <row r="1432" spans="1:7" x14ac:dyDescent="0.25">
      <c r="A1432" t="str">
        <f t="shared" si="113"/>
        <v>U1-CH28</v>
      </c>
      <c r="B1432" t="str">
        <f t="shared" si="114"/>
        <v>GND</v>
      </c>
      <c r="C1432" t="str">
        <f t="shared" si="115"/>
        <v>U1-GND</v>
      </c>
      <c r="D1432" t="str">
        <f t="shared" si="116"/>
        <v>U1-CH28</v>
      </c>
      <c r="E1432" t="s">
        <v>2084</v>
      </c>
      <c r="F1432" t="s">
        <v>2575</v>
      </c>
      <c r="G1432" t="s">
        <v>294</v>
      </c>
    </row>
    <row r="1433" spans="1:7" x14ac:dyDescent="0.25">
      <c r="A1433" t="str">
        <f t="shared" si="113"/>
        <v>U1-CH102</v>
      </c>
      <c r="B1433" t="str">
        <f t="shared" si="114"/>
        <v>GND</v>
      </c>
      <c r="C1433" t="str">
        <f t="shared" si="115"/>
        <v>U1-GND</v>
      </c>
      <c r="D1433" t="str">
        <f t="shared" si="116"/>
        <v>U1-CH102</v>
      </c>
      <c r="E1433" t="s">
        <v>2084</v>
      </c>
      <c r="F1433" t="s">
        <v>2576</v>
      </c>
      <c r="G1433" t="s">
        <v>294</v>
      </c>
    </row>
    <row r="1434" spans="1:7" x14ac:dyDescent="0.25">
      <c r="A1434" t="str">
        <f t="shared" si="113"/>
        <v>U1-CH112</v>
      </c>
      <c r="B1434" t="str">
        <f t="shared" si="114"/>
        <v>GND</v>
      </c>
      <c r="C1434" t="str">
        <f t="shared" si="115"/>
        <v>U1-GND</v>
      </c>
      <c r="D1434" t="str">
        <f t="shared" si="116"/>
        <v>U1-CH112</v>
      </c>
      <c r="E1434" t="s">
        <v>2084</v>
      </c>
      <c r="F1434" t="s">
        <v>2577</v>
      </c>
      <c r="G1434" t="s">
        <v>294</v>
      </c>
    </row>
    <row r="1435" spans="1:7" x14ac:dyDescent="0.25">
      <c r="A1435" t="str">
        <f t="shared" si="113"/>
        <v>U1-CH118</v>
      </c>
      <c r="B1435" t="str">
        <f t="shared" si="114"/>
        <v>GND</v>
      </c>
      <c r="C1435" t="str">
        <f t="shared" si="115"/>
        <v>U1-GND</v>
      </c>
      <c r="D1435" t="str">
        <f t="shared" si="116"/>
        <v>U1-CH118</v>
      </c>
      <c r="E1435" t="s">
        <v>2084</v>
      </c>
      <c r="F1435" t="s">
        <v>2578</v>
      </c>
      <c r="G1435" t="s">
        <v>294</v>
      </c>
    </row>
    <row r="1436" spans="1:7" x14ac:dyDescent="0.25">
      <c r="A1436" t="str">
        <f t="shared" si="113"/>
        <v>U1-CH121</v>
      </c>
      <c r="B1436" t="str">
        <f t="shared" si="114"/>
        <v>GND</v>
      </c>
      <c r="C1436" t="str">
        <f t="shared" si="115"/>
        <v>U1-GND</v>
      </c>
      <c r="D1436" t="str">
        <f t="shared" si="116"/>
        <v>U1-CH121</v>
      </c>
      <c r="E1436" t="s">
        <v>2084</v>
      </c>
      <c r="F1436" t="s">
        <v>2579</v>
      </c>
      <c r="G1436" t="s">
        <v>294</v>
      </c>
    </row>
    <row r="1437" spans="1:7" x14ac:dyDescent="0.25">
      <c r="A1437" t="str">
        <f t="shared" si="113"/>
        <v>U1-CJ1</v>
      </c>
      <c r="B1437" t="str">
        <f t="shared" si="114"/>
        <v>GND</v>
      </c>
      <c r="C1437" t="str">
        <f t="shared" si="115"/>
        <v>U1-GND</v>
      </c>
      <c r="D1437" t="str">
        <f t="shared" si="116"/>
        <v>U1-CJ1</v>
      </c>
      <c r="E1437" t="s">
        <v>2084</v>
      </c>
      <c r="F1437" t="s">
        <v>2580</v>
      </c>
      <c r="G1437" t="s">
        <v>294</v>
      </c>
    </row>
    <row r="1438" spans="1:7" x14ac:dyDescent="0.25">
      <c r="A1438" t="str">
        <f t="shared" si="113"/>
        <v>U1-CJ134</v>
      </c>
      <c r="B1438" t="str">
        <f t="shared" si="114"/>
        <v>GND</v>
      </c>
      <c r="C1438" t="str">
        <f t="shared" si="115"/>
        <v>U1-GND</v>
      </c>
      <c r="D1438" t="str">
        <f t="shared" si="116"/>
        <v>U1-CJ134</v>
      </c>
      <c r="E1438" t="s">
        <v>2084</v>
      </c>
      <c r="F1438" t="s">
        <v>2581</v>
      </c>
      <c r="G1438" t="s">
        <v>294</v>
      </c>
    </row>
    <row r="1439" spans="1:7" x14ac:dyDescent="0.25">
      <c r="A1439" t="str">
        <f t="shared" si="113"/>
        <v>U1-CJ135</v>
      </c>
      <c r="B1439" t="str">
        <f t="shared" si="114"/>
        <v>GND</v>
      </c>
      <c r="C1439" t="str">
        <f t="shared" si="115"/>
        <v>U1-GND</v>
      </c>
      <c r="D1439" t="str">
        <f t="shared" si="116"/>
        <v>U1-CJ135</v>
      </c>
      <c r="E1439" t="s">
        <v>2084</v>
      </c>
      <c r="F1439" t="s">
        <v>2582</v>
      </c>
      <c r="G1439" t="s">
        <v>294</v>
      </c>
    </row>
    <row r="1440" spans="1:7" x14ac:dyDescent="0.25">
      <c r="A1440" t="str">
        <f t="shared" si="113"/>
        <v>U1-CK1</v>
      </c>
      <c r="B1440" t="str">
        <f t="shared" si="114"/>
        <v>GND</v>
      </c>
      <c r="C1440" t="str">
        <f t="shared" si="115"/>
        <v>U1-GND</v>
      </c>
      <c r="D1440" t="str">
        <f t="shared" si="116"/>
        <v>U1-CK1</v>
      </c>
      <c r="E1440" t="s">
        <v>2084</v>
      </c>
      <c r="F1440" t="s">
        <v>2583</v>
      </c>
      <c r="G1440" t="s">
        <v>294</v>
      </c>
    </row>
    <row r="1441" spans="1:7" x14ac:dyDescent="0.25">
      <c r="A1441" t="str">
        <f t="shared" si="113"/>
        <v>U1-CK6</v>
      </c>
      <c r="B1441" t="str">
        <f t="shared" si="114"/>
        <v>GND</v>
      </c>
      <c r="C1441" t="str">
        <f t="shared" si="115"/>
        <v>U1-GND</v>
      </c>
      <c r="D1441" t="str">
        <f t="shared" si="116"/>
        <v>U1-CK6</v>
      </c>
      <c r="E1441" t="s">
        <v>2084</v>
      </c>
      <c r="F1441" t="s">
        <v>2584</v>
      </c>
      <c r="G1441" t="s">
        <v>294</v>
      </c>
    </row>
    <row r="1442" spans="1:7" x14ac:dyDescent="0.25">
      <c r="A1442" t="str">
        <f t="shared" si="113"/>
        <v>U1-CK14</v>
      </c>
      <c r="B1442" t="str">
        <f t="shared" si="114"/>
        <v>GND</v>
      </c>
      <c r="C1442" t="str">
        <f t="shared" si="115"/>
        <v>U1-GND</v>
      </c>
      <c r="D1442" t="str">
        <f t="shared" si="116"/>
        <v>U1-CK14</v>
      </c>
      <c r="E1442" t="s">
        <v>2084</v>
      </c>
      <c r="F1442" t="s">
        <v>2585</v>
      </c>
      <c r="G1442" t="s">
        <v>294</v>
      </c>
    </row>
    <row r="1443" spans="1:7" x14ac:dyDescent="0.25">
      <c r="A1443" t="str">
        <f t="shared" si="113"/>
        <v>U1-CK23</v>
      </c>
      <c r="B1443" t="str">
        <f t="shared" si="114"/>
        <v>GND</v>
      </c>
      <c r="C1443" t="str">
        <f t="shared" si="115"/>
        <v>U1-GND</v>
      </c>
      <c r="D1443" t="str">
        <f t="shared" si="116"/>
        <v>U1-CK23</v>
      </c>
      <c r="E1443" t="s">
        <v>2084</v>
      </c>
      <c r="F1443" t="s">
        <v>2586</v>
      </c>
      <c r="G1443" t="s">
        <v>294</v>
      </c>
    </row>
    <row r="1444" spans="1:7" x14ac:dyDescent="0.25">
      <c r="A1444" t="str">
        <f t="shared" si="113"/>
        <v>U1-CK42</v>
      </c>
      <c r="B1444" t="str">
        <f t="shared" si="114"/>
        <v>GND</v>
      </c>
      <c r="C1444" t="str">
        <f t="shared" si="115"/>
        <v>U1-GND</v>
      </c>
      <c r="D1444" t="str">
        <f t="shared" si="116"/>
        <v>U1-CK42</v>
      </c>
      <c r="E1444" t="s">
        <v>2084</v>
      </c>
      <c r="F1444" t="s">
        <v>2587</v>
      </c>
      <c r="G1444" t="s">
        <v>294</v>
      </c>
    </row>
    <row r="1445" spans="1:7" x14ac:dyDescent="0.25">
      <c r="A1445" t="str">
        <f t="shared" si="113"/>
        <v>U1-CK51</v>
      </c>
      <c r="B1445" t="str">
        <f t="shared" si="114"/>
        <v>GND</v>
      </c>
      <c r="C1445" t="str">
        <f t="shared" si="115"/>
        <v>U1-GND</v>
      </c>
      <c r="D1445" t="str">
        <f t="shared" si="116"/>
        <v>U1-CK51</v>
      </c>
      <c r="E1445" t="s">
        <v>2084</v>
      </c>
      <c r="F1445" t="s">
        <v>2588</v>
      </c>
      <c r="G1445" t="s">
        <v>294</v>
      </c>
    </row>
    <row r="1446" spans="1:7" x14ac:dyDescent="0.25">
      <c r="A1446" t="str">
        <f t="shared" si="113"/>
        <v>U1-CK60</v>
      </c>
      <c r="B1446" t="str">
        <f t="shared" si="114"/>
        <v>GND</v>
      </c>
      <c r="C1446" t="str">
        <f t="shared" si="115"/>
        <v>U1-GND</v>
      </c>
      <c r="D1446" t="str">
        <f t="shared" si="116"/>
        <v>U1-CK60</v>
      </c>
      <c r="E1446" t="s">
        <v>2084</v>
      </c>
      <c r="F1446" t="s">
        <v>2589</v>
      </c>
      <c r="G1446" t="s">
        <v>294</v>
      </c>
    </row>
    <row r="1447" spans="1:7" x14ac:dyDescent="0.25">
      <c r="A1447" t="str">
        <f t="shared" si="113"/>
        <v>U1-CK70</v>
      </c>
      <c r="B1447" t="str">
        <f t="shared" si="114"/>
        <v>GND</v>
      </c>
      <c r="C1447" t="str">
        <f t="shared" si="115"/>
        <v>U1-GND</v>
      </c>
      <c r="D1447" t="str">
        <f t="shared" si="116"/>
        <v>U1-CK70</v>
      </c>
      <c r="E1447" t="s">
        <v>2084</v>
      </c>
      <c r="F1447" t="s">
        <v>2590</v>
      </c>
      <c r="G1447" t="s">
        <v>294</v>
      </c>
    </row>
    <row r="1448" spans="1:7" x14ac:dyDescent="0.25">
      <c r="A1448" t="str">
        <f t="shared" si="113"/>
        <v>U1-CK82</v>
      </c>
      <c r="B1448" t="str">
        <f t="shared" si="114"/>
        <v>GND</v>
      </c>
      <c r="C1448" t="str">
        <f t="shared" si="115"/>
        <v>U1-GND</v>
      </c>
      <c r="D1448" t="str">
        <f t="shared" si="116"/>
        <v>U1-CK82</v>
      </c>
      <c r="E1448" t="s">
        <v>2084</v>
      </c>
      <c r="F1448" t="s">
        <v>2591</v>
      </c>
      <c r="G1448" t="s">
        <v>294</v>
      </c>
    </row>
    <row r="1449" spans="1:7" x14ac:dyDescent="0.25">
      <c r="A1449" t="str">
        <f t="shared" si="113"/>
        <v>U1-CK91</v>
      </c>
      <c r="B1449" t="str">
        <f t="shared" si="114"/>
        <v>GND</v>
      </c>
      <c r="C1449" t="str">
        <f t="shared" si="115"/>
        <v>U1-GND</v>
      </c>
      <c r="D1449" t="str">
        <f t="shared" si="116"/>
        <v>U1-CK91</v>
      </c>
      <c r="E1449" t="s">
        <v>2084</v>
      </c>
      <c r="F1449" t="s">
        <v>2592</v>
      </c>
      <c r="G1449" t="s">
        <v>294</v>
      </c>
    </row>
    <row r="1450" spans="1:7" x14ac:dyDescent="0.25">
      <c r="A1450" t="str">
        <f t="shared" si="113"/>
        <v>U1-CK106</v>
      </c>
      <c r="B1450" t="str">
        <f t="shared" si="114"/>
        <v>GND</v>
      </c>
      <c r="C1450" t="str">
        <f t="shared" si="115"/>
        <v>U1-GND</v>
      </c>
      <c r="D1450" t="str">
        <f t="shared" si="116"/>
        <v>U1-CK106</v>
      </c>
      <c r="E1450" t="s">
        <v>2084</v>
      </c>
      <c r="F1450" t="s">
        <v>2593</v>
      </c>
      <c r="G1450" t="s">
        <v>294</v>
      </c>
    </row>
    <row r="1451" spans="1:7" x14ac:dyDescent="0.25">
      <c r="A1451" t="str">
        <f t="shared" si="113"/>
        <v>U1-CK110</v>
      </c>
      <c r="B1451" t="str">
        <f t="shared" si="114"/>
        <v>GND</v>
      </c>
      <c r="C1451" t="str">
        <f t="shared" si="115"/>
        <v>U1-GND</v>
      </c>
      <c r="D1451" t="str">
        <f t="shared" si="116"/>
        <v>U1-CK110</v>
      </c>
      <c r="E1451" t="s">
        <v>2084</v>
      </c>
      <c r="F1451" t="s">
        <v>2594</v>
      </c>
      <c r="G1451" t="s">
        <v>294</v>
      </c>
    </row>
    <row r="1452" spans="1:7" x14ac:dyDescent="0.25">
      <c r="A1452" t="str">
        <f t="shared" si="113"/>
        <v>U1-CK122</v>
      </c>
      <c r="B1452" t="str">
        <f t="shared" si="114"/>
        <v>GND</v>
      </c>
      <c r="C1452" t="str">
        <f t="shared" si="115"/>
        <v>U1-GND</v>
      </c>
      <c r="D1452" t="str">
        <f t="shared" si="116"/>
        <v>U1-CK122</v>
      </c>
      <c r="E1452" t="s">
        <v>2084</v>
      </c>
      <c r="F1452" t="s">
        <v>2595</v>
      </c>
      <c r="G1452" t="s">
        <v>294</v>
      </c>
    </row>
    <row r="1453" spans="1:7" x14ac:dyDescent="0.25">
      <c r="A1453" t="str">
        <f t="shared" si="113"/>
        <v>U1-CK130</v>
      </c>
      <c r="B1453" t="str">
        <f t="shared" si="114"/>
        <v>GND</v>
      </c>
      <c r="C1453" t="str">
        <f t="shared" si="115"/>
        <v>U1-GND</v>
      </c>
      <c r="D1453" t="str">
        <f t="shared" si="116"/>
        <v>U1-CK130</v>
      </c>
      <c r="E1453" t="s">
        <v>2084</v>
      </c>
      <c r="F1453" t="s">
        <v>2596</v>
      </c>
      <c r="G1453" t="s">
        <v>294</v>
      </c>
    </row>
    <row r="1454" spans="1:7" x14ac:dyDescent="0.25">
      <c r="A1454" t="str">
        <f t="shared" si="113"/>
        <v>U1-CK132</v>
      </c>
      <c r="B1454" t="str">
        <f t="shared" si="114"/>
        <v>GND</v>
      </c>
      <c r="C1454" t="str">
        <f t="shared" si="115"/>
        <v>U1-GND</v>
      </c>
      <c r="D1454" t="str">
        <f t="shared" si="116"/>
        <v>U1-CK132</v>
      </c>
      <c r="E1454" t="s">
        <v>2084</v>
      </c>
      <c r="F1454" t="s">
        <v>2597</v>
      </c>
      <c r="G1454" t="s">
        <v>294</v>
      </c>
    </row>
    <row r="1455" spans="1:7" x14ac:dyDescent="0.25">
      <c r="A1455" t="str">
        <f t="shared" si="113"/>
        <v>U1-CK135</v>
      </c>
      <c r="B1455" t="str">
        <f t="shared" si="114"/>
        <v>GND</v>
      </c>
      <c r="C1455" t="str">
        <f t="shared" si="115"/>
        <v>U1-GND</v>
      </c>
      <c r="D1455" t="str">
        <f t="shared" si="116"/>
        <v>U1-CK135</v>
      </c>
      <c r="E1455" t="s">
        <v>2084</v>
      </c>
      <c r="F1455" t="s">
        <v>2598</v>
      </c>
      <c r="G1455" t="s">
        <v>294</v>
      </c>
    </row>
    <row r="1456" spans="1:7" x14ac:dyDescent="0.25">
      <c r="A1456" t="str">
        <f t="shared" si="113"/>
        <v>U1-CL2</v>
      </c>
      <c r="B1456" t="str">
        <f t="shared" si="114"/>
        <v>GND</v>
      </c>
      <c r="C1456" t="str">
        <f t="shared" si="115"/>
        <v>U1-GND</v>
      </c>
      <c r="D1456" t="str">
        <f t="shared" si="116"/>
        <v>U1-CL2</v>
      </c>
      <c r="E1456" t="s">
        <v>2084</v>
      </c>
      <c r="F1456" t="s">
        <v>2599</v>
      </c>
      <c r="G1456" t="s">
        <v>294</v>
      </c>
    </row>
    <row r="1457" spans="1:7" x14ac:dyDescent="0.25">
      <c r="A1457" t="str">
        <f t="shared" si="113"/>
        <v>U1-CL4</v>
      </c>
      <c r="B1457" t="str">
        <f t="shared" si="114"/>
        <v>GND</v>
      </c>
      <c r="C1457" t="str">
        <f t="shared" si="115"/>
        <v>U1-GND</v>
      </c>
      <c r="D1457" t="str">
        <f t="shared" si="116"/>
        <v>U1-CL4</v>
      </c>
      <c r="E1457" t="s">
        <v>2084</v>
      </c>
      <c r="F1457" t="s">
        <v>2600</v>
      </c>
      <c r="G1457" t="s">
        <v>294</v>
      </c>
    </row>
    <row r="1458" spans="1:7" x14ac:dyDescent="0.25">
      <c r="A1458" t="str">
        <f t="shared" si="113"/>
        <v>U1-CL33</v>
      </c>
      <c r="B1458" t="str">
        <f t="shared" si="114"/>
        <v>GND</v>
      </c>
      <c r="C1458" t="str">
        <f t="shared" si="115"/>
        <v>U1-GND</v>
      </c>
      <c r="D1458" t="str">
        <f t="shared" si="116"/>
        <v>U1-CL33</v>
      </c>
      <c r="E1458" t="s">
        <v>2084</v>
      </c>
      <c r="F1458" t="s">
        <v>2601</v>
      </c>
      <c r="G1458" t="s">
        <v>294</v>
      </c>
    </row>
    <row r="1459" spans="1:7" x14ac:dyDescent="0.25">
      <c r="A1459" t="str">
        <f t="shared" si="113"/>
        <v>U1-CL48</v>
      </c>
      <c r="B1459" t="str">
        <f t="shared" si="114"/>
        <v>GND</v>
      </c>
      <c r="C1459" t="str">
        <f t="shared" si="115"/>
        <v>U1-GND</v>
      </c>
      <c r="D1459" t="str">
        <f t="shared" si="116"/>
        <v>U1-CL48</v>
      </c>
      <c r="E1459" t="s">
        <v>2084</v>
      </c>
      <c r="F1459" t="s">
        <v>2602</v>
      </c>
      <c r="G1459" t="s">
        <v>294</v>
      </c>
    </row>
    <row r="1460" spans="1:7" x14ac:dyDescent="0.25">
      <c r="A1460" t="str">
        <f t="shared" si="113"/>
        <v>U1-CL63</v>
      </c>
      <c r="B1460" t="str">
        <f t="shared" si="114"/>
        <v>GND</v>
      </c>
      <c r="C1460" t="str">
        <f t="shared" si="115"/>
        <v>U1-GND</v>
      </c>
      <c r="D1460" t="str">
        <f t="shared" si="116"/>
        <v>U1-CL63</v>
      </c>
      <c r="E1460" t="s">
        <v>2084</v>
      </c>
      <c r="F1460" t="s">
        <v>2603</v>
      </c>
      <c r="G1460" t="s">
        <v>294</v>
      </c>
    </row>
    <row r="1461" spans="1:7" x14ac:dyDescent="0.25">
      <c r="A1461" t="str">
        <f t="shared" si="113"/>
        <v>U1-CL80</v>
      </c>
      <c r="B1461" t="str">
        <f t="shared" si="114"/>
        <v>GND</v>
      </c>
      <c r="C1461" t="str">
        <f t="shared" si="115"/>
        <v>U1-GND</v>
      </c>
      <c r="D1461" t="str">
        <f t="shared" si="116"/>
        <v>U1-CL80</v>
      </c>
      <c r="E1461" t="s">
        <v>2084</v>
      </c>
      <c r="F1461" t="s">
        <v>2604</v>
      </c>
      <c r="G1461" t="s">
        <v>294</v>
      </c>
    </row>
    <row r="1462" spans="1:7" x14ac:dyDescent="0.25">
      <c r="A1462" t="str">
        <f t="shared" si="113"/>
        <v>U1-CL94</v>
      </c>
      <c r="B1462" t="str">
        <f t="shared" si="114"/>
        <v>GND</v>
      </c>
      <c r="C1462" t="str">
        <f t="shared" si="115"/>
        <v>U1-GND</v>
      </c>
      <c r="D1462" t="str">
        <f t="shared" si="116"/>
        <v>U1-CL94</v>
      </c>
      <c r="E1462" t="s">
        <v>2084</v>
      </c>
      <c r="F1462" t="s">
        <v>2605</v>
      </c>
      <c r="G1462" t="s">
        <v>294</v>
      </c>
    </row>
    <row r="1463" spans="1:7" x14ac:dyDescent="0.25">
      <c r="A1463" t="str">
        <f t="shared" si="113"/>
        <v>U1-CL110</v>
      </c>
      <c r="B1463" t="str">
        <f t="shared" si="114"/>
        <v>GND</v>
      </c>
      <c r="C1463" t="str">
        <f t="shared" si="115"/>
        <v>U1-GND</v>
      </c>
      <c r="D1463" t="str">
        <f t="shared" si="116"/>
        <v>U1-CL110</v>
      </c>
      <c r="E1463" t="s">
        <v>2084</v>
      </c>
      <c r="F1463" t="s">
        <v>2606</v>
      </c>
      <c r="G1463" t="s">
        <v>294</v>
      </c>
    </row>
    <row r="1464" spans="1:7" x14ac:dyDescent="0.25">
      <c r="A1464" t="str">
        <f t="shared" si="113"/>
        <v>U1-CL122</v>
      </c>
      <c r="B1464" t="str">
        <f t="shared" si="114"/>
        <v>GND</v>
      </c>
      <c r="C1464" t="str">
        <f t="shared" si="115"/>
        <v>U1-GND</v>
      </c>
      <c r="D1464" t="str">
        <f t="shared" si="116"/>
        <v>U1-CL122</v>
      </c>
      <c r="E1464" t="s">
        <v>2084</v>
      </c>
      <c r="F1464" t="s">
        <v>2607</v>
      </c>
      <c r="G1464" t="s">
        <v>294</v>
      </c>
    </row>
    <row r="1465" spans="1:7" x14ac:dyDescent="0.25">
      <c r="A1465" t="str">
        <f t="shared" si="113"/>
        <v>U1-CL132</v>
      </c>
      <c r="B1465" t="str">
        <f t="shared" si="114"/>
        <v>GND</v>
      </c>
      <c r="C1465" t="str">
        <f t="shared" si="115"/>
        <v>U1-GND</v>
      </c>
      <c r="D1465" t="str">
        <f t="shared" si="116"/>
        <v>U1-CL132</v>
      </c>
      <c r="E1465" t="s">
        <v>2084</v>
      </c>
      <c r="F1465" t="s">
        <v>2608</v>
      </c>
      <c r="G1465" t="s">
        <v>294</v>
      </c>
    </row>
    <row r="1466" spans="1:7" x14ac:dyDescent="0.25">
      <c r="A1466" t="str">
        <f t="shared" si="113"/>
        <v>U1-CL134</v>
      </c>
      <c r="B1466" t="str">
        <f t="shared" si="114"/>
        <v>GND</v>
      </c>
      <c r="C1466" t="str">
        <f t="shared" si="115"/>
        <v>U1-GND</v>
      </c>
      <c r="D1466" t="str">
        <f t="shared" si="116"/>
        <v>U1-CL134</v>
      </c>
      <c r="E1466" t="s">
        <v>2084</v>
      </c>
      <c r="F1466" t="s">
        <v>2609</v>
      </c>
      <c r="G1466" t="s">
        <v>294</v>
      </c>
    </row>
    <row r="1467" spans="1:7" x14ac:dyDescent="0.25">
      <c r="A1467" t="str">
        <f t="shared" si="113"/>
        <v>U1-A4</v>
      </c>
      <c r="B1467" t="str">
        <f t="shared" si="114"/>
        <v>GND</v>
      </c>
      <c r="C1467" t="str">
        <f t="shared" si="115"/>
        <v>U1-GND</v>
      </c>
      <c r="D1467" t="str">
        <f t="shared" si="116"/>
        <v>U1-A4</v>
      </c>
      <c r="E1467" t="s">
        <v>2084</v>
      </c>
      <c r="F1467" t="s">
        <v>293</v>
      </c>
      <c r="G1467" t="s">
        <v>294</v>
      </c>
    </row>
    <row r="1468" spans="1:7" x14ac:dyDescent="0.25">
      <c r="A1468" t="str">
        <f t="shared" si="113"/>
        <v>U1-A6</v>
      </c>
      <c r="B1468" t="str">
        <f t="shared" si="114"/>
        <v>GND</v>
      </c>
      <c r="C1468" t="str">
        <f t="shared" si="115"/>
        <v>U1-GND</v>
      </c>
      <c r="D1468" t="str">
        <f t="shared" si="116"/>
        <v>U1-A6</v>
      </c>
      <c r="E1468" t="s">
        <v>2084</v>
      </c>
      <c r="F1468" t="s">
        <v>299</v>
      </c>
      <c r="G1468" t="s">
        <v>294</v>
      </c>
    </row>
    <row r="1469" spans="1:7" x14ac:dyDescent="0.25">
      <c r="A1469" t="str">
        <f t="shared" si="113"/>
        <v>U1-A26</v>
      </c>
      <c r="B1469" t="str">
        <f t="shared" si="114"/>
        <v>GND</v>
      </c>
      <c r="C1469" t="str">
        <f t="shared" si="115"/>
        <v>U1-GND</v>
      </c>
      <c r="D1469" t="str">
        <f t="shared" si="116"/>
        <v>U1-A26</v>
      </c>
      <c r="E1469" t="s">
        <v>2084</v>
      </c>
      <c r="F1469" t="s">
        <v>352</v>
      </c>
      <c r="G1469" t="s">
        <v>294</v>
      </c>
    </row>
    <row r="1470" spans="1:7" x14ac:dyDescent="0.25">
      <c r="A1470" t="str">
        <f t="shared" si="113"/>
        <v>U1-A42</v>
      </c>
      <c r="B1470" t="str">
        <f t="shared" si="114"/>
        <v>GND</v>
      </c>
      <c r="C1470" t="str">
        <f t="shared" si="115"/>
        <v>U1-GND</v>
      </c>
      <c r="D1470" t="str">
        <f t="shared" si="116"/>
        <v>U1-A42</v>
      </c>
      <c r="E1470" t="s">
        <v>2084</v>
      </c>
      <c r="F1470" t="s">
        <v>2610</v>
      </c>
      <c r="G1470" t="s">
        <v>294</v>
      </c>
    </row>
    <row r="1471" spans="1:7" x14ac:dyDescent="0.25">
      <c r="A1471" t="str">
        <f t="shared" si="113"/>
        <v>U1-A56</v>
      </c>
      <c r="B1471" t="str">
        <f t="shared" si="114"/>
        <v>GND</v>
      </c>
      <c r="C1471" t="str">
        <f t="shared" si="115"/>
        <v>U1-GND</v>
      </c>
      <c r="D1471" t="str">
        <f t="shared" si="116"/>
        <v>U1-A56</v>
      </c>
      <c r="E1471" t="s">
        <v>2084</v>
      </c>
      <c r="F1471" t="s">
        <v>2611</v>
      </c>
      <c r="G1471" t="s">
        <v>294</v>
      </c>
    </row>
    <row r="1472" spans="1:7" x14ac:dyDescent="0.25">
      <c r="A1472" t="str">
        <f t="shared" si="113"/>
        <v>U1-A73</v>
      </c>
      <c r="B1472" t="str">
        <f t="shared" si="114"/>
        <v>GND</v>
      </c>
      <c r="C1472" t="str">
        <f t="shared" si="115"/>
        <v>U1-GND</v>
      </c>
      <c r="D1472" t="str">
        <f t="shared" si="116"/>
        <v>U1-A73</v>
      </c>
      <c r="E1472" t="s">
        <v>2084</v>
      </c>
      <c r="F1472" t="s">
        <v>2612</v>
      </c>
      <c r="G1472" t="s">
        <v>294</v>
      </c>
    </row>
    <row r="1473" spans="1:7" x14ac:dyDescent="0.25">
      <c r="A1473" t="str">
        <f t="shared" si="113"/>
        <v>U1-A88</v>
      </c>
      <c r="B1473" t="str">
        <f t="shared" si="114"/>
        <v>GND</v>
      </c>
      <c r="C1473" t="str">
        <f t="shared" si="115"/>
        <v>U1-GND</v>
      </c>
      <c r="D1473" t="str">
        <f t="shared" si="116"/>
        <v>U1-A88</v>
      </c>
      <c r="E1473" t="s">
        <v>2084</v>
      </c>
      <c r="F1473" t="s">
        <v>2613</v>
      </c>
      <c r="G1473" t="s">
        <v>294</v>
      </c>
    </row>
    <row r="1474" spans="1:7" x14ac:dyDescent="0.25">
      <c r="A1474" t="str">
        <f t="shared" si="113"/>
        <v>U1-A103</v>
      </c>
      <c r="B1474" t="str">
        <f t="shared" si="114"/>
        <v>GND</v>
      </c>
      <c r="C1474" t="str">
        <f t="shared" si="115"/>
        <v>U1-GND</v>
      </c>
      <c r="D1474" t="str">
        <f t="shared" si="116"/>
        <v>U1-A103</v>
      </c>
      <c r="E1474" t="s">
        <v>2084</v>
      </c>
      <c r="F1474" t="s">
        <v>2614</v>
      </c>
      <c r="G1474" t="s">
        <v>294</v>
      </c>
    </row>
    <row r="1475" spans="1:7" x14ac:dyDescent="0.25">
      <c r="A1475" t="str">
        <f t="shared" si="113"/>
        <v>U1-A119</v>
      </c>
      <c r="B1475" t="str">
        <f t="shared" si="114"/>
        <v>GND</v>
      </c>
      <c r="C1475" t="str">
        <f t="shared" si="115"/>
        <v>U1-GND</v>
      </c>
      <c r="D1475" t="str">
        <f t="shared" si="116"/>
        <v>U1-A119</v>
      </c>
      <c r="E1475" t="s">
        <v>2084</v>
      </c>
      <c r="F1475" t="s">
        <v>2615</v>
      </c>
      <c r="G1475" t="s">
        <v>294</v>
      </c>
    </row>
    <row r="1476" spans="1:7" x14ac:dyDescent="0.25">
      <c r="A1476" t="str">
        <f t="shared" si="113"/>
        <v>U1-A132</v>
      </c>
      <c r="B1476" t="str">
        <f t="shared" si="114"/>
        <v>GND</v>
      </c>
      <c r="C1476" t="str">
        <f t="shared" si="115"/>
        <v>U1-GND</v>
      </c>
      <c r="D1476" t="str">
        <f t="shared" si="116"/>
        <v>U1-A132</v>
      </c>
      <c r="E1476" t="s">
        <v>2084</v>
      </c>
      <c r="F1476" t="s">
        <v>2616</v>
      </c>
      <c r="G1476" t="s">
        <v>294</v>
      </c>
    </row>
    <row r="1477" spans="1:7" x14ac:dyDescent="0.25">
      <c r="A1477" t="str">
        <f t="shared" si="113"/>
        <v>U1-A134</v>
      </c>
      <c r="B1477" t="str">
        <f t="shared" si="114"/>
        <v>GND</v>
      </c>
      <c r="C1477" t="str">
        <f t="shared" si="115"/>
        <v>U1-GND</v>
      </c>
      <c r="D1477" t="str">
        <f t="shared" si="116"/>
        <v>U1-A134</v>
      </c>
      <c r="E1477" t="s">
        <v>2084</v>
      </c>
      <c r="F1477" t="s">
        <v>2617</v>
      </c>
      <c r="G1477" t="s">
        <v>294</v>
      </c>
    </row>
    <row r="1478" spans="1:7" x14ac:dyDescent="0.25">
      <c r="A1478" t="str">
        <f t="shared" ref="A1478:A1541" si="117">$E1478&amp;"-"&amp;$F1478</f>
        <v>U1-AA2</v>
      </c>
      <c r="B1478" t="str">
        <f t="shared" ref="B1478:B1541" si="118">IF(OR(E1478=$A$2,E1478=$B$2,E1478=$C$2,E1478=$D$2),"--",G1478)</f>
        <v>GND</v>
      </c>
      <c r="C1478" t="str">
        <f t="shared" ref="C1478:C1541" si="119">$E1478&amp;"-"&amp;$G1478</f>
        <v>U1-GND</v>
      </c>
      <c r="D1478" t="str">
        <f t="shared" ref="D1478:D1541" si="120">A1478</f>
        <v>U1-AA2</v>
      </c>
      <c r="E1478" t="s">
        <v>2084</v>
      </c>
      <c r="F1478" t="s">
        <v>2618</v>
      </c>
      <c r="G1478" t="s">
        <v>294</v>
      </c>
    </row>
    <row r="1479" spans="1:7" x14ac:dyDescent="0.25">
      <c r="A1479" t="str">
        <f t="shared" si="117"/>
        <v>U1-AA134</v>
      </c>
      <c r="B1479" t="str">
        <f t="shared" si="118"/>
        <v>GND</v>
      </c>
      <c r="C1479" t="str">
        <f t="shared" si="119"/>
        <v>U1-GND</v>
      </c>
      <c r="D1479" t="str">
        <f t="shared" si="120"/>
        <v>U1-AA134</v>
      </c>
      <c r="E1479" t="s">
        <v>2084</v>
      </c>
      <c r="F1479" t="s">
        <v>2619</v>
      </c>
      <c r="G1479" t="s">
        <v>294</v>
      </c>
    </row>
    <row r="1480" spans="1:7" x14ac:dyDescent="0.25">
      <c r="A1480" t="str">
        <f t="shared" si="117"/>
        <v>U1-AC40</v>
      </c>
      <c r="B1480" t="str">
        <f t="shared" si="118"/>
        <v>GND</v>
      </c>
      <c r="C1480" t="str">
        <f t="shared" si="119"/>
        <v>U1-GND</v>
      </c>
      <c r="D1480" t="str">
        <f t="shared" si="120"/>
        <v>U1-AC40</v>
      </c>
      <c r="E1480" t="s">
        <v>2084</v>
      </c>
      <c r="F1480" t="s">
        <v>2620</v>
      </c>
      <c r="G1480" t="s">
        <v>294</v>
      </c>
    </row>
    <row r="1481" spans="1:7" x14ac:dyDescent="0.25">
      <c r="A1481" t="str">
        <f t="shared" si="117"/>
        <v>U1-AC57</v>
      </c>
      <c r="B1481" t="str">
        <f t="shared" si="118"/>
        <v>GND</v>
      </c>
      <c r="C1481" t="str">
        <f t="shared" si="119"/>
        <v>U1-GND</v>
      </c>
      <c r="D1481" t="str">
        <f t="shared" si="120"/>
        <v>U1-AC57</v>
      </c>
      <c r="E1481" t="s">
        <v>2084</v>
      </c>
      <c r="F1481" t="s">
        <v>2621</v>
      </c>
      <c r="G1481" t="s">
        <v>294</v>
      </c>
    </row>
    <row r="1482" spans="1:7" x14ac:dyDescent="0.25">
      <c r="A1482" t="str">
        <f t="shared" si="117"/>
        <v>U1-AC75</v>
      </c>
      <c r="B1482" t="str">
        <f t="shared" si="118"/>
        <v>GND</v>
      </c>
      <c r="C1482" t="str">
        <f t="shared" si="119"/>
        <v>U1-GND</v>
      </c>
      <c r="D1482" t="str">
        <f t="shared" si="120"/>
        <v>U1-AC75</v>
      </c>
      <c r="E1482" t="s">
        <v>2084</v>
      </c>
      <c r="F1482" t="s">
        <v>2622</v>
      </c>
      <c r="G1482" t="s">
        <v>294</v>
      </c>
    </row>
    <row r="1483" spans="1:7" x14ac:dyDescent="0.25">
      <c r="A1483" t="str">
        <f t="shared" si="117"/>
        <v>U1-AC93</v>
      </c>
      <c r="B1483" t="str">
        <f t="shared" si="118"/>
        <v>GND</v>
      </c>
      <c r="C1483" t="str">
        <f t="shared" si="119"/>
        <v>U1-GND</v>
      </c>
      <c r="D1483" t="str">
        <f t="shared" si="120"/>
        <v>U1-AC93</v>
      </c>
      <c r="E1483" t="s">
        <v>2084</v>
      </c>
      <c r="F1483" t="s">
        <v>2623</v>
      </c>
      <c r="G1483" t="s">
        <v>294</v>
      </c>
    </row>
    <row r="1484" spans="1:7" x14ac:dyDescent="0.25">
      <c r="A1484" t="str">
        <f t="shared" si="117"/>
        <v>U1-AE8</v>
      </c>
      <c r="B1484" t="str">
        <f t="shared" si="118"/>
        <v>GND</v>
      </c>
      <c r="C1484" t="str">
        <f t="shared" si="119"/>
        <v>U1-GND</v>
      </c>
      <c r="D1484" t="str">
        <f t="shared" si="120"/>
        <v>U1-AE8</v>
      </c>
      <c r="E1484" t="s">
        <v>2084</v>
      </c>
      <c r="F1484" t="s">
        <v>2624</v>
      </c>
      <c r="G1484" t="s">
        <v>294</v>
      </c>
    </row>
    <row r="1485" spans="1:7" x14ac:dyDescent="0.25">
      <c r="A1485" t="str">
        <f t="shared" si="117"/>
        <v>U1-AF1</v>
      </c>
      <c r="B1485" t="str">
        <f t="shared" si="118"/>
        <v>GND</v>
      </c>
      <c r="C1485" t="str">
        <f t="shared" si="119"/>
        <v>U1-GND</v>
      </c>
      <c r="D1485" t="str">
        <f t="shared" si="120"/>
        <v>U1-AF1</v>
      </c>
      <c r="E1485" t="s">
        <v>2084</v>
      </c>
      <c r="F1485" t="s">
        <v>2625</v>
      </c>
      <c r="G1485" t="s">
        <v>294</v>
      </c>
    </row>
    <row r="1486" spans="1:7" x14ac:dyDescent="0.25">
      <c r="A1486" t="str">
        <f t="shared" si="117"/>
        <v>U1-AG16</v>
      </c>
      <c r="B1486" t="str">
        <f t="shared" si="118"/>
        <v>GND</v>
      </c>
      <c r="C1486" t="str">
        <f t="shared" si="119"/>
        <v>U1-GND</v>
      </c>
      <c r="D1486" t="str">
        <f t="shared" si="120"/>
        <v>U1-AG16</v>
      </c>
      <c r="E1486" t="s">
        <v>2084</v>
      </c>
      <c r="F1486" t="s">
        <v>2626</v>
      </c>
      <c r="G1486" t="s">
        <v>294</v>
      </c>
    </row>
    <row r="1487" spans="1:7" x14ac:dyDescent="0.25">
      <c r="A1487" t="str">
        <f t="shared" si="117"/>
        <v>U1-AG25</v>
      </c>
      <c r="B1487" t="str">
        <f t="shared" si="118"/>
        <v>GND</v>
      </c>
      <c r="C1487" t="str">
        <f t="shared" si="119"/>
        <v>U1-GND</v>
      </c>
      <c r="D1487" t="str">
        <f t="shared" si="120"/>
        <v>U1-AG25</v>
      </c>
      <c r="E1487" t="s">
        <v>2084</v>
      </c>
      <c r="F1487" t="s">
        <v>2627</v>
      </c>
      <c r="G1487" t="s">
        <v>294</v>
      </c>
    </row>
    <row r="1488" spans="1:7" x14ac:dyDescent="0.25">
      <c r="A1488" t="str">
        <f t="shared" si="117"/>
        <v>U1-AG32</v>
      </c>
      <c r="B1488" t="str">
        <f t="shared" si="118"/>
        <v>GND</v>
      </c>
      <c r="C1488" t="str">
        <f t="shared" si="119"/>
        <v>U1-GND</v>
      </c>
      <c r="D1488" t="str">
        <f t="shared" si="120"/>
        <v>U1-AG32</v>
      </c>
      <c r="E1488" t="s">
        <v>2084</v>
      </c>
      <c r="F1488" t="s">
        <v>2628</v>
      </c>
      <c r="G1488" t="s">
        <v>294</v>
      </c>
    </row>
    <row r="1489" spans="1:7" x14ac:dyDescent="0.25">
      <c r="A1489" t="str">
        <f t="shared" si="117"/>
        <v>U1-AG50</v>
      </c>
      <c r="B1489" t="str">
        <f t="shared" si="118"/>
        <v>GND</v>
      </c>
      <c r="C1489" t="str">
        <f t="shared" si="119"/>
        <v>U1-GND</v>
      </c>
      <c r="D1489" t="str">
        <f t="shared" si="120"/>
        <v>U1-AG50</v>
      </c>
      <c r="E1489" t="s">
        <v>2084</v>
      </c>
      <c r="F1489" t="s">
        <v>2629</v>
      </c>
      <c r="G1489" t="s">
        <v>294</v>
      </c>
    </row>
    <row r="1490" spans="1:7" x14ac:dyDescent="0.25">
      <c r="A1490" t="str">
        <f t="shared" si="117"/>
        <v>U1-AG68</v>
      </c>
      <c r="B1490" t="str">
        <f t="shared" si="118"/>
        <v>GND</v>
      </c>
      <c r="C1490" t="str">
        <f t="shared" si="119"/>
        <v>U1-GND</v>
      </c>
      <c r="D1490" t="str">
        <f t="shared" si="120"/>
        <v>U1-AG68</v>
      </c>
      <c r="E1490" t="s">
        <v>2084</v>
      </c>
      <c r="F1490" t="s">
        <v>2630</v>
      </c>
      <c r="G1490" t="s">
        <v>294</v>
      </c>
    </row>
    <row r="1491" spans="1:7" x14ac:dyDescent="0.25">
      <c r="A1491" t="str">
        <f t="shared" si="117"/>
        <v>U1-AG86</v>
      </c>
      <c r="B1491" t="str">
        <f t="shared" si="118"/>
        <v>GND</v>
      </c>
      <c r="C1491" t="str">
        <f t="shared" si="119"/>
        <v>U1-GND</v>
      </c>
      <c r="D1491" t="str">
        <f t="shared" si="120"/>
        <v>U1-AG86</v>
      </c>
      <c r="E1491" t="s">
        <v>2084</v>
      </c>
      <c r="F1491" t="s">
        <v>2631</v>
      </c>
      <c r="G1491" t="s">
        <v>294</v>
      </c>
    </row>
    <row r="1492" spans="1:7" x14ac:dyDescent="0.25">
      <c r="A1492" t="str">
        <f t="shared" si="117"/>
        <v>U1-AG96</v>
      </c>
      <c r="B1492" t="str">
        <f t="shared" si="118"/>
        <v>GND</v>
      </c>
      <c r="C1492" t="str">
        <f t="shared" si="119"/>
        <v>U1-GND</v>
      </c>
      <c r="D1492" t="str">
        <f t="shared" si="120"/>
        <v>U1-AG96</v>
      </c>
      <c r="E1492" t="s">
        <v>2084</v>
      </c>
      <c r="F1492" t="s">
        <v>2632</v>
      </c>
      <c r="G1492" t="s">
        <v>294</v>
      </c>
    </row>
    <row r="1493" spans="1:7" x14ac:dyDescent="0.25">
      <c r="A1493" t="str">
        <f t="shared" si="117"/>
        <v>U1-AG107</v>
      </c>
      <c r="B1493" t="str">
        <f t="shared" si="118"/>
        <v>GND</v>
      </c>
      <c r="C1493" t="str">
        <f t="shared" si="119"/>
        <v>U1-GND</v>
      </c>
      <c r="D1493" t="str">
        <f t="shared" si="120"/>
        <v>U1-AG107</v>
      </c>
      <c r="E1493" t="s">
        <v>2084</v>
      </c>
      <c r="F1493" t="s">
        <v>2633</v>
      </c>
      <c r="G1493" t="s">
        <v>294</v>
      </c>
    </row>
    <row r="1494" spans="1:7" x14ac:dyDescent="0.25">
      <c r="A1494" t="str">
        <f t="shared" si="117"/>
        <v>U1-AG126</v>
      </c>
      <c r="B1494" t="str">
        <f t="shared" si="118"/>
        <v>GND</v>
      </c>
      <c r="C1494" t="str">
        <f t="shared" si="119"/>
        <v>U1-GND</v>
      </c>
      <c r="D1494" t="str">
        <f t="shared" si="120"/>
        <v>U1-AG126</v>
      </c>
      <c r="E1494" t="s">
        <v>2084</v>
      </c>
      <c r="F1494" t="s">
        <v>2634</v>
      </c>
      <c r="G1494" t="s">
        <v>294</v>
      </c>
    </row>
    <row r="1495" spans="1:7" x14ac:dyDescent="0.25">
      <c r="A1495" t="str">
        <f t="shared" si="117"/>
        <v>U1-AG131</v>
      </c>
      <c r="B1495" t="str">
        <f t="shared" si="118"/>
        <v>GND</v>
      </c>
      <c r="C1495" t="str">
        <f t="shared" si="119"/>
        <v>U1-GND</v>
      </c>
      <c r="D1495" t="str">
        <f t="shared" si="120"/>
        <v>U1-AG131</v>
      </c>
      <c r="E1495" t="s">
        <v>2084</v>
      </c>
      <c r="F1495" t="s">
        <v>2635</v>
      </c>
      <c r="G1495" t="s">
        <v>294</v>
      </c>
    </row>
    <row r="1496" spans="1:7" x14ac:dyDescent="0.25">
      <c r="A1496" t="str">
        <f t="shared" si="117"/>
        <v>U1-AG133</v>
      </c>
      <c r="B1496" t="str">
        <f t="shared" si="118"/>
        <v>GND</v>
      </c>
      <c r="C1496" t="str">
        <f t="shared" si="119"/>
        <v>U1-GND</v>
      </c>
      <c r="D1496" t="str">
        <f t="shared" si="120"/>
        <v>U1-AG133</v>
      </c>
      <c r="E1496" t="s">
        <v>2084</v>
      </c>
      <c r="F1496" t="s">
        <v>2636</v>
      </c>
      <c r="G1496" t="s">
        <v>294</v>
      </c>
    </row>
    <row r="1497" spans="1:7" x14ac:dyDescent="0.25">
      <c r="A1497" t="str">
        <f t="shared" si="117"/>
        <v>U1-AG135</v>
      </c>
      <c r="B1497" t="str">
        <f t="shared" si="118"/>
        <v>GND</v>
      </c>
      <c r="C1497" t="str">
        <f t="shared" si="119"/>
        <v>U1-GND</v>
      </c>
      <c r="D1497" t="str">
        <f t="shared" si="120"/>
        <v>U1-AG135</v>
      </c>
      <c r="E1497" t="s">
        <v>2084</v>
      </c>
      <c r="F1497" t="s">
        <v>2637</v>
      </c>
      <c r="G1497" t="s">
        <v>294</v>
      </c>
    </row>
    <row r="1498" spans="1:7" x14ac:dyDescent="0.25">
      <c r="A1498" t="str">
        <f t="shared" si="117"/>
        <v>U1-AK5</v>
      </c>
      <c r="B1498" t="str">
        <f t="shared" si="118"/>
        <v>GND</v>
      </c>
      <c r="C1498" t="str">
        <f t="shared" si="119"/>
        <v>U1-GND</v>
      </c>
      <c r="D1498" t="str">
        <f t="shared" si="120"/>
        <v>U1-AK5</v>
      </c>
      <c r="E1498" t="s">
        <v>2084</v>
      </c>
      <c r="F1498" t="s">
        <v>2638</v>
      </c>
      <c r="G1498" t="s">
        <v>294</v>
      </c>
    </row>
    <row r="1499" spans="1:7" x14ac:dyDescent="0.25">
      <c r="A1499" t="str">
        <f t="shared" si="117"/>
        <v>U1-AK7</v>
      </c>
      <c r="B1499" t="str">
        <f t="shared" si="118"/>
        <v>GND</v>
      </c>
      <c r="C1499" t="str">
        <f t="shared" si="119"/>
        <v>U1-GND</v>
      </c>
      <c r="D1499" t="str">
        <f t="shared" si="120"/>
        <v>U1-AK7</v>
      </c>
      <c r="E1499" t="s">
        <v>2084</v>
      </c>
      <c r="F1499" t="s">
        <v>2639</v>
      </c>
      <c r="G1499" t="s">
        <v>294</v>
      </c>
    </row>
    <row r="1500" spans="1:7" x14ac:dyDescent="0.25">
      <c r="A1500" t="str">
        <f t="shared" si="117"/>
        <v>U1-AK10</v>
      </c>
      <c r="B1500" t="str">
        <f t="shared" si="118"/>
        <v>GND</v>
      </c>
      <c r="C1500" t="str">
        <f t="shared" si="119"/>
        <v>U1-GND</v>
      </c>
      <c r="D1500" t="str">
        <f t="shared" si="120"/>
        <v>U1-AK10</v>
      </c>
      <c r="E1500" t="s">
        <v>2084</v>
      </c>
      <c r="F1500" t="s">
        <v>2640</v>
      </c>
      <c r="G1500" t="s">
        <v>294</v>
      </c>
    </row>
    <row r="1501" spans="1:7" x14ac:dyDescent="0.25">
      <c r="A1501" t="str">
        <f t="shared" si="117"/>
        <v>U1-AK13</v>
      </c>
      <c r="B1501" t="str">
        <f t="shared" si="118"/>
        <v>GND</v>
      </c>
      <c r="C1501" t="str">
        <f t="shared" si="119"/>
        <v>U1-GND</v>
      </c>
      <c r="D1501" t="str">
        <f t="shared" si="120"/>
        <v>U1-AK13</v>
      </c>
      <c r="E1501" t="s">
        <v>2084</v>
      </c>
      <c r="F1501" t="s">
        <v>2641</v>
      </c>
      <c r="G1501" t="s">
        <v>294</v>
      </c>
    </row>
    <row r="1502" spans="1:7" x14ac:dyDescent="0.25">
      <c r="A1502" t="str">
        <f t="shared" si="117"/>
        <v>U1-AK29</v>
      </c>
      <c r="B1502" t="str">
        <f t="shared" si="118"/>
        <v>GND</v>
      </c>
      <c r="C1502" t="str">
        <f t="shared" si="119"/>
        <v>U1-GND</v>
      </c>
      <c r="D1502" t="str">
        <f t="shared" si="120"/>
        <v>U1-AK29</v>
      </c>
      <c r="E1502" t="s">
        <v>2084</v>
      </c>
      <c r="F1502" t="s">
        <v>2642</v>
      </c>
      <c r="G1502" t="s">
        <v>294</v>
      </c>
    </row>
    <row r="1503" spans="1:7" x14ac:dyDescent="0.25">
      <c r="A1503" t="str">
        <f t="shared" si="117"/>
        <v>U1-AK36</v>
      </c>
      <c r="B1503" t="str">
        <f t="shared" si="118"/>
        <v>GND</v>
      </c>
      <c r="C1503" t="str">
        <f t="shared" si="119"/>
        <v>U1-GND</v>
      </c>
      <c r="D1503" t="str">
        <f t="shared" si="120"/>
        <v>U1-AK36</v>
      </c>
      <c r="E1503" t="s">
        <v>2084</v>
      </c>
      <c r="F1503" t="s">
        <v>2643</v>
      </c>
      <c r="G1503" t="s">
        <v>294</v>
      </c>
    </row>
    <row r="1504" spans="1:7" x14ac:dyDescent="0.25">
      <c r="A1504" t="str">
        <f t="shared" si="117"/>
        <v>U1-AK43</v>
      </c>
      <c r="B1504" t="str">
        <f t="shared" si="118"/>
        <v>GND</v>
      </c>
      <c r="C1504" t="str">
        <f t="shared" si="119"/>
        <v>U1-GND</v>
      </c>
      <c r="D1504" t="str">
        <f t="shared" si="120"/>
        <v>U1-AK43</v>
      </c>
      <c r="E1504" t="s">
        <v>2084</v>
      </c>
      <c r="F1504" t="s">
        <v>2644</v>
      </c>
      <c r="G1504" t="s">
        <v>294</v>
      </c>
    </row>
    <row r="1505" spans="1:7" x14ac:dyDescent="0.25">
      <c r="A1505" t="str">
        <f t="shared" si="117"/>
        <v>U1-AK53</v>
      </c>
      <c r="B1505" t="str">
        <f t="shared" si="118"/>
        <v>GND</v>
      </c>
      <c r="C1505" t="str">
        <f t="shared" si="119"/>
        <v>U1-GND</v>
      </c>
      <c r="D1505" t="str">
        <f t="shared" si="120"/>
        <v>U1-AK53</v>
      </c>
      <c r="E1505" t="s">
        <v>2084</v>
      </c>
      <c r="F1505" t="s">
        <v>2645</v>
      </c>
      <c r="G1505" t="s">
        <v>294</v>
      </c>
    </row>
    <row r="1506" spans="1:7" x14ac:dyDescent="0.25">
      <c r="A1506" t="str">
        <f t="shared" si="117"/>
        <v>U1-AK64</v>
      </c>
      <c r="B1506" t="str">
        <f t="shared" si="118"/>
        <v>GND</v>
      </c>
      <c r="C1506" t="str">
        <f t="shared" si="119"/>
        <v>U1-GND</v>
      </c>
      <c r="D1506" t="str">
        <f t="shared" si="120"/>
        <v>U1-AK64</v>
      </c>
      <c r="E1506" t="s">
        <v>2084</v>
      </c>
      <c r="F1506" t="s">
        <v>2646</v>
      </c>
      <c r="G1506" t="s">
        <v>294</v>
      </c>
    </row>
    <row r="1507" spans="1:7" x14ac:dyDescent="0.25">
      <c r="A1507" t="str">
        <f t="shared" si="117"/>
        <v>U1-AK75</v>
      </c>
      <c r="B1507" t="str">
        <f t="shared" si="118"/>
        <v>GND</v>
      </c>
      <c r="C1507" t="str">
        <f t="shared" si="119"/>
        <v>U1-GND</v>
      </c>
      <c r="D1507" t="str">
        <f t="shared" si="120"/>
        <v>U1-AK75</v>
      </c>
      <c r="E1507" t="s">
        <v>2084</v>
      </c>
      <c r="F1507" t="s">
        <v>2647</v>
      </c>
      <c r="G1507" t="s">
        <v>294</v>
      </c>
    </row>
    <row r="1508" spans="1:7" x14ac:dyDescent="0.25">
      <c r="A1508" t="str">
        <f t="shared" si="117"/>
        <v>U1-AK86</v>
      </c>
      <c r="B1508" t="str">
        <f t="shared" si="118"/>
        <v>GND</v>
      </c>
      <c r="C1508" t="str">
        <f t="shared" si="119"/>
        <v>U1-GND</v>
      </c>
      <c r="D1508" t="str">
        <f t="shared" si="120"/>
        <v>U1-AK86</v>
      </c>
      <c r="E1508" t="s">
        <v>2084</v>
      </c>
      <c r="F1508" t="s">
        <v>2648</v>
      </c>
      <c r="G1508" t="s">
        <v>294</v>
      </c>
    </row>
    <row r="1509" spans="1:7" x14ac:dyDescent="0.25">
      <c r="A1509" t="str">
        <f t="shared" si="117"/>
        <v>U1-AK96</v>
      </c>
      <c r="B1509" t="str">
        <f t="shared" si="118"/>
        <v>GND</v>
      </c>
      <c r="C1509" t="str">
        <f t="shared" si="119"/>
        <v>U1-GND</v>
      </c>
      <c r="D1509" t="str">
        <f t="shared" si="120"/>
        <v>U1-AK96</v>
      </c>
      <c r="E1509" t="s">
        <v>2084</v>
      </c>
      <c r="F1509" t="s">
        <v>2649</v>
      </c>
      <c r="G1509" t="s">
        <v>294</v>
      </c>
    </row>
    <row r="1510" spans="1:7" x14ac:dyDescent="0.25">
      <c r="A1510" t="str">
        <f t="shared" si="117"/>
        <v>U1-AK100</v>
      </c>
      <c r="B1510" t="str">
        <f t="shared" si="118"/>
        <v>GND</v>
      </c>
      <c r="C1510" t="str">
        <f t="shared" si="119"/>
        <v>U1-GND</v>
      </c>
      <c r="D1510" t="str">
        <f t="shared" si="120"/>
        <v>U1-AK100</v>
      </c>
      <c r="E1510" t="s">
        <v>2084</v>
      </c>
      <c r="F1510" t="s">
        <v>2650</v>
      </c>
      <c r="G1510" t="s">
        <v>294</v>
      </c>
    </row>
    <row r="1511" spans="1:7" x14ac:dyDescent="0.25">
      <c r="A1511" t="str">
        <f t="shared" si="117"/>
        <v>U1-AK123</v>
      </c>
      <c r="B1511" t="str">
        <f t="shared" si="118"/>
        <v>GND</v>
      </c>
      <c r="C1511" t="str">
        <f t="shared" si="119"/>
        <v>U1-GND</v>
      </c>
      <c r="D1511" t="str">
        <f t="shared" si="120"/>
        <v>U1-AK123</v>
      </c>
      <c r="E1511" t="s">
        <v>2084</v>
      </c>
      <c r="F1511" t="s">
        <v>2651</v>
      </c>
      <c r="G1511" t="s">
        <v>294</v>
      </c>
    </row>
    <row r="1512" spans="1:7" x14ac:dyDescent="0.25">
      <c r="A1512" t="str">
        <f t="shared" si="117"/>
        <v>U1-AK126</v>
      </c>
      <c r="B1512" t="str">
        <f t="shared" si="118"/>
        <v>GND</v>
      </c>
      <c r="C1512" t="str">
        <f t="shared" si="119"/>
        <v>U1-GND</v>
      </c>
      <c r="D1512" t="str">
        <f t="shared" si="120"/>
        <v>U1-AK126</v>
      </c>
      <c r="E1512" t="s">
        <v>2084</v>
      </c>
      <c r="F1512" t="s">
        <v>2652</v>
      </c>
      <c r="G1512" t="s">
        <v>294</v>
      </c>
    </row>
    <row r="1513" spans="1:7" x14ac:dyDescent="0.25">
      <c r="A1513" t="str">
        <f t="shared" si="117"/>
        <v>U1-AK129</v>
      </c>
      <c r="B1513" t="str">
        <f t="shared" si="118"/>
        <v>GND</v>
      </c>
      <c r="C1513" t="str">
        <f t="shared" si="119"/>
        <v>U1-GND</v>
      </c>
      <c r="D1513" t="str">
        <f t="shared" si="120"/>
        <v>U1-AK129</v>
      </c>
      <c r="E1513" t="s">
        <v>2084</v>
      </c>
      <c r="F1513" t="s">
        <v>2653</v>
      </c>
      <c r="G1513" t="s">
        <v>294</v>
      </c>
    </row>
    <row r="1514" spans="1:7" x14ac:dyDescent="0.25">
      <c r="A1514" t="str">
        <f t="shared" si="117"/>
        <v>U1-AK131</v>
      </c>
      <c r="B1514" t="str">
        <f t="shared" si="118"/>
        <v>GND</v>
      </c>
      <c r="C1514" t="str">
        <f t="shared" si="119"/>
        <v>U1-GND</v>
      </c>
      <c r="D1514" t="str">
        <f t="shared" si="120"/>
        <v>U1-AK131</v>
      </c>
      <c r="E1514" t="s">
        <v>2084</v>
      </c>
      <c r="F1514" t="s">
        <v>2654</v>
      </c>
      <c r="G1514" t="s">
        <v>294</v>
      </c>
    </row>
    <row r="1515" spans="1:7" x14ac:dyDescent="0.25">
      <c r="A1515" t="str">
        <f t="shared" si="117"/>
        <v>U1-AL1</v>
      </c>
      <c r="B1515" t="str">
        <f t="shared" si="118"/>
        <v>GND</v>
      </c>
      <c r="C1515" t="str">
        <f t="shared" si="119"/>
        <v>U1-GND</v>
      </c>
      <c r="D1515" t="str">
        <f t="shared" si="120"/>
        <v>U1-AL1</v>
      </c>
      <c r="E1515" t="s">
        <v>2084</v>
      </c>
      <c r="F1515" t="s">
        <v>2655</v>
      </c>
      <c r="G1515" t="s">
        <v>294</v>
      </c>
    </row>
    <row r="1516" spans="1:7" x14ac:dyDescent="0.25">
      <c r="A1516" t="str">
        <f t="shared" si="117"/>
        <v>U1-AL3</v>
      </c>
      <c r="B1516" t="str">
        <f t="shared" si="118"/>
        <v>GND</v>
      </c>
      <c r="C1516" t="str">
        <f t="shared" si="119"/>
        <v>U1-GND</v>
      </c>
      <c r="D1516" t="str">
        <f t="shared" si="120"/>
        <v>U1-AL3</v>
      </c>
      <c r="E1516" t="s">
        <v>2084</v>
      </c>
      <c r="F1516" t="s">
        <v>2656</v>
      </c>
      <c r="G1516" t="s">
        <v>294</v>
      </c>
    </row>
    <row r="1517" spans="1:7" x14ac:dyDescent="0.25">
      <c r="A1517" t="str">
        <f t="shared" si="117"/>
        <v>U1-AL5</v>
      </c>
      <c r="B1517" t="str">
        <f t="shared" si="118"/>
        <v>GND</v>
      </c>
      <c r="C1517" t="str">
        <f t="shared" si="119"/>
        <v>U1-GND</v>
      </c>
      <c r="D1517" t="str">
        <f t="shared" si="120"/>
        <v>U1-AL5</v>
      </c>
      <c r="E1517" t="s">
        <v>2084</v>
      </c>
      <c r="F1517" t="s">
        <v>2657</v>
      </c>
      <c r="G1517" t="s">
        <v>294</v>
      </c>
    </row>
    <row r="1518" spans="1:7" x14ac:dyDescent="0.25">
      <c r="A1518" t="str">
        <f t="shared" si="117"/>
        <v>U1-AL13</v>
      </c>
      <c r="B1518" t="str">
        <f t="shared" si="118"/>
        <v>GND</v>
      </c>
      <c r="C1518" t="str">
        <f t="shared" si="119"/>
        <v>U1-GND</v>
      </c>
      <c r="D1518" t="str">
        <f t="shared" si="120"/>
        <v>U1-AL13</v>
      </c>
      <c r="E1518" t="s">
        <v>2084</v>
      </c>
      <c r="F1518" t="s">
        <v>2658</v>
      </c>
      <c r="G1518" t="s">
        <v>294</v>
      </c>
    </row>
    <row r="1519" spans="1:7" x14ac:dyDescent="0.25">
      <c r="A1519" t="str">
        <f t="shared" si="117"/>
        <v>U1-AL21</v>
      </c>
      <c r="B1519" t="str">
        <f t="shared" si="118"/>
        <v>GND</v>
      </c>
      <c r="C1519" t="str">
        <f t="shared" si="119"/>
        <v>U1-GND</v>
      </c>
      <c r="D1519" t="str">
        <f t="shared" si="120"/>
        <v>U1-AL21</v>
      </c>
      <c r="E1519" t="s">
        <v>2084</v>
      </c>
      <c r="F1519" t="s">
        <v>2659</v>
      </c>
      <c r="G1519" t="s">
        <v>294</v>
      </c>
    </row>
    <row r="1520" spans="1:7" x14ac:dyDescent="0.25">
      <c r="A1520" t="str">
        <f t="shared" si="117"/>
        <v>U1-AL36</v>
      </c>
      <c r="B1520" t="str">
        <f t="shared" si="118"/>
        <v>GND</v>
      </c>
      <c r="C1520" t="str">
        <f t="shared" si="119"/>
        <v>U1-GND</v>
      </c>
      <c r="D1520" t="str">
        <f t="shared" si="120"/>
        <v>U1-AL36</v>
      </c>
      <c r="E1520" t="s">
        <v>2084</v>
      </c>
      <c r="F1520" t="s">
        <v>2660</v>
      </c>
      <c r="G1520" t="s">
        <v>294</v>
      </c>
    </row>
    <row r="1521" spans="1:7" x14ac:dyDescent="0.25">
      <c r="A1521" t="str">
        <f t="shared" si="117"/>
        <v>U1-AL50</v>
      </c>
      <c r="B1521" t="str">
        <f t="shared" si="118"/>
        <v>GND</v>
      </c>
      <c r="C1521" t="str">
        <f t="shared" si="119"/>
        <v>U1-GND</v>
      </c>
      <c r="D1521" t="str">
        <f t="shared" si="120"/>
        <v>U1-AL50</v>
      </c>
      <c r="E1521" t="s">
        <v>2084</v>
      </c>
      <c r="F1521" t="s">
        <v>2661</v>
      </c>
      <c r="G1521" t="s">
        <v>294</v>
      </c>
    </row>
    <row r="1522" spans="1:7" x14ac:dyDescent="0.25">
      <c r="A1522" t="str">
        <f t="shared" si="117"/>
        <v>U1-AL61</v>
      </c>
      <c r="B1522" t="str">
        <f t="shared" si="118"/>
        <v>GND</v>
      </c>
      <c r="C1522" t="str">
        <f t="shared" si="119"/>
        <v>U1-GND</v>
      </c>
      <c r="D1522" t="str">
        <f t="shared" si="120"/>
        <v>U1-AL61</v>
      </c>
      <c r="E1522" t="s">
        <v>2084</v>
      </c>
      <c r="F1522" t="s">
        <v>2662</v>
      </c>
      <c r="G1522" t="s">
        <v>294</v>
      </c>
    </row>
    <row r="1523" spans="1:7" x14ac:dyDescent="0.25">
      <c r="A1523" t="str">
        <f t="shared" si="117"/>
        <v>U1-AL72</v>
      </c>
      <c r="B1523" t="str">
        <f t="shared" si="118"/>
        <v>GND</v>
      </c>
      <c r="C1523" t="str">
        <f t="shared" si="119"/>
        <v>U1-GND</v>
      </c>
      <c r="D1523" t="str">
        <f t="shared" si="120"/>
        <v>U1-AL72</v>
      </c>
      <c r="E1523" t="s">
        <v>2084</v>
      </c>
      <c r="F1523" t="s">
        <v>2663</v>
      </c>
      <c r="G1523" t="s">
        <v>294</v>
      </c>
    </row>
    <row r="1524" spans="1:7" x14ac:dyDescent="0.25">
      <c r="A1524" t="str">
        <f t="shared" si="117"/>
        <v>U1-AL83</v>
      </c>
      <c r="B1524" t="str">
        <f t="shared" si="118"/>
        <v>GND</v>
      </c>
      <c r="C1524" t="str">
        <f t="shared" si="119"/>
        <v>U1-GND</v>
      </c>
      <c r="D1524" t="str">
        <f t="shared" si="120"/>
        <v>U1-AL83</v>
      </c>
      <c r="E1524" t="s">
        <v>2084</v>
      </c>
      <c r="F1524" t="s">
        <v>2664</v>
      </c>
      <c r="G1524" t="s">
        <v>294</v>
      </c>
    </row>
    <row r="1525" spans="1:7" x14ac:dyDescent="0.25">
      <c r="A1525" t="str">
        <f t="shared" si="117"/>
        <v>U1-AL93</v>
      </c>
      <c r="B1525" t="str">
        <f t="shared" si="118"/>
        <v>GND</v>
      </c>
      <c r="C1525" t="str">
        <f t="shared" si="119"/>
        <v>U1-GND</v>
      </c>
      <c r="D1525" t="str">
        <f t="shared" si="120"/>
        <v>U1-AL93</v>
      </c>
      <c r="E1525" t="s">
        <v>2084</v>
      </c>
      <c r="F1525" t="s">
        <v>2665</v>
      </c>
      <c r="G1525" t="s">
        <v>294</v>
      </c>
    </row>
    <row r="1526" spans="1:7" x14ac:dyDescent="0.25">
      <c r="A1526" t="str">
        <f t="shared" si="117"/>
        <v>U1-AL111</v>
      </c>
      <c r="B1526" t="str">
        <f t="shared" si="118"/>
        <v>GND</v>
      </c>
      <c r="C1526" t="str">
        <f t="shared" si="119"/>
        <v>U1-GND</v>
      </c>
      <c r="D1526" t="str">
        <f t="shared" si="120"/>
        <v>U1-AL111</v>
      </c>
      <c r="E1526" t="s">
        <v>2084</v>
      </c>
      <c r="F1526" t="s">
        <v>2666</v>
      </c>
      <c r="G1526" t="s">
        <v>294</v>
      </c>
    </row>
    <row r="1527" spans="1:7" x14ac:dyDescent="0.25">
      <c r="A1527" t="str">
        <f t="shared" si="117"/>
        <v>U1-AL123</v>
      </c>
      <c r="B1527" t="str">
        <f t="shared" si="118"/>
        <v>GND</v>
      </c>
      <c r="C1527" t="str">
        <f t="shared" si="119"/>
        <v>U1-GND</v>
      </c>
      <c r="D1527" t="str">
        <f t="shared" si="120"/>
        <v>U1-AL123</v>
      </c>
      <c r="E1527" t="s">
        <v>2084</v>
      </c>
      <c r="F1527" t="s">
        <v>2667</v>
      </c>
      <c r="G1527" t="s">
        <v>294</v>
      </c>
    </row>
    <row r="1528" spans="1:7" x14ac:dyDescent="0.25">
      <c r="A1528" t="str">
        <f t="shared" si="117"/>
        <v>U1-AL131</v>
      </c>
      <c r="B1528" t="str">
        <f t="shared" si="118"/>
        <v>GND</v>
      </c>
      <c r="C1528" t="str">
        <f t="shared" si="119"/>
        <v>U1-GND</v>
      </c>
      <c r="D1528" t="str">
        <f t="shared" si="120"/>
        <v>U1-AL131</v>
      </c>
      <c r="E1528" t="s">
        <v>2084</v>
      </c>
      <c r="F1528" t="s">
        <v>2668</v>
      </c>
      <c r="G1528" t="s">
        <v>294</v>
      </c>
    </row>
    <row r="1529" spans="1:7" x14ac:dyDescent="0.25">
      <c r="A1529" t="str">
        <f t="shared" si="117"/>
        <v>U1-AL133</v>
      </c>
      <c r="B1529" t="str">
        <f t="shared" si="118"/>
        <v>GND</v>
      </c>
      <c r="C1529" t="str">
        <f t="shared" si="119"/>
        <v>U1-GND</v>
      </c>
      <c r="D1529" t="str">
        <f t="shared" si="120"/>
        <v>U1-AL133</v>
      </c>
      <c r="E1529" t="s">
        <v>2084</v>
      </c>
      <c r="F1529" t="s">
        <v>2669</v>
      </c>
      <c r="G1529" t="s">
        <v>294</v>
      </c>
    </row>
    <row r="1530" spans="1:7" x14ac:dyDescent="0.25">
      <c r="A1530" t="str">
        <f t="shared" si="117"/>
        <v>U1-AL135</v>
      </c>
      <c r="B1530" t="str">
        <f t="shared" si="118"/>
        <v>GND</v>
      </c>
      <c r="C1530" t="str">
        <f t="shared" si="119"/>
        <v>U1-GND</v>
      </c>
      <c r="D1530" t="str">
        <f t="shared" si="120"/>
        <v>U1-AL135</v>
      </c>
      <c r="E1530" t="s">
        <v>2084</v>
      </c>
      <c r="F1530" t="s">
        <v>2670</v>
      </c>
      <c r="G1530" t="s">
        <v>294</v>
      </c>
    </row>
    <row r="1531" spans="1:7" x14ac:dyDescent="0.25">
      <c r="A1531" t="str">
        <f t="shared" si="117"/>
        <v>U1-AM5</v>
      </c>
      <c r="B1531" t="str">
        <f t="shared" si="118"/>
        <v>GND</v>
      </c>
      <c r="C1531" t="str">
        <f t="shared" si="119"/>
        <v>U1-GND</v>
      </c>
      <c r="D1531" t="str">
        <f t="shared" si="120"/>
        <v>U1-AM5</v>
      </c>
      <c r="E1531" t="s">
        <v>2084</v>
      </c>
      <c r="F1531" t="s">
        <v>2671</v>
      </c>
      <c r="G1531" t="s">
        <v>294</v>
      </c>
    </row>
    <row r="1532" spans="1:7" x14ac:dyDescent="0.25">
      <c r="A1532" t="str">
        <f t="shared" si="117"/>
        <v>U1-AM7</v>
      </c>
      <c r="B1532" t="str">
        <f t="shared" si="118"/>
        <v>GND</v>
      </c>
      <c r="C1532" t="str">
        <f t="shared" si="119"/>
        <v>U1-GND</v>
      </c>
      <c r="D1532" t="str">
        <f t="shared" si="120"/>
        <v>U1-AM7</v>
      </c>
      <c r="E1532" t="s">
        <v>2084</v>
      </c>
      <c r="F1532" t="s">
        <v>2672</v>
      </c>
      <c r="G1532" t="s">
        <v>294</v>
      </c>
    </row>
    <row r="1533" spans="1:7" x14ac:dyDescent="0.25">
      <c r="A1533" t="str">
        <f t="shared" si="117"/>
        <v>U1-AM10</v>
      </c>
      <c r="B1533" t="str">
        <f t="shared" si="118"/>
        <v>GND</v>
      </c>
      <c r="C1533" t="str">
        <f t="shared" si="119"/>
        <v>U1-GND</v>
      </c>
      <c r="D1533" t="str">
        <f t="shared" si="120"/>
        <v>U1-AM10</v>
      </c>
      <c r="E1533" t="s">
        <v>2084</v>
      </c>
      <c r="F1533" t="s">
        <v>2673</v>
      </c>
      <c r="G1533" t="s">
        <v>294</v>
      </c>
    </row>
    <row r="1534" spans="1:7" x14ac:dyDescent="0.25">
      <c r="A1534" t="str">
        <f t="shared" si="117"/>
        <v>U1-AM13</v>
      </c>
      <c r="B1534" t="str">
        <f t="shared" si="118"/>
        <v>GND</v>
      </c>
      <c r="C1534" t="str">
        <f t="shared" si="119"/>
        <v>U1-GND</v>
      </c>
      <c r="D1534" t="str">
        <f t="shared" si="120"/>
        <v>U1-AM13</v>
      </c>
      <c r="E1534" t="s">
        <v>2084</v>
      </c>
      <c r="F1534" t="s">
        <v>2674</v>
      </c>
      <c r="G1534" t="s">
        <v>294</v>
      </c>
    </row>
    <row r="1535" spans="1:7" x14ac:dyDescent="0.25">
      <c r="A1535" t="str">
        <f t="shared" si="117"/>
        <v>U1-AM21</v>
      </c>
      <c r="B1535" t="str">
        <f t="shared" si="118"/>
        <v>GND</v>
      </c>
      <c r="C1535" t="str">
        <f t="shared" si="119"/>
        <v>U1-GND</v>
      </c>
      <c r="D1535" t="str">
        <f t="shared" si="120"/>
        <v>U1-AM21</v>
      </c>
      <c r="E1535" t="s">
        <v>2084</v>
      </c>
      <c r="F1535" t="s">
        <v>2675</v>
      </c>
      <c r="G1535" t="s">
        <v>294</v>
      </c>
    </row>
    <row r="1536" spans="1:7" x14ac:dyDescent="0.25">
      <c r="A1536" t="str">
        <f t="shared" si="117"/>
        <v>U1-AM25</v>
      </c>
      <c r="B1536" t="str">
        <f t="shared" si="118"/>
        <v>GND</v>
      </c>
      <c r="C1536" t="str">
        <f t="shared" si="119"/>
        <v>U1-GND</v>
      </c>
      <c r="D1536" t="str">
        <f t="shared" si="120"/>
        <v>U1-AM25</v>
      </c>
      <c r="E1536" t="s">
        <v>2084</v>
      </c>
      <c r="F1536" t="s">
        <v>2676</v>
      </c>
      <c r="G1536" t="s">
        <v>294</v>
      </c>
    </row>
    <row r="1537" spans="1:7" x14ac:dyDescent="0.25">
      <c r="A1537" t="str">
        <f t="shared" si="117"/>
        <v>U1-AM29</v>
      </c>
      <c r="B1537" t="str">
        <f t="shared" si="118"/>
        <v>GND</v>
      </c>
      <c r="C1537" t="str">
        <f t="shared" si="119"/>
        <v>U1-GND</v>
      </c>
      <c r="D1537" t="str">
        <f t="shared" si="120"/>
        <v>U1-AM29</v>
      </c>
      <c r="E1537" t="s">
        <v>2084</v>
      </c>
      <c r="F1537" t="s">
        <v>2677</v>
      </c>
      <c r="G1537" t="s">
        <v>294</v>
      </c>
    </row>
    <row r="1538" spans="1:7" x14ac:dyDescent="0.25">
      <c r="A1538" t="str">
        <f t="shared" si="117"/>
        <v>U1-AM32</v>
      </c>
      <c r="B1538" t="str">
        <f t="shared" si="118"/>
        <v>GND</v>
      </c>
      <c r="C1538" t="str">
        <f t="shared" si="119"/>
        <v>U1-GND</v>
      </c>
      <c r="D1538" t="str">
        <f t="shared" si="120"/>
        <v>U1-AM32</v>
      </c>
      <c r="E1538" t="s">
        <v>2084</v>
      </c>
      <c r="F1538" t="s">
        <v>2678</v>
      </c>
      <c r="G1538" t="s">
        <v>294</v>
      </c>
    </row>
    <row r="1539" spans="1:7" x14ac:dyDescent="0.25">
      <c r="A1539" t="str">
        <f t="shared" si="117"/>
        <v>U1-AM57</v>
      </c>
      <c r="B1539" t="str">
        <f t="shared" si="118"/>
        <v>GND</v>
      </c>
      <c r="C1539" t="str">
        <f t="shared" si="119"/>
        <v>U1-GND</v>
      </c>
      <c r="D1539" t="str">
        <f t="shared" si="120"/>
        <v>U1-AM57</v>
      </c>
      <c r="E1539" t="s">
        <v>2084</v>
      </c>
      <c r="F1539" t="s">
        <v>2679</v>
      </c>
      <c r="G1539" t="s">
        <v>294</v>
      </c>
    </row>
    <row r="1540" spans="1:7" x14ac:dyDescent="0.25">
      <c r="A1540" t="str">
        <f t="shared" si="117"/>
        <v>U1-AM68</v>
      </c>
      <c r="B1540" t="str">
        <f t="shared" si="118"/>
        <v>GND</v>
      </c>
      <c r="C1540" t="str">
        <f t="shared" si="119"/>
        <v>U1-GND</v>
      </c>
      <c r="D1540" t="str">
        <f t="shared" si="120"/>
        <v>U1-AM68</v>
      </c>
      <c r="E1540" t="s">
        <v>2084</v>
      </c>
      <c r="F1540" t="s">
        <v>2680</v>
      </c>
      <c r="G1540" t="s">
        <v>294</v>
      </c>
    </row>
    <row r="1541" spans="1:7" x14ac:dyDescent="0.25">
      <c r="A1541" t="str">
        <f t="shared" si="117"/>
        <v>U1-AM79</v>
      </c>
      <c r="B1541" t="str">
        <f t="shared" si="118"/>
        <v>GND</v>
      </c>
      <c r="C1541" t="str">
        <f t="shared" si="119"/>
        <v>U1-GND</v>
      </c>
      <c r="D1541" t="str">
        <f t="shared" si="120"/>
        <v>U1-AM79</v>
      </c>
      <c r="E1541" t="s">
        <v>2084</v>
      </c>
      <c r="F1541" t="s">
        <v>2681</v>
      </c>
      <c r="G1541" t="s">
        <v>294</v>
      </c>
    </row>
    <row r="1542" spans="1:7" x14ac:dyDescent="0.25">
      <c r="A1542" t="str">
        <f t="shared" ref="A1542:A1605" si="121">$E1542&amp;"-"&amp;$F1542</f>
        <v>U1-AM90</v>
      </c>
      <c r="B1542" t="str">
        <f t="shared" ref="B1542:B1605" si="122">IF(OR(E1542=$A$2,E1542=$B$2,E1542=$C$2,E1542=$D$2),"--",G1542)</f>
        <v>GND</v>
      </c>
      <c r="C1542" t="str">
        <f t="shared" ref="C1542:C1605" si="123">$E1542&amp;"-"&amp;$G1542</f>
        <v>U1-GND</v>
      </c>
      <c r="D1542" t="str">
        <f t="shared" ref="D1542:D1605" si="124">A1542</f>
        <v>U1-AM90</v>
      </c>
      <c r="E1542" t="s">
        <v>2084</v>
      </c>
      <c r="F1542" t="s">
        <v>2682</v>
      </c>
      <c r="G1542" t="s">
        <v>294</v>
      </c>
    </row>
    <row r="1543" spans="1:7" x14ac:dyDescent="0.25">
      <c r="A1543" t="str">
        <f t="shared" si="121"/>
        <v>U1-AM104</v>
      </c>
      <c r="B1543" t="str">
        <f t="shared" si="122"/>
        <v>GND</v>
      </c>
      <c r="C1543" t="str">
        <f t="shared" si="123"/>
        <v>U1-GND</v>
      </c>
      <c r="D1543" t="str">
        <f t="shared" si="124"/>
        <v>U1-AM104</v>
      </c>
      <c r="E1543" t="s">
        <v>2084</v>
      </c>
      <c r="F1543" t="s">
        <v>2683</v>
      </c>
      <c r="G1543" t="s">
        <v>294</v>
      </c>
    </row>
    <row r="1544" spans="1:7" x14ac:dyDescent="0.25">
      <c r="A1544" t="str">
        <f t="shared" si="121"/>
        <v>U1-AM107</v>
      </c>
      <c r="B1544" t="str">
        <f t="shared" si="122"/>
        <v>GND</v>
      </c>
      <c r="C1544" t="str">
        <f t="shared" si="123"/>
        <v>U1-GND</v>
      </c>
      <c r="D1544" t="str">
        <f t="shared" si="124"/>
        <v>U1-AM107</v>
      </c>
      <c r="E1544" t="s">
        <v>2084</v>
      </c>
      <c r="F1544" t="s">
        <v>2684</v>
      </c>
      <c r="G1544" t="s">
        <v>294</v>
      </c>
    </row>
    <row r="1545" spans="1:7" x14ac:dyDescent="0.25">
      <c r="A1545" t="str">
        <f t="shared" si="121"/>
        <v>U1-AM111</v>
      </c>
      <c r="B1545" t="str">
        <f t="shared" si="122"/>
        <v>GND</v>
      </c>
      <c r="C1545" t="str">
        <f t="shared" si="123"/>
        <v>U1-GND</v>
      </c>
      <c r="D1545" t="str">
        <f t="shared" si="124"/>
        <v>U1-AM111</v>
      </c>
      <c r="E1545" t="s">
        <v>2084</v>
      </c>
      <c r="F1545" t="s">
        <v>2685</v>
      </c>
      <c r="G1545" t="s">
        <v>294</v>
      </c>
    </row>
    <row r="1546" spans="1:7" x14ac:dyDescent="0.25">
      <c r="A1546" t="str">
        <f t="shared" si="121"/>
        <v>U1-AM115</v>
      </c>
      <c r="B1546" t="str">
        <f t="shared" si="122"/>
        <v>GND</v>
      </c>
      <c r="C1546" t="str">
        <f t="shared" si="123"/>
        <v>U1-GND</v>
      </c>
      <c r="D1546" t="str">
        <f t="shared" si="124"/>
        <v>U1-AM115</v>
      </c>
      <c r="E1546" t="s">
        <v>2084</v>
      </c>
      <c r="F1546" t="s">
        <v>2686</v>
      </c>
      <c r="G1546" t="s">
        <v>294</v>
      </c>
    </row>
    <row r="1547" spans="1:7" x14ac:dyDescent="0.25">
      <c r="A1547" t="str">
        <f t="shared" si="121"/>
        <v>U1-AM123</v>
      </c>
      <c r="B1547" t="str">
        <f t="shared" si="122"/>
        <v>GND</v>
      </c>
      <c r="C1547" t="str">
        <f t="shared" si="123"/>
        <v>U1-GND</v>
      </c>
      <c r="D1547" t="str">
        <f t="shared" si="124"/>
        <v>U1-AM123</v>
      </c>
      <c r="E1547" t="s">
        <v>2084</v>
      </c>
      <c r="F1547" t="s">
        <v>2687</v>
      </c>
      <c r="G1547" t="s">
        <v>294</v>
      </c>
    </row>
    <row r="1548" spans="1:7" x14ac:dyDescent="0.25">
      <c r="A1548" t="str">
        <f t="shared" si="121"/>
        <v>U1-AM126</v>
      </c>
      <c r="B1548" t="str">
        <f t="shared" si="122"/>
        <v>GND</v>
      </c>
      <c r="C1548" t="str">
        <f t="shared" si="123"/>
        <v>U1-GND</v>
      </c>
      <c r="D1548" t="str">
        <f t="shared" si="124"/>
        <v>U1-AM126</v>
      </c>
      <c r="E1548" t="s">
        <v>2084</v>
      </c>
      <c r="F1548" t="s">
        <v>2688</v>
      </c>
      <c r="G1548" t="s">
        <v>294</v>
      </c>
    </row>
    <row r="1549" spans="1:7" x14ac:dyDescent="0.25">
      <c r="A1549" t="str">
        <f t="shared" si="121"/>
        <v>U1-AM129</v>
      </c>
      <c r="B1549" t="str">
        <f t="shared" si="122"/>
        <v>GND</v>
      </c>
      <c r="C1549" t="str">
        <f t="shared" si="123"/>
        <v>U1-GND</v>
      </c>
      <c r="D1549" t="str">
        <f t="shared" si="124"/>
        <v>U1-AM129</v>
      </c>
      <c r="E1549" t="s">
        <v>2084</v>
      </c>
      <c r="F1549" t="s">
        <v>2689</v>
      </c>
      <c r="G1549" t="s">
        <v>294</v>
      </c>
    </row>
    <row r="1550" spans="1:7" x14ac:dyDescent="0.25">
      <c r="A1550" t="str">
        <f t="shared" si="121"/>
        <v>U1-AM131</v>
      </c>
      <c r="B1550" t="str">
        <f t="shared" si="122"/>
        <v>GND</v>
      </c>
      <c r="C1550" t="str">
        <f t="shared" si="123"/>
        <v>U1-GND</v>
      </c>
      <c r="D1550" t="str">
        <f t="shared" si="124"/>
        <v>U1-AM131</v>
      </c>
      <c r="E1550" t="s">
        <v>2084</v>
      </c>
      <c r="F1550" t="s">
        <v>2690</v>
      </c>
      <c r="G1550" t="s">
        <v>294</v>
      </c>
    </row>
    <row r="1551" spans="1:7" x14ac:dyDescent="0.25">
      <c r="A1551" t="str">
        <f t="shared" si="121"/>
        <v>U1-AN1</v>
      </c>
      <c r="B1551" t="str">
        <f t="shared" si="122"/>
        <v>GND</v>
      </c>
      <c r="C1551" t="str">
        <f t="shared" si="123"/>
        <v>U1-GND</v>
      </c>
      <c r="D1551" t="str">
        <f t="shared" si="124"/>
        <v>U1-AN1</v>
      </c>
      <c r="E1551" t="s">
        <v>2084</v>
      </c>
      <c r="F1551" t="s">
        <v>2691</v>
      </c>
      <c r="G1551" t="s">
        <v>294</v>
      </c>
    </row>
    <row r="1552" spans="1:7" x14ac:dyDescent="0.25">
      <c r="A1552" t="str">
        <f t="shared" si="121"/>
        <v>U1-AN3</v>
      </c>
      <c r="B1552" t="str">
        <f t="shared" si="122"/>
        <v>GND</v>
      </c>
      <c r="C1552" t="str">
        <f t="shared" si="123"/>
        <v>U1-GND</v>
      </c>
      <c r="D1552" t="str">
        <f t="shared" si="124"/>
        <v>U1-AN3</v>
      </c>
      <c r="E1552" t="s">
        <v>2084</v>
      </c>
      <c r="F1552" t="s">
        <v>2692</v>
      </c>
      <c r="G1552" t="s">
        <v>294</v>
      </c>
    </row>
    <row r="1553" spans="1:7" x14ac:dyDescent="0.25">
      <c r="A1553" t="str">
        <f t="shared" si="121"/>
        <v>U1-AN5</v>
      </c>
      <c r="B1553" t="str">
        <f t="shared" si="122"/>
        <v>GND</v>
      </c>
      <c r="C1553" t="str">
        <f t="shared" si="123"/>
        <v>U1-GND</v>
      </c>
      <c r="D1553" t="str">
        <f t="shared" si="124"/>
        <v>U1-AN5</v>
      </c>
      <c r="E1553" t="s">
        <v>2084</v>
      </c>
      <c r="F1553" t="s">
        <v>2693</v>
      </c>
      <c r="G1553" t="s">
        <v>294</v>
      </c>
    </row>
    <row r="1554" spans="1:7" x14ac:dyDescent="0.25">
      <c r="A1554" t="str">
        <f t="shared" si="121"/>
        <v>U1-AN13</v>
      </c>
      <c r="B1554" t="str">
        <f t="shared" si="122"/>
        <v>GND</v>
      </c>
      <c r="C1554" t="str">
        <f t="shared" si="123"/>
        <v>U1-GND</v>
      </c>
      <c r="D1554" t="str">
        <f t="shared" si="124"/>
        <v>U1-AN13</v>
      </c>
      <c r="E1554" t="s">
        <v>2084</v>
      </c>
      <c r="F1554" t="s">
        <v>2694</v>
      </c>
      <c r="G1554" t="s">
        <v>294</v>
      </c>
    </row>
    <row r="1555" spans="1:7" x14ac:dyDescent="0.25">
      <c r="A1555" t="str">
        <f t="shared" si="121"/>
        <v>U1-AN16</v>
      </c>
      <c r="B1555" t="str">
        <f t="shared" si="122"/>
        <v>GND</v>
      </c>
      <c r="C1555" t="str">
        <f t="shared" si="123"/>
        <v>U1-GND</v>
      </c>
      <c r="D1555" t="str">
        <f t="shared" si="124"/>
        <v>U1-AN16</v>
      </c>
      <c r="E1555" t="s">
        <v>2084</v>
      </c>
      <c r="F1555" t="s">
        <v>2695</v>
      </c>
      <c r="G1555" t="s">
        <v>294</v>
      </c>
    </row>
    <row r="1556" spans="1:7" x14ac:dyDescent="0.25">
      <c r="A1556" t="str">
        <f t="shared" si="121"/>
        <v>U1-AN21</v>
      </c>
      <c r="B1556" t="str">
        <f t="shared" si="122"/>
        <v>GND</v>
      </c>
      <c r="C1556" t="str">
        <f t="shared" si="123"/>
        <v>U1-GND</v>
      </c>
      <c r="D1556" t="str">
        <f t="shared" si="124"/>
        <v>U1-AN21</v>
      </c>
      <c r="E1556" t="s">
        <v>2084</v>
      </c>
      <c r="F1556" t="s">
        <v>2696</v>
      </c>
      <c r="G1556" t="s">
        <v>294</v>
      </c>
    </row>
    <row r="1557" spans="1:7" x14ac:dyDescent="0.25">
      <c r="A1557" t="str">
        <f t="shared" si="121"/>
        <v>U1-AN32</v>
      </c>
      <c r="B1557" t="str">
        <f t="shared" si="122"/>
        <v>GND</v>
      </c>
      <c r="C1557" t="str">
        <f t="shared" si="123"/>
        <v>U1-GND</v>
      </c>
      <c r="D1557" t="str">
        <f t="shared" si="124"/>
        <v>U1-AN32</v>
      </c>
      <c r="E1557" t="s">
        <v>2084</v>
      </c>
      <c r="F1557" t="s">
        <v>2697</v>
      </c>
      <c r="G1557" t="s">
        <v>294</v>
      </c>
    </row>
    <row r="1558" spans="1:7" x14ac:dyDescent="0.25">
      <c r="A1558" t="str">
        <f t="shared" si="121"/>
        <v>U1-AN36</v>
      </c>
      <c r="B1558" t="str">
        <f t="shared" si="122"/>
        <v>GND</v>
      </c>
      <c r="C1558" t="str">
        <f t="shared" si="123"/>
        <v>U1-GND</v>
      </c>
      <c r="D1558" t="str">
        <f t="shared" si="124"/>
        <v>U1-AN36</v>
      </c>
      <c r="E1558" t="s">
        <v>2084</v>
      </c>
      <c r="F1558" t="s">
        <v>2698</v>
      </c>
      <c r="G1558" t="s">
        <v>294</v>
      </c>
    </row>
    <row r="1559" spans="1:7" x14ac:dyDescent="0.25">
      <c r="A1559" t="str">
        <f t="shared" si="121"/>
        <v>U1-AN40</v>
      </c>
      <c r="B1559" t="str">
        <f t="shared" si="122"/>
        <v>GND</v>
      </c>
      <c r="C1559" t="str">
        <f t="shared" si="123"/>
        <v>U1-GND</v>
      </c>
      <c r="D1559" t="str">
        <f t="shared" si="124"/>
        <v>U1-AN40</v>
      </c>
      <c r="E1559" t="s">
        <v>2084</v>
      </c>
      <c r="F1559" t="s">
        <v>2699</v>
      </c>
      <c r="G1559" t="s">
        <v>294</v>
      </c>
    </row>
    <row r="1560" spans="1:7" x14ac:dyDescent="0.25">
      <c r="A1560" t="str">
        <f t="shared" si="121"/>
        <v>U1-AN43</v>
      </c>
      <c r="B1560" t="str">
        <f t="shared" si="122"/>
        <v>GND</v>
      </c>
      <c r="C1560" t="str">
        <f t="shared" si="123"/>
        <v>U1-GND</v>
      </c>
      <c r="D1560" t="str">
        <f t="shared" si="124"/>
        <v>U1-AN43</v>
      </c>
      <c r="E1560" t="s">
        <v>2084</v>
      </c>
      <c r="F1560" t="s">
        <v>2700</v>
      </c>
      <c r="G1560" t="s">
        <v>294</v>
      </c>
    </row>
    <row r="1561" spans="1:7" x14ac:dyDescent="0.25">
      <c r="A1561" t="str">
        <f t="shared" si="121"/>
        <v>U1-AN46</v>
      </c>
      <c r="B1561" t="str">
        <f t="shared" si="122"/>
        <v>GND</v>
      </c>
      <c r="C1561" t="str">
        <f t="shared" si="123"/>
        <v>U1-GND</v>
      </c>
      <c r="D1561" t="str">
        <f t="shared" si="124"/>
        <v>U1-AN46</v>
      </c>
      <c r="E1561" t="s">
        <v>2084</v>
      </c>
      <c r="F1561" t="s">
        <v>2701</v>
      </c>
      <c r="G1561" t="s">
        <v>294</v>
      </c>
    </row>
    <row r="1562" spans="1:7" x14ac:dyDescent="0.25">
      <c r="A1562" t="str">
        <f t="shared" si="121"/>
        <v>U1-AN53</v>
      </c>
      <c r="B1562" t="str">
        <f t="shared" si="122"/>
        <v>GND</v>
      </c>
      <c r="C1562" t="str">
        <f t="shared" si="123"/>
        <v>U1-GND</v>
      </c>
      <c r="D1562" t="str">
        <f t="shared" si="124"/>
        <v>U1-AN53</v>
      </c>
      <c r="E1562" t="s">
        <v>2084</v>
      </c>
      <c r="F1562" t="s">
        <v>2702</v>
      </c>
      <c r="G1562" t="s">
        <v>294</v>
      </c>
    </row>
    <row r="1563" spans="1:7" x14ac:dyDescent="0.25">
      <c r="A1563" t="str">
        <f t="shared" si="121"/>
        <v>U1-AN64</v>
      </c>
      <c r="B1563" t="str">
        <f t="shared" si="122"/>
        <v>GND</v>
      </c>
      <c r="C1563" t="str">
        <f t="shared" si="123"/>
        <v>U1-GND</v>
      </c>
      <c r="D1563" t="str">
        <f t="shared" si="124"/>
        <v>U1-AN64</v>
      </c>
      <c r="E1563" t="s">
        <v>2084</v>
      </c>
      <c r="F1563" t="s">
        <v>2703</v>
      </c>
      <c r="G1563" t="s">
        <v>294</v>
      </c>
    </row>
    <row r="1564" spans="1:7" x14ac:dyDescent="0.25">
      <c r="A1564" t="str">
        <f t="shared" si="121"/>
        <v>U1-AN75</v>
      </c>
      <c r="B1564" t="str">
        <f t="shared" si="122"/>
        <v>GND</v>
      </c>
      <c r="C1564" t="str">
        <f t="shared" si="123"/>
        <v>U1-GND</v>
      </c>
      <c r="D1564" t="str">
        <f t="shared" si="124"/>
        <v>U1-AN75</v>
      </c>
      <c r="E1564" t="s">
        <v>2084</v>
      </c>
      <c r="F1564" t="s">
        <v>2704</v>
      </c>
      <c r="G1564" t="s">
        <v>294</v>
      </c>
    </row>
    <row r="1565" spans="1:7" x14ac:dyDescent="0.25">
      <c r="A1565" t="str">
        <f t="shared" si="121"/>
        <v>U1-AN86</v>
      </c>
      <c r="B1565" t="str">
        <f t="shared" si="122"/>
        <v>GND</v>
      </c>
      <c r="C1565" t="str">
        <f t="shared" si="123"/>
        <v>U1-GND</v>
      </c>
      <c r="D1565" t="str">
        <f t="shared" si="124"/>
        <v>U1-AN86</v>
      </c>
      <c r="E1565" t="s">
        <v>2084</v>
      </c>
      <c r="F1565" t="s">
        <v>2705</v>
      </c>
      <c r="G1565" t="s">
        <v>294</v>
      </c>
    </row>
    <row r="1566" spans="1:7" x14ac:dyDescent="0.25">
      <c r="A1566" t="str">
        <f t="shared" si="121"/>
        <v>U1-AN93</v>
      </c>
      <c r="B1566" t="str">
        <f t="shared" si="122"/>
        <v>GND</v>
      </c>
      <c r="C1566" t="str">
        <f t="shared" si="123"/>
        <v>U1-GND</v>
      </c>
      <c r="D1566" t="str">
        <f t="shared" si="124"/>
        <v>U1-AN93</v>
      </c>
      <c r="E1566" t="s">
        <v>2084</v>
      </c>
      <c r="F1566" t="s">
        <v>2706</v>
      </c>
      <c r="G1566" t="s">
        <v>294</v>
      </c>
    </row>
    <row r="1567" spans="1:7" x14ac:dyDescent="0.25">
      <c r="A1567" t="str">
        <f t="shared" si="121"/>
        <v>U1-AN96</v>
      </c>
      <c r="B1567" t="str">
        <f t="shared" si="122"/>
        <v>GND</v>
      </c>
      <c r="C1567" t="str">
        <f t="shared" si="123"/>
        <v>U1-GND</v>
      </c>
      <c r="D1567" t="str">
        <f t="shared" si="124"/>
        <v>U1-AN96</v>
      </c>
      <c r="E1567" t="s">
        <v>2084</v>
      </c>
      <c r="F1567" t="s">
        <v>2707</v>
      </c>
      <c r="G1567" t="s">
        <v>294</v>
      </c>
    </row>
    <row r="1568" spans="1:7" x14ac:dyDescent="0.25">
      <c r="A1568" t="str">
        <f t="shared" si="121"/>
        <v>U1-AN100</v>
      </c>
      <c r="B1568" t="str">
        <f t="shared" si="122"/>
        <v>GND</v>
      </c>
      <c r="C1568" t="str">
        <f t="shared" si="123"/>
        <v>U1-GND</v>
      </c>
      <c r="D1568" t="str">
        <f t="shared" si="124"/>
        <v>U1-AN100</v>
      </c>
      <c r="E1568" t="s">
        <v>2084</v>
      </c>
      <c r="F1568" t="s">
        <v>2708</v>
      </c>
      <c r="G1568" t="s">
        <v>294</v>
      </c>
    </row>
    <row r="1569" spans="1:7" x14ac:dyDescent="0.25">
      <c r="A1569" t="str">
        <f t="shared" si="121"/>
        <v>U1-AN104</v>
      </c>
      <c r="B1569" t="str">
        <f t="shared" si="122"/>
        <v>GND</v>
      </c>
      <c r="C1569" t="str">
        <f t="shared" si="123"/>
        <v>U1-GND</v>
      </c>
      <c r="D1569" t="str">
        <f t="shared" si="124"/>
        <v>U1-AN104</v>
      </c>
      <c r="E1569" t="s">
        <v>2084</v>
      </c>
      <c r="F1569" t="s">
        <v>2709</v>
      </c>
      <c r="G1569" t="s">
        <v>294</v>
      </c>
    </row>
    <row r="1570" spans="1:7" x14ac:dyDescent="0.25">
      <c r="A1570" t="str">
        <f t="shared" si="121"/>
        <v>U1-AN115</v>
      </c>
      <c r="B1570" t="str">
        <f t="shared" si="122"/>
        <v>GND</v>
      </c>
      <c r="C1570" t="str">
        <f t="shared" si="123"/>
        <v>U1-GND</v>
      </c>
      <c r="D1570" t="str">
        <f t="shared" si="124"/>
        <v>U1-AN115</v>
      </c>
      <c r="E1570" t="s">
        <v>2084</v>
      </c>
      <c r="F1570" t="s">
        <v>2710</v>
      </c>
      <c r="G1570" t="s">
        <v>294</v>
      </c>
    </row>
    <row r="1571" spans="1:7" x14ac:dyDescent="0.25">
      <c r="A1571" t="str">
        <f t="shared" si="121"/>
        <v>U1-AN120</v>
      </c>
      <c r="B1571" t="str">
        <f t="shared" si="122"/>
        <v>GND</v>
      </c>
      <c r="C1571" t="str">
        <f t="shared" si="123"/>
        <v>U1-GND</v>
      </c>
      <c r="D1571" t="str">
        <f t="shared" si="124"/>
        <v>U1-AN120</v>
      </c>
      <c r="E1571" t="s">
        <v>2084</v>
      </c>
      <c r="F1571" t="s">
        <v>2711</v>
      </c>
      <c r="G1571" t="s">
        <v>294</v>
      </c>
    </row>
    <row r="1572" spans="1:7" x14ac:dyDescent="0.25">
      <c r="A1572" t="str">
        <f t="shared" si="121"/>
        <v>U1-AN123</v>
      </c>
      <c r="B1572" t="str">
        <f t="shared" si="122"/>
        <v>GND</v>
      </c>
      <c r="C1572" t="str">
        <f t="shared" si="123"/>
        <v>U1-GND</v>
      </c>
      <c r="D1572" t="str">
        <f t="shared" si="124"/>
        <v>U1-AN123</v>
      </c>
      <c r="E1572" t="s">
        <v>2084</v>
      </c>
      <c r="F1572" t="s">
        <v>2712</v>
      </c>
      <c r="G1572" t="s">
        <v>294</v>
      </c>
    </row>
    <row r="1573" spans="1:7" x14ac:dyDescent="0.25">
      <c r="A1573" t="str">
        <f t="shared" si="121"/>
        <v>U1-AN131</v>
      </c>
      <c r="B1573" t="str">
        <f t="shared" si="122"/>
        <v>GND</v>
      </c>
      <c r="C1573" t="str">
        <f t="shared" si="123"/>
        <v>U1-GND</v>
      </c>
      <c r="D1573" t="str">
        <f t="shared" si="124"/>
        <v>U1-AN131</v>
      </c>
      <c r="E1573" t="s">
        <v>2084</v>
      </c>
      <c r="F1573" t="s">
        <v>2713</v>
      </c>
      <c r="G1573" t="s">
        <v>294</v>
      </c>
    </row>
    <row r="1574" spans="1:7" x14ac:dyDescent="0.25">
      <c r="A1574" t="str">
        <f t="shared" si="121"/>
        <v>U1-AN133</v>
      </c>
      <c r="B1574" t="str">
        <f t="shared" si="122"/>
        <v>GND</v>
      </c>
      <c r="C1574" t="str">
        <f t="shared" si="123"/>
        <v>U1-GND</v>
      </c>
      <c r="D1574" t="str">
        <f t="shared" si="124"/>
        <v>U1-AN133</v>
      </c>
      <c r="E1574" t="s">
        <v>2084</v>
      </c>
      <c r="F1574" t="s">
        <v>2714</v>
      </c>
      <c r="G1574" t="s">
        <v>294</v>
      </c>
    </row>
    <row r="1575" spans="1:7" x14ac:dyDescent="0.25">
      <c r="A1575" t="str">
        <f t="shared" si="121"/>
        <v>U1-AN135</v>
      </c>
      <c r="B1575" t="str">
        <f t="shared" si="122"/>
        <v>GND</v>
      </c>
      <c r="C1575" t="str">
        <f t="shared" si="123"/>
        <v>U1-GND</v>
      </c>
      <c r="D1575" t="str">
        <f t="shared" si="124"/>
        <v>U1-AN135</v>
      </c>
      <c r="E1575" t="s">
        <v>2084</v>
      </c>
      <c r="F1575" t="s">
        <v>2715</v>
      </c>
      <c r="G1575" t="s">
        <v>294</v>
      </c>
    </row>
    <row r="1576" spans="1:7" x14ac:dyDescent="0.25">
      <c r="A1576" t="str">
        <f t="shared" si="121"/>
        <v>U1-AP5</v>
      </c>
      <c r="B1576" t="str">
        <f t="shared" si="122"/>
        <v>GND</v>
      </c>
      <c r="C1576" t="str">
        <f t="shared" si="123"/>
        <v>U1-GND</v>
      </c>
      <c r="D1576" t="str">
        <f t="shared" si="124"/>
        <v>U1-AP5</v>
      </c>
      <c r="E1576" t="s">
        <v>2084</v>
      </c>
      <c r="F1576" t="s">
        <v>2716</v>
      </c>
      <c r="G1576" t="s">
        <v>294</v>
      </c>
    </row>
    <row r="1577" spans="1:7" x14ac:dyDescent="0.25">
      <c r="A1577" t="str">
        <f t="shared" si="121"/>
        <v>U1-AP7</v>
      </c>
      <c r="B1577" t="str">
        <f t="shared" si="122"/>
        <v>GND</v>
      </c>
      <c r="C1577" t="str">
        <f t="shared" si="123"/>
        <v>U1-GND</v>
      </c>
      <c r="D1577" t="str">
        <f t="shared" si="124"/>
        <v>U1-AP7</v>
      </c>
      <c r="E1577" t="s">
        <v>2084</v>
      </c>
      <c r="F1577" t="s">
        <v>2717</v>
      </c>
      <c r="G1577" t="s">
        <v>294</v>
      </c>
    </row>
    <row r="1578" spans="1:7" x14ac:dyDescent="0.25">
      <c r="A1578" t="str">
        <f t="shared" si="121"/>
        <v>U1-AP10</v>
      </c>
      <c r="B1578" t="str">
        <f t="shared" si="122"/>
        <v>GND</v>
      </c>
      <c r="C1578" t="str">
        <f t="shared" si="123"/>
        <v>U1-GND</v>
      </c>
      <c r="D1578" t="str">
        <f t="shared" si="124"/>
        <v>U1-AP10</v>
      </c>
      <c r="E1578" t="s">
        <v>2084</v>
      </c>
      <c r="F1578" t="s">
        <v>2718</v>
      </c>
      <c r="G1578" t="s">
        <v>294</v>
      </c>
    </row>
    <row r="1579" spans="1:7" x14ac:dyDescent="0.25">
      <c r="A1579" t="str">
        <f t="shared" si="121"/>
        <v>U1-AP13</v>
      </c>
      <c r="B1579" t="str">
        <f t="shared" si="122"/>
        <v>GND</v>
      </c>
      <c r="C1579" t="str">
        <f t="shared" si="123"/>
        <v>U1-GND</v>
      </c>
      <c r="D1579" t="str">
        <f t="shared" si="124"/>
        <v>U1-AP13</v>
      </c>
      <c r="E1579" t="s">
        <v>2084</v>
      </c>
      <c r="F1579" t="s">
        <v>2719</v>
      </c>
      <c r="G1579" t="s">
        <v>294</v>
      </c>
    </row>
    <row r="1580" spans="1:7" x14ac:dyDescent="0.25">
      <c r="A1580" t="str">
        <f t="shared" si="121"/>
        <v>U1-AP32</v>
      </c>
      <c r="B1580" t="str">
        <f t="shared" si="122"/>
        <v>GND</v>
      </c>
      <c r="C1580" t="str">
        <f t="shared" si="123"/>
        <v>U1-GND</v>
      </c>
      <c r="D1580" t="str">
        <f t="shared" si="124"/>
        <v>U1-AP32</v>
      </c>
      <c r="E1580" t="s">
        <v>2084</v>
      </c>
      <c r="F1580" t="s">
        <v>2720</v>
      </c>
      <c r="G1580" t="s">
        <v>294</v>
      </c>
    </row>
    <row r="1581" spans="1:7" x14ac:dyDescent="0.25">
      <c r="A1581" t="str">
        <f t="shared" si="121"/>
        <v>U1-AP61</v>
      </c>
      <c r="B1581" t="str">
        <f t="shared" si="122"/>
        <v>GND</v>
      </c>
      <c r="C1581" t="str">
        <f t="shared" si="123"/>
        <v>U1-GND</v>
      </c>
      <c r="D1581" t="str">
        <f t="shared" si="124"/>
        <v>U1-AP61</v>
      </c>
      <c r="E1581" t="s">
        <v>2084</v>
      </c>
      <c r="F1581" t="s">
        <v>2721</v>
      </c>
      <c r="G1581" t="s">
        <v>294</v>
      </c>
    </row>
    <row r="1582" spans="1:7" x14ac:dyDescent="0.25">
      <c r="A1582" t="str">
        <f t="shared" si="121"/>
        <v>U1-AP72</v>
      </c>
      <c r="B1582" t="str">
        <f t="shared" si="122"/>
        <v>GND</v>
      </c>
      <c r="C1582" t="str">
        <f t="shared" si="123"/>
        <v>U1-GND</v>
      </c>
      <c r="D1582" t="str">
        <f t="shared" si="124"/>
        <v>U1-AP72</v>
      </c>
      <c r="E1582" t="s">
        <v>2084</v>
      </c>
      <c r="F1582" t="s">
        <v>2722</v>
      </c>
      <c r="G1582" t="s">
        <v>294</v>
      </c>
    </row>
    <row r="1583" spans="1:7" x14ac:dyDescent="0.25">
      <c r="A1583" t="str">
        <f t="shared" si="121"/>
        <v>U1-AP83</v>
      </c>
      <c r="B1583" t="str">
        <f t="shared" si="122"/>
        <v>GND</v>
      </c>
      <c r="C1583" t="str">
        <f t="shared" si="123"/>
        <v>U1-GND</v>
      </c>
      <c r="D1583" t="str">
        <f t="shared" si="124"/>
        <v>U1-AP83</v>
      </c>
      <c r="E1583" t="s">
        <v>2084</v>
      </c>
      <c r="F1583" t="s">
        <v>2723</v>
      </c>
      <c r="G1583" t="s">
        <v>294</v>
      </c>
    </row>
    <row r="1584" spans="1:7" x14ac:dyDescent="0.25">
      <c r="A1584" t="str">
        <f t="shared" si="121"/>
        <v>U1-AP104</v>
      </c>
      <c r="B1584" t="str">
        <f t="shared" si="122"/>
        <v>GND</v>
      </c>
      <c r="C1584" t="str">
        <f t="shared" si="123"/>
        <v>U1-GND</v>
      </c>
      <c r="D1584" t="str">
        <f t="shared" si="124"/>
        <v>U1-AP104</v>
      </c>
      <c r="E1584" t="s">
        <v>2084</v>
      </c>
      <c r="F1584" t="s">
        <v>2724</v>
      </c>
      <c r="G1584" t="s">
        <v>294</v>
      </c>
    </row>
    <row r="1585" spans="1:7" x14ac:dyDescent="0.25">
      <c r="A1585" t="str">
        <f t="shared" si="121"/>
        <v>U1-AP123</v>
      </c>
      <c r="B1585" t="str">
        <f t="shared" si="122"/>
        <v>GND</v>
      </c>
      <c r="C1585" t="str">
        <f t="shared" si="123"/>
        <v>U1-GND</v>
      </c>
      <c r="D1585" t="str">
        <f t="shared" si="124"/>
        <v>U1-AP123</v>
      </c>
      <c r="E1585" t="s">
        <v>2084</v>
      </c>
      <c r="F1585" t="s">
        <v>2725</v>
      </c>
      <c r="G1585" t="s">
        <v>294</v>
      </c>
    </row>
    <row r="1586" spans="1:7" x14ac:dyDescent="0.25">
      <c r="A1586" t="str">
        <f t="shared" si="121"/>
        <v>U1-AP126</v>
      </c>
      <c r="B1586" t="str">
        <f t="shared" si="122"/>
        <v>GND</v>
      </c>
      <c r="C1586" t="str">
        <f t="shared" si="123"/>
        <v>U1-GND</v>
      </c>
      <c r="D1586" t="str">
        <f t="shared" si="124"/>
        <v>U1-AP126</v>
      </c>
      <c r="E1586" t="s">
        <v>2084</v>
      </c>
      <c r="F1586" t="s">
        <v>2726</v>
      </c>
      <c r="G1586" t="s">
        <v>294</v>
      </c>
    </row>
    <row r="1587" spans="1:7" x14ac:dyDescent="0.25">
      <c r="A1587" t="str">
        <f t="shared" si="121"/>
        <v>U1-AP129</v>
      </c>
      <c r="B1587" t="str">
        <f t="shared" si="122"/>
        <v>GND</v>
      </c>
      <c r="C1587" t="str">
        <f t="shared" si="123"/>
        <v>U1-GND</v>
      </c>
      <c r="D1587" t="str">
        <f t="shared" si="124"/>
        <v>U1-AP129</v>
      </c>
      <c r="E1587" t="s">
        <v>2084</v>
      </c>
      <c r="F1587" t="s">
        <v>2727</v>
      </c>
      <c r="G1587" t="s">
        <v>294</v>
      </c>
    </row>
    <row r="1588" spans="1:7" x14ac:dyDescent="0.25">
      <c r="A1588" t="str">
        <f t="shared" si="121"/>
        <v>U1-AP131</v>
      </c>
      <c r="B1588" t="str">
        <f t="shared" si="122"/>
        <v>GND</v>
      </c>
      <c r="C1588" t="str">
        <f t="shared" si="123"/>
        <v>U1-GND</v>
      </c>
      <c r="D1588" t="str">
        <f t="shared" si="124"/>
        <v>U1-AP131</v>
      </c>
      <c r="E1588" t="s">
        <v>2084</v>
      </c>
      <c r="F1588" t="s">
        <v>2728</v>
      </c>
      <c r="G1588" t="s">
        <v>294</v>
      </c>
    </row>
    <row r="1589" spans="1:7" x14ac:dyDescent="0.25">
      <c r="A1589" t="str">
        <f t="shared" si="121"/>
        <v>U1-AR1</v>
      </c>
      <c r="B1589" t="str">
        <f t="shared" si="122"/>
        <v>GND</v>
      </c>
      <c r="C1589" t="str">
        <f t="shared" si="123"/>
        <v>U1-GND</v>
      </c>
      <c r="D1589" t="str">
        <f t="shared" si="124"/>
        <v>U1-AR1</v>
      </c>
      <c r="E1589" t="s">
        <v>2084</v>
      </c>
      <c r="F1589" t="s">
        <v>2729</v>
      </c>
      <c r="G1589" t="s">
        <v>294</v>
      </c>
    </row>
    <row r="1590" spans="1:7" x14ac:dyDescent="0.25">
      <c r="A1590" t="str">
        <f t="shared" si="121"/>
        <v>U1-AR3</v>
      </c>
      <c r="B1590" t="str">
        <f t="shared" si="122"/>
        <v>GND</v>
      </c>
      <c r="C1590" t="str">
        <f t="shared" si="123"/>
        <v>U1-GND</v>
      </c>
      <c r="D1590" t="str">
        <f t="shared" si="124"/>
        <v>U1-AR3</v>
      </c>
      <c r="E1590" t="s">
        <v>2084</v>
      </c>
      <c r="F1590" t="s">
        <v>2730</v>
      </c>
      <c r="G1590" t="s">
        <v>294</v>
      </c>
    </row>
    <row r="1591" spans="1:7" x14ac:dyDescent="0.25">
      <c r="A1591" t="str">
        <f t="shared" si="121"/>
        <v>U1-AR5</v>
      </c>
      <c r="B1591" t="str">
        <f t="shared" si="122"/>
        <v>GND</v>
      </c>
      <c r="C1591" t="str">
        <f t="shared" si="123"/>
        <v>U1-GND</v>
      </c>
      <c r="D1591" t="str">
        <f t="shared" si="124"/>
        <v>U1-AR5</v>
      </c>
      <c r="E1591" t="s">
        <v>2084</v>
      </c>
      <c r="F1591" t="s">
        <v>2731</v>
      </c>
      <c r="G1591" t="s">
        <v>294</v>
      </c>
    </row>
    <row r="1592" spans="1:7" x14ac:dyDescent="0.25">
      <c r="A1592" t="str">
        <f t="shared" si="121"/>
        <v>U1-AR13</v>
      </c>
      <c r="B1592" t="str">
        <f t="shared" si="122"/>
        <v>GND</v>
      </c>
      <c r="C1592" t="str">
        <f t="shared" si="123"/>
        <v>U1-GND</v>
      </c>
      <c r="D1592" t="str">
        <f t="shared" si="124"/>
        <v>U1-AR13</v>
      </c>
      <c r="E1592" t="s">
        <v>2084</v>
      </c>
      <c r="F1592" t="s">
        <v>2732</v>
      </c>
      <c r="G1592" t="s">
        <v>294</v>
      </c>
    </row>
    <row r="1593" spans="1:7" x14ac:dyDescent="0.25">
      <c r="A1593" t="str">
        <f t="shared" si="121"/>
        <v>U1-AR16</v>
      </c>
      <c r="B1593" t="str">
        <f t="shared" si="122"/>
        <v>GND</v>
      </c>
      <c r="C1593" t="str">
        <f t="shared" si="123"/>
        <v>U1-GND</v>
      </c>
      <c r="D1593" t="str">
        <f t="shared" si="124"/>
        <v>U1-AR16</v>
      </c>
      <c r="E1593" t="s">
        <v>2084</v>
      </c>
      <c r="F1593" t="s">
        <v>2733</v>
      </c>
      <c r="G1593" t="s">
        <v>294</v>
      </c>
    </row>
    <row r="1594" spans="1:7" x14ac:dyDescent="0.25">
      <c r="A1594" t="str">
        <f t="shared" si="121"/>
        <v>U1-AR21</v>
      </c>
      <c r="B1594" t="str">
        <f t="shared" si="122"/>
        <v>GND</v>
      </c>
      <c r="C1594" t="str">
        <f t="shared" si="123"/>
        <v>U1-GND</v>
      </c>
      <c r="D1594" t="str">
        <f t="shared" si="124"/>
        <v>U1-AR21</v>
      </c>
      <c r="E1594" t="s">
        <v>2084</v>
      </c>
      <c r="F1594" t="s">
        <v>2734</v>
      </c>
      <c r="G1594" t="s">
        <v>294</v>
      </c>
    </row>
    <row r="1595" spans="1:7" x14ac:dyDescent="0.25">
      <c r="A1595" t="str">
        <f t="shared" si="121"/>
        <v>U1-AR25</v>
      </c>
      <c r="B1595" t="str">
        <f t="shared" si="122"/>
        <v>GND</v>
      </c>
      <c r="C1595" t="str">
        <f t="shared" si="123"/>
        <v>U1-GND</v>
      </c>
      <c r="D1595" t="str">
        <f t="shared" si="124"/>
        <v>U1-AR25</v>
      </c>
      <c r="E1595" t="s">
        <v>2084</v>
      </c>
      <c r="F1595" t="s">
        <v>2735</v>
      </c>
      <c r="G1595" t="s">
        <v>294</v>
      </c>
    </row>
    <row r="1596" spans="1:7" x14ac:dyDescent="0.25">
      <c r="A1596" t="str">
        <f t="shared" si="121"/>
        <v>U1-AR40</v>
      </c>
      <c r="B1596" t="str">
        <f t="shared" si="122"/>
        <v>GND</v>
      </c>
      <c r="C1596" t="str">
        <f t="shared" si="123"/>
        <v>U1-GND</v>
      </c>
      <c r="D1596" t="str">
        <f t="shared" si="124"/>
        <v>U1-AR40</v>
      </c>
      <c r="E1596" t="s">
        <v>2084</v>
      </c>
      <c r="F1596" t="s">
        <v>2736</v>
      </c>
      <c r="G1596" t="s">
        <v>294</v>
      </c>
    </row>
    <row r="1597" spans="1:7" x14ac:dyDescent="0.25">
      <c r="A1597" t="str">
        <f t="shared" si="121"/>
        <v>U1-AR46</v>
      </c>
      <c r="B1597" t="str">
        <f t="shared" si="122"/>
        <v>GND</v>
      </c>
      <c r="C1597" t="str">
        <f t="shared" si="123"/>
        <v>U1-GND</v>
      </c>
      <c r="D1597" t="str">
        <f t="shared" si="124"/>
        <v>U1-AR46</v>
      </c>
      <c r="E1597" t="s">
        <v>2084</v>
      </c>
      <c r="F1597" t="s">
        <v>2737</v>
      </c>
      <c r="G1597" t="s">
        <v>294</v>
      </c>
    </row>
    <row r="1598" spans="1:7" x14ac:dyDescent="0.25">
      <c r="A1598" t="str">
        <f t="shared" si="121"/>
        <v>U1-AR57</v>
      </c>
      <c r="B1598" t="str">
        <f t="shared" si="122"/>
        <v>GND</v>
      </c>
      <c r="C1598" t="str">
        <f t="shared" si="123"/>
        <v>U1-GND</v>
      </c>
      <c r="D1598" t="str">
        <f t="shared" si="124"/>
        <v>U1-AR57</v>
      </c>
      <c r="E1598" t="s">
        <v>2084</v>
      </c>
      <c r="F1598" t="s">
        <v>2738</v>
      </c>
      <c r="G1598" t="s">
        <v>294</v>
      </c>
    </row>
    <row r="1599" spans="1:7" x14ac:dyDescent="0.25">
      <c r="A1599" t="str">
        <f t="shared" si="121"/>
        <v>U1-AR68</v>
      </c>
      <c r="B1599" t="str">
        <f t="shared" si="122"/>
        <v>GND</v>
      </c>
      <c r="C1599" t="str">
        <f t="shared" si="123"/>
        <v>U1-GND</v>
      </c>
      <c r="D1599" t="str">
        <f t="shared" si="124"/>
        <v>U1-AR68</v>
      </c>
      <c r="E1599" t="s">
        <v>2084</v>
      </c>
      <c r="F1599" t="s">
        <v>2739</v>
      </c>
      <c r="G1599" t="s">
        <v>294</v>
      </c>
    </row>
    <row r="1600" spans="1:7" x14ac:dyDescent="0.25">
      <c r="A1600" t="str">
        <f t="shared" si="121"/>
        <v>U1-AR79</v>
      </c>
      <c r="B1600" t="str">
        <f t="shared" si="122"/>
        <v>GND</v>
      </c>
      <c r="C1600" t="str">
        <f t="shared" si="123"/>
        <v>U1-GND</v>
      </c>
      <c r="D1600" t="str">
        <f t="shared" si="124"/>
        <v>U1-AR79</v>
      </c>
      <c r="E1600" t="s">
        <v>2084</v>
      </c>
      <c r="F1600" t="s">
        <v>2740</v>
      </c>
      <c r="G1600" t="s">
        <v>294</v>
      </c>
    </row>
    <row r="1601" spans="1:7" x14ac:dyDescent="0.25">
      <c r="A1601" t="str">
        <f t="shared" si="121"/>
        <v>U1-AR90</v>
      </c>
      <c r="B1601" t="str">
        <f t="shared" si="122"/>
        <v>GND</v>
      </c>
      <c r="C1601" t="str">
        <f t="shared" si="123"/>
        <v>U1-GND</v>
      </c>
      <c r="D1601" t="str">
        <f t="shared" si="124"/>
        <v>U1-AR90</v>
      </c>
      <c r="E1601" t="s">
        <v>2084</v>
      </c>
      <c r="F1601" t="s">
        <v>2741</v>
      </c>
      <c r="G1601" t="s">
        <v>294</v>
      </c>
    </row>
    <row r="1602" spans="1:7" x14ac:dyDescent="0.25">
      <c r="A1602" t="str">
        <f t="shared" si="121"/>
        <v>U1-AR96</v>
      </c>
      <c r="B1602" t="str">
        <f t="shared" si="122"/>
        <v>GND</v>
      </c>
      <c r="C1602" t="str">
        <f t="shared" si="123"/>
        <v>U1-GND</v>
      </c>
      <c r="D1602" t="str">
        <f t="shared" si="124"/>
        <v>U1-AR96</v>
      </c>
      <c r="E1602" t="s">
        <v>2084</v>
      </c>
      <c r="F1602" t="s">
        <v>2742</v>
      </c>
      <c r="G1602" t="s">
        <v>294</v>
      </c>
    </row>
    <row r="1603" spans="1:7" x14ac:dyDescent="0.25">
      <c r="A1603" t="str">
        <f t="shared" si="121"/>
        <v>U1-AR111</v>
      </c>
      <c r="B1603" t="str">
        <f t="shared" si="122"/>
        <v>GND</v>
      </c>
      <c r="C1603" t="str">
        <f t="shared" si="123"/>
        <v>U1-GND</v>
      </c>
      <c r="D1603" t="str">
        <f t="shared" si="124"/>
        <v>U1-AR111</v>
      </c>
      <c r="E1603" t="s">
        <v>2084</v>
      </c>
      <c r="F1603" t="s">
        <v>2743</v>
      </c>
      <c r="G1603" t="s">
        <v>294</v>
      </c>
    </row>
    <row r="1604" spans="1:7" x14ac:dyDescent="0.25">
      <c r="A1604" t="str">
        <f t="shared" si="121"/>
        <v>U1-AR115</v>
      </c>
      <c r="B1604" t="str">
        <f t="shared" si="122"/>
        <v>GND</v>
      </c>
      <c r="C1604" t="str">
        <f t="shared" si="123"/>
        <v>U1-GND</v>
      </c>
      <c r="D1604" t="str">
        <f t="shared" si="124"/>
        <v>U1-AR115</v>
      </c>
      <c r="E1604" t="s">
        <v>2084</v>
      </c>
      <c r="F1604" t="s">
        <v>2744</v>
      </c>
      <c r="G1604" t="s">
        <v>294</v>
      </c>
    </row>
    <row r="1605" spans="1:7" x14ac:dyDescent="0.25">
      <c r="A1605" t="str">
        <f t="shared" si="121"/>
        <v>U1-AR120</v>
      </c>
      <c r="B1605" t="str">
        <f t="shared" si="122"/>
        <v>GND</v>
      </c>
      <c r="C1605" t="str">
        <f t="shared" si="123"/>
        <v>U1-GND</v>
      </c>
      <c r="D1605" t="str">
        <f t="shared" si="124"/>
        <v>U1-AR120</v>
      </c>
      <c r="E1605" t="s">
        <v>2084</v>
      </c>
      <c r="F1605" t="s">
        <v>2745</v>
      </c>
      <c r="G1605" t="s">
        <v>294</v>
      </c>
    </row>
    <row r="1606" spans="1:7" x14ac:dyDescent="0.25">
      <c r="A1606" t="str">
        <f t="shared" ref="A1606:A1669" si="125">$E1606&amp;"-"&amp;$F1606</f>
        <v>U1-AR123</v>
      </c>
      <c r="B1606" t="str">
        <f t="shared" ref="B1606:B1669" si="126">IF(OR(E1606=$A$2,E1606=$B$2,E1606=$C$2,E1606=$D$2),"--",G1606)</f>
        <v>GND</v>
      </c>
      <c r="C1606" t="str">
        <f t="shared" ref="C1606:C1669" si="127">$E1606&amp;"-"&amp;$G1606</f>
        <v>U1-GND</v>
      </c>
      <c r="D1606" t="str">
        <f t="shared" ref="D1606:D1669" si="128">A1606</f>
        <v>U1-AR123</v>
      </c>
      <c r="E1606" t="s">
        <v>2084</v>
      </c>
      <c r="F1606" t="s">
        <v>2746</v>
      </c>
      <c r="G1606" t="s">
        <v>294</v>
      </c>
    </row>
    <row r="1607" spans="1:7" x14ac:dyDescent="0.25">
      <c r="A1607" t="str">
        <f t="shared" si="125"/>
        <v>U1-AR131</v>
      </c>
      <c r="B1607" t="str">
        <f t="shared" si="126"/>
        <v>GND</v>
      </c>
      <c r="C1607" t="str">
        <f t="shared" si="127"/>
        <v>U1-GND</v>
      </c>
      <c r="D1607" t="str">
        <f t="shared" si="128"/>
        <v>U1-AR131</v>
      </c>
      <c r="E1607" t="s">
        <v>2084</v>
      </c>
      <c r="F1607" t="s">
        <v>2747</v>
      </c>
      <c r="G1607" t="s">
        <v>294</v>
      </c>
    </row>
    <row r="1608" spans="1:7" x14ac:dyDescent="0.25">
      <c r="A1608" t="str">
        <f t="shared" si="125"/>
        <v>U1-AR133</v>
      </c>
      <c r="B1608" t="str">
        <f t="shared" si="126"/>
        <v>GND</v>
      </c>
      <c r="C1608" t="str">
        <f t="shared" si="127"/>
        <v>U1-GND</v>
      </c>
      <c r="D1608" t="str">
        <f t="shared" si="128"/>
        <v>U1-AR133</v>
      </c>
      <c r="E1608" t="s">
        <v>2084</v>
      </c>
      <c r="F1608" t="s">
        <v>2748</v>
      </c>
      <c r="G1608" t="s">
        <v>294</v>
      </c>
    </row>
    <row r="1609" spans="1:7" x14ac:dyDescent="0.25">
      <c r="A1609" t="str">
        <f t="shared" si="125"/>
        <v>U1-AR135</v>
      </c>
      <c r="B1609" t="str">
        <f t="shared" si="126"/>
        <v>GND</v>
      </c>
      <c r="C1609" t="str">
        <f t="shared" si="127"/>
        <v>U1-GND</v>
      </c>
      <c r="D1609" t="str">
        <f t="shared" si="128"/>
        <v>U1-AR135</v>
      </c>
      <c r="E1609" t="s">
        <v>2084</v>
      </c>
      <c r="F1609" t="s">
        <v>2749</v>
      </c>
      <c r="G1609" t="s">
        <v>294</v>
      </c>
    </row>
    <row r="1610" spans="1:7" x14ac:dyDescent="0.25">
      <c r="A1610" t="str">
        <f t="shared" si="125"/>
        <v>U1-AT5</v>
      </c>
      <c r="B1610" t="str">
        <f t="shared" si="126"/>
        <v>GND</v>
      </c>
      <c r="C1610" t="str">
        <f t="shared" si="127"/>
        <v>U1-GND</v>
      </c>
      <c r="D1610" t="str">
        <f t="shared" si="128"/>
        <v>U1-AT5</v>
      </c>
      <c r="E1610" t="s">
        <v>2084</v>
      </c>
      <c r="F1610" t="s">
        <v>2750</v>
      </c>
      <c r="G1610" t="s">
        <v>294</v>
      </c>
    </row>
    <row r="1611" spans="1:7" x14ac:dyDescent="0.25">
      <c r="A1611" t="str">
        <f t="shared" si="125"/>
        <v>U1-AT7</v>
      </c>
      <c r="B1611" t="str">
        <f t="shared" si="126"/>
        <v>GND</v>
      </c>
      <c r="C1611" t="str">
        <f t="shared" si="127"/>
        <v>U1-GND</v>
      </c>
      <c r="D1611" t="str">
        <f t="shared" si="128"/>
        <v>U1-AT7</v>
      </c>
      <c r="E1611" t="s">
        <v>2084</v>
      </c>
      <c r="F1611" t="s">
        <v>2751</v>
      </c>
      <c r="G1611" t="s">
        <v>294</v>
      </c>
    </row>
    <row r="1612" spans="1:7" x14ac:dyDescent="0.25">
      <c r="A1612" t="str">
        <f t="shared" si="125"/>
        <v>U1-AT10</v>
      </c>
      <c r="B1612" t="str">
        <f t="shared" si="126"/>
        <v>GND</v>
      </c>
      <c r="C1612" t="str">
        <f t="shared" si="127"/>
        <v>U1-GND</v>
      </c>
      <c r="D1612" t="str">
        <f t="shared" si="128"/>
        <v>U1-AT10</v>
      </c>
      <c r="E1612" t="s">
        <v>2084</v>
      </c>
      <c r="F1612" t="s">
        <v>2752</v>
      </c>
      <c r="G1612" t="s">
        <v>294</v>
      </c>
    </row>
    <row r="1613" spans="1:7" x14ac:dyDescent="0.25">
      <c r="A1613" t="str">
        <f t="shared" si="125"/>
        <v>U1-AT13</v>
      </c>
      <c r="B1613" t="str">
        <f t="shared" si="126"/>
        <v>GND</v>
      </c>
      <c r="C1613" t="str">
        <f t="shared" si="127"/>
        <v>U1-GND</v>
      </c>
      <c r="D1613" t="str">
        <f t="shared" si="128"/>
        <v>U1-AT13</v>
      </c>
      <c r="E1613" t="s">
        <v>2084</v>
      </c>
      <c r="F1613" t="s">
        <v>2753</v>
      </c>
      <c r="G1613" t="s">
        <v>294</v>
      </c>
    </row>
    <row r="1614" spans="1:7" x14ac:dyDescent="0.25">
      <c r="A1614" t="str">
        <f t="shared" si="125"/>
        <v>U1-AT29</v>
      </c>
      <c r="B1614" t="str">
        <f t="shared" si="126"/>
        <v>GND</v>
      </c>
      <c r="C1614" t="str">
        <f t="shared" si="127"/>
        <v>U1-GND</v>
      </c>
      <c r="D1614" t="str">
        <f t="shared" si="128"/>
        <v>U1-AT29</v>
      </c>
      <c r="E1614" t="s">
        <v>2084</v>
      </c>
      <c r="F1614" t="s">
        <v>2754</v>
      </c>
      <c r="G1614" t="s">
        <v>294</v>
      </c>
    </row>
    <row r="1615" spans="1:7" x14ac:dyDescent="0.25">
      <c r="A1615" t="str">
        <f t="shared" si="125"/>
        <v>U1-AT32</v>
      </c>
      <c r="B1615" t="str">
        <f t="shared" si="126"/>
        <v>GND</v>
      </c>
      <c r="C1615" t="str">
        <f t="shared" si="127"/>
        <v>U1-GND</v>
      </c>
      <c r="D1615" t="str">
        <f t="shared" si="128"/>
        <v>U1-AT32</v>
      </c>
      <c r="E1615" t="s">
        <v>2084</v>
      </c>
      <c r="F1615" t="s">
        <v>2755</v>
      </c>
      <c r="G1615" t="s">
        <v>294</v>
      </c>
    </row>
    <row r="1616" spans="1:7" x14ac:dyDescent="0.25">
      <c r="A1616" t="str">
        <f t="shared" si="125"/>
        <v>U1-AT36</v>
      </c>
      <c r="B1616" t="str">
        <f t="shared" si="126"/>
        <v>GND</v>
      </c>
      <c r="C1616" t="str">
        <f t="shared" si="127"/>
        <v>U1-GND</v>
      </c>
      <c r="D1616" t="str">
        <f t="shared" si="128"/>
        <v>U1-AT36</v>
      </c>
      <c r="E1616" t="s">
        <v>2084</v>
      </c>
      <c r="F1616" t="s">
        <v>2756</v>
      </c>
      <c r="G1616" t="s">
        <v>294</v>
      </c>
    </row>
    <row r="1617" spans="1:7" x14ac:dyDescent="0.25">
      <c r="A1617" t="str">
        <f t="shared" si="125"/>
        <v>U1-AT40</v>
      </c>
      <c r="B1617" t="str">
        <f t="shared" si="126"/>
        <v>GND</v>
      </c>
      <c r="C1617" t="str">
        <f t="shared" si="127"/>
        <v>U1-GND</v>
      </c>
      <c r="D1617" t="str">
        <f t="shared" si="128"/>
        <v>U1-AT40</v>
      </c>
      <c r="E1617" t="s">
        <v>2084</v>
      </c>
      <c r="F1617" t="s">
        <v>2757</v>
      </c>
      <c r="G1617" t="s">
        <v>294</v>
      </c>
    </row>
    <row r="1618" spans="1:7" x14ac:dyDescent="0.25">
      <c r="A1618" t="str">
        <f t="shared" si="125"/>
        <v>U1-AT53</v>
      </c>
      <c r="B1618" t="str">
        <f t="shared" si="126"/>
        <v>GND</v>
      </c>
      <c r="C1618" t="str">
        <f t="shared" si="127"/>
        <v>U1-GND</v>
      </c>
      <c r="D1618" t="str">
        <f t="shared" si="128"/>
        <v>U1-AT53</v>
      </c>
      <c r="E1618" t="s">
        <v>2084</v>
      </c>
      <c r="F1618" t="s">
        <v>2758</v>
      </c>
      <c r="G1618" t="s">
        <v>294</v>
      </c>
    </row>
    <row r="1619" spans="1:7" x14ac:dyDescent="0.25">
      <c r="A1619" t="str">
        <f t="shared" si="125"/>
        <v>U1-AT64</v>
      </c>
      <c r="B1619" t="str">
        <f t="shared" si="126"/>
        <v>GND</v>
      </c>
      <c r="C1619" t="str">
        <f t="shared" si="127"/>
        <v>U1-GND</v>
      </c>
      <c r="D1619" t="str">
        <f t="shared" si="128"/>
        <v>U1-AT64</v>
      </c>
      <c r="E1619" t="s">
        <v>2084</v>
      </c>
      <c r="F1619" t="s">
        <v>2759</v>
      </c>
      <c r="G1619" t="s">
        <v>294</v>
      </c>
    </row>
    <row r="1620" spans="1:7" x14ac:dyDescent="0.25">
      <c r="A1620" t="str">
        <f t="shared" si="125"/>
        <v>U1-AT75</v>
      </c>
      <c r="B1620" t="str">
        <f t="shared" si="126"/>
        <v>GND</v>
      </c>
      <c r="C1620" t="str">
        <f t="shared" si="127"/>
        <v>U1-GND</v>
      </c>
      <c r="D1620" t="str">
        <f t="shared" si="128"/>
        <v>U1-AT75</v>
      </c>
      <c r="E1620" t="s">
        <v>2084</v>
      </c>
      <c r="F1620" t="s">
        <v>2760</v>
      </c>
      <c r="G1620" t="s">
        <v>294</v>
      </c>
    </row>
    <row r="1621" spans="1:7" x14ac:dyDescent="0.25">
      <c r="A1621" t="str">
        <f t="shared" si="125"/>
        <v>U1-AT86</v>
      </c>
      <c r="B1621" t="str">
        <f t="shared" si="126"/>
        <v>GND</v>
      </c>
      <c r="C1621" t="str">
        <f t="shared" si="127"/>
        <v>U1-GND</v>
      </c>
      <c r="D1621" t="str">
        <f t="shared" si="128"/>
        <v>U1-AT86</v>
      </c>
      <c r="E1621" t="s">
        <v>2084</v>
      </c>
      <c r="F1621" t="s">
        <v>2761</v>
      </c>
      <c r="G1621" t="s">
        <v>294</v>
      </c>
    </row>
    <row r="1622" spans="1:7" x14ac:dyDescent="0.25">
      <c r="A1622" t="str">
        <f t="shared" si="125"/>
        <v>U1-AT96</v>
      </c>
      <c r="B1622" t="str">
        <f t="shared" si="126"/>
        <v>GND</v>
      </c>
      <c r="C1622" t="str">
        <f t="shared" si="127"/>
        <v>U1-GND</v>
      </c>
      <c r="D1622" t="str">
        <f t="shared" si="128"/>
        <v>U1-AT96</v>
      </c>
      <c r="E1622" t="s">
        <v>2084</v>
      </c>
      <c r="F1622" t="s">
        <v>2762</v>
      </c>
      <c r="G1622" t="s">
        <v>294</v>
      </c>
    </row>
    <row r="1623" spans="1:7" x14ac:dyDescent="0.25">
      <c r="A1623" t="str">
        <f t="shared" si="125"/>
        <v>U1-AT100</v>
      </c>
      <c r="B1623" t="str">
        <f t="shared" si="126"/>
        <v>GND</v>
      </c>
      <c r="C1623" t="str">
        <f t="shared" si="127"/>
        <v>U1-GND</v>
      </c>
      <c r="D1623" t="str">
        <f t="shared" si="128"/>
        <v>U1-AT100</v>
      </c>
      <c r="E1623" t="s">
        <v>2084</v>
      </c>
      <c r="F1623" t="s">
        <v>2763</v>
      </c>
      <c r="G1623" t="s">
        <v>294</v>
      </c>
    </row>
    <row r="1624" spans="1:7" x14ac:dyDescent="0.25">
      <c r="A1624" t="str">
        <f t="shared" si="125"/>
        <v>U1-AT104</v>
      </c>
      <c r="B1624" t="str">
        <f t="shared" si="126"/>
        <v>GND</v>
      </c>
      <c r="C1624" t="str">
        <f t="shared" si="127"/>
        <v>U1-GND</v>
      </c>
      <c r="D1624" t="str">
        <f t="shared" si="128"/>
        <v>U1-AT104</v>
      </c>
      <c r="E1624" t="s">
        <v>2084</v>
      </c>
      <c r="F1624" t="s">
        <v>2764</v>
      </c>
      <c r="G1624" t="s">
        <v>294</v>
      </c>
    </row>
    <row r="1625" spans="1:7" x14ac:dyDescent="0.25">
      <c r="A1625" t="str">
        <f t="shared" si="125"/>
        <v>U1-AT107</v>
      </c>
      <c r="B1625" t="str">
        <f t="shared" si="126"/>
        <v>GND</v>
      </c>
      <c r="C1625" t="str">
        <f t="shared" si="127"/>
        <v>U1-GND</v>
      </c>
      <c r="D1625" t="str">
        <f t="shared" si="128"/>
        <v>U1-AT107</v>
      </c>
      <c r="E1625" t="s">
        <v>2084</v>
      </c>
      <c r="F1625" t="s">
        <v>2765</v>
      </c>
      <c r="G1625" t="s">
        <v>294</v>
      </c>
    </row>
    <row r="1626" spans="1:7" x14ac:dyDescent="0.25">
      <c r="A1626" t="str">
        <f t="shared" si="125"/>
        <v>U1-AT123</v>
      </c>
      <c r="B1626" t="str">
        <f t="shared" si="126"/>
        <v>GND</v>
      </c>
      <c r="C1626" t="str">
        <f t="shared" si="127"/>
        <v>U1-GND</v>
      </c>
      <c r="D1626" t="str">
        <f t="shared" si="128"/>
        <v>U1-AT123</v>
      </c>
      <c r="E1626" t="s">
        <v>2084</v>
      </c>
      <c r="F1626" t="s">
        <v>2766</v>
      </c>
      <c r="G1626" t="s">
        <v>294</v>
      </c>
    </row>
    <row r="1627" spans="1:7" x14ac:dyDescent="0.25">
      <c r="A1627" t="str">
        <f t="shared" si="125"/>
        <v>U1-AT126</v>
      </c>
      <c r="B1627" t="str">
        <f t="shared" si="126"/>
        <v>GND</v>
      </c>
      <c r="C1627" t="str">
        <f t="shared" si="127"/>
        <v>U1-GND</v>
      </c>
      <c r="D1627" t="str">
        <f t="shared" si="128"/>
        <v>U1-AT126</v>
      </c>
      <c r="E1627" t="s">
        <v>2084</v>
      </c>
      <c r="F1627" t="s">
        <v>2767</v>
      </c>
      <c r="G1627" t="s">
        <v>294</v>
      </c>
    </row>
    <row r="1628" spans="1:7" x14ac:dyDescent="0.25">
      <c r="A1628" t="str">
        <f t="shared" si="125"/>
        <v>U1-AT129</v>
      </c>
      <c r="B1628" t="str">
        <f t="shared" si="126"/>
        <v>GND</v>
      </c>
      <c r="C1628" t="str">
        <f t="shared" si="127"/>
        <v>U1-GND</v>
      </c>
      <c r="D1628" t="str">
        <f t="shared" si="128"/>
        <v>U1-AT129</v>
      </c>
      <c r="E1628" t="s">
        <v>2084</v>
      </c>
      <c r="F1628" t="s">
        <v>2768</v>
      </c>
      <c r="G1628" t="s">
        <v>294</v>
      </c>
    </row>
    <row r="1629" spans="1:7" x14ac:dyDescent="0.25">
      <c r="A1629" t="str">
        <f t="shared" si="125"/>
        <v>U1-AT131</v>
      </c>
      <c r="B1629" t="str">
        <f t="shared" si="126"/>
        <v>GND</v>
      </c>
      <c r="C1629" t="str">
        <f t="shared" si="127"/>
        <v>U1-GND</v>
      </c>
      <c r="D1629" t="str">
        <f t="shared" si="128"/>
        <v>U1-AT131</v>
      </c>
      <c r="E1629" t="s">
        <v>2084</v>
      </c>
      <c r="F1629" t="s">
        <v>2769</v>
      </c>
      <c r="G1629" t="s">
        <v>294</v>
      </c>
    </row>
    <row r="1630" spans="1:7" x14ac:dyDescent="0.25">
      <c r="A1630" t="str">
        <f t="shared" si="125"/>
        <v>U1-AU1</v>
      </c>
      <c r="B1630" t="str">
        <f t="shared" si="126"/>
        <v>GND</v>
      </c>
      <c r="C1630" t="str">
        <f t="shared" si="127"/>
        <v>U1-GND</v>
      </c>
      <c r="D1630" t="str">
        <f t="shared" si="128"/>
        <v>U1-AU1</v>
      </c>
      <c r="E1630" t="s">
        <v>2084</v>
      </c>
      <c r="F1630" t="s">
        <v>2770</v>
      </c>
      <c r="G1630" t="s">
        <v>294</v>
      </c>
    </row>
    <row r="1631" spans="1:7" x14ac:dyDescent="0.25">
      <c r="A1631" t="str">
        <f t="shared" si="125"/>
        <v>U1-AU3</v>
      </c>
      <c r="B1631" t="str">
        <f t="shared" si="126"/>
        <v>GND</v>
      </c>
      <c r="C1631" t="str">
        <f t="shared" si="127"/>
        <v>U1-GND</v>
      </c>
      <c r="D1631" t="str">
        <f t="shared" si="128"/>
        <v>U1-AU3</v>
      </c>
      <c r="E1631" t="s">
        <v>2084</v>
      </c>
      <c r="F1631" t="s">
        <v>2771</v>
      </c>
      <c r="G1631" t="s">
        <v>294</v>
      </c>
    </row>
    <row r="1632" spans="1:7" x14ac:dyDescent="0.25">
      <c r="A1632" t="str">
        <f t="shared" si="125"/>
        <v>U1-AU5</v>
      </c>
      <c r="B1632" t="str">
        <f t="shared" si="126"/>
        <v>GND</v>
      </c>
      <c r="C1632" t="str">
        <f t="shared" si="127"/>
        <v>U1-GND</v>
      </c>
      <c r="D1632" t="str">
        <f t="shared" si="128"/>
        <v>U1-AU5</v>
      </c>
      <c r="E1632" t="s">
        <v>2084</v>
      </c>
      <c r="F1632" t="s">
        <v>2772</v>
      </c>
      <c r="G1632" t="s">
        <v>294</v>
      </c>
    </row>
    <row r="1633" spans="1:7" x14ac:dyDescent="0.25">
      <c r="A1633" t="str">
        <f t="shared" si="125"/>
        <v>U1-AU13</v>
      </c>
      <c r="B1633" t="str">
        <f t="shared" si="126"/>
        <v>GND</v>
      </c>
      <c r="C1633" t="str">
        <f t="shared" si="127"/>
        <v>U1-GND</v>
      </c>
      <c r="D1633" t="str">
        <f t="shared" si="128"/>
        <v>U1-AU13</v>
      </c>
      <c r="E1633" t="s">
        <v>2084</v>
      </c>
      <c r="F1633" t="s">
        <v>2773</v>
      </c>
      <c r="G1633" t="s">
        <v>294</v>
      </c>
    </row>
    <row r="1634" spans="1:7" x14ac:dyDescent="0.25">
      <c r="A1634" t="str">
        <f t="shared" si="125"/>
        <v>U1-AU16</v>
      </c>
      <c r="B1634" t="str">
        <f t="shared" si="126"/>
        <v>GND</v>
      </c>
      <c r="C1634" t="str">
        <f t="shared" si="127"/>
        <v>U1-GND</v>
      </c>
      <c r="D1634" t="str">
        <f t="shared" si="128"/>
        <v>U1-AU16</v>
      </c>
      <c r="E1634" t="s">
        <v>2084</v>
      </c>
      <c r="F1634" t="s">
        <v>2774</v>
      </c>
      <c r="G1634" t="s">
        <v>294</v>
      </c>
    </row>
    <row r="1635" spans="1:7" x14ac:dyDescent="0.25">
      <c r="A1635" t="str">
        <f t="shared" si="125"/>
        <v>U1-AU21</v>
      </c>
      <c r="B1635" t="str">
        <f t="shared" si="126"/>
        <v>GND</v>
      </c>
      <c r="C1635" t="str">
        <f t="shared" si="127"/>
        <v>U1-GND</v>
      </c>
      <c r="D1635" t="str">
        <f t="shared" si="128"/>
        <v>U1-AU21</v>
      </c>
      <c r="E1635" t="s">
        <v>2084</v>
      </c>
      <c r="F1635" t="s">
        <v>2775</v>
      </c>
      <c r="G1635" t="s">
        <v>294</v>
      </c>
    </row>
    <row r="1636" spans="1:7" x14ac:dyDescent="0.25">
      <c r="A1636" t="str">
        <f t="shared" si="125"/>
        <v>U1-AU46</v>
      </c>
      <c r="B1636" t="str">
        <f t="shared" si="126"/>
        <v>GND</v>
      </c>
      <c r="C1636" t="str">
        <f t="shared" si="127"/>
        <v>U1-GND</v>
      </c>
      <c r="D1636" t="str">
        <f t="shared" si="128"/>
        <v>U1-AU46</v>
      </c>
      <c r="E1636" t="s">
        <v>2084</v>
      </c>
      <c r="F1636" t="s">
        <v>2776</v>
      </c>
      <c r="G1636" t="s">
        <v>294</v>
      </c>
    </row>
    <row r="1637" spans="1:7" x14ac:dyDescent="0.25">
      <c r="A1637" t="str">
        <f t="shared" si="125"/>
        <v>U1-AU61</v>
      </c>
      <c r="B1637" t="str">
        <f t="shared" si="126"/>
        <v>GND</v>
      </c>
      <c r="C1637" t="str">
        <f t="shared" si="127"/>
        <v>U1-GND</v>
      </c>
      <c r="D1637" t="str">
        <f t="shared" si="128"/>
        <v>U1-AU61</v>
      </c>
      <c r="E1637" t="s">
        <v>2084</v>
      </c>
      <c r="F1637" t="s">
        <v>2777</v>
      </c>
      <c r="G1637" t="s">
        <v>294</v>
      </c>
    </row>
    <row r="1638" spans="1:7" x14ac:dyDescent="0.25">
      <c r="A1638" t="str">
        <f t="shared" si="125"/>
        <v>U1-AU83</v>
      </c>
      <c r="B1638" t="str">
        <f t="shared" si="126"/>
        <v>GND</v>
      </c>
      <c r="C1638" t="str">
        <f t="shared" si="127"/>
        <v>U1-GND</v>
      </c>
      <c r="D1638" t="str">
        <f t="shared" si="128"/>
        <v>U1-AU83</v>
      </c>
      <c r="E1638" t="s">
        <v>2084</v>
      </c>
      <c r="F1638" t="s">
        <v>2778</v>
      </c>
      <c r="G1638" t="s">
        <v>294</v>
      </c>
    </row>
    <row r="1639" spans="1:7" x14ac:dyDescent="0.25">
      <c r="A1639" t="str">
        <f t="shared" si="125"/>
        <v>U1-AU90</v>
      </c>
      <c r="B1639" t="str">
        <f t="shared" si="126"/>
        <v>GND</v>
      </c>
      <c r="C1639" t="str">
        <f t="shared" si="127"/>
        <v>U1-GND</v>
      </c>
      <c r="D1639" t="str">
        <f t="shared" si="128"/>
        <v>U1-AU90</v>
      </c>
      <c r="E1639" t="s">
        <v>2084</v>
      </c>
      <c r="F1639" t="s">
        <v>2779</v>
      </c>
      <c r="G1639" t="s">
        <v>294</v>
      </c>
    </row>
    <row r="1640" spans="1:7" x14ac:dyDescent="0.25">
      <c r="A1640" t="str">
        <f t="shared" si="125"/>
        <v>U1-AU115</v>
      </c>
      <c r="B1640" t="str">
        <f t="shared" si="126"/>
        <v>GND</v>
      </c>
      <c r="C1640" t="str">
        <f t="shared" si="127"/>
        <v>U1-GND</v>
      </c>
      <c r="D1640" t="str">
        <f t="shared" si="128"/>
        <v>U1-AU115</v>
      </c>
      <c r="E1640" t="s">
        <v>2084</v>
      </c>
      <c r="F1640" t="s">
        <v>2780</v>
      </c>
      <c r="G1640" t="s">
        <v>294</v>
      </c>
    </row>
    <row r="1641" spans="1:7" x14ac:dyDescent="0.25">
      <c r="A1641" t="str">
        <f t="shared" si="125"/>
        <v>U1-AU120</v>
      </c>
      <c r="B1641" t="str">
        <f t="shared" si="126"/>
        <v>GND</v>
      </c>
      <c r="C1641" t="str">
        <f t="shared" si="127"/>
        <v>U1-GND</v>
      </c>
      <c r="D1641" t="str">
        <f t="shared" si="128"/>
        <v>U1-AU120</v>
      </c>
      <c r="E1641" t="s">
        <v>2084</v>
      </c>
      <c r="F1641" t="s">
        <v>2781</v>
      </c>
      <c r="G1641" t="s">
        <v>294</v>
      </c>
    </row>
    <row r="1642" spans="1:7" x14ac:dyDescent="0.25">
      <c r="A1642" t="str">
        <f t="shared" si="125"/>
        <v>U1-AU123</v>
      </c>
      <c r="B1642" t="str">
        <f t="shared" si="126"/>
        <v>GND</v>
      </c>
      <c r="C1642" t="str">
        <f t="shared" si="127"/>
        <v>U1-GND</v>
      </c>
      <c r="D1642" t="str">
        <f t="shared" si="128"/>
        <v>U1-AU123</v>
      </c>
      <c r="E1642" t="s">
        <v>2084</v>
      </c>
      <c r="F1642" t="s">
        <v>2782</v>
      </c>
      <c r="G1642" t="s">
        <v>294</v>
      </c>
    </row>
    <row r="1643" spans="1:7" x14ac:dyDescent="0.25">
      <c r="A1643" t="str">
        <f t="shared" si="125"/>
        <v>U1-AU131</v>
      </c>
      <c r="B1643" t="str">
        <f t="shared" si="126"/>
        <v>GND</v>
      </c>
      <c r="C1643" t="str">
        <f t="shared" si="127"/>
        <v>U1-GND</v>
      </c>
      <c r="D1643" t="str">
        <f t="shared" si="128"/>
        <v>U1-AU131</v>
      </c>
      <c r="E1643" t="s">
        <v>2084</v>
      </c>
      <c r="F1643" t="s">
        <v>2783</v>
      </c>
      <c r="G1643" t="s">
        <v>294</v>
      </c>
    </row>
    <row r="1644" spans="1:7" x14ac:dyDescent="0.25">
      <c r="A1644" t="str">
        <f t="shared" si="125"/>
        <v>U1-AU133</v>
      </c>
      <c r="B1644" t="str">
        <f t="shared" si="126"/>
        <v>GND</v>
      </c>
      <c r="C1644" t="str">
        <f t="shared" si="127"/>
        <v>U1-GND</v>
      </c>
      <c r="D1644" t="str">
        <f t="shared" si="128"/>
        <v>U1-AU133</v>
      </c>
      <c r="E1644" t="s">
        <v>2084</v>
      </c>
      <c r="F1644" t="s">
        <v>2784</v>
      </c>
      <c r="G1644" t="s">
        <v>294</v>
      </c>
    </row>
    <row r="1645" spans="1:7" x14ac:dyDescent="0.25">
      <c r="A1645" t="str">
        <f t="shared" si="125"/>
        <v>U1-AU135</v>
      </c>
      <c r="B1645" t="str">
        <f t="shared" si="126"/>
        <v>GND</v>
      </c>
      <c r="C1645" t="str">
        <f t="shared" si="127"/>
        <v>U1-GND</v>
      </c>
      <c r="D1645" t="str">
        <f t="shared" si="128"/>
        <v>U1-AU135</v>
      </c>
      <c r="E1645" t="s">
        <v>2084</v>
      </c>
      <c r="F1645" t="s">
        <v>2785</v>
      </c>
      <c r="G1645" t="s">
        <v>294</v>
      </c>
    </row>
    <row r="1646" spans="1:7" x14ac:dyDescent="0.25">
      <c r="A1646" t="str">
        <f t="shared" si="125"/>
        <v>U1-AV5</v>
      </c>
      <c r="B1646" t="str">
        <f t="shared" si="126"/>
        <v>GND</v>
      </c>
      <c r="C1646" t="str">
        <f t="shared" si="127"/>
        <v>U1-GND</v>
      </c>
      <c r="D1646" t="str">
        <f t="shared" si="128"/>
        <v>U1-AV5</v>
      </c>
      <c r="E1646" t="s">
        <v>2084</v>
      </c>
      <c r="F1646" t="s">
        <v>2786</v>
      </c>
      <c r="G1646" t="s">
        <v>294</v>
      </c>
    </row>
    <row r="1647" spans="1:7" x14ac:dyDescent="0.25">
      <c r="A1647" t="str">
        <f t="shared" si="125"/>
        <v>U1-AV7</v>
      </c>
      <c r="B1647" t="str">
        <f t="shared" si="126"/>
        <v>GND</v>
      </c>
      <c r="C1647" t="str">
        <f t="shared" si="127"/>
        <v>U1-GND</v>
      </c>
      <c r="D1647" t="str">
        <f t="shared" si="128"/>
        <v>U1-AV7</v>
      </c>
      <c r="E1647" t="s">
        <v>2084</v>
      </c>
      <c r="F1647" t="s">
        <v>2787</v>
      </c>
      <c r="G1647" t="s">
        <v>294</v>
      </c>
    </row>
    <row r="1648" spans="1:7" x14ac:dyDescent="0.25">
      <c r="A1648" t="str">
        <f t="shared" si="125"/>
        <v>U1-AV10</v>
      </c>
      <c r="B1648" t="str">
        <f t="shared" si="126"/>
        <v>GND</v>
      </c>
      <c r="C1648" t="str">
        <f t="shared" si="127"/>
        <v>U1-GND</v>
      </c>
      <c r="D1648" t="str">
        <f t="shared" si="128"/>
        <v>U1-AV10</v>
      </c>
      <c r="E1648" t="s">
        <v>2084</v>
      </c>
      <c r="F1648" t="s">
        <v>2788</v>
      </c>
      <c r="G1648" t="s">
        <v>294</v>
      </c>
    </row>
    <row r="1649" spans="1:7" x14ac:dyDescent="0.25">
      <c r="A1649" t="str">
        <f t="shared" si="125"/>
        <v>U1-AV13</v>
      </c>
      <c r="B1649" t="str">
        <f t="shared" si="126"/>
        <v>GND</v>
      </c>
      <c r="C1649" t="str">
        <f t="shared" si="127"/>
        <v>U1-GND</v>
      </c>
      <c r="D1649" t="str">
        <f t="shared" si="128"/>
        <v>U1-AV13</v>
      </c>
      <c r="E1649" t="s">
        <v>2084</v>
      </c>
      <c r="F1649" t="s">
        <v>2789</v>
      </c>
      <c r="G1649" t="s">
        <v>294</v>
      </c>
    </row>
    <row r="1650" spans="1:7" x14ac:dyDescent="0.25">
      <c r="A1650" t="str">
        <f t="shared" si="125"/>
        <v>U1-AV25</v>
      </c>
      <c r="B1650" t="str">
        <f t="shared" si="126"/>
        <v>GND</v>
      </c>
      <c r="C1650" t="str">
        <f t="shared" si="127"/>
        <v>U1-GND</v>
      </c>
      <c r="D1650" t="str">
        <f t="shared" si="128"/>
        <v>U1-AV25</v>
      </c>
      <c r="E1650" t="s">
        <v>2084</v>
      </c>
      <c r="F1650" t="s">
        <v>2790</v>
      </c>
      <c r="G1650" t="s">
        <v>294</v>
      </c>
    </row>
    <row r="1651" spans="1:7" x14ac:dyDescent="0.25">
      <c r="A1651" t="str">
        <f t="shared" si="125"/>
        <v>U1-AV29</v>
      </c>
      <c r="B1651" t="str">
        <f t="shared" si="126"/>
        <v>GND</v>
      </c>
      <c r="C1651" t="str">
        <f t="shared" si="127"/>
        <v>U1-GND</v>
      </c>
      <c r="D1651" t="str">
        <f t="shared" si="128"/>
        <v>U1-AV29</v>
      </c>
      <c r="E1651" t="s">
        <v>2084</v>
      </c>
      <c r="F1651" t="s">
        <v>2791</v>
      </c>
      <c r="G1651" t="s">
        <v>294</v>
      </c>
    </row>
    <row r="1652" spans="1:7" x14ac:dyDescent="0.25">
      <c r="A1652" t="str">
        <f t="shared" si="125"/>
        <v>U1-AV32</v>
      </c>
      <c r="B1652" t="str">
        <f t="shared" si="126"/>
        <v>GND</v>
      </c>
      <c r="C1652" t="str">
        <f t="shared" si="127"/>
        <v>U1-GND</v>
      </c>
      <c r="D1652" t="str">
        <f t="shared" si="128"/>
        <v>U1-AV32</v>
      </c>
      <c r="E1652" t="s">
        <v>2084</v>
      </c>
      <c r="F1652" t="s">
        <v>2792</v>
      </c>
      <c r="G1652" t="s">
        <v>294</v>
      </c>
    </row>
    <row r="1653" spans="1:7" x14ac:dyDescent="0.25">
      <c r="A1653" t="str">
        <f t="shared" si="125"/>
        <v>U1-AV40</v>
      </c>
      <c r="B1653" t="str">
        <f t="shared" si="126"/>
        <v>GND</v>
      </c>
      <c r="C1653" t="str">
        <f t="shared" si="127"/>
        <v>U1-GND</v>
      </c>
      <c r="D1653" t="str">
        <f t="shared" si="128"/>
        <v>U1-AV40</v>
      </c>
      <c r="E1653" t="s">
        <v>2084</v>
      </c>
      <c r="F1653" t="s">
        <v>2793</v>
      </c>
      <c r="G1653" t="s">
        <v>294</v>
      </c>
    </row>
    <row r="1654" spans="1:7" x14ac:dyDescent="0.25">
      <c r="A1654" t="str">
        <f t="shared" si="125"/>
        <v>U1-AV57</v>
      </c>
      <c r="B1654" t="str">
        <f t="shared" si="126"/>
        <v>GND</v>
      </c>
      <c r="C1654" t="str">
        <f t="shared" si="127"/>
        <v>U1-GND</v>
      </c>
      <c r="D1654" t="str">
        <f t="shared" si="128"/>
        <v>U1-AV57</v>
      </c>
      <c r="E1654" t="s">
        <v>2084</v>
      </c>
      <c r="F1654" t="s">
        <v>2794</v>
      </c>
      <c r="G1654" t="s">
        <v>294</v>
      </c>
    </row>
    <row r="1655" spans="1:7" x14ac:dyDescent="0.25">
      <c r="A1655" t="str">
        <f t="shared" si="125"/>
        <v>U1-AV68</v>
      </c>
      <c r="B1655" t="str">
        <f t="shared" si="126"/>
        <v>GND</v>
      </c>
      <c r="C1655" t="str">
        <f t="shared" si="127"/>
        <v>U1-GND</v>
      </c>
      <c r="D1655" t="str">
        <f t="shared" si="128"/>
        <v>U1-AV68</v>
      </c>
      <c r="E1655" t="s">
        <v>2084</v>
      </c>
      <c r="F1655" t="s">
        <v>2795</v>
      </c>
      <c r="G1655" t="s">
        <v>294</v>
      </c>
    </row>
    <row r="1656" spans="1:7" x14ac:dyDescent="0.25">
      <c r="A1656" t="str">
        <f t="shared" si="125"/>
        <v>U1-AV79</v>
      </c>
      <c r="B1656" t="str">
        <f t="shared" si="126"/>
        <v>GND</v>
      </c>
      <c r="C1656" t="str">
        <f t="shared" si="127"/>
        <v>U1-GND</v>
      </c>
      <c r="D1656" t="str">
        <f t="shared" si="128"/>
        <v>U1-AV79</v>
      </c>
      <c r="E1656" t="s">
        <v>2084</v>
      </c>
      <c r="F1656" t="s">
        <v>2796</v>
      </c>
      <c r="G1656" t="s">
        <v>294</v>
      </c>
    </row>
    <row r="1657" spans="1:7" x14ac:dyDescent="0.25">
      <c r="A1657" t="str">
        <f t="shared" si="125"/>
        <v>U1-AV96</v>
      </c>
      <c r="B1657" t="str">
        <f t="shared" si="126"/>
        <v>GND</v>
      </c>
      <c r="C1657" t="str">
        <f t="shared" si="127"/>
        <v>U1-GND</v>
      </c>
      <c r="D1657" t="str">
        <f t="shared" si="128"/>
        <v>U1-AV96</v>
      </c>
      <c r="E1657" t="s">
        <v>2084</v>
      </c>
      <c r="F1657" t="s">
        <v>2797</v>
      </c>
      <c r="G1657" t="s">
        <v>294</v>
      </c>
    </row>
    <row r="1658" spans="1:7" x14ac:dyDescent="0.25">
      <c r="A1658" t="str">
        <f t="shared" si="125"/>
        <v>U1-AV104</v>
      </c>
      <c r="B1658" t="str">
        <f t="shared" si="126"/>
        <v>GND</v>
      </c>
      <c r="C1658" t="str">
        <f t="shared" si="127"/>
        <v>U1-GND</v>
      </c>
      <c r="D1658" t="str">
        <f t="shared" si="128"/>
        <v>U1-AV104</v>
      </c>
      <c r="E1658" t="s">
        <v>2084</v>
      </c>
      <c r="F1658" t="s">
        <v>2798</v>
      </c>
      <c r="G1658" t="s">
        <v>294</v>
      </c>
    </row>
    <row r="1659" spans="1:7" x14ac:dyDescent="0.25">
      <c r="A1659" t="str">
        <f t="shared" si="125"/>
        <v>U1-AV107</v>
      </c>
      <c r="B1659" t="str">
        <f t="shared" si="126"/>
        <v>GND</v>
      </c>
      <c r="C1659" t="str">
        <f t="shared" si="127"/>
        <v>U1-GND</v>
      </c>
      <c r="D1659" t="str">
        <f t="shared" si="128"/>
        <v>U1-AV107</v>
      </c>
      <c r="E1659" t="s">
        <v>2084</v>
      </c>
      <c r="F1659" t="s">
        <v>2799</v>
      </c>
      <c r="G1659" t="s">
        <v>294</v>
      </c>
    </row>
    <row r="1660" spans="1:7" x14ac:dyDescent="0.25">
      <c r="A1660" t="str">
        <f t="shared" si="125"/>
        <v>U1-AV111</v>
      </c>
      <c r="B1660" t="str">
        <f t="shared" si="126"/>
        <v>GND</v>
      </c>
      <c r="C1660" t="str">
        <f t="shared" si="127"/>
        <v>U1-GND</v>
      </c>
      <c r="D1660" t="str">
        <f t="shared" si="128"/>
        <v>U1-AV111</v>
      </c>
      <c r="E1660" t="s">
        <v>2084</v>
      </c>
      <c r="F1660" t="s">
        <v>2800</v>
      </c>
      <c r="G1660" t="s">
        <v>294</v>
      </c>
    </row>
    <row r="1661" spans="1:7" x14ac:dyDescent="0.25">
      <c r="A1661" t="str">
        <f t="shared" si="125"/>
        <v>U1-AV123</v>
      </c>
      <c r="B1661" t="str">
        <f t="shared" si="126"/>
        <v>GND</v>
      </c>
      <c r="C1661" t="str">
        <f t="shared" si="127"/>
        <v>U1-GND</v>
      </c>
      <c r="D1661" t="str">
        <f t="shared" si="128"/>
        <v>U1-AV123</v>
      </c>
      <c r="E1661" t="s">
        <v>2084</v>
      </c>
      <c r="F1661" t="s">
        <v>2801</v>
      </c>
      <c r="G1661" t="s">
        <v>294</v>
      </c>
    </row>
    <row r="1662" spans="1:7" x14ac:dyDescent="0.25">
      <c r="A1662" t="str">
        <f t="shared" si="125"/>
        <v>U1-AV126</v>
      </c>
      <c r="B1662" t="str">
        <f t="shared" si="126"/>
        <v>GND</v>
      </c>
      <c r="C1662" t="str">
        <f t="shared" si="127"/>
        <v>U1-GND</v>
      </c>
      <c r="D1662" t="str">
        <f t="shared" si="128"/>
        <v>U1-AV126</v>
      </c>
      <c r="E1662" t="s">
        <v>2084</v>
      </c>
      <c r="F1662" t="s">
        <v>2802</v>
      </c>
      <c r="G1662" t="s">
        <v>294</v>
      </c>
    </row>
    <row r="1663" spans="1:7" x14ac:dyDescent="0.25">
      <c r="A1663" t="str">
        <f t="shared" si="125"/>
        <v>U1-AV129</v>
      </c>
      <c r="B1663" t="str">
        <f t="shared" si="126"/>
        <v>GND</v>
      </c>
      <c r="C1663" t="str">
        <f t="shared" si="127"/>
        <v>U1-GND</v>
      </c>
      <c r="D1663" t="str">
        <f t="shared" si="128"/>
        <v>U1-AV129</v>
      </c>
      <c r="E1663" t="s">
        <v>2084</v>
      </c>
      <c r="F1663" t="s">
        <v>2803</v>
      </c>
      <c r="G1663" t="s">
        <v>294</v>
      </c>
    </row>
    <row r="1664" spans="1:7" x14ac:dyDescent="0.25">
      <c r="A1664" t="str">
        <f t="shared" si="125"/>
        <v>U1-AV131</v>
      </c>
      <c r="B1664" t="str">
        <f t="shared" si="126"/>
        <v>GND</v>
      </c>
      <c r="C1664" t="str">
        <f t="shared" si="127"/>
        <v>U1-GND</v>
      </c>
      <c r="D1664" t="str">
        <f t="shared" si="128"/>
        <v>U1-AV131</v>
      </c>
      <c r="E1664" t="s">
        <v>2084</v>
      </c>
      <c r="F1664" t="s">
        <v>2804</v>
      </c>
      <c r="G1664" t="s">
        <v>294</v>
      </c>
    </row>
    <row r="1665" spans="1:7" x14ac:dyDescent="0.25">
      <c r="A1665" t="str">
        <f t="shared" si="125"/>
        <v>U1-AW1</v>
      </c>
      <c r="B1665" t="str">
        <f t="shared" si="126"/>
        <v>GND</v>
      </c>
      <c r="C1665" t="str">
        <f t="shared" si="127"/>
        <v>U1-GND</v>
      </c>
      <c r="D1665" t="str">
        <f t="shared" si="128"/>
        <v>U1-AW1</v>
      </c>
      <c r="E1665" t="s">
        <v>2084</v>
      </c>
      <c r="F1665" t="s">
        <v>2805</v>
      </c>
      <c r="G1665" t="s">
        <v>294</v>
      </c>
    </row>
    <row r="1666" spans="1:7" x14ac:dyDescent="0.25">
      <c r="A1666" t="str">
        <f t="shared" si="125"/>
        <v>U1-AW3</v>
      </c>
      <c r="B1666" t="str">
        <f t="shared" si="126"/>
        <v>GND</v>
      </c>
      <c r="C1666" t="str">
        <f t="shared" si="127"/>
        <v>U1-GND</v>
      </c>
      <c r="D1666" t="str">
        <f t="shared" si="128"/>
        <v>U1-AW3</v>
      </c>
      <c r="E1666" t="s">
        <v>2084</v>
      </c>
      <c r="F1666" t="s">
        <v>2806</v>
      </c>
      <c r="G1666" t="s">
        <v>294</v>
      </c>
    </row>
    <row r="1667" spans="1:7" x14ac:dyDescent="0.25">
      <c r="A1667" t="str">
        <f t="shared" si="125"/>
        <v>U1-AW5</v>
      </c>
      <c r="B1667" t="str">
        <f t="shared" si="126"/>
        <v>GND</v>
      </c>
      <c r="C1667" t="str">
        <f t="shared" si="127"/>
        <v>U1-GND</v>
      </c>
      <c r="D1667" t="str">
        <f t="shared" si="128"/>
        <v>U1-AW5</v>
      </c>
      <c r="E1667" t="s">
        <v>2084</v>
      </c>
      <c r="F1667" t="s">
        <v>2807</v>
      </c>
      <c r="G1667" t="s">
        <v>294</v>
      </c>
    </row>
    <row r="1668" spans="1:7" x14ac:dyDescent="0.25">
      <c r="A1668" t="str">
        <f t="shared" si="125"/>
        <v>U1-AW13</v>
      </c>
      <c r="B1668" t="str">
        <f t="shared" si="126"/>
        <v>GND</v>
      </c>
      <c r="C1668" t="str">
        <f t="shared" si="127"/>
        <v>U1-GND</v>
      </c>
      <c r="D1668" t="str">
        <f t="shared" si="128"/>
        <v>U1-AW13</v>
      </c>
      <c r="E1668" t="s">
        <v>2084</v>
      </c>
      <c r="F1668" t="s">
        <v>2808</v>
      </c>
      <c r="G1668" t="s">
        <v>294</v>
      </c>
    </row>
    <row r="1669" spans="1:7" x14ac:dyDescent="0.25">
      <c r="A1669" t="str">
        <f t="shared" si="125"/>
        <v>U1-AW16</v>
      </c>
      <c r="B1669" t="str">
        <f t="shared" si="126"/>
        <v>GND</v>
      </c>
      <c r="C1669" t="str">
        <f t="shared" si="127"/>
        <v>U1-GND</v>
      </c>
      <c r="D1669" t="str">
        <f t="shared" si="128"/>
        <v>U1-AW16</v>
      </c>
      <c r="E1669" t="s">
        <v>2084</v>
      </c>
      <c r="F1669" t="s">
        <v>2809</v>
      </c>
      <c r="G1669" t="s">
        <v>294</v>
      </c>
    </row>
    <row r="1670" spans="1:7" x14ac:dyDescent="0.25">
      <c r="A1670" t="str">
        <f t="shared" ref="A1670:A1733" si="129">$E1670&amp;"-"&amp;$F1670</f>
        <v>U1-AW21</v>
      </c>
      <c r="B1670" t="str">
        <f t="shared" ref="B1670:B1733" si="130">IF(OR(E1670=$A$2,E1670=$B$2,E1670=$C$2,E1670=$D$2),"--",G1670)</f>
        <v>GND</v>
      </c>
      <c r="C1670" t="str">
        <f t="shared" ref="C1670:C1733" si="131">$E1670&amp;"-"&amp;$G1670</f>
        <v>U1-GND</v>
      </c>
      <c r="D1670" t="str">
        <f t="shared" ref="D1670:D1733" si="132">A1670</f>
        <v>U1-AW21</v>
      </c>
      <c r="E1670" t="s">
        <v>2084</v>
      </c>
      <c r="F1670" t="s">
        <v>2810</v>
      </c>
      <c r="G1670" t="s">
        <v>294</v>
      </c>
    </row>
    <row r="1671" spans="1:7" x14ac:dyDescent="0.25">
      <c r="A1671" t="str">
        <f t="shared" si="129"/>
        <v>U1-AW25</v>
      </c>
      <c r="B1671" t="str">
        <f t="shared" si="130"/>
        <v>GND</v>
      </c>
      <c r="C1671" t="str">
        <f t="shared" si="131"/>
        <v>U1-GND</v>
      </c>
      <c r="D1671" t="str">
        <f t="shared" si="132"/>
        <v>U1-AW25</v>
      </c>
      <c r="E1671" t="s">
        <v>2084</v>
      </c>
      <c r="F1671" t="s">
        <v>2811</v>
      </c>
      <c r="G1671" t="s">
        <v>294</v>
      </c>
    </row>
    <row r="1672" spans="1:7" x14ac:dyDescent="0.25">
      <c r="A1672" t="str">
        <f t="shared" si="129"/>
        <v>U1-AW40</v>
      </c>
      <c r="B1672" t="str">
        <f t="shared" si="130"/>
        <v>GND</v>
      </c>
      <c r="C1672" t="str">
        <f t="shared" si="131"/>
        <v>U1-GND</v>
      </c>
      <c r="D1672" t="str">
        <f t="shared" si="132"/>
        <v>U1-AW40</v>
      </c>
      <c r="E1672" t="s">
        <v>2084</v>
      </c>
      <c r="F1672" t="s">
        <v>2812</v>
      </c>
      <c r="G1672" t="s">
        <v>294</v>
      </c>
    </row>
    <row r="1673" spans="1:7" x14ac:dyDescent="0.25">
      <c r="A1673" t="str">
        <f t="shared" si="129"/>
        <v>U1-AW46</v>
      </c>
      <c r="B1673" t="str">
        <f t="shared" si="130"/>
        <v>GND</v>
      </c>
      <c r="C1673" t="str">
        <f t="shared" si="131"/>
        <v>U1-GND</v>
      </c>
      <c r="D1673" t="str">
        <f t="shared" si="132"/>
        <v>U1-AW46</v>
      </c>
      <c r="E1673" t="s">
        <v>2084</v>
      </c>
      <c r="F1673" t="s">
        <v>2813</v>
      </c>
      <c r="G1673" t="s">
        <v>294</v>
      </c>
    </row>
    <row r="1674" spans="1:7" x14ac:dyDescent="0.25">
      <c r="A1674" t="str">
        <f t="shared" si="129"/>
        <v>U1-AW53</v>
      </c>
      <c r="B1674" t="str">
        <f t="shared" si="130"/>
        <v>GND</v>
      </c>
      <c r="C1674" t="str">
        <f t="shared" si="131"/>
        <v>U1-GND</v>
      </c>
      <c r="D1674" t="str">
        <f t="shared" si="132"/>
        <v>U1-AW53</v>
      </c>
      <c r="E1674" t="s">
        <v>2084</v>
      </c>
      <c r="F1674" t="s">
        <v>2814</v>
      </c>
      <c r="G1674" t="s">
        <v>294</v>
      </c>
    </row>
    <row r="1675" spans="1:7" x14ac:dyDescent="0.25">
      <c r="A1675" t="str">
        <f t="shared" si="129"/>
        <v>U1-AW64</v>
      </c>
      <c r="B1675" t="str">
        <f t="shared" si="130"/>
        <v>GND</v>
      </c>
      <c r="C1675" t="str">
        <f t="shared" si="131"/>
        <v>U1-GND</v>
      </c>
      <c r="D1675" t="str">
        <f t="shared" si="132"/>
        <v>U1-AW64</v>
      </c>
      <c r="E1675" t="s">
        <v>2084</v>
      </c>
      <c r="F1675" t="s">
        <v>2815</v>
      </c>
      <c r="G1675" t="s">
        <v>294</v>
      </c>
    </row>
    <row r="1676" spans="1:7" x14ac:dyDescent="0.25">
      <c r="A1676" t="str">
        <f t="shared" si="129"/>
        <v>U1-AW75</v>
      </c>
      <c r="B1676" t="str">
        <f t="shared" si="130"/>
        <v>GND</v>
      </c>
      <c r="C1676" t="str">
        <f t="shared" si="131"/>
        <v>U1-GND</v>
      </c>
      <c r="D1676" t="str">
        <f t="shared" si="132"/>
        <v>U1-AW75</v>
      </c>
      <c r="E1676" t="s">
        <v>2084</v>
      </c>
      <c r="F1676" t="s">
        <v>2816</v>
      </c>
      <c r="G1676" t="s">
        <v>294</v>
      </c>
    </row>
    <row r="1677" spans="1:7" x14ac:dyDescent="0.25">
      <c r="A1677" t="str">
        <f t="shared" si="129"/>
        <v>U1-AW86</v>
      </c>
      <c r="B1677" t="str">
        <f t="shared" si="130"/>
        <v>GND</v>
      </c>
      <c r="C1677" t="str">
        <f t="shared" si="131"/>
        <v>U1-GND</v>
      </c>
      <c r="D1677" t="str">
        <f t="shared" si="132"/>
        <v>U1-AW86</v>
      </c>
      <c r="E1677" t="s">
        <v>2084</v>
      </c>
      <c r="F1677" t="s">
        <v>2817</v>
      </c>
      <c r="G1677" t="s">
        <v>294</v>
      </c>
    </row>
    <row r="1678" spans="1:7" x14ac:dyDescent="0.25">
      <c r="A1678" t="str">
        <f t="shared" si="129"/>
        <v>U1-AW90</v>
      </c>
      <c r="B1678" t="str">
        <f t="shared" si="130"/>
        <v>GND</v>
      </c>
      <c r="C1678" t="str">
        <f t="shared" si="131"/>
        <v>U1-GND</v>
      </c>
      <c r="D1678" t="str">
        <f t="shared" si="132"/>
        <v>U1-AW90</v>
      </c>
      <c r="E1678" t="s">
        <v>2084</v>
      </c>
      <c r="F1678" t="s">
        <v>2818</v>
      </c>
      <c r="G1678" t="s">
        <v>294</v>
      </c>
    </row>
    <row r="1679" spans="1:7" x14ac:dyDescent="0.25">
      <c r="A1679" t="str">
        <f t="shared" si="129"/>
        <v>U1-B2</v>
      </c>
      <c r="B1679" t="str">
        <f t="shared" si="130"/>
        <v>GND</v>
      </c>
      <c r="C1679" t="str">
        <f t="shared" si="131"/>
        <v>U1-GND</v>
      </c>
      <c r="D1679" t="str">
        <f t="shared" si="132"/>
        <v>U1-B2</v>
      </c>
      <c r="E1679" t="s">
        <v>2084</v>
      </c>
      <c r="F1679" t="s">
        <v>372</v>
      </c>
      <c r="G1679" t="s">
        <v>294</v>
      </c>
    </row>
    <row r="1680" spans="1:7" x14ac:dyDescent="0.25">
      <c r="A1680" t="str">
        <f t="shared" si="129"/>
        <v>U1-B6</v>
      </c>
      <c r="B1680" t="str">
        <f t="shared" si="130"/>
        <v>GND</v>
      </c>
      <c r="C1680" t="str">
        <f t="shared" si="131"/>
        <v>U1-GND</v>
      </c>
      <c r="D1680" t="str">
        <f t="shared" si="132"/>
        <v>U1-B6</v>
      </c>
      <c r="E1680" t="s">
        <v>2084</v>
      </c>
      <c r="F1680" t="s">
        <v>381</v>
      </c>
      <c r="G1680" t="s">
        <v>294</v>
      </c>
    </row>
    <row r="1681" spans="1:7" x14ac:dyDescent="0.25">
      <c r="A1681" t="str">
        <f t="shared" si="129"/>
        <v>U1-B8</v>
      </c>
      <c r="B1681" t="str">
        <f t="shared" si="130"/>
        <v>GND</v>
      </c>
      <c r="C1681" t="str">
        <f t="shared" si="131"/>
        <v>U1-GND</v>
      </c>
      <c r="D1681" t="str">
        <f t="shared" si="132"/>
        <v>U1-B8</v>
      </c>
      <c r="E1681" t="s">
        <v>2084</v>
      </c>
      <c r="F1681" t="s">
        <v>386</v>
      </c>
      <c r="G1681" t="s">
        <v>294</v>
      </c>
    </row>
    <row r="1682" spans="1:7" x14ac:dyDescent="0.25">
      <c r="A1682" t="str">
        <f t="shared" si="129"/>
        <v>U1-B17</v>
      </c>
      <c r="B1682" t="str">
        <f t="shared" si="130"/>
        <v>GND</v>
      </c>
      <c r="C1682" t="str">
        <f t="shared" si="131"/>
        <v>U1-GND</v>
      </c>
      <c r="D1682" t="str">
        <f t="shared" si="132"/>
        <v>U1-B17</v>
      </c>
      <c r="E1682" t="s">
        <v>2084</v>
      </c>
      <c r="F1682" t="s">
        <v>411</v>
      </c>
      <c r="G1682" t="s">
        <v>294</v>
      </c>
    </row>
    <row r="1683" spans="1:7" x14ac:dyDescent="0.25">
      <c r="A1683" t="str">
        <f t="shared" si="129"/>
        <v>U1-B33</v>
      </c>
      <c r="B1683" t="str">
        <f t="shared" si="130"/>
        <v>GND</v>
      </c>
      <c r="C1683" t="str">
        <f t="shared" si="131"/>
        <v>U1-GND</v>
      </c>
      <c r="D1683" t="str">
        <f t="shared" si="132"/>
        <v>U1-B33</v>
      </c>
      <c r="E1683" t="s">
        <v>2084</v>
      </c>
      <c r="F1683" t="s">
        <v>1015</v>
      </c>
      <c r="G1683" t="s">
        <v>294</v>
      </c>
    </row>
    <row r="1684" spans="1:7" x14ac:dyDescent="0.25">
      <c r="A1684" t="str">
        <f t="shared" si="129"/>
        <v>U1-B48</v>
      </c>
      <c r="B1684" t="str">
        <f t="shared" si="130"/>
        <v>GND</v>
      </c>
      <c r="C1684" t="str">
        <f t="shared" si="131"/>
        <v>U1-GND</v>
      </c>
      <c r="D1684" t="str">
        <f t="shared" si="132"/>
        <v>U1-B48</v>
      </c>
      <c r="E1684" t="s">
        <v>2084</v>
      </c>
      <c r="F1684" t="s">
        <v>2819</v>
      </c>
      <c r="G1684" t="s">
        <v>294</v>
      </c>
    </row>
    <row r="1685" spans="1:7" x14ac:dyDescent="0.25">
      <c r="A1685" t="str">
        <f t="shared" si="129"/>
        <v>U1-B63</v>
      </c>
      <c r="B1685" t="str">
        <f t="shared" si="130"/>
        <v>GND</v>
      </c>
      <c r="C1685" t="str">
        <f t="shared" si="131"/>
        <v>U1-GND</v>
      </c>
      <c r="D1685" t="str">
        <f t="shared" si="132"/>
        <v>U1-B63</v>
      </c>
      <c r="E1685" t="s">
        <v>2084</v>
      </c>
      <c r="F1685" t="s">
        <v>2820</v>
      </c>
      <c r="G1685" t="s">
        <v>294</v>
      </c>
    </row>
    <row r="1686" spans="1:7" x14ac:dyDescent="0.25">
      <c r="A1686" t="str">
        <f t="shared" si="129"/>
        <v>U1-B80</v>
      </c>
      <c r="B1686" t="str">
        <f t="shared" si="130"/>
        <v>GND</v>
      </c>
      <c r="C1686" t="str">
        <f t="shared" si="131"/>
        <v>U1-GND</v>
      </c>
      <c r="D1686" t="str">
        <f t="shared" si="132"/>
        <v>U1-B80</v>
      </c>
      <c r="E1686" t="s">
        <v>2084</v>
      </c>
      <c r="F1686" t="s">
        <v>2821</v>
      </c>
      <c r="G1686" t="s">
        <v>294</v>
      </c>
    </row>
    <row r="1687" spans="1:7" x14ac:dyDescent="0.25">
      <c r="A1687" t="str">
        <f t="shared" si="129"/>
        <v>U1-B94</v>
      </c>
      <c r="B1687" t="str">
        <f t="shared" si="130"/>
        <v>GND</v>
      </c>
      <c r="C1687" t="str">
        <f t="shared" si="131"/>
        <v>U1-GND</v>
      </c>
      <c r="D1687" t="str">
        <f t="shared" si="132"/>
        <v>U1-B94</v>
      </c>
      <c r="E1687" t="s">
        <v>2084</v>
      </c>
      <c r="F1687" t="s">
        <v>2822</v>
      </c>
      <c r="G1687" t="s">
        <v>294</v>
      </c>
    </row>
    <row r="1688" spans="1:7" x14ac:dyDescent="0.25">
      <c r="A1688" t="str">
        <f t="shared" si="129"/>
        <v>U1-B110</v>
      </c>
      <c r="B1688" t="str">
        <f t="shared" si="130"/>
        <v>GND</v>
      </c>
      <c r="C1688" t="str">
        <f t="shared" si="131"/>
        <v>U1-GND</v>
      </c>
      <c r="D1688" t="str">
        <f t="shared" si="132"/>
        <v>U1-B110</v>
      </c>
      <c r="E1688" t="s">
        <v>2084</v>
      </c>
      <c r="F1688" t="s">
        <v>2823</v>
      </c>
      <c r="G1688" t="s">
        <v>294</v>
      </c>
    </row>
    <row r="1689" spans="1:7" x14ac:dyDescent="0.25">
      <c r="A1689" t="str">
        <f t="shared" si="129"/>
        <v>U1-B125</v>
      </c>
      <c r="B1689" t="str">
        <f t="shared" si="130"/>
        <v>GND</v>
      </c>
      <c r="C1689" t="str">
        <f t="shared" si="131"/>
        <v>U1-GND</v>
      </c>
      <c r="D1689" t="str">
        <f t="shared" si="132"/>
        <v>U1-B125</v>
      </c>
      <c r="E1689" t="s">
        <v>2084</v>
      </c>
      <c r="F1689" t="s">
        <v>2824</v>
      </c>
      <c r="G1689" t="s">
        <v>294</v>
      </c>
    </row>
    <row r="1690" spans="1:7" x14ac:dyDescent="0.25">
      <c r="A1690" t="str">
        <f t="shared" si="129"/>
        <v>U1-B132</v>
      </c>
      <c r="B1690" t="str">
        <f t="shared" si="130"/>
        <v>GND</v>
      </c>
      <c r="C1690" t="str">
        <f t="shared" si="131"/>
        <v>U1-GND</v>
      </c>
      <c r="D1690" t="str">
        <f t="shared" si="132"/>
        <v>U1-B132</v>
      </c>
      <c r="E1690" t="s">
        <v>2084</v>
      </c>
      <c r="F1690" t="s">
        <v>2825</v>
      </c>
      <c r="G1690" t="s">
        <v>294</v>
      </c>
    </row>
    <row r="1691" spans="1:7" x14ac:dyDescent="0.25">
      <c r="A1691" t="str">
        <f t="shared" si="129"/>
        <v>U1-B135</v>
      </c>
      <c r="B1691" t="str">
        <f t="shared" si="130"/>
        <v>GND</v>
      </c>
      <c r="C1691" t="str">
        <f t="shared" si="131"/>
        <v>U1-GND</v>
      </c>
      <c r="D1691" t="str">
        <f t="shared" si="132"/>
        <v>U1-B135</v>
      </c>
      <c r="E1691" t="s">
        <v>2084</v>
      </c>
      <c r="F1691" t="s">
        <v>2826</v>
      </c>
      <c r="G1691" t="s">
        <v>294</v>
      </c>
    </row>
    <row r="1692" spans="1:7" x14ac:dyDescent="0.25">
      <c r="A1692" t="str">
        <f t="shared" si="129"/>
        <v>U1-C1</v>
      </c>
      <c r="B1692" t="str">
        <f t="shared" si="130"/>
        <v>GND</v>
      </c>
      <c r="C1692" t="str">
        <f t="shared" si="131"/>
        <v>U1-GND</v>
      </c>
      <c r="D1692" t="str">
        <f t="shared" si="132"/>
        <v>U1-C1</v>
      </c>
      <c r="E1692" t="s">
        <v>2084</v>
      </c>
      <c r="F1692" t="s">
        <v>459</v>
      </c>
      <c r="G1692" t="s">
        <v>294</v>
      </c>
    </row>
    <row r="1693" spans="1:7" x14ac:dyDescent="0.25">
      <c r="A1693" t="str">
        <f t="shared" si="129"/>
        <v>U1-C134</v>
      </c>
      <c r="B1693" t="str">
        <f t="shared" si="130"/>
        <v>GND</v>
      </c>
      <c r="C1693" t="str">
        <f t="shared" si="131"/>
        <v>U1-GND</v>
      </c>
      <c r="D1693" t="str">
        <f t="shared" si="132"/>
        <v>U1-C134</v>
      </c>
      <c r="E1693" t="s">
        <v>2084</v>
      </c>
      <c r="F1693" t="s">
        <v>2827</v>
      </c>
      <c r="G1693" t="s">
        <v>294</v>
      </c>
    </row>
    <row r="1694" spans="1:7" x14ac:dyDescent="0.25">
      <c r="A1694" t="str">
        <f t="shared" si="129"/>
        <v>U1-C135</v>
      </c>
      <c r="B1694" t="str">
        <f t="shared" si="130"/>
        <v>GND</v>
      </c>
      <c r="C1694" t="str">
        <f t="shared" si="131"/>
        <v>U1-GND</v>
      </c>
      <c r="D1694" t="str">
        <f t="shared" si="132"/>
        <v>U1-C135</v>
      </c>
      <c r="E1694" t="s">
        <v>2084</v>
      </c>
      <c r="F1694" t="s">
        <v>2828</v>
      </c>
      <c r="G1694" t="s">
        <v>294</v>
      </c>
    </row>
    <row r="1695" spans="1:7" x14ac:dyDescent="0.25">
      <c r="A1695" t="str">
        <f t="shared" si="129"/>
        <v>U1-D18</v>
      </c>
      <c r="B1695" t="str">
        <f t="shared" si="130"/>
        <v>GND</v>
      </c>
      <c r="C1695" t="str">
        <f t="shared" si="131"/>
        <v>U1-GND</v>
      </c>
      <c r="D1695" t="str">
        <f t="shared" si="132"/>
        <v>U1-D18</v>
      </c>
      <c r="E1695" t="s">
        <v>2084</v>
      </c>
      <c r="F1695" t="s">
        <v>536</v>
      </c>
      <c r="G1695" t="s">
        <v>294</v>
      </c>
    </row>
    <row r="1696" spans="1:7" x14ac:dyDescent="0.25">
      <c r="A1696" t="str">
        <f t="shared" si="129"/>
        <v>U1-D27</v>
      </c>
      <c r="B1696" t="str">
        <f t="shared" si="130"/>
        <v>GND</v>
      </c>
      <c r="C1696" t="str">
        <f t="shared" si="131"/>
        <v>U1-GND</v>
      </c>
      <c r="D1696" t="str">
        <f t="shared" si="132"/>
        <v>U1-D27</v>
      </c>
      <c r="E1696" t="s">
        <v>2084</v>
      </c>
      <c r="F1696" t="s">
        <v>554</v>
      </c>
      <c r="G1696" t="s">
        <v>294</v>
      </c>
    </row>
    <row r="1697" spans="1:7" x14ac:dyDescent="0.25">
      <c r="A1697" t="str">
        <f t="shared" si="129"/>
        <v>U1-D37</v>
      </c>
      <c r="B1697" t="str">
        <f t="shared" si="130"/>
        <v>GND</v>
      </c>
      <c r="C1697" t="str">
        <f t="shared" si="131"/>
        <v>U1-GND</v>
      </c>
      <c r="D1697" t="str">
        <f t="shared" si="132"/>
        <v>U1-D37</v>
      </c>
      <c r="E1697" t="s">
        <v>2084</v>
      </c>
      <c r="F1697" t="s">
        <v>1336</v>
      </c>
      <c r="G1697" t="s">
        <v>294</v>
      </c>
    </row>
    <row r="1698" spans="1:7" x14ac:dyDescent="0.25">
      <c r="A1698" t="str">
        <f t="shared" si="129"/>
        <v>U1-D47</v>
      </c>
      <c r="B1698" t="str">
        <f t="shared" si="130"/>
        <v>GND</v>
      </c>
      <c r="C1698" t="str">
        <f t="shared" si="131"/>
        <v>U1-GND</v>
      </c>
      <c r="D1698" t="str">
        <f t="shared" si="132"/>
        <v>U1-D47</v>
      </c>
      <c r="E1698" t="s">
        <v>2084</v>
      </c>
      <c r="F1698" t="s">
        <v>2829</v>
      </c>
      <c r="G1698" t="s">
        <v>294</v>
      </c>
    </row>
    <row r="1699" spans="1:7" x14ac:dyDescent="0.25">
      <c r="A1699" t="str">
        <f t="shared" si="129"/>
        <v>U1-D58</v>
      </c>
      <c r="B1699" t="str">
        <f t="shared" si="130"/>
        <v>GND</v>
      </c>
      <c r="C1699" t="str">
        <f t="shared" si="131"/>
        <v>U1-GND</v>
      </c>
      <c r="D1699" t="str">
        <f t="shared" si="132"/>
        <v>U1-D58</v>
      </c>
      <c r="E1699" t="s">
        <v>2084</v>
      </c>
      <c r="F1699" t="s">
        <v>2830</v>
      </c>
      <c r="G1699" t="s">
        <v>294</v>
      </c>
    </row>
    <row r="1700" spans="1:7" x14ac:dyDescent="0.25">
      <c r="A1700" t="str">
        <f t="shared" si="129"/>
        <v>U1-D67</v>
      </c>
      <c r="B1700" t="str">
        <f t="shared" si="130"/>
        <v>GND</v>
      </c>
      <c r="C1700" t="str">
        <f t="shared" si="131"/>
        <v>U1-GND</v>
      </c>
      <c r="D1700" t="str">
        <f t="shared" si="132"/>
        <v>U1-D67</v>
      </c>
      <c r="E1700" t="s">
        <v>2084</v>
      </c>
      <c r="F1700" t="s">
        <v>2831</v>
      </c>
      <c r="G1700" t="s">
        <v>294</v>
      </c>
    </row>
    <row r="1701" spans="1:7" x14ac:dyDescent="0.25">
      <c r="A1701" t="str">
        <f t="shared" si="129"/>
        <v>U1-D77</v>
      </c>
      <c r="B1701" t="str">
        <f t="shared" si="130"/>
        <v>GND</v>
      </c>
      <c r="C1701" t="str">
        <f t="shared" si="131"/>
        <v>U1-GND</v>
      </c>
      <c r="D1701" t="str">
        <f t="shared" si="132"/>
        <v>U1-D77</v>
      </c>
      <c r="E1701" t="s">
        <v>2084</v>
      </c>
      <c r="F1701" t="s">
        <v>2832</v>
      </c>
      <c r="G1701" t="s">
        <v>294</v>
      </c>
    </row>
    <row r="1702" spans="1:7" x14ac:dyDescent="0.25">
      <c r="A1702" t="str">
        <f t="shared" si="129"/>
        <v>U1-D87</v>
      </c>
      <c r="B1702" t="str">
        <f t="shared" si="130"/>
        <v>GND</v>
      </c>
      <c r="C1702" t="str">
        <f t="shared" si="131"/>
        <v>U1-GND</v>
      </c>
      <c r="D1702" t="str">
        <f t="shared" si="132"/>
        <v>U1-D87</v>
      </c>
      <c r="E1702" t="s">
        <v>2084</v>
      </c>
      <c r="F1702" t="s">
        <v>2833</v>
      </c>
      <c r="G1702" t="s">
        <v>294</v>
      </c>
    </row>
    <row r="1703" spans="1:7" x14ac:dyDescent="0.25">
      <c r="A1703" t="str">
        <f t="shared" si="129"/>
        <v>U1-D98</v>
      </c>
      <c r="B1703" t="str">
        <f t="shared" si="130"/>
        <v>GND</v>
      </c>
      <c r="C1703" t="str">
        <f t="shared" si="131"/>
        <v>U1-GND</v>
      </c>
      <c r="D1703" t="str">
        <f t="shared" si="132"/>
        <v>U1-D98</v>
      </c>
      <c r="E1703" t="s">
        <v>2084</v>
      </c>
      <c r="F1703" t="s">
        <v>2834</v>
      </c>
      <c r="G1703" t="s">
        <v>294</v>
      </c>
    </row>
    <row r="1704" spans="1:7" x14ac:dyDescent="0.25">
      <c r="A1704" t="str">
        <f t="shared" si="129"/>
        <v>U1-D108</v>
      </c>
      <c r="B1704" t="str">
        <f t="shared" si="130"/>
        <v>GND</v>
      </c>
      <c r="C1704" t="str">
        <f t="shared" si="131"/>
        <v>U1-GND</v>
      </c>
      <c r="D1704" t="str">
        <f t="shared" si="132"/>
        <v>U1-D108</v>
      </c>
      <c r="E1704" t="s">
        <v>2084</v>
      </c>
      <c r="F1704" t="s">
        <v>2835</v>
      </c>
      <c r="G1704" t="s">
        <v>294</v>
      </c>
    </row>
    <row r="1705" spans="1:7" x14ac:dyDescent="0.25">
      <c r="A1705" t="str">
        <f t="shared" si="129"/>
        <v>U1-D117</v>
      </c>
      <c r="B1705" t="str">
        <f t="shared" si="130"/>
        <v>GND</v>
      </c>
      <c r="C1705" t="str">
        <f t="shared" si="131"/>
        <v>U1-GND</v>
      </c>
      <c r="D1705" t="str">
        <f t="shared" si="132"/>
        <v>U1-D117</v>
      </c>
      <c r="E1705" t="s">
        <v>2084</v>
      </c>
      <c r="F1705" t="s">
        <v>2836</v>
      </c>
      <c r="G1705" t="s">
        <v>294</v>
      </c>
    </row>
    <row r="1706" spans="1:7" x14ac:dyDescent="0.25">
      <c r="A1706" t="str">
        <f t="shared" si="129"/>
        <v>U1-D127</v>
      </c>
      <c r="B1706" t="str">
        <f t="shared" si="130"/>
        <v>GND</v>
      </c>
      <c r="C1706" t="str">
        <f t="shared" si="131"/>
        <v>U1-GND</v>
      </c>
      <c r="D1706" t="str">
        <f t="shared" si="132"/>
        <v>U1-D127</v>
      </c>
      <c r="E1706" t="s">
        <v>2084</v>
      </c>
      <c r="F1706" t="s">
        <v>2837</v>
      </c>
      <c r="G1706" t="s">
        <v>294</v>
      </c>
    </row>
    <row r="1707" spans="1:7" x14ac:dyDescent="0.25">
      <c r="A1707" t="str">
        <f t="shared" si="129"/>
        <v>U1-E1</v>
      </c>
      <c r="B1707" t="str">
        <f t="shared" si="130"/>
        <v>GND</v>
      </c>
      <c r="C1707" t="str">
        <f t="shared" si="131"/>
        <v>U1-GND</v>
      </c>
      <c r="D1707" t="str">
        <f t="shared" si="132"/>
        <v>U1-E1</v>
      </c>
      <c r="E1707" t="s">
        <v>2084</v>
      </c>
      <c r="F1707" t="s">
        <v>1344</v>
      </c>
      <c r="G1707" t="s">
        <v>294</v>
      </c>
    </row>
    <row r="1708" spans="1:7" x14ac:dyDescent="0.25">
      <c r="A1708" t="str">
        <f t="shared" si="129"/>
        <v>U1-E2</v>
      </c>
      <c r="B1708" t="str">
        <f t="shared" si="130"/>
        <v>GND</v>
      </c>
      <c r="C1708" t="str">
        <f t="shared" si="131"/>
        <v>U1-GND</v>
      </c>
      <c r="D1708" t="str">
        <f t="shared" si="132"/>
        <v>U1-E2</v>
      </c>
      <c r="E1708" t="s">
        <v>2084</v>
      </c>
      <c r="F1708" t="s">
        <v>557</v>
      </c>
      <c r="G1708" t="s">
        <v>294</v>
      </c>
    </row>
    <row r="1709" spans="1:7" x14ac:dyDescent="0.25">
      <c r="A1709" t="str">
        <f t="shared" si="129"/>
        <v>U1-E134</v>
      </c>
      <c r="B1709" t="str">
        <f t="shared" si="130"/>
        <v>GND</v>
      </c>
      <c r="C1709" t="str">
        <f t="shared" si="131"/>
        <v>U1-GND</v>
      </c>
      <c r="D1709" t="str">
        <f t="shared" si="132"/>
        <v>U1-E134</v>
      </c>
      <c r="E1709" t="s">
        <v>2084</v>
      </c>
      <c r="F1709" t="s">
        <v>2838</v>
      </c>
      <c r="G1709" t="s">
        <v>294</v>
      </c>
    </row>
    <row r="1710" spans="1:7" x14ac:dyDescent="0.25">
      <c r="A1710" t="str">
        <f t="shared" si="129"/>
        <v>U1-H4</v>
      </c>
      <c r="B1710" t="str">
        <f t="shared" si="130"/>
        <v>GND</v>
      </c>
      <c r="C1710" t="str">
        <f t="shared" si="131"/>
        <v>U1-GND</v>
      </c>
      <c r="D1710" t="str">
        <f t="shared" si="132"/>
        <v>U1-H4</v>
      </c>
      <c r="E1710" t="s">
        <v>2084</v>
      </c>
      <c r="F1710" t="s">
        <v>1060</v>
      </c>
      <c r="G1710" t="s">
        <v>294</v>
      </c>
    </row>
    <row r="1711" spans="1:7" x14ac:dyDescent="0.25">
      <c r="A1711" t="str">
        <f t="shared" si="129"/>
        <v>U1-H15</v>
      </c>
      <c r="B1711" t="str">
        <f t="shared" si="130"/>
        <v>GND</v>
      </c>
      <c r="C1711" t="str">
        <f t="shared" si="131"/>
        <v>U1-GND</v>
      </c>
      <c r="D1711" t="str">
        <f t="shared" si="132"/>
        <v>U1-H15</v>
      </c>
      <c r="E1711" t="s">
        <v>2084</v>
      </c>
      <c r="F1711" t="s">
        <v>1447</v>
      </c>
      <c r="G1711" t="s">
        <v>294</v>
      </c>
    </row>
    <row r="1712" spans="1:7" x14ac:dyDescent="0.25">
      <c r="A1712" t="str">
        <f t="shared" si="129"/>
        <v>U1-H24</v>
      </c>
      <c r="B1712" t="str">
        <f t="shared" si="130"/>
        <v>GND</v>
      </c>
      <c r="C1712" t="str">
        <f t="shared" si="131"/>
        <v>U1-GND</v>
      </c>
      <c r="D1712" t="str">
        <f t="shared" si="132"/>
        <v>U1-H24</v>
      </c>
      <c r="E1712" t="s">
        <v>2084</v>
      </c>
      <c r="F1712" t="s">
        <v>1453</v>
      </c>
      <c r="G1712" t="s">
        <v>294</v>
      </c>
    </row>
    <row r="1713" spans="1:7" x14ac:dyDescent="0.25">
      <c r="A1713" t="str">
        <f t="shared" si="129"/>
        <v>U1-H34</v>
      </c>
      <c r="B1713" t="str">
        <f t="shared" si="130"/>
        <v>GND</v>
      </c>
      <c r="C1713" t="str">
        <f t="shared" si="131"/>
        <v>U1-GND</v>
      </c>
      <c r="D1713" t="str">
        <f t="shared" si="132"/>
        <v>U1-H34</v>
      </c>
      <c r="E1713" t="s">
        <v>2084</v>
      </c>
      <c r="F1713" t="s">
        <v>820</v>
      </c>
      <c r="G1713" t="s">
        <v>294</v>
      </c>
    </row>
    <row r="1714" spans="1:7" x14ac:dyDescent="0.25">
      <c r="A1714" t="str">
        <f t="shared" si="129"/>
        <v>U1-H44</v>
      </c>
      <c r="B1714" t="str">
        <f t="shared" si="130"/>
        <v>GND</v>
      </c>
      <c r="C1714" t="str">
        <f t="shared" si="131"/>
        <v>U1-GND</v>
      </c>
      <c r="D1714" t="str">
        <f t="shared" si="132"/>
        <v>U1-H44</v>
      </c>
      <c r="E1714" t="s">
        <v>2084</v>
      </c>
      <c r="F1714" t="s">
        <v>2839</v>
      </c>
      <c r="G1714" t="s">
        <v>294</v>
      </c>
    </row>
    <row r="1715" spans="1:7" x14ac:dyDescent="0.25">
      <c r="A1715" t="str">
        <f t="shared" si="129"/>
        <v>U1-H55</v>
      </c>
      <c r="B1715" t="str">
        <f t="shared" si="130"/>
        <v>GND</v>
      </c>
      <c r="C1715" t="str">
        <f t="shared" si="131"/>
        <v>U1-GND</v>
      </c>
      <c r="D1715" t="str">
        <f t="shared" si="132"/>
        <v>U1-H55</v>
      </c>
      <c r="E1715" t="s">
        <v>2084</v>
      </c>
      <c r="F1715" t="s">
        <v>2840</v>
      </c>
      <c r="G1715" t="s">
        <v>294</v>
      </c>
    </row>
    <row r="1716" spans="1:7" x14ac:dyDescent="0.25">
      <c r="A1716" t="str">
        <f t="shared" si="129"/>
        <v>U1-H65</v>
      </c>
      <c r="B1716" t="str">
        <f t="shared" si="130"/>
        <v>GND</v>
      </c>
      <c r="C1716" t="str">
        <f t="shared" si="131"/>
        <v>U1-GND</v>
      </c>
      <c r="D1716" t="str">
        <f t="shared" si="132"/>
        <v>U1-H65</v>
      </c>
      <c r="E1716" t="s">
        <v>2084</v>
      </c>
      <c r="F1716" t="s">
        <v>2841</v>
      </c>
      <c r="G1716" t="s">
        <v>294</v>
      </c>
    </row>
    <row r="1717" spans="1:7" x14ac:dyDescent="0.25">
      <c r="A1717" t="str">
        <f t="shared" si="129"/>
        <v>U1-H74</v>
      </c>
      <c r="B1717" t="str">
        <f t="shared" si="130"/>
        <v>GND</v>
      </c>
      <c r="C1717" t="str">
        <f t="shared" si="131"/>
        <v>U1-GND</v>
      </c>
      <c r="D1717" t="str">
        <f t="shared" si="132"/>
        <v>U1-H74</v>
      </c>
      <c r="E1717" t="s">
        <v>2084</v>
      </c>
      <c r="F1717" t="s">
        <v>2842</v>
      </c>
      <c r="G1717" t="s">
        <v>294</v>
      </c>
    </row>
    <row r="1718" spans="1:7" x14ac:dyDescent="0.25">
      <c r="A1718" t="str">
        <f t="shared" si="129"/>
        <v>U1-H84</v>
      </c>
      <c r="B1718" t="str">
        <f t="shared" si="130"/>
        <v>GND</v>
      </c>
      <c r="C1718" t="str">
        <f t="shared" si="131"/>
        <v>U1-GND</v>
      </c>
      <c r="D1718" t="str">
        <f t="shared" si="132"/>
        <v>U1-H84</v>
      </c>
      <c r="E1718" t="s">
        <v>2084</v>
      </c>
      <c r="F1718" t="s">
        <v>2843</v>
      </c>
      <c r="G1718" t="s">
        <v>294</v>
      </c>
    </row>
    <row r="1719" spans="1:7" x14ac:dyDescent="0.25">
      <c r="A1719" t="str">
        <f t="shared" si="129"/>
        <v>U1-H95</v>
      </c>
      <c r="B1719" t="str">
        <f t="shared" si="130"/>
        <v>GND</v>
      </c>
      <c r="C1719" t="str">
        <f t="shared" si="131"/>
        <v>U1-GND</v>
      </c>
      <c r="D1719" t="str">
        <f t="shared" si="132"/>
        <v>U1-H95</v>
      </c>
      <c r="E1719" t="s">
        <v>2084</v>
      </c>
      <c r="F1719" t="s">
        <v>2844</v>
      </c>
      <c r="G1719" t="s">
        <v>294</v>
      </c>
    </row>
    <row r="1720" spans="1:7" x14ac:dyDescent="0.25">
      <c r="A1720" t="str">
        <f t="shared" si="129"/>
        <v>U1-H105</v>
      </c>
      <c r="B1720" t="str">
        <f t="shared" si="130"/>
        <v>GND</v>
      </c>
      <c r="C1720" t="str">
        <f t="shared" si="131"/>
        <v>U1-GND</v>
      </c>
      <c r="D1720" t="str">
        <f t="shared" si="132"/>
        <v>U1-H105</v>
      </c>
      <c r="E1720" t="s">
        <v>2084</v>
      </c>
      <c r="F1720" t="s">
        <v>2845</v>
      </c>
      <c r="G1720" t="s">
        <v>294</v>
      </c>
    </row>
    <row r="1721" spans="1:7" x14ac:dyDescent="0.25">
      <c r="A1721" t="str">
        <f t="shared" si="129"/>
        <v>U1-H114</v>
      </c>
      <c r="B1721" t="str">
        <f t="shared" si="130"/>
        <v>GND</v>
      </c>
      <c r="C1721" t="str">
        <f t="shared" si="131"/>
        <v>U1-GND</v>
      </c>
      <c r="D1721" t="str">
        <f t="shared" si="132"/>
        <v>U1-H114</v>
      </c>
      <c r="E1721" t="s">
        <v>2084</v>
      </c>
      <c r="F1721" t="s">
        <v>2846</v>
      </c>
      <c r="G1721" t="s">
        <v>294</v>
      </c>
    </row>
    <row r="1722" spans="1:7" x14ac:dyDescent="0.25">
      <c r="A1722" t="str">
        <f t="shared" si="129"/>
        <v>U1-H124</v>
      </c>
      <c r="B1722" t="str">
        <f t="shared" si="130"/>
        <v>GND</v>
      </c>
      <c r="C1722" t="str">
        <f t="shared" si="131"/>
        <v>U1-GND</v>
      </c>
      <c r="D1722" t="str">
        <f t="shared" si="132"/>
        <v>U1-H124</v>
      </c>
      <c r="E1722" t="s">
        <v>2084</v>
      </c>
      <c r="F1722" t="s">
        <v>2847</v>
      </c>
      <c r="G1722" t="s">
        <v>294</v>
      </c>
    </row>
    <row r="1723" spans="1:7" x14ac:dyDescent="0.25">
      <c r="A1723" t="str">
        <f t="shared" si="129"/>
        <v>U1-H132</v>
      </c>
      <c r="B1723" t="str">
        <f t="shared" si="130"/>
        <v>GND</v>
      </c>
      <c r="C1723" t="str">
        <f t="shared" si="131"/>
        <v>U1-GND</v>
      </c>
      <c r="D1723" t="str">
        <f t="shared" si="132"/>
        <v>U1-H132</v>
      </c>
      <c r="E1723" t="s">
        <v>2084</v>
      </c>
      <c r="F1723" t="s">
        <v>2848</v>
      </c>
      <c r="G1723" t="s">
        <v>294</v>
      </c>
    </row>
    <row r="1724" spans="1:7" x14ac:dyDescent="0.25">
      <c r="A1724" t="str">
        <f t="shared" si="129"/>
        <v>U1-L2</v>
      </c>
      <c r="B1724" t="str">
        <f t="shared" si="130"/>
        <v>GND</v>
      </c>
      <c r="C1724" t="str">
        <f t="shared" si="131"/>
        <v>U1-GND</v>
      </c>
      <c r="D1724" t="str">
        <f t="shared" si="132"/>
        <v>U1-L2</v>
      </c>
      <c r="E1724" t="s">
        <v>2084</v>
      </c>
      <c r="F1724" t="s">
        <v>1536</v>
      </c>
      <c r="G1724" t="s">
        <v>294</v>
      </c>
    </row>
    <row r="1725" spans="1:7" x14ac:dyDescent="0.25">
      <c r="A1725" t="str">
        <f t="shared" si="129"/>
        <v>U1-L134</v>
      </c>
      <c r="B1725" t="str">
        <f t="shared" si="130"/>
        <v>GND</v>
      </c>
      <c r="C1725" t="str">
        <f t="shared" si="131"/>
        <v>U1-GND</v>
      </c>
      <c r="D1725" t="str">
        <f t="shared" si="132"/>
        <v>U1-L134</v>
      </c>
      <c r="E1725" t="s">
        <v>2084</v>
      </c>
      <c r="F1725" t="s">
        <v>2849</v>
      </c>
      <c r="G1725" t="s">
        <v>294</v>
      </c>
    </row>
    <row r="1726" spans="1:7" x14ac:dyDescent="0.25">
      <c r="A1726" t="str">
        <f t="shared" si="129"/>
        <v>U1-P8</v>
      </c>
      <c r="B1726" t="str">
        <f t="shared" si="130"/>
        <v>GND</v>
      </c>
      <c r="C1726" t="str">
        <f t="shared" si="131"/>
        <v>U1-GND</v>
      </c>
      <c r="D1726" t="str">
        <f t="shared" si="132"/>
        <v>U1-P8</v>
      </c>
      <c r="E1726" t="s">
        <v>2084</v>
      </c>
      <c r="F1726" t="s">
        <v>2850</v>
      </c>
      <c r="G1726" t="s">
        <v>294</v>
      </c>
    </row>
    <row r="1727" spans="1:7" x14ac:dyDescent="0.25">
      <c r="A1727" t="str">
        <f t="shared" si="129"/>
        <v>U1-P18</v>
      </c>
      <c r="B1727" t="str">
        <f t="shared" si="130"/>
        <v>GND</v>
      </c>
      <c r="C1727" t="str">
        <f t="shared" si="131"/>
        <v>U1-GND</v>
      </c>
      <c r="D1727" t="str">
        <f t="shared" si="132"/>
        <v>U1-P18</v>
      </c>
      <c r="E1727" t="s">
        <v>2084</v>
      </c>
      <c r="F1727" t="s">
        <v>2851</v>
      </c>
      <c r="G1727" t="s">
        <v>294</v>
      </c>
    </row>
    <row r="1728" spans="1:7" x14ac:dyDescent="0.25">
      <c r="A1728" t="str">
        <f t="shared" si="129"/>
        <v>U1-P27</v>
      </c>
      <c r="B1728" t="str">
        <f t="shared" si="130"/>
        <v>GND</v>
      </c>
      <c r="C1728" t="str">
        <f t="shared" si="131"/>
        <v>U1-GND</v>
      </c>
      <c r="D1728" t="str">
        <f t="shared" si="132"/>
        <v>U1-P27</v>
      </c>
      <c r="E1728" t="s">
        <v>2084</v>
      </c>
      <c r="F1728" t="s">
        <v>2852</v>
      </c>
      <c r="G1728" t="s">
        <v>294</v>
      </c>
    </row>
    <row r="1729" spans="1:7" x14ac:dyDescent="0.25">
      <c r="A1729" t="str">
        <f t="shared" si="129"/>
        <v>U1-P37</v>
      </c>
      <c r="B1729" t="str">
        <f t="shared" si="130"/>
        <v>GND</v>
      </c>
      <c r="C1729" t="str">
        <f t="shared" si="131"/>
        <v>U1-GND</v>
      </c>
      <c r="D1729" t="str">
        <f t="shared" si="132"/>
        <v>U1-P37</v>
      </c>
      <c r="E1729" t="s">
        <v>2084</v>
      </c>
      <c r="F1729" t="s">
        <v>2853</v>
      </c>
      <c r="G1729" t="s">
        <v>294</v>
      </c>
    </row>
    <row r="1730" spans="1:7" x14ac:dyDescent="0.25">
      <c r="A1730" t="str">
        <f t="shared" si="129"/>
        <v>U1-P47</v>
      </c>
      <c r="B1730" t="str">
        <f t="shared" si="130"/>
        <v>GND</v>
      </c>
      <c r="C1730" t="str">
        <f t="shared" si="131"/>
        <v>U1-GND</v>
      </c>
      <c r="D1730" t="str">
        <f t="shared" si="132"/>
        <v>U1-P47</v>
      </c>
      <c r="E1730" t="s">
        <v>2084</v>
      </c>
      <c r="F1730" t="s">
        <v>2854</v>
      </c>
      <c r="G1730" t="s">
        <v>294</v>
      </c>
    </row>
    <row r="1731" spans="1:7" x14ac:dyDescent="0.25">
      <c r="A1731" t="str">
        <f t="shared" si="129"/>
        <v>U1-P58</v>
      </c>
      <c r="B1731" t="str">
        <f t="shared" si="130"/>
        <v>GND</v>
      </c>
      <c r="C1731" t="str">
        <f t="shared" si="131"/>
        <v>U1-GND</v>
      </c>
      <c r="D1731" t="str">
        <f t="shared" si="132"/>
        <v>U1-P58</v>
      </c>
      <c r="E1731" t="s">
        <v>2084</v>
      </c>
      <c r="F1731" t="s">
        <v>2855</v>
      </c>
      <c r="G1731" t="s">
        <v>294</v>
      </c>
    </row>
    <row r="1732" spans="1:7" x14ac:dyDescent="0.25">
      <c r="A1732" t="str">
        <f t="shared" si="129"/>
        <v>U1-P67</v>
      </c>
      <c r="B1732" t="str">
        <f t="shared" si="130"/>
        <v>GND</v>
      </c>
      <c r="C1732" t="str">
        <f t="shared" si="131"/>
        <v>U1-GND</v>
      </c>
      <c r="D1732" t="str">
        <f t="shared" si="132"/>
        <v>U1-P67</v>
      </c>
      <c r="E1732" t="s">
        <v>2084</v>
      </c>
      <c r="F1732" t="s">
        <v>2856</v>
      </c>
      <c r="G1732" t="s">
        <v>294</v>
      </c>
    </row>
    <row r="1733" spans="1:7" x14ac:dyDescent="0.25">
      <c r="A1733" t="str">
        <f t="shared" si="129"/>
        <v>U1-P77</v>
      </c>
      <c r="B1733" t="str">
        <f t="shared" si="130"/>
        <v>GND</v>
      </c>
      <c r="C1733" t="str">
        <f t="shared" si="131"/>
        <v>U1-GND</v>
      </c>
      <c r="D1733" t="str">
        <f t="shared" si="132"/>
        <v>U1-P77</v>
      </c>
      <c r="E1733" t="s">
        <v>2084</v>
      </c>
      <c r="F1733" t="s">
        <v>2857</v>
      </c>
      <c r="G1733" t="s">
        <v>294</v>
      </c>
    </row>
    <row r="1734" spans="1:7" x14ac:dyDescent="0.25">
      <c r="A1734" t="str">
        <f t="shared" ref="A1734:A1797" si="133">$E1734&amp;"-"&amp;$F1734</f>
        <v>U1-P87</v>
      </c>
      <c r="B1734" t="str">
        <f t="shared" ref="B1734:B1797" si="134">IF(OR(E1734=$A$2,E1734=$B$2,E1734=$C$2,E1734=$D$2),"--",G1734)</f>
        <v>GND</v>
      </c>
      <c r="C1734" t="str">
        <f t="shared" ref="C1734:C1797" si="135">$E1734&amp;"-"&amp;$G1734</f>
        <v>U1-GND</v>
      </c>
      <c r="D1734" t="str">
        <f t="shared" ref="D1734:D1797" si="136">A1734</f>
        <v>U1-P87</v>
      </c>
      <c r="E1734" t="s">
        <v>2084</v>
      </c>
      <c r="F1734" t="s">
        <v>2858</v>
      </c>
      <c r="G1734" t="s">
        <v>294</v>
      </c>
    </row>
    <row r="1735" spans="1:7" x14ac:dyDescent="0.25">
      <c r="A1735" t="str">
        <f t="shared" si="133"/>
        <v>U1-P98</v>
      </c>
      <c r="B1735" t="str">
        <f t="shared" si="134"/>
        <v>GND</v>
      </c>
      <c r="C1735" t="str">
        <f t="shared" si="135"/>
        <v>U1-GND</v>
      </c>
      <c r="D1735" t="str">
        <f t="shared" si="136"/>
        <v>U1-P98</v>
      </c>
      <c r="E1735" t="s">
        <v>2084</v>
      </c>
      <c r="F1735" t="s">
        <v>2859</v>
      </c>
      <c r="G1735" t="s">
        <v>294</v>
      </c>
    </row>
    <row r="1736" spans="1:7" x14ac:dyDescent="0.25">
      <c r="A1736" t="str">
        <f t="shared" si="133"/>
        <v>U1-P108</v>
      </c>
      <c r="B1736" t="str">
        <f t="shared" si="134"/>
        <v>GND</v>
      </c>
      <c r="C1736" t="str">
        <f t="shared" si="135"/>
        <v>U1-GND</v>
      </c>
      <c r="D1736" t="str">
        <f t="shared" si="136"/>
        <v>U1-P108</v>
      </c>
      <c r="E1736" t="s">
        <v>2084</v>
      </c>
      <c r="F1736" t="s">
        <v>2860</v>
      </c>
      <c r="G1736" t="s">
        <v>294</v>
      </c>
    </row>
    <row r="1737" spans="1:7" x14ac:dyDescent="0.25">
      <c r="A1737" t="str">
        <f t="shared" si="133"/>
        <v>U1-P117</v>
      </c>
      <c r="B1737" t="str">
        <f t="shared" si="134"/>
        <v>GND</v>
      </c>
      <c r="C1737" t="str">
        <f t="shared" si="135"/>
        <v>U1-GND</v>
      </c>
      <c r="D1737" t="str">
        <f t="shared" si="136"/>
        <v>U1-P117</v>
      </c>
      <c r="E1737" t="s">
        <v>2084</v>
      </c>
      <c r="F1737" t="s">
        <v>2861</v>
      </c>
      <c r="G1737" t="s">
        <v>294</v>
      </c>
    </row>
    <row r="1738" spans="1:7" x14ac:dyDescent="0.25">
      <c r="A1738" t="str">
        <f t="shared" si="133"/>
        <v>U1-P127</v>
      </c>
      <c r="B1738" t="str">
        <f t="shared" si="134"/>
        <v>GND</v>
      </c>
      <c r="C1738" t="str">
        <f t="shared" si="135"/>
        <v>U1-GND</v>
      </c>
      <c r="D1738" t="str">
        <f t="shared" si="136"/>
        <v>U1-P127</v>
      </c>
      <c r="E1738" t="s">
        <v>2084</v>
      </c>
      <c r="F1738" t="s">
        <v>2862</v>
      </c>
      <c r="G1738" t="s">
        <v>294</v>
      </c>
    </row>
    <row r="1739" spans="1:7" x14ac:dyDescent="0.25">
      <c r="A1739" t="str">
        <f t="shared" si="133"/>
        <v>U1-R1</v>
      </c>
      <c r="B1739" t="str">
        <f t="shared" si="134"/>
        <v>GND</v>
      </c>
      <c r="C1739" t="str">
        <f t="shared" si="135"/>
        <v>U1-GND</v>
      </c>
      <c r="D1739" t="str">
        <f t="shared" si="136"/>
        <v>U1-R1</v>
      </c>
      <c r="E1739" t="s">
        <v>2084</v>
      </c>
      <c r="F1739" t="s">
        <v>2863</v>
      </c>
      <c r="G1739" t="s">
        <v>294</v>
      </c>
    </row>
    <row r="1740" spans="1:7" x14ac:dyDescent="0.25">
      <c r="A1740" t="str">
        <f t="shared" si="133"/>
        <v>U1-R135</v>
      </c>
      <c r="B1740" t="str">
        <f t="shared" si="134"/>
        <v>GND</v>
      </c>
      <c r="C1740" t="str">
        <f t="shared" si="135"/>
        <v>U1-GND</v>
      </c>
      <c r="D1740" t="str">
        <f t="shared" si="136"/>
        <v>U1-R135</v>
      </c>
      <c r="E1740" t="s">
        <v>2084</v>
      </c>
      <c r="F1740" t="s">
        <v>2864</v>
      </c>
      <c r="G1740" t="s">
        <v>294</v>
      </c>
    </row>
    <row r="1741" spans="1:7" x14ac:dyDescent="0.25">
      <c r="A1741" t="str">
        <f t="shared" si="133"/>
        <v>U1-V4</v>
      </c>
      <c r="B1741" t="str">
        <f t="shared" si="134"/>
        <v>GND</v>
      </c>
      <c r="C1741" t="str">
        <f t="shared" si="135"/>
        <v>U1-GND</v>
      </c>
      <c r="D1741" t="str">
        <f t="shared" si="136"/>
        <v>U1-V4</v>
      </c>
      <c r="E1741" t="s">
        <v>2084</v>
      </c>
      <c r="F1741" t="s">
        <v>2865</v>
      </c>
      <c r="G1741" t="s">
        <v>294</v>
      </c>
    </row>
    <row r="1742" spans="1:7" x14ac:dyDescent="0.25">
      <c r="A1742" t="str">
        <f t="shared" si="133"/>
        <v>U1-V15</v>
      </c>
      <c r="B1742" t="str">
        <f t="shared" si="134"/>
        <v>GND</v>
      </c>
      <c r="C1742" t="str">
        <f t="shared" si="135"/>
        <v>U1-GND</v>
      </c>
      <c r="D1742" t="str">
        <f t="shared" si="136"/>
        <v>U1-V15</v>
      </c>
      <c r="E1742" t="s">
        <v>2084</v>
      </c>
      <c r="F1742" t="s">
        <v>2866</v>
      </c>
      <c r="G1742" t="s">
        <v>294</v>
      </c>
    </row>
    <row r="1743" spans="1:7" x14ac:dyDescent="0.25">
      <c r="A1743" t="str">
        <f t="shared" si="133"/>
        <v>U1-V24</v>
      </c>
      <c r="B1743" t="str">
        <f t="shared" si="134"/>
        <v>GND</v>
      </c>
      <c r="C1743" t="str">
        <f t="shared" si="135"/>
        <v>U1-GND</v>
      </c>
      <c r="D1743" t="str">
        <f t="shared" si="136"/>
        <v>U1-V24</v>
      </c>
      <c r="E1743" t="s">
        <v>2084</v>
      </c>
      <c r="F1743" t="s">
        <v>2867</v>
      </c>
      <c r="G1743" t="s">
        <v>294</v>
      </c>
    </row>
    <row r="1744" spans="1:7" x14ac:dyDescent="0.25">
      <c r="A1744" t="str">
        <f t="shared" si="133"/>
        <v>U1-V34</v>
      </c>
      <c r="B1744" t="str">
        <f t="shared" si="134"/>
        <v>GND</v>
      </c>
      <c r="C1744" t="str">
        <f t="shared" si="135"/>
        <v>U1-GND</v>
      </c>
      <c r="D1744" t="str">
        <f t="shared" si="136"/>
        <v>U1-V34</v>
      </c>
      <c r="E1744" t="s">
        <v>2084</v>
      </c>
      <c r="F1744" t="s">
        <v>2868</v>
      </c>
      <c r="G1744" t="s">
        <v>294</v>
      </c>
    </row>
    <row r="1745" spans="1:7" x14ac:dyDescent="0.25">
      <c r="A1745" t="str">
        <f t="shared" si="133"/>
        <v>U1-V44</v>
      </c>
      <c r="B1745" t="str">
        <f t="shared" si="134"/>
        <v>GND</v>
      </c>
      <c r="C1745" t="str">
        <f t="shared" si="135"/>
        <v>U1-GND</v>
      </c>
      <c r="D1745" t="str">
        <f t="shared" si="136"/>
        <v>U1-V44</v>
      </c>
      <c r="E1745" t="s">
        <v>2084</v>
      </c>
      <c r="F1745" t="s">
        <v>2869</v>
      </c>
      <c r="G1745" t="s">
        <v>294</v>
      </c>
    </row>
    <row r="1746" spans="1:7" x14ac:dyDescent="0.25">
      <c r="A1746" t="str">
        <f t="shared" si="133"/>
        <v>U1-V55</v>
      </c>
      <c r="B1746" t="str">
        <f t="shared" si="134"/>
        <v>GND</v>
      </c>
      <c r="C1746" t="str">
        <f t="shared" si="135"/>
        <v>U1-GND</v>
      </c>
      <c r="D1746" t="str">
        <f t="shared" si="136"/>
        <v>U1-V55</v>
      </c>
      <c r="E1746" t="s">
        <v>2084</v>
      </c>
      <c r="F1746" t="s">
        <v>2870</v>
      </c>
      <c r="G1746" t="s">
        <v>294</v>
      </c>
    </row>
    <row r="1747" spans="1:7" x14ac:dyDescent="0.25">
      <c r="A1747" t="str">
        <f t="shared" si="133"/>
        <v>U1-V65</v>
      </c>
      <c r="B1747" t="str">
        <f t="shared" si="134"/>
        <v>GND</v>
      </c>
      <c r="C1747" t="str">
        <f t="shared" si="135"/>
        <v>U1-GND</v>
      </c>
      <c r="D1747" t="str">
        <f t="shared" si="136"/>
        <v>U1-V65</v>
      </c>
      <c r="E1747" t="s">
        <v>2084</v>
      </c>
      <c r="F1747" t="s">
        <v>2871</v>
      </c>
      <c r="G1747" t="s">
        <v>294</v>
      </c>
    </row>
    <row r="1748" spans="1:7" x14ac:dyDescent="0.25">
      <c r="A1748" t="str">
        <f t="shared" si="133"/>
        <v>U1-V74</v>
      </c>
      <c r="B1748" t="str">
        <f t="shared" si="134"/>
        <v>GND</v>
      </c>
      <c r="C1748" t="str">
        <f t="shared" si="135"/>
        <v>U1-GND</v>
      </c>
      <c r="D1748" t="str">
        <f t="shared" si="136"/>
        <v>U1-V74</v>
      </c>
      <c r="E1748" t="s">
        <v>2084</v>
      </c>
      <c r="F1748" t="s">
        <v>2872</v>
      </c>
      <c r="G1748" t="s">
        <v>294</v>
      </c>
    </row>
    <row r="1749" spans="1:7" x14ac:dyDescent="0.25">
      <c r="A1749" t="str">
        <f t="shared" si="133"/>
        <v>U1-V84</v>
      </c>
      <c r="B1749" t="str">
        <f t="shared" si="134"/>
        <v>GND</v>
      </c>
      <c r="C1749" t="str">
        <f t="shared" si="135"/>
        <v>U1-GND</v>
      </c>
      <c r="D1749" t="str">
        <f t="shared" si="136"/>
        <v>U1-V84</v>
      </c>
      <c r="E1749" t="s">
        <v>2084</v>
      </c>
      <c r="F1749" t="s">
        <v>2873</v>
      </c>
      <c r="G1749" t="s">
        <v>294</v>
      </c>
    </row>
    <row r="1750" spans="1:7" x14ac:dyDescent="0.25">
      <c r="A1750" t="str">
        <f t="shared" si="133"/>
        <v>U1-V95</v>
      </c>
      <c r="B1750" t="str">
        <f t="shared" si="134"/>
        <v>GND</v>
      </c>
      <c r="C1750" t="str">
        <f t="shared" si="135"/>
        <v>U1-GND</v>
      </c>
      <c r="D1750" t="str">
        <f t="shared" si="136"/>
        <v>U1-V95</v>
      </c>
      <c r="E1750" t="s">
        <v>2084</v>
      </c>
      <c r="F1750" t="s">
        <v>2874</v>
      </c>
      <c r="G1750" t="s">
        <v>294</v>
      </c>
    </row>
    <row r="1751" spans="1:7" x14ac:dyDescent="0.25">
      <c r="A1751" t="str">
        <f t="shared" si="133"/>
        <v>U1-V105</v>
      </c>
      <c r="B1751" t="str">
        <f t="shared" si="134"/>
        <v>GND</v>
      </c>
      <c r="C1751" t="str">
        <f t="shared" si="135"/>
        <v>U1-GND</v>
      </c>
      <c r="D1751" t="str">
        <f t="shared" si="136"/>
        <v>U1-V105</v>
      </c>
      <c r="E1751" t="s">
        <v>2084</v>
      </c>
      <c r="F1751" t="s">
        <v>2875</v>
      </c>
      <c r="G1751" t="s">
        <v>294</v>
      </c>
    </row>
    <row r="1752" spans="1:7" x14ac:dyDescent="0.25">
      <c r="A1752" t="str">
        <f t="shared" si="133"/>
        <v>U1-V114</v>
      </c>
      <c r="B1752" t="str">
        <f t="shared" si="134"/>
        <v>GND</v>
      </c>
      <c r="C1752" t="str">
        <f t="shared" si="135"/>
        <v>U1-GND</v>
      </c>
      <c r="D1752" t="str">
        <f t="shared" si="136"/>
        <v>U1-V114</v>
      </c>
      <c r="E1752" t="s">
        <v>2084</v>
      </c>
      <c r="F1752" t="s">
        <v>2876</v>
      </c>
      <c r="G1752" t="s">
        <v>294</v>
      </c>
    </row>
    <row r="1753" spans="1:7" x14ac:dyDescent="0.25">
      <c r="A1753" t="str">
        <f t="shared" si="133"/>
        <v>U1-V124</v>
      </c>
      <c r="B1753" t="str">
        <f t="shared" si="134"/>
        <v>GND</v>
      </c>
      <c r="C1753" t="str">
        <f t="shared" si="135"/>
        <v>U1-GND</v>
      </c>
      <c r="D1753" t="str">
        <f t="shared" si="136"/>
        <v>U1-V124</v>
      </c>
      <c r="E1753" t="s">
        <v>2084</v>
      </c>
      <c r="F1753" t="s">
        <v>2877</v>
      </c>
      <c r="G1753" t="s">
        <v>294</v>
      </c>
    </row>
    <row r="1754" spans="1:7" x14ac:dyDescent="0.25">
      <c r="A1754" t="str">
        <f t="shared" si="133"/>
        <v>U1-V132</v>
      </c>
      <c r="B1754" t="str">
        <f t="shared" si="134"/>
        <v>GND</v>
      </c>
      <c r="C1754" t="str">
        <f t="shared" si="135"/>
        <v>U1-GND</v>
      </c>
      <c r="D1754" t="str">
        <f t="shared" si="136"/>
        <v>U1-V132</v>
      </c>
      <c r="E1754" t="s">
        <v>2084</v>
      </c>
      <c r="F1754" t="s">
        <v>2878</v>
      </c>
      <c r="G1754" t="s">
        <v>294</v>
      </c>
    </row>
    <row r="1755" spans="1:7" x14ac:dyDescent="0.25">
      <c r="A1755" t="str">
        <f t="shared" si="133"/>
        <v>U1-BC46</v>
      </c>
      <c r="B1755" t="str">
        <f t="shared" si="134"/>
        <v>FMC_ADJ</v>
      </c>
      <c r="C1755" t="str">
        <f t="shared" si="135"/>
        <v>U1-FMC_ADJ</v>
      </c>
      <c r="D1755" t="str">
        <f t="shared" si="136"/>
        <v>U1-BC46</v>
      </c>
      <c r="E1755" t="s">
        <v>2084</v>
      </c>
      <c r="F1755" t="s">
        <v>2879</v>
      </c>
      <c r="G1755" t="s">
        <v>998</v>
      </c>
    </row>
    <row r="1756" spans="1:7" x14ac:dyDescent="0.25">
      <c r="A1756" t="str">
        <f t="shared" si="133"/>
        <v>U1-BC53</v>
      </c>
      <c r="B1756" t="str">
        <f t="shared" si="134"/>
        <v>FMC_ADJ</v>
      </c>
      <c r="C1756" t="str">
        <f t="shared" si="135"/>
        <v>U1-FMC_ADJ</v>
      </c>
      <c r="D1756" t="str">
        <f t="shared" si="136"/>
        <v>U1-BC53</v>
      </c>
      <c r="E1756" t="s">
        <v>2084</v>
      </c>
      <c r="F1756" t="s">
        <v>2880</v>
      </c>
      <c r="G1756" t="s">
        <v>998</v>
      </c>
    </row>
    <row r="1757" spans="1:7" x14ac:dyDescent="0.25">
      <c r="A1757" t="str">
        <f t="shared" si="133"/>
        <v>U1-BC57</v>
      </c>
      <c r="B1757" t="str">
        <f t="shared" si="134"/>
        <v>FMC_ADJ</v>
      </c>
      <c r="C1757" t="str">
        <f t="shared" si="135"/>
        <v>U1-FMC_ADJ</v>
      </c>
      <c r="D1757" t="str">
        <f t="shared" si="136"/>
        <v>U1-BC57</v>
      </c>
      <c r="E1757" t="s">
        <v>2084</v>
      </c>
      <c r="F1757" t="s">
        <v>2881</v>
      </c>
      <c r="G1757" t="s">
        <v>998</v>
      </c>
    </row>
    <row r="1758" spans="1:7" x14ac:dyDescent="0.25">
      <c r="A1758" t="str">
        <f t="shared" si="133"/>
        <v>U1-BD50</v>
      </c>
      <c r="B1758" t="str">
        <f t="shared" si="134"/>
        <v>FMC_ADJ</v>
      </c>
      <c r="C1758" t="str">
        <f t="shared" si="135"/>
        <v>U1-FMC_ADJ</v>
      </c>
      <c r="D1758" t="str">
        <f t="shared" si="136"/>
        <v>U1-BD50</v>
      </c>
      <c r="E1758" t="s">
        <v>2084</v>
      </c>
      <c r="F1758" t="s">
        <v>2882</v>
      </c>
      <c r="G1758" t="s">
        <v>998</v>
      </c>
    </row>
    <row r="1759" spans="1:7" x14ac:dyDescent="0.25">
      <c r="A1759" t="str">
        <f t="shared" si="133"/>
        <v>U1-BE46</v>
      </c>
      <c r="B1759" t="str">
        <f t="shared" si="134"/>
        <v>LA14_P</v>
      </c>
      <c r="C1759" t="str">
        <f t="shared" si="135"/>
        <v>U1-LA14_P</v>
      </c>
      <c r="D1759" t="str">
        <f t="shared" si="136"/>
        <v>U1-BE46</v>
      </c>
      <c r="E1759" t="s">
        <v>2084</v>
      </c>
      <c r="F1759" t="s">
        <v>2883</v>
      </c>
      <c r="G1759" t="s">
        <v>498</v>
      </c>
    </row>
    <row r="1760" spans="1:7" x14ac:dyDescent="0.25">
      <c r="A1760" t="str">
        <f t="shared" si="133"/>
        <v>U1-BE50</v>
      </c>
      <c r="B1760" t="str">
        <f t="shared" si="134"/>
        <v>LA16_N</v>
      </c>
      <c r="C1760" t="str">
        <f t="shared" si="135"/>
        <v>U1-LA16_N</v>
      </c>
      <c r="D1760" t="str">
        <f t="shared" si="136"/>
        <v>U1-BE50</v>
      </c>
      <c r="E1760" t="s">
        <v>2084</v>
      </c>
      <c r="F1760" t="s">
        <v>2884</v>
      </c>
      <c r="G1760" t="s">
        <v>728</v>
      </c>
    </row>
    <row r="1761" spans="1:7" x14ac:dyDescent="0.25">
      <c r="A1761" t="str">
        <f t="shared" si="133"/>
        <v>U1-BE57</v>
      </c>
      <c r="B1761" t="str">
        <f t="shared" si="134"/>
        <v>FMC_REFCK_C2M_N</v>
      </c>
      <c r="C1761" t="str">
        <f t="shared" si="135"/>
        <v>U1-FMC_REFCK_C2M_N</v>
      </c>
      <c r="D1761" t="str">
        <f t="shared" si="136"/>
        <v>U1-BE57</v>
      </c>
      <c r="E1761" t="s">
        <v>2084</v>
      </c>
      <c r="F1761" t="s">
        <v>2885</v>
      </c>
      <c r="G1761" t="s">
        <v>1041</v>
      </c>
    </row>
    <row r="1762" spans="1:7" x14ac:dyDescent="0.25">
      <c r="A1762" t="str">
        <f t="shared" si="133"/>
        <v>U1-BE61</v>
      </c>
      <c r="B1762" t="str">
        <f t="shared" si="134"/>
        <v>FMC_REFCK_C2M_P</v>
      </c>
      <c r="C1762" t="str">
        <f t="shared" si="135"/>
        <v>U1-FMC_REFCK_C2M_P</v>
      </c>
      <c r="D1762" t="str">
        <f t="shared" si="136"/>
        <v>U1-BE61</v>
      </c>
      <c r="E1762" t="s">
        <v>2084</v>
      </c>
      <c r="F1762" t="s">
        <v>2886</v>
      </c>
      <c r="G1762" t="s">
        <v>1044</v>
      </c>
    </row>
    <row r="1763" spans="1:7" x14ac:dyDescent="0.25">
      <c r="A1763" t="str">
        <f t="shared" si="133"/>
        <v>U1-BE64</v>
      </c>
      <c r="B1763" t="str">
        <f t="shared" si="134"/>
        <v>LA15_P</v>
      </c>
      <c r="C1763" t="str">
        <f t="shared" si="135"/>
        <v>U1-LA15_P</v>
      </c>
      <c r="D1763" t="str">
        <f t="shared" si="136"/>
        <v>U1-BE64</v>
      </c>
      <c r="E1763" t="s">
        <v>2084</v>
      </c>
      <c r="F1763" t="s">
        <v>2887</v>
      </c>
      <c r="G1763" t="s">
        <v>791</v>
      </c>
    </row>
    <row r="1764" spans="1:7" x14ac:dyDescent="0.25">
      <c r="A1764" t="str">
        <f t="shared" si="133"/>
        <v>U1-BE68</v>
      </c>
      <c r="B1764" t="str">
        <f t="shared" si="134"/>
        <v>FMC_CLK1_M2C_N</v>
      </c>
      <c r="C1764" t="str">
        <f t="shared" si="135"/>
        <v>U1-FMC_CLK1_M2C_N</v>
      </c>
      <c r="D1764" t="str">
        <f t="shared" si="136"/>
        <v>U1-BE68</v>
      </c>
      <c r="E1764" t="s">
        <v>2084</v>
      </c>
      <c r="F1764" t="s">
        <v>2888</v>
      </c>
      <c r="G1764" t="s">
        <v>1009</v>
      </c>
    </row>
    <row r="1765" spans="1:7" x14ac:dyDescent="0.25">
      <c r="A1765" t="str">
        <f t="shared" si="133"/>
        <v>U1-BF46</v>
      </c>
      <c r="B1765" t="str">
        <f t="shared" si="134"/>
        <v>LA14_N</v>
      </c>
      <c r="C1765" t="str">
        <f t="shared" si="135"/>
        <v>U1-LA14_N</v>
      </c>
      <c r="D1765" t="str">
        <f t="shared" si="136"/>
        <v>U1-BF46</v>
      </c>
      <c r="E1765" t="s">
        <v>2084</v>
      </c>
      <c r="F1765" t="s">
        <v>2889</v>
      </c>
      <c r="G1765" t="s">
        <v>501</v>
      </c>
    </row>
    <row r="1766" spans="1:7" x14ac:dyDescent="0.25">
      <c r="A1766" t="str">
        <f t="shared" si="133"/>
        <v>U1-BF50</v>
      </c>
      <c r="B1766" t="str">
        <f t="shared" si="134"/>
        <v>LA16_P</v>
      </c>
      <c r="C1766" t="str">
        <f t="shared" si="135"/>
        <v>U1-LA16_P</v>
      </c>
      <c r="D1766" t="str">
        <f t="shared" si="136"/>
        <v>U1-BF50</v>
      </c>
      <c r="E1766" t="s">
        <v>2084</v>
      </c>
      <c r="F1766" t="s">
        <v>2890</v>
      </c>
      <c r="G1766" t="s">
        <v>725</v>
      </c>
    </row>
    <row r="1767" spans="1:7" x14ac:dyDescent="0.25">
      <c r="A1767" t="str">
        <f t="shared" si="133"/>
        <v>U1-BF53</v>
      </c>
      <c r="B1767" t="str">
        <f t="shared" si="134"/>
        <v>LA13_N</v>
      </c>
      <c r="C1767" t="str">
        <f t="shared" si="135"/>
        <v>U1-LA13_N</v>
      </c>
      <c r="D1767" t="str">
        <f t="shared" si="136"/>
        <v>U1-BF53</v>
      </c>
      <c r="E1767" t="s">
        <v>2084</v>
      </c>
      <c r="F1767" t="s">
        <v>2891</v>
      </c>
      <c r="G1767" t="s">
        <v>537</v>
      </c>
    </row>
    <row r="1768" spans="1:7" x14ac:dyDescent="0.25">
      <c r="A1768" t="str">
        <f t="shared" si="133"/>
        <v>U1-BF57</v>
      </c>
      <c r="B1768" t="str">
        <f t="shared" si="134"/>
        <v>LA13_P</v>
      </c>
      <c r="C1768" t="str">
        <f t="shared" si="135"/>
        <v>U1-LA13_P</v>
      </c>
      <c r="D1768" t="str">
        <f t="shared" si="136"/>
        <v>U1-BF57</v>
      </c>
      <c r="E1768" t="s">
        <v>2084</v>
      </c>
      <c r="F1768" t="s">
        <v>2892</v>
      </c>
      <c r="G1768" t="s">
        <v>534</v>
      </c>
    </row>
    <row r="1769" spans="1:7" x14ac:dyDescent="0.25">
      <c r="A1769" t="str">
        <f t="shared" si="133"/>
        <v>U1-BF64</v>
      </c>
      <c r="B1769" t="str">
        <f t="shared" si="134"/>
        <v>LA15_N</v>
      </c>
      <c r="C1769" t="str">
        <f t="shared" si="135"/>
        <v>U1-LA15_N</v>
      </c>
      <c r="D1769" t="str">
        <f t="shared" si="136"/>
        <v>U1-BF64</v>
      </c>
      <c r="E1769" t="s">
        <v>2084</v>
      </c>
      <c r="F1769" t="s">
        <v>2893</v>
      </c>
      <c r="G1769" t="s">
        <v>794</v>
      </c>
    </row>
    <row r="1770" spans="1:7" x14ac:dyDescent="0.25">
      <c r="A1770" t="str">
        <f t="shared" si="133"/>
        <v>U1-BF68</v>
      </c>
      <c r="B1770" t="str">
        <f t="shared" si="134"/>
        <v>FMC_CLK1_M2C_P</v>
      </c>
      <c r="C1770" t="str">
        <f t="shared" si="135"/>
        <v>U1-FMC_CLK1_M2C_P</v>
      </c>
      <c r="D1770" t="str">
        <f t="shared" si="136"/>
        <v>U1-BF68</v>
      </c>
      <c r="E1770" t="s">
        <v>2084</v>
      </c>
      <c r="F1770" t="s">
        <v>2894</v>
      </c>
      <c r="G1770" t="s">
        <v>1011</v>
      </c>
    </row>
    <row r="1771" spans="1:7" x14ac:dyDescent="0.25">
      <c r="A1771" t="str">
        <f t="shared" si="133"/>
        <v>U1-BH38</v>
      </c>
      <c r="B1771" t="str">
        <f t="shared" si="134"/>
        <v>LA12_P</v>
      </c>
      <c r="C1771" t="str">
        <f t="shared" si="135"/>
        <v>U1-LA12_P</v>
      </c>
      <c r="D1771" t="str">
        <f t="shared" si="136"/>
        <v>U1-BH38</v>
      </c>
      <c r="E1771" t="s">
        <v>2084</v>
      </c>
      <c r="F1771" t="s">
        <v>2895</v>
      </c>
      <c r="G1771" t="s">
        <v>719</v>
      </c>
    </row>
    <row r="1772" spans="1:7" x14ac:dyDescent="0.25">
      <c r="A1772" t="str">
        <f t="shared" si="133"/>
        <v>U1-BH41</v>
      </c>
      <c r="B1772" t="str">
        <f t="shared" si="134"/>
        <v>LA12_N</v>
      </c>
      <c r="C1772" t="str">
        <f t="shared" si="135"/>
        <v>U1-LA12_N</v>
      </c>
      <c r="D1772" t="str">
        <f t="shared" si="136"/>
        <v>U1-BH41</v>
      </c>
      <c r="E1772" t="s">
        <v>2084</v>
      </c>
      <c r="F1772" t="s">
        <v>2896</v>
      </c>
      <c r="G1772" t="s">
        <v>722</v>
      </c>
    </row>
    <row r="1773" spans="1:7" x14ac:dyDescent="0.25">
      <c r="A1773" t="str">
        <f t="shared" si="133"/>
        <v>U1-BH49</v>
      </c>
      <c r="B1773" t="str">
        <f t="shared" si="134"/>
        <v>FMC_SYNC_M2C_P</v>
      </c>
      <c r="C1773" t="str">
        <f t="shared" si="135"/>
        <v>U1-FMC_SYNC_M2C_P</v>
      </c>
      <c r="D1773" t="str">
        <f t="shared" si="136"/>
        <v>U1-BH49</v>
      </c>
      <c r="E1773" t="s">
        <v>2084</v>
      </c>
      <c r="F1773" t="s">
        <v>2897</v>
      </c>
      <c r="G1773" t="s">
        <v>1070</v>
      </c>
    </row>
    <row r="1774" spans="1:7" x14ac:dyDescent="0.25">
      <c r="A1774" t="str">
        <f t="shared" si="133"/>
        <v>U1-BH52</v>
      </c>
      <c r="B1774" t="str">
        <f t="shared" si="134"/>
        <v>FMC_SYNC_M2C_N</v>
      </c>
      <c r="C1774" t="str">
        <f t="shared" si="135"/>
        <v>U1-FMC_SYNC_M2C_N</v>
      </c>
      <c r="D1774" t="str">
        <f t="shared" si="136"/>
        <v>U1-BH52</v>
      </c>
      <c r="E1774" t="s">
        <v>2084</v>
      </c>
      <c r="F1774" t="s">
        <v>2898</v>
      </c>
      <c r="G1774" t="s">
        <v>1067</v>
      </c>
    </row>
    <row r="1775" spans="1:7" x14ac:dyDescent="0.25">
      <c r="A1775" t="str">
        <f t="shared" si="133"/>
        <v>U1-BK38</v>
      </c>
      <c r="B1775" t="str">
        <f t="shared" si="134"/>
        <v>FMC_CLK0_M2C_P</v>
      </c>
      <c r="C1775" t="str">
        <f t="shared" si="135"/>
        <v>U1-FMC_CLK0_M2C_P</v>
      </c>
      <c r="D1775" t="str">
        <f t="shared" si="136"/>
        <v>U1-BK38</v>
      </c>
      <c r="E1775" t="s">
        <v>2084</v>
      </c>
      <c r="F1775" t="s">
        <v>2899</v>
      </c>
      <c r="G1775" t="s">
        <v>1007</v>
      </c>
    </row>
    <row r="1776" spans="1:7" x14ac:dyDescent="0.25">
      <c r="A1776" t="str">
        <f t="shared" si="133"/>
        <v>U1-BK49</v>
      </c>
      <c r="B1776" t="str">
        <f t="shared" si="134"/>
        <v>LA18_P</v>
      </c>
      <c r="C1776" t="str">
        <f t="shared" si="135"/>
        <v>U1-LA18_P</v>
      </c>
      <c r="D1776" t="str">
        <f t="shared" si="136"/>
        <v>U1-BK49</v>
      </c>
      <c r="E1776" t="s">
        <v>2084</v>
      </c>
      <c r="F1776" t="s">
        <v>2900</v>
      </c>
      <c r="G1776" t="s">
        <v>504</v>
      </c>
    </row>
    <row r="1777" spans="1:7" x14ac:dyDescent="0.25">
      <c r="A1777" t="str">
        <f t="shared" si="133"/>
        <v>U1-BM38</v>
      </c>
      <c r="B1777" t="str">
        <f t="shared" si="134"/>
        <v>FMC_CLK0_M2C_N</v>
      </c>
      <c r="C1777" t="str">
        <f t="shared" si="135"/>
        <v>U1-FMC_CLK0_M2C_N</v>
      </c>
      <c r="D1777" t="str">
        <f t="shared" si="136"/>
        <v>U1-BM38</v>
      </c>
      <c r="E1777" t="s">
        <v>2084</v>
      </c>
      <c r="F1777" t="s">
        <v>2901</v>
      </c>
      <c r="G1777" t="s">
        <v>1005</v>
      </c>
    </row>
    <row r="1778" spans="1:7" x14ac:dyDescent="0.25">
      <c r="A1778" t="str">
        <f t="shared" si="133"/>
        <v>U1-BM41</v>
      </c>
      <c r="B1778" t="str">
        <f t="shared" si="134"/>
        <v>LA28_N</v>
      </c>
      <c r="C1778" t="str">
        <f t="shared" si="135"/>
        <v>U1-LA28_N</v>
      </c>
      <c r="D1778" t="str">
        <f t="shared" si="136"/>
        <v>U1-BM41</v>
      </c>
      <c r="E1778" t="s">
        <v>2084</v>
      </c>
      <c r="F1778" t="s">
        <v>2902</v>
      </c>
      <c r="G1778" t="s">
        <v>818</v>
      </c>
    </row>
    <row r="1779" spans="1:7" x14ac:dyDescent="0.25">
      <c r="A1779" t="str">
        <f t="shared" si="133"/>
        <v>U1-BM49</v>
      </c>
      <c r="B1779" t="str">
        <f t="shared" si="134"/>
        <v>LA18_N</v>
      </c>
      <c r="C1779" t="str">
        <f t="shared" si="135"/>
        <v>U1-LA18_N</v>
      </c>
      <c r="D1779" t="str">
        <f t="shared" si="136"/>
        <v>U1-BM49</v>
      </c>
      <c r="E1779" t="s">
        <v>2084</v>
      </c>
      <c r="F1779" t="s">
        <v>2903</v>
      </c>
      <c r="G1779" t="s">
        <v>507</v>
      </c>
    </row>
    <row r="1780" spans="1:7" x14ac:dyDescent="0.25">
      <c r="A1780" t="str">
        <f t="shared" si="133"/>
        <v>U1-BM52</v>
      </c>
      <c r="B1780" t="str">
        <f t="shared" si="134"/>
        <v>LA26_P</v>
      </c>
      <c r="C1780" t="str">
        <f t="shared" si="135"/>
        <v>U1-LA26_P</v>
      </c>
      <c r="D1780" t="str">
        <f t="shared" si="136"/>
        <v>U1-BM52</v>
      </c>
      <c r="E1780" t="s">
        <v>2084</v>
      </c>
      <c r="F1780" t="s">
        <v>2904</v>
      </c>
      <c r="G1780" t="s">
        <v>552</v>
      </c>
    </row>
    <row r="1781" spans="1:7" x14ac:dyDescent="0.25">
      <c r="A1781" t="str">
        <f t="shared" si="133"/>
        <v>U1-BP41</v>
      </c>
      <c r="B1781" t="str">
        <f t="shared" si="134"/>
        <v>LA28_P</v>
      </c>
      <c r="C1781" t="str">
        <f t="shared" si="135"/>
        <v>U1-LA28_P</v>
      </c>
      <c r="D1781" t="str">
        <f t="shared" si="136"/>
        <v>U1-BP41</v>
      </c>
      <c r="E1781" t="s">
        <v>2084</v>
      </c>
      <c r="F1781" t="s">
        <v>2905</v>
      </c>
      <c r="G1781" t="s">
        <v>815</v>
      </c>
    </row>
    <row r="1782" spans="1:7" x14ac:dyDescent="0.25">
      <c r="A1782" t="str">
        <f t="shared" si="133"/>
        <v>U1-BP52</v>
      </c>
      <c r="B1782" t="str">
        <f t="shared" si="134"/>
        <v>LA26_N</v>
      </c>
      <c r="C1782" t="str">
        <f t="shared" si="135"/>
        <v>U1-LA26_N</v>
      </c>
      <c r="D1782" t="str">
        <f t="shared" si="136"/>
        <v>U1-BP52</v>
      </c>
      <c r="E1782" t="s">
        <v>2084</v>
      </c>
      <c r="F1782" t="s">
        <v>2906</v>
      </c>
      <c r="G1782" t="s">
        <v>555</v>
      </c>
    </row>
    <row r="1783" spans="1:7" x14ac:dyDescent="0.25">
      <c r="A1783" t="str">
        <f t="shared" si="133"/>
        <v>U1-BR38</v>
      </c>
      <c r="B1783" t="str">
        <f t="shared" si="134"/>
        <v>LA21_P</v>
      </c>
      <c r="C1783" t="str">
        <f t="shared" si="135"/>
        <v>U1-LA21_P</v>
      </c>
      <c r="D1783" t="str">
        <f t="shared" si="136"/>
        <v>U1-BR38</v>
      </c>
      <c r="E1783" t="s">
        <v>2084</v>
      </c>
      <c r="F1783" t="s">
        <v>2907</v>
      </c>
      <c r="G1783" t="s">
        <v>803</v>
      </c>
    </row>
    <row r="1784" spans="1:7" x14ac:dyDescent="0.25">
      <c r="A1784" t="str">
        <f t="shared" si="133"/>
        <v>U1-BR41</v>
      </c>
      <c r="B1784" t="str">
        <f t="shared" si="134"/>
        <v>LA17_P</v>
      </c>
      <c r="C1784" t="str">
        <f t="shared" si="135"/>
        <v>U1-LA17_P</v>
      </c>
      <c r="D1784" t="str">
        <f t="shared" si="136"/>
        <v>U1-BR41</v>
      </c>
      <c r="E1784" t="s">
        <v>2084</v>
      </c>
      <c r="F1784" t="s">
        <v>2908</v>
      </c>
      <c r="G1784" t="s">
        <v>540</v>
      </c>
    </row>
    <row r="1785" spans="1:7" x14ac:dyDescent="0.25">
      <c r="A1785" t="str">
        <f t="shared" si="133"/>
        <v>U1-BR49</v>
      </c>
      <c r="B1785" t="str">
        <f t="shared" si="134"/>
        <v>FMC_REFPL_CK_P</v>
      </c>
      <c r="C1785" t="str">
        <f t="shared" si="135"/>
        <v>U1-FMC_REFPL_CK_P</v>
      </c>
      <c r="D1785" t="str">
        <f t="shared" si="136"/>
        <v>U1-BR49</v>
      </c>
      <c r="E1785" t="s">
        <v>2084</v>
      </c>
      <c r="F1785" t="s">
        <v>2909</v>
      </c>
      <c r="G1785" t="s">
        <v>1057</v>
      </c>
    </row>
    <row r="1786" spans="1:7" x14ac:dyDescent="0.25">
      <c r="A1786" t="str">
        <f t="shared" si="133"/>
        <v>U1-BR52</v>
      </c>
      <c r="B1786" t="str">
        <f t="shared" si="134"/>
        <v>NetR209_1</v>
      </c>
      <c r="C1786" t="str">
        <f t="shared" si="135"/>
        <v>U1-NetR209_1</v>
      </c>
      <c r="D1786" t="str">
        <f t="shared" si="136"/>
        <v>U1-BR52</v>
      </c>
      <c r="E1786" t="s">
        <v>2084</v>
      </c>
      <c r="F1786" t="s">
        <v>2910</v>
      </c>
      <c r="G1786" t="s">
        <v>1845</v>
      </c>
    </row>
    <row r="1787" spans="1:7" x14ac:dyDescent="0.25">
      <c r="A1787" t="str">
        <f t="shared" si="133"/>
        <v>U1-BU38</v>
      </c>
      <c r="B1787" t="str">
        <f t="shared" si="134"/>
        <v>LA21_N</v>
      </c>
      <c r="C1787" t="str">
        <f t="shared" si="135"/>
        <v>U1-LA21_N</v>
      </c>
      <c r="D1787" t="str">
        <f t="shared" si="136"/>
        <v>U1-BU38</v>
      </c>
      <c r="E1787" t="s">
        <v>2084</v>
      </c>
      <c r="F1787" t="s">
        <v>2911</v>
      </c>
      <c r="G1787" t="s">
        <v>806</v>
      </c>
    </row>
    <row r="1788" spans="1:7" x14ac:dyDescent="0.25">
      <c r="A1788" t="str">
        <f t="shared" si="133"/>
        <v>U1-BU41</v>
      </c>
      <c r="B1788" t="str">
        <f t="shared" si="134"/>
        <v>LA17_N</v>
      </c>
      <c r="C1788" t="str">
        <f t="shared" si="135"/>
        <v>U1-LA17_N</v>
      </c>
      <c r="D1788" t="str">
        <f t="shared" si="136"/>
        <v>U1-BU41</v>
      </c>
      <c r="E1788" t="s">
        <v>2084</v>
      </c>
      <c r="F1788" t="s">
        <v>2912</v>
      </c>
      <c r="G1788" t="s">
        <v>543</v>
      </c>
    </row>
    <row r="1789" spans="1:7" x14ac:dyDescent="0.25">
      <c r="A1789" t="str">
        <f t="shared" si="133"/>
        <v>U1-BU49</v>
      </c>
      <c r="B1789" t="str">
        <f t="shared" si="134"/>
        <v>FMC_REFPL_CK_N</v>
      </c>
      <c r="C1789" t="str">
        <f t="shared" si="135"/>
        <v>U1-FMC_REFPL_CK_N</v>
      </c>
      <c r="D1789" t="str">
        <f t="shared" si="136"/>
        <v>U1-BU49</v>
      </c>
      <c r="E1789" t="s">
        <v>2084</v>
      </c>
      <c r="F1789" t="s">
        <v>2913</v>
      </c>
      <c r="G1789" t="s">
        <v>1055</v>
      </c>
    </row>
    <row r="1790" spans="1:7" x14ac:dyDescent="0.25">
      <c r="A1790" t="str">
        <f t="shared" si="133"/>
        <v>U1-BU52</v>
      </c>
      <c r="B1790" t="str">
        <f t="shared" si="134"/>
        <v>NetU1_BU52</v>
      </c>
      <c r="C1790" t="str">
        <f t="shared" si="135"/>
        <v>U1-NetU1_BU52</v>
      </c>
      <c r="D1790" t="str">
        <f t="shared" si="136"/>
        <v>U1-BU52</v>
      </c>
      <c r="E1790" t="s">
        <v>2084</v>
      </c>
      <c r="F1790" t="s">
        <v>2914</v>
      </c>
      <c r="G1790" t="s">
        <v>2915</v>
      </c>
    </row>
    <row r="1791" spans="1:7" x14ac:dyDescent="0.25">
      <c r="A1791" t="str">
        <f t="shared" si="133"/>
        <v>U1-BW38</v>
      </c>
      <c r="B1791" t="str">
        <f t="shared" si="134"/>
        <v>LA20_N</v>
      </c>
      <c r="C1791" t="str">
        <f t="shared" si="135"/>
        <v>U1-LA20_N</v>
      </c>
      <c r="D1791" t="str">
        <f t="shared" si="136"/>
        <v>U1-BW38</v>
      </c>
      <c r="E1791" t="s">
        <v>2084</v>
      </c>
      <c r="F1791" t="s">
        <v>2916</v>
      </c>
      <c r="G1791" t="s">
        <v>734</v>
      </c>
    </row>
    <row r="1792" spans="1:7" x14ac:dyDescent="0.25">
      <c r="A1792" t="str">
        <f t="shared" si="133"/>
        <v>U1-BW49</v>
      </c>
      <c r="B1792" t="str">
        <f t="shared" si="134"/>
        <v>LA23_P</v>
      </c>
      <c r="C1792" t="str">
        <f t="shared" si="135"/>
        <v>U1-LA23_P</v>
      </c>
      <c r="D1792" t="str">
        <f t="shared" si="136"/>
        <v>U1-BW49</v>
      </c>
      <c r="E1792" t="s">
        <v>2084</v>
      </c>
      <c r="F1792" t="s">
        <v>2917</v>
      </c>
      <c r="G1792" t="s">
        <v>546</v>
      </c>
    </row>
    <row r="1793" spans="1:7" x14ac:dyDescent="0.25">
      <c r="A1793" t="str">
        <f t="shared" si="133"/>
        <v>U1-CA22</v>
      </c>
      <c r="B1793" t="str">
        <f t="shared" si="134"/>
        <v>LA02_N</v>
      </c>
      <c r="C1793" t="str">
        <f t="shared" si="135"/>
        <v>U1-LA02_N</v>
      </c>
      <c r="D1793" t="str">
        <f t="shared" si="136"/>
        <v>U1-CA22</v>
      </c>
      <c r="E1793" t="s">
        <v>2084</v>
      </c>
      <c r="F1793" t="s">
        <v>2918</v>
      </c>
      <c r="G1793" t="s">
        <v>770</v>
      </c>
    </row>
    <row r="1794" spans="1:7" x14ac:dyDescent="0.25">
      <c r="A1794" t="str">
        <f t="shared" si="133"/>
        <v>U1-CA31</v>
      </c>
      <c r="B1794" t="str">
        <f t="shared" si="134"/>
        <v>LA04_P</v>
      </c>
      <c r="C1794" t="str">
        <f t="shared" si="135"/>
        <v>U1-LA04_P</v>
      </c>
      <c r="D1794" t="str">
        <f t="shared" si="136"/>
        <v>U1-CA31</v>
      </c>
      <c r="E1794" t="s">
        <v>2084</v>
      </c>
      <c r="F1794" t="s">
        <v>2919</v>
      </c>
      <c r="G1794" t="s">
        <v>773</v>
      </c>
    </row>
    <row r="1795" spans="1:7" x14ac:dyDescent="0.25">
      <c r="A1795" t="str">
        <f t="shared" si="133"/>
        <v>U1-CA38</v>
      </c>
      <c r="B1795" t="str">
        <f t="shared" si="134"/>
        <v>LA20_P</v>
      </c>
      <c r="C1795" t="str">
        <f t="shared" si="135"/>
        <v>U1-LA20_P</v>
      </c>
      <c r="D1795" t="str">
        <f t="shared" si="136"/>
        <v>U1-CA38</v>
      </c>
      <c r="E1795" t="s">
        <v>2084</v>
      </c>
      <c r="F1795" t="s">
        <v>2920</v>
      </c>
      <c r="G1795" t="s">
        <v>731</v>
      </c>
    </row>
    <row r="1796" spans="1:7" x14ac:dyDescent="0.25">
      <c r="A1796" t="str">
        <f t="shared" si="133"/>
        <v>U1-CA41</v>
      </c>
      <c r="B1796" t="str">
        <f t="shared" si="134"/>
        <v>NetU1_CA41</v>
      </c>
      <c r="C1796" t="str">
        <f t="shared" si="135"/>
        <v>U1-NetU1_CA41</v>
      </c>
      <c r="D1796" t="str">
        <f t="shared" si="136"/>
        <v>U1-CA41</v>
      </c>
      <c r="E1796" t="s">
        <v>2084</v>
      </c>
      <c r="F1796" t="s">
        <v>2921</v>
      </c>
      <c r="G1796" t="s">
        <v>2922</v>
      </c>
    </row>
    <row r="1797" spans="1:7" x14ac:dyDescent="0.25">
      <c r="A1797" t="str">
        <f t="shared" si="133"/>
        <v>U1-CA49</v>
      </c>
      <c r="B1797" t="str">
        <f t="shared" si="134"/>
        <v>LA23_N</v>
      </c>
      <c r="C1797" t="str">
        <f t="shared" si="135"/>
        <v>U1-LA23_N</v>
      </c>
      <c r="D1797" t="str">
        <f t="shared" si="136"/>
        <v>U1-CA49</v>
      </c>
      <c r="E1797" t="s">
        <v>2084</v>
      </c>
      <c r="F1797" t="s">
        <v>2923</v>
      </c>
      <c r="G1797" t="s">
        <v>549</v>
      </c>
    </row>
    <row r="1798" spans="1:7" x14ac:dyDescent="0.25">
      <c r="A1798" t="str">
        <f t="shared" ref="A1798:A1861" si="137">$E1798&amp;"-"&amp;$F1798</f>
        <v>U1-CA52</v>
      </c>
      <c r="B1798" t="str">
        <f t="shared" ref="B1798:B1861" si="138">IF(OR(E1798=$A$2,E1798=$B$2,E1798=$C$2,E1798=$D$2),"--",G1798)</f>
        <v>LA27_N</v>
      </c>
      <c r="C1798" t="str">
        <f t="shared" ref="C1798:C1861" si="139">$E1798&amp;"-"&amp;$G1798</f>
        <v>U1-LA27_N</v>
      </c>
      <c r="D1798" t="str">
        <f t="shared" ref="D1798:D1861" si="140">A1798</f>
        <v>U1-CA52</v>
      </c>
      <c r="E1798" t="s">
        <v>2084</v>
      </c>
      <c r="F1798" t="s">
        <v>2924</v>
      </c>
      <c r="G1798" t="s">
        <v>513</v>
      </c>
    </row>
    <row r="1799" spans="1:7" x14ac:dyDescent="0.25">
      <c r="A1799" t="str">
        <f t="shared" si="137"/>
        <v>U1-CC19</v>
      </c>
      <c r="B1799" t="str">
        <f t="shared" si="138"/>
        <v>LA00_N</v>
      </c>
      <c r="C1799" t="str">
        <f t="shared" si="139"/>
        <v>U1-LA00_N</v>
      </c>
      <c r="D1799" t="str">
        <f t="shared" si="140"/>
        <v>U1-CC19</v>
      </c>
      <c r="E1799" t="s">
        <v>2084</v>
      </c>
      <c r="F1799" t="s">
        <v>2925</v>
      </c>
      <c r="G1799" t="s">
        <v>704</v>
      </c>
    </row>
    <row r="1800" spans="1:7" x14ac:dyDescent="0.25">
      <c r="A1800" t="str">
        <f t="shared" si="137"/>
        <v>U1-CC22</v>
      </c>
      <c r="B1800" t="str">
        <f t="shared" si="138"/>
        <v>LA02_P</v>
      </c>
      <c r="C1800" t="str">
        <f t="shared" si="139"/>
        <v>U1-LA02_P</v>
      </c>
      <c r="D1800" t="str">
        <f t="shared" si="140"/>
        <v>U1-CC22</v>
      </c>
      <c r="E1800" t="s">
        <v>2084</v>
      </c>
      <c r="F1800" t="s">
        <v>2926</v>
      </c>
      <c r="G1800" t="s">
        <v>767</v>
      </c>
    </row>
    <row r="1801" spans="1:7" x14ac:dyDescent="0.25">
      <c r="A1801" t="str">
        <f t="shared" si="137"/>
        <v>U1-CC28</v>
      </c>
      <c r="B1801" t="str">
        <f t="shared" si="138"/>
        <v>LA03_N</v>
      </c>
      <c r="C1801" t="str">
        <f t="shared" si="139"/>
        <v>U1-LA03_N</v>
      </c>
      <c r="D1801" t="str">
        <f t="shared" si="140"/>
        <v>U1-CC28</v>
      </c>
      <c r="E1801" t="s">
        <v>2084</v>
      </c>
      <c r="F1801" t="s">
        <v>2927</v>
      </c>
      <c r="G1801" t="s">
        <v>710</v>
      </c>
    </row>
    <row r="1802" spans="1:7" x14ac:dyDescent="0.25">
      <c r="A1802" t="str">
        <f t="shared" si="137"/>
        <v>U1-CC31</v>
      </c>
      <c r="B1802" t="str">
        <f t="shared" si="138"/>
        <v>LA04_N</v>
      </c>
      <c r="C1802" t="str">
        <f t="shared" si="139"/>
        <v>U1-LA04_N</v>
      </c>
      <c r="D1802" t="str">
        <f t="shared" si="140"/>
        <v>U1-CC31</v>
      </c>
      <c r="E1802" t="s">
        <v>2084</v>
      </c>
      <c r="F1802" t="s">
        <v>2928</v>
      </c>
      <c r="G1802" t="s">
        <v>776</v>
      </c>
    </row>
    <row r="1803" spans="1:7" x14ac:dyDescent="0.25">
      <c r="A1803" t="str">
        <f t="shared" si="137"/>
        <v>U1-CC41</v>
      </c>
      <c r="B1803" t="str">
        <f t="shared" si="138"/>
        <v>NetU1_CC41</v>
      </c>
      <c r="C1803" t="str">
        <f t="shared" si="139"/>
        <v>U1-NetU1_CC41</v>
      </c>
      <c r="D1803" t="str">
        <f t="shared" si="140"/>
        <v>U1-CC41</v>
      </c>
      <c r="E1803" t="s">
        <v>2084</v>
      </c>
      <c r="F1803" t="s">
        <v>2929</v>
      </c>
      <c r="G1803" t="s">
        <v>2930</v>
      </c>
    </row>
    <row r="1804" spans="1:7" x14ac:dyDescent="0.25">
      <c r="A1804" t="str">
        <f t="shared" si="137"/>
        <v>U1-CC52</v>
      </c>
      <c r="B1804" t="str">
        <f t="shared" si="138"/>
        <v>LA27_P</v>
      </c>
      <c r="C1804" t="str">
        <f t="shared" si="139"/>
        <v>U1-LA27_P</v>
      </c>
      <c r="D1804" t="str">
        <f t="shared" si="140"/>
        <v>U1-CC52</v>
      </c>
      <c r="E1804" t="s">
        <v>2084</v>
      </c>
      <c r="F1804" t="s">
        <v>2931</v>
      </c>
      <c r="G1804" t="s">
        <v>510</v>
      </c>
    </row>
    <row r="1805" spans="1:7" x14ac:dyDescent="0.25">
      <c r="A1805" t="str">
        <f t="shared" si="137"/>
        <v>U1-CF19</v>
      </c>
      <c r="B1805" t="str">
        <f t="shared" si="138"/>
        <v>LA00_P</v>
      </c>
      <c r="C1805" t="str">
        <f t="shared" si="139"/>
        <v>U1-LA00_P</v>
      </c>
      <c r="D1805" t="str">
        <f t="shared" si="140"/>
        <v>U1-CF19</v>
      </c>
      <c r="E1805" t="s">
        <v>2084</v>
      </c>
      <c r="F1805" t="s">
        <v>2932</v>
      </c>
      <c r="G1805" t="s">
        <v>701</v>
      </c>
    </row>
    <row r="1806" spans="1:7" x14ac:dyDescent="0.25">
      <c r="A1806" t="str">
        <f t="shared" si="137"/>
        <v>U1-CF22</v>
      </c>
      <c r="B1806" t="str">
        <f t="shared" si="138"/>
        <v>LA01_P</v>
      </c>
      <c r="C1806" t="str">
        <f t="shared" si="139"/>
        <v>U1-LA01_P</v>
      </c>
      <c r="D1806" t="str">
        <f t="shared" si="140"/>
        <v>U1-CF22</v>
      </c>
      <c r="E1806" t="s">
        <v>2084</v>
      </c>
      <c r="F1806" t="s">
        <v>2933</v>
      </c>
      <c r="G1806" t="s">
        <v>516</v>
      </c>
    </row>
    <row r="1807" spans="1:7" x14ac:dyDescent="0.25">
      <c r="A1807" t="str">
        <f t="shared" si="137"/>
        <v>U1-CF28</v>
      </c>
      <c r="B1807" t="str">
        <f t="shared" si="138"/>
        <v>LA03_P</v>
      </c>
      <c r="C1807" t="str">
        <f t="shared" si="139"/>
        <v>U1-LA03_P</v>
      </c>
      <c r="D1807" t="str">
        <f t="shared" si="140"/>
        <v>U1-CF28</v>
      </c>
      <c r="E1807" t="s">
        <v>2084</v>
      </c>
      <c r="F1807" t="s">
        <v>2934</v>
      </c>
      <c r="G1807" t="s">
        <v>707</v>
      </c>
    </row>
    <row r="1808" spans="1:7" x14ac:dyDescent="0.25">
      <c r="A1808" t="str">
        <f t="shared" si="137"/>
        <v>U1-CF31</v>
      </c>
      <c r="B1808" t="str">
        <f t="shared" si="138"/>
        <v>LA05_N</v>
      </c>
      <c r="C1808" t="str">
        <f t="shared" si="139"/>
        <v>U1-LA05_N</v>
      </c>
      <c r="D1808" t="str">
        <f t="shared" si="140"/>
        <v>U1-CF31</v>
      </c>
      <c r="E1808" t="s">
        <v>2084</v>
      </c>
      <c r="F1808" t="s">
        <v>2935</v>
      </c>
      <c r="G1808" t="s">
        <v>525</v>
      </c>
    </row>
    <row r="1809" spans="1:7" x14ac:dyDescent="0.25">
      <c r="A1809" t="str">
        <f t="shared" si="137"/>
        <v>U1-CF38</v>
      </c>
      <c r="B1809" t="str">
        <f t="shared" si="138"/>
        <v>FMC_REFCK_M2C_N</v>
      </c>
      <c r="C1809" t="str">
        <f t="shared" si="139"/>
        <v>U1-FMC_REFCK_M2C_N</v>
      </c>
      <c r="D1809" t="str">
        <f t="shared" si="140"/>
        <v>U1-CF38</v>
      </c>
      <c r="E1809" t="s">
        <v>2084</v>
      </c>
      <c r="F1809" t="s">
        <v>2936</v>
      </c>
      <c r="G1809" t="s">
        <v>1047</v>
      </c>
    </row>
    <row r="1810" spans="1:7" x14ac:dyDescent="0.25">
      <c r="A1810" t="str">
        <f t="shared" si="137"/>
        <v>U1-CF41</v>
      </c>
      <c r="B1810" t="str">
        <f t="shared" si="138"/>
        <v>FMC_SYNC_C2M_N</v>
      </c>
      <c r="C1810" t="str">
        <f t="shared" si="139"/>
        <v>U1-FMC_SYNC_C2M_N</v>
      </c>
      <c r="D1810" t="str">
        <f t="shared" si="140"/>
        <v>U1-CF41</v>
      </c>
      <c r="E1810" t="s">
        <v>2084</v>
      </c>
      <c r="F1810" t="s">
        <v>2937</v>
      </c>
      <c r="G1810" t="s">
        <v>1063</v>
      </c>
    </row>
    <row r="1811" spans="1:7" x14ac:dyDescent="0.25">
      <c r="A1811" t="str">
        <f t="shared" si="137"/>
        <v>U1-CF49</v>
      </c>
      <c r="B1811" t="str">
        <f t="shared" si="138"/>
        <v>LA22_P</v>
      </c>
      <c r="C1811" t="str">
        <f t="shared" si="139"/>
        <v>U1-LA22_P</v>
      </c>
      <c r="D1811" t="str">
        <f t="shared" si="140"/>
        <v>U1-CF49</v>
      </c>
      <c r="E1811" t="s">
        <v>2084</v>
      </c>
      <c r="F1811" t="s">
        <v>2938</v>
      </c>
      <c r="G1811" t="s">
        <v>737</v>
      </c>
    </row>
    <row r="1812" spans="1:7" x14ac:dyDescent="0.25">
      <c r="A1812" t="str">
        <f t="shared" si="137"/>
        <v>U1-CF52</v>
      </c>
      <c r="B1812" t="str">
        <f t="shared" si="138"/>
        <v>LA24_P</v>
      </c>
      <c r="C1812" t="str">
        <f t="shared" si="139"/>
        <v>U1-LA24_P</v>
      </c>
      <c r="D1812" t="str">
        <f t="shared" si="140"/>
        <v>U1-CF52</v>
      </c>
      <c r="E1812" t="s">
        <v>2084</v>
      </c>
      <c r="F1812" t="s">
        <v>2939</v>
      </c>
      <c r="G1812" t="s">
        <v>809</v>
      </c>
    </row>
    <row r="1813" spans="1:7" x14ac:dyDescent="0.25">
      <c r="A1813" t="str">
        <f t="shared" si="137"/>
        <v>U1-CH22</v>
      </c>
      <c r="B1813" t="str">
        <f t="shared" si="138"/>
        <v>LA01_N</v>
      </c>
      <c r="C1813" t="str">
        <f t="shared" si="139"/>
        <v>U1-LA01_N</v>
      </c>
      <c r="D1813" t="str">
        <f t="shared" si="140"/>
        <v>U1-CH22</v>
      </c>
      <c r="E1813" t="s">
        <v>2084</v>
      </c>
      <c r="F1813" t="s">
        <v>2940</v>
      </c>
      <c r="G1813" t="s">
        <v>519</v>
      </c>
    </row>
    <row r="1814" spans="1:7" x14ac:dyDescent="0.25">
      <c r="A1814" t="str">
        <f t="shared" si="137"/>
        <v>U1-CH31</v>
      </c>
      <c r="B1814" t="str">
        <f t="shared" si="138"/>
        <v>LA05_P</v>
      </c>
      <c r="C1814" t="str">
        <f t="shared" si="139"/>
        <v>U1-LA05_P</v>
      </c>
      <c r="D1814" t="str">
        <f t="shared" si="140"/>
        <v>U1-CH31</v>
      </c>
      <c r="E1814" t="s">
        <v>2084</v>
      </c>
      <c r="F1814" t="s">
        <v>2941</v>
      </c>
      <c r="G1814" t="s">
        <v>522</v>
      </c>
    </row>
    <row r="1815" spans="1:7" x14ac:dyDescent="0.25">
      <c r="A1815" t="str">
        <f t="shared" si="137"/>
        <v>U1-CH38</v>
      </c>
      <c r="B1815" t="str">
        <f t="shared" si="138"/>
        <v>FMC_REFCK_M2C_P</v>
      </c>
      <c r="C1815" t="str">
        <f t="shared" si="139"/>
        <v>U1-FMC_REFCK_M2C_P</v>
      </c>
      <c r="D1815" t="str">
        <f t="shared" si="140"/>
        <v>U1-CH38</v>
      </c>
      <c r="E1815" t="s">
        <v>2084</v>
      </c>
      <c r="F1815" t="s">
        <v>2942</v>
      </c>
      <c r="G1815" t="s">
        <v>1050</v>
      </c>
    </row>
    <row r="1816" spans="1:7" x14ac:dyDescent="0.25">
      <c r="A1816" t="str">
        <f t="shared" si="137"/>
        <v>U1-CH41</v>
      </c>
      <c r="B1816" t="str">
        <f t="shared" si="138"/>
        <v>FMC_SYNC_C2M_P</v>
      </c>
      <c r="C1816" t="str">
        <f t="shared" si="139"/>
        <v>U1-FMC_SYNC_C2M_P</v>
      </c>
      <c r="D1816" t="str">
        <f t="shared" si="140"/>
        <v>U1-CH41</v>
      </c>
      <c r="E1816" t="s">
        <v>2084</v>
      </c>
      <c r="F1816" t="s">
        <v>2943</v>
      </c>
      <c r="G1816" t="s">
        <v>1065</v>
      </c>
    </row>
    <row r="1817" spans="1:7" x14ac:dyDescent="0.25">
      <c r="A1817" t="str">
        <f t="shared" si="137"/>
        <v>U1-CH49</v>
      </c>
      <c r="B1817" t="str">
        <f t="shared" si="138"/>
        <v>LA22_N</v>
      </c>
      <c r="C1817" t="str">
        <f t="shared" si="139"/>
        <v>U1-LA22_N</v>
      </c>
      <c r="D1817" t="str">
        <f t="shared" si="140"/>
        <v>U1-CH49</v>
      </c>
      <c r="E1817" t="s">
        <v>2084</v>
      </c>
      <c r="F1817" t="s">
        <v>2944</v>
      </c>
      <c r="G1817" t="s">
        <v>740</v>
      </c>
    </row>
    <row r="1818" spans="1:7" x14ac:dyDescent="0.25">
      <c r="A1818" t="str">
        <f t="shared" si="137"/>
        <v>U1-CH52</v>
      </c>
      <c r="B1818" t="str">
        <f t="shared" si="138"/>
        <v>LA24_N</v>
      </c>
      <c r="C1818" t="str">
        <f t="shared" si="139"/>
        <v>U1-LA24_N</v>
      </c>
      <c r="D1818" t="str">
        <f t="shared" si="140"/>
        <v>U1-CH52</v>
      </c>
      <c r="E1818" t="s">
        <v>2084</v>
      </c>
      <c r="F1818" t="s">
        <v>2945</v>
      </c>
      <c r="G1818" t="s">
        <v>812</v>
      </c>
    </row>
    <row r="1819" spans="1:7" x14ac:dyDescent="0.25">
      <c r="A1819" t="str">
        <f t="shared" si="137"/>
        <v>U1-CK8</v>
      </c>
      <c r="B1819" t="str">
        <f t="shared" si="138"/>
        <v>LA06_P</v>
      </c>
      <c r="C1819" t="str">
        <f t="shared" si="139"/>
        <v>U1-LA06_P</v>
      </c>
      <c r="D1819" t="str">
        <f t="shared" si="140"/>
        <v>U1-CK8</v>
      </c>
      <c r="E1819" t="s">
        <v>2084</v>
      </c>
      <c r="F1819" t="s">
        <v>2946</v>
      </c>
      <c r="G1819" t="s">
        <v>486</v>
      </c>
    </row>
    <row r="1820" spans="1:7" x14ac:dyDescent="0.25">
      <c r="A1820" t="str">
        <f t="shared" si="137"/>
        <v>U1-CK11</v>
      </c>
      <c r="B1820" t="str">
        <f t="shared" si="138"/>
        <v>LA07_P</v>
      </c>
      <c r="C1820" t="str">
        <f t="shared" si="139"/>
        <v>U1-LA07_P</v>
      </c>
      <c r="D1820" t="str">
        <f t="shared" si="140"/>
        <v>U1-CK11</v>
      </c>
      <c r="E1820" t="s">
        <v>2084</v>
      </c>
      <c r="F1820" t="s">
        <v>2947</v>
      </c>
      <c r="G1820" t="s">
        <v>779</v>
      </c>
    </row>
    <row r="1821" spans="1:7" x14ac:dyDescent="0.25">
      <c r="A1821" t="str">
        <f t="shared" si="137"/>
        <v>U1-CK17</v>
      </c>
      <c r="B1821" t="str">
        <f t="shared" si="138"/>
        <v>LA09_P</v>
      </c>
      <c r="C1821" t="str">
        <f t="shared" si="139"/>
        <v>U1-LA09_P</v>
      </c>
      <c r="D1821" t="str">
        <f t="shared" si="140"/>
        <v>U1-CK17</v>
      </c>
      <c r="E1821" t="s">
        <v>2084</v>
      </c>
      <c r="F1821" t="s">
        <v>2948</v>
      </c>
      <c r="G1821" t="s">
        <v>528</v>
      </c>
    </row>
    <row r="1822" spans="1:7" x14ac:dyDescent="0.25">
      <c r="A1822" t="str">
        <f t="shared" si="137"/>
        <v>U1-CK20</v>
      </c>
      <c r="B1822" t="str">
        <f t="shared" si="138"/>
        <v>LA10_N</v>
      </c>
      <c r="C1822" t="str">
        <f t="shared" si="139"/>
        <v>U1-LA10_N</v>
      </c>
      <c r="D1822" t="str">
        <f t="shared" si="140"/>
        <v>U1-CK20</v>
      </c>
      <c r="E1822" t="s">
        <v>2084</v>
      </c>
      <c r="F1822" t="s">
        <v>2949</v>
      </c>
      <c r="G1822" t="s">
        <v>495</v>
      </c>
    </row>
    <row r="1823" spans="1:7" x14ac:dyDescent="0.25">
      <c r="A1823" t="str">
        <f t="shared" si="137"/>
        <v>U1-CK26</v>
      </c>
      <c r="B1823" t="str">
        <f t="shared" si="138"/>
        <v>LA11_N</v>
      </c>
      <c r="C1823" t="str">
        <f t="shared" si="139"/>
        <v>U1-LA11_N</v>
      </c>
      <c r="D1823" t="str">
        <f t="shared" si="140"/>
        <v>U1-CK26</v>
      </c>
      <c r="E1823" t="s">
        <v>2084</v>
      </c>
      <c r="F1823" t="s">
        <v>2950</v>
      </c>
      <c r="G1823" t="s">
        <v>788</v>
      </c>
    </row>
    <row r="1824" spans="1:7" x14ac:dyDescent="0.25">
      <c r="A1824" t="str">
        <f t="shared" si="137"/>
        <v>U1-CK30</v>
      </c>
      <c r="B1824" t="str">
        <f t="shared" si="138"/>
        <v>NetU1_CK30</v>
      </c>
      <c r="C1824" t="str">
        <f t="shared" si="139"/>
        <v>U1-NetU1_CK30</v>
      </c>
      <c r="D1824" t="str">
        <f t="shared" si="140"/>
        <v>U1-CK30</v>
      </c>
      <c r="E1824" t="s">
        <v>2084</v>
      </c>
      <c r="F1824" t="s">
        <v>2951</v>
      </c>
      <c r="G1824" t="s">
        <v>2952</v>
      </c>
    </row>
    <row r="1825" spans="1:7" x14ac:dyDescent="0.25">
      <c r="A1825" t="str">
        <f t="shared" si="137"/>
        <v>U1-CK33</v>
      </c>
      <c r="B1825" t="str">
        <f t="shared" si="138"/>
        <v>LA29_P</v>
      </c>
      <c r="C1825" t="str">
        <f t="shared" si="139"/>
        <v>U1-LA29_P</v>
      </c>
      <c r="D1825" t="str">
        <f t="shared" si="140"/>
        <v>U1-CK33</v>
      </c>
      <c r="E1825" t="s">
        <v>2084</v>
      </c>
      <c r="F1825" t="s">
        <v>2953</v>
      </c>
      <c r="G1825" t="s">
        <v>749</v>
      </c>
    </row>
    <row r="1826" spans="1:7" x14ac:dyDescent="0.25">
      <c r="A1826" t="str">
        <f t="shared" si="137"/>
        <v>U1-CK35</v>
      </c>
      <c r="B1826" t="str">
        <f t="shared" si="138"/>
        <v>LA30_P</v>
      </c>
      <c r="C1826" t="str">
        <f t="shared" si="139"/>
        <v>U1-LA30_P</v>
      </c>
      <c r="D1826" t="str">
        <f t="shared" si="140"/>
        <v>U1-CK35</v>
      </c>
      <c r="E1826" t="s">
        <v>2084</v>
      </c>
      <c r="F1826" t="s">
        <v>2954</v>
      </c>
      <c r="G1826" t="s">
        <v>821</v>
      </c>
    </row>
    <row r="1827" spans="1:7" x14ac:dyDescent="0.25">
      <c r="A1827" t="str">
        <f t="shared" si="137"/>
        <v>U1-CK39</v>
      </c>
      <c r="B1827" t="str">
        <f t="shared" si="138"/>
        <v>LA31_P</v>
      </c>
      <c r="C1827" t="str">
        <f t="shared" si="139"/>
        <v>U1-LA31_P</v>
      </c>
      <c r="D1827" t="str">
        <f t="shared" si="140"/>
        <v>U1-CK39</v>
      </c>
      <c r="E1827" t="s">
        <v>2084</v>
      </c>
      <c r="F1827" t="s">
        <v>2955</v>
      </c>
      <c r="G1827" t="s">
        <v>755</v>
      </c>
    </row>
    <row r="1828" spans="1:7" x14ac:dyDescent="0.25">
      <c r="A1828" t="str">
        <f t="shared" si="137"/>
        <v>U1-CK45</v>
      </c>
      <c r="B1828" t="str">
        <f t="shared" si="138"/>
        <v>LA33_N</v>
      </c>
      <c r="C1828" t="str">
        <f t="shared" si="139"/>
        <v>U1-LA33_N</v>
      </c>
      <c r="D1828" t="str">
        <f t="shared" si="140"/>
        <v>U1-CK45</v>
      </c>
      <c r="E1828" t="s">
        <v>2084</v>
      </c>
      <c r="F1828" t="s">
        <v>2956</v>
      </c>
      <c r="G1828" t="s">
        <v>764</v>
      </c>
    </row>
    <row r="1829" spans="1:7" x14ac:dyDescent="0.25">
      <c r="A1829" t="str">
        <f t="shared" si="137"/>
        <v>U1-CK48</v>
      </c>
      <c r="B1829" t="str">
        <f t="shared" si="138"/>
        <v>LA32_P</v>
      </c>
      <c r="C1829" t="str">
        <f t="shared" si="139"/>
        <v>U1-LA32_P</v>
      </c>
      <c r="D1829" t="str">
        <f t="shared" si="140"/>
        <v>U1-CK48</v>
      </c>
      <c r="E1829" t="s">
        <v>2084</v>
      </c>
      <c r="F1829" t="s">
        <v>2957</v>
      </c>
      <c r="G1829" t="s">
        <v>827</v>
      </c>
    </row>
    <row r="1830" spans="1:7" x14ac:dyDescent="0.25">
      <c r="A1830" t="str">
        <f t="shared" si="137"/>
        <v>U1-CK54</v>
      </c>
      <c r="B1830" t="str">
        <f t="shared" si="138"/>
        <v>LA25_N</v>
      </c>
      <c r="C1830" t="str">
        <f t="shared" si="139"/>
        <v>U1-LA25_N</v>
      </c>
      <c r="D1830" t="str">
        <f t="shared" si="140"/>
        <v>U1-CK54</v>
      </c>
      <c r="E1830" t="s">
        <v>2084</v>
      </c>
      <c r="F1830" t="s">
        <v>2958</v>
      </c>
      <c r="G1830" t="s">
        <v>746</v>
      </c>
    </row>
    <row r="1831" spans="1:7" x14ac:dyDescent="0.25">
      <c r="A1831" t="str">
        <f t="shared" si="137"/>
        <v>U1-CK56</v>
      </c>
      <c r="B1831" t="str">
        <f t="shared" si="138"/>
        <v>NetU1_CK56</v>
      </c>
      <c r="C1831" t="str">
        <f t="shared" si="139"/>
        <v>U1-NetU1_CK56</v>
      </c>
      <c r="D1831" t="str">
        <f t="shared" si="140"/>
        <v>U1-CK56</v>
      </c>
      <c r="E1831" t="s">
        <v>2084</v>
      </c>
      <c r="F1831" t="s">
        <v>2959</v>
      </c>
      <c r="G1831" t="s">
        <v>2960</v>
      </c>
    </row>
    <row r="1832" spans="1:7" x14ac:dyDescent="0.25">
      <c r="A1832" t="str">
        <f t="shared" si="137"/>
        <v>U1-CK63</v>
      </c>
      <c r="B1832" t="str">
        <f t="shared" si="138"/>
        <v>DIPSW3</v>
      </c>
      <c r="C1832" t="str">
        <f t="shared" si="139"/>
        <v>U1-DIPSW3</v>
      </c>
      <c r="D1832" t="str">
        <f t="shared" si="140"/>
        <v>U1-CK63</v>
      </c>
      <c r="E1832" t="s">
        <v>2084</v>
      </c>
      <c r="F1832" t="s">
        <v>2961</v>
      </c>
      <c r="G1832" t="s">
        <v>765</v>
      </c>
    </row>
    <row r="1833" spans="1:7" x14ac:dyDescent="0.25">
      <c r="A1833" t="str">
        <f t="shared" si="137"/>
        <v>U1-CK66</v>
      </c>
      <c r="B1833" t="str">
        <f t="shared" si="138"/>
        <v>NetU1_CK66</v>
      </c>
      <c r="C1833" t="str">
        <f t="shared" si="139"/>
        <v>U1-NetU1_CK66</v>
      </c>
      <c r="D1833" t="str">
        <f t="shared" si="140"/>
        <v>U1-CK66</v>
      </c>
      <c r="E1833" t="s">
        <v>2084</v>
      </c>
      <c r="F1833" t="s">
        <v>2962</v>
      </c>
      <c r="G1833" t="s">
        <v>2963</v>
      </c>
    </row>
    <row r="1834" spans="1:7" x14ac:dyDescent="0.25">
      <c r="A1834" t="str">
        <f t="shared" si="137"/>
        <v>U1-CK73</v>
      </c>
      <c r="B1834" t="str">
        <f t="shared" si="138"/>
        <v>LA19_P</v>
      </c>
      <c r="C1834" t="str">
        <f t="shared" si="139"/>
        <v>U1-LA19_P</v>
      </c>
      <c r="D1834" t="str">
        <f t="shared" si="140"/>
        <v>U1-CK73</v>
      </c>
      <c r="E1834" t="s">
        <v>2084</v>
      </c>
      <c r="F1834" t="s">
        <v>2964</v>
      </c>
      <c r="G1834" t="s">
        <v>797</v>
      </c>
    </row>
    <row r="1835" spans="1:7" x14ac:dyDescent="0.25">
      <c r="A1835" t="str">
        <f t="shared" si="137"/>
        <v>U1-CL6</v>
      </c>
      <c r="B1835" t="str">
        <f t="shared" si="138"/>
        <v>LA06_N</v>
      </c>
      <c r="C1835" t="str">
        <f t="shared" si="139"/>
        <v>U1-LA06_N</v>
      </c>
      <c r="D1835" t="str">
        <f t="shared" si="140"/>
        <v>U1-CL6</v>
      </c>
      <c r="E1835" t="s">
        <v>2084</v>
      </c>
      <c r="F1835" t="s">
        <v>2965</v>
      </c>
      <c r="G1835" t="s">
        <v>489</v>
      </c>
    </row>
    <row r="1836" spans="1:7" x14ac:dyDescent="0.25">
      <c r="A1836" t="str">
        <f t="shared" si="137"/>
        <v>U1-CL8</v>
      </c>
      <c r="B1836" t="str">
        <f t="shared" si="138"/>
        <v>LA07_N</v>
      </c>
      <c r="C1836" t="str">
        <f t="shared" si="139"/>
        <v>U1-LA07_N</v>
      </c>
      <c r="D1836" t="str">
        <f t="shared" si="140"/>
        <v>U1-CL8</v>
      </c>
      <c r="E1836" t="s">
        <v>2084</v>
      </c>
      <c r="F1836" t="s">
        <v>2966</v>
      </c>
      <c r="G1836" t="s">
        <v>782</v>
      </c>
    </row>
    <row r="1837" spans="1:7" x14ac:dyDescent="0.25">
      <c r="A1837" t="str">
        <f t="shared" si="137"/>
        <v>U1-CL11</v>
      </c>
      <c r="B1837" t="str">
        <f t="shared" si="138"/>
        <v>LA08_N</v>
      </c>
      <c r="C1837" t="str">
        <f t="shared" si="139"/>
        <v>U1-LA08_N</v>
      </c>
      <c r="D1837" t="str">
        <f t="shared" si="140"/>
        <v>U1-CL11</v>
      </c>
      <c r="E1837" t="s">
        <v>2084</v>
      </c>
      <c r="F1837" t="s">
        <v>2967</v>
      </c>
      <c r="G1837" t="s">
        <v>716</v>
      </c>
    </row>
    <row r="1838" spans="1:7" x14ac:dyDescent="0.25">
      <c r="A1838" t="str">
        <f t="shared" si="137"/>
        <v>U1-CL14</v>
      </c>
      <c r="B1838" t="str">
        <f t="shared" si="138"/>
        <v>LA08_P</v>
      </c>
      <c r="C1838" t="str">
        <f t="shared" si="139"/>
        <v>U1-LA08_P</v>
      </c>
      <c r="D1838" t="str">
        <f t="shared" si="140"/>
        <v>U1-CL14</v>
      </c>
      <c r="E1838" t="s">
        <v>2084</v>
      </c>
      <c r="F1838" t="s">
        <v>2968</v>
      </c>
      <c r="G1838" t="s">
        <v>713</v>
      </c>
    </row>
    <row r="1839" spans="1:7" x14ac:dyDescent="0.25">
      <c r="A1839" t="str">
        <f t="shared" si="137"/>
        <v>U1-CL17</v>
      </c>
      <c r="B1839" t="str">
        <f t="shared" si="138"/>
        <v>LA09_N</v>
      </c>
      <c r="C1839" t="str">
        <f t="shared" si="139"/>
        <v>U1-LA09_N</v>
      </c>
      <c r="D1839" t="str">
        <f t="shared" si="140"/>
        <v>U1-CL17</v>
      </c>
      <c r="E1839" t="s">
        <v>2084</v>
      </c>
      <c r="F1839" t="s">
        <v>2969</v>
      </c>
      <c r="G1839" t="s">
        <v>531</v>
      </c>
    </row>
    <row r="1840" spans="1:7" x14ac:dyDescent="0.25">
      <c r="A1840" t="str">
        <f t="shared" si="137"/>
        <v>U1-CL20</v>
      </c>
      <c r="B1840" t="str">
        <f t="shared" si="138"/>
        <v>LA10_P</v>
      </c>
      <c r="C1840" t="str">
        <f t="shared" si="139"/>
        <v>U1-LA10_P</v>
      </c>
      <c r="D1840" t="str">
        <f t="shared" si="140"/>
        <v>U1-CL20</v>
      </c>
      <c r="E1840" t="s">
        <v>2084</v>
      </c>
      <c r="F1840" t="s">
        <v>2970</v>
      </c>
      <c r="G1840" t="s">
        <v>492</v>
      </c>
    </row>
    <row r="1841" spans="1:7" x14ac:dyDescent="0.25">
      <c r="A1841" t="str">
        <f t="shared" si="137"/>
        <v>U1-CL23</v>
      </c>
      <c r="B1841" t="str">
        <f t="shared" si="138"/>
        <v>LA11_P</v>
      </c>
      <c r="C1841" t="str">
        <f t="shared" si="139"/>
        <v>U1-LA11_P</v>
      </c>
      <c r="D1841" t="str">
        <f t="shared" si="140"/>
        <v>U1-CL23</v>
      </c>
      <c r="E1841" t="s">
        <v>2084</v>
      </c>
      <c r="F1841" t="s">
        <v>2971</v>
      </c>
      <c r="G1841" t="s">
        <v>785</v>
      </c>
    </row>
    <row r="1842" spans="1:7" x14ac:dyDescent="0.25">
      <c r="A1842" t="str">
        <f t="shared" si="137"/>
        <v>U1-CL26</v>
      </c>
      <c r="B1842" t="str">
        <f t="shared" si="138"/>
        <v>NetU1_CL26</v>
      </c>
      <c r="C1842" t="str">
        <f t="shared" si="139"/>
        <v>U1-NetU1_CL26</v>
      </c>
      <c r="D1842" t="str">
        <f t="shared" si="140"/>
        <v>U1-CL26</v>
      </c>
      <c r="E1842" t="s">
        <v>2084</v>
      </c>
      <c r="F1842" t="s">
        <v>2972</v>
      </c>
      <c r="G1842" t="s">
        <v>2973</v>
      </c>
    </row>
    <row r="1843" spans="1:7" x14ac:dyDescent="0.25">
      <c r="A1843" t="str">
        <f t="shared" si="137"/>
        <v>U1-CL30</v>
      </c>
      <c r="B1843" t="str">
        <f t="shared" si="138"/>
        <v>LA29_N</v>
      </c>
      <c r="C1843" t="str">
        <f t="shared" si="139"/>
        <v>U1-LA29_N</v>
      </c>
      <c r="D1843" t="str">
        <f t="shared" si="140"/>
        <v>U1-CL30</v>
      </c>
      <c r="E1843" t="s">
        <v>2084</v>
      </c>
      <c r="F1843" t="s">
        <v>2974</v>
      </c>
      <c r="G1843" t="s">
        <v>752</v>
      </c>
    </row>
    <row r="1844" spans="1:7" x14ac:dyDescent="0.25">
      <c r="A1844" t="str">
        <f t="shared" si="137"/>
        <v>U1-CL35</v>
      </c>
      <c r="B1844" t="str">
        <f t="shared" si="138"/>
        <v>LA30_N</v>
      </c>
      <c r="C1844" t="str">
        <f t="shared" si="139"/>
        <v>U1-LA30_N</v>
      </c>
      <c r="D1844" t="str">
        <f t="shared" si="140"/>
        <v>U1-CL35</v>
      </c>
      <c r="E1844" t="s">
        <v>2084</v>
      </c>
      <c r="F1844" t="s">
        <v>2975</v>
      </c>
      <c r="G1844" t="s">
        <v>824</v>
      </c>
    </row>
    <row r="1845" spans="1:7" x14ac:dyDescent="0.25">
      <c r="A1845" t="str">
        <f t="shared" si="137"/>
        <v>U1-CL39</v>
      </c>
      <c r="B1845" t="str">
        <f t="shared" si="138"/>
        <v>LA31_N</v>
      </c>
      <c r="C1845" t="str">
        <f t="shared" si="139"/>
        <v>U1-LA31_N</v>
      </c>
      <c r="D1845" t="str">
        <f t="shared" si="140"/>
        <v>U1-CL39</v>
      </c>
      <c r="E1845" t="s">
        <v>2084</v>
      </c>
      <c r="F1845" t="s">
        <v>2976</v>
      </c>
      <c r="G1845" t="s">
        <v>758</v>
      </c>
    </row>
    <row r="1846" spans="1:7" x14ac:dyDescent="0.25">
      <c r="A1846" t="str">
        <f t="shared" si="137"/>
        <v>U1-CL42</v>
      </c>
      <c r="B1846" t="str">
        <f t="shared" si="138"/>
        <v>LA33_P</v>
      </c>
      <c r="C1846" t="str">
        <f t="shared" si="139"/>
        <v>U1-LA33_P</v>
      </c>
      <c r="D1846" t="str">
        <f t="shared" si="140"/>
        <v>U1-CL42</v>
      </c>
      <c r="E1846" t="s">
        <v>2084</v>
      </c>
      <c r="F1846" t="s">
        <v>2977</v>
      </c>
      <c r="G1846" t="s">
        <v>761</v>
      </c>
    </row>
    <row r="1847" spans="1:7" x14ac:dyDescent="0.25">
      <c r="A1847" t="str">
        <f t="shared" si="137"/>
        <v>U1-CL45</v>
      </c>
      <c r="B1847" t="str">
        <f t="shared" si="138"/>
        <v>LA32_N</v>
      </c>
      <c r="C1847" t="str">
        <f t="shared" si="139"/>
        <v>U1-LA32_N</v>
      </c>
      <c r="D1847" t="str">
        <f t="shared" si="140"/>
        <v>U1-CL45</v>
      </c>
      <c r="E1847" t="s">
        <v>2084</v>
      </c>
      <c r="F1847" t="s">
        <v>2978</v>
      </c>
      <c r="G1847" t="s">
        <v>830</v>
      </c>
    </row>
    <row r="1848" spans="1:7" x14ac:dyDescent="0.25">
      <c r="A1848" t="str">
        <f t="shared" si="137"/>
        <v>U1-CL51</v>
      </c>
      <c r="B1848" t="str">
        <f t="shared" si="138"/>
        <v>LA25_P</v>
      </c>
      <c r="C1848" t="str">
        <f t="shared" si="139"/>
        <v>U1-LA25_P</v>
      </c>
      <c r="D1848" t="str">
        <f t="shared" si="140"/>
        <v>U1-CL51</v>
      </c>
      <c r="E1848" t="s">
        <v>2084</v>
      </c>
      <c r="F1848" t="s">
        <v>2979</v>
      </c>
      <c r="G1848" t="s">
        <v>743</v>
      </c>
    </row>
    <row r="1849" spans="1:7" x14ac:dyDescent="0.25">
      <c r="A1849" t="str">
        <f t="shared" si="137"/>
        <v>U1-CL54</v>
      </c>
      <c r="B1849" t="str">
        <f t="shared" si="138"/>
        <v>DIPSW2</v>
      </c>
      <c r="C1849" t="str">
        <f t="shared" si="139"/>
        <v>U1-DIPSW2</v>
      </c>
      <c r="D1849" t="str">
        <f t="shared" si="140"/>
        <v>U1-CL54</v>
      </c>
      <c r="E1849" t="s">
        <v>2084</v>
      </c>
      <c r="F1849" t="s">
        <v>2980</v>
      </c>
      <c r="G1849" t="s">
        <v>762</v>
      </c>
    </row>
    <row r="1850" spans="1:7" x14ac:dyDescent="0.25">
      <c r="A1850" t="str">
        <f t="shared" si="137"/>
        <v>U1-CL56</v>
      </c>
      <c r="B1850" t="str">
        <f t="shared" si="138"/>
        <v>NetU1_CL56</v>
      </c>
      <c r="C1850" t="str">
        <f t="shared" si="139"/>
        <v>U1-NetU1_CL56</v>
      </c>
      <c r="D1850" t="str">
        <f t="shared" si="140"/>
        <v>U1-CL56</v>
      </c>
      <c r="E1850" t="s">
        <v>2084</v>
      </c>
      <c r="F1850" t="s">
        <v>2981</v>
      </c>
      <c r="G1850" t="s">
        <v>2982</v>
      </c>
    </row>
    <row r="1851" spans="1:7" x14ac:dyDescent="0.25">
      <c r="A1851" t="str">
        <f t="shared" si="137"/>
        <v>U1-CL60</v>
      </c>
      <c r="B1851" t="str">
        <f t="shared" si="138"/>
        <v>NetU1_CL60</v>
      </c>
      <c r="C1851" t="str">
        <f t="shared" si="139"/>
        <v>U1-NetU1_CL60</v>
      </c>
      <c r="D1851" t="str">
        <f t="shared" si="140"/>
        <v>U1-CL60</v>
      </c>
      <c r="E1851" t="s">
        <v>2084</v>
      </c>
      <c r="F1851" t="s">
        <v>2983</v>
      </c>
      <c r="G1851" t="s">
        <v>2984</v>
      </c>
    </row>
    <row r="1852" spans="1:7" x14ac:dyDescent="0.25">
      <c r="A1852" t="str">
        <f t="shared" si="137"/>
        <v>U1-CL66</v>
      </c>
      <c r="B1852" t="str">
        <f t="shared" si="138"/>
        <v>NetU1_CL66</v>
      </c>
      <c r="C1852" t="str">
        <f t="shared" si="139"/>
        <v>U1-NetU1_CL66</v>
      </c>
      <c r="D1852" t="str">
        <f t="shared" si="140"/>
        <v>U1-CL66</v>
      </c>
      <c r="E1852" t="s">
        <v>2084</v>
      </c>
      <c r="F1852" t="s">
        <v>2985</v>
      </c>
      <c r="G1852" t="s">
        <v>2986</v>
      </c>
    </row>
    <row r="1853" spans="1:7" x14ac:dyDescent="0.25">
      <c r="A1853" t="str">
        <f t="shared" si="137"/>
        <v>U1-CL70</v>
      </c>
      <c r="B1853" t="str">
        <f t="shared" si="138"/>
        <v>NetU1_CL70</v>
      </c>
      <c r="C1853" t="str">
        <f t="shared" si="139"/>
        <v>U1-NetU1_CL70</v>
      </c>
      <c r="D1853" t="str">
        <f t="shared" si="140"/>
        <v>U1-CL70</v>
      </c>
      <c r="E1853" t="s">
        <v>2084</v>
      </c>
      <c r="F1853" t="s">
        <v>2987</v>
      </c>
      <c r="G1853" t="s">
        <v>2988</v>
      </c>
    </row>
    <row r="1854" spans="1:7" x14ac:dyDescent="0.25">
      <c r="A1854" t="str">
        <f t="shared" si="137"/>
        <v>U1-CL73</v>
      </c>
      <c r="B1854" t="str">
        <f t="shared" si="138"/>
        <v>LA19_N</v>
      </c>
      <c r="C1854" t="str">
        <f t="shared" si="139"/>
        <v>U1-LA19_N</v>
      </c>
      <c r="D1854" t="str">
        <f t="shared" si="140"/>
        <v>U1-CL73</v>
      </c>
      <c r="E1854" t="s">
        <v>2084</v>
      </c>
      <c r="F1854" t="s">
        <v>2989</v>
      </c>
      <c r="G1854" t="s">
        <v>800</v>
      </c>
    </row>
    <row r="1855" spans="1:7" x14ac:dyDescent="0.25">
      <c r="A1855" t="str">
        <f t="shared" si="137"/>
        <v>U1-BC64</v>
      </c>
      <c r="B1855" t="str">
        <f t="shared" si="138"/>
        <v>1.1V_LPDDR4</v>
      </c>
      <c r="C1855" t="str">
        <f t="shared" si="139"/>
        <v>U1-1.1V_LPDDR4</v>
      </c>
      <c r="D1855" t="str">
        <f t="shared" si="140"/>
        <v>U1-BC64</v>
      </c>
      <c r="E1855" t="s">
        <v>2084</v>
      </c>
      <c r="F1855" t="s">
        <v>2990</v>
      </c>
      <c r="G1855" t="s">
        <v>309</v>
      </c>
    </row>
    <row r="1856" spans="1:7" x14ac:dyDescent="0.25">
      <c r="A1856" t="str">
        <f t="shared" si="137"/>
        <v>U1-BC68</v>
      </c>
      <c r="B1856" t="str">
        <f t="shared" si="138"/>
        <v>1.1V_LPDDR4</v>
      </c>
      <c r="C1856" t="str">
        <f t="shared" si="139"/>
        <v>U1-1.1V_LPDDR4</v>
      </c>
      <c r="D1856" t="str">
        <f t="shared" si="140"/>
        <v>U1-BC68</v>
      </c>
      <c r="E1856" t="s">
        <v>2084</v>
      </c>
      <c r="F1856" t="s">
        <v>2991</v>
      </c>
      <c r="G1856" t="s">
        <v>309</v>
      </c>
    </row>
    <row r="1857" spans="1:7" x14ac:dyDescent="0.25">
      <c r="A1857" t="str">
        <f t="shared" si="137"/>
        <v>U1-BD61</v>
      </c>
      <c r="B1857" t="str">
        <f t="shared" si="138"/>
        <v>1.1V_LPDDR4</v>
      </c>
      <c r="C1857" t="str">
        <f t="shared" si="139"/>
        <v>U1-1.1V_LPDDR4</v>
      </c>
      <c r="D1857" t="str">
        <f t="shared" si="140"/>
        <v>U1-BD61</v>
      </c>
      <c r="E1857" t="s">
        <v>2084</v>
      </c>
      <c r="F1857" t="s">
        <v>2992</v>
      </c>
      <c r="G1857" t="s">
        <v>309</v>
      </c>
    </row>
    <row r="1858" spans="1:7" x14ac:dyDescent="0.25">
      <c r="A1858" t="str">
        <f t="shared" si="137"/>
        <v>U1-BD72</v>
      </c>
      <c r="B1858" t="str">
        <f t="shared" si="138"/>
        <v>1.1V_LPDDR4</v>
      </c>
      <c r="C1858" t="str">
        <f t="shared" si="139"/>
        <v>U1-1.1V_LPDDR4</v>
      </c>
      <c r="D1858" t="str">
        <f t="shared" si="140"/>
        <v>U1-BD72</v>
      </c>
      <c r="E1858" t="s">
        <v>2084</v>
      </c>
      <c r="F1858" t="s">
        <v>2993</v>
      </c>
      <c r="G1858" t="s">
        <v>309</v>
      </c>
    </row>
    <row r="1859" spans="1:7" x14ac:dyDescent="0.25">
      <c r="A1859" t="str">
        <f t="shared" si="137"/>
        <v>U1-BE75</v>
      </c>
      <c r="B1859" t="str">
        <f t="shared" si="138"/>
        <v>NetU1_BE75</v>
      </c>
      <c r="C1859" t="str">
        <f t="shared" si="139"/>
        <v>U1-NetU1_BE75</v>
      </c>
      <c r="D1859" t="str">
        <f t="shared" si="140"/>
        <v>U1-BE75</v>
      </c>
      <c r="E1859" t="s">
        <v>2084</v>
      </c>
      <c r="F1859" t="s">
        <v>2994</v>
      </c>
      <c r="G1859" t="s">
        <v>2995</v>
      </c>
    </row>
    <row r="1860" spans="1:7" x14ac:dyDescent="0.25">
      <c r="A1860" t="str">
        <f t="shared" si="137"/>
        <v>U1-BE79</v>
      </c>
      <c r="B1860" t="str">
        <f t="shared" si="138"/>
        <v>NetU1_BE79</v>
      </c>
      <c r="C1860" t="str">
        <f t="shared" si="139"/>
        <v>U1-NetU1_BE79</v>
      </c>
      <c r="D1860" t="str">
        <f t="shared" si="140"/>
        <v>U1-BE79</v>
      </c>
      <c r="E1860" t="s">
        <v>2084</v>
      </c>
      <c r="F1860" t="s">
        <v>2996</v>
      </c>
      <c r="G1860" t="s">
        <v>2997</v>
      </c>
    </row>
    <row r="1861" spans="1:7" x14ac:dyDescent="0.25">
      <c r="A1861" t="str">
        <f t="shared" si="137"/>
        <v>U1-BE83</v>
      </c>
      <c r="B1861" t="str">
        <f t="shared" si="138"/>
        <v>NetU1_BE83</v>
      </c>
      <c r="C1861" t="str">
        <f t="shared" si="139"/>
        <v>U1-NetU1_BE83</v>
      </c>
      <c r="D1861" t="str">
        <f t="shared" si="140"/>
        <v>U1-BE83</v>
      </c>
      <c r="E1861" t="s">
        <v>2084</v>
      </c>
      <c r="F1861" t="s">
        <v>2998</v>
      </c>
      <c r="G1861" t="s">
        <v>2999</v>
      </c>
    </row>
    <row r="1862" spans="1:7" x14ac:dyDescent="0.25">
      <c r="A1862" t="str">
        <f t="shared" ref="A1862:A1925" si="141">$E1862&amp;"-"&amp;$F1862</f>
        <v>U1-BE86</v>
      </c>
      <c r="B1862" t="str">
        <f t="shared" ref="B1862:B1925" si="142">IF(OR(E1862=$A$2,E1862=$B$2,E1862=$C$2,E1862=$D$2),"--",G1862)</f>
        <v>NetU1_BE86</v>
      </c>
      <c r="C1862" t="str">
        <f t="shared" ref="C1862:C1925" si="143">$E1862&amp;"-"&amp;$G1862</f>
        <v>U1-NetU1_BE86</v>
      </c>
      <c r="D1862" t="str">
        <f t="shared" ref="D1862:D1925" si="144">A1862</f>
        <v>U1-BE86</v>
      </c>
      <c r="E1862" t="s">
        <v>2084</v>
      </c>
      <c r="F1862" t="s">
        <v>3000</v>
      </c>
      <c r="G1862" t="s">
        <v>3001</v>
      </c>
    </row>
    <row r="1863" spans="1:7" x14ac:dyDescent="0.25">
      <c r="A1863" t="str">
        <f t="shared" si="141"/>
        <v>U1-BE93</v>
      </c>
      <c r="B1863" t="str">
        <f t="shared" si="142"/>
        <v>NetU1_BE93</v>
      </c>
      <c r="C1863" t="str">
        <f t="shared" si="143"/>
        <v>U1-NetU1_BE93</v>
      </c>
      <c r="D1863" t="str">
        <f t="shared" si="144"/>
        <v>U1-BE93</v>
      </c>
      <c r="E1863" t="s">
        <v>2084</v>
      </c>
      <c r="F1863" t="s">
        <v>3002</v>
      </c>
      <c r="G1863" t="s">
        <v>3003</v>
      </c>
    </row>
    <row r="1864" spans="1:7" x14ac:dyDescent="0.25">
      <c r="A1864" t="str">
        <f t="shared" si="141"/>
        <v>U1-BE96</v>
      </c>
      <c r="B1864" t="str">
        <f t="shared" si="142"/>
        <v>NetU1_BE96</v>
      </c>
      <c r="C1864" t="str">
        <f t="shared" si="143"/>
        <v>U1-NetU1_BE96</v>
      </c>
      <c r="D1864" t="str">
        <f t="shared" si="144"/>
        <v>U1-BE96</v>
      </c>
      <c r="E1864" t="s">
        <v>2084</v>
      </c>
      <c r="F1864" t="s">
        <v>3004</v>
      </c>
      <c r="G1864" t="s">
        <v>3005</v>
      </c>
    </row>
    <row r="1865" spans="1:7" x14ac:dyDescent="0.25">
      <c r="A1865" t="str">
        <f t="shared" si="141"/>
        <v>U1-BF72</v>
      </c>
      <c r="B1865" t="str">
        <f t="shared" si="142"/>
        <v>NetU1_BF72</v>
      </c>
      <c r="C1865" t="str">
        <f t="shared" si="143"/>
        <v>U1-NetU1_BF72</v>
      </c>
      <c r="D1865" t="str">
        <f t="shared" si="144"/>
        <v>U1-BF72</v>
      </c>
      <c r="E1865" t="s">
        <v>2084</v>
      </c>
      <c r="F1865" t="s">
        <v>3006</v>
      </c>
      <c r="G1865" t="s">
        <v>3007</v>
      </c>
    </row>
    <row r="1866" spans="1:7" x14ac:dyDescent="0.25">
      <c r="A1866" t="str">
        <f t="shared" si="141"/>
        <v>U1-BF75</v>
      </c>
      <c r="B1866" t="str">
        <f t="shared" si="142"/>
        <v>NetU1_BF75</v>
      </c>
      <c r="C1866" t="str">
        <f t="shared" si="143"/>
        <v>U1-NetU1_BF75</v>
      </c>
      <c r="D1866" t="str">
        <f t="shared" si="144"/>
        <v>U1-BF75</v>
      </c>
      <c r="E1866" t="s">
        <v>2084</v>
      </c>
      <c r="F1866" t="s">
        <v>3008</v>
      </c>
      <c r="G1866" t="s">
        <v>3009</v>
      </c>
    </row>
    <row r="1867" spans="1:7" x14ac:dyDescent="0.25">
      <c r="A1867" t="str">
        <f t="shared" si="141"/>
        <v>U1-BF83</v>
      </c>
      <c r="B1867" t="str">
        <f t="shared" si="142"/>
        <v>NetU1_BF83</v>
      </c>
      <c r="C1867" t="str">
        <f t="shared" si="143"/>
        <v>U1-NetU1_BF83</v>
      </c>
      <c r="D1867" t="str">
        <f t="shared" si="144"/>
        <v>U1-BF83</v>
      </c>
      <c r="E1867" t="s">
        <v>2084</v>
      </c>
      <c r="F1867" t="s">
        <v>3010</v>
      </c>
      <c r="G1867" t="s">
        <v>3011</v>
      </c>
    </row>
    <row r="1868" spans="1:7" x14ac:dyDescent="0.25">
      <c r="A1868" t="str">
        <f t="shared" si="141"/>
        <v>U1-BF86</v>
      </c>
      <c r="B1868" t="str">
        <f t="shared" si="142"/>
        <v>NetU1_BF86</v>
      </c>
      <c r="C1868" t="str">
        <f t="shared" si="143"/>
        <v>U1-NetU1_BF86</v>
      </c>
      <c r="D1868" t="str">
        <f t="shared" si="144"/>
        <v>U1-BF86</v>
      </c>
      <c r="E1868" t="s">
        <v>2084</v>
      </c>
      <c r="F1868" t="s">
        <v>3012</v>
      </c>
      <c r="G1868" t="s">
        <v>3013</v>
      </c>
    </row>
    <row r="1869" spans="1:7" x14ac:dyDescent="0.25">
      <c r="A1869" t="str">
        <f t="shared" si="141"/>
        <v>U1-BF90</v>
      </c>
      <c r="B1869" t="str">
        <f t="shared" si="142"/>
        <v>NetU1_BF90</v>
      </c>
      <c r="C1869" t="str">
        <f t="shared" si="143"/>
        <v>U1-NetU1_BF90</v>
      </c>
      <c r="D1869" t="str">
        <f t="shared" si="144"/>
        <v>U1-BF90</v>
      </c>
      <c r="E1869" t="s">
        <v>2084</v>
      </c>
      <c r="F1869" t="s">
        <v>3014</v>
      </c>
      <c r="G1869" t="s">
        <v>3015</v>
      </c>
    </row>
    <row r="1870" spans="1:7" x14ac:dyDescent="0.25">
      <c r="A1870" t="str">
        <f t="shared" si="141"/>
        <v>U1-BF93</v>
      </c>
      <c r="B1870" t="str">
        <f t="shared" si="142"/>
        <v>NetU1_BF93</v>
      </c>
      <c r="C1870" t="str">
        <f t="shared" si="143"/>
        <v>U1-NetU1_BF93</v>
      </c>
      <c r="D1870" t="str">
        <f t="shared" si="144"/>
        <v>U1-BF93</v>
      </c>
      <c r="E1870" t="s">
        <v>2084</v>
      </c>
      <c r="F1870" t="s">
        <v>3016</v>
      </c>
      <c r="G1870" t="s">
        <v>3017</v>
      </c>
    </row>
    <row r="1871" spans="1:7" x14ac:dyDescent="0.25">
      <c r="A1871" t="str">
        <f t="shared" si="141"/>
        <v>U1-BH59</v>
      </c>
      <c r="B1871" t="str">
        <f t="shared" si="142"/>
        <v>NetU1_BH59</v>
      </c>
      <c r="C1871" t="str">
        <f t="shared" si="143"/>
        <v>U1-NetU1_BH59</v>
      </c>
      <c r="D1871" t="str">
        <f t="shared" si="144"/>
        <v>U1-BH59</v>
      </c>
      <c r="E1871" t="s">
        <v>2084</v>
      </c>
      <c r="F1871" t="s">
        <v>3018</v>
      </c>
      <c r="G1871" t="s">
        <v>3019</v>
      </c>
    </row>
    <row r="1872" spans="1:7" x14ac:dyDescent="0.25">
      <c r="A1872" t="str">
        <f t="shared" si="141"/>
        <v>U1-BH62</v>
      </c>
      <c r="B1872" t="str">
        <f t="shared" si="142"/>
        <v>NetU1_BH62</v>
      </c>
      <c r="C1872" t="str">
        <f t="shared" si="143"/>
        <v>U1-NetU1_BH62</v>
      </c>
      <c r="D1872" t="str">
        <f t="shared" si="144"/>
        <v>U1-BH62</v>
      </c>
      <c r="E1872" t="s">
        <v>2084</v>
      </c>
      <c r="F1872" t="s">
        <v>3020</v>
      </c>
      <c r="G1872" t="s">
        <v>3021</v>
      </c>
    </row>
    <row r="1873" spans="1:7" x14ac:dyDescent="0.25">
      <c r="A1873" t="str">
        <f t="shared" si="141"/>
        <v>U1-BH69</v>
      </c>
      <c r="B1873" t="str">
        <f t="shared" si="142"/>
        <v>NetU1_BH69</v>
      </c>
      <c r="C1873" t="str">
        <f t="shared" si="143"/>
        <v>U1-NetU1_BH69</v>
      </c>
      <c r="D1873" t="str">
        <f t="shared" si="144"/>
        <v>U1-BH69</v>
      </c>
      <c r="E1873" t="s">
        <v>2084</v>
      </c>
      <c r="F1873" t="s">
        <v>3022</v>
      </c>
      <c r="G1873" t="s">
        <v>3023</v>
      </c>
    </row>
    <row r="1874" spans="1:7" x14ac:dyDescent="0.25">
      <c r="A1874" t="str">
        <f t="shared" si="141"/>
        <v>U1-BH71</v>
      </c>
      <c r="B1874" t="str">
        <f t="shared" si="142"/>
        <v>NetU1_BH71</v>
      </c>
      <c r="C1874" t="str">
        <f t="shared" si="143"/>
        <v>U1-NetU1_BH71</v>
      </c>
      <c r="D1874" t="str">
        <f t="shared" si="144"/>
        <v>U1-BH71</v>
      </c>
      <c r="E1874" t="s">
        <v>2084</v>
      </c>
      <c r="F1874" t="s">
        <v>3024</v>
      </c>
      <c r="G1874" t="s">
        <v>3025</v>
      </c>
    </row>
    <row r="1875" spans="1:7" x14ac:dyDescent="0.25">
      <c r="A1875" t="str">
        <f t="shared" si="141"/>
        <v>U1-BH78</v>
      </c>
      <c r="B1875" t="str">
        <f t="shared" si="142"/>
        <v>NetU1_BH78</v>
      </c>
      <c r="C1875" t="str">
        <f t="shared" si="143"/>
        <v>U1-NetU1_BH78</v>
      </c>
      <c r="D1875" t="str">
        <f t="shared" si="144"/>
        <v>U1-BH78</v>
      </c>
      <c r="E1875" t="s">
        <v>2084</v>
      </c>
      <c r="F1875" t="s">
        <v>3026</v>
      </c>
      <c r="G1875" t="s">
        <v>3027</v>
      </c>
    </row>
    <row r="1876" spans="1:7" x14ac:dyDescent="0.25">
      <c r="A1876" t="str">
        <f t="shared" si="141"/>
        <v>U1-BH81</v>
      </c>
      <c r="B1876" t="str">
        <f t="shared" si="142"/>
        <v>NetU1_BH81</v>
      </c>
      <c r="C1876" t="str">
        <f t="shared" si="143"/>
        <v>U1-NetU1_BH81</v>
      </c>
      <c r="D1876" t="str">
        <f t="shared" si="144"/>
        <v>U1-BH81</v>
      </c>
      <c r="E1876" t="s">
        <v>2084</v>
      </c>
      <c r="F1876" t="s">
        <v>3028</v>
      </c>
      <c r="G1876" t="s">
        <v>3029</v>
      </c>
    </row>
    <row r="1877" spans="1:7" x14ac:dyDescent="0.25">
      <c r="A1877" t="str">
        <f t="shared" si="141"/>
        <v>U1-BH89</v>
      </c>
      <c r="B1877" t="str">
        <f t="shared" si="142"/>
        <v>NetR14_1</v>
      </c>
      <c r="C1877" t="str">
        <f t="shared" si="143"/>
        <v>U1-NetR14_1</v>
      </c>
      <c r="D1877" t="str">
        <f t="shared" si="144"/>
        <v>U1-BH89</v>
      </c>
      <c r="E1877" t="s">
        <v>2084</v>
      </c>
      <c r="F1877" t="s">
        <v>3030</v>
      </c>
      <c r="G1877" t="s">
        <v>1835</v>
      </c>
    </row>
    <row r="1878" spans="1:7" x14ac:dyDescent="0.25">
      <c r="A1878" t="str">
        <f t="shared" si="141"/>
        <v>U1-BH92</v>
      </c>
      <c r="B1878" t="str">
        <f t="shared" si="142"/>
        <v>LPDDR4B_RST</v>
      </c>
      <c r="C1878" t="str">
        <f t="shared" si="143"/>
        <v>U1-LPDDR4B_RST</v>
      </c>
      <c r="D1878" t="str">
        <f t="shared" si="144"/>
        <v>U1-BH92</v>
      </c>
      <c r="E1878" t="s">
        <v>2084</v>
      </c>
      <c r="F1878" t="s">
        <v>3031</v>
      </c>
      <c r="G1878" t="s">
        <v>1595</v>
      </c>
    </row>
    <row r="1879" spans="1:7" x14ac:dyDescent="0.25">
      <c r="A1879" t="str">
        <f t="shared" si="141"/>
        <v>U1-BK59</v>
      </c>
      <c r="B1879" t="str">
        <f t="shared" si="142"/>
        <v>NetU1_BK59</v>
      </c>
      <c r="C1879" t="str">
        <f t="shared" si="143"/>
        <v>U1-NetU1_BK59</v>
      </c>
      <c r="D1879" t="str">
        <f t="shared" si="144"/>
        <v>U1-BK59</v>
      </c>
      <c r="E1879" t="s">
        <v>2084</v>
      </c>
      <c r="F1879" t="s">
        <v>3032</v>
      </c>
      <c r="G1879" t="s">
        <v>3033</v>
      </c>
    </row>
    <row r="1880" spans="1:7" x14ac:dyDescent="0.25">
      <c r="A1880" t="str">
        <f t="shared" si="141"/>
        <v>U1-BK69</v>
      </c>
      <c r="B1880" t="str">
        <f t="shared" si="142"/>
        <v>NetU1_BK69</v>
      </c>
      <c r="C1880" t="str">
        <f t="shared" si="143"/>
        <v>U1-NetU1_BK69</v>
      </c>
      <c r="D1880" t="str">
        <f t="shared" si="144"/>
        <v>U1-BK69</v>
      </c>
      <c r="E1880" t="s">
        <v>2084</v>
      </c>
      <c r="F1880" t="s">
        <v>3034</v>
      </c>
      <c r="G1880" t="s">
        <v>3035</v>
      </c>
    </row>
    <row r="1881" spans="1:7" x14ac:dyDescent="0.25">
      <c r="A1881" t="str">
        <f t="shared" si="141"/>
        <v>U1-BK78</v>
      </c>
      <c r="B1881" t="str">
        <f t="shared" si="142"/>
        <v>NetU1_BK78</v>
      </c>
      <c r="C1881" t="str">
        <f t="shared" si="143"/>
        <v>U1-NetU1_BK78</v>
      </c>
      <c r="D1881" t="str">
        <f t="shared" si="144"/>
        <v>U1-BK78</v>
      </c>
      <c r="E1881" t="s">
        <v>2084</v>
      </c>
      <c r="F1881" t="s">
        <v>3036</v>
      </c>
      <c r="G1881" t="s">
        <v>3037</v>
      </c>
    </row>
    <row r="1882" spans="1:7" x14ac:dyDescent="0.25">
      <c r="A1882" t="str">
        <f t="shared" si="141"/>
        <v>U1-BK89</v>
      </c>
      <c r="B1882" t="str">
        <f t="shared" si="142"/>
        <v>NetU1_BK89</v>
      </c>
      <c r="C1882" t="str">
        <f t="shared" si="143"/>
        <v>U1-NetU1_BK89</v>
      </c>
      <c r="D1882" t="str">
        <f t="shared" si="144"/>
        <v>U1-BK89</v>
      </c>
      <c r="E1882" t="s">
        <v>2084</v>
      </c>
      <c r="F1882" t="s">
        <v>3038</v>
      </c>
      <c r="G1882" t="s">
        <v>3039</v>
      </c>
    </row>
    <row r="1883" spans="1:7" x14ac:dyDescent="0.25">
      <c r="A1883" t="str">
        <f t="shared" si="141"/>
        <v>U1-BM59</v>
      </c>
      <c r="B1883" t="str">
        <f t="shared" si="142"/>
        <v>NetU1_BM59</v>
      </c>
      <c r="C1883" t="str">
        <f t="shared" si="143"/>
        <v>U1-NetU1_BM59</v>
      </c>
      <c r="D1883" t="str">
        <f t="shared" si="144"/>
        <v>U1-BM59</v>
      </c>
      <c r="E1883" t="s">
        <v>2084</v>
      </c>
      <c r="F1883" t="s">
        <v>3040</v>
      </c>
      <c r="G1883" t="s">
        <v>3041</v>
      </c>
    </row>
    <row r="1884" spans="1:7" x14ac:dyDescent="0.25">
      <c r="A1884" t="str">
        <f t="shared" si="141"/>
        <v>U1-BM62</v>
      </c>
      <c r="B1884" t="str">
        <f t="shared" si="142"/>
        <v>NetU1_BM62</v>
      </c>
      <c r="C1884" t="str">
        <f t="shared" si="143"/>
        <v>U1-NetU1_BM62</v>
      </c>
      <c r="D1884" t="str">
        <f t="shared" si="144"/>
        <v>U1-BM62</v>
      </c>
      <c r="E1884" t="s">
        <v>2084</v>
      </c>
      <c r="F1884" t="s">
        <v>3042</v>
      </c>
      <c r="G1884" t="s">
        <v>3043</v>
      </c>
    </row>
    <row r="1885" spans="1:7" x14ac:dyDescent="0.25">
      <c r="A1885" t="str">
        <f t="shared" si="141"/>
        <v>U1-BM69</v>
      </c>
      <c r="B1885" t="str">
        <f t="shared" si="142"/>
        <v>NetU1_BM69</v>
      </c>
      <c r="C1885" t="str">
        <f t="shared" si="143"/>
        <v>U1-NetU1_BM69</v>
      </c>
      <c r="D1885" t="str">
        <f t="shared" si="144"/>
        <v>U1-BM69</v>
      </c>
      <c r="E1885" t="s">
        <v>2084</v>
      </c>
      <c r="F1885" t="s">
        <v>3044</v>
      </c>
      <c r="G1885" t="s">
        <v>3045</v>
      </c>
    </row>
    <row r="1886" spans="1:7" x14ac:dyDescent="0.25">
      <c r="A1886" t="str">
        <f t="shared" si="141"/>
        <v>U1-BM71</v>
      </c>
      <c r="B1886" t="str">
        <f t="shared" si="142"/>
        <v>NetU1_BM71</v>
      </c>
      <c r="C1886" t="str">
        <f t="shared" si="143"/>
        <v>U1-NetU1_BM71</v>
      </c>
      <c r="D1886" t="str">
        <f t="shared" si="144"/>
        <v>U1-BM71</v>
      </c>
      <c r="E1886" t="s">
        <v>2084</v>
      </c>
      <c r="F1886" t="s">
        <v>3046</v>
      </c>
      <c r="G1886" t="s">
        <v>3047</v>
      </c>
    </row>
    <row r="1887" spans="1:7" x14ac:dyDescent="0.25">
      <c r="A1887" t="str">
        <f t="shared" si="141"/>
        <v>U1-BM78</v>
      </c>
      <c r="B1887" t="str">
        <f t="shared" si="142"/>
        <v>NetU1_BM78</v>
      </c>
      <c r="C1887" t="str">
        <f t="shared" si="143"/>
        <v>U1-NetU1_BM78</v>
      </c>
      <c r="D1887" t="str">
        <f t="shared" si="144"/>
        <v>U1-BM78</v>
      </c>
      <c r="E1887" t="s">
        <v>2084</v>
      </c>
      <c r="F1887" t="s">
        <v>3048</v>
      </c>
      <c r="G1887" t="s">
        <v>3049</v>
      </c>
    </row>
    <row r="1888" spans="1:7" x14ac:dyDescent="0.25">
      <c r="A1888" t="str">
        <f t="shared" si="141"/>
        <v>U1-BM81</v>
      </c>
      <c r="B1888" t="str">
        <f t="shared" si="142"/>
        <v>LPDDR4B_CK_P</v>
      </c>
      <c r="C1888" t="str">
        <f t="shared" si="143"/>
        <v>U1-LPDDR4B_CK_P</v>
      </c>
      <c r="D1888" t="str">
        <f t="shared" si="144"/>
        <v>U1-BM81</v>
      </c>
      <c r="E1888" t="s">
        <v>2084</v>
      </c>
      <c r="F1888" t="s">
        <v>3050</v>
      </c>
      <c r="G1888" t="s">
        <v>1491</v>
      </c>
    </row>
    <row r="1889" spans="1:7" x14ac:dyDescent="0.25">
      <c r="A1889" t="str">
        <f t="shared" si="141"/>
        <v>U1-BM89</v>
      </c>
      <c r="B1889" t="str">
        <f t="shared" si="142"/>
        <v>NetU1_BM89</v>
      </c>
      <c r="C1889" t="str">
        <f t="shared" si="143"/>
        <v>U1-NetU1_BM89</v>
      </c>
      <c r="D1889" t="str">
        <f t="shared" si="144"/>
        <v>U1-BM89</v>
      </c>
      <c r="E1889" t="s">
        <v>2084</v>
      </c>
      <c r="F1889" t="s">
        <v>3051</v>
      </c>
      <c r="G1889" t="s">
        <v>3052</v>
      </c>
    </row>
    <row r="1890" spans="1:7" x14ac:dyDescent="0.25">
      <c r="A1890" t="str">
        <f t="shared" si="141"/>
        <v>U1-BM92</v>
      </c>
      <c r="B1890" t="str">
        <f t="shared" si="142"/>
        <v>NetU1_BM92</v>
      </c>
      <c r="C1890" t="str">
        <f t="shared" si="143"/>
        <v>U1-NetU1_BM92</v>
      </c>
      <c r="D1890" t="str">
        <f t="shared" si="144"/>
        <v>U1-BM92</v>
      </c>
      <c r="E1890" t="s">
        <v>2084</v>
      </c>
      <c r="F1890" t="s">
        <v>3053</v>
      </c>
      <c r="G1890" t="s">
        <v>3054</v>
      </c>
    </row>
    <row r="1891" spans="1:7" x14ac:dyDescent="0.25">
      <c r="A1891" t="str">
        <f t="shared" si="141"/>
        <v>U1-BP62</v>
      </c>
      <c r="B1891" t="str">
        <f t="shared" si="142"/>
        <v>NetU1_BP62</v>
      </c>
      <c r="C1891" t="str">
        <f t="shared" si="143"/>
        <v>U1-NetU1_BP62</v>
      </c>
      <c r="D1891" t="str">
        <f t="shared" si="144"/>
        <v>U1-BP62</v>
      </c>
      <c r="E1891" t="s">
        <v>2084</v>
      </c>
      <c r="F1891" t="s">
        <v>3055</v>
      </c>
      <c r="G1891" t="s">
        <v>3056</v>
      </c>
    </row>
    <row r="1892" spans="1:7" x14ac:dyDescent="0.25">
      <c r="A1892" t="str">
        <f t="shared" si="141"/>
        <v>U1-BP71</v>
      </c>
      <c r="B1892" t="str">
        <f t="shared" si="142"/>
        <v>NetU1_BP71</v>
      </c>
      <c r="C1892" t="str">
        <f t="shared" si="143"/>
        <v>U1-NetU1_BP71</v>
      </c>
      <c r="D1892" t="str">
        <f t="shared" si="144"/>
        <v>U1-BP71</v>
      </c>
      <c r="E1892" t="s">
        <v>2084</v>
      </c>
      <c r="F1892" t="s">
        <v>3057</v>
      </c>
      <c r="G1892" t="s">
        <v>3058</v>
      </c>
    </row>
    <row r="1893" spans="1:7" x14ac:dyDescent="0.25">
      <c r="A1893" t="str">
        <f t="shared" si="141"/>
        <v>U1-BP81</v>
      </c>
      <c r="B1893" t="str">
        <f t="shared" si="142"/>
        <v>LPDDR4B_CK_N</v>
      </c>
      <c r="C1893" t="str">
        <f t="shared" si="143"/>
        <v>U1-LPDDR4B_CK_N</v>
      </c>
      <c r="D1893" t="str">
        <f t="shared" si="144"/>
        <v>U1-BP81</v>
      </c>
      <c r="E1893" t="s">
        <v>2084</v>
      </c>
      <c r="F1893" t="s">
        <v>3059</v>
      </c>
      <c r="G1893" t="s">
        <v>1489</v>
      </c>
    </row>
    <row r="1894" spans="1:7" x14ac:dyDescent="0.25">
      <c r="A1894" t="str">
        <f t="shared" si="141"/>
        <v>U1-BP92</v>
      </c>
      <c r="B1894" t="str">
        <f t="shared" si="142"/>
        <v>NetU1_BP92</v>
      </c>
      <c r="C1894" t="str">
        <f t="shared" si="143"/>
        <v>U1-NetU1_BP92</v>
      </c>
      <c r="D1894" t="str">
        <f t="shared" si="144"/>
        <v>U1-BP92</v>
      </c>
      <c r="E1894" t="s">
        <v>2084</v>
      </c>
      <c r="F1894" t="s">
        <v>3060</v>
      </c>
      <c r="G1894" t="s">
        <v>3061</v>
      </c>
    </row>
    <row r="1895" spans="1:7" x14ac:dyDescent="0.25">
      <c r="A1895" t="str">
        <f t="shared" si="141"/>
        <v>U1-BR59</v>
      </c>
      <c r="B1895" t="str">
        <f t="shared" si="142"/>
        <v>LPDDR4B_DQ21</v>
      </c>
      <c r="C1895" t="str">
        <f t="shared" si="143"/>
        <v>U1-LPDDR4B_DQ21</v>
      </c>
      <c r="D1895" t="str">
        <f t="shared" si="144"/>
        <v>U1-BR59</v>
      </c>
      <c r="E1895" t="s">
        <v>2084</v>
      </c>
      <c r="F1895" t="s">
        <v>3062</v>
      </c>
      <c r="G1895" t="s">
        <v>1537</v>
      </c>
    </row>
    <row r="1896" spans="1:7" x14ac:dyDescent="0.25">
      <c r="A1896" t="str">
        <f t="shared" si="141"/>
        <v>U1-BR62</v>
      </c>
      <c r="B1896" t="str">
        <f t="shared" si="142"/>
        <v>NetU1_BR62</v>
      </c>
      <c r="C1896" t="str">
        <f t="shared" si="143"/>
        <v>U1-NetU1_BR62</v>
      </c>
      <c r="D1896" t="str">
        <f t="shared" si="144"/>
        <v>U1-BR62</v>
      </c>
      <c r="E1896" t="s">
        <v>2084</v>
      </c>
      <c r="F1896" t="s">
        <v>3063</v>
      </c>
      <c r="G1896" t="s">
        <v>3064</v>
      </c>
    </row>
    <row r="1897" spans="1:7" x14ac:dyDescent="0.25">
      <c r="A1897" t="str">
        <f t="shared" si="141"/>
        <v>U1-BR69</v>
      </c>
      <c r="B1897" t="str">
        <f t="shared" si="142"/>
        <v>LPDDR4B_DQ16</v>
      </c>
      <c r="C1897" t="str">
        <f t="shared" si="143"/>
        <v>U1-LPDDR4B_DQ16</v>
      </c>
      <c r="D1897" t="str">
        <f t="shared" si="144"/>
        <v>U1-BR69</v>
      </c>
      <c r="E1897" t="s">
        <v>2084</v>
      </c>
      <c r="F1897" t="s">
        <v>3065</v>
      </c>
      <c r="G1897" t="s">
        <v>1523</v>
      </c>
    </row>
    <row r="1898" spans="1:7" x14ac:dyDescent="0.25">
      <c r="A1898" t="str">
        <f t="shared" si="141"/>
        <v>U1-BR71</v>
      </c>
      <c r="B1898" t="str">
        <f t="shared" si="142"/>
        <v>LPDDR4B_DQ18</v>
      </c>
      <c r="C1898" t="str">
        <f t="shared" si="143"/>
        <v>U1-LPDDR4B_DQ18</v>
      </c>
      <c r="D1898" t="str">
        <f t="shared" si="144"/>
        <v>U1-BR71</v>
      </c>
      <c r="E1898" t="s">
        <v>2084</v>
      </c>
      <c r="F1898" t="s">
        <v>3066</v>
      </c>
      <c r="G1898" t="s">
        <v>1527</v>
      </c>
    </row>
    <row r="1899" spans="1:7" x14ac:dyDescent="0.25">
      <c r="A1899" t="str">
        <f t="shared" si="141"/>
        <v>U1-BR78</v>
      </c>
      <c r="B1899" t="str">
        <f t="shared" si="142"/>
        <v>LPDDR4B_CS0_N</v>
      </c>
      <c r="C1899" t="str">
        <f t="shared" si="143"/>
        <v>U1-LPDDR4B_CS0_N</v>
      </c>
      <c r="D1899" t="str">
        <f t="shared" si="144"/>
        <v>U1-BR78</v>
      </c>
      <c r="E1899" t="s">
        <v>2084</v>
      </c>
      <c r="F1899" t="s">
        <v>3067</v>
      </c>
      <c r="G1899" t="s">
        <v>1493</v>
      </c>
    </row>
    <row r="1900" spans="1:7" x14ac:dyDescent="0.25">
      <c r="A1900" t="str">
        <f t="shared" si="141"/>
        <v>U1-BR81</v>
      </c>
      <c r="B1900" t="str">
        <f t="shared" si="142"/>
        <v>LPDDR4B_CKE0</v>
      </c>
      <c r="C1900" t="str">
        <f t="shared" si="143"/>
        <v>U1-LPDDR4B_CKE0</v>
      </c>
      <c r="D1900" t="str">
        <f t="shared" si="144"/>
        <v>U1-BR81</v>
      </c>
      <c r="E1900" t="s">
        <v>2084</v>
      </c>
      <c r="F1900" t="s">
        <v>3068</v>
      </c>
      <c r="G1900" t="s">
        <v>1485</v>
      </c>
    </row>
    <row r="1901" spans="1:7" x14ac:dyDescent="0.25">
      <c r="A1901" t="str">
        <f t="shared" si="141"/>
        <v>U1-BR89</v>
      </c>
      <c r="B1901" t="str">
        <f t="shared" si="142"/>
        <v>LPDDR4B_CA0</v>
      </c>
      <c r="C1901" t="str">
        <f t="shared" si="143"/>
        <v>U1-LPDDR4B_CA0</v>
      </c>
      <c r="D1901" t="str">
        <f t="shared" si="144"/>
        <v>U1-BR89</v>
      </c>
      <c r="E1901" t="s">
        <v>2084</v>
      </c>
      <c r="F1901" t="s">
        <v>3069</v>
      </c>
      <c r="G1901" t="s">
        <v>1473</v>
      </c>
    </row>
    <row r="1902" spans="1:7" x14ac:dyDescent="0.25">
      <c r="A1902" t="str">
        <f t="shared" si="141"/>
        <v>U1-BR92</v>
      </c>
      <c r="B1902" t="str">
        <f t="shared" si="142"/>
        <v>LPDDR4B_CA2</v>
      </c>
      <c r="C1902" t="str">
        <f t="shared" si="143"/>
        <v>U1-LPDDR4B_CA2</v>
      </c>
      <c r="D1902" t="str">
        <f t="shared" si="144"/>
        <v>U1-BR92</v>
      </c>
      <c r="E1902" t="s">
        <v>2084</v>
      </c>
      <c r="F1902" t="s">
        <v>3070</v>
      </c>
      <c r="G1902" t="s">
        <v>1477</v>
      </c>
    </row>
    <row r="1903" spans="1:7" x14ac:dyDescent="0.25">
      <c r="A1903" t="str">
        <f t="shared" si="141"/>
        <v>U1-BU59</v>
      </c>
      <c r="B1903" t="str">
        <f t="shared" si="142"/>
        <v>LPDDR4B_DQ20</v>
      </c>
      <c r="C1903" t="str">
        <f t="shared" si="143"/>
        <v>U1-LPDDR4B_DQ20</v>
      </c>
      <c r="D1903" t="str">
        <f t="shared" si="144"/>
        <v>U1-BU59</v>
      </c>
      <c r="E1903" t="s">
        <v>2084</v>
      </c>
      <c r="F1903" t="s">
        <v>3071</v>
      </c>
      <c r="G1903" t="s">
        <v>1535</v>
      </c>
    </row>
    <row r="1904" spans="1:7" x14ac:dyDescent="0.25">
      <c r="A1904" t="str">
        <f t="shared" si="141"/>
        <v>U1-BU62</v>
      </c>
      <c r="B1904" t="str">
        <f t="shared" si="142"/>
        <v>LPDDR4B_DMB0</v>
      </c>
      <c r="C1904" t="str">
        <f t="shared" si="143"/>
        <v>U1-LPDDR4B_DMB0</v>
      </c>
      <c r="D1904" t="str">
        <f t="shared" si="144"/>
        <v>U1-BU62</v>
      </c>
      <c r="E1904" t="s">
        <v>2084</v>
      </c>
      <c r="F1904" t="s">
        <v>3072</v>
      </c>
      <c r="G1904" t="s">
        <v>1503</v>
      </c>
    </row>
    <row r="1905" spans="1:7" x14ac:dyDescent="0.25">
      <c r="A1905" t="str">
        <f t="shared" si="141"/>
        <v>U1-BU69</v>
      </c>
      <c r="B1905" t="str">
        <f t="shared" si="142"/>
        <v>LPDDR4B_DQ17</v>
      </c>
      <c r="C1905" t="str">
        <f t="shared" si="143"/>
        <v>U1-LPDDR4B_DQ17</v>
      </c>
      <c r="D1905" t="str">
        <f t="shared" si="144"/>
        <v>U1-BU69</v>
      </c>
      <c r="E1905" t="s">
        <v>2084</v>
      </c>
      <c r="F1905" t="s">
        <v>3073</v>
      </c>
      <c r="G1905" t="s">
        <v>1525</v>
      </c>
    </row>
    <row r="1906" spans="1:7" x14ac:dyDescent="0.25">
      <c r="A1906" t="str">
        <f t="shared" si="141"/>
        <v>U1-BU71</v>
      </c>
      <c r="B1906" t="str">
        <f t="shared" si="142"/>
        <v>LPDDR4B_DQ19</v>
      </c>
      <c r="C1906" t="str">
        <f t="shared" si="143"/>
        <v>U1-LPDDR4B_DQ19</v>
      </c>
      <c r="D1906" t="str">
        <f t="shared" si="144"/>
        <v>U1-BU71</v>
      </c>
      <c r="E1906" t="s">
        <v>2084</v>
      </c>
      <c r="F1906" t="s">
        <v>3074</v>
      </c>
      <c r="G1906" t="s">
        <v>1529</v>
      </c>
    </row>
    <row r="1907" spans="1:7" x14ac:dyDescent="0.25">
      <c r="A1907" t="str">
        <f t="shared" si="141"/>
        <v>U1-BU78</v>
      </c>
      <c r="B1907" t="str">
        <f t="shared" si="142"/>
        <v>LPDDR4B_CS1_N</v>
      </c>
      <c r="C1907" t="str">
        <f t="shared" si="143"/>
        <v>U1-LPDDR4B_CS1_N</v>
      </c>
      <c r="D1907" t="str">
        <f t="shared" si="144"/>
        <v>U1-BU78</v>
      </c>
      <c r="E1907" t="s">
        <v>2084</v>
      </c>
      <c r="F1907" t="s">
        <v>3075</v>
      </c>
      <c r="G1907" t="s">
        <v>1496</v>
      </c>
    </row>
    <row r="1908" spans="1:7" x14ac:dyDescent="0.25">
      <c r="A1908" t="str">
        <f t="shared" si="141"/>
        <v>U1-BU81</v>
      </c>
      <c r="B1908" t="str">
        <f t="shared" si="142"/>
        <v>LPDDR4B_CKE1</v>
      </c>
      <c r="C1908" t="str">
        <f t="shared" si="143"/>
        <v>U1-LPDDR4B_CKE1</v>
      </c>
      <c r="D1908" t="str">
        <f t="shared" si="144"/>
        <v>U1-BU81</v>
      </c>
      <c r="E1908" t="s">
        <v>2084</v>
      </c>
      <c r="F1908" t="s">
        <v>3076</v>
      </c>
      <c r="G1908" t="s">
        <v>1487</v>
      </c>
    </row>
    <row r="1909" spans="1:7" x14ac:dyDescent="0.25">
      <c r="A1909" t="str">
        <f t="shared" si="141"/>
        <v>U1-BU89</v>
      </c>
      <c r="B1909" t="str">
        <f t="shared" si="142"/>
        <v>LPDDR4B_CA1</v>
      </c>
      <c r="C1909" t="str">
        <f t="shared" si="143"/>
        <v>U1-LPDDR4B_CA1</v>
      </c>
      <c r="D1909" t="str">
        <f t="shared" si="144"/>
        <v>U1-BU89</v>
      </c>
      <c r="E1909" t="s">
        <v>2084</v>
      </c>
      <c r="F1909" t="s">
        <v>3077</v>
      </c>
      <c r="G1909" t="s">
        <v>1475</v>
      </c>
    </row>
    <row r="1910" spans="1:7" x14ac:dyDescent="0.25">
      <c r="A1910" t="str">
        <f t="shared" si="141"/>
        <v>U1-BU92</v>
      </c>
      <c r="B1910" t="str">
        <f t="shared" si="142"/>
        <v>LPDDR4B_CA3</v>
      </c>
      <c r="C1910" t="str">
        <f t="shared" si="143"/>
        <v>U1-LPDDR4B_CA3</v>
      </c>
      <c r="D1910" t="str">
        <f t="shared" si="144"/>
        <v>U1-BU92</v>
      </c>
      <c r="E1910" t="s">
        <v>2084</v>
      </c>
      <c r="F1910" t="s">
        <v>3078</v>
      </c>
      <c r="G1910" t="s">
        <v>1479</v>
      </c>
    </row>
    <row r="1911" spans="1:7" x14ac:dyDescent="0.25">
      <c r="A1911" t="str">
        <f t="shared" si="141"/>
        <v>U1-BW59</v>
      </c>
      <c r="B1911" t="str">
        <f t="shared" si="142"/>
        <v>LPDDR4B_DQ22</v>
      </c>
      <c r="C1911" t="str">
        <f t="shared" si="143"/>
        <v>U1-LPDDR4B_DQ22</v>
      </c>
      <c r="D1911" t="str">
        <f t="shared" si="144"/>
        <v>U1-BW59</v>
      </c>
      <c r="E1911" t="s">
        <v>2084</v>
      </c>
      <c r="F1911" t="s">
        <v>3079</v>
      </c>
      <c r="G1911" t="s">
        <v>1539</v>
      </c>
    </row>
    <row r="1912" spans="1:7" x14ac:dyDescent="0.25">
      <c r="A1912" t="str">
        <f t="shared" si="141"/>
        <v>U1-BW69</v>
      </c>
      <c r="B1912" t="str">
        <f t="shared" si="142"/>
        <v>LPDDR4B_DQSB0_P</v>
      </c>
      <c r="C1912" t="str">
        <f t="shared" si="143"/>
        <v>U1-LPDDR4B_DQSB0_P</v>
      </c>
      <c r="D1912" t="str">
        <f t="shared" si="144"/>
        <v>U1-BW69</v>
      </c>
      <c r="E1912" t="s">
        <v>2084</v>
      </c>
      <c r="F1912" t="s">
        <v>3080</v>
      </c>
      <c r="G1912" t="s">
        <v>1585</v>
      </c>
    </row>
    <row r="1913" spans="1:7" x14ac:dyDescent="0.25">
      <c r="A1913" t="str">
        <f t="shared" si="141"/>
        <v>U1-BW78</v>
      </c>
      <c r="B1913" t="str">
        <f t="shared" si="142"/>
        <v>LPDDR4B_REFCK_P</v>
      </c>
      <c r="C1913" t="str">
        <f t="shared" si="143"/>
        <v>U1-LPDDR4B_REFCK_P</v>
      </c>
      <c r="D1913" t="str">
        <f t="shared" si="144"/>
        <v>U1-BW78</v>
      </c>
      <c r="E1913" t="s">
        <v>2084</v>
      </c>
      <c r="F1913" t="s">
        <v>3081</v>
      </c>
      <c r="G1913" t="s">
        <v>1593</v>
      </c>
    </row>
    <row r="1914" spans="1:7" x14ac:dyDescent="0.25">
      <c r="A1914" t="str">
        <f t="shared" si="141"/>
        <v>U1-BW89</v>
      </c>
      <c r="B1914" t="str">
        <f t="shared" si="142"/>
        <v>LPDDR4B_CA4</v>
      </c>
      <c r="C1914" t="str">
        <f t="shared" si="143"/>
        <v>U1-LPDDR4B_CA4</v>
      </c>
      <c r="D1914" t="str">
        <f t="shared" si="144"/>
        <v>U1-BW89</v>
      </c>
      <c r="E1914" t="s">
        <v>2084</v>
      </c>
      <c r="F1914" t="s">
        <v>3082</v>
      </c>
      <c r="G1914" t="s">
        <v>1481</v>
      </c>
    </row>
    <row r="1915" spans="1:7" x14ac:dyDescent="0.25">
      <c r="A1915" t="str">
        <f t="shared" si="141"/>
        <v>U1-CA59</v>
      </c>
      <c r="B1915" t="str">
        <f t="shared" si="142"/>
        <v>LPDDR4B_DQ23</v>
      </c>
      <c r="C1915" t="str">
        <f t="shared" si="143"/>
        <v>U1-LPDDR4B_DQ23</v>
      </c>
      <c r="D1915" t="str">
        <f t="shared" si="144"/>
        <v>U1-CA59</v>
      </c>
      <c r="E1915" t="s">
        <v>2084</v>
      </c>
      <c r="F1915" t="s">
        <v>3083</v>
      </c>
      <c r="G1915" t="s">
        <v>1541</v>
      </c>
    </row>
    <row r="1916" spans="1:7" x14ac:dyDescent="0.25">
      <c r="A1916" t="str">
        <f t="shared" si="141"/>
        <v>U1-CA62</v>
      </c>
      <c r="B1916" t="str">
        <f t="shared" si="142"/>
        <v>LPDDR4B_DMB1</v>
      </c>
      <c r="C1916" t="str">
        <f t="shared" si="143"/>
        <v>U1-LPDDR4B_DMB1</v>
      </c>
      <c r="D1916" t="str">
        <f t="shared" si="144"/>
        <v>U1-CA62</v>
      </c>
      <c r="E1916" t="s">
        <v>2084</v>
      </c>
      <c r="F1916" t="s">
        <v>3084</v>
      </c>
      <c r="G1916" t="s">
        <v>1505</v>
      </c>
    </row>
    <row r="1917" spans="1:7" x14ac:dyDescent="0.25">
      <c r="A1917" t="str">
        <f t="shared" si="141"/>
        <v>U1-CA69</v>
      </c>
      <c r="B1917" t="str">
        <f t="shared" si="142"/>
        <v>LPDDR4B_DQSB0_N</v>
      </c>
      <c r="C1917" t="str">
        <f t="shared" si="143"/>
        <v>U1-LPDDR4B_DQSB0_N</v>
      </c>
      <c r="D1917" t="str">
        <f t="shared" si="144"/>
        <v>U1-CA69</v>
      </c>
      <c r="E1917" t="s">
        <v>2084</v>
      </c>
      <c r="F1917" t="s">
        <v>3085</v>
      </c>
      <c r="G1917" t="s">
        <v>1583</v>
      </c>
    </row>
    <row r="1918" spans="1:7" x14ac:dyDescent="0.25">
      <c r="A1918" t="str">
        <f t="shared" si="141"/>
        <v>U1-CA71</v>
      </c>
      <c r="B1918" t="str">
        <f t="shared" si="142"/>
        <v>LPDDR4B_DQ27</v>
      </c>
      <c r="C1918" t="str">
        <f t="shared" si="143"/>
        <v>U1-LPDDR4B_DQ27</v>
      </c>
      <c r="D1918" t="str">
        <f t="shared" si="144"/>
        <v>U1-CA71</v>
      </c>
      <c r="E1918" t="s">
        <v>2084</v>
      </c>
      <c r="F1918" t="s">
        <v>3086</v>
      </c>
      <c r="G1918" t="s">
        <v>1549</v>
      </c>
    </row>
    <row r="1919" spans="1:7" x14ac:dyDescent="0.25">
      <c r="A1919" t="str">
        <f t="shared" si="141"/>
        <v>U1-CA78</v>
      </c>
      <c r="B1919" t="str">
        <f t="shared" si="142"/>
        <v>LPDDR4B_REFCK_N</v>
      </c>
      <c r="C1919" t="str">
        <f t="shared" si="143"/>
        <v>U1-LPDDR4B_REFCK_N</v>
      </c>
      <c r="D1919" t="str">
        <f t="shared" si="144"/>
        <v>U1-CA78</v>
      </c>
      <c r="E1919" t="s">
        <v>2084</v>
      </c>
      <c r="F1919" t="s">
        <v>3087</v>
      </c>
      <c r="G1919" t="s">
        <v>1591</v>
      </c>
    </row>
    <row r="1920" spans="1:7" x14ac:dyDescent="0.25">
      <c r="A1920" t="str">
        <f t="shared" si="141"/>
        <v>U1-CA81</v>
      </c>
      <c r="B1920" t="str">
        <f t="shared" si="142"/>
        <v>LPDDR4B_DQ12</v>
      </c>
      <c r="C1920" t="str">
        <f t="shared" si="143"/>
        <v>U1-LPDDR4B_DQ12</v>
      </c>
      <c r="D1920" t="str">
        <f t="shared" si="144"/>
        <v>U1-CA81</v>
      </c>
      <c r="E1920" t="s">
        <v>2084</v>
      </c>
      <c r="F1920" t="s">
        <v>3088</v>
      </c>
      <c r="G1920" t="s">
        <v>1515</v>
      </c>
    </row>
    <row r="1921" spans="1:7" x14ac:dyDescent="0.25">
      <c r="A1921" t="str">
        <f t="shared" si="141"/>
        <v>U1-CA89</v>
      </c>
      <c r="B1921" t="str">
        <f t="shared" si="142"/>
        <v>LPDDR4B_CA5</v>
      </c>
      <c r="C1921" t="str">
        <f t="shared" si="143"/>
        <v>U1-LPDDR4B_CA5</v>
      </c>
      <c r="D1921" t="str">
        <f t="shared" si="144"/>
        <v>U1-CA89</v>
      </c>
      <c r="E1921" t="s">
        <v>2084</v>
      </c>
      <c r="F1921" t="s">
        <v>3089</v>
      </c>
      <c r="G1921" t="s">
        <v>1483</v>
      </c>
    </row>
    <row r="1922" spans="1:7" x14ac:dyDescent="0.25">
      <c r="A1922" t="str">
        <f t="shared" si="141"/>
        <v>U1-CA92</v>
      </c>
      <c r="B1922" t="str">
        <f t="shared" si="142"/>
        <v>LPDDR4B_DQ9</v>
      </c>
      <c r="C1922" t="str">
        <f t="shared" si="143"/>
        <v>U1-LPDDR4B_DQ9</v>
      </c>
      <c r="D1922" t="str">
        <f t="shared" si="144"/>
        <v>U1-CA92</v>
      </c>
      <c r="E1922" t="s">
        <v>2084</v>
      </c>
      <c r="F1922" t="s">
        <v>3090</v>
      </c>
      <c r="G1922" t="s">
        <v>1573</v>
      </c>
    </row>
    <row r="1923" spans="1:7" x14ac:dyDescent="0.25">
      <c r="A1923" t="str">
        <f t="shared" si="141"/>
        <v>U1-CC62</v>
      </c>
      <c r="B1923" t="str">
        <f t="shared" si="142"/>
        <v>NetU1_CC62</v>
      </c>
      <c r="C1923" t="str">
        <f t="shared" si="143"/>
        <v>U1-NetU1_CC62</v>
      </c>
      <c r="D1923" t="str">
        <f t="shared" si="144"/>
        <v>U1-CC62</v>
      </c>
      <c r="E1923" t="s">
        <v>2084</v>
      </c>
      <c r="F1923" t="s">
        <v>3091</v>
      </c>
      <c r="G1923" t="s">
        <v>3092</v>
      </c>
    </row>
    <row r="1924" spans="1:7" x14ac:dyDescent="0.25">
      <c r="A1924" t="str">
        <f t="shared" si="141"/>
        <v>U1-CC71</v>
      </c>
      <c r="B1924" t="str">
        <f t="shared" si="142"/>
        <v>LPDDR4B_DQ26</v>
      </c>
      <c r="C1924" t="str">
        <f t="shared" si="143"/>
        <v>U1-LPDDR4B_DQ26</v>
      </c>
      <c r="D1924" t="str">
        <f t="shared" si="144"/>
        <v>U1-CC71</v>
      </c>
      <c r="E1924" t="s">
        <v>2084</v>
      </c>
      <c r="F1924" t="s">
        <v>3093</v>
      </c>
      <c r="G1924" t="s">
        <v>1547</v>
      </c>
    </row>
    <row r="1925" spans="1:7" x14ac:dyDescent="0.25">
      <c r="A1925" t="str">
        <f t="shared" si="141"/>
        <v>U1-CC81</v>
      </c>
      <c r="B1925" t="str">
        <f t="shared" si="142"/>
        <v>LPDDR4B_DQ13</v>
      </c>
      <c r="C1925" t="str">
        <f t="shared" si="143"/>
        <v>U1-LPDDR4B_DQ13</v>
      </c>
      <c r="D1925" t="str">
        <f t="shared" si="144"/>
        <v>U1-CC81</v>
      </c>
      <c r="E1925" t="s">
        <v>2084</v>
      </c>
      <c r="F1925" t="s">
        <v>3094</v>
      </c>
      <c r="G1925" t="s">
        <v>1517</v>
      </c>
    </row>
    <row r="1926" spans="1:7" x14ac:dyDescent="0.25">
      <c r="A1926" t="str">
        <f t="shared" ref="A1926:A1989" si="145">$E1926&amp;"-"&amp;$F1926</f>
        <v>U1-CC92</v>
      </c>
      <c r="B1926" t="str">
        <f t="shared" ref="B1926:B1989" si="146">IF(OR(E1926=$A$2,E1926=$B$2,E1926=$C$2,E1926=$D$2),"--",G1926)</f>
        <v>LPDDR4B_DQ8</v>
      </c>
      <c r="C1926" t="str">
        <f t="shared" ref="C1926:C1989" si="147">$E1926&amp;"-"&amp;$G1926</f>
        <v>U1-LPDDR4B_DQ8</v>
      </c>
      <c r="D1926" t="str">
        <f t="shared" ref="D1926:D1989" si="148">A1926</f>
        <v>U1-CC92</v>
      </c>
      <c r="E1926" t="s">
        <v>2084</v>
      </c>
      <c r="F1926" t="s">
        <v>3095</v>
      </c>
      <c r="G1926" t="s">
        <v>1570</v>
      </c>
    </row>
    <row r="1927" spans="1:7" x14ac:dyDescent="0.25">
      <c r="A1927" t="str">
        <f t="shared" si="145"/>
        <v>U1-CF59</v>
      </c>
      <c r="B1927" t="str">
        <f t="shared" si="146"/>
        <v>LPDDR4B_DQ30</v>
      </c>
      <c r="C1927" t="str">
        <f t="shared" si="147"/>
        <v>U1-LPDDR4B_DQ30</v>
      </c>
      <c r="D1927" t="str">
        <f t="shared" si="148"/>
        <v>U1-CF59</v>
      </c>
      <c r="E1927" t="s">
        <v>2084</v>
      </c>
      <c r="F1927" t="s">
        <v>3096</v>
      </c>
      <c r="G1927" t="s">
        <v>1557</v>
      </c>
    </row>
    <row r="1928" spans="1:7" x14ac:dyDescent="0.25">
      <c r="A1928" t="str">
        <f t="shared" si="145"/>
        <v>U1-CF62</v>
      </c>
      <c r="B1928" t="str">
        <f t="shared" si="146"/>
        <v>LPDDR4B_DQ28</v>
      </c>
      <c r="C1928" t="str">
        <f t="shared" si="147"/>
        <v>U1-LPDDR4B_DQ28</v>
      </c>
      <c r="D1928" t="str">
        <f t="shared" si="148"/>
        <v>U1-CF62</v>
      </c>
      <c r="E1928" t="s">
        <v>2084</v>
      </c>
      <c r="F1928" t="s">
        <v>3097</v>
      </c>
      <c r="G1928" t="s">
        <v>1551</v>
      </c>
    </row>
    <row r="1929" spans="1:7" x14ac:dyDescent="0.25">
      <c r="A1929" t="str">
        <f t="shared" si="145"/>
        <v>U1-CF69</v>
      </c>
      <c r="B1929" t="str">
        <f t="shared" si="146"/>
        <v>LPDDR4B_DQSB1_N</v>
      </c>
      <c r="C1929" t="str">
        <f t="shared" si="147"/>
        <v>U1-LPDDR4B_DQSB1_N</v>
      </c>
      <c r="D1929" t="str">
        <f t="shared" si="148"/>
        <v>U1-CF69</v>
      </c>
      <c r="E1929" t="s">
        <v>2084</v>
      </c>
      <c r="F1929" t="s">
        <v>3098</v>
      </c>
      <c r="G1929" t="s">
        <v>1587</v>
      </c>
    </row>
    <row r="1930" spans="1:7" x14ac:dyDescent="0.25">
      <c r="A1930" t="str">
        <f t="shared" si="145"/>
        <v>U1-CF71</v>
      </c>
      <c r="B1930" t="str">
        <f t="shared" si="146"/>
        <v>LPDDR4B_DQ24</v>
      </c>
      <c r="C1930" t="str">
        <f t="shared" si="147"/>
        <v>U1-LPDDR4B_DQ24</v>
      </c>
      <c r="D1930" t="str">
        <f t="shared" si="148"/>
        <v>U1-CF71</v>
      </c>
      <c r="E1930" t="s">
        <v>2084</v>
      </c>
      <c r="F1930" t="s">
        <v>3099</v>
      </c>
      <c r="G1930" t="s">
        <v>1543</v>
      </c>
    </row>
    <row r="1931" spans="1:7" x14ac:dyDescent="0.25">
      <c r="A1931" t="str">
        <f t="shared" si="145"/>
        <v>U1-CF78</v>
      </c>
      <c r="B1931" t="str">
        <f t="shared" si="146"/>
        <v>LPDDR4B_DQ15</v>
      </c>
      <c r="C1931" t="str">
        <f t="shared" si="147"/>
        <v>U1-LPDDR4B_DQ15</v>
      </c>
      <c r="D1931" t="str">
        <f t="shared" si="148"/>
        <v>U1-CF78</v>
      </c>
      <c r="E1931" t="s">
        <v>2084</v>
      </c>
      <c r="F1931" t="s">
        <v>3100</v>
      </c>
      <c r="G1931" t="s">
        <v>1521</v>
      </c>
    </row>
    <row r="1932" spans="1:7" x14ac:dyDescent="0.25">
      <c r="A1932" t="str">
        <f t="shared" si="145"/>
        <v>U1-CF81</v>
      </c>
      <c r="B1932" t="str">
        <f t="shared" si="146"/>
        <v>LPDDR4B_DMA1</v>
      </c>
      <c r="C1932" t="str">
        <f t="shared" si="147"/>
        <v>U1-LPDDR4B_DMA1</v>
      </c>
      <c r="D1932" t="str">
        <f t="shared" si="148"/>
        <v>U1-CF81</v>
      </c>
      <c r="E1932" t="s">
        <v>2084</v>
      </c>
      <c r="F1932" t="s">
        <v>3101</v>
      </c>
      <c r="G1932" t="s">
        <v>1501</v>
      </c>
    </row>
    <row r="1933" spans="1:7" x14ac:dyDescent="0.25">
      <c r="A1933" t="str">
        <f t="shared" si="145"/>
        <v>U1-CF89</v>
      </c>
      <c r="B1933" t="str">
        <f t="shared" si="146"/>
        <v>LPDDR4B_DQSA1_N</v>
      </c>
      <c r="C1933" t="str">
        <f t="shared" si="147"/>
        <v>U1-LPDDR4B_DQSA1_N</v>
      </c>
      <c r="D1933" t="str">
        <f t="shared" si="148"/>
        <v>U1-CF89</v>
      </c>
      <c r="E1933" t="s">
        <v>2084</v>
      </c>
      <c r="F1933" t="s">
        <v>3102</v>
      </c>
      <c r="G1933" t="s">
        <v>1579</v>
      </c>
    </row>
    <row r="1934" spans="1:7" x14ac:dyDescent="0.25">
      <c r="A1934" t="str">
        <f t="shared" si="145"/>
        <v>U1-CF92</v>
      </c>
      <c r="B1934" t="str">
        <f t="shared" si="146"/>
        <v>LPDDR4B_DQ10</v>
      </c>
      <c r="C1934" t="str">
        <f t="shared" si="147"/>
        <v>U1-LPDDR4B_DQ10</v>
      </c>
      <c r="D1934" t="str">
        <f t="shared" si="148"/>
        <v>U1-CF92</v>
      </c>
      <c r="E1934" t="s">
        <v>2084</v>
      </c>
      <c r="F1934" t="s">
        <v>3103</v>
      </c>
      <c r="G1934" t="s">
        <v>1511</v>
      </c>
    </row>
    <row r="1935" spans="1:7" x14ac:dyDescent="0.25">
      <c r="A1935" t="str">
        <f t="shared" si="145"/>
        <v>U1-CH59</v>
      </c>
      <c r="B1935" t="str">
        <f t="shared" si="146"/>
        <v>LPDDR4B_DQ31</v>
      </c>
      <c r="C1935" t="str">
        <f t="shared" si="147"/>
        <v>U1-LPDDR4B_DQ31</v>
      </c>
      <c r="D1935" t="str">
        <f t="shared" si="148"/>
        <v>U1-CH59</v>
      </c>
      <c r="E1935" t="s">
        <v>2084</v>
      </c>
      <c r="F1935" t="s">
        <v>3104</v>
      </c>
      <c r="G1935" t="s">
        <v>1559</v>
      </c>
    </row>
    <row r="1936" spans="1:7" x14ac:dyDescent="0.25">
      <c r="A1936" t="str">
        <f t="shared" si="145"/>
        <v>U1-CH62</v>
      </c>
      <c r="B1936" t="str">
        <f t="shared" si="146"/>
        <v>LPDDR4B_DQ29</v>
      </c>
      <c r="C1936" t="str">
        <f t="shared" si="147"/>
        <v>U1-LPDDR4B_DQ29</v>
      </c>
      <c r="D1936" t="str">
        <f t="shared" si="148"/>
        <v>U1-CH62</v>
      </c>
      <c r="E1936" t="s">
        <v>2084</v>
      </c>
      <c r="F1936" t="s">
        <v>3105</v>
      </c>
      <c r="G1936" t="s">
        <v>1553</v>
      </c>
    </row>
    <row r="1937" spans="1:7" x14ac:dyDescent="0.25">
      <c r="A1937" t="str">
        <f t="shared" si="145"/>
        <v>U1-CH69</v>
      </c>
      <c r="B1937" t="str">
        <f t="shared" si="146"/>
        <v>LPDDR4B_DQSB1_P</v>
      </c>
      <c r="C1937" t="str">
        <f t="shared" si="147"/>
        <v>U1-LPDDR4B_DQSB1_P</v>
      </c>
      <c r="D1937" t="str">
        <f t="shared" si="148"/>
        <v>U1-CH69</v>
      </c>
      <c r="E1937" t="s">
        <v>2084</v>
      </c>
      <c r="F1937" t="s">
        <v>3106</v>
      </c>
      <c r="G1937" t="s">
        <v>1589</v>
      </c>
    </row>
    <row r="1938" spans="1:7" x14ac:dyDescent="0.25">
      <c r="A1938" t="str">
        <f t="shared" si="145"/>
        <v>U1-CH71</v>
      </c>
      <c r="B1938" t="str">
        <f t="shared" si="146"/>
        <v>LPDDR4B_DQ25</v>
      </c>
      <c r="C1938" t="str">
        <f t="shared" si="147"/>
        <v>U1-LPDDR4B_DQ25</v>
      </c>
      <c r="D1938" t="str">
        <f t="shared" si="148"/>
        <v>U1-CH71</v>
      </c>
      <c r="E1938" t="s">
        <v>2084</v>
      </c>
      <c r="F1938" t="s">
        <v>3107</v>
      </c>
      <c r="G1938" t="s">
        <v>1545</v>
      </c>
    </row>
    <row r="1939" spans="1:7" x14ac:dyDescent="0.25">
      <c r="A1939" t="str">
        <f t="shared" si="145"/>
        <v>U1-CH78</v>
      </c>
      <c r="B1939" t="str">
        <f t="shared" si="146"/>
        <v>LPDDR4B_DQ14</v>
      </c>
      <c r="C1939" t="str">
        <f t="shared" si="147"/>
        <v>U1-LPDDR4B_DQ14</v>
      </c>
      <c r="D1939" t="str">
        <f t="shared" si="148"/>
        <v>U1-CH78</v>
      </c>
      <c r="E1939" t="s">
        <v>2084</v>
      </c>
      <c r="F1939" t="s">
        <v>3108</v>
      </c>
      <c r="G1939" t="s">
        <v>1519</v>
      </c>
    </row>
    <row r="1940" spans="1:7" x14ac:dyDescent="0.25">
      <c r="A1940" t="str">
        <f t="shared" si="145"/>
        <v>U1-CH81</v>
      </c>
      <c r="B1940" t="str">
        <f t="shared" si="146"/>
        <v>NetU1_CH81</v>
      </c>
      <c r="C1940" t="str">
        <f t="shared" si="147"/>
        <v>U1-NetU1_CH81</v>
      </c>
      <c r="D1940" t="str">
        <f t="shared" si="148"/>
        <v>U1-CH81</v>
      </c>
      <c r="E1940" t="s">
        <v>2084</v>
      </c>
      <c r="F1940" t="s">
        <v>3109</v>
      </c>
      <c r="G1940" t="s">
        <v>3110</v>
      </c>
    </row>
    <row r="1941" spans="1:7" x14ac:dyDescent="0.25">
      <c r="A1941" t="str">
        <f t="shared" si="145"/>
        <v>U1-CH89</v>
      </c>
      <c r="B1941" t="str">
        <f t="shared" si="146"/>
        <v>LPDDR4B_DQSA1_P</v>
      </c>
      <c r="C1941" t="str">
        <f t="shared" si="147"/>
        <v>U1-LPDDR4B_DQSA1_P</v>
      </c>
      <c r="D1941" t="str">
        <f t="shared" si="148"/>
        <v>U1-CH89</v>
      </c>
      <c r="E1941" t="s">
        <v>2084</v>
      </c>
      <c r="F1941" t="s">
        <v>3111</v>
      </c>
      <c r="G1941" t="s">
        <v>1581</v>
      </c>
    </row>
    <row r="1942" spans="1:7" x14ac:dyDescent="0.25">
      <c r="A1942" t="str">
        <f t="shared" si="145"/>
        <v>U1-CH92</v>
      </c>
      <c r="B1942" t="str">
        <f t="shared" si="146"/>
        <v>LPDDR4B_DQ11</v>
      </c>
      <c r="C1942" t="str">
        <f t="shared" si="147"/>
        <v>U1-LPDDR4B_DQ11</v>
      </c>
      <c r="D1942" t="str">
        <f t="shared" si="148"/>
        <v>U1-CH92</v>
      </c>
      <c r="E1942" t="s">
        <v>2084</v>
      </c>
      <c r="F1942" t="s">
        <v>3112</v>
      </c>
      <c r="G1942" t="s">
        <v>1513</v>
      </c>
    </row>
    <row r="1943" spans="1:7" x14ac:dyDescent="0.25">
      <c r="A1943" t="str">
        <f t="shared" si="145"/>
        <v>U1-CK76</v>
      </c>
      <c r="B1943" t="str">
        <f t="shared" si="146"/>
        <v>LPDDR4B_DQ6</v>
      </c>
      <c r="C1943" t="str">
        <f t="shared" si="147"/>
        <v>U1-LPDDR4B_DQ6</v>
      </c>
      <c r="D1943" t="str">
        <f t="shared" si="148"/>
        <v>U1-CK76</v>
      </c>
      <c r="E1943" t="s">
        <v>2084</v>
      </c>
      <c r="F1943" t="s">
        <v>3113</v>
      </c>
      <c r="G1943" t="s">
        <v>1565</v>
      </c>
    </row>
    <row r="1944" spans="1:7" x14ac:dyDescent="0.25">
      <c r="A1944" t="str">
        <f t="shared" si="145"/>
        <v>U1-CK80</v>
      </c>
      <c r="B1944" t="str">
        <f t="shared" si="146"/>
        <v>LPDDR4B_DQ4</v>
      </c>
      <c r="C1944" t="str">
        <f t="shared" si="147"/>
        <v>U1-LPDDR4B_DQ4</v>
      </c>
      <c r="D1944" t="str">
        <f t="shared" si="148"/>
        <v>U1-CK80</v>
      </c>
      <c r="E1944" t="s">
        <v>2084</v>
      </c>
      <c r="F1944" t="s">
        <v>3114</v>
      </c>
      <c r="G1944" t="s">
        <v>1561</v>
      </c>
    </row>
    <row r="1945" spans="1:7" x14ac:dyDescent="0.25">
      <c r="A1945" t="str">
        <f t="shared" si="145"/>
        <v>U1-CK85</v>
      </c>
      <c r="B1945" t="str">
        <f t="shared" si="146"/>
        <v>LPDDR4B_DMA0</v>
      </c>
      <c r="C1945" t="str">
        <f t="shared" si="147"/>
        <v>U1-LPDDR4B_DMA0</v>
      </c>
      <c r="D1945" t="str">
        <f t="shared" si="148"/>
        <v>U1-CK85</v>
      </c>
      <c r="E1945" t="s">
        <v>2084</v>
      </c>
      <c r="F1945" t="s">
        <v>3115</v>
      </c>
      <c r="G1945" t="s">
        <v>1498</v>
      </c>
    </row>
    <row r="1946" spans="1:7" x14ac:dyDescent="0.25">
      <c r="A1946" t="str">
        <f t="shared" si="145"/>
        <v>U1-CK88</v>
      </c>
      <c r="B1946" t="str">
        <f t="shared" si="146"/>
        <v>LPDDR4B_DQSA0_N</v>
      </c>
      <c r="C1946" t="str">
        <f t="shared" si="147"/>
        <v>U1-LPDDR4B_DQSA0_N</v>
      </c>
      <c r="D1946" t="str">
        <f t="shared" si="148"/>
        <v>U1-CK88</v>
      </c>
      <c r="E1946" t="s">
        <v>2084</v>
      </c>
      <c r="F1946" t="s">
        <v>3116</v>
      </c>
      <c r="G1946" t="s">
        <v>1575</v>
      </c>
    </row>
    <row r="1947" spans="1:7" x14ac:dyDescent="0.25">
      <c r="A1947" t="str">
        <f t="shared" si="145"/>
        <v>U1-CK94</v>
      </c>
      <c r="B1947" t="str">
        <f t="shared" si="146"/>
        <v>LPDDR4B_DQ1</v>
      </c>
      <c r="C1947" t="str">
        <f t="shared" si="147"/>
        <v>U1-LPDDR4B_DQ1</v>
      </c>
      <c r="D1947" t="str">
        <f t="shared" si="148"/>
        <v>U1-CK94</v>
      </c>
      <c r="E1947" t="s">
        <v>2084</v>
      </c>
      <c r="F1947" t="s">
        <v>3117</v>
      </c>
      <c r="G1947" t="s">
        <v>1509</v>
      </c>
    </row>
    <row r="1948" spans="1:7" x14ac:dyDescent="0.25">
      <c r="A1948" t="str">
        <f t="shared" si="145"/>
        <v>U1-CK97</v>
      </c>
      <c r="B1948" t="str">
        <f t="shared" si="146"/>
        <v>LPDDR4B_DQ2</v>
      </c>
      <c r="C1948" t="str">
        <f t="shared" si="147"/>
        <v>U1-LPDDR4B_DQ2</v>
      </c>
      <c r="D1948" t="str">
        <f t="shared" si="148"/>
        <v>U1-CK97</v>
      </c>
      <c r="E1948" t="s">
        <v>2084</v>
      </c>
      <c r="F1948" t="s">
        <v>3118</v>
      </c>
      <c r="G1948" t="s">
        <v>1532</v>
      </c>
    </row>
    <row r="1949" spans="1:7" x14ac:dyDescent="0.25">
      <c r="A1949" t="str">
        <f t="shared" si="145"/>
        <v>U1-CL76</v>
      </c>
      <c r="B1949" t="str">
        <f t="shared" si="146"/>
        <v>LPDDR4B_DQ7</v>
      </c>
      <c r="C1949" t="str">
        <f t="shared" si="147"/>
        <v>U1-LPDDR4B_DQ7</v>
      </c>
      <c r="D1949" t="str">
        <f t="shared" si="148"/>
        <v>U1-CL76</v>
      </c>
      <c r="E1949" t="s">
        <v>2084</v>
      </c>
      <c r="F1949" t="s">
        <v>3119</v>
      </c>
      <c r="G1949" t="s">
        <v>1567</v>
      </c>
    </row>
    <row r="1950" spans="1:7" x14ac:dyDescent="0.25">
      <c r="A1950" t="str">
        <f t="shared" si="145"/>
        <v>U1-CL82</v>
      </c>
      <c r="B1950" t="str">
        <f t="shared" si="146"/>
        <v>LPDDR4B_DQ5</v>
      </c>
      <c r="C1950" t="str">
        <f t="shared" si="147"/>
        <v>U1-LPDDR4B_DQ5</v>
      </c>
      <c r="D1950" t="str">
        <f t="shared" si="148"/>
        <v>U1-CL82</v>
      </c>
      <c r="E1950" t="s">
        <v>2084</v>
      </c>
      <c r="F1950" t="s">
        <v>3120</v>
      </c>
      <c r="G1950" t="s">
        <v>1563</v>
      </c>
    </row>
    <row r="1951" spans="1:7" x14ac:dyDescent="0.25">
      <c r="A1951" t="str">
        <f t="shared" si="145"/>
        <v>U1-CL85</v>
      </c>
      <c r="B1951" t="str">
        <f t="shared" si="146"/>
        <v>NetU1_CL85</v>
      </c>
      <c r="C1951" t="str">
        <f t="shared" si="147"/>
        <v>U1-NetU1_CL85</v>
      </c>
      <c r="D1951" t="str">
        <f t="shared" si="148"/>
        <v>U1-CL85</v>
      </c>
      <c r="E1951" t="s">
        <v>2084</v>
      </c>
      <c r="F1951" t="s">
        <v>3121</v>
      </c>
      <c r="G1951" t="s">
        <v>3122</v>
      </c>
    </row>
    <row r="1952" spans="1:7" x14ac:dyDescent="0.25">
      <c r="A1952" t="str">
        <f t="shared" si="145"/>
        <v>U1-CL88</v>
      </c>
      <c r="B1952" t="str">
        <f t="shared" si="146"/>
        <v>LPDDR4B_DQSA0_P</v>
      </c>
      <c r="C1952" t="str">
        <f t="shared" si="147"/>
        <v>U1-LPDDR4B_DQSA0_P</v>
      </c>
      <c r="D1952" t="str">
        <f t="shared" si="148"/>
        <v>U1-CL88</v>
      </c>
      <c r="E1952" t="s">
        <v>2084</v>
      </c>
      <c r="F1952" t="s">
        <v>3123</v>
      </c>
      <c r="G1952" t="s">
        <v>1577</v>
      </c>
    </row>
    <row r="1953" spans="1:7" x14ac:dyDescent="0.25">
      <c r="A1953" t="str">
        <f t="shared" si="145"/>
        <v>U1-CL91</v>
      </c>
      <c r="B1953" t="str">
        <f t="shared" si="146"/>
        <v>LPDDR4B_DQ0</v>
      </c>
      <c r="C1953" t="str">
        <f t="shared" si="147"/>
        <v>U1-LPDDR4B_DQ0</v>
      </c>
      <c r="D1953" t="str">
        <f t="shared" si="148"/>
        <v>U1-CL91</v>
      </c>
      <c r="E1953" t="s">
        <v>2084</v>
      </c>
      <c r="F1953" t="s">
        <v>3124</v>
      </c>
      <c r="G1953" t="s">
        <v>1507</v>
      </c>
    </row>
    <row r="1954" spans="1:7" x14ac:dyDescent="0.25">
      <c r="A1954" t="str">
        <f t="shared" si="145"/>
        <v>U1-CL97</v>
      </c>
      <c r="B1954" t="str">
        <f t="shared" si="146"/>
        <v>LPDDR4B_DQ3</v>
      </c>
      <c r="C1954" t="str">
        <f t="shared" si="147"/>
        <v>U1-LPDDR4B_DQ3</v>
      </c>
      <c r="D1954" t="str">
        <f t="shared" si="148"/>
        <v>U1-CL97</v>
      </c>
      <c r="E1954" t="s">
        <v>2084</v>
      </c>
      <c r="F1954" t="s">
        <v>3125</v>
      </c>
      <c r="G1954" t="s">
        <v>1555</v>
      </c>
    </row>
    <row r="1955" spans="1:7" x14ac:dyDescent="0.25">
      <c r="A1955" t="str">
        <f t="shared" si="145"/>
        <v>U1-AW83</v>
      </c>
      <c r="B1955" t="str">
        <f t="shared" si="146"/>
        <v>NetC485_1</v>
      </c>
      <c r="C1955" t="str">
        <f t="shared" si="147"/>
        <v>U1-NetC485_1</v>
      </c>
      <c r="D1955" t="str">
        <f t="shared" si="148"/>
        <v>U1-AW83</v>
      </c>
      <c r="E1955" t="s">
        <v>2084</v>
      </c>
      <c r="F1955" t="s">
        <v>3126</v>
      </c>
      <c r="G1955" t="s">
        <v>1735</v>
      </c>
    </row>
    <row r="1956" spans="1:7" x14ac:dyDescent="0.25">
      <c r="A1956" t="str">
        <f t="shared" si="145"/>
        <v>U1-AY79</v>
      </c>
      <c r="B1956" t="str">
        <f t="shared" si="146"/>
        <v>0.8V</v>
      </c>
      <c r="C1956" t="str">
        <f t="shared" si="147"/>
        <v>U1-0.8V</v>
      </c>
      <c r="D1956" t="str">
        <f t="shared" si="148"/>
        <v>U1-AY79</v>
      </c>
      <c r="E1956" t="s">
        <v>2084</v>
      </c>
      <c r="F1956" t="s">
        <v>3127</v>
      </c>
      <c r="G1956" t="s">
        <v>295</v>
      </c>
    </row>
    <row r="1957" spans="1:7" x14ac:dyDescent="0.25">
      <c r="A1957" t="str">
        <f t="shared" si="145"/>
        <v>U1-AY86</v>
      </c>
      <c r="B1957" t="str">
        <f t="shared" si="146"/>
        <v>FPGA_VCC</v>
      </c>
      <c r="C1957" t="str">
        <f t="shared" si="147"/>
        <v>U1-FPGA_VCC</v>
      </c>
      <c r="D1957" t="str">
        <f t="shared" si="148"/>
        <v>U1-AY86</v>
      </c>
      <c r="E1957" t="s">
        <v>2084</v>
      </c>
      <c r="F1957" t="s">
        <v>3128</v>
      </c>
      <c r="G1957" t="s">
        <v>1101</v>
      </c>
    </row>
    <row r="1958" spans="1:7" x14ac:dyDescent="0.25">
      <c r="A1958" t="str">
        <f t="shared" si="145"/>
        <v>U1-BA83</v>
      </c>
      <c r="B1958" t="str">
        <f t="shared" si="146"/>
        <v>0.8V</v>
      </c>
      <c r="C1958" t="str">
        <f t="shared" si="147"/>
        <v>U1-0.8V</v>
      </c>
      <c r="D1958" t="str">
        <f t="shared" si="148"/>
        <v>U1-BA83</v>
      </c>
      <c r="E1958" t="s">
        <v>2084</v>
      </c>
      <c r="F1958" t="s">
        <v>3129</v>
      </c>
      <c r="G1958" t="s">
        <v>295</v>
      </c>
    </row>
    <row r="1959" spans="1:7" x14ac:dyDescent="0.25">
      <c r="A1959" t="str">
        <f t="shared" si="145"/>
        <v>U1-BA86</v>
      </c>
      <c r="B1959" t="str">
        <f t="shared" si="146"/>
        <v>1.0V</v>
      </c>
      <c r="C1959" t="str">
        <f t="shared" si="147"/>
        <v>U1-1.0V</v>
      </c>
      <c r="D1959" t="str">
        <f t="shared" si="148"/>
        <v>U1-BA86</v>
      </c>
      <c r="E1959" t="s">
        <v>2084</v>
      </c>
      <c r="F1959" t="s">
        <v>3130</v>
      </c>
      <c r="G1959" t="s">
        <v>306</v>
      </c>
    </row>
    <row r="1960" spans="1:7" x14ac:dyDescent="0.25">
      <c r="A1960" t="str">
        <f t="shared" si="145"/>
        <v>U1-BB79</v>
      </c>
      <c r="B1960" t="str">
        <f t="shared" si="146"/>
        <v>0.8V</v>
      </c>
      <c r="C1960" t="str">
        <f t="shared" si="147"/>
        <v>U1-0.8V</v>
      </c>
      <c r="D1960" t="str">
        <f t="shared" si="148"/>
        <v>U1-BB79</v>
      </c>
      <c r="E1960" t="s">
        <v>2084</v>
      </c>
      <c r="F1960" t="s">
        <v>3131</v>
      </c>
      <c r="G1960" t="s">
        <v>295</v>
      </c>
    </row>
    <row r="1961" spans="1:7" x14ac:dyDescent="0.25">
      <c r="A1961" t="str">
        <f t="shared" si="145"/>
        <v>U1-BB83</v>
      </c>
      <c r="B1961" t="str">
        <f t="shared" si="146"/>
        <v>0.8V</v>
      </c>
      <c r="C1961" t="str">
        <f t="shared" si="147"/>
        <v>U1-0.8V</v>
      </c>
      <c r="D1961" t="str">
        <f t="shared" si="148"/>
        <v>U1-BB83</v>
      </c>
      <c r="E1961" t="s">
        <v>2084</v>
      </c>
      <c r="F1961" t="s">
        <v>3132</v>
      </c>
      <c r="G1961" t="s">
        <v>295</v>
      </c>
    </row>
    <row r="1962" spans="1:7" x14ac:dyDescent="0.25">
      <c r="A1962" t="str">
        <f t="shared" si="145"/>
        <v>U1-BC75</v>
      </c>
      <c r="B1962" t="str">
        <f t="shared" si="146"/>
        <v>VCCPLLDIG_SDM</v>
      </c>
      <c r="C1962" t="str">
        <f t="shared" si="147"/>
        <v>U1-VCCPLLDIG_SDM</v>
      </c>
      <c r="D1962" t="str">
        <f t="shared" si="148"/>
        <v>U1-BC75</v>
      </c>
      <c r="E1962" t="s">
        <v>2084</v>
      </c>
      <c r="F1962" t="s">
        <v>3133</v>
      </c>
      <c r="G1962" t="s">
        <v>2221</v>
      </c>
    </row>
    <row r="1963" spans="1:7" x14ac:dyDescent="0.25">
      <c r="A1963" t="str">
        <f t="shared" si="145"/>
        <v>U1-BC79</v>
      </c>
      <c r="B1963" t="str">
        <f t="shared" si="146"/>
        <v>VCCPLL_SDM</v>
      </c>
      <c r="C1963" t="str">
        <f t="shared" si="147"/>
        <v>U1-VCCPLL_SDM</v>
      </c>
      <c r="D1963" t="str">
        <f t="shared" si="148"/>
        <v>U1-BC79</v>
      </c>
      <c r="E1963" t="s">
        <v>2084</v>
      </c>
      <c r="F1963" t="s">
        <v>3134</v>
      </c>
      <c r="G1963" t="s">
        <v>2226</v>
      </c>
    </row>
    <row r="1964" spans="1:7" x14ac:dyDescent="0.25">
      <c r="A1964" t="str">
        <f t="shared" si="145"/>
        <v>U1-BC86</v>
      </c>
      <c r="B1964" t="str">
        <f t="shared" si="146"/>
        <v>1.8V</v>
      </c>
      <c r="C1964" t="str">
        <f t="shared" si="147"/>
        <v>U1-1.8V</v>
      </c>
      <c r="D1964" t="str">
        <f t="shared" si="148"/>
        <v>U1-BC86</v>
      </c>
      <c r="E1964" t="s">
        <v>2084</v>
      </c>
      <c r="F1964" t="s">
        <v>3135</v>
      </c>
      <c r="G1964" t="s">
        <v>317</v>
      </c>
    </row>
    <row r="1965" spans="1:7" x14ac:dyDescent="0.25">
      <c r="A1965" t="str">
        <f t="shared" si="145"/>
        <v>U1-BD75</v>
      </c>
      <c r="B1965" t="str">
        <f t="shared" si="146"/>
        <v>1.8V</v>
      </c>
      <c r="C1965" t="str">
        <f t="shared" si="147"/>
        <v>U1-1.8V</v>
      </c>
      <c r="D1965" t="str">
        <f t="shared" si="148"/>
        <v>U1-BD75</v>
      </c>
      <c r="E1965" t="s">
        <v>2084</v>
      </c>
      <c r="F1965" t="s">
        <v>3136</v>
      </c>
      <c r="G1965" t="s">
        <v>317</v>
      </c>
    </row>
    <row r="1966" spans="1:7" x14ac:dyDescent="0.25">
      <c r="A1966" t="str">
        <f t="shared" si="145"/>
        <v>U1-BD83</v>
      </c>
      <c r="B1966" t="str">
        <f t="shared" si="146"/>
        <v>VCCADC_SDM</v>
      </c>
      <c r="C1966" t="str">
        <f t="shared" si="147"/>
        <v>U1-VCCADC_SDM</v>
      </c>
      <c r="D1966" t="str">
        <f t="shared" si="148"/>
        <v>U1-BD83</v>
      </c>
      <c r="E1966" t="s">
        <v>2084</v>
      </c>
      <c r="F1966" t="s">
        <v>3137</v>
      </c>
      <c r="G1966" t="s">
        <v>2208</v>
      </c>
    </row>
    <row r="1967" spans="1:7" x14ac:dyDescent="0.25">
      <c r="A1967" t="str">
        <f t="shared" si="145"/>
        <v>U1-BD86</v>
      </c>
      <c r="B1967" t="str">
        <f t="shared" si="146"/>
        <v>1.8V_VCCBAT</v>
      </c>
      <c r="C1967" t="str">
        <f t="shared" si="147"/>
        <v>U1-1.8V_VCCBAT</v>
      </c>
      <c r="D1967" t="str">
        <f t="shared" si="148"/>
        <v>U1-BD86</v>
      </c>
      <c r="E1967" t="s">
        <v>2084</v>
      </c>
      <c r="F1967" t="s">
        <v>3138</v>
      </c>
      <c r="G1967" t="s">
        <v>323</v>
      </c>
    </row>
    <row r="1968" spans="1:7" x14ac:dyDescent="0.25">
      <c r="A1968" t="str">
        <f t="shared" si="145"/>
        <v>U1-BD90</v>
      </c>
      <c r="B1968" t="str">
        <f t="shared" si="146"/>
        <v>FPGA_VCC</v>
      </c>
      <c r="C1968" t="str">
        <f t="shared" si="147"/>
        <v>U1-FPGA_VCC</v>
      </c>
      <c r="D1968" t="str">
        <f t="shared" si="148"/>
        <v>U1-BD90</v>
      </c>
      <c r="E1968" t="s">
        <v>2084</v>
      </c>
      <c r="F1968" t="s">
        <v>3139</v>
      </c>
      <c r="G1968" t="s">
        <v>1101</v>
      </c>
    </row>
    <row r="1969" spans="1:7" x14ac:dyDescent="0.25">
      <c r="A1969" t="str">
        <f t="shared" si="145"/>
        <v>U1-BE100</v>
      </c>
      <c r="B1969" t="str">
        <f t="shared" si="146"/>
        <v>FPGA_TEMP_P</v>
      </c>
      <c r="C1969" t="str">
        <f t="shared" si="147"/>
        <v>U1-FPGA_TEMP_P</v>
      </c>
      <c r="D1969" t="str">
        <f t="shared" si="148"/>
        <v>U1-BE100</v>
      </c>
      <c r="E1969" t="s">
        <v>2084</v>
      </c>
      <c r="F1969" t="s">
        <v>3140</v>
      </c>
      <c r="G1969" t="s">
        <v>1099</v>
      </c>
    </row>
    <row r="1970" spans="1:7" x14ac:dyDescent="0.25">
      <c r="A1970" t="str">
        <f t="shared" si="145"/>
        <v>U1-BF100</v>
      </c>
      <c r="B1970" t="str">
        <f t="shared" si="146"/>
        <v>FPGA_TEMP_N</v>
      </c>
      <c r="C1970" t="str">
        <f t="shared" si="147"/>
        <v>U1-FPGA_TEMP_N</v>
      </c>
      <c r="D1970" t="str">
        <f t="shared" si="148"/>
        <v>U1-BF100</v>
      </c>
      <c r="E1970" t="s">
        <v>2084</v>
      </c>
      <c r="F1970" t="s">
        <v>3141</v>
      </c>
      <c r="G1970" t="s">
        <v>1097</v>
      </c>
    </row>
    <row r="1971" spans="1:7" x14ac:dyDescent="0.25">
      <c r="A1971" t="str">
        <f t="shared" si="145"/>
        <v>U1-BH99</v>
      </c>
      <c r="B1971" t="str">
        <f t="shared" si="146"/>
        <v>AS_DATA0</v>
      </c>
      <c r="C1971" t="str">
        <f t="shared" si="147"/>
        <v>U1-AS_DATA0</v>
      </c>
      <c r="D1971" t="str">
        <f t="shared" si="148"/>
        <v>U1-BH99</v>
      </c>
      <c r="E1971" t="s">
        <v>2084</v>
      </c>
      <c r="F1971" t="s">
        <v>3142</v>
      </c>
      <c r="G1971" t="s">
        <v>433</v>
      </c>
    </row>
    <row r="1972" spans="1:7" x14ac:dyDescent="0.25">
      <c r="A1972" t="str">
        <f t="shared" si="145"/>
        <v>U1-BK99</v>
      </c>
      <c r="B1972" t="str">
        <f t="shared" si="146"/>
        <v>AS_CLK</v>
      </c>
      <c r="C1972" t="str">
        <f t="shared" si="147"/>
        <v>U1-AS_CLK</v>
      </c>
      <c r="D1972" t="str">
        <f t="shared" si="148"/>
        <v>U1-BK99</v>
      </c>
      <c r="E1972" t="s">
        <v>2084</v>
      </c>
      <c r="F1972" t="s">
        <v>3143</v>
      </c>
      <c r="G1972" t="s">
        <v>431</v>
      </c>
    </row>
    <row r="1973" spans="1:7" x14ac:dyDescent="0.25">
      <c r="A1973" t="str">
        <f t="shared" si="145"/>
        <v>U1-BK102</v>
      </c>
      <c r="B1973" t="str">
        <f t="shared" si="146"/>
        <v>AS_DATA1</v>
      </c>
      <c r="C1973" t="str">
        <f t="shared" si="147"/>
        <v>U1-AS_DATA1</v>
      </c>
      <c r="D1973" t="str">
        <f t="shared" si="148"/>
        <v>U1-BK102</v>
      </c>
      <c r="E1973" t="s">
        <v>2084</v>
      </c>
      <c r="F1973" t="s">
        <v>3144</v>
      </c>
      <c r="G1973" t="s">
        <v>435</v>
      </c>
    </row>
    <row r="1974" spans="1:7" x14ac:dyDescent="0.25">
      <c r="A1974" t="str">
        <f t="shared" si="145"/>
        <v>U1-BM99</v>
      </c>
      <c r="B1974" t="str">
        <f t="shared" si="146"/>
        <v>MSEL1</v>
      </c>
      <c r="C1974" t="str">
        <f t="shared" si="147"/>
        <v>U1-MSEL1</v>
      </c>
      <c r="D1974" t="str">
        <f t="shared" si="148"/>
        <v>U1-BM99</v>
      </c>
      <c r="E1974" t="s">
        <v>2084</v>
      </c>
      <c r="F1974" t="s">
        <v>3145</v>
      </c>
      <c r="G1974" t="s">
        <v>1601</v>
      </c>
    </row>
    <row r="1975" spans="1:7" x14ac:dyDescent="0.25">
      <c r="A1975" t="str">
        <f t="shared" si="145"/>
        <v>U1-BM102</v>
      </c>
      <c r="B1975" t="str">
        <f t="shared" si="146"/>
        <v>MSEL2</v>
      </c>
      <c r="C1975" t="str">
        <f t="shared" si="147"/>
        <v>U1-MSEL2</v>
      </c>
      <c r="D1975" t="str">
        <f t="shared" si="148"/>
        <v>U1-BM102</v>
      </c>
      <c r="E1975" t="s">
        <v>2084</v>
      </c>
      <c r="F1975" t="s">
        <v>3146</v>
      </c>
      <c r="G1975" t="s">
        <v>1603</v>
      </c>
    </row>
    <row r="1976" spans="1:7" x14ac:dyDescent="0.25">
      <c r="A1976" t="str">
        <f t="shared" si="145"/>
        <v>U1-BP102</v>
      </c>
      <c r="B1976" t="str">
        <f t="shared" si="146"/>
        <v>CONF_DONE</v>
      </c>
      <c r="C1976" t="str">
        <f t="shared" si="147"/>
        <v>U1-CONF_DONE</v>
      </c>
      <c r="D1976" t="str">
        <f t="shared" si="148"/>
        <v>U1-BP102</v>
      </c>
      <c r="E1976" t="s">
        <v>2084</v>
      </c>
      <c r="F1976" t="s">
        <v>3147</v>
      </c>
      <c r="G1976" t="s">
        <v>538</v>
      </c>
    </row>
    <row r="1977" spans="1:7" x14ac:dyDescent="0.25">
      <c r="A1977" t="str">
        <f t="shared" si="145"/>
        <v>U1-BR99</v>
      </c>
      <c r="B1977" t="str">
        <f t="shared" si="146"/>
        <v>SDM_RESTORE</v>
      </c>
      <c r="C1977" t="str">
        <f t="shared" si="147"/>
        <v>U1-SDM_RESTORE</v>
      </c>
      <c r="D1977" t="str">
        <f t="shared" si="148"/>
        <v>U1-BR99</v>
      </c>
      <c r="E1977" t="s">
        <v>2084</v>
      </c>
      <c r="F1977" t="s">
        <v>3148</v>
      </c>
      <c r="G1977" t="s">
        <v>2016</v>
      </c>
    </row>
    <row r="1978" spans="1:7" x14ac:dyDescent="0.25">
      <c r="A1978" t="str">
        <f t="shared" si="145"/>
        <v>U1-BR102</v>
      </c>
      <c r="B1978" t="str">
        <f t="shared" si="146"/>
        <v>FPGA_25M</v>
      </c>
      <c r="C1978" t="str">
        <f t="shared" si="147"/>
        <v>U1-FPGA_25M</v>
      </c>
      <c r="D1978" t="str">
        <f t="shared" si="148"/>
        <v>U1-BR102</v>
      </c>
      <c r="E1978" t="s">
        <v>2084</v>
      </c>
      <c r="F1978" t="s">
        <v>3149</v>
      </c>
      <c r="G1978" t="s">
        <v>1073</v>
      </c>
    </row>
    <row r="1979" spans="1:7" x14ac:dyDescent="0.25">
      <c r="A1979" t="str">
        <f t="shared" si="145"/>
        <v>U1-BU99</v>
      </c>
      <c r="B1979" t="str">
        <f t="shared" si="146"/>
        <v>NCONFIG</v>
      </c>
      <c r="C1979" t="str">
        <f t="shared" si="147"/>
        <v>U1-NCONFIG</v>
      </c>
      <c r="D1979" t="str">
        <f t="shared" si="148"/>
        <v>U1-BU99</v>
      </c>
      <c r="E1979" t="s">
        <v>2084</v>
      </c>
      <c r="F1979" t="s">
        <v>3150</v>
      </c>
      <c r="G1979" t="s">
        <v>1613</v>
      </c>
    </row>
    <row r="1980" spans="1:7" x14ac:dyDescent="0.25">
      <c r="A1980" t="str">
        <f t="shared" si="145"/>
        <v>U1-BW99</v>
      </c>
      <c r="B1980" t="str">
        <f t="shared" si="146"/>
        <v>NSTATUS</v>
      </c>
      <c r="C1980" t="str">
        <f t="shared" si="147"/>
        <v>U1-NSTATUS</v>
      </c>
      <c r="D1980" t="str">
        <f t="shared" si="148"/>
        <v>U1-BW99</v>
      </c>
      <c r="E1980" t="s">
        <v>2084</v>
      </c>
      <c r="F1980" t="s">
        <v>3151</v>
      </c>
      <c r="G1980" t="s">
        <v>1615</v>
      </c>
    </row>
    <row r="1981" spans="1:7" x14ac:dyDescent="0.25">
      <c r="A1981" t="str">
        <f t="shared" si="145"/>
        <v>U1-BW102</v>
      </c>
      <c r="B1981" t="str">
        <f t="shared" si="146"/>
        <v>CVP_CONFDONE</v>
      </c>
      <c r="C1981" t="str">
        <f t="shared" si="147"/>
        <v>U1-CVP_CONFDONE</v>
      </c>
      <c r="D1981" t="str">
        <f t="shared" si="148"/>
        <v>U1-BW102</v>
      </c>
      <c r="E1981" t="s">
        <v>2084</v>
      </c>
      <c r="F1981" t="s">
        <v>3152</v>
      </c>
      <c r="G1981" t="s">
        <v>547</v>
      </c>
    </row>
    <row r="1982" spans="1:7" x14ac:dyDescent="0.25">
      <c r="A1982" t="str">
        <f t="shared" si="145"/>
        <v>U1-BW109</v>
      </c>
      <c r="B1982" t="str">
        <f t="shared" si="146"/>
        <v>JTAG_TDO</v>
      </c>
      <c r="C1982" t="str">
        <f t="shared" si="147"/>
        <v>U1-JTAG_TDO</v>
      </c>
      <c r="D1982" t="str">
        <f t="shared" si="148"/>
        <v>U1-BW109</v>
      </c>
      <c r="E1982" t="s">
        <v>2084</v>
      </c>
      <c r="F1982" t="s">
        <v>3153</v>
      </c>
      <c r="G1982" t="s">
        <v>1285</v>
      </c>
    </row>
    <row r="1983" spans="1:7" x14ac:dyDescent="0.25">
      <c r="A1983" t="str">
        <f t="shared" si="145"/>
        <v>U1-BW112</v>
      </c>
      <c r="B1983" t="str">
        <f t="shared" si="146"/>
        <v>JTAG_TDI</v>
      </c>
      <c r="C1983" t="str">
        <f t="shared" si="147"/>
        <v>U1-JTAG_TDI</v>
      </c>
      <c r="D1983" t="str">
        <f t="shared" si="148"/>
        <v>U1-BW112</v>
      </c>
      <c r="E1983" t="s">
        <v>2084</v>
      </c>
      <c r="F1983" t="s">
        <v>3154</v>
      </c>
      <c r="G1983" t="s">
        <v>1284</v>
      </c>
    </row>
    <row r="1984" spans="1:7" x14ac:dyDescent="0.25">
      <c r="A1984" t="str">
        <f t="shared" si="145"/>
        <v>U1-CA99</v>
      </c>
      <c r="B1984" t="str">
        <f t="shared" si="146"/>
        <v>INIT_DONE</v>
      </c>
      <c r="C1984" t="str">
        <f t="shared" si="147"/>
        <v>U1-INIT_DONE</v>
      </c>
      <c r="D1984" t="str">
        <f t="shared" si="148"/>
        <v>U1-CA99</v>
      </c>
      <c r="E1984" t="s">
        <v>2084</v>
      </c>
      <c r="F1984" t="s">
        <v>3155</v>
      </c>
      <c r="G1984" t="s">
        <v>1268</v>
      </c>
    </row>
    <row r="1985" spans="1:7" x14ac:dyDescent="0.25">
      <c r="A1985" t="str">
        <f t="shared" si="145"/>
        <v>U1-CA102</v>
      </c>
      <c r="B1985" t="str">
        <f t="shared" si="146"/>
        <v>AS_NRST</v>
      </c>
      <c r="C1985" t="str">
        <f t="shared" si="147"/>
        <v>U1-AS_NRST</v>
      </c>
      <c r="D1985" t="str">
        <f t="shared" si="148"/>
        <v>U1-CA102</v>
      </c>
      <c r="E1985" t="s">
        <v>2084</v>
      </c>
      <c r="F1985" t="s">
        <v>3156</v>
      </c>
      <c r="G1985" t="s">
        <v>446</v>
      </c>
    </row>
    <row r="1986" spans="1:7" x14ac:dyDescent="0.25">
      <c r="A1986" t="str">
        <f t="shared" si="145"/>
        <v>U1-CA109</v>
      </c>
      <c r="B1986" t="str">
        <f t="shared" si="146"/>
        <v>JTAG_TCK</v>
      </c>
      <c r="C1986" t="str">
        <f t="shared" si="147"/>
        <v>U1-JTAG_TCK</v>
      </c>
      <c r="D1986" t="str">
        <f t="shared" si="148"/>
        <v>U1-CA109</v>
      </c>
      <c r="E1986" t="s">
        <v>2084</v>
      </c>
      <c r="F1986" t="s">
        <v>3157</v>
      </c>
      <c r="G1986" t="s">
        <v>1283</v>
      </c>
    </row>
    <row r="1987" spans="1:7" x14ac:dyDescent="0.25">
      <c r="A1987" t="str">
        <f t="shared" si="145"/>
        <v>U1-CA112</v>
      </c>
      <c r="B1987" t="str">
        <f t="shared" si="146"/>
        <v>JTAG_TMS</v>
      </c>
      <c r="C1987" t="str">
        <f t="shared" si="147"/>
        <v>U1-JTAG_TMS</v>
      </c>
      <c r="D1987" t="str">
        <f t="shared" si="148"/>
        <v>U1-CA112</v>
      </c>
      <c r="E1987" t="s">
        <v>2084</v>
      </c>
      <c r="F1987" t="s">
        <v>3158</v>
      </c>
      <c r="G1987" t="s">
        <v>1286</v>
      </c>
    </row>
    <row r="1988" spans="1:7" x14ac:dyDescent="0.25">
      <c r="A1988" t="str">
        <f t="shared" si="145"/>
        <v>U1-CC102</v>
      </c>
      <c r="B1988" t="str">
        <f t="shared" si="146"/>
        <v>NetTP23_1</v>
      </c>
      <c r="C1988" t="str">
        <f t="shared" si="147"/>
        <v>U1-NetTP23_1</v>
      </c>
      <c r="D1988" t="str">
        <f t="shared" si="148"/>
        <v>U1-CC102</v>
      </c>
      <c r="E1988" t="s">
        <v>2084</v>
      </c>
      <c r="F1988" t="s">
        <v>3159</v>
      </c>
      <c r="G1988" t="s">
        <v>1914</v>
      </c>
    </row>
    <row r="1989" spans="1:7" x14ac:dyDescent="0.25">
      <c r="A1989" t="str">
        <f t="shared" si="145"/>
        <v>U1-CF99</v>
      </c>
      <c r="B1989" t="str">
        <f t="shared" si="146"/>
        <v>PWRMGT_SDA</v>
      </c>
      <c r="C1989" t="str">
        <f t="shared" si="147"/>
        <v>U1-PWRMGT_SDA</v>
      </c>
      <c r="D1989" t="str">
        <f t="shared" si="148"/>
        <v>U1-CF99</v>
      </c>
      <c r="E1989" t="s">
        <v>2084</v>
      </c>
      <c r="F1989" t="s">
        <v>3160</v>
      </c>
      <c r="G1989" t="s">
        <v>2007</v>
      </c>
    </row>
    <row r="1990" spans="1:7" x14ac:dyDescent="0.25">
      <c r="A1990" t="str">
        <f t="shared" ref="A1990:A2053" si="149">$E1990&amp;"-"&amp;$F1990</f>
        <v>U1-CF102</v>
      </c>
      <c r="B1990" t="str">
        <f t="shared" ref="B1990:B2053" si="150">IF(OR(E1990=$A$2,E1990=$B$2,E1990=$C$2,E1990=$D$2),"--",G1990)</f>
        <v>AS_DATA3</v>
      </c>
      <c r="C1990" t="str">
        <f t="shared" ref="C1990:C2053" si="151">$E1990&amp;"-"&amp;$G1990</f>
        <v>U1-AS_DATA3</v>
      </c>
      <c r="D1990" t="str">
        <f t="shared" ref="D1990:D2053" si="152">A1990</f>
        <v>U1-CF102</v>
      </c>
      <c r="E1990" t="s">
        <v>2084</v>
      </c>
      <c r="F1990" t="s">
        <v>3161</v>
      </c>
      <c r="G1990" t="s">
        <v>441</v>
      </c>
    </row>
    <row r="1991" spans="1:7" x14ac:dyDescent="0.25">
      <c r="A1991" t="str">
        <f t="shared" si="149"/>
        <v>U1-CF109</v>
      </c>
      <c r="B1991" t="str">
        <f t="shared" si="150"/>
        <v>PWRMGT_SCL</v>
      </c>
      <c r="C1991" t="str">
        <f t="shared" si="151"/>
        <v>U1-PWRMGT_SCL</v>
      </c>
      <c r="D1991" t="str">
        <f t="shared" si="152"/>
        <v>U1-CF109</v>
      </c>
      <c r="E1991" t="s">
        <v>2084</v>
      </c>
      <c r="F1991" t="s">
        <v>3162</v>
      </c>
      <c r="G1991" t="s">
        <v>2006</v>
      </c>
    </row>
    <row r="1992" spans="1:7" x14ac:dyDescent="0.25">
      <c r="A1992" t="str">
        <f t="shared" si="149"/>
        <v>U1-CF112</v>
      </c>
      <c r="B1992" t="str">
        <f t="shared" si="150"/>
        <v>AS_NCS_MSEL0</v>
      </c>
      <c r="C1992" t="str">
        <f t="shared" si="151"/>
        <v>U1-AS_NCS_MSEL0</v>
      </c>
      <c r="D1992" t="str">
        <f t="shared" si="152"/>
        <v>U1-CF112</v>
      </c>
      <c r="E1992" t="s">
        <v>2084</v>
      </c>
      <c r="F1992" t="s">
        <v>3163</v>
      </c>
      <c r="G1992" t="s">
        <v>443</v>
      </c>
    </row>
    <row r="1993" spans="1:7" x14ac:dyDescent="0.25">
      <c r="A1993" t="str">
        <f t="shared" si="149"/>
        <v>U1-CH99</v>
      </c>
      <c r="B1993" t="str">
        <f t="shared" si="150"/>
        <v>AS_DATA2</v>
      </c>
      <c r="C1993" t="str">
        <f t="shared" si="151"/>
        <v>U1-AS_DATA2</v>
      </c>
      <c r="D1993" t="str">
        <f t="shared" si="152"/>
        <v>U1-CH99</v>
      </c>
      <c r="E1993" t="s">
        <v>2084</v>
      </c>
      <c r="F1993" t="s">
        <v>3164</v>
      </c>
      <c r="G1993" t="s">
        <v>438</v>
      </c>
    </row>
    <row r="1994" spans="1:7" x14ac:dyDescent="0.25">
      <c r="A1994" t="str">
        <f t="shared" si="149"/>
        <v>U1-CH109</v>
      </c>
      <c r="B1994" t="str">
        <f t="shared" si="150"/>
        <v>HPS_COLD_RST</v>
      </c>
      <c r="C1994" t="str">
        <f t="shared" si="151"/>
        <v>U1-HPS_COLD_RST</v>
      </c>
      <c r="D1994" t="str">
        <f t="shared" si="152"/>
        <v>U1-CH109</v>
      </c>
      <c r="E1994" t="s">
        <v>2084</v>
      </c>
      <c r="F1994" t="s">
        <v>3165</v>
      </c>
      <c r="G1994" t="s">
        <v>1241</v>
      </c>
    </row>
    <row r="1995" spans="1:7" x14ac:dyDescent="0.25">
      <c r="A1995" t="str">
        <f t="shared" si="149"/>
        <v>U1-CK113</v>
      </c>
      <c r="B1995" t="str">
        <f t="shared" si="150"/>
        <v>GND</v>
      </c>
      <c r="C1995" t="str">
        <f t="shared" si="151"/>
        <v>U1-GND</v>
      </c>
      <c r="D1995" t="str">
        <f t="shared" si="152"/>
        <v>U1-CK113</v>
      </c>
      <c r="E1995" t="s">
        <v>2084</v>
      </c>
      <c r="F1995" t="s">
        <v>3166</v>
      </c>
      <c r="G1995" t="s">
        <v>294</v>
      </c>
    </row>
    <row r="1996" spans="1:7" x14ac:dyDescent="0.25">
      <c r="A1996" t="str">
        <f t="shared" si="149"/>
        <v>U1-CK116</v>
      </c>
      <c r="B1996" t="str">
        <f t="shared" si="150"/>
        <v>GND</v>
      </c>
      <c r="C1996" t="str">
        <f t="shared" si="151"/>
        <v>U1-GND</v>
      </c>
      <c r="D1996" t="str">
        <f t="shared" si="152"/>
        <v>U1-CK116</v>
      </c>
      <c r="E1996" t="s">
        <v>2084</v>
      </c>
      <c r="F1996" t="s">
        <v>3167</v>
      </c>
      <c r="G1996" t="s">
        <v>294</v>
      </c>
    </row>
    <row r="1997" spans="1:7" x14ac:dyDescent="0.25">
      <c r="A1997" t="str">
        <f t="shared" si="149"/>
        <v>U1-CK119</v>
      </c>
      <c r="B1997" t="str">
        <f t="shared" si="150"/>
        <v>GND</v>
      </c>
      <c r="C1997" t="str">
        <f t="shared" si="151"/>
        <v>U1-GND</v>
      </c>
      <c r="D1997" t="str">
        <f t="shared" si="152"/>
        <v>U1-CK119</v>
      </c>
      <c r="E1997" t="s">
        <v>2084</v>
      </c>
      <c r="F1997" t="s">
        <v>3168</v>
      </c>
      <c r="G1997" t="s">
        <v>294</v>
      </c>
    </row>
    <row r="1998" spans="1:7" x14ac:dyDescent="0.25">
      <c r="A1998" t="str">
        <f t="shared" si="149"/>
        <v>U1-CL103</v>
      </c>
      <c r="B1998" t="str">
        <f t="shared" si="150"/>
        <v>SDM_RREF</v>
      </c>
      <c r="C1998" t="str">
        <f t="shared" si="151"/>
        <v>U1-SDM_RREF</v>
      </c>
      <c r="D1998" t="str">
        <f t="shared" si="152"/>
        <v>U1-CL103</v>
      </c>
      <c r="E1998" t="s">
        <v>2084</v>
      </c>
      <c r="F1998" t="s">
        <v>3169</v>
      </c>
      <c r="G1998" t="s">
        <v>2017</v>
      </c>
    </row>
    <row r="1999" spans="1:7" x14ac:dyDescent="0.25">
      <c r="A1999" t="str">
        <f t="shared" si="149"/>
        <v>U1-CL113</v>
      </c>
      <c r="B1999" t="str">
        <f t="shared" si="150"/>
        <v>GND</v>
      </c>
      <c r="C1999" t="str">
        <f t="shared" si="151"/>
        <v>U1-GND</v>
      </c>
      <c r="D1999" t="str">
        <f t="shared" si="152"/>
        <v>U1-CL113</v>
      </c>
      <c r="E1999" t="s">
        <v>2084</v>
      </c>
      <c r="F1999" t="s">
        <v>3170</v>
      </c>
      <c r="G1999" t="s">
        <v>294</v>
      </c>
    </row>
    <row r="2000" spans="1:7" x14ac:dyDescent="0.25">
      <c r="A2000" t="str">
        <f t="shared" si="149"/>
        <v>U1-CL116</v>
      </c>
      <c r="B2000" t="str">
        <f t="shared" si="150"/>
        <v>GND</v>
      </c>
      <c r="C2000" t="str">
        <f t="shared" si="151"/>
        <v>U1-GND</v>
      </c>
      <c r="D2000" t="str">
        <f t="shared" si="152"/>
        <v>U1-CL116</v>
      </c>
      <c r="E2000" t="s">
        <v>2084</v>
      </c>
      <c r="F2000" t="s">
        <v>3171</v>
      </c>
      <c r="G2000" t="s">
        <v>294</v>
      </c>
    </row>
    <row r="2001" spans="1:7" x14ac:dyDescent="0.25">
      <c r="A2001" t="str">
        <f t="shared" si="149"/>
        <v>U1-CL119</v>
      </c>
      <c r="B2001" t="str">
        <f t="shared" si="150"/>
        <v>GND</v>
      </c>
      <c r="C2001" t="str">
        <f t="shared" si="151"/>
        <v>U1-GND</v>
      </c>
      <c r="D2001" t="str">
        <f t="shared" si="152"/>
        <v>U1-CL119</v>
      </c>
      <c r="E2001" t="s">
        <v>2084</v>
      </c>
      <c r="F2001" t="s">
        <v>3172</v>
      </c>
      <c r="G2001" t="s">
        <v>294</v>
      </c>
    </row>
    <row r="2002" spans="1:7" x14ac:dyDescent="0.25">
      <c r="A2002" t="str">
        <f t="shared" si="149"/>
        <v>U1-AP90</v>
      </c>
      <c r="B2002" t="str">
        <f t="shared" si="150"/>
        <v>0.8V</v>
      </c>
      <c r="C2002" t="str">
        <f t="shared" si="151"/>
        <v>U1-0.8V</v>
      </c>
      <c r="D2002" t="str">
        <f t="shared" si="152"/>
        <v>U1-AP90</v>
      </c>
      <c r="E2002" t="s">
        <v>2084</v>
      </c>
      <c r="F2002" t="s">
        <v>3173</v>
      </c>
      <c r="G2002" t="s">
        <v>295</v>
      </c>
    </row>
    <row r="2003" spans="1:7" x14ac:dyDescent="0.25">
      <c r="A2003" t="str">
        <f t="shared" si="149"/>
        <v>U1-AP93</v>
      </c>
      <c r="B2003" t="str">
        <f t="shared" si="150"/>
        <v>0.8V</v>
      </c>
      <c r="C2003" t="str">
        <f t="shared" si="151"/>
        <v>U1-0.8V</v>
      </c>
      <c r="D2003" t="str">
        <f t="shared" si="152"/>
        <v>U1-AP93</v>
      </c>
      <c r="E2003" t="s">
        <v>2084</v>
      </c>
      <c r="F2003" t="s">
        <v>3174</v>
      </c>
      <c r="G2003" t="s">
        <v>295</v>
      </c>
    </row>
    <row r="2004" spans="1:7" x14ac:dyDescent="0.25">
      <c r="A2004" t="str">
        <f t="shared" si="149"/>
        <v>U1-AR93</v>
      </c>
      <c r="B2004" t="str">
        <f t="shared" si="150"/>
        <v>0.8V</v>
      </c>
      <c r="C2004" t="str">
        <f t="shared" si="151"/>
        <v>U1-0.8V</v>
      </c>
      <c r="D2004" t="str">
        <f t="shared" si="152"/>
        <v>U1-AR93</v>
      </c>
      <c r="E2004" t="s">
        <v>2084</v>
      </c>
      <c r="F2004" t="s">
        <v>3175</v>
      </c>
      <c r="G2004" t="s">
        <v>295</v>
      </c>
    </row>
    <row r="2005" spans="1:7" x14ac:dyDescent="0.25">
      <c r="A2005" t="str">
        <f t="shared" si="149"/>
        <v>U1-AT90</v>
      </c>
      <c r="B2005" t="str">
        <f t="shared" si="150"/>
        <v>0.8V</v>
      </c>
      <c r="C2005" t="str">
        <f t="shared" si="151"/>
        <v>U1-0.8V</v>
      </c>
      <c r="D2005" t="str">
        <f t="shared" si="152"/>
        <v>U1-AT90</v>
      </c>
      <c r="E2005" t="s">
        <v>2084</v>
      </c>
      <c r="F2005" t="s">
        <v>3176</v>
      </c>
      <c r="G2005" t="s">
        <v>295</v>
      </c>
    </row>
    <row r="2006" spans="1:7" x14ac:dyDescent="0.25">
      <c r="A2006" t="str">
        <f t="shared" si="149"/>
        <v>U1-AT93</v>
      </c>
      <c r="B2006" t="str">
        <f t="shared" si="150"/>
        <v>0.8V</v>
      </c>
      <c r="C2006" t="str">
        <f t="shared" si="151"/>
        <v>U1-0.8V</v>
      </c>
      <c r="D2006" t="str">
        <f t="shared" si="152"/>
        <v>U1-AT93</v>
      </c>
      <c r="E2006" t="s">
        <v>2084</v>
      </c>
      <c r="F2006" t="s">
        <v>3177</v>
      </c>
      <c r="G2006" t="s">
        <v>295</v>
      </c>
    </row>
    <row r="2007" spans="1:7" x14ac:dyDescent="0.25">
      <c r="A2007" t="str">
        <f t="shared" si="149"/>
        <v>U1-AU93</v>
      </c>
      <c r="B2007" t="str">
        <f t="shared" si="150"/>
        <v>0.8V</v>
      </c>
      <c r="C2007" t="str">
        <f t="shared" si="151"/>
        <v>U1-0.8V</v>
      </c>
      <c r="D2007" t="str">
        <f t="shared" si="152"/>
        <v>U1-AU93</v>
      </c>
      <c r="E2007" t="s">
        <v>2084</v>
      </c>
      <c r="F2007" t="s">
        <v>3178</v>
      </c>
      <c r="G2007" t="s">
        <v>295</v>
      </c>
    </row>
    <row r="2008" spans="1:7" x14ac:dyDescent="0.25">
      <c r="A2008" t="str">
        <f t="shared" si="149"/>
        <v>U1-AV90</v>
      </c>
      <c r="B2008" t="str">
        <f t="shared" si="150"/>
        <v>0.8V</v>
      </c>
      <c r="C2008" t="str">
        <f t="shared" si="151"/>
        <v>U1-0.8V</v>
      </c>
      <c r="D2008" t="str">
        <f t="shared" si="152"/>
        <v>U1-AV90</v>
      </c>
      <c r="E2008" t="s">
        <v>2084</v>
      </c>
      <c r="F2008" t="s">
        <v>3179</v>
      </c>
      <c r="G2008" t="s">
        <v>295</v>
      </c>
    </row>
    <row r="2009" spans="1:7" x14ac:dyDescent="0.25">
      <c r="A2009" t="str">
        <f t="shared" si="149"/>
        <v>U1-AV93</v>
      </c>
      <c r="B2009" t="str">
        <f t="shared" si="150"/>
        <v>0.8V</v>
      </c>
      <c r="C2009" t="str">
        <f t="shared" si="151"/>
        <v>U1-0.8V</v>
      </c>
      <c r="D2009" t="str">
        <f t="shared" si="152"/>
        <v>U1-AV93</v>
      </c>
      <c r="E2009" t="s">
        <v>2084</v>
      </c>
      <c r="F2009" t="s">
        <v>3180</v>
      </c>
      <c r="G2009" t="s">
        <v>295</v>
      </c>
    </row>
    <row r="2010" spans="1:7" x14ac:dyDescent="0.25">
      <c r="A2010" t="str">
        <f t="shared" si="149"/>
        <v>U1-AW93</v>
      </c>
      <c r="B2010" t="str">
        <f t="shared" si="150"/>
        <v>0.8V</v>
      </c>
      <c r="C2010" t="str">
        <f t="shared" si="151"/>
        <v>U1-0.8V</v>
      </c>
      <c r="D2010" t="str">
        <f t="shared" si="152"/>
        <v>U1-AW93</v>
      </c>
      <c r="E2010" t="s">
        <v>2084</v>
      </c>
      <c r="F2010" t="s">
        <v>3181</v>
      </c>
      <c r="G2010" t="s">
        <v>295</v>
      </c>
    </row>
    <row r="2011" spans="1:7" x14ac:dyDescent="0.25">
      <c r="A2011" t="str">
        <f t="shared" si="149"/>
        <v>U1-AW100</v>
      </c>
      <c r="B2011" t="str">
        <f t="shared" si="150"/>
        <v>GND</v>
      </c>
      <c r="C2011" t="str">
        <f t="shared" si="151"/>
        <v>U1-GND</v>
      </c>
      <c r="D2011" t="str">
        <f t="shared" si="152"/>
        <v>U1-AW100</v>
      </c>
      <c r="E2011" t="s">
        <v>2084</v>
      </c>
      <c r="F2011" t="s">
        <v>3182</v>
      </c>
      <c r="G2011" t="s">
        <v>294</v>
      </c>
    </row>
    <row r="2012" spans="1:7" x14ac:dyDescent="0.25">
      <c r="A2012" t="str">
        <f t="shared" si="149"/>
        <v>U1-AY90</v>
      </c>
      <c r="B2012" t="str">
        <f t="shared" si="150"/>
        <v>0.8V</v>
      </c>
      <c r="C2012" t="str">
        <f t="shared" si="151"/>
        <v>U1-0.8V</v>
      </c>
      <c r="D2012" t="str">
        <f t="shared" si="152"/>
        <v>U1-AY90</v>
      </c>
      <c r="E2012" t="s">
        <v>2084</v>
      </c>
      <c r="F2012" t="s">
        <v>3183</v>
      </c>
      <c r="G2012" t="s">
        <v>295</v>
      </c>
    </row>
    <row r="2013" spans="1:7" x14ac:dyDescent="0.25">
      <c r="A2013" t="str">
        <f t="shared" si="149"/>
        <v>U1-AY93</v>
      </c>
      <c r="B2013" t="str">
        <f t="shared" si="150"/>
        <v>0.8V</v>
      </c>
      <c r="C2013" t="str">
        <f t="shared" si="151"/>
        <v>U1-0.8V</v>
      </c>
      <c r="D2013" t="str">
        <f t="shared" si="152"/>
        <v>U1-AY93</v>
      </c>
      <c r="E2013" t="s">
        <v>2084</v>
      </c>
      <c r="F2013" t="s">
        <v>3184</v>
      </c>
      <c r="G2013" t="s">
        <v>295</v>
      </c>
    </row>
    <row r="2014" spans="1:7" x14ac:dyDescent="0.25">
      <c r="A2014" t="str">
        <f t="shared" si="149"/>
        <v>U1-AY96</v>
      </c>
      <c r="B2014" t="str">
        <f t="shared" si="150"/>
        <v>GND</v>
      </c>
      <c r="C2014" t="str">
        <f t="shared" si="151"/>
        <v>U1-GND</v>
      </c>
      <c r="D2014" t="str">
        <f t="shared" si="152"/>
        <v>U1-AY96</v>
      </c>
      <c r="E2014" t="s">
        <v>2084</v>
      </c>
      <c r="F2014" t="s">
        <v>3185</v>
      </c>
      <c r="G2014" t="s">
        <v>294</v>
      </c>
    </row>
    <row r="2015" spans="1:7" x14ac:dyDescent="0.25">
      <c r="A2015" t="str">
        <f t="shared" si="149"/>
        <v>U1-AY100</v>
      </c>
      <c r="B2015" t="str">
        <f t="shared" si="150"/>
        <v>GND</v>
      </c>
      <c r="C2015" t="str">
        <f t="shared" si="151"/>
        <v>U1-GND</v>
      </c>
      <c r="D2015" t="str">
        <f t="shared" si="152"/>
        <v>U1-AY100</v>
      </c>
      <c r="E2015" t="s">
        <v>2084</v>
      </c>
      <c r="F2015" t="s">
        <v>3186</v>
      </c>
      <c r="G2015" t="s">
        <v>294</v>
      </c>
    </row>
    <row r="2016" spans="1:7" x14ac:dyDescent="0.25">
      <c r="A2016" t="str">
        <f t="shared" si="149"/>
        <v>U1-AY107</v>
      </c>
      <c r="B2016" t="str">
        <f t="shared" si="150"/>
        <v>GND</v>
      </c>
      <c r="C2016" t="str">
        <f t="shared" si="151"/>
        <v>U1-GND</v>
      </c>
      <c r="D2016" t="str">
        <f t="shared" si="152"/>
        <v>U1-AY107</v>
      </c>
      <c r="E2016" t="s">
        <v>2084</v>
      </c>
      <c r="F2016" t="s">
        <v>3187</v>
      </c>
      <c r="G2016" t="s">
        <v>294</v>
      </c>
    </row>
    <row r="2017" spans="1:7" x14ac:dyDescent="0.25">
      <c r="A2017" t="str">
        <f t="shared" si="149"/>
        <v>U1-AY111</v>
      </c>
      <c r="B2017" t="str">
        <f t="shared" si="150"/>
        <v>GND</v>
      </c>
      <c r="C2017" t="str">
        <f t="shared" si="151"/>
        <v>U1-GND</v>
      </c>
      <c r="D2017" t="str">
        <f t="shared" si="152"/>
        <v>U1-AY111</v>
      </c>
      <c r="E2017" t="s">
        <v>2084</v>
      </c>
      <c r="F2017" t="s">
        <v>3188</v>
      </c>
      <c r="G2017" t="s">
        <v>294</v>
      </c>
    </row>
    <row r="2018" spans="1:7" x14ac:dyDescent="0.25">
      <c r="A2018" t="str">
        <f t="shared" si="149"/>
        <v>U1-BA107</v>
      </c>
      <c r="B2018" t="str">
        <f t="shared" si="150"/>
        <v>NetU1_BA107</v>
      </c>
      <c r="C2018" t="str">
        <f t="shared" si="151"/>
        <v>U1-NetU1_BA107</v>
      </c>
      <c r="D2018" t="str">
        <f t="shared" si="152"/>
        <v>U1-BA107</v>
      </c>
      <c r="E2018" t="s">
        <v>2084</v>
      </c>
      <c r="F2018" t="s">
        <v>3189</v>
      </c>
      <c r="G2018" t="s">
        <v>3190</v>
      </c>
    </row>
    <row r="2019" spans="1:7" x14ac:dyDescent="0.25">
      <c r="A2019" t="str">
        <f t="shared" si="149"/>
        <v>U1-BB115</v>
      </c>
      <c r="B2019" t="str">
        <f t="shared" si="150"/>
        <v>GND</v>
      </c>
      <c r="C2019" t="str">
        <f t="shared" si="151"/>
        <v>U1-GND</v>
      </c>
      <c r="D2019" t="str">
        <f t="shared" si="152"/>
        <v>U1-BB115</v>
      </c>
      <c r="E2019" t="s">
        <v>2084</v>
      </c>
      <c r="F2019" t="s">
        <v>3191</v>
      </c>
      <c r="G2019" t="s">
        <v>294</v>
      </c>
    </row>
    <row r="2020" spans="1:7" x14ac:dyDescent="0.25">
      <c r="A2020" t="str">
        <f t="shared" si="149"/>
        <v>U1-BB120</v>
      </c>
      <c r="B2020" t="str">
        <f t="shared" si="150"/>
        <v>GND</v>
      </c>
      <c r="C2020" t="str">
        <f t="shared" si="151"/>
        <v>U1-GND</v>
      </c>
      <c r="D2020" t="str">
        <f t="shared" si="152"/>
        <v>U1-BB120</v>
      </c>
      <c r="E2020" t="s">
        <v>2084</v>
      </c>
      <c r="F2020" t="s">
        <v>3192</v>
      </c>
      <c r="G2020" t="s">
        <v>294</v>
      </c>
    </row>
    <row r="2021" spans="1:7" x14ac:dyDescent="0.25">
      <c r="A2021" t="str">
        <f t="shared" si="149"/>
        <v>U1-BC107</v>
      </c>
      <c r="B2021" t="str">
        <f t="shared" si="150"/>
        <v>GND</v>
      </c>
      <c r="C2021" t="str">
        <f t="shared" si="151"/>
        <v>U1-GND</v>
      </c>
      <c r="D2021" t="str">
        <f t="shared" si="152"/>
        <v>U1-BC107</v>
      </c>
      <c r="E2021" t="s">
        <v>2084</v>
      </c>
      <c r="F2021" t="s">
        <v>3193</v>
      </c>
      <c r="G2021" t="s">
        <v>294</v>
      </c>
    </row>
    <row r="2022" spans="1:7" x14ac:dyDescent="0.25">
      <c r="A2022" t="str">
        <f t="shared" si="149"/>
        <v>U1-BC111</v>
      </c>
      <c r="B2022" t="str">
        <f t="shared" si="150"/>
        <v>GND</v>
      </c>
      <c r="C2022" t="str">
        <f t="shared" si="151"/>
        <v>U1-GND</v>
      </c>
      <c r="D2022" t="str">
        <f t="shared" si="152"/>
        <v>U1-BC111</v>
      </c>
      <c r="E2022" t="s">
        <v>2084</v>
      </c>
      <c r="F2022" t="s">
        <v>3194</v>
      </c>
      <c r="G2022" t="s">
        <v>294</v>
      </c>
    </row>
    <row r="2023" spans="1:7" x14ac:dyDescent="0.25">
      <c r="A2023" t="str">
        <f t="shared" si="149"/>
        <v>U1-BF133</v>
      </c>
      <c r="B2023" t="str">
        <f t="shared" si="150"/>
        <v>GND</v>
      </c>
      <c r="C2023" t="str">
        <f t="shared" si="151"/>
        <v>U1-GND</v>
      </c>
      <c r="D2023" t="str">
        <f t="shared" si="152"/>
        <v>U1-BF133</v>
      </c>
      <c r="E2023" t="s">
        <v>2084</v>
      </c>
      <c r="F2023" t="s">
        <v>3195</v>
      </c>
      <c r="G2023" t="s">
        <v>294</v>
      </c>
    </row>
    <row r="2024" spans="1:7" x14ac:dyDescent="0.25">
      <c r="A2024" t="str">
        <f t="shared" si="149"/>
        <v>U1-BF135</v>
      </c>
      <c r="B2024" t="str">
        <f t="shared" si="150"/>
        <v>GND</v>
      </c>
      <c r="C2024" t="str">
        <f t="shared" si="151"/>
        <v>U1-GND</v>
      </c>
      <c r="D2024" t="str">
        <f t="shared" si="152"/>
        <v>U1-BF135</v>
      </c>
      <c r="E2024" t="s">
        <v>2084</v>
      </c>
      <c r="F2024" t="s">
        <v>3196</v>
      </c>
      <c r="G2024" t="s">
        <v>294</v>
      </c>
    </row>
    <row r="2025" spans="1:7" x14ac:dyDescent="0.25">
      <c r="A2025" t="str">
        <f t="shared" si="149"/>
        <v>U1-BG126</v>
      </c>
      <c r="B2025" t="str">
        <f t="shared" si="150"/>
        <v>NetU1_BG126</v>
      </c>
      <c r="C2025" t="str">
        <f t="shared" si="151"/>
        <v>U1-NetU1_BG126</v>
      </c>
      <c r="D2025" t="str">
        <f t="shared" si="152"/>
        <v>U1-BG126</v>
      </c>
      <c r="E2025" t="s">
        <v>2084</v>
      </c>
      <c r="F2025" t="s">
        <v>3197</v>
      </c>
      <c r="G2025" t="s">
        <v>3198</v>
      </c>
    </row>
    <row r="2026" spans="1:7" x14ac:dyDescent="0.25">
      <c r="A2026" t="str">
        <f t="shared" si="149"/>
        <v>U1-BG129</v>
      </c>
      <c r="B2026" t="str">
        <f t="shared" si="150"/>
        <v>NetU1_BG129</v>
      </c>
      <c r="C2026" t="str">
        <f t="shared" si="151"/>
        <v>U1-NetU1_BG129</v>
      </c>
      <c r="D2026" t="str">
        <f t="shared" si="152"/>
        <v>U1-BG129</v>
      </c>
      <c r="E2026" t="s">
        <v>2084</v>
      </c>
      <c r="F2026" t="s">
        <v>3199</v>
      </c>
      <c r="G2026" t="s">
        <v>3200</v>
      </c>
    </row>
    <row r="2027" spans="1:7" x14ac:dyDescent="0.25">
      <c r="A2027" t="str">
        <f t="shared" si="149"/>
        <v>U1-BJ133</v>
      </c>
      <c r="B2027" t="str">
        <f t="shared" si="150"/>
        <v>GND</v>
      </c>
      <c r="C2027" t="str">
        <f t="shared" si="151"/>
        <v>U1-GND</v>
      </c>
      <c r="D2027" t="str">
        <f t="shared" si="152"/>
        <v>U1-BJ133</v>
      </c>
      <c r="E2027" t="s">
        <v>2084</v>
      </c>
      <c r="F2027" t="s">
        <v>3201</v>
      </c>
      <c r="G2027" t="s">
        <v>294</v>
      </c>
    </row>
    <row r="2028" spans="1:7" x14ac:dyDescent="0.25">
      <c r="A2028" t="str">
        <f t="shared" si="149"/>
        <v>U1-BJ135</v>
      </c>
      <c r="B2028" t="str">
        <f t="shared" si="150"/>
        <v>GND</v>
      </c>
      <c r="C2028" t="str">
        <f t="shared" si="151"/>
        <v>U1-GND</v>
      </c>
      <c r="D2028" t="str">
        <f t="shared" si="152"/>
        <v>U1-BJ135</v>
      </c>
      <c r="E2028" t="s">
        <v>2084</v>
      </c>
      <c r="F2028" t="s">
        <v>3202</v>
      </c>
      <c r="G2028" t="s">
        <v>294</v>
      </c>
    </row>
    <row r="2029" spans="1:7" x14ac:dyDescent="0.25">
      <c r="A2029" t="str">
        <f t="shared" si="149"/>
        <v>U1-BL126</v>
      </c>
      <c r="B2029" t="str">
        <f t="shared" si="150"/>
        <v>NetU1_BL126</v>
      </c>
      <c r="C2029" t="str">
        <f t="shared" si="151"/>
        <v>U1-NetU1_BL126</v>
      </c>
      <c r="D2029" t="str">
        <f t="shared" si="152"/>
        <v>U1-BL126</v>
      </c>
      <c r="E2029" t="s">
        <v>2084</v>
      </c>
      <c r="F2029" t="s">
        <v>3203</v>
      </c>
      <c r="G2029" t="s">
        <v>3204</v>
      </c>
    </row>
    <row r="2030" spans="1:7" x14ac:dyDescent="0.25">
      <c r="A2030" t="str">
        <f t="shared" si="149"/>
        <v>U1-BL129</v>
      </c>
      <c r="B2030" t="str">
        <f t="shared" si="150"/>
        <v>NetU1_BL129</v>
      </c>
      <c r="C2030" t="str">
        <f t="shared" si="151"/>
        <v>U1-NetU1_BL129</v>
      </c>
      <c r="D2030" t="str">
        <f t="shared" si="152"/>
        <v>U1-BL129</v>
      </c>
      <c r="E2030" t="s">
        <v>2084</v>
      </c>
      <c r="F2030" t="s">
        <v>3205</v>
      </c>
      <c r="G2030" t="s">
        <v>3206</v>
      </c>
    </row>
    <row r="2031" spans="1:7" x14ac:dyDescent="0.25">
      <c r="A2031" t="str">
        <f t="shared" si="149"/>
        <v>U1-BN133</v>
      </c>
      <c r="B2031" t="str">
        <f t="shared" si="150"/>
        <v>GND</v>
      </c>
      <c r="C2031" t="str">
        <f t="shared" si="151"/>
        <v>U1-GND</v>
      </c>
      <c r="D2031" t="str">
        <f t="shared" si="152"/>
        <v>U1-BN133</v>
      </c>
      <c r="E2031" t="s">
        <v>2084</v>
      </c>
      <c r="F2031" t="s">
        <v>3207</v>
      </c>
      <c r="G2031" t="s">
        <v>294</v>
      </c>
    </row>
    <row r="2032" spans="1:7" x14ac:dyDescent="0.25">
      <c r="A2032" t="str">
        <f t="shared" si="149"/>
        <v>U1-BN135</v>
      </c>
      <c r="B2032" t="str">
        <f t="shared" si="150"/>
        <v>GND</v>
      </c>
      <c r="C2032" t="str">
        <f t="shared" si="151"/>
        <v>U1-GND</v>
      </c>
      <c r="D2032" t="str">
        <f t="shared" si="152"/>
        <v>U1-BN135</v>
      </c>
      <c r="E2032" t="s">
        <v>2084</v>
      </c>
      <c r="F2032" t="s">
        <v>3208</v>
      </c>
      <c r="G2032" t="s">
        <v>294</v>
      </c>
    </row>
    <row r="2033" spans="1:7" x14ac:dyDescent="0.25">
      <c r="A2033" t="str">
        <f t="shared" si="149"/>
        <v>U1-BT126</v>
      </c>
      <c r="B2033" t="str">
        <f t="shared" si="150"/>
        <v>NetU1_BT126</v>
      </c>
      <c r="C2033" t="str">
        <f t="shared" si="151"/>
        <v>U1-NetU1_BT126</v>
      </c>
      <c r="D2033" t="str">
        <f t="shared" si="152"/>
        <v>U1-BT126</v>
      </c>
      <c r="E2033" t="s">
        <v>2084</v>
      </c>
      <c r="F2033" t="s">
        <v>3209</v>
      </c>
      <c r="G2033" t="s">
        <v>3210</v>
      </c>
    </row>
    <row r="2034" spans="1:7" x14ac:dyDescent="0.25">
      <c r="A2034" t="str">
        <f t="shared" si="149"/>
        <v>U1-BT129</v>
      </c>
      <c r="B2034" t="str">
        <f t="shared" si="150"/>
        <v>NetU1_BT129</v>
      </c>
      <c r="C2034" t="str">
        <f t="shared" si="151"/>
        <v>U1-NetU1_BT129</v>
      </c>
      <c r="D2034" t="str">
        <f t="shared" si="152"/>
        <v>U1-BT129</v>
      </c>
      <c r="E2034" t="s">
        <v>2084</v>
      </c>
      <c r="F2034" t="s">
        <v>3211</v>
      </c>
      <c r="G2034" t="s">
        <v>3212</v>
      </c>
    </row>
    <row r="2035" spans="1:7" x14ac:dyDescent="0.25">
      <c r="A2035" t="str">
        <f t="shared" si="149"/>
        <v>U1-BV133</v>
      </c>
      <c r="B2035" t="str">
        <f t="shared" si="150"/>
        <v>GND</v>
      </c>
      <c r="C2035" t="str">
        <f t="shared" si="151"/>
        <v>U1-GND</v>
      </c>
      <c r="D2035" t="str">
        <f t="shared" si="152"/>
        <v>U1-BV133</v>
      </c>
      <c r="E2035" t="s">
        <v>2084</v>
      </c>
      <c r="F2035" t="s">
        <v>3213</v>
      </c>
      <c r="G2035" t="s">
        <v>294</v>
      </c>
    </row>
    <row r="2036" spans="1:7" x14ac:dyDescent="0.25">
      <c r="A2036" t="str">
        <f t="shared" si="149"/>
        <v>U1-BV135</v>
      </c>
      <c r="B2036" t="str">
        <f t="shared" si="150"/>
        <v>GND</v>
      </c>
      <c r="C2036" t="str">
        <f t="shared" si="151"/>
        <v>U1-GND</v>
      </c>
      <c r="D2036" t="str">
        <f t="shared" si="152"/>
        <v>U1-BV135</v>
      </c>
      <c r="E2036" t="s">
        <v>2084</v>
      </c>
      <c r="F2036" t="s">
        <v>3214</v>
      </c>
      <c r="G2036" t="s">
        <v>294</v>
      </c>
    </row>
    <row r="2037" spans="1:7" x14ac:dyDescent="0.25">
      <c r="A2037" t="str">
        <f t="shared" si="149"/>
        <v>U1-BY126</v>
      </c>
      <c r="B2037" t="str">
        <f t="shared" si="150"/>
        <v>NetU1_BY126</v>
      </c>
      <c r="C2037" t="str">
        <f t="shared" si="151"/>
        <v>U1-NetU1_BY126</v>
      </c>
      <c r="D2037" t="str">
        <f t="shared" si="152"/>
        <v>U1-BY126</v>
      </c>
      <c r="E2037" t="s">
        <v>2084</v>
      </c>
      <c r="F2037" t="s">
        <v>3215</v>
      </c>
      <c r="G2037" t="s">
        <v>3216</v>
      </c>
    </row>
    <row r="2038" spans="1:7" x14ac:dyDescent="0.25">
      <c r="A2038" t="str">
        <f t="shared" si="149"/>
        <v>U1-BY129</v>
      </c>
      <c r="B2038" t="str">
        <f t="shared" si="150"/>
        <v>NetU1_BY129</v>
      </c>
      <c r="C2038" t="str">
        <f t="shared" si="151"/>
        <v>U1-NetU1_BY129</v>
      </c>
      <c r="D2038" t="str">
        <f t="shared" si="152"/>
        <v>U1-BY129</v>
      </c>
      <c r="E2038" t="s">
        <v>2084</v>
      </c>
      <c r="F2038" t="s">
        <v>3217</v>
      </c>
      <c r="G2038" t="s">
        <v>3218</v>
      </c>
    </row>
    <row r="2039" spans="1:7" x14ac:dyDescent="0.25">
      <c r="A2039" t="str">
        <f t="shared" si="149"/>
        <v>U1-BB40</v>
      </c>
      <c r="B2039" t="str">
        <f t="shared" si="150"/>
        <v>1.8VD</v>
      </c>
      <c r="C2039" t="str">
        <f t="shared" si="151"/>
        <v>U1-1.8VD</v>
      </c>
      <c r="D2039" t="str">
        <f t="shared" si="152"/>
        <v>U1-BB40</v>
      </c>
      <c r="E2039" t="s">
        <v>2084</v>
      </c>
      <c r="F2039" t="s">
        <v>3219</v>
      </c>
      <c r="G2039" t="s">
        <v>320</v>
      </c>
    </row>
    <row r="2040" spans="1:7" x14ac:dyDescent="0.25">
      <c r="A2040" t="str">
        <f t="shared" si="149"/>
        <v>U1-BB43</v>
      </c>
      <c r="B2040" t="str">
        <f t="shared" si="150"/>
        <v>1.8VD</v>
      </c>
      <c r="C2040" t="str">
        <f t="shared" si="151"/>
        <v>U1-1.8VD</v>
      </c>
      <c r="D2040" t="str">
        <f t="shared" si="152"/>
        <v>U1-BB43</v>
      </c>
      <c r="E2040" t="s">
        <v>2084</v>
      </c>
      <c r="F2040" t="s">
        <v>3220</v>
      </c>
      <c r="G2040" t="s">
        <v>320</v>
      </c>
    </row>
    <row r="2041" spans="1:7" x14ac:dyDescent="0.25">
      <c r="A2041" t="str">
        <f t="shared" si="149"/>
        <v>U1-BC43</v>
      </c>
      <c r="B2041" t="str">
        <f t="shared" si="150"/>
        <v>1.8VD</v>
      </c>
      <c r="C2041" t="str">
        <f t="shared" si="151"/>
        <v>U1-1.8VD</v>
      </c>
      <c r="D2041" t="str">
        <f t="shared" si="152"/>
        <v>U1-BC43</v>
      </c>
      <c r="E2041" t="s">
        <v>2084</v>
      </c>
      <c r="F2041" t="s">
        <v>3221</v>
      </c>
      <c r="G2041" t="s">
        <v>320</v>
      </c>
    </row>
    <row r="2042" spans="1:7" x14ac:dyDescent="0.25">
      <c r="A2042" t="str">
        <f t="shared" si="149"/>
        <v>U1-BD43</v>
      </c>
      <c r="B2042" t="str">
        <f t="shared" si="150"/>
        <v>1.8VD</v>
      </c>
      <c r="C2042" t="str">
        <f t="shared" si="151"/>
        <v>U1-1.8VD</v>
      </c>
      <c r="D2042" t="str">
        <f t="shared" si="152"/>
        <v>U1-BD43</v>
      </c>
      <c r="E2042" t="s">
        <v>2084</v>
      </c>
      <c r="F2042" t="s">
        <v>3222</v>
      </c>
      <c r="G2042" t="s">
        <v>320</v>
      </c>
    </row>
    <row r="2043" spans="1:7" x14ac:dyDescent="0.25">
      <c r="A2043" t="str">
        <f t="shared" si="149"/>
        <v>U1-BE21</v>
      </c>
      <c r="B2043" t="str">
        <f t="shared" si="150"/>
        <v>HDMI_D4</v>
      </c>
      <c r="C2043" t="str">
        <f t="shared" si="151"/>
        <v>U1-HDMI_D4</v>
      </c>
      <c r="D2043" t="str">
        <f t="shared" si="152"/>
        <v>U1-BE21</v>
      </c>
      <c r="E2043" t="s">
        <v>2084</v>
      </c>
      <c r="F2043" t="s">
        <v>3223</v>
      </c>
      <c r="G2043" t="s">
        <v>1172</v>
      </c>
    </row>
    <row r="2044" spans="1:7" x14ac:dyDescent="0.25">
      <c r="A2044" t="str">
        <f t="shared" si="149"/>
        <v>U1-BE25</v>
      </c>
      <c r="B2044" t="str">
        <f t="shared" si="150"/>
        <v>HDMI_D7</v>
      </c>
      <c r="C2044" t="str">
        <f t="shared" si="151"/>
        <v>U1-HDMI_D7</v>
      </c>
      <c r="D2044" t="str">
        <f t="shared" si="152"/>
        <v>U1-BE25</v>
      </c>
      <c r="E2044" t="s">
        <v>2084</v>
      </c>
      <c r="F2044" t="s">
        <v>3224</v>
      </c>
      <c r="G2044" t="s">
        <v>1181</v>
      </c>
    </row>
    <row r="2045" spans="1:7" x14ac:dyDescent="0.25">
      <c r="A2045" t="str">
        <f t="shared" si="149"/>
        <v>U1-BE29</v>
      </c>
      <c r="B2045" t="str">
        <f t="shared" si="150"/>
        <v>HDMI_D23</v>
      </c>
      <c r="C2045" t="str">
        <f t="shared" si="151"/>
        <v>U1-HDMI_D23</v>
      </c>
      <c r="D2045" t="str">
        <f t="shared" si="152"/>
        <v>U1-BE29</v>
      </c>
      <c r="E2045" t="s">
        <v>2084</v>
      </c>
      <c r="F2045" t="s">
        <v>3225</v>
      </c>
      <c r="G2045" t="s">
        <v>1166</v>
      </c>
    </row>
    <row r="2046" spans="1:7" x14ac:dyDescent="0.25">
      <c r="A2046" t="str">
        <f t="shared" si="149"/>
        <v>U1-BE43</v>
      </c>
      <c r="B2046" t="str">
        <f t="shared" si="150"/>
        <v>HDMI_D17</v>
      </c>
      <c r="C2046" t="str">
        <f t="shared" si="151"/>
        <v>U1-HDMI_D17</v>
      </c>
      <c r="D2046" t="str">
        <f t="shared" si="152"/>
        <v>U1-BE43</v>
      </c>
      <c r="E2046" t="s">
        <v>2084</v>
      </c>
      <c r="F2046" t="s">
        <v>3226</v>
      </c>
      <c r="G2046" t="s">
        <v>1145</v>
      </c>
    </row>
    <row r="2047" spans="1:7" x14ac:dyDescent="0.25">
      <c r="A2047" t="str">
        <f t="shared" si="149"/>
        <v>U1-BF16</v>
      </c>
      <c r="B2047" t="str">
        <f t="shared" si="150"/>
        <v>HDMI_INT</v>
      </c>
      <c r="C2047" t="str">
        <f t="shared" si="151"/>
        <v>U1-HDMI_INT</v>
      </c>
      <c r="D2047" t="str">
        <f t="shared" si="152"/>
        <v>U1-BF16</v>
      </c>
      <c r="E2047" t="s">
        <v>2084</v>
      </c>
      <c r="F2047" t="s">
        <v>3227</v>
      </c>
      <c r="G2047" t="s">
        <v>1202</v>
      </c>
    </row>
    <row r="2048" spans="1:7" x14ac:dyDescent="0.25">
      <c r="A2048" t="str">
        <f t="shared" si="149"/>
        <v>U1-BF21</v>
      </c>
      <c r="B2048" t="str">
        <f t="shared" si="150"/>
        <v>HDMI_D3</v>
      </c>
      <c r="C2048" t="str">
        <f t="shared" si="151"/>
        <v>U1-HDMI_D3</v>
      </c>
      <c r="D2048" t="str">
        <f t="shared" si="152"/>
        <v>U1-BF21</v>
      </c>
      <c r="E2048" t="s">
        <v>2084</v>
      </c>
      <c r="F2048" t="s">
        <v>3228</v>
      </c>
      <c r="G2048" t="s">
        <v>1169</v>
      </c>
    </row>
    <row r="2049" spans="1:7" x14ac:dyDescent="0.25">
      <c r="A2049" t="str">
        <f t="shared" si="149"/>
        <v>U1-BF25</v>
      </c>
      <c r="B2049" t="str">
        <f t="shared" si="150"/>
        <v>CEC_CLK</v>
      </c>
      <c r="C2049" t="str">
        <f t="shared" si="151"/>
        <v>U1-CEC_CLK</v>
      </c>
      <c r="D2049" t="str">
        <f t="shared" si="152"/>
        <v>U1-BF25</v>
      </c>
      <c r="E2049" t="s">
        <v>2084</v>
      </c>
      <c r="F2049" t="s">
        <v>3229</v>
      </c>
      <c r="G2049" t="s">
        <v>475</v>
      </c>
    </row>
    <row r="2050" spans="1:7" x14ac:dyDescent="0.25">
      <c r="A2050" t="str">
        <f t="shared" si="149"/>
        <v>U1-BF29</v>
      </c>
      <c r="B2050" t="str">
        <f t="shared" si="150"/>
        <v>HDMI_D21</v>
      </c>
      <c r="C2050" t="str">
        <f t="shared" si="151"/>
        <v>U1-HDMI_D21</v>
      </c>
      <c r="D2050" t="str">
        <f t="shared" si="152"/>
        <v>U1-BF29</v>
      </c>
      <c r="E2050" t="s">
        <v>2084</v>
      </c>
      <c r="F2050" t="s">
        <v>3230</v>
      </c>
      <c r="G2050" t="s">
        <v>1160</v>
      </c>
    </row>
    <row r="2051" spans="1:7" x14ac:dyDescent="0.25">
      <c r="A2051" t="str">
        <f t="shared" si="149"/>
        <v>U1-BF32</v>
      </c>
      <c r="B2051" t="str">
        <f t="shared" si="150"/>
        <v>HDMI_D0</v>
      </c>
      <c r="C2051" t="str">
        <f t="shared" si="151"/>
        <v>U1-HDMI_D0</v>
      </c>
      <c r="D2051" t="str">
        <f t="shared" si="152"/>
        <v>U1-BF32</v>
      </c>
      <c r="E2051" t="s">
        <v>2084</v>
      </c>
      <c r="F2051" t="s">
        <v>3231</v>
      </c>
      <c r="G2051" t="s">
        <v>1118</v>
      </c>
    </row>
    <row r="2052" spans="1:7" x14ac:dyDescent="0.25">
      <c r="A2052" t="str">
        <f t="shared" si="149"/>
        <v>U1-BF36</v>
      </c>
      <c r="B2052" t="str">
        <f t="shared" si="150"/>
        <v>HDMI_D16</v>
      </c>
      <c r="C2052" t="str">
        <f t="shared" si="151"/>
        <v>U1-HDMI_D16</v>
      </c>
      <c r="D2052" t="str">
        <f t="shared" si="152"/>
        <v>U1-BF36</v>
      </c>
      <c r="E2052" t="s">
        <v>2084</v>
      </c>
      <c r="F2052" t="s">
        <v>3232</v>
      </c>
      <c r="G2052" t="s">
        <v>1142</v>
      </c>
    </row>
    <row r="2053" spans="1:7" x14ac:dyDescent="0.25">
      <c r="A2053" t="str">
        <f t="shared" si="149"/>
        <v>U1-BF40</v>
      </c>
      <c r="B2053" t="str">
        <f t="shared" si="150"/>
        <v>HDMI_D22</v>
      </c>
      <c r="C2053" t="str">
        <f t="shared" si="151"/>
        <v>U1-HDMI_D22</v>
      </c>
      <c r="D2053" t="str">
        <f t="shared" si="152"/>
        <v>U1-BF40</v>
      </c>
      <c r="E2053" t="s">
        <v>2084</v>
      </c>
      <c r="F2053" t="s">
        <v>3233</v>
      </c>
      <c r="G2053" t="s">
        <v>1163</v>
      </c>
    </row>
    <row r="2054" spans="1:7" x14ac:dyDescent="0.25">
      <c r="A2054" t="str">
        <f t="shared" ref="A2054:A2117" si="153">$E2054&amp;"-"&amp;$F2054</f>
        <v>U1-BH19</v>
      </c>
      <c r="B2054" t="str">
        <f t="shared" ref="B2054:B2117" si="154">IF(OR(E2054=$A$2,E2054=$B$2,E2054=$C$2,E2054=$D$2),"--",G2054)</f>
        <v>HDMI_VS</v>
      </c>
      <c r="C2054" t="str">
        <f t="shared" ref="C2054:C2117" si="155">$E2054&amp;"-"&amp;$G2054</f>
        <v>U1-HDMI_VS</v>
      </c>
      <c r="D2054" t="str">
        <f t="shared" ref="D2054:D2117" si="156">A2054</f>
        <v>U1-BH19</v>
      </c>
      <c r="E2054" t="s">
        <v>2084</v>
      </c>
      <c r="F2054" t="s">
        <v>3234</v>
      </c>
      <c r="G2054" t="s">
        <v>1232</v>
      </c>
    </row>
    <row r="2055" spans="1:7" x14ac:dyDescent="0.25">
      <c r="A2055" t="str">
        <f t="shared" si="153"/>
        <v>U1-BH28</v>
      </c>
      <c r="B2055" t="str">
        <f t="shared" si="154"/>
        <v>HDMI_D15</v>
      </c>
      <c r="C2055" t="str">
        <f t="shared" si="155"/>
        <v>U1-HDMI_D15</v>
      </c>
      <c r="D2055" t="str">
        <f t="shared" si="156"/>
        <v>U1-BH28</v>
      </c>
      <c r="E2055" t="s">
        <v>2084</v>
      </c>
      <c r="F2055" t="s">
        <v>3235</v>
      </c>
      <c r="G2055" t="s">
        <v>1139</v>
      </c>
    </row>
    <row r="2056" spans="1:7" x14ac:dyDescent="0.25">
      <c r="A2056" t="str">
        <f t="shared" si="153"/>
        <v>U1-BK19</v>
      </c>
      <c r="B2056" t="str">
        <f t="shared" si="154"/>
        <v>HDMI_DE</v>
      </c>
      <c r="C2056" t="str">
        <f t="shared" si="155"/>
        <v>U1-HDMI_DE</v>
      </c>
      <c r="D2056" t="str">
        <f t="shared" si="156"/>
        <v>U1-BK19</v>
      </c>
      <c r="E2056" t="s">
        <v>2084</v>
      </c>
      <c r="F2056" t="s">
        <v>3236</v>
      </c>
      <c r="G2056" t="s">
        <v>1190</v>
      </c>
    </row>
    <row r="2057" spans="1:7" x14ac:dyDescent="0.25">
      <c r="A2057" t="str">
        <f t="shared" si="153"/>
        <v>U1-BK22</v>
      </c>
      <c r="B2057" t="str">
        <f t="shared" si="154"/>
        <v>DBG_TXD</v>
      </c>
      <c r="C2057" t="str">
        <f t="shared" si="155"/>
        <v>U1-DBG_TXD</v>
      </c>
      <c r="D2057" t="str">
        <f t="shared" si="156"/>
        <v>U1-BK22</v>
      </c>
      <c r="E2057" t="s">
        <v>2084</v>
      </c>
      <c r="F2057" t="s">
        <v>3237</v>
      </c>
      <c r="G2057" t="s">
        <v>744</v>
      </c>
    </row>
    <row r="2058" spans="1:7" x14ac:dyDescent="0.25">
      <c r="A2058" t="str">
        <f t="shared" si="153"/>
        <v>U1-BK28</v>
      </c>
      <c r="B2058" t="str">
        <f t="shared" si="154"/>
        <v>HDMI_D14</v>
      </c>
      <c r="C2058" t="str">
        <f t="shared" si="155"/>
        <v>U1-HDMI_D14</v>
      </c>
      <c r="D2058" t="str">
        <f t="shared" si="156"/>
        <v>U1-BK28</v>
      </c>
      <c r="E2058" t="s">
        <v>2084</v>
      </c>
      <c r="F2058" t="s">
        <v>3238</v>
      </c>
      <c r="G2058" t="s">
        <v>1136</v>
      </c>
    </row>
    <row r="2059" spans="1:7" x14ac:dyDescent="0.25">
      <c r="A2059" t="str">
        <f t="shared" si="153"/>
        <v>U1-BK31</v>
      </c>
      <c r="B2059" t="str">
        <f t="shared" si="154"/>
        <v>HDMI_CLK</v>
      </c>
      <c r="C2059" t="str">
        <f t="shared" si="155"/>
        <v>U1-HDMI_CLK</v>
      </c>
      <c r="D2059" t="str">
        <f t="shared" si="156"/>
        <v>U1-BK31</v>
      </c>
      <c r="E2059" t="s">
        <v>2084</v>
      </c>
      <c r="F2059" t="s">
        <v>3239</v>
      </c>
      <c r="G2059" t="s">
        <v>1115</v>
      </c>
    </row>
    <row r="2060" spans="1:7" x14ac:dyDescent="0.25">
      <c r="A2060" t="str">
        <f t="shared" si="153"/>
        <v>U1-BM19</v>
      </c>
      <c r="B2060" t="str">
        <f t="shared" si="154"/>
        <v>FPGA_SPI_CS</v>
      </c>
      <c r="C2060" t="str">
        <f t="shared" si="155"/>
        <v>U1-FPGA_SPI_CS</v>
      </c>
      <c r="D2060" t="str">
        <f t="shared" si="156"/>
        <v>U1-BM19</v>
      </c>
      <c r="E2060" t="s">
        <v>2084</v>
      </c>
      <c r="F2060" t="s">
        <v>3240</v>
      </c>
      <c r="G2060" t="s">
        <v>1085</v>
      </c>
    </row>
    <row r="2061" spans="1:7" x14ac:dyDescent="0.25">
      <c r="A2061" t="str">
        <f t="shared" si="153"/>
        <v>U1-BM22</v>
      </c>
      <c r="B2061" t="str">
        <f t="shared" si="154"/>
        <v>HDMI_D2</v>
      </c>
      <c r="C2061" t="str">
        <f t="shared" si="155"/>
        <v>U1-HDMI_D2</v>
      </c>
      <c r="D2061" t="str">
        <f t="shared" si="156"/>
        <v>U1-BM22</v>
      </c>
      <c r="E2061" t="s">
        <v>2084</v>
      </c>
      <c r="F2061" t="s">
        <v>3241</v>
      </c>
      <c r="G2061" t="s">
        <v>1154</v>
      </c>
    </row>
    <row r="2062" spans="1:7" x14ac:dyDescent="0.25">
      <c r="A2062" t="str">
        <f t="shared" si="153"/>
        <v>U1-BM28</v>
      </c>
      <c r="B2062" t="str">
        <f t="shared" si="154"/>
        <v>HDMI_D13</v>
      </c>
      <c r="C2062" t="str">
        <f t="shared" si="155"/>
        <v>U1-HDMI_D13</v>
      </c>
      <c r="D2062" t="str">
        <f t="shared" si="156"/>
        <v>U1-BM28</v>
      </c>
      <c r="E2062" t="s">
        <v>2084</v>
      </c>
      <c r="F2062" t="s">
        <v>3242</v>
      </c>
      <c r="G2062" t="s">
        <v>1133</v>
      </c>
    </row>
    <row r="2063" spans="1:7" x14ac:dyDescent="0.25">
      <c r="A2063" t="str">
        <f t="shared" si="153"/>
        <v>U1-BM31</v>
      </c>
      <c r="B2063" t="str">
        <f t="shared" si="154"/>
        <v>HDMI_D11</v>
      </c>
      <c r="C2063" t="str">
        <f t="shared" si="155"/>
        <v>U1-HDMI_D11</v>
      </c>
      <c r="D2063" t="str">
        <f t="shared" si="156"/>
        <v>U1-BM31</v>
      </c>
      <c r="E2063" t="s">
        <v>2084</v>
      </c>
      <c r="F2063" t="s">
        <v>3243</v>
      </c>
      <c r="G2063" t="s">
        <v>1127</v>
      </c>
    </row>
    <row r="2064" spans="1:7" x14ac:dyDescent="0.25">
      <c r="A2064" t="str">
        <f t="shared" si="153"/>
        <v>U1-BP22</v>
      </c>
      <c r="B2064" t="str">
        <f t="shared" si="154"/>
        <v>HDMI_D5</v>
      </c>
      <c r="C2064" t="str">
        <f t="shared" si="155"/>
        <v>U1-HDMI_D5</v>
      </c>
      <c r="D2064" t="str">
        <f t="shared" si="156"/>
        <v>U1-BP22</v>
      </c>
      <c r="E2064" t="s">
        <v>2084</v>
      </c>
      <c r="F2064" t="s">
        <v>3244</v>
      </c>
      <c r="G2064" t="s">
        <v>1175</v>
      </c>
    </row>
    <row r="2065" spans="1:7" x14ac:dyDescent="0.25">
      <c r="A2065" t="str">
        <f t="shared" si="153"/>
        <v>U1-BP31</v>
      </c>
      <c r="B2065" t="str">
        <f t="shared" si="154"/>
        <v>HDMI_D19</v>
      </c>
      <c r="C2065" t="str">
        <f t="shared" si="155"/>
        <v>U1-HDMI_D19</v>
      </c>
      <c r="D2065" t="str">
        <f t="shared" si="156"/>
        <v>U1-BP31</v>
      </c>
      <c r="E2065" t="s">
        <v>2084</v>
      </c>
      <c r="F2065" t="s">
        <v>3245</v>
      </c>
      <c r="G2065" t="s">
        <v>1151</v>
      </c>
    </row>
    <row r="2066" spans="1:7" x14ac:dyDescent="0.25">
      <c r="A2066" t="str">
        <f t="shared" si="153"/>
        <v>U1-BR19</v>
      </c>
      <c r="B2066" t="str">
        <f t="shared" si="154"/>
        <v>FPGA_SPI_D0</v>
      </c>
      <c r="C2066" t="str">
        <f t="shared" si="155"/>
        <v>U1-FPGA_SPI_D0</v>
      </c>
      <c r="D2066" t="str">
        <f t="shared" si="156"/>
        <v>U1-BR19</v>
      </c>
      <c r="E2066" t="s">
        <v>2084</v>
      </c>
      <c r="F2066" t="s">
        <v>3246</v>
      </c>
      <c r="G2066" t="s">
        <v>1088</v>
      </c>
    </row>
    <row r="2067" spans="1:7" x14ac:dyDescent="0.25">
      <c r="A2067" t="str">
        <f t="shared" si="153"/>
        <v>U1-BR22</v>
      </c>
      <c r="B2067" t="str">
        <f t="shared" si="154"/>
        <v>HDMI_D6</v>
      </c>
      <c r="C2067" t="str">
        <f t="shared" si="155"/>
        <v>U1-HDMI_D6</v>
      </c>
      <c r="D2067" t="str">
        <f t="shared" si="156"/>
        <v>U1-BR22</v>
      </c>
      <c r="E2067" t="s">
        <v>2084</v>
      </c>
      <c r="F2067" t="s">
        <v>3247</v>
      </c>
      <c r="G2067" t="s">
        <v>1178</v>
      </c>
    </row>
    <row r="2068" spans="1:7" x14ac:dyDescent="0.25">
      <c r="A2068" t="str">
        <f t="shared" si="153"/>
        <v>U1-BR28</v>
      </c>
      <c r="B2068" t="str">
        <f t="shared" si="154"/>
        <v>HDMI_D12</v>
      </c>
      <c r="C2068" t="str">
        <f t="shared" si="155"/>
        <v>U1-HDMI_D12</v>
      </c>
      <c r="D2068" t="str">
        <f t="shared" si="156"/>
        <v>U1-BR28</v>
      </c>
      <c r="E2068" t="s">
        <v>2084</v>
      </c>
      <c r="F2068" t="s">
        <v>3248</v>
      </c>
      <c r="G2068" t="s">
        <v>1130</v>
      </c>
    </row>
    <row r="2069" spans="1:7" x14ac:dyDescent="0.25">
      <c r="A2069" t="str">
        <f t="shared" si="153"/>
        <v>U1-BR31</v>
      </c>
      <c r="B2069" t="str">
        <f t="shared" si="154"/>
        <v>HDMI_D20</v>
      </c>
      <c r="C2069" t="str">
        <f t="shared" si="155"/>
        <v>U1-HDMI_D20</v>
      </c>
      <c r="D2069" t="str">
        <f t="shared" si="156"/>
        <v>U1-BR31</v>
      </c>
      <c r="E2069" t="s">
        <v>2084</v>
      </c>
      <c r="F2069" t="s">
        <v>3249</v>
      </c>
      <c r="G2069" t="s">
        <v>1157</v>
      </c>
    </row>
    <row r="2070" spans="1:7" x14ac:dyDescent="0.25">
      <c r="A2070" t="str">
        <f t="shared" si="153"/>
        <v>U1-BU19</v>
      </c>
      <c r="B2070" t="str">
        <f t="shared" si="154"/>
        <v>FPGA_SPI_CLK</v>
      </c>
      <c r="C2070" t="str">
        <f t="shared" si="155"/>
        <v>U1-FPGA_SPI_CLK</v>
      </c>
      <c r="D2070" t="str">
        <f t="shared" si="156"/>
        <v>U1-BU19</v>
      </c>
      <c r="E2070" t="s">
        <v>2084</v>
      </c>
      <c r="F2070" t="s">
        <v>3250</v>
      </c>
      <c r="G2070" t="s">
        <v>1082</v>
      </c>
    </row>
    <row r="2071" spans="1:7" x14ac:dyDescent="0.25">
      <c r="A2071" t="str">
        <f t="shared" si="153"/>
        <v>U1-BU22</v>
      </c>
      <c r="B2071" t="str">
        <f t="shared" si="154"/>
        <v>HDMI_D8</v>
      </c>
      <c r="C2071" t="str">
        <f t="shared" si="155"/>
        <v>U1-HDMI_D8</v>
      </c>
      <c r="D2071" t="str">
        <f t="shared" si="156"/>
        <v>U1-BU22</v>
      </c>
      <c r="E2071" t="s">
        <v>2084</v>
      </c>
      <c r="F2071" t="s">
        <v>3251</v>
      </c>
      <c r="G2071" t="s">
        <v>1184</v>
      </c>
    </row>
    <row r="2072" spans="1:7" x14ac:dyDescent="0.25">
      <c r="A2072" t="str">
        <f t="shared" si="153"/>
        <v>U1-BU28</v>
      </c>
      <c r="B2072" t="str">
        <f t="shared" si="154"/>
        <v>HDMI_D10</v>
      </c>
      <c r="C2072" t="str">
        <f t="shared" si="155"/>
        <v>U1-HDMI_D10</v>
      </c>
      <c r="D2072" t="str">
        <f t="shared" si="156"/>
        <v>U1-BU28</v>
      </c>
      <c r="E2072" t="s">
        <v>2084</v>
      </c>
      <c r="F2072" t="s">
        <v>3252</v>
      </c>
      <c r="G2072" t="s">
        <v>1124</v>
      </c>
    </row>
    <row r="2073" spans="1:7" x14ac:dyDescent="0.25">
      <c r="A2073" t="str">
        <f t="shared" si="153"/>
        <v>U1-BU31</v>
      </c>
      <c r="B2073" t="str">
        <f t="shared" si="154"/>
        <v>HDMI_D18</v>
      </c>
      <c r="C2073" t="str">
        <f t="shared" si="155"/>
        <v>U1-HDMI_D18</v>
      </c>
      <c r="D2073" t="str">
        <f t="shared" si="156"/>
        <v>U1-BU31</v>
      </c>
      <c r="E2073" t="s">
        <v>2084</v>
      </c>
      <c r="F2073" t="s">
        <v>3253</v>
      </c>
      <c r="G2073" t="s">
        <v>1148</v>
      </c>
    </row>
    <row r="2074" spans="1:7" x14ac:dyDescent="0.25">
      <c r="A2074" t="str">
        <f t="shared" si="153"/>
        <v>U1-BW19</v>
      </c>
      <c r="B2074" t="str">
        <f t="shared" si="154"/>
        <v>CT_HPD</v>
      </c>
      <c r="C2074" t="str">
        <f t="shared" si="155"/>
        <v>U1-CT_HPD</v>
      </c>
      <c r="D2074" t="str">
        <f t="shared" si="156"/>
        <v>U1-BW19</v>
      </c>
      <c r="E2074" t="s">
        <v>2084</v>
      </c>
      <c r="F2074" t="s">
        <v>3254</v>
      </c>
      <c r="G2074" t="s">
        <v>544</v>
      </c>
    </row>
    <row r="2075" spans="1:7" x14ac:dyDescent="0.25">
      <c r="A2075" t="str">
        <f t="shared" si="153"/>
        <v>U1-BW28</v>
      </c>
      <c r="B2075" t="str">
        <f t="shared" si="154"/>
        <v>HDMI_D9</v>
      </c>
      <c r="C2075" t="str">
        <f t="shared" si="155"/>
        <v>U1-HDMI_D9</v>
      </c>
      <c r="D2075" t="str">
        <f t="shared" si="156"/>
        <v>U1-BW28</v>
      </c>
      <c r="E2075" t="s">
        <v>2084</v>
      </c>
      <c r="F2075" t="s">
        <v>3255</v>
      </c>
      <c r="G2075" t="s">
        <v>1187</v>
      </c>
    </row>
    <row r="2076" spans="1:7" x14ac:dyDescent="0.25">
      <c r="A2076" t="str">
        <f t="shared" si="153"/>
        <v>U1-CF9</v>
      </c>
      <c r="B2076" t="str">
        <f t="shared" si="154"/>
        <v>HDMI_SPDIF</v>
      </c>
      <c r="C2076" t="str">
        <f t="shared" si="155"/>
        <v>U1-HDMI_SPDIF</v>
      </c>
      <c r="D2076" t="str">
        <f t="shared" si="156"/>
        <v>U1-CF9</v>
      </c>
      <c r="E2076" t="s">
        <v>2084</v>
      </c>
      <c r="F2076" t="s">
        <v>3256</v>
      </c>
      <c r="G2076" t="s">
        <v>1205</v>
      </c>
    </row>
    <row r="2077" spans="1:7" x14ac:dyDescent="0.25">
      <c r="A2077" t="str">
        <f t="shared" si="153"/>
        <v>U1-CF12</v>
      </c>
      <c r="B2077" t="str">
        <f t="shared" si="154"/>
        <v>HDMI_HS</v>
      </c>
      <c r="C2077" t="str">
        <f t="shared" si="155"/>
        <v>U1-HDMI_HS</v>
      </c>
      <c r="D2077" t="str">
        <f t="shared" si="156"/>
        <v>U1-CF12</v>
      </c>
      <c r="E2077" t="s">
        <v>2084</v>
      </c>
      <c r="F2077" t="s">
        <v>3257</v>
      </c>
      <c r="G2077" t="s">
        <v>1193</v>
      </c>
    </row>
    <row r="2078" spans="1:7" x14ac:dyDescent="0.25">
      <c r="A2078" t="str">
        <f t="shared" si="153"/>
        <v>U1-CH4</v>
      </c>
      <c r="B2078" t="str">
        <f t="shared" si="154"/>
        <v>DBG_RXD</v>
      </c>
      <c r="C2078" t="str">
        <f t="shared" si="155"/>
        <v>U1-DBG_RXD</v>
      </c>
      <c r="D2078" t="str">
        <f t="shared" si="156"/>
        <v>U1-CH4</v>
      </c>
      <c r="E2078" t="s">
        <v>2084</v>
      </c>
      <c r="F2078" t="s">
        <v>3258</v>
      </c>
      <c r="G2078" t="s">
        <v>741</v>
      </c>
    </row>
    <row r="2079" spans="1:7" x14ac:dyDescent="0.25">
      <c r="A2079" t="str">
        <f t="shared" si="153"/>
        <v>U1-CH12</v>
      </c>
      <c r="B2079" t="str">
        <f t="shared" si="154"/>
        <v>HDMI_D1</v>
      </c>
      <c r="C2079" t="str">
        <f t="shared" si="155"/>
        <v>U1-HDMI_D1</v>
      </c>
      <c r="D2079" t="str">
        <f t="shared" si="156"/>
        <v>U1-CH12</v>
      </c>
      <c r="E2079" t="s">
        <v>2084</v>
      </c>
      <c r="F2079" t="s">
        <v>3259</v>
      </c>
      <c r="G2079" t="s">
        <v>1121</v>
      </c>
    </row>
    <row r="2080" spans="1:7" x14ac:dyDescent="0.25">
      <c r="A2080" t="str">
        <f t="shared" si="153"/>
        <v>U1-CJ2</v>
      </c>
      <c r="B2080" t="str">
        <f t="shared" si="154"/>
        <v>FPGA_SPI_D2</v>
      </c>
      <c r="C2080" t="str">
        <f t="shared" si="155"/>
        <v>U1-FPGA_SPI_D2</v>
      </c>
      <c r="D2080" t="str">
        <f t="shared" si="156"/>
        <v>U1-CJ2</v>
      </c>
      <c r="E2080" t="s">
        <v>2084</v>
      </c>
      <c r="F2080" t="s">
        <v>3260</v>
      </c>
      <c r="G2080" t="s">
        <v>1093</v>
      </c>
    </row>
    <row r="2081" spans="1:7" x14ac:dyDescent="0.25">
      <c r="A2081" t="str">
        <f t="shared" si="153"/>
        <v>U1-CK2</v>
      </c>
      <c r="B2081" t="str">
        <f t="shared" si="154"/>
        <v>FPGA_SPI_D3</v>
      </c>
      <c r="C2081" t="str">
        <f t="shared" si="155"/>
        <v>U1-FPGA_SPI_D3</v>
      </c>
      <c r="D2081" t="str">
        <f t="shared" si="156"/>
        <v>U1-CK2</v>
      </c>
      <c r="E2081" t="s">
        <v>2084</v>
      </c>
      <c r="F2081" t="s">
        <v>3261</v>
      </c>
      <c r="G2081" t="s">
        <v>1095</v>
      </c>
    </row>
    <row r="2082" spans="1:7" x14ac:dyDescent="0.25">
      <c r="A2082" t="str">
        <f t="shared" si="153"/>
        <v>U1-CK4</v>
      </c>
      <c r="B2082" t="str">
        <f t="shared" si="154"/>
        <v>FPGA_SPI_D1</v>
      </c>
      <c r="C2082" t="str">
        <f t="shared" si="155"/>
        <v>U1-FPGA_SPI_D1</v>
      </c>
      <c r="D2082" t="str">
        <f t="shared" si="156"/>
        <v>U1-CK4</v>
      </c>
      <c r="E2082" t="s">
        <v>2084</v>
      </c>
      <c r="F2082" t="s">
        <v>3262</v>
      </c>
      <c r="G2082" t="s">
        <v>1091</v>
      </c>
    </row>
    <row r="2083" spans="1:7" x14ac:dyDescent="0.25">
      <c r="A2083" t="str">
        <f t="shared" si="153"/>
        <v>U1-AK133</v>
      </c>
      <c r="B2083" t="str">
        <f t="shared" si="154"/>
        <v>SFPB_RD_N</v>
      </c>
      <c r="C2083" t="str">
        <f t="shared" si="155"/>
        <v>U1-SFPB_RD_N</v>
      </c>
      <c r="D2083" t="str">
        <f t="shared" si="156"/>
        <v>U1-AK133</v>
      </c>
      <c r="E2083" t="s">
        <v>2084</v>
      </c>
      <c r="F2083" t="s">
        <v>3263</v>
      </c>
      <c r="G2083" t="s">
        <v>2052</v>
      </c>
    </row>
    <row r="2084" spans="1:7" x14ac:dyDescent="0.25">
      <c r="A2084" t="str">
        <f t="shared" si="153"/>
        <v>U1-AK135</v>
      </c>
      <c r="B2084" t="str">
        <f t="shared" si="154"/>
        <v>SFPB_RD_P</v>
      </c>
      <c r="C2084" t="str">
        <f t="shared" si="155"/>
        <v>U1-SFPB_RD_P</v>
      </c>
      <c r="D2084" t="str">
        <f t="shared" si="156"/>
        <v>U1-AK135</v>
      </c>
      <c r="E2084" t="s">
        <v>2084</v>
      </c>
      <c r="F2084" t="s">
        <v>3264</v>
      </c>
      <c r="G2084" t="s">
        <v>2053</v>
      </c>
    </row>
    <row r="2085" spans="1:7" x14ac:dyDescent="0.25">
      <c r="A2085" t="str">
        <f t="shared" si="153"/>
        <v>U1-AL126</v>
      </c>
      <c r="B2085" t="str">
        <f t="shared" si="154"/>
        <v>SFPB_TD_N</v>
      </c>
      <c r="C2085" t="str">
        <f t="shared" si="155"/>
        <v>U1-SFPB_TD_N</v>
      </c>
      <c r="D2085" t="str">
        <f t="shared" si="156"/>
        <v>U1-AL126</v>
      </c>
      <c r="E2085" t="s">
        <v>2084</v>
      </c>
      <c r="F2085" t="s">
        <v>3265</v>
      </c>
      <c r="G2085" t="s">
        <v>2058</v>
      </c>
    </row>
    <row r="2086" spans="1:7" x14ac:dyDescent="0.25">
      <c r="A2086" t="str">
        <f t="shared" si="153"/>
        <v>U1-AL129</v>
      </c>
      <c r="B2086" t="str">
        <f t="shared" si="154"/>
        <v>SFPB_TD_P</v>
      </c>
      <c r="C2086" t="str">
        <f t="shared" si="155"/>
        <v>U1-SFPB_TD_P</v>
      </c>
      <c r="D2086" t="str">
        <f t="shared" si="156"/>
        <v>U1-AL129</v>
      </c>
      <c r="E2086" t="s">
        <v>2084</v>
      </c>
      <c r="F2086" t="s">
        <v>3266</v>
      </c>
      <c r="G2086" t="s">
        <v>2059</v>
      </c>
    </row>
    <row r="2087" spans="1:7" x14ac:dyDescent="0.25">
      <c r="A2087" t="str">
        <f t="shared" si="153"/>
        <v>U1-AM133</v>
      </c>
      <c r="B2087" t="str">
        <f t="shared" si="154"/>
        <v>USB_SSRX_N</v>
      </c>
      <c r="C2087" t="str">
        <f t="shared" si="155"/>
        <v>U1-USB_SSRX_N</v>
      </c>
      <c r="D2087" t="str">
        <f t="shared" si="156"/>
        <v>U1-AM133</v>
      </c>
      <c r="E2087" t="s">
        <v>2084</v>
      </c>
      <c r="F2087" t="s">
        <v>3267</v>
      </c>
      <c r="G2087" t="s">
        <v>2160</v>
      </c>
    </row>
    <row r="2088" spans="1:7" x14ac:dyDescent="0.25">
      <c r="A2088" t="str">
        <f t="shared" si="153"/>
        <v>U1-AM135</v>
      </c>
      <c r="B2088" t="str">
        <f t="shared" si="154"/>
        <v>USB_SSRX_P</v>
      </c>
      <c r="C2088" t="str">
        <f t="shared" si="155"/>
        <v>U1-USB_SSRX_P</v>
      </c>
      <c r="D2088" t="str">
        <f t="shared" si="156"/>
        <v>U1-AM135</v>
      </c>
      <c r="E2088" t="s">
        <v>2084</v>
      </c>
      <c r="F2088" t="s">
        <v>3268</v>
      </c>
      <c r="G2088" t="s">
        <v>2162</v>
      </c>
    </row>
    <row r="2089" spans="1:7" x14ac:dyDescent="0.25">
      <c r="A2089" t="str">
        <f t="shared" si="153"/>
        <v>U1-AN126</v>
      </c>
      <c r="B2089" t="str">
        <f t="shared" si="154"/>
        <v>USB_SSTX_N</v>
      </c>
      <c r="C2089" t="str">
        <f t="shared" si="155"/>
        <v>U1-USB_SSTX_N</v>
      </c>
      <c r="D2089" t="str">
        <f t="shared" si="156"/>
        <v>U1-AN126</v>
      </c>
      <c r="E2089" t="s">
        <v>2084</v>
      </c>
      <c r="F2089" t="s">
        <v>3269</v>
      </c>
      <c r="G2089" t="s">
        <v>2194</v>
      </c>
    </row>
    <row r="2090" spans="1:7" x14ac:dyDescent="0.25">
      <c r="A2090" t="str">
        <f t="shared" si="153"/>
        <v>U1-AN129</v>
      </c>
      <c r="B2090" t="str">
        <f t="shared" si="154"/>
        <v>USB_SSTX_P</v>
      </c>
      <c r="C2090" t="str">
        <f t="shared" si="155"/>
        <v>U1-USB_SSTX_P</v>
      </c>
      <c r="D2090" t="str">
        <f t="shared" si="156"/>
        <v>U1-AN129</v>
      </c>
      <c r="E2090" t="s">
        <v>2084</v>
      </c>
      <c r="F2090" t="s">
        <v>3270</v>
      </c>
      <c r="G2090" t="s">
        <v>2196</v>
      </c>
    </row>
    <row r="2091" spans="1:7" x14ac:dyDescent="0.25">
      <c r="A2091" t="str">
        <f t="shared" si="153"/>
        <v>U1-AP96</v>
      </c>
      <c r="B2091" t="str">
        <f t="shared" si="154"/>
        <v>1.0V</v>
      </c>
      <c r="C2091" t="str">
        <f t="shared" si="155"/>
        <v>U1-1.0V</v>
      </c>
      <c r="D2091" t="str">
        <f t="shared" si="156"/>
        <v>U1-AP96</v>
      </c>
      <c r="E2091" t="s">
        <v>2084</v>
      </c>
      <c r="F2091" t="s">
        <v>3271</v>
      </c>
      <c r="G2091" t="s">
        <v>306</v>
      </c>
    </row>
    <row r="2092" spans="1:7" x14ac:dyDescent="0.25">
      <c r="A2092" t="str">
        <f t="shared" si="153"/>
        <v>U1-AP100</v>
      </c>
      <c r="B2092" t="str">
        <f t="shared" si="154"/>
        <v>1.0V</v>
      </c>
      <c r="C2092" t="str">
        <f t="shared" si="155"/>
        <v>U1-1.0V</v>
      </c>
      <c r="D2092" t="str">
        <f t="shared" si="156"/>
        <v>U1-AP100</v>
      </c>
      <c r="E2092" t="s">
        <v>2084</v>
      </c>
      <c r="F2092" t="s">
        <v>3272</v>
      </c>
      <c r="G2092" t="s">
        <v>306</v>
      </c>
    </row>
    <row r="2093" spans="1:7" x14ac:dyDescent="0.25">
      <c r="A2093" t="str">
        <f t="shared" si="153"/>
        <v>U1-AP107</v>
      </c>
      <c r="B2093" t="str">
        <f t="shared" si="154"/>
        <v>VCCEHT_GTSL1C</v>
      </c>
      <c r="C2093" t="str">
        <f t="shared" si="155"/>
        <v>U1-VCCEHT_GTSL1C</v>
      </c>
      <c r="D2093" t="str">
        <f t="shared" si="156"/>
        <v>U1-AP107</v>
      </c>
      <c r="E2093" t="s">
        <v>2084</v>
      </c>
      <c r="F2093" t="s">
        <v>3273</v>
      </c>
      <c r="G2093" t="s">
        <v>2212</v>
      </c>
    </row>
    <row r="2094" spans="1:7" x14ac:dyDescent="0.25">
      <c r="A2094" t="str">
        <f t="shared" si="153"/>
        <v>U1-AP111</v>
      </c>
      <c r="B2094" t="str">
        <f t="shared" si="154"/>
        <v>VCCEHT_GTSL1C</v>
      </c>
      <c r="C2094" t="str">
        <f t="shared" si="155"/>
        <v>U1-VCCEHT_GTSL1C</v>
      </c>
      <c r="D2094" t="str">
        <f t="shared" si="156"/>
        <v>U1-AP111</v>
      </c>
      <c r="E2094" t="s">
        <v>2084</v>
      </c>
      <c r="F2094" t="s">
        <v>3274</v>
      </c>
      <c r="G2094" t="s">
        <v>2212</v>
      </c>
    </row>
    <row r="2095" spans="1:7" x14ac:dyDescent="0.25">
      <c r="A2095" t="str">
        <f t="shared" si="153"/>
        <v>U1-AP115</v>
      </c>
      <c r="B2095" t="str">
        <f t="shared" si="154"/>
        <v>USB_REFCLK_N</v>
      </c>
      <c r="C2095" t="str">
        <f t="shared" si="155"/>
        <v>U1-USB_REFCLK_N</v>
      </c>
      <c r="D2095" t="str">
        <f t="shared" si="156"/>
        <v>U1-AP115</v>
      </c>
      <c r="E2095" t="s">
        <v>2084</v>
      </c>
      <c r="F2095" t="s">
        <v>3275</v>
      </c>
      <c r="G2095" t="s">
        <v>2141</v>
      </c>
    </row>
    <row r="2096" spans="1:7" x14ac:dyDescent="0.25">
      <c r="A2096" t="str">
        <f t="shared" si="153"/>
        <v>U1-AP120</v>
      </c>
      <c r="B2096" t="str">
        <f t="shared" si="154"/>
        <v>USB_REFCLK_P</v>
      </c>
      <c r="C2096" t="str">
        <f t="shared" si="155"/>
        <v>U1-USB_REFCLK_P</v>
      </c>
      <c r="D2096" t="str">
        <f t="shared" si="156"/>
        <v>U1-AP120</v>
      </c>
      <c r="E2096" t="s">
        <v>2084</v>
      </c>
      <c r="F2096" t="s">
        <v>3276</v>
      </c>
      <c r="G2096" t="s">
        <v>2144</v>
      </c>
    </row>
    <row r="2097" spans="1:7" x14ac:dyDescent="0.25">
      <c r="A2097" t="str">
        <f t="shared" si="153"/>
        <v>U1-AP133</v>
      </c>
      <c r="B2097" t="str">
        <f t="shared" si="154"/>
        <v>GND</v>
      </c>
      <c r="C2097" t="str">
        <f t="shared" si="155"/>
        <v>U1-GND</v>
      </c>
      <c r="D2097" t="str">
        <f t="shared" si="156"/>
        <v>U1-AP133</v>
      </c>
      <c r="E2097" t="s">
        <v>2084</v>
      </c>
      <c r="F2097" t="s">
        <v>3277</v>
      </c>
      <c r="G2097" t="s">
        <v>294</v>
      </c>
    </row>
    <row r="2098" spans="1:7" x14ac:dyDescent="0.25">
      <c r="A2098" t="str">
        <f t="shared" si="153"/>
        <v>U1-AP135</v>
      </c>
      <c r="B2098" t="str">
        <f t="shared" si="154"/>
        <v>GND</v>
      </c>
      <c r="C2098" t="str">
        <f t="shared" si="155"/>
        <v>U1-GND</v>
      </c>
      <c r="D2098" t="str">
        <f t="shared" si="156"/>
        <v>U1-AP135</v>
      </c>
      <c r="E2098" t="s">
        <v>2084</v>
      </c>
      <c r="F2098" t="s">
        <v>3278</v>
      </c>
      <c r="G2098" t="s">
        <v>294</v>
      </c>
    </row>
    <row r="2099" spans="1:7" x14ac:dyDescent="0.25">
      <c r="A2099" t="str">
        <f t="shared" si="153"/>
        <v>U1-AR100</v>
      </c>
      <c r="B2099" t="str">
        <f t="shared" si="154"/>
        <v>1.0V</v>
      </c>
      <c r="C2099" t="str">
        <f t="shared" si="155"/>
        <v>U1-1.0V</v>
      </c>
      <c r="D2099" t="str">
        <f t="shared" si="156"/>
        <v>U1-AR100</v>
      </c>
      <c r="E2099" t="s">
        <v>2084</v>
      </c>
      <c r="F2099" t="s">
        <v>3279</v>
      </c>
      <c r="G2099" t="s">
        <v>306</v>
      </c>
    </row>
    <row r="2100" spans="1:7" x14ac:dyDescent="0.25">
      <c r="A2100" t="str">
        <f t="shared" si="153"/>
        <v>U1-AR107</v>
      </c>
      <c r="B2100" t="str">
        <f t="shared" si="154"/>
        <v>NetU1_AR107</v>
      </c>
      <c r="C2100" t="str">
        <f t="shared" si="155"/>
        <v>U1-NetU1_AR107</v>
      </c>
      <c r="D2100" t="str">
        <f t="shared" si="156"/>
        <v>U1-AR107</v>
      </c>
      <c r="E2100" t="s">
        <v>2084</v>
      </c>
      <c r="F2100" t="s">
        <v>3280</v>
      </c>
      <c r="G2100" t="s">
        <v>3281</v>
      </c>
    </row>
    <row r="2101" spans="1:7" x14ac:dyDescent="0.25">
      <c r="A2101" t="str">
        <f t="shared" si="153"/>
        <v>U1-AR126</v>
      </c>
      <c r="B2101" t="str">
        <f t="shared" si="154"/>
        <v>NetU1_AR126</v>
      </c>
      <c r="C2101" t="str">
        <f t="shared" si="155"/>
        <v>U1-NetU1_AR126</v>
      </c>
      <c r="D2101" t="str">
        <f t="shared" si="156"/>
        <v>U1-AR126</v>
      </c>
      <c r="E2101" t="s">
        <v>2084</v>
      </c>
      <c r="F2101" t="s">
        <v>3282</v>
      </c>
      <c r="G2101" t="s">
        <v>3283</v>
      </c>
    </row>
    <row r="2102" spans="1:7" x14ac:dyDescent="0.25">
      <c r="A2102" t="str">
        <f t="shared" si="153"/>
        <v>U1-AR129</v>
      </c>
      <c r="B2102" t="str">
        <f t="shared" si="154"/>
        <v>NetU1_AR129</v>
      </c>
      <c r="C2102" t="str">
        <f t="shared" si="155"/>
        <v>U1-NetU1_AR129</v>
      </c>
      <c r="D2102" t="str">
        <f t="shared" si="156"/>
        <v>U1-AR129</v>
      </c>
      <c r="E2102" t="s">
        <v>2084</v>
      </c>
      <c r="F2102" t="s">
        <v>3284</v>
      </c>
      <c r="G2102" t="s">
        <v>3285</v>
      </c>
    </row>
    <row r="2103" spans="1:7" x14ac:dyDescent="0.25">
      <c r="A2103" t="str">
        <f t="shared" si="153"/>
        <v>U1-AT111</v>
      </c>
      <c r="B2103" t="str">
        <f t="shared" si="154"/>
        <v>VCCEHT_GTSL1B</v>
      </c>
      <c r="C2103" t="str">
        <f t="shared" si="155"/>
        <v>U1-VCCEHT_GTSL1B</v>
      </c>
      <c r="D2103" t="str">
        <f t="shared" si="156"/>
        <v>U1-AT111</v>
      </c>
      <c r="E2103" t="s">
        <v>2084</v>
      </c>
      <c r="F2103" t="s">
        <v>3286</v>
      </c>
      <c r="G2103" t="s">
        <v>2210</v>
      </c>
    </row>
    <row r="2104" spans="1:7" x14ac:dyDescent="0.25">
      <c r="A2104" t="str">
        <f t="shared" si="153"/>
        <v>U1-AT115</v>
      </c>
      <c r="B2104" t="str">
        <f t="shared" si="154"/>
        <v>SFP_REFCLK_N</v>
      </c>
      <c r="C2104" t="str">
        <f t="shared" si="155"/>
        <v>U1-SFP_REFCLK_N</v>
      </c>
      <c r="D2104" t="str">
        <f t="shared" si="156"/>
        <v>U1-AT115</v>
      </c>
      <c r="E2104" t="s">
        <v>2084</v>
      </c>
      <c r="F2104" t="s">
        <v>3287</v>
      </c>
      <c r="G2104" t="s">
        <v>2068</v>
      </c>
    </row>
    <row r="2105" spans="1:7" x14ac:dyDescent="0.25">
      <c r="A2105" t="str">
        <f t="shared" si="153"/>
        <v>U1-AT120</v>
      </c>
      <c r="B2105" t="str">
        <f t="shared" si="154"/>
        <v>SFP_REFCLK_P</v>
      </c>
      <c r="C2105" t="str">
        <f t="shared" si="155"/>
        <v>U1-SFP_REFCLK_P</v>
      </c>
      <c r="D2105" t="str">
        <f t="shared" si="156"/>
        <v>U1-AT120</v>
      </c>
      <c r="E2105" t="s">
        <v>2084</v>
      </c>
      <c r="F2105" t="s">
        <v>3288</v>
      </c>
      <c r="G2105" t="s">
        <v>2069</v>
      </c>
    </row>
    <row r="2106" spans="1:7" x14ac:dyDescent="0.25">
      <c r="A2106" t="str">
        <f t="shared" si="153"/>
        <v>U1-AT133</v>
      </c>
      <c r="B2106" t="str">
        <f t="shared" si="154"/>
        <v>SFPA_RD_N</v>
      </c>
      <c r="C2106" t="str">
        <f t="shared" si="155"/>
        <v>U1-SFPA_RD_N</v>
      </c>
      <c r="D2106" t="str">
        <f t="shared" si="156"/>
        <v>U1-AT133</v>
      </c>
      <c r="E2106" t="s">
        <v>2084</v>
      </c>
      <c r="F2106" t="s">
        <v>3289</v>
      </c>
      <c r="G2106" t="s">
        <v>2034</v>
      </c>
    </row>
    <row r="2107" spans="1:7" x14ac:dyDescent="0.25">
      <c r="A2107" t="str">
        <f t="shared" si="153"/>
        <v>U1-AT135</v>
      </c>
      <c r="B2107" t="str">
        <f t="shared" si="154"/>
        <v>SFPA_RD_P</v>
      </c>
      <c r="C2107" t="str">
        <f t="shared" si="155"/>
        <v>U1-SFPA_RD_P</v>
      </c>
      <c r="D2107" t="str">
        <f t="shared" si="156"/>
        <v>U1-AT135</v>
      </c>
      <c r="E2107" t="s">
        <v>2084</v>
      </c>
      <c r="F2107" t="s">
        <v>3290</v>
      </c>
      <c r="G2107" t="s">
        <v>2035</v>
      </c>
    </row>
    <row r="2108" spans="1:7" x14ac:dyDescent="0.25">
      <c r="A2108" t="str">
        <f t="shared" si="153"/>
        <v>U1-AU96</v>
      </c>
      <c r="B2108" t="str">
        <f t="shared" si="154"/>
        <v>1.0V</v>
      </c>
      <c r="C2108" t="str">
        <f t="shared" si="155"/>
        <v>U1-1.0V</v>
      </c>
      <c r="D2108" t="str">
        <f t="shared" si="156"/>
        <v>U1-AU96</v>
      </c>
      <c r="E2108" t="s">
        <v>2084</v>
      </c>
      <c r="F2108" t="s">
        <v>3291</v>
      </c>
      <c r="G2108" t="s">
        <v>306</v>
      </c>
    </row>
    <row r="2109" spans="1:7" x14ac:dyDescent="0.25">
      <c r="A2109" t="str">
        <f t="shared" si="153"/>
        <v>U1-AU100</v>
      </c>
      <c r="B2109" t="str">
        <f t="shared" si="154"/>
        <v>1.0V</v>
      </c>
      <c r="C2109" t="str">
        <f t="shared" si="155"/>
        <v>U1-1.0V</v>
      </c>
      <c r="D2109" t="str">
        <f t="shared" si="156"/>
        <v>U1-AU100</v>
      </c>
      <c r="E2109" t="s">
        <v>2084</v>
      </c>
      <c r="F2109" t="s">
        <v>3292</v>
      </c>
      <c r="G2109" t="s">
        <v>306</v>
      </c>
    </row>
    <row r="2110" spans="1:7" x14ac:dyDescent="0.25">
      <c r="A2110" t="str">
        <f t="shared" si="153"/>
        <v>U1-AU104</v>
      </c>
      <c r="B2110" t="str">
        <f t="shared" si="154"/>
        <v>NetR34_2</v>
      </c>
      <c r="C2110" t="str">
        <f t="shared" si="155"/>
        <v>U1-NetR34_2</v>
      </c>
      <c r="D2110" t="str">
        <f t="shared" si="156"/>
        <v>U1-AU104</v>
      </c>
      <c r="E2110" t="s">
        <v>2084</v>
      </c>
      <c r="F2110" t="s">
        <v>3293</v>
      </c>
      <c r="G2110" t="s">
        <v>1863</v>
      </c>
    </row>
    <row r="2111" spans="1:7" x14ac:dyDescent="0.25">
      <c r="A2111" t="str">
        <f t="shared" si="153"/>
        <v>U1-AU107</v>
      </c>
      <c r="B2111" t="str">
        <f t="shared" si="154"/>
        <v>NetR34_1</v>
      </c>
      <c r="C2111" t="str">
        <f t="shared" si="155"/>
        <v>U1-NetR34_1</v>
      </c>
      <c r="D2111" t="str">
        <f t="shared" si="156"/>
        <v>U1-AU107</v>
      </c>
      <c r="E2111" t="s">
        <v>2084</v>
      </c>
      <c r="F2111" t="s">
        <v>3294</v>
      </c>
      <c r="G2111" t="s">
        <v>1862</v>
      </c>
    </row>
    <row r="2112" spans="1:7" x14ac:dyDescent="0.25">
      <c r="A2112" t="str">
        <f t="shared" si="153"/>
        <v>U1-AU111</v>
      </c>
      <c r="B2112" t="str">
        <f t="shared" si="154"/>
        <v>VCCEHT_GTSL1B</v>
      </c>
      <c r="C2112" t="str">
        <f t="shared" si="155"/>
        <v>U1-VCCEHT_GTSL1B</v>
      </c>
      <c r="D2112" t="str">
        <f t="shared" si="156"/>
        <v>U1-AU111</v>
      </c>
      <c r="E2112" t="s">
        <v>2084</v>
      </c>
      <c r="F2112" t="s">
        <v>3295</v>
      </c>
      <c r="G2112" t="s">
        <v>2210</v>
      </c>
    </row>
    <row r="2113" spans="1:7" x14ac:dyDescent="0.25">
      <c r="A2113" t="str">
        <f t="shared" si="153"/>
        <v>U1-AU126</v>
      </c>
      <c r="B2113" t="str">
        <f t="shared" si="154"/>
        <v>SFPA_TD_N</v>
      </c>
      <c r="C2113" t="str">
        <f t="shared" si="155"/>
        <v>U1-SFPA_TD_N</v>
      </c>
      <c r="D2113" t="str">
        <f t="shared" si="156"/>
        <v>U1-AU126</v>
      </c>
      <c r="E2113" t="s">
        <v>2084</v>
      </c>
      <c r="F2113" t="s">
        <v>3296</v>
      </c>
      <c r="G2113" t="s">
        <v>2040</v>
      </c>
    </row>
    <row r="2114" spans="1:7" x14ac:dyDescent="0.25">
      <c r="A2114" t="str">
        <f t="shared" si="153"/>
        <v>U1-AU129</v>
      </c>
      <c r="B2114" t="str">
        <f t="shared" si="154"/>
        <v>SFPA_TD_P</v>
      </c>
      <c r="C2114" t="str">
        <f t="shared" si="155"/>
        <v>U1-SFPA_TD_P</v>
      </c>
      <c r="D2114" t="str">
        <f t="shared" si="156"/>
        <v>U1-AU129</v>
      </c>
      <c r="E2114" t="s">
        <v>2084</v>
      </c>
      <c r="F2114" t="s">
        <v>3297</v>
      </c>
      <c r="G2114" t="s">
        <v>2041</v>
      </c>
    </row>
    <row r="2115" spans="1:7" x14ac:dyDescent="0.25">
      <c r="A2115" t="str">
        <f t="shared" si="153"/>
        <v>U1-AV100</v>
      </c>
      <c r="B2115" t="str">
        <f t="shared" si="154"/>
        <v>1.0V</v>
      </c>
      <c r="C2115" t="str">
        <f t="shared" si="155"/>
        <v>U1-1.0V</v>
      </c>
      <c r="D2115" t="str">
        <f t="shared" si="156"/>
        <v>U1-AV100</v>
      </c>
      <c r="E2115" t="s">
        <v>2084</v>
      </c>
      <c r="F2115" t="s">
        <v>3298</v>
      </c>
      <c r="G2115" t="s">
        <v>306</v>
      </c>
    </row>
    <row r="2116" spans="1:7" x14ac:dyDescent="0.25">
      <c r="A2116" t="str">
        <f t="shared" si="153"/>
        <v>U1-AV115</v>
      </c>
      <c r="B2116" t="str">
        <f t="shared" si="154"/>
        <v>PCIE_CLK_N</v>
      </c>
      <c r="C2116" t="str">
        <f t="shared" si="155"/>
        <v>U1-PCIE_CLK_N</v>
      </c>
      <c r="D2116" t="str">
        <f t="shared" si="156"/>
        <v>U1-AV115</v>
      </c>
      <c r="E2116" t="s">
        <v>2084</v>
      </c>
      <c r="F2116" t="s">
        <v>3299</v>
      </c>
      <c r="G2116" t="s">
        <v>1938</v>
      </c>
    </row>
    <row r="2117" spans="1:7" x14ac:dyDescent="0.25">
      <c r="A2117" t="str">
        <f t="shared" si="153"/>
        <v>U1-AV120</v>
      </c>
      <c r="B2117" t="str">
        <f t="shared" si="154"/>
        <v>PCIE_CLK_P</v>
      </c>
      <c r="C2117" t="str">
        <f t="shared" si="155"/>
        <v>U1-PCIE_CLK_P</v>
      </c>
      <c r="D2117" t="str">
        <f t="shared" si="156"/>
        <v>U1-AV120</v>
      </c>
      <c r="E2117" t="s">
        <v>2084</v>
      </c>
      <c r="F2117" t="s">
        <v>3300</v>
      </c>
      <c r="G2117" t="s">
        <v>1939</v>
      </c>
    </row>
    <row r="2118" spans="1:7" x14ac:dyDescent="0.25">
      <c r="A2118" t="str">
        <f t="shared" ref="A2118:A2181" si="157">$E2118&amp;"-"&amp;$F2118</f>
        <v>U1-AV133</v>
      </c>
      <c r="B2118" t="str">
        <f t="shared" ref="B2118:B2181" si="158">IF(OR(E2118=$A$2,E2118=$B$2,E2118=$C$2,E2118=$D$2),"--",G2118)</f>
        <v>PET3_N</v>
      </c>
      <c r="C2118" t="str">
        <f t="shared" ref="C2118:C2181" si="159">$E2118&amp;"-"&amp;$G2118</f>
        <v>U1-PET3_N</v>
      </c>
      <c r="D2118" t="str">
        <f t="shared" ref="D2118:D2181" si="160">A2118</f>
        <v>U1-AV133</v>
      </c>
      <c r="E2118" t="s">
        <v>2084</v>
      </c>
      <c r="F2118" t="s">
        <v>3301</v>
      </c>
      <c r="G2118" t="s">
        <v>440</v>
      </c>
    </row>
    <row r="2119" spans="1:7" x14ac:dyDescent="0.25">
      <c r="A2119" t="str">
        <f t="shared" si="157"/>
        <v>U1-AV135</v>
      </c>
      <c r="B2119" t="str">
        <f t="shared" si="158"/>
        <v>PET3_P</v>
      </c>
      <c r="C2119" t="str">
        <f t="shared" si="159"/>
        <v>U1-PET3_P</v>
      </c>
      <c r="D2119" t="str">
        <f t="shared" si="160"/>
        <v>U1-AV135</v>
      </c>
      <c r="E2119" t="s">
        <v>2084</v>
      </c>
      <c r="F2119" t="s">
        <v>3302</v>
      </c>
      <c r="G2119" t="s">
        <v>437</v>
      </c>
    </row>
    <row r="2120" spans="1:7" x14ac:dyDescent="0.25">
      <c r="A2120" t="str">
        <f t="shared" si="157"/>
        <v>U1-AW104</v>
      </c>
      <c r="B2120" t="str">
        <f t="shared" si="158"/>
        <v>NetU1_AW104</v>
      </c>
      <c r="C2120" t="str">
        <f t="shared" si="159"/>
        <v>U1-NetU1_AW104</v>
      </c>
      <c r="D2120" t="str">
        <f t="shared" si="160"/>
        <v>U1-AW104</v>
      </c>
      <c r="E2120" t="s">
        <v>2084</v>
      </c>
      <c r="F2120" t="s">
        <v>3303</v>
      </c>
      <c r="G2120" t="s">
        <v>3304</v>
      </c>
    </row>
    <row r="2121" spans="1:7" x14ac:dyDescent="0.25">
      <c r="A2121" t="str">
        <f t="shared" si="157"/>
        <v>U1-AW107</v>
      </c>
      <c r="B2121" t="str">
        <f t="shared" si="158"/>
        <v>NetU1_AW107</v>
      </c>
      <c r="C2121" t="str">
        <f t="shared" si="159"/>
        <v>U1-NetU1_AW107</v>
      </c>
      <c r="D2121" t="str">
        <f t="shared" si="160"/>
        <v>U1-AW107</v>
      </c>
      <c r="E2121" t="s">
        <v>2084</v>
      </c>
      <c r="F2121" t="s">
        <v>3305</v>
      </c>
      <c r="G2121" t="s">
        <v>3306</v>
      </c>
    </row>
    <row r="2122" spans="1:7" x14ac:dyDescent="0.25">
      <c r="A2122" t="str">
        <f t="shared" si="157"/>
        <v>U1-AW126</v>
      </c>
      <c r="B2122" t="str">
        <f t="shared" si="158"/>
        <v>PER3_N</v>
      </c>
      <c r="C2122" t="str">
        <f t="shared" si="159"/>
        <v>U1-PER3_N</v>
      </c>
      <c r="D2122" t="str">
        <f t="shared" si="160"/>
        <v>U1-AW126</v>
      </c>
      <c r="E2122" t="s">
        <v>2084</v>
      </c>
      <c r="F2122" t="s">
        <v>3307</v>
      </c>
      <c r="G2122" t="s">
        <v>1948</v>
      </c>
    </row>
    <row r="2123" spans="1:7" x14ac:dyDescent="0.25">
      <c r="A2123" t="str">
        <f t="shared" si="157"/>
        <v>U1-AW129</v>
      </c>
      <c r="B2123" t="str">
        <f t="shared" si="158"/>
        <v>PER3_P</v>
      </c>
      <c r="C2123" t="str">
        <f t="shared" si="159"/>
        <v>U1-PER3_P</v>
      </c>
      <c r="D2123" t="str">
        <f t="shared" si="160"/>
        <v>U1-AW129</v>
      </c>
      <c r="E2123" t="s">
        <v>2084</v>
      </c>
      <c r="F2123" t="s">
        <v>3308</v>
      </c>
      <c r="G2123" t="s">
        <v>1949</v>
      </c>
    </row>
    <row r="2124" spans="1:7" x14ac:dyDescent="0.25">
      <c r="A2124" t="str">
        <f t="shared" si="157"/>
        <v>U1-AY115</v>
      </c>
      <c r="B2124" t="str">
        <f t="shared" si="158"/>
        <v>PCIE_100M_CK_N</v>
      </c>
      <c r="C2124" t="str">
        <f t="shared" si="159"/>
        <v>U1-PCIE_100M_CK_N</v>
      </c>
      <c r="D2124" t="str">
        <f t="shared" si="160"/>
        <v>U1-AY115</v>
      </c>
      <c r="E2124" t="s">
        <v>2084</v>
      </c>
      <c r="F2124" t="s">
        <v>3309</v>
      </c>
      <c r="G2124" t="s">
        <v>1936</v>
      </c>
    </row>
    <row r="2125" spans="1:7" x14ac:dyDescent="0.25">
      <c r="A2125" t="str">
        <f t="shared" si="157"/>
        <v>U1-AY120</v>
      </c>
      <c r="B2125" t="str">
        <f t="shared" si="158"/>
        <v>PCIE_100M_CK_P</v>
      </c>
      <c r="C2125" t="str">
        <f t="shared" si="159"/>
        <v>U1-PCIE_100M_CK_P</v>
      </c>
      <c r="D2125" t="str">
        <f t="shared" si="160"/>
        <v>U1-AY120</v>
      </c>
      <c r="E2125" t="s">
        <v>2084</v>
      </c>
      <c r="F2125" t="s">
        <v>3310</v>
      </c>
      <c r="G2125" t="s">
        <v>1937</v>
      </c>
    </row>
    <row r="2126" spans="1:7" x14ac:dyDescent="0.25">
      <c r="A2126" t="str">
        <f t="shared" si="157"/>
        <v>U1-AY133</v>
      </c>
      <c r="B2126" t="str">
        <f t="shared" si="158"/>
        <v>PET2_P</v>
      </c>
      <c r="C2126" t="str">
        <f t="shared" si="159"/>
        <v>U1-PET2_P</v>
      </c>
      <c r="D2126" t="str">
        <f t="shared" si="160"/>
        <v>U1-AY133</v>
      </c>
      <c r="E2126" t="s">
        <v>2084</v>
      </c>
      <c r="F2126" t="s">
        <v>3311</v>
      </c>
      <c r="G2126" t="s">
        <v>427</v>
      </c>
    </row>
    <row r="2127" spans="1:7" x14ac:dyDescent="0.25">
      <c r="A2127" t="str">
        <f t="shared" si="157"/>
        <v>U1-AY135</v>
      </c>
      <c r="B2127" t="str">
        <f t="shared" si="158"/>
        <v>PET2_N</v>
      </c>
      <c r="C2127" t="str">
        <f t="shared" si="159"/>
        <v>U1-PET2_N</v>
      </c>
      <c r="D2127" t="str">
        <f t="shared" si="160"/>
        <v>U1-AY135</v>
      </c>
      <c r="E2127" t="s">
        <v>2084</v>
      </c>
      <c r="F2127" t="s">
        <v>3312</v>
      </c>
      <c r="G2127" t="s">
        <v>430</v>
      </c>
    </row>
    <row r="2128" spans="1:7" x14ac:dyDescent="0.25">
      <c r="A2128" t="str">
        <f t="shared" si="157"/>
        <v>U1-BA126</v>
      </c>
      <c r="B2128" t="str">
        <f t="shared" si="158"/>
        <v>PER2_N</v>
      </c>
      <c r="C2128" t="str">
        <f t="shared" si="159"/>
        <v>U1-PER2_N</v>
      </c>
      <c r="D2128" t="str">
        <f t="shared" si="160"/>
        <v>U1-BA126</v>
      </c>
      <c r="E2128" t="s">
        <v>2084</v>
      </c>
      <c r="F2128" t="s">
        <v>3313</v>
      </c>
      <c r="G2128" t="s">
        <v>1946</v>
      </c>
    </row>
    <row r="2129" spans="1:7" x14ac:dyDescent="0.25">
      <c r="A2129" t="str">
        <f t="shared" si="157"/>
        <v>U1-BA129</v>
      </c>
      <c r="B2129" t="str">
        <f t="shared" si="158"/>
        <v>PER2_P</v>
      </c>
      <c r="C2129" t="str">
        <f t="shared" si="159"/>
        <v>U1-PER2_P</v>
      </c>
      <c r="D2129" t="str">
        <f t="shared" si="160"/>
        <v>U1-BA129</v>
      </c>
      <c r="E2129" t="s">
        <v>2084</v>
      </c>
      <c r="F2129" t="s">
        <v>3314</v>
      </c>
      <c r="G2129" t="s">
        <v>1947</v>
      </c>
    </row>
    <row r="2130" spans="1:7" x14ac:dyDescent="0.25">
      <c r="A2130" t="str">
        <f t="shared" si="157"/>
        <v>U1-BB133</v>
      </c>
      <c r="B2130" t="str">
        <f t="shared" si="158"/>
        <v>PET1_N</v>
      </c>
      <c r="C2130" t="str">
        <f t="shared" si="159"/>
        <v>U1-PET1_N</v>
      </c>
      <c r="D2130" t="str">
        <f t="shared" si="160"/>
        <v>U1-BB133</v>
      </c>
      <c r="E2130" t="s">
        <v>2084</v>
      </c>
      <c r="F2130" t="s">
        <v>3315</v>
      </c>
      <c r="G2130" t="s">
        <v>420</v>
      </c>
    </row>
    <row r="2131" spans="1:7" x14ac:dyDescent="0.25">
      <c r="A2131" t="str">
        <f t="shared" si="157"/>
        <v>U1-BB135</v>
      </c>
      <c r="B2131" t="str">
        <f t="shared" si="158"/>
        <v>PET1_P</v>
      </c>
      <c r="C2131" t="str">
        <f t="shared" si="159"/>
        <v>U1-PET1_P</v>
      </c>
      <c r="D2131" t="str">
        <f t="shared" si="160"/>
        <v>U1-BB135</v>
      </c>
      <c r="E2131" t="s">
        <v>2084</v>
      </c>
      <c r="F2131" t="s">
        <v>3316</v>
      </c>
      <c r="G2131" t="s">
        <v>417</v>
      </c>
    </row>
    <row r="2132" spans="1:7" x14ac:dyDescent="0.25">
      <c r="A2132" t="str">
        <f t="shared" si="157"/>
        <v>U1-BC126</v>
      </c>
      <c r="B2132" t="str">
        <f t="shared" si="158"/>
        <v>PER1_N</v>
      </c>
      <c r="C2132" t="str">
        <f t="shared" si="159"/>
        <v>U1-PER1_N</v>
      </c>
      <c r="D2132" t="str">
        <f t="shared" si="160"/>
        <v>U1-BC126</v>
      </c>
      <c r="E2132" t="s">
        <v>2084</v>
      </c>
      <c r="F2132" t="s">
        <v>3317</v>
      </c>
      <c r="G2132" t="s">
        <v>1944</v>
      </c>
    </row>
    <row r="2133" spans="1:7" x14ac:dyDescent="0.25">
      <c r="A2133" t="str">
        <f t="shared" si="157"/>
        <v>U1-BC129</v>
      </c>
      <c r="B2133" t="str">
        <f t="shared" si="158"/>
        <v>PER1_P</v>
      </c>
      <c r="C2133" t="str">
        <f t="shared" si="159"/>
        <v>U1-PER1_P</v>
      </c>
      <c r="D2133" t="str">
        <f t="shared" si="160"/>
        <v>U1-BC129</v>
      </c>
      <c r="E2133" t="s">
        <v>2084</v>
      </c>
      <c r="F2133" t="s">
        <v>3318</v>
      </c>
      <c r="G2133" t="s">
        <v>1945</v>
      </c>
    </row>
    <row r="2134" spans="1:7" x14ac:dyDescent="0.25">
      <c r="A2134" t="str">
        <f t="shared" si="157"/>
        <v>U1-BD133</v>
      </c>
      <c r="B2134" t="str">
        <f t="shared" si="158"/>
        <v>PET0_N</v>
      </c>
      <c r="C2134" t="str">
        <f t="shared" si="159"/>
        <v>U1-PET0_N</v>
      </c>
      <c r="D2134" t="str">
        <f t="shared" si="160"/>
        <v>U1-BD133</v>
      </c>
      <c r="E2134" t="s">
        <v>2084</v>
      </c>
      <c r="F2134" t="s">
        <v>3319</v>
      </c>
      <c r="G2134" t="s">
        <v>407</v>
      </c>
    </row>
    <row r="2135" spans="1:7" x14ac:dyDescent="0.25">
      <c r="A2135" t="str">
        <f t="shared" si="157"/>
        <v>U1-BD135</v>
      </c>
      <c r="B2135" t="str">
        <f t="shared" si="158"/>
        <v>PET0_P</v>
      </c>
      <c r="C2135" t="str">
        <f t="shared" si="159"/>
        <v>U1-PET0_P</v>
      </c>
      <c r="D2135" t="str">
        <f t="shared" si="160"/>
        <v>U1-BD135</v>
      </c>
      <c r="E2135" t="s">
        <v>2084</v>
      </c>
      <c r="F2135" t="s">
        <v>3320</v>
      </c>
      <c r="G2135" t="s">
        <v>404</v>
      </c>
    </row>
    <row r="2136" spans="1:7" x14ac:dyDescent="0.25">
      <c r="A2136" t="str">
        <f t="shared" si="157"/>
        <v>U1-BE126</v>
      </c>
      <c r="B2136" t="str">
        <f t="shared" si="158"/>
        <v>PER0_N</v>
      </c>
      <c r="C2136" t="str">
        <f t="shared" si="159"/>
        <v>U1-PER0_N</v>
      </c>
      <c r="D2136" t="str">
        <f t="shared" si="160"/>
        <v>U1-BE126</v>
      </c>
      <c r="E2136" t="s">
        <v>2084</v>
      </c>
      <c r="F2136" t="s">
        <v>3321</v>
      </c>
      <c r="G2136" t="s">
        <v>1942</v>
      </c>
    </row>
    <row r="2137" spans="1:7" x14ac:dyDescent="0.25">
      <c r="A2137" t="str">
        <f t="shared" si="157"/>
        <v>U1-BE129</v>
      </c>
      <c r="B2137" t="str">
        <f t="shared" si="158"/>
        <v>PER0_P</v>
      </c>
      <c r="C2137" t="str">
        <f t="shared" si="159"/>
        <v>U1-PER0_P</v>
      </c>
      <c r="D2137" t="str">
        <f t="shared" si="160"/>
        <v>U1-BE129</v>
      </c>
      <c r="E2137" t="s">
        <v>2084</v>
      </c>
      <c r="F2137" t="s">
        <v>3322</v>
      </c>
      <c r="G2137" t="s">
        <v>1943</v>
      </c>
    </row>
    <row r="2138" spans="1:7" x14ac:dyDescent="0.25">
      <c r="A2138" t="str">
        <f t="shared" si="157"/>
        <v>U1-A45</v>
      </c>
      <c r="B2138" t="str">
        <f t="shared" si="158"/>
        <v>NetU1_A45</v>
      </c>
      <c r="C2138" t="str">
        <f t="shared" si="159"/>
        <v>U1-NetU1_A45</v>
      </c>
      <c r="D2138" t="str">
        <f t="shared" si="160"/>
        <v>U1-A45</v>
      </c>
      <c r="E2138" t="s">
        <v>2084</v>
      </c>
      <c r="F2138" t="s">
        <v>3323</v>
      </c>
      <c r="G2138" t="s">
        <v>3324</v>
      </c>
    </row>
    <row r="2139" spans="1:7" x14ac:dyDescent="0.25">
      <c r="A2139" t="str">
        <f t="shared" si="157"/>
        <v>U1-A48</v>
      </c>
      <c r="B2139" t="str">
        <f t="shared" si="158"/>
        <v>CX_HSO</v>
      </c>
      <c r="C2139" t="str">
        <f t="shared" si="159"/>
        <v>U1-CX_HSO</v>
      </c>
      <c r="D2139" t="str">
        <f t="shared" si="160"/>
        <v>U1-A48</v>
      </c>
      <c r="E2139" t="s">
        <v>2084</v>
      </c>
      <c r="F2139" t="s">
        <v>3325</v>
      </c>
      <c r="G2139" t="s">
        <v>628</v>
      </c>
    </row>
    <row r="2140" spans="1:7" x14ac:dyDescent="0.25">
      <c r="A2140" t="str">
        <f t="shared" si="157"/>
        <v>U1-A51</v>
      </c>
      <c r="B2140" t="str">
        <f t="shared" si="158"/>
        <v>CX_RESET</v>
      </c>
      <c r="C2140" t="str">
        <f t="shared" si="159"/>
        <v>U1-CX_RESET</v>
      </c>
      <c r="D2140" t="str">
        <f t="shared" si="160"/>
        <v>U1-A51</v>
      </c>
      <c r="E2140" t="s">
        <v>2084</v>
      </c>
      <c r="F2140" t="s">
        <v>3326</v>
      </c>
      <c r="G2140" t="s">
        <v>633</v>
      </c>
    </row>
    <row r="2141" spans="1:7" x14ac:dyDescent="0.25">
      <c r="A2141" t="str">
        <f t="shared" si="157"/>
        <v>U1-A54</v>
      </c>
      <c r="B2141" t="str">
        <f t="shared" si="158"/>
        <v>NetU1_A54</v>
      </c>
      <c r="C2141" t="str">
        <f t="shared" si="159"/>
        <v>U1-NetU1_A54</v>
      </c>
      <c r="D2141" t="str">
        <f t="shared" si="160"/>
        <v>U1-A54</v>
      </c>
      <c r="E2141" t="s">
        <v>2084</v>
      </c>
      <c r="F2141" t="s">
        <v>3327</v>
      </c>
      <c r="G2141" t="s">
        <v>3328</v>
      </c>
    </row>
    <row r="2142" spans="1:7" x14ac:dyDescent="0.25">
      <c r="A2142" t="str">
        <f t="shared" si="157"/>
        <v>U1-A60</v>
      </c>
      <c r="B2142" t="str">
        <f t="shared" si="158"/>
        <v>CY_RESET</v>
      </c>
      <c r="C2142" t="str">
        <f t="shared" si="159"/>
        <v>U1-CY_RESET</v>
      </c>
      <c r="D2142" t="str">
        <f t="shared" si="160"/>
        <v>U1-A60</v>
      </c>
      <c r="E2142" t="s">
        <v>2084</v>
      </c>
      <c r="F2142" t="s">
        <v>3329</v>
      </c>
      <c r="G2142" t="s">
        <v>729</v>
      </c>
    </row>
    <row r="2143" spans="1:7" x14ac:dyDescent="0.25">
      <c r="A2143" t="str">
        <f t="shared" si="157"/>
        <v>U1-A63</v>
      </c>
      <c r="B2143" t="str">
        <f t="shared" si="158"/>
        <v>CX_HSI</v>
      </c>
      <c r="C2143" t="str">
        <f t="shared" si="159"/>
        <v>U1-CX_HSI</v>
      </c>
      <c r="D2143" t="str">
        <f t="shared" si="160"/>
        <v>U1-A63</v>
      </c>
      <c r="E2143" t="s">
        <v>2084</v>
      </c>
      <c r="F2143" t="s">
        <v>3330</v>
      </c>
      <c r="G2143" t="s">
        <v>622</v>
      </c>
    </row>
    <row r="2144" spans="1:7" x14ac:dyDescent="0.25">
      <c r="A2144" t="str">
        <f t="shared" si="157"/>
        <v>U1-A66</v>
      </c>
      <c r="B2144" t="str">
        <f t="shared" si="158"/>
        <v>NetU1_A66</v>
      </c>
      <c r="C2144" t="str">
        <f t="shared" si="159"/>
        <v>U1-NetU1_A66</v>
      </c>
      <c r="D2144" t="str">
        <f t="shared" si="160"/>
        <v>U1-A66</v>
      </c>
      <c r="E2144" t="s">
        <v>2084</v>
      </c>
      <c r="F2144" t="s">
        <v>3331</v>
      </c>
      <c r="G2144" t="s">
        <v>3332</v>
      </c>
    </row>
    <row r="2145" spans="1:7" x14ac:dyDescent="0.25">
      <c r="A2145" t="str">
        <f t="shared" si="157"/>
        <v>U1-A70</v>
      </c>
      <c r="B2145" t="str">
        <f t="shared" si="158"/>
        <v>CY_HSIO</v>
      </c>
      <c r="C2145" t="str">
        <f t="shared" si="159"/>
        <v>U1-CY_HSIO</v>
      </c>
      <c r="D2145" t="str">
        <f t="shared" si="160"/>
        <v>U1-A70</v>
      </c>
      <c r="E2145" t="s">
        <v>2084</v>
      </c>
      <c r="F2145" t="s">
        <v>3333</v>
      </c>
      <c r="G2145" t="s">
        <v>720</v>
      </c>
    </row>
    <row r="2146" spans="1:7" x14ac:dyDescent="0.25">
      <c r="A2146" t="str">
        <f t="shared" si="157"/>
        <v>U1-A76</v>
      </c>
      <c r="B2146" t="str">
        <f t="shared" si="158"/>
        <v>NetU1_A76</v>
      </c>
      <c r="C2146" t="str">
        <f t="shared" si="159"/>
        <v>U1-NetU1_A76</v>
      </c>
      <c r="D2146" t="str">
        <f t="shared" si="160"/>
        <v>U1-A76</v>
      </c>
      <c r="E2146" t="s">
        <v>2084</v>
      </c>
      <c r="F2146" t="s">
        <v>3334</v>
      </c>
      <c r="G2146" t="s">
        <v>3335</v>
      </c>
    </row>
    <row r="2147" spans="1:7" x14ac:dyDescent="0.25">
      <c r="A2147" t="str">
        <f t="shared" si="157"/>
        <v>U1-A80</v>
      </c>
      <c r="B2147" t="str">
        <f t="shared" si="158"/>
        <v>SFPA_T_M-DEF0</v>
      </c>
      <c r="C2147" t="str">
        <f t="shared" si="159"/>
        <v>U1-SFPA_T_M-DEF0</v>
      </c>
      <c r="D2147" t="str">
        <f t="shared" si="160"/>
        <v>U1-A80</v>
      </c>
      <c r="E2147" t="s">
        <v>2084</v>
      </c>
      <c r="F2147" t="s">
        <v>3336</v>
      </c>
      <c r="G2147" t="s">
        <v>2045</v>
      </c>
    </row>
    <row r="2148" spans="1:7" x14ac:dyDescent="0.25">
      <c r="A2148" t="str">
        <f t="shared" si="157"/>
        <v>U1-A82</v>
      </c>
      <c r="B2148" t="str">
        <f t="shared" si="158"/>
        <v>NetU1_A82</v>
      </c>
      <c r="C2148" t="str">
        <f t="shared" si="159"/>
        <v>U1-NetU1_A82</v>
      </c>
      <c r="D2148" t="str">
        <f t="shared" si="160"/>
        <v>U1-A82</v>
      </c>
      <c r="E2148" t="s">
        <v>2084</v>
      </c>
      <c r="F2148" t="s">
        <v>3337</v>
      </c>
      <c r="G2148" t="s">
        <v>3338</v>
      </c>
    </row>
    <row r="2149" spans="1:7" x14ac:dyDescent="0.25">
      <c r="A2149" t="str">
        <f t="shared" si="157"/>
        <v>U1-A85</v>
      </c>
      <c r="B2149" t="str">
        <f t="shared" si="158"/>
        <v>NetU1_A85</v>
      </c>
      <c r="C2149" t="str">
        <f t="shared" si="159"/>
        <v>U1-NetU1_A85</v>
      </c>
      <c r="D2149" t="str">
        <f t="shared" si="160"/>
        <v>U1-A85</v>
      </c>
      <c r="E2149" t="s">
        <v>2084</v>
      </c>
      <c r="F2149" t="s">
        <v>3339</v>
      </c>
      <c r="G2149" t="s">
        <v>3340</v>
      </c>
    </row>
    <row r="2150" spans="1:7" x14ac:dyDescent="0.25">
      <c r="A2150" t="str">
        <f t="shared" si="157"/>
        <v>U1-AC50</v>
      </c>
      <c r="B2150" t="str">
        <f t="shared" si="158"/>
        <v>SFPB_T_TX_DIS</v>
      </c>
      <c r="C2150" t="str">
        <f t="shared" si="159"/>
        <v>U1-SFPB_T_TX_DIS</v>
      </c>
      <c r="D2150" t="str">
        <f t="shared" si="160"/>
        <v>U1-AC50</v>
      </c>
      <c r="E2150" t="s">
        <v>2084</v>
      </c>
      <c r="F2150" t="s">
        <v>3341</v>
      </c>
      <c r="G2150" t="s">
        <v>2066</v>
      </c>
    </row>
    <row r="2151" spans="1:7" x14ac:dyDescent="0.25">
      <c r="A2151" t="str">
        <f t="shared" si="157"/>
        <v>U1-AC53</v>
      </c>
      <c r="B2151" t="str">
        <f t="shared" si="158"/>
        <v>SFPB_T_RS1</v>
      </c>
      <c r="C2151" t="str">
        <f t="shared" si="159"/>
        <v>U1-SFPB_T_RS1</v>
      </c>
      <c r="D2151" t="str">
        <f t="shared" si="160"/>
        <v>U1-AC53</v>
      </c>
      <c r="E2151" t="s">
        <v>2084</v>
      </c>
      <c r="F2151" t="s">
        <v>3342</v>
      </c>
      <c r="G2151" t="s">
        <v>2065</v>
      </c>
    </row>
    <row r="2152" spans="1:7" x14ac:dyDescent="0.25">
      <c r="A2152" t="str">
        <f t="shared" si="157"/>
        <v>U1-AC61</v>
      </c>
      <c r="B2152" t="str">
        <f t="shared" si="158"/>
        <v>SFPB_T_LOS</v>
      </c>
      <c r="C2152" t="str">
        <f t="shared" si="159"/>
        <v>U1-SFPB_T_LOS</v>
      </c>
      <c r="D2152" t="str">
        <f t="shared" si="160"/>
        <v>U1-AC61</v>
      </c>
      <c r="E2152" t="s">
        <v>2084</v>
      </c>
      <c r="F2152" t="s">
        <v>3343</v>
      </c>
      <c r="G2152" t="s">
        <v>2062</v>
      </c>
    </row>
    <row r="2153" spans="1:7" x14ac:dyDescent="0.25">
      <c r="A2153" t="str">
        <f t="shared" si="157"/>
        <v>U1-AC64</v>
      </c>
      <c r="B2153" t="str">
        <f t="shared" si="158"/>
        <v>SFPA_T_RS0</v>
      </c>
      <c r="C2153" t="str">
        <f t="shared" si="159"/>
        <v>U1-SFPA_T_RS0</v>
      </c>
      <c r="D2153" t="str">
        <f t="shared" si="160"/>
        <v>U1-AC64</v>
      </c>
      <c r="E2153" t="s">
        <v>2084</v>
      </c>
      <c r="F2153" t="s">
        <v>3344</v>
      </c>
      <c r="G2153" t="s">
        <v>2046</v>
      </c>
    </row>
    <row r="2154" spans="1:7" x14ac:dyDescent="0.25">
      <c r="A2154" t="str">
        <f t="shared" si="157"/>
        <v>U1-AC68</v>
      </c>
      <c r="B2154" t="str">
        <f t="shared" si="158"/>
        <v>REFCLK_3B0_P</v>
      </c>
      <c r="C2154" t="str">
        <f t="shared" si="159"/>
        <v>U1-REFCLK_3B0_P</v>
      </c>
      <c r="D2154" t="str">
        <f t="shared" si="160"/>
        <v>U1-AC68</v>
      </c>
      <c r="E2154" t="s">
        <v>2084</v>
      </c>
      <c r="F2154" t="s">
        <v>3345</v>
      </c>
      <c r="G2154" t="s">
        <v>2011</v>
      </c>
    </row>
    <row r="2155" spans="1:7" x14ac:dyDescent="0.25">
      <c r="A2155" t="str">
        <f t="shared" si="157"/>
        <v>U1-AC72</v>
      </c>
      <c r="B2155" t="str">
        <f t="shared" si="158"/>
        <v>REFCLK_3B0_N</v>
      </c>
      <c r="C2155" t="str">
        <f t="shared" si="159"/>
        <v>U1-REFCLK_3B0_N</v>
      </c>
      <c r="D2155" t="str">
        <f t="shared" si="160"/>
        <v>U1-AC72</v>
      </c>
      <c r="E2155" t="s">
        <v>2084</v>
      </c>
      <c r="F2155" t="s">
        <v>3346</v>
      </c>
      <c r="G2155" t="s">
        <v>2010</v>
      </c>
    </row>
    <row r="2156" spans="1:7" x14ac:dyDescent="0.25">
      <c r="A2156" t="str">
        <f t="shared" si="157"/>
        <v>U1-AC79</v>
      </c>
      <c r="B2156" t="str">
        <f t="shared" si="158"/>
        <v>NetR227_1</v>
      </c>
      <c r="C2156" t="str">
        <f t="shared" si="159"/>
        <v>U1-NetR227_1</v>
      </c>
      <c r="D2156" t="str">
        <f t="shared" si="160"/>
        <v>U1-AC79</v>
      </c>
      <c r="E2156" t="s">
        <v>2084</v>
      </c>
      <c r="F2156" t="s">
        <v>3347</v>
      </c>
      <c r="G2156" t="s">
        <v>1851</v>
      </c>
    </row>
    <row r="2157" spans="1:7" x14ac:dyDescent="0.25">
      <c r="A2157" t="str">
        <f t="shared" si="157"/>
        <v>U1-AC83</v>
      </c>
      <c r="B2157" t="str">
        <f t="shared" si="158"/>
        <v>NetU1_AC83</v>
      </c>
      <c r="C2157" t="str">
        <f t="shared" si="159"/>
        <v>U1-NetU1_AC83</v>
      </c>
      <c r="D2157" t="str">
        <f t="shared" si="160"/>
        <v>U1-AC83</v>
      </c>
      <c r="E2157" t="s">
        <v>2084</v>
      </c>
      <c r="F2157" t="s">
        <v>3348</v>
      </c>
      <c r="G2157" t="s">
        <v>3349</v>
      </c>
    </row>
    <row r="2158" spans="1:7" x14ac:dyDescent="0.25">
      <c r="A2158" t="str">
        <f t="shared" si="157"/>
        <v>U1-AG53</v>
      </c>
      <c r="B2158" t="str">
        <f t="shared" si="158"/>
        <v>NetU1_AG53</v>
      </c>
      <c r="C2158" t="str">
        <f t="shared" si="159"/>
        <v>U1-NetU1_AG53</v>
      </c>
      <c r="D2158" t="str">
        <f t="shared" si="160"/>
        <v>U1-AG53</v>
      </c>
      <c r="E2158" t="s">
        <v>2084</v>
      </c>
      <c r="F2158" t="s">
        <v>3350</v>
      </c>
      <c r="G2158" t="s">
        <v>3351</v>
      </c>
    </row>
    <row r="2159" spans="1:7" x14ac:dyDescent="0.25">
      <c r="A2159" t="str">
        <f t="shared" si="157"/>
        <v>U1-AG57</v>
      </c>
      <c r="B2159" t="str">
        <f t="shared" si="158"/>
        <v>SFPB_T_RS0</v>
      </c>
      <c r="C2159" t="str">
        <f t="shared" si="159"/>
        <v>U1-SFPB_T_RS0</v>
      </c>
      <c r="D2159" t="str">
        <f t="shared" si="160"/>
        <v>U1-AG57</v>
      </c>
      <c r="E2159" t="s">
        <v>2084</v>
      </c>
      <c r="F2159" t="s">
        <v>3352</v>
      </c>
      <c r="G2159" t="s">
        <v>2064</v>
      </c>
    </row>
    <row r="2160" spans="1:7" x14ac:dyDescent="0.25">
      <c r="A2160" t="str">
        <f t="shared" si="157"/>
        <v>U1-AG61</v>
      </c>
      <c r="B2160" t="str">
        <f t="shared" si="158"/>
        <v>NetU1_AG61</v>
      </c>
      <c r="C2160" t="str">
        <f t="shared" si="159"/>
        <v>U1-NetU1_AG61</v>
      </c>
      <c r="D2160" t="str">
        <f t="shared" si="160"/>
        <v>U1-AG61</v>
      </c>
      <c r="E2160" t="s">
        <v>2084</v>
      </c>
      <c r="F2160" t="s">
        <v>3353</v>
      </c>
      <c r="G2160" t="s">
        <v>3354</v>
      </c>
    </row>
    <row r="2161" spans="1:7" x14ac:dyDescent="0.25">
      <c r="A2161" t="str">
        <f t="shared" si="157"/>
        <v>U1-AG64</v>
      </c>
      <c r="B2161" t="str">
        <f t="shared" si="158"/>
        <v>SFPA_T_LOS</v>
      </c>
      <c r="C2161" t="str">
        <f t="shared" si="159"/>
        <v>U1-SFPA_T_LOS</v>
      </c>
      <c r="D2161" t="str">
        <f t="shared" si="160"/>
        <v>U1-AG64</v>
      </c>
      <c r="E2161" t="s">
        <v>2084</v>
      </c>
      <c r="F2161" t="s">
        <v>3355</v>
      </c>
      <c r="G2161" t="s">
        <v>2044</v>
      </c>
    </row>
    <row r="2162" spans="1:7" x14ac:dyDescent="0.25">
      <c r="A2162" t="str">
        <f t="shared" si="157"/>
        <v>U1-AG72</v>
      </c>
      <c r="B2162" t="str">
        <f t="shared" si="158"/>
        <v>NetU1_AG72</v>
      </c>
      <c r="C2162" t="str">
        <f t="shared" si="159"/>
        <v>U1-NetU1_AG72</v>
      </c>
      <c r="D2162" t="str">
        <f t="shared" si="160"/>
        <v>U1-AG72</v>
      </c>
      <c r="E2162" t="s">
        <v>2084</v>
      </c>
      <c r="F2162" t="s">
        <v>3356</v>
      </c>
      <c r="G2162" t="s">
        <v>3357</v>
      </c>
    </row>
    <row r="2163" spans="1:7" x14ac:dyDescent="0.25">
      <c r="A2163" t="str">
        <f t="shared" si="157"/>
        <v>U1-AG75</v>
      </c>
      <c r="B2163" t="str">
        <f t="shared" si="158"/>
        <v>NetU1_AG75</v>
      </c>
      <c r="C2163" t="str">
        <f t="shared" si="159"/>
        <v>U1-NetU1_AG75</v>
      </c>
      <c r="D2163" t="str">
        <f t="shared" si="160"/>
        <v>U1-AG75</v>
      </c>
      <c r="E2163" t="s">
        <v>2084</v>
      </c>
      <c r="F2163" t="s">
        <v>3358</v>
      </c>
      <c r="G2163" t="s">
        <v>3359</v>
      </c>
    </row>
    <row r="2164" spans="1:7" x14ac:dyDescent="0.25">
      <c r="A2164" t="str">
        <f t="shared" si="157"/>
        <v>U1-AG79</v>
      </c>
      <c r="B2164" t="str">
        <f t="shared" si="158"/>
        <v>NetU1_AG79</v>
      </c>
      <c r="C2164" t="str">
        <f t="shared" si="159"/>
        <v>U1-NetU1_AG79</v>
      </c>
      <c r="D2164" t="str">
        <f t="shared" si="160"/>
        <v>U1-AG79</v>
      </c>
      <c r="E2164" t="s">
        <v>2084</v>
      </c>
      <c r="F2164" t="s">
        <v>3360</v>
      </c>
      <c r="G2164" t="s">
        <v>3361</v>
      </c>
    </row>
    <row r="2165" spans="1:7" x14ac:dyDescent="0.25">
      <c r="A2165" t="str">
        <f t="shared" si="157"/>
        <v>U1-AG83</v>
      </c>
      <c r="B2165" t="str">
        <f t="shared" si="158"/>
        <v>SFPB_T_M-DEF0</v>
      </c>
      <c r="C2165" t="str">
        <f t="shared" si="159"/>
        <v>U1-SFPB_T_M-DEF0</v>
      </c>
      <c r="D2165" t="str">
        <f t="shared" si="160"/>
        <v>U1-AG83</v>
      </c>
      <c r="E2165" t="s">
        <v>2084</v>
      </c>
      <c r="F2165" t="s">
        <v>3362</v>
      </c>
      <c r="G2165" t="s">
        <v>2063</v>
      </c>
    </row>
    <row r="2166" spans="1:7" x14ac:dyDescent="0.25">
      <c r="A2166" t="str">
        <f t="shared" si="157"/>
        <v>U1-AK50</v>
      </c>
      <c r="B2166" t="str">
        <f t="shared" si="158"/>
        <v>VIO_CRUVI</v>
      </c>
      <c r="C2166" t="str">
        <f t="shared" si="159"/>
        <v>U1-VIO_CRUVI</v>
      </c>
      <c r="D2166" t="str">
        <f t="shared" si="160"/>
        <v>U1-AK50</v>
      </c>
      <c r="E2166" t="s">
        <v>2084</v>
      </c>
      <c r="F2166" t="s">
        <v>3363</v>
      </c>
      <c r="G2166" t="s">
        <v>1877</v>
      </c>
    </row>
    <row r="2167" spans="1:7" x14ac:dyDescent="0.25">
      <c r="A2167" t="str">
        <f t="shared" si="157"/>
        <v>U1-AK57</v>
      </c>
      <c r="B2167" t="str">
        <f t="shared" si="158"/>
        <v>VIO_CRUVI</v>
      </c>
      <c r="C2167" t="str">
        <f t="shared" si="159"/>
        <v>U1-VIO_CRUVI</v>
      </c>
      <c r="D2167" t="str">
        <f t="shared" si="160"/>
        <v>U1-AK57</v>
      </c>
      <c r="E2167" t="s">
        <v>2084</v>
      </c>
      <c r="F2167" t="s">
        <v>3364</v>
      </c>
      <c r="G2167" t="s">
        <v>1877</v>
      </c>
    </row>
    <row r="2168" spans="1:7" x14ac:dyDescent="0.25">
      <c r="A2168" t="str">
        <f t="shared" si="157"/>
        <v>U1-AK61</v>
      </c>
      <c r="B2168" t="str">
        <f t="shared" si="158"/>
        <v>VIO_CRUVI</v>
      </c>
      <c r="C2168" t="str">
        <f t="shared" si="159"/>
        <v>U1-VIO_CRUVI</v>
      </c>
      <c r="D2168" t="str">
        <f t="shared" si="160"/>
        <v>U1-AK61</v>
      </c>
      <c r="E2168" t="s">
        <v>2084</v>
      </c>
      <c r="F2168" t="s">
        <v>3365</v>
      </c>
      <c r="G2168" t="s">
        <v>1877</v>
      </c>
    </row>
    <row r="2169" spans="1:7" x14ac:dyDescent="0.25">
      <c r="A2169" t="str">
        <f t="shared" si="157"/>
        <v>U1-AL53</v>
      </c>
      <c r="B2169" t="str">
        <f t="shared" si="158"/>
        <v>VIO_CRUVI</v>
      </c>
      <c r="C2169" t="str">
        <f t="shared" si="159"/>
        <v>U1-VIO_CRUVI</v>
      </c>
      <c r="D2169" t="str">
        <f t="shared" si="160"/>
        <v>U1-AL53</v>
      </c>
      <c r="E2169" t="s">
        <v>2084</v>
      </c>
      <c r="F2169" t="s">
        <v>3366</v>
      </c>
      <c r="G2169" t="s">
        <v>1877</v>
      </c>
    </row>
    <row r="2170" spans="1:7" x14ac:dyDescent="0.25">
      <c r="A2170" t="str">
        <f t="shared" si="157"/>
        <v>U1-B42</v>
      </c>
      <c r="B2170" t="str">
        <f t="shared" si="158"/>
        <v>NetU1_B42</v>
      </c>
      <c r="C2170" t="str">
        <f t="shared" si="159"/>
        <v>U1-NetU1_B42</v>
      </c>
      <c r="D2170" t="str">
        <f t="shared" si="160"/>
        <v>U1-B42</v>
      </c>
      <c r="E2170" t="s">
        <v>2084</v>
      </c>
      <c r="F2170" t="s">
        <v>3367</v>
      </c>
      <c r="G2170" t="s">
        <v>3368</v>
      </c>
    </row>
    <row r="2171" spans="1:7" x14ac:dyDescent="0.25">
      <c r="A2171" t="str">
        <f t="shared" si="157"/>
        <v>U1-B45</v>
      </c>
      <c r="B2171" t="str">
        <f t="shared" si="158"/>
        <v>CX_HSIO</v>
      </c>
      <c r="C2171" t="str">
        <f t="shared" si="159"/>
        <v>U1-CX_HSIO</v>
      </c>
      <c r="D2171" t="str">
        <f t="shared" si="160"/>
        <v>U1-B45</v>
      </c>
      <c r="E2171" t="s">
        <v>2084</v>
      </c>
      <c r="F2171" t="s">
        <v>3369</v>
      </c>
      <c r="G2171" t="s">
        <v>625</v>
      </c>
    </row>
    <row r="2172" spans="1:7" x14ac:dyDescent="0.25">
      <c r="A2172" t="str">
        <f t="shared" si="157"/>
        <v>U1-B51</v>
      </c>
      <c r="B2172" t="str">
        <f t="shared" si="158"/>
        <v>NetU1_B51</v>
      </c>
      <c r="C2172" t="str">
        <f t="shared" si="159"/>
        <v>U1-NetU1_B51</v>
      </c>
      <c r="D2172" t="str">
        <f t="shared" si="160"/>
        <v>U1-B51</v>
      </c>
      <c r="E2172" t="s">
        <v>2084</v>
      </c>
      <c r="F2172" t="s">
        <v>3370</v>
      </c>
      <c r="G2172" t="s">
        <v>3371</v>
      </c>
    </row>
    <row r="2173" spans="1:7" x14ac:dyDescent="0.25">
      <c r="A2173" t="str">
        <f t="shared" si="157"/>
        <v>U1-B54</v>
      </c>
      <c r="B2173" t="str">
        <f t="shared" si="158"/>
        <v>NetU1_B54</v>
      </c>
      <c r="C2173" t="str">
        <f t="shared" si="159"/>
        <v>U1-NetU1_B54</v>
      </c>
      <c r="D2173" t="str">
        <f t="shared" si="160"/>
        <v>U1-B54</v>
      </c>
      <c r="E2173" t="s">
        <v>2084</v>
      </c>
      <c r="F2173" t="s">
        <v>3372</v>
      </c>
      <c r="G2173" t="s">
        <v>3373</v>
      </c>
    </row>
    <row r="2174" spans="1:7" x14ac:dyDescent="0.25">
      <c r="A2174" t="str">
        <f t="shared" si="157"/>
        <v>U1-B56</v>
      </c>
      <c r="B2174" t="str">
        <f t="shared" si="158"/>
        <v>CY_HSI</v>
      </c>
      <c r="C2174" t="str">
        <f t="shared" si="159"/>
        <v>U1-CY_HSI</v>
      </c>
      <c r="D2174" t="str">
        <f t="shared" si="160"/>
        <v>U1-B56</v>
      </c>
      <c r="E2174" t="s">
        <v>2084</v>
      </c>
      <c r="F2174" t="s">
        <v>3374</v>
      </c>
      <c r="G2174" t="s">
        <v>717</v>
      </c>
    </row>
    <row r="2175" spans="1:7" x14ac:dyDescent="0.25">
      <c r="A2175" t="str">
        <f t="shared" si="157"/>
        <v>U1-B60</v>
      </c>
      <c r="B2175" t="str">
        <f t="shared" si="158"/>
        <v>NetU1_B60</v>
      </c>
      <c r="C2175" t="str">
        <f t="shared" si="159"/>
        <v>U1-NetU1_B60</v>
      </c>
      <c r="D2175" t="str">
        <f t="shared" si="160"/>
        <v>U1-B60</v>
      </c>
      <c r="E2175" t="s">
        <v>2084</v>
      </c>
      <c r="F2175" t="s">
        <v>3375</v>
      </c>
      <c r="G2175" t="s">
        <v>3376</v>
      </c>
    </row>
    <row r="2176" spans="1:7" x14ac:dyDescent="0.25">
      <c r="A2176" t="str">
        <f t="shared" si="157"/>
        <v>U1-B66</v>
      </c>
      <c r="B2176" t="str">
        <f t="shared" si="158"/>
        <v>NetU1_B66</v>
      </c>
      <c r="C2176" t="str">
        <f t="shared" si="159"/>
        <v>U1-NetU1_B66</v>
      </c>
      <c r="D2176" t="str">
        <f t="shared" si="160"/>
        <v>U1-B66</v>
      </c>
      <c r="E2176" t="s">
        <v>2084</v>
      </c>
      <c r="F2176" t="s">
        <v>3377</v>
      </c>
      <c r="G2176" t="s">
        <v>3378</v>
      </c>
    </row>
    <row r="2177" spans="1:7" x14ac:dyDescent="0.25">
      <c r="A2177" t="str">
        <f t="shared" si="157"/>
        <v>U1-B70</v>
      </c>
      <c r="B2177" t="str">
        <f t="shared" si="158"/>
        <v>CY_HSO</v>
      </c>
      <c r="C2177" t="str">
        <f t="shared" si="159"/>
        <v>U1-CY_HSO</v>
      </c>
      <c r="D2177" t="str">
        <f t="shared" si="160"/>
        <v>U1-B70</v>
      </c>
      <c r="E2177" t="s">
        <v>2084</v>
      </c>
      <c r="F2177" t="s">
        <v>3379</v>
      </c>
      <c r="G2177" t="s">
        <v>723</v>
      </c>
    </row>
    <row r="2178" spans="1:7" x14ac:dyDescent="0.25">
      <c r="A2178" t="str">
        <f t="shared" si="157"/>
        <v>U1-B73</v>
      </c>
      <c r="B2178" t="str">
        <f t="shared" si="158"/>
        <v>NetU1_B73</v>
      </c>
      <c r="C2178" t="str">
        <f t="shared" si="159"/>
        <v>U1-NetU1_B73</v>
      </c>
      <c r="D2178" t="str">
        <f t="shared" si="160"/>
        <v>U1-B73</v>
      </c>
      <c r="E2178" t="s">
        <v>2084</v>
      </c>
      <c r="F2178" t="s">
        <v>3380</v>
      </c>
      <c r="G2178" t="s">
        <v>3381</v>
      </c>
    </row>
    <row r="2179" spans="1:7" x14ac:dyDescent="0.25">
      <c r="A2179" t="str">
        <f t="shared" si="157"/>
        <v>U1-B76</v>
      </c>
      <c r="B2179" t="str">
        <f t="shared" si="158"/>
        <v>NetU1_B76</v>
      </c>
      <c r="C2179" t="str">
        <f t="shared" si="159"/>
        <v>U1-NetU1_B76</v>
      </c>
      <c r="D2179" t="str">
        <f t="shared" si="160"/>
        <v>U1-B76</v>
      </c>
      <c r="E2179" t="s">
        <v>2084</v>
      </c>
      <c r="F2179" t="s">
        <v>3382</v>
      </c>
      <c r="G2179" t="s">
        <v>3383</v>
      </c>
    </row>
    <row r="2180" spans="1:7" x14ac:dyDescent="0.25">
      <c r="A2180" t="str">
        <f t="shared" si="157"/>
        <v>U1-B82</v>
      </c>
      <c r="B2180" t="str">
        <f t="shared" si="158"/>
        <v>NetU1_B82</v>
      </c>
      <c r="C2180" t="str">
        <f t="shared" si="159"/>
        <v>U1-NetU1_B82</v>
      </c>
      <c r="D2180" t="str">
        <f t="shared" si="160"/>
        <v>U1-B82</v>
      </c>
      <c r="E2180" t="s">
        <v>2084</v>
      </c>
      <c r="F2180" t="s">
        <v>3384</v>
      </c>
      <c r="G2180" t="s">
        <v>3385</v>
      </c>
    </row>
    <row r="2181" spans="1:7" x14ac:dyDescent="0.25">
      <c r="A2181" t="str">
        <f t="shared" si="157"/>
        <v>U1-B85</v>
      </c>
      <c r="B2181" t="str">
        <f t="shared" si="158"/>
        <v>NetU1_B85</v>
      </c>
      <c r="C2181" t="str">
        <f t="shared" si="159"/>
        <v>U1-NetU1_B85</v>
      </c>
      <c r="D2181" t="str">
        <f t="shared" si="160"/>
        <v>U1-B85</v>
      </c>
      <c r="E2181" t="s">
        <v>2084</v>
      </c>
      <c r="F2181" t="s">
        <v>3386</v>
      </c>
      <c r="G2181" t="s">
        <v>3387</v>
      </c>
    </row>
    <row r="2182" spans="1:7" x14ac:dyDescent="0.25">
      <c r="A2182" t="str">
        <f t="shared" ref="A2182:A2245" si="161">$E2182&amp;"-"&amp;$F2182</f>
        <v>U1-D44</v>
      </c>
      <c r="B2182" t="str">
        <f t="shared" ref="B2182:B2245" si="162">IF(OR(E2182=$A$2,E2182=$B$2,E2182=$C$2,E2182=$D$2),"--",G2182)</f>
        <v>CX_A0_P</v>
      </c>
      <c r="C2182" t="str">
        <f t="shared" ref="C2182:C2245" si="163">$E2182&amp;"-"&amp;$G2182</f>
        <v>U1-CX_A0_P</v>
      </c>
      <c r="D2182" t="str">
        <f t="shared" ref="D2182:D2245" si="164">A2182</f>
        <v>U1-D44</v>
      </c>
      <c r="E2182" t="s">
        <v>2084</v>
      </c>
      <c r="F2182" t="s">
        <v>3388</v>
      </c>
      <c r="G2182" t="s">
        <v>553</v>
      </c>
    </row>
    <row r="2183" spans="1:7" x14ac:dyDescent="0.25">
      <c r="A2183" t="str">
        <f t="shared" si="161"/>
        <v>U1-D55</v>
      </c>
      <c r="B2183" t="str">
        <f t="shared" si="162"/>
        <v>CX_B0_N</v>
      </c>
      <c r="C2183" t="str">
        <f t="shared" si="163"/>
        <v>U1-CX_B0_N</v>
      </c>
      <c r="D2183" t="str">
        <f t="shared" si="164"/>
        <v>U1-D55</v>
      </c>
      <c r="E2183" t="s">
        <v>2084</v>
      </c>
      <c r="F2183" t="s">
        <v>3389</v>
      </c>
      <c r="G2183" t="s">
        <v>586</v>
      </c>
    </row>
    <row r="2184" spans="1:7" x14ac:dyDescent="0.25">
      <c r="A2184" t="str">
        <f t="shared" si="161"/>
        <v>U1-D65</v>
      </c>
      <c r="B2184" t="str">
        <f t="shared" si="162"/>
        <v>CY_A5_N</v>
      </c>
      <c r="C2184" t="str">
        <f t="shared" si="163"/>
        <v>U1-CY_A5_N</v>
      </c>
      <c r="D2184" t="str">
        <f t="shared" si="164"/>
        <v>U1-D65</v>
      </c>
      <c r="E2184" t="s">
        <v>2084</v>
      </c>
      <c r="F2184" t="s">
        <v>3390</v>
      </c>
      <c r="G2184" t="s">
        <v>675</v>
      </c>
    </row>
    <row r="2185" spans="1:7" x14ac:dyDescent="0.25">
      <c r="A2185" t="str">
        <f t="shared" si="161"/>
        <v>U1-D74</v>
      </c>
      <c r="B2185" t="str">
        <f t="shared" si="162"/>
        <v>CY_B2_P</v>
      </c>
      <c r="C2185" t="str">
        <f t="shared" si="163"/>
        <v>U1-CY_B2_P</v>
      </c>
      <c r="D2185" t="str">
        <f t="shared" si="164"/>
        <v>U1-D74</v>
      </c>
      <c r="E2185" t="s">
        <v>2084</v>
      </c>
      <c r="F2185" t="s">
        <v>3391</v>
      </c>
      <c r="G2185" t="s">
        <v>696</v>
      </c>
    </row>
    <row r="2186" spans="1:7" x14ac:dyDescent="0.25">
      <c r="A2186" t="str">
        <f t="shared" si="161"/>
        <v>U1-F44</v>
      </c>
      <c r="B2186" t="str">
        <f t="shared" si="162"/>
        <v>CX_A0_N</v>
      </c>
      <c r="C2186" t="str">
        <f t="shared" si="163"/>
        <v>U1-CX_A0_N</v>
      </c>
      <c r="D2186" t="str">
        <f t="shared" si="164"/>
        <v>U1-F44</v>
      </c>
      <c r="E2186" t="s">
        <v>2084</v>
      </c>
      <c r="F2186" t="s">
        <v>3392</v>
      </c>
      <c r="G2186" t="s">
        <v>550</v>
      </c>
    </row>
    <row r="2187" spans="1:7" x14ac:dyDescent="0.25">
      <c r="A2187" t="str">
        <f t="shared" si="161"/>
        <v>U1-F47</v>
      </c>
      <c r="B2187" t="str">
        <f t="shared" si="162"/>
        <v>CX_A2_P</v>
      </c>
      <c r="C2187" t="str">
        <f t="shared" si="163"/>
        <v>U1-CX_A2_P</v>
      </c>
      <c r="D2187" t="str">
        <f t="shared" si="164"/>
        <v>U1-F47</v>
      </c>
      <c r="E2187" t="s">
        <v>2084</v>
      </c>
      <c r="F2187" t="s">
        <v>3393</v>
      </c>
      <c r="G2187" t="s">
        <v>565</v>
      </c>
    </row>
    <row r="2188" spans="1:7" x14ac:dyDescent="0.25">
      <c r="A2188" t="str">
        <f t="shared" si="161"/>
        <v>U1-F55</v>
      </c>
      <c r="B2188" t="str">
        <f t="shared" si="162"/>
        <v>CX_B0_P</v>
      </c>
      <c r="C2188" t="str">
        <f t="shared" si="163"/>
        <v>U1-CX_B0_P</v>
      </c>
      <c r="D2188" t="str">
        <f t="shared" si="164"/>
        <v>U1-F55</v>
      </c>
      <c r="E2188" t="s">
        <v>2084</v>
      </c>
      <c r="F2188" t="s">
        <v>3394</v>
      </c>
      <c r="G2188" t="s">
        <v>589</v>
      </c>
    </row>
    <row r="2189" spans="1:7" x14ac:dyDescent="0.25">
      <c r="A2189" t="str">
        <f t="shared" si="161"/>
        <v>U1-F58</v>
      </c>
      <c r="B2189" t="str">
        <f t="shared" si="162"/>
        <v>CX_A1_N</v>
      </c>
      <c r="C2189" t="str">
        <f t="shared" si="163"/>
        <v>U1-CX_A1_N</v>
      </c>
      <c r="D2189" t="str">
        <f t="shared" si="164"/>
        <v>U1-F58</v>
      </c>
      <c r="E2189" t="s">
        <v>2084</v>
      </c>
      <c r="F2189" t="s">
        <v>3395</v>
      </c>
      <c r="G2189" t="s">
        <v>556</v>
      </c>
    </row>
    <row r="2190" spans="1:7" x14ac:dyDescent="0.25">
      <c r="A2190" t="str">
        <f t="shared" si="161"/>
        <v>U1-F65</v>
      </c>
      <c r="B2190" t="str">
        <f t="shared" si="162"/>
        <v>CY_A5_P</v>
      </c>
      <c r="C2190" t="str">
        <f t="shared" si="163"/>
        <v>U1-CY_A5_P</v>
      </c>
      <c r="D2190" t="str">
        <f t="shared" si="164"/>
        <v>U1-F65</v>
      </c>
      <c r="E2190" t="s">
        <v>2084</v>
      </c>
      <c r="F2190" t="s">
        <v>3396</v>
      </c>
      <c r="G2190" t="s">
        <v>678</v>
      </c>
    </row>
    <row r="2191" spans="1:7" x14ac:dyDescent="0.25">
      <c r="A2191" t="str">
        <f t="shared" si="161"/>
        <v>U1-F67</v>
      </c>
      <c r="B2191" t="str">
        <f t="shared" si="162"/>
        <v>CY_B5_N</v>
      </c>
      <c r="C2191" t="str">
        <f t="shared" si="163"/>
        <v>U1-CY_B5_N</v>
      </c>
      <c r="D2191" t="str">
        <f t="shared" si="164"/>
        <v>U1-F67</v>
      </c>
      <c r="E2191" t="s">
        <v>2084</v>
      </c>
      <c r="F2191" t="s">
        <v>3397</v>
      </c>
      <c r="G2191" t="s">
        <v>711</v>
      </c>
    </row>
    <row r="2192" spans="1:7" x14ac:dyDescent="0.25">
      <c r="A2192" t="str">
        <f t="shared" si="161"/>
        <v>U1-F74</v>
      </c>
      <c r="B2192" t="str">
        <f t="shared" si="162"/>
        <v>CY_B2_N</v>
      </c>
      <c r="C2192" t="str">
        <f t="shared" si="163"/>
        <v>U1-CY_B2_N</v>
      </c>
      <c r="D2192" t="str">
        <f t="shared" si="164"/>
        <v>U1-F74</v>
      </c>
      <c r="E2192" t="s">
        <v>2084</v>
      </c>
      <c r="F2192" t="s">
        <v>3398</v>
      </c>
      <c r="G2192" t="s">
        <v>693</v>
      </c>
    </row>
    <row r="2193" spans="1:7" x14ac:dyDescent="0.25">
      <c r="A2193" t="str">
        <f t="shared" si="161"/>
        <v>U1-F77</v>
      </c>
      <c r="B2193" t="str">
        <f t="shared" si="162"/>
        <v>CY_B4_P</v>
      </c>
      <c r="C2193" t="str">
        <f t="shared" si="163"/>
        <v>U1-CY_B4_P</v>
      </c>
      <c r="D2193" t="str">
        <f t="shared" si="164"/>
        <v>U1-F77</v>
      </c>
      <c r="E2193" t="s">
        <v>2084</v>
      </c>
      <c r="F2193" t="s">
        <v>3399</v>
      </c>
      <c r="G2193" t="s">
        <v>708</v>
      </c>
    </row>
    <row r="2194" spans="1:7" x14ac:dyDescent="0.25">
      <c r="A2194" t="str">
        <f t="shared" si="161"/>
        <v>U1-H47</v>
      </c>
      <c r="B2194" t="str">
        <f t="shared" si="162"/>
        <v>CX_A2_N</v>
      </c>
      <c r="C2194" t="str">
        <f t="shared" si="163"/>
        <v>U1-CX_A2_N</v>
      </c>
      <c r="D2194" t="str">
        <f t="shared" si="164"/>
        <v>U1-H47</v>
      </c>
      <c r="E2194" t="s">
        <v>2084</v>
      </c>
      <c r="F2194" t="s">
        <v>3400</v>
      </c>
      <c r="G2194" t="s">
        <v>562</v>
      </c>
    </row>
    <row r="2195" spans="1:7" x14ac:dyDescent="0.25">
      <c r="A2195" t="str">
        <f t="shared" si="161"/>
        <v>U1-H58</v>
      </c>
      <c r="B2195" t="str">
        <f t="shared" si="162"/>
        <v>CX_A1_P</v>
      </c>
      <c r="C2195" t="str">
        <f t="shared" si="163"/>
        <v>U1-CX_A1_P</v>
      </c>
      <c r="D2195" t="str">
        <f t="shared" si="164"/>
        <v>U1-H58</v>
      </c>
      <c r="E2195" t="s">
        <v>2084</v>
      </c>
      <c r="F2195" t="s">
        <v>3401</v>
      </c>
      <c r="G2195" t="s">
        <v>559</v>
      </c>
    </row>
    <row r="2196" spans="1:7" x14ac:dyDescent="0.25">
      <c r="A2196" t="str">
        <f t="shared" si="161"/>
        <v>U1-H67</v>
      </c>
      <c r="B2196" t="str">
        <f t="shared" si="162"/>
        <v>CY_B5_P</v>
      </c>
      <c r="C2196" t="str">
        <f t="shared" si="163"/>
        <v>U1-CY_B5_P</v>
      </c>
      <c r="D2196" t="str">
        <f t="shared" si="164"/>
        <v>U1-H67</v>
      </c>
      <c r="E2196" t="s">
        <v>2084</v>
      </c>
      <c r="F2196" t="s">
        <v>3402</v>
      </c>
      <c r="G2196" t="s">
        <v>714</v>
      </c>
    </row>
    <row r="2197" spans="1:7" x14ac:dyDescent="0.25">
      <c r="A2197" t="str">
        <f t="shared" si="161"/>
        <v>U1-H77</v>
      </c>
      <c r="B2197" t="str">
        <f t="shared" si="162"/>
        <v>CY_B4_N</v>
      </c>
      <c r="C2197" t="str">
        <f t="shared" si="163"/>
        <v>U1-CY_B4_N</v>
      </c>
      <c r="D2197" t="str">
        <f t="shared" si="164"/>
        <v>U1-H77</v>
      </c>
      <c r="E2197" t="s">
        <v>2084</v>
      </c>
      <c r="F2197" t="s">
        <v>3403</v>
      </c>
      <c r="G2197" t="s">
        <v>705</v>
      </c>
    </row>
    <row r="2198" spans="1:7" x14ac:dyDescent="0.25">
      <c r="A2198" t="str">
        <f t="shared" si="161"/>
        <v>U1-K44</v>
      </c>
      <c r="B2198" t="str">
        <f t="shared" si="162"/>
        <v>CX_A5_P</v>
      </c>
      <c r="C2198" t="str">
        <f t="shared" si="163"/>
        <v>U1-CX_A5_P</v>
      </c>
      <c r="D2198" t="str">
        <f t="shared" si="164"/>
        <v>U1-K44</v>
      </c>
      <c r="E2198" t="s">
        <v>2084</v>
      </c>
      <c r="F2198" t="s">
        <v>3404</v>
      </c>
      <c r="G2198" t="s">
        <v>583</v>
      </c>
    </row>
    <row r="2199" spans="1:7" x14ac:dyDescent="0.25">
      <c r="A2199" t="str">
        <f t="shared" si="161"/>
        <v>U1-K47</v>
      </c>
      <c r="B2199" t="str">
        <f t="shared" si="162"/>
        <v>CX_A3_N</v>
      </c>
      <c r="C2199" t="str">
        <f t="shared" si="163"/>
        <v>U1-CX_A3_N</v>
      </c>
      <c r="D2199" t="str">
        <f t="shared" si="164"/>
        <v>U1-K47</v>
      </c>
      <c r="E2199" t="s">
        <v>2084</v>
      </c>
      <c r="F2199" t="s">
        <v>3405</v>
      </c>
      <c r="G2199" t="s">
        <v>568</v>
      </c>
    </row>
    <row r="2200" spans="1:7" x14ac:dyDescent="0.25">
      <c r="A2200" t="str">
        <f t="shared" si="161"/>
        <v>U1-K55</v>
      </c>
      <c r="B2200" t="str">
        <f t="shared" si="162"/>
        <v>CX_B2_P</v>
      </c>
      <c r="C2200" t="str">
        <f t="shared" si="163"/>
        <v>U1-CX_B2_P</v>
      </c>
      <c r="D2200" t="str">
        <f t="shared" si="164"/>
        <v>U1-K55</v>
      </c>
      <c r="E2200" t="s">
        <v>2084</v>
      </c>
      <c r="F2200" t="s">
        <v>3406</v>
      </c>
      <c r="G2200" t="s">
        <v>601</v>
      </c>
    </row>
    <row r="2201" spans="1:7" x14ac:dyDescent="0.25">
      <c r="A2201" t="str">
        <f t="shared" si="161"/>
        <v>U1-K58</v>
      </c>
      <c r="B2201" t="str">
        <f t="shared" si="162"/>
        <v>CX_B1_N</v>
      </c>
      <c r="C2201" t="str">
        <f t="shared" si="163"/>
        <v>U1-CX_B1_N</v>
      </c>
      <c r="D2201" t="str">
        <f t="shared" si="164"/>
        <v>U1-K58</v>
      </c>
      <c r="E2201" t="s">
        <v>2084</v>
      </c>
      <c r="F2201" t="s">
        <v>3407</v>
      </c>
      <c r="G2201" t="s">
        <v>592</v>
      </c>
    </row>
    <row r="2202" spans="1:7" x14ac:dyDescent="0.25">
      <c r="A2202" t="str">
        <f t="shared" si="161"/>
        <v>U1-K65</v>
      </c>
      <c r="B2202" t="str">
        <f t="shared" si="162"/>
        <v>CY_A2_N</v>
      </c>
      <c r="C2202" t="str">
        <f t="shared" si="163"/>
        <v>U1-CY_A2_N</v>
      </c>
      <c r="D2202" t="str">
        <f t="shared" si="164"/>
        <v>U1-K65</v>
      </c>
      <c r="E2202" t="s">
        <v>2084</v>
      </c>
      <c r="F2202" t="s">
        <v>3408</v>
      </c>
      <c r="G2202" t="s">
        <v>657</v>
      </c>
    </row>
    <row r="2203" spans="1:7" x14ac:dyDescent="0.25">
      <c r="A2203" t="str">
        <f t="shared" si="161"/>
        <v>U1-K67</v>
      </c>
      <c r="B2203" t="str">
        <f t="shared" si="162"/>
        <v>CY_A4_N</v>
      </c>
      <c r="C2203" t="str">
        <f t="shared" si="163"/>
        <v>U1-CY_A4_N</v>
      </c>
      <c r="D2203" t="str">
        <f t="shared" si="164"/>
        <v>U1-K67</v>
      </c>
      <c r="E2203" t="s">
        <v>2084</v>
      </c>
      <c r="F2203" t="s">
        <v>3409</v>
      </c>
      <c r="G2203" t="s">
        <v>669</v>
      </c>
    </row>
    <row r="2204" spans="1:7" x14ac:dyDescent="0.25">
      <c r="A2204" t="str">
        <f t="shared" si="161"/>
        <v>U1-K74</v>
      </c>
      <c r="B2204" t="str">
        <f t="shared" si="162"/>
        <v>CY_B0_N</v>
      </c>
      <c r="C2204" t="str">
        <f t="shared" si="163"/>
        <v>U1-CY_B0_N</v>
      </c>
      <c r="D2204" t="str">
        <f t="shared" si="164"/>
        <v>U1-K74</v>
      </c>
      <c r="E2204" t="s">
        <v>2084</v>
      </c>
      <c r="F2204" t="s">
        <v>3410</v>
      </c>
      <c r="G2204" t="s">
        <v>681</v>
      </c>
    </row>
    <row r="2205" spans="1:7" x14ac:dyDescent="0.25">
      <c r="A2205" t="str">
        <f t="shared" si="161"/>
        <v>U1-K77</v>
      </c>
      <c r="B2205" t="str">
        <f t="shared" si="162"/>
        <v>CY_B3_P</v>
      </c>
      <c r="C2205" t="str">
        <f t="shared" si="163"/>
        <v>U1-CY_B3_P</v>
      </c>
      <c r="D2205" t="str">
        <f t="shared" si="164"/>
        <v>U1-K77</v>
      </c>
      <c r="E2205" t="s">
        <v>2084</v>
      </c>
      <c r="F2205" t="s">
        <v>3411</v>
      </c>
      <c r="G2205" t="s">
        <v>702</v>
      </c>
    </row>
    <row r="2206" spans="1:7" x14ac:dyDescent="0.25">
      <c r="A2206" t="str">
        <f t="shared" si="161"/>
        <v>U1-M44</v>
      </c>
      <c r="B2206" t="str">
        <f t="shared" si="162"/>
        <v>CX_A5_N</v>
      </c>
      <c r="C2206" t="str">
        <f t="shared" si="163"/>
        <v>U1-CX_A5_N</v>
      </c>
      <c r="D2206" t="str">
        <f t="shared" si="164"/>
        <v>U1-M44</v>
      </c>
      <c r="E2206" t="s">
        <v>2084</v>
      </c>
      <c r="F2206" t="s">
        <v>3412</v>
      </c>
      <c r="G2206" t="s">
        <v>580</v>
      </c>
    </row>
    <row r="2207" spans="1:7" x14ac:dyDescent="0.25">
      <c r="A2207" t="str">
        <f t="shared" si="161"/>
        <v>U1-M47</v>
      </c>
      <c r="B2207" t="str">
        <f t="shared" si="162"/>
        <v>CX_A3_P</v>
      </c>
      <c r="C2207" t="str">
        <f t="shared" si="163"/>
        <v>U1-CX_A3_P</v>
      </c>
      <c r="D2207" t="str">
        <f t="shared" si="164"/>
        <v>U1-M47</v>
      </c>
      <c r="E2207" t="s">
        <v>2084</v>
      </c>
      <c r="F2207" t="s">
        <v>3413</v>
      </c>
      <c r="G2207" t="s">
        <v>571</v>
      </c>
    </row>
    <row r="2208" spans="1:7" x14ac:dyDescent="0.25">
      <c r="A2208" t="str">
        <f t="shared" si="161"/>
        <v>U1-M55</v>
      </c>
      <c r="B2208" t="str">
        <f t="shared" si="162"/>
        <v>CX_B2_N</v>
      </c>
      <c r="C2208" t="str">
        <f t="shared" si="163"/>
        <v>U1-CX_B2_N</v>
      </c>
      <c r="D2208" t="str">
        <f t="shared" si="164"/>
        <v>U1-M55</v>
      </c>
      <c r="E2208" t="s">
        <v>2084</v>
      </c>
      <c r="F2208" t="s">
        <v>3414</v>
      </c>
      <c r="G2208" t="s">
        <v>598</v>
      </c>
    </row>
    <row r="2209" spans="1:7" x14ac:dyDescent="0.25">
      <c r="A2209" t="str">
        <f t="shared" si="161"/>
        <v>U1-M58</v>
      </c>
      <c r="B2209" t="str">
        <f t="shared" si="162"/>
        <v>CX_B1_P</v>
      </c>
      <c r="C2209" t="str">
        <f t="shared" si="163"/>
        <v>U1-CX_B1_P</v>
      </c>
      <c r="D2209" t="str">
        <f t="shared" si="164"/>
        <v>U1-M58</v>
      </c>
      <c r="E2209" t="s">
        <v>2084</v>
      </c>
      <c r="F2209" t="s">
        <v>3415</v>
      </c>
      <c r="G2209" t="s">
        <v>595</v>
      </c>
    </row>
    <row r="2210" spans="1:7" x14ac:dyDescent="0.25">
      <c r="A2210" t="str">
        <f t="shared" si="161"/>
        <v>U1-M65</v>
      </c>
      <c r="B2210" t="str">
        <f t="shared" si="162"/>
        <v>CY_A2_P</v>
      </c>
      <c r="C2210" t="str">
        <f t="shared" si="163"/>
        <v>U1-CY_A2_P</v>
      </c>
      <c r="D2210" t="str">
        <f t="shared" si="164"/>
        <v>U1-M65</v>
      </c>
      <c r="E2210" t="s">
        <v>2084</v>
      </c>
      <c r="F2210" t="s">
        <v>3416</v>
      </c>
      <c r="G2210" t="s">
        <v>660</v>
      </c>
    </row>
    <row r="2211" spans="1:7" x14ac:dyDescent="0.25">
      <c r="A2211" t="str">
        <f t="shared" si="161"/>
        <v>U1-M67</v>
      </c>
      <c r="B2211" t="str">
        <f t="shared" si="162"/>
        <v>CY_A4_P</v>
      </c>
      <c r="C2211" t="str">
        <f t="shared" si="163"/>
        <v>U1-CY_A4_P</v>
      </c>
      <c r="D2211" t="str">
        <f t="shared" si="164"/>
        <v>U1-M67</v>
      </c>
      <c r="E2211" t="s">
        <v>2084</v>
      </c>
      <c r="F2211" t="s">
        <v>3417</v>
      </c>
      <c r="G2211" t="s">
        <v>672</v>
      </c>
    </row>
    <row r="2212" spans="1:7" x14ac:dyDescent="0.25">
      <c r="A2212" t="str">
        <f t="shared" si="161"/>
        <v>U1-M74</v>
      </c>
      <c r="B2212" t="str">
        <f t="shared" si="162"/>
        <v>CY_B0_P</v>
      </c>
      <c r="C2212" t="str">
        <f t="shared" si="163"/>
        <v>U1-CY_B0_P</v>
      </c>
      <c r="D2212" t="str">
        <f t="shared" si="164"/>
        <v>U1-M74</v>
      </c>
      <c r="E2212" t="s">
        <v>2084</v>
      </c>
      <c r="F2212" t="s">
        <v>3418</v>
      </c>
      <c r="G2212" t="s">
        <v>684</v>
      </c>
    </row>
    <row r="2213" spans="1:7" x14ac:dyDescent="0.25">
      <c r="A2213" t="str">
        <f t="shared" si="161"/>
        <v>U1-M77</v>
      </c>
      <c r="B2213" t="str">
        <f t="shared" si="162"/>
        <v>CY_B3_N</v>
      </c>
      <c r="C2213" t="str">
        <f t="shared" si="163"/>
        <v>U1-CY_B3_N</v>
      </c>
      <c r="D2213" t="str">
        <f t="shared" si="164"/>
        <v>U1-M77</v>
      </c>
      <c r="E2213" t="s">
        <v>2084</v>
      </c>
      <c r="F2213" t="s">
        <v>3419</v>
      </c>
      <c r="G2213" t="s">
        <v>699</v>
      </c>
    </row>
    <row r="2214" spans="1:7" x14ac:dyDescent="0.25">
      <c r="A2214" t="str">
        <f t="shared" si="161"/>
        <v>U1-P44</v>
      </c>
      <c r="B2214" t="str">
        <f t="shared" si="162"/>
        <v>CX_B5_P</v>
      </c>
      <c r="C2214" t="str">
        <f t="shared" si="163"/>
        <v>U1-CX_B5_P</v>
      </c>
      <c r="D2214" t="str">
        <f t="shared" si="164"/>
        <v>U1-P44</v>
      </c>
      <c r="E2214" t="s">
        <v>2084</v>
      </c>
      <c r="F2214" t="s">
        <v>3420</v>
      </c>
      <c r="G2214" t="s">
        <v>619</v>
      </c>
    </row>
    <row r="2215" spans="1:7" x14ac:dyDescent="0.25">
      <c r="A2215" t="str">
        <f t="shared" si="161"/>
        <v>U1-P55</v>
      </c>
      <c r="B2215" t="str">
        <f t="shared" si="162"/>
        <v>CX_B3_P</v>
      </c>
      <c r="C2215" t="str">
        <f t="shared" si="163"/>
        <v>U1-CX_B3_P</v>
      </c>
      <c r="D2215" t="str">
        <f t="shared" si="164"/>
        <v>U1-P55</v>
      </c>
      <c r="E2215" t="s">
        <v>2084</v>
      </c>
      <c r="F2215" t="s">
        <v>3421</v>
      </c>
      <c r="G2215" t="s">
        <v>607</v>
      </c>
    </row>
    <row r="2216" spans="1:7" x14ac:dyDescent="0.25">
      <c r="A2216" t="str">
        <f t="shared" si="161"/>
        <v>U1-P65</v>
      </c>
      <c r="B2216" t="str">
        <f t="shared" si="162"/>
        <v>CY_A0_N</v>
      </c>
      <c r="C2216" t="str">
        <f t="shared" si="163"/>
        <v>U1-CY_A0_N</v>
      </c>
      <c r="D2216" t="str">
        <f t="shared" si="164"/>
        <v>U1-P65</v>
      </c>
      <c r="E2216" t="s">
        <v>2084</v>
      </c>
      <c r="F2216" t="s">
        <v>3422</v>
      </c>
      <c r="G2216" t="s">
        <v>645</v>
      </c>
    </row>
    <row r="2217" spans="1:7" x14ac:dyDescent="0.25">
      <c r="A2217" t="str">
        <f t="shared" si="161"/>
        <v>U1-P74</v>
      </c>
      <c r="B2217" t="str">
        <f t="shared" si="162"/>
        <v>CY_A1_P</v>
      </c>
      <c r="C2217" t="str">
        <f t="shared" si="163"/>
        <v>U1-CY_A1_P</v>
      </c>
      <c r="D2217" t="str">
        <f t="shared" si="164"/>
        <v>U1-P74</v>
      </c>
      <c r="E2217" t="s">
        <v>2084</v>
      </c>
      <c r="F2217" t="s">
        <v>3423</v>
      </c>
      <c r="G2217" t="s">
        <v>654</v>
      </c>
    </row>
    <row r="2218" spans="1:7" x14ac:dyDescent="0.25">
      <c r="A2218" t="str">
        <f t="shared" si="161"/>
        <v>U1-T44</v>
      </c>
      <c r="B2218" t="str">
        <f t="shared" si="162"/>
        <v>CX_B5_N</v>
      </c>
      <c r="C2218" t="str">
        <f t="shared" si="163"/>
        <v>U1-CX_B5_N</v>
      </c>
      <c r="D2218" t="str">
        <f t="shared" si="164"/>
        <v>U1-T44</v>
      </c>
      <c r="E2218" t="s">
        <v>2084</v>
      </c>
      <c r="F2218" t="s">
        <v>3424</v>
      </c>
      <c r="G2218" t="s">
        <v>616</v>
      </c>
    </row>
    <row r="2219" spans="1:7" x14ac:dyDescent="0.25">
      <c r="A2219" t="str">
        <f t="shared" si="161"/>
        <v>U1-T47</v>
      </c>
      <c r="B2219" t="str">
        <f t="shared" si="162"/>
        <v>CX_A4_N</v>
      </c>
      <c r="C2219" t="str">
        <f t="shared" si="163"/>
        <v>U1-CX_A4_N</v>
      </c>
      <c r="D2219" t="str">
        <f t="shared" si="164"/>
        <v>U1-T47</v>
      </c>
      <c r="E2219" t="s">
        <v>2084</v>
      </c>
      <c r="F2219" t="s">
        <v>3425</v>
      </c>
      <c r="G2219" t="s">
        <v>574</v>
      </c>
    </row>
    <row r="2220" spans="1:7" x14ac:dyDescent="0.25">
      <c r="A2220" t="str">
        <f t="shared" si="161"/>
        <v>U1-T55</v>
      </c>
      <c r="B2220" t="str">
        <f t="shared" si="162"/>
        <v>CX_B3_N</v>
      </c>
      <c r="C2220" t="str">
        <f t="shared" si="163"/>
        <v>U1-CX_B3_N</v>
      </c>
      <c r="D2220" t="str">
        <f t="shared" si="164"/>
        <v>U1-T55</v>
      </c>
      <c r="E2220" t="s">
        <v>2084</v>
      </c>
      <c r="F2220" t="s">
        <v>3426</v>
      </c>
      <c r="G2220" t="s">
        <v>604</v>
      </c>
    </row>
    <row r="2221" spans="1:7" x14ac:dyDescent="0.25">
      <c r="A2221" t="str">
        <f t="shared" si="161"/>
        <v>U1-T58</v>
      </c>
      <c r="B2221" t="str">
        <f t="shared" si="162"/>
        <v>CX_B4_N</v>
      </c>
      <c r="C2221" t="str">
        <f t="shared" si="163"/>
        <v>U1-CX_B4_N</v>
      </c>
      <c r="D2221" t="str">
        <f t="shared" si="164"/>
        <v>U1-T58</v>
      </c>
      <c r="E2221" t="s">
        <v>2084</v>
      </c>
      <c r="F2221" t="s">
        <v>3427</v>
      </c>
      <c r="G2221" t="s">
        <v>610</v>
      </c>
    </row>
    <row r="2222" spans="1:7" x14ac:dyDescent="0.25">
      <c r="A2222" t="str">
        <f t="shared" si="161"/>
        <v>U1-T65</v>
      </c>
      <c r="B2222" t="str">
        <f t="shared" si="162"/>
        <v>CY_A0_P</v>
      </c>
      <c r="C2222" t="str">
        <f t="shared" si="163"/>
        <v>U1-CY_A0_P</v>
      </c>
      <c r="D2222" t="str">
        <f t="shared" si="164"/>
        <v>U1-T65</v>
      </c>
      <c r="E2222" t="s">
        <v>2084</v>
      </c>
      <c r="F2222" t="s">
        <v>3428</v>
      </c>
      <c r="G2222" t="s">
        <v>648</v>
      </c>
    </row>
    <row r="2223" spans="1:7" x14ac:dyDescent="0.25">
      <c r="A2223" t="str">
        <f t="shared" si="161"/>
        <v>U1-T67</v>
      </c>
      <c r="B2223" t="str">
        <f t="shared" si="162"/>
        <v>CY_A3_N</v>
      </c>
      <c r="C2223" t="str">
        <f t="shared" si="163"/>
        <v>U1-CY_A3_N</v>
      </c>
      <c r="D2223" t="str">
        <f t="shared" si="164"/>
        <v>U1-T67</v>
      </c>
      <c r="E2223" t="s">
        <v>2084</v>
      </c>
      <c r="F2223" t="s">
        <v>3429</v>
      </c>
      <c r="G2223" t="s">
        <v>663</v>
      </c>
    </row>
    <row r="2224" spans="1:7" x14ac:dyDescent="0.25">
      <c r="A2224" t="str">
        <f t="shared" si="161"/>
        <v>U1-T74</v>
      </c>
      <c r="B2224" t="str">
        <f t="shared" si="162"/>
        <v>CY_A1_N</v>
      </c>
      <c r="C2224" t="str">
        <f t="shared" si="163"/>
        <v>U1-CY_A1_N</v>
      </c>
      <c r="D2224" t="str">
        <f t="shared" si="164"/>
        <v>U1-T74</v>
      </c>
      <c r="E2224" t="s">
        <v>2084</v>
      </c>
      <c r="F2224" t="s">
        <v>3430</v>
      </c>
      <c r="G2224" t="s">
        <v>651</v>
      </c>
    </row>
    <row r="2225" spans="1:7" x14ac:dyDescent="0.25">
      <c r="A2225" t="str">
        <f t="shared" si="161"/>
        <v>U1-T77</v>
      </c>
      <c r="B2225" t="str">
        <f t="shared" si="162"/>
        <v>CY_B1_N</v>
      </c>
      <c r="C2225" t="str">
        <f t="shared" si="163"/>
        <v>U1-CY_B1_N</v>
      </c>
      <c r="D2225" t="str">
        <f t="shared" si="164"/>
        <v>U1-T77</v>
      </c>
      <c r="E2225" t="s">
        <v>2084</v>
      </c>
      <c r="F2225" t="s">
        <v>3431</v>
      </c>
      <c r="G2225" t="s">
        <v>687</v>
      </c>
    </row>
    <row r="2226" spans="1:7" x14ac:dyDescent="0.25">
      <c r="A2226" t="str">
        <f t="shared" si="161"/>
        <v>U1-V47</v>
      </c>
      <c r="B2226" t="str">
        <f t="shared" si="162"/>
        <v>CX_A4_P</v>
      </c>
      <c r="C2226" t="str">
        <f t="shared" si="163"/>
        <v>U1-CX_A4_P</v>
      </c>
      <c r="D2226" t="str">
        <f t="shared" si="164"/>
        <v>U1-V47</v>
      </c>
      <c r="E2226" t="s">
        <v>2084</v>
      </c>
      <c r="F2226" t="s">
        <v>3432</v>
      </c>
      <c r="G2226" t="s">
        <v>577</v>
      </c>
    </row>
    <row r="2227" spans="1:7" x14ac:dyDescent="0.25">
      <c r="A2227" t="str">
        <f t="shared" si="161"/>
        <v>U1-V58</v>
      </c>
      <c r="B2227" t="str">
        <f t="shared" si="162"/>
        <v>CX_B4_P</v>
      </c>
      <c r="C2227" t="str">
        <f t="shared" si="163"/>
        <v>U1-CX_B4_P</v>
      </c>
      <c r="D2227" t="str">
        <f t="shared" si="164"/>
        <v>U1-V58</v>
      </c>
      <c r="E2227" t="s">
        <v>2084</v>
      </c>
      <c r="F2227" t="s">
        <v>3433</v>
      </c>
      <c r="G2227" t="s">
        <v>613</v>
      </c>
    </row>
    <row r="2228" spans="1:7" x14ac:dyDescent="0.25">
      <c r="A2228" t="str">
        <f t="shared" si="161"/>
        <v>U1-V67</v>
      </c>
      <c r="B2228" t="str">
        <f t="shared" si="162"/>
        <v>CY_A3_P</v>
      </c>
      <c r="C2228" t="str">
        <f t="shared" si="163"/>
        <v>U1-CY_A3_P</v>
      </c>
      <c r="D2228" t="str">
        <f t="shared" si="164"/>
        <v>U1-V67</v>
      </c>
      <c r="E2228" t="s">
        <v>2084</v>
      </c>
      <c r="F2228" t="s">
        <v>3434</v>
      </c>
      <c r="G2228" t="s">
        <v>666</v>
      </c>
    </row>
    <row r="2229" spans="1:7" x14ac:dyDescent="0.25">
      <c r="A2229" t="str">
        <f t="shared" si="161"/>
        <v>U1-V77</v>
      </c>
      <c r="B2229" t="str">
        <f t="shared" si="162"/>
        <v>CY_B1_P</v>
      </c>
      <c r="C2229" t="str">
        <f t="shared" si="163"/>
        <v>U1-CY_B1_P</v>
      </c>
      <c r="D2229" t="str">
        <f t="shared" si="164"/>
        <v>U1-V77</v>
      </c>
      <c r="E2229" t="s">
        <v>2084</v>
      </c>
      <c r="F2229" t="s">
        <v>3435</v>
      </c>
      <c r="G2229" t="s">
        <v>690</v>
      </c>
    </row>
    <row r="2230" spans="1:7" x14ac:dyDescent="0.25">
      <c r="A2230" t="str">
        <f t="shared" si="161"/>
        <v>U1-Y44</v>
      </c>
      <c r="B2230" t="str">
        <f t="shared" si="162"/>
        <v>NetU1_Y44</v>
      </c>
      <c r="C2230" t="str">
        <f t="shared" si="163"/>
        <v>U1-NetU1_Y44</v>
      </c>
      <c r="D2230" t="str">
        <f t="shared" si="164"/>
        <v>U1-Y44</v>
      </c>
      <c r="E2230" t="s">
        <v>2084</v>
      </c>
      <c r="F2230" t="s">
        <v>3436</v>
      </c>
      <c r="G2230" t="s">
        <v>3437</v>
      </c>
    </row>
    <row r="2231" spans="1:7" x14ac:dyDescent="0.25">
      <c r="A2231" t="str">
        <f t="shared" si="161"/>
        <v>U1-Y47</v>
      </c>
      <c r="B2231" t="str">
        <f t="shared" si="162"/>
        <v>NetU1_Y47</v>
      </c>
      <c r="C2231" t="str">
        <f t="shared" si="163"/>
        <v>U1-NetU1_Y47</v>
      </c>
      <c r="D2231" t="str">
        <f t="shared" si="164"/>
        <v>U1-Y47</v>
      </c>
      <c r="E2231" t="s">
        <v>2084</v>
      </c>
      <c r="F2231" t="s">
        <v>3438</v>
      </c>
      <c r="G2231" t="s">
        <v>3439</v>
      </c>
    </row>
    <row r="2232" spans="1:7" x14ac:dyDescent="0.25">
      <c r="A2232" t="str">
        <f t="shared" si="161"/>
        <v>U1-Y55</v>
      </c>
      <c r="B2232" t="str">
        <f t="shared" si="162"/>
        <v>SFPB_T_TX_FAULT</v>
      </c>
      <c r="C2232" t="str">
        <f t="shared" si="163"/>
        <v>U1-SFPB_T_TX_FAULT</v>
      </c>
      <c r="D2232" t="str">
        <f t="shared" si="164"/>
        <v>U1-Y55</v>
      </c>
      <c r="E2232" t="s">
        <v>2084</v>
      </c>
      <c r="F2232" t="s">
        <v>3440</v>
      </c>
      <c r="G2232" t="s">
        <v>2067</v>
      </c>
    </row>
    <row r="2233" spans="1:7" x14ac:dyDescent="0.25">
      <c r="A2233" t="str">
        <f t="shared" si="161"/>
        <v>U1-Y58</v>
      </c>
      <c r="B2233" t="str">
        <f t="shared" si="162"/>
        <v>SFPA_T_RS1</v>
      </c>
      <c r="C2233" t="str">
        <f t="shared" si="163"/>
        <v>U1-SFPA_T_RS1</v>
      </c>
      <c r="D2233" t="str">
        <f t="shared" si="164"/>
        <v>U1-Y58</v>
      </c>
      <c r="E2233" t="s">
        <v>2084</v>
      </c>
      <c r="F2233" t="s">
        <v>3441</v>
      </c>
      <c r="G2233" t="s">
        <v>2047</v>
      </c>
    </row>
    <row r="2234" spans="1:7" x14ac:dyDescent="0.25">
      <c r="A2234" t="str">
        <f t="shared" si="161"/>
        <v>U1-Y65</v>
      </c>
      <c r="B2234" t="str">
        <f t="shared" si="162"/>
        <v>NetU1_Y65</v>
      </c>
      <c r="C2234" t="str">
        <f t="shared" si="163"/>
        <v>U1-NetU1_Y65</v>
      </c>
      <c r="D2234" t="str">
        <f t="shared" si="164"/>
        <v>U1-Y65</v>
      </c>
      <c r="E2234" t="s">
        <v>2084</v>
      </c>
      <c r="F2234" t="s">
        <v>3442</v>
      </c>
      <c r="G2234" t="s">
        <v>3443</v>
      </c>
    </row>
    <row r="2235" spans="1:7" x14ac:dyDescent="0.25">
      <c r="A2235" t="str">
        <f t="shared" si="161"/>
        <v>U1-Y67</v>
      </c>
      <c r="B2235" t="str">
        <f t="shared" si="162"/>
        <v>NetU1_Y67</v>
      </c>
      <c r="C2235" t="str">
        <f t="shared" si="163"/>
        <v>U1-NetU1_Y67</v>
      </c>
      <c r="D2235" t="str">
        <f t="shared" si="164"/>
        <v>U1-Y67</v>
      </c>
      <c r="E2235" t="s">
        <v>2084</v>
      </c>
      <c r="F2235" t="s">
        <v>3444</v>
      </c>
      <c r="G2235" t="s">
        <v>3445</v>
      </c>
    </row>
    <row r="2236" spans="1:7" x14ac:dyDescent="0.25">
      <c r="A2236" t="str">
        <f t="shared" si="161"/>
        <v>U1-Y74</v>
      </c>
      <c r="B2236" t="str">
        <f t="shared" si="162"/>
        <v>SFPA_T_TX_FAULT</v>
      </c>
      <c r="C2236" t="str">
        <f t="shared" si="163"/>
        <v>U1-SFPA_T_TX_FAULT</v>
      </c>
      <c r="D2236" t="str">
        <f t="shared" si="164"/>
        <v>U1-Y74</v>
      </c>
      <c r="E2236" t="s">
        <v>2084</v>
      </c>
      <c r="F2236" t="s">
        <v>3446</v>
      </c>
      <c r="G2236" t="s">
        <v>2049</v>
      </c>
    </row>
    <row r="2237" spans="1:7" x14ac:dyDescent="0.25">
      <c r="A2237" t="str">
        <f t="shared" si="161"/>
        <v>U1-Y77</v>
      </c>
      <c r="B2237" t="str">
        <f t="shared" si="162"/>
        <v>SFPA_T_TX_DIS</v>
      </c>
      <c r="C2237" t="str">
        <f t="shared" si="163"/>
        <v>U1-SFPA_T_TX_DIS</v>
      </c>
      <c r="D2237" t="str">
        <f t="shared" si="164"/>
        <v>U1-Y77</v>
      </c>
      <c r="E2237" t="s">
        <v>2084</v>
      </c>
      <c r="F2237" t="s">
        <v>3447</v>
      </c>
      <c r="G2237" t="s">
        <v>2048</v>
      </c>
    </row>
    <row r="2238" spans="1:7" x14ac:dyDescent="0.25">
      <c r="A2238" t="str">
        <f t="shared" si="161"/>
        <v>U1-AA135</v>
      </c>
      <c r="B2238" t="str">
        <f t="shared" si="162"/>
        <v>SD_DAT2</v>
      </c>
      <c r="C2238" t="str">
        <f t="shared" si="163"/>
        <v>U1-SD_DAT2</v>
      </c>
      <c r="D2238" t="str">
        <f t="shared" si="164"/>
        <v>U1-AA135</v>
      </c>
      <c r="E2238" t="s">
        <v>2084</v>
      </c>
      <c r="F2238" t="s">
        <v>3448</v>
      </c>
      <c r="G2238" t="s">
        <v>2022</v>
      </c>
    </row>
    <row r="2239" spans="1:7" x14ac:dyDescent="0.25">
      <c r="A2239" t="str">
        <f t="shared" si="161"/>
        <v>U1-AB124</v>
      </c>
      <c r="B2239" t="str">
        <f t="shared" si="162"/>
        <v>ETH_RXD1</v>
      </c>
      <c r="C2239" t="str">
        <f t="shared" si="163"/>
        <v>U1-ETH_RXD1</v>
      </c>
      <c r="D2239" t="str">
        <f t="shared" si="164"/>
        <v>U1-AB124</v>
      </c>
      <c r="E2239" t="s">
        <v>2084</v>
      </c>
      <c r="F2239" t="s">
        <v>3449</v>
      </c>
      <c r="G2239" t="s">
        <v>965</v>
      </c>
    </row>
    <row r="2240" spans="1:7" x14ac:dyDescent="0.25">
      <c r="A2240" t="str">
        <f t="shared" si="161"/>
        <v>U1-AB127</v>
      </c>
      <c r="B2240" t="str">
        <f t="shared" si="162"/>
        <v>ETH_RXCTL</v>
      </c>
      <c r="C2240" t="str">
        <f t="shared" si="163"/>
        <v>U1-ETH_RXCTL</v>
      </c>
      <c r="D2240" t="str">
        <f t="shared" si="164"/>
        <v>U1-AB127</v>
      </c>
      <c r="E2240" t="s">
        <v>2084</v>
      </c>
      <c r="F2240" t="s">
        <v>3450</v>
      </c>
      <c r="G2240" t="s">
        <v>963</v>
      </c>
    </row>
    <row r="2241" spans="1:7" x14ac:dyDescent="0.25">
      <c r="A2241" t="str">
        <f t="shared" si="161"/>
        <v>U1-AB132</v>
      </c>
      <c r="B2241" t="str">
        <f t="shared" si="162"/>
        <v>SD_CMD</v>
      </c>
      <c r="C2241" t="str">
        <f t="shared" si="163"/>
        <v>U1-SD_CMD</v>
      </c>
      <c r="D2241" t="str">
        <f t="shared" si="164"/>
        <v>U1-AB132</v>
      </c>
      <c r="E2241" t="s">
        <v>2084</v>
      </c>
      <c r="F2241" t="s">
        <v>3451</v>
      </c>
      <c r="G2241" t="s">
        <v>2019</v>
      </c>
    </row>
    <row r="2242" spans="1:7" x14ac:dyDescent="0.25">
      <c r="A2242" t="str">
        <f t="shared" si="161"/>
        <v>U1-AD134</v>
      </c>
      <c r="B2242" t="str">
        <f t="shared" si="162"/>
        <v>USB_NXT</v>
      </c>
      <c r="C2242" t="str">
        <f t="shared" si="163"/>
        <v>U1-USB_NXT</v>
      </c>
      <c r="D2242" t="str">
        <f t="shared" si="164"/>
        <v>U1-AD134</v>
      </c>
      <c r="E2242" t="s">
        <v>2084</v>
      </c>
      <c r="F2242" t="s">
        <v>3452</v>
      </c>
      <c r="G2242" t="s">
        <v>2135</v>
      </c>
    </row>
    <row r="2243" spans="1:7" x14ac:dyDescent="0.25">
      <c r="A2243" t="str">
        <f t="shared" si="161"/>
        <v>U1-AD135</v>
      </c>
      <c r="B2243" t="str">
        <f t="shared" si="162"/>
        <v>USB_DATA0</v>
      </c>
      <c r="C2243" t="str">
        <f t="shared" si="163"/>
        <v>U1-USB_DATA0</v>
      </c>
      <c r="D2243" t="str">
        <f t="shared" si="164"/>
        <v>U1-AD135</v>
      </c>
      <c r="E2243" t="s">
        <v>2084</v>
      </c>
      <c r="F2243" t="s">
        <v>3453</v>
      </c>
      <c r="G2243" t="s">
        <v>2087</v>
      </c>
    </row>
    <row r="2244" spans="1:7" x14ac:dyDescent="0.25">
      <c r="A2244" t="str">
        <f t="shared" si="161"/>
        <v>U1-AG115</v>
      </c>
      <c r="B2244" t="str">
        <f t="shared" si="162"/>
        <v>GPIO_LED1</v>
      </c>
      <c r="C2244" t="str">
        <f t="shared" si="163"/>
        <v>U1-GPIO_LED1</v>
      </c>
      <c r="D2244" t="str">
        <f t="shared" si="164"/>
        <v>U1-AG115</v>
      </c>
      <c r="E2244" t="s">
        <v>2084</v>
      </c>
      <c r="F2244" t="s">
        <v>3454</v>
      </c>
      <c r="G2244" t="s">
        <v>1112</v>
      </c>
    </row>
    <row r="2245" spans="1:7" x14ac:dyDescent="0.25">
      <c r="A2245" t="str">
        <f t="shared" si="161"/>
        <v>U1-AG120</v>
      </c>
      <c r="B2245" t="str">
        <f t="shared" si="162"/>
        <v>USB_DATA5</v>
      </c>
      <c r="C2245" t="str">
        <f t="shared" si="163"/>
        <v>U1-USB_DATA5</v>
      </c>
      <c r="D2245" t="str">
        <f t="shared" si="164"/>
        <v>U1-AG120</v>
      </c>
      <c r="E2245" t="s">
        <v>2084</v>
      </c>
      <c r="F2245" t="s">
        <v>3455</v>
      </c>
      <c r="G2245" t="s">
        <v>2098</v>
      </c>
    </row>
    <row r="2246" spans="1:7" x14ac:dyDescent="0.25">
      <c r="A2246" t="str">
        <f t="shared" ref="A2246:A2309" si="165">$E2246&amp;"-"&amp;$F2246</f>
        <v>U1-AG123</v>
      </c>
      <c r="B2246" t="str">
        <f t="shared" ref="B2246:B2309" si="166">IF(OR(E2246=$A$2,E2246=$B$2,E2246=$C$2,E2246=$D$2),"--",G2246)</f>
        <v>NetU1_AG123</v>
      </c>
      <c r="C2246" t="str">
        <f t="shared" ref="C2246:C2309" si="167">$E2246&amp;"-"&amp;$G2246</f>
        <v>U1-NetU1_AG123</v>
      </c>
      <c r="D2246" t="str">
        <f t="shared" ref="D2246:D2309" si="168">A2246</f>
        <v>U1-AG123</v>
      </c>
      <c r="E2246" t="s">
        <v>2084</v>
      </c>
      <c r="F2246" t="s">
        <v>3456</v>
      </c>
      <c r="G2246" t="s">
        <v>3457</v>
      </c>
    </row>
    <row r="2247" spans="1:7" x14ac:dyDescent="0.25">
      <c r="A2247" t="str">
        <f t="shared" si="165"/>
        <v>U1-AG129</v>
      </c>
      <c r="B2247" t="str">
        <f t="shared" si="166"/>
        <v>USB_DATA3</v>
      </c>
      <c r="C2247" t="str">
        <f t="shared" si="167"/>
        <v>U1-USB_DATA3</v>
      </c>
      <c r="D2247" t="str">
        <f t="shared" si="168"/>
        <v>U1-AG129</v>
      </c>
      <c r="E2247" t="s">
        <v>2084</v>
      </c>
      <c r="F2247" t="s">
        <v>3458</v>
      </c>
      <c r="G2247" t="s">
        <v>2094</v>
      </c>
    </row>
    <row r="2248" spans="1:7" x14ac:dyDescent="0.25">
      <c r="A2248" t="str">
        <f t="shared" si="165"/>
        <v>U1-AK115</v>
      </c>
      <c r="B2248" t="str">
        <f t="shared" si="166"/>
        <v>UART0_RX</v>
      </c>
      <c r="C2248" t="str">
        <f t="shared" si="167"/>
        <v>U1-UART0_RX</v>
      </c>
      <c r="D2248" t="str">
        <f t="shared" si="168"/>
        <v>U1-AK115</v>
      </c>
      <c r="E2248" t="s">
        <v>2084</v>
      </c>
      <c r="F2248" t="s">
        <v>3459</v>
      </c>
      <c r="G2248" t="s">
        <v>2074</v>
      </c>
    </row>
    <row r="2249" spans="1:7" x14ac:dyDescent="0.25">
      <c r="A2249" t="str">
        <f t="shared" si="165"/>
        <v>U1-AK120</v>
      </c>
      <c r="B2249" t="str">
        <f t="shared" si="166"/>
        <v>PB1</v>
      </c>
      <c r="C2249" t="str">
        <f t="shared" si="167"/>
        <v>U1-PB1</v>
      </c>
      <c r="D2249" t="str">
        <f t="shared" si="168"/>
        <v>U1-AK120</v>
      </c>
      <c r="E2249" t="s">
        <v>2084</v>
      </c>
      <c r="F2249" t="s">
        <v>3460</v>
      </c>
      <c r="G2249" t="s">
        <v>1933</v>
      </c>
    </row>
    <row r="2250" spans="1:7" x14ac:dyDescent="0.25">
      <c r="A2250" t="str">
        <f t="shared" si="165"/>
        <v>U1-AL120</v>
      </c>
      <c r="B2250" t="str">
        <f t="shared" si="166"/>
        <v>I2C0_SCL</v>
      </c>
      <c r="C2250" t="str">
        <f t="shared" si="167"/>
        <v>U1-I2C0_SCL</v>
      </c>
      <c r="D2250" t="str">
        <f t="shared" si="168"/>
        <v>U1-AL120</v>
      </c>
      <c r="E2250" t="s">
        <v>2084</v>
      </c>
      <c r="F2250" t="s">
        <v>3461</v>
      </c>
      <c r="G2250" t="s">
        <v>1250</v>
      </c>
    </row>
    <row r="2251" spans="1:7" x14ac:dyDescent="0.25">
      <c r="A2251" t="str">
        <f t="shared" si="165"/>
        <v>U1-B134</v>
      </c>
      <c r="B2251" t="str">
        <f t="shared" si="166"/>
        <v>USB_RST</v>
      </c>
      <c r="C2251" t="str">
        <f t="shared" si="167"/>
        <v>U1-USB_RST</v>
      </c>
      <c r="D2251" t="str">
        <f t="shared" si="168"/>
        <v>U1-B134</v>
      </c>
      <c r="E2251" t="s">
        <v>2084</v>
      </c>
      <c r="F2251" t="s">
        <v>3462</v>
      </c>
      <c r="G2251" t="s">
        <v>2146</v>
      </c>
    </row>
    <row r="2252" spans="1:7" x14ac:dyDescent="0.25">
      <c r="A2252" t="str">
        <f t="shared" si="165"/>
        <v>U1-D124</v>
      </c>
      <c r="B2252" t="str">
        <f t="shared" si="166"/>
        <v>ETH_RXD3</v>
      </c>
      <c r="C2252" t="str">
        <f t="shared" si="167"/>
        <v>U1-ETH_RXD3</v>
      </c>
      <c r="D2252" t="str">
        <f t="shared" si="168"/>
        <v>U1-D124</v>
      </c>
      <c r="E2252" t="s">
        <v>2084</v>
      </c>
      <c r="F2252" t="s">
        <v>3463</v>
      </c>
      <c r="G2252" t="s">
        <v>967</v>
      </c>
    </row>
    <row r="2253" spans="1:7" x14ac:dyDescent="0.25">
      <c r="A2253" t="str">
        <f t="shared" si="165"/>
        <v>U1-D132</v>
      </c>
      <c r="B2253" t="str">
        <f t="shared" si="166"/>
        <v>SD_CLK</v>
      </c>
      <c r="C2253" t="str">
        <f t="shared" si="167"/>
        <v>U1-SD_CLK</v>
      </c>
      <c r="D2253" t="str">
        <f t="shared" si="168"/>
        <v>U1-D132</v>
      </c>
      <c r="E2253" t="s">
        <v>2084</v>
      </c>
      <c r="F2253" t="s">
        <v>3464</v>
      </c>
      <c r="G2253" t="s">
        <v>2018</v>
      </c>
    </row>
    <row r="2254" spans="1:7" x14ac:dyDescent="0.25">
      <c r="A2254" t="str">
        <f t="shared" si="165"/>
        <v>U1-E135</v>
      </c>
      <c r="B2254" t="str">
        <f t="shared" si="166"/>
        <v>SD_DAT0</v>
      </c>
      <c r="C2254" t="str">
        <f t="shared" si="167"/>
        <v>U1-SD_DAT0</v>
      </c>
      <c r="D2254" t="str">
        <f t="shared" si="168"/>
        <v>U1-E135</v>
      </c>
      <c r="E2254" t="s">
        <v>2084</v>
      </c>
      <c r="F2254" t="s">
        <v>3465</v>
      </c>
      <c r="G2254" t="s">
        <v>2020</v>
      </c>
    </row>
    <row r="2255" spans="1:7" x14ac:dyDescent="0.25">
      <c r="A2255" t="str">
        <f t="shared" si="165"/>
        <v>U1-F124</v>
      </c>
      <c r="B2255" t="str">
        <f t="shared" si="166"/>
        <v>ETH_RXD2</v>
      </c>
      <c r="C2255" t="str">
        <f t="shared" si="167"/>
        <v>U1-ETH_RXD2</v>
      </c>
      <c r="D2255" t="str">
        <f t="shared" si="168"/>
        <v>U1-F124</v>
      </c>
      <c r="E2255" t="s">
        <v>2084</v>
      </c>
      <c r="F2255" t="s">
        <v>3466</v>
      </c>
      <c r="G2255" t="s">
        <v>966</v>
      </c>
    </row>
    <row r="2256" spans="1:7" x14ac:dyDescent="0.25">
      <c r="A2256" t="str">
        <f t="shared" si="165"/>
        <v>U1-F127</v>
      </c>
      <c r="B2256" t="str">
        <f t="shared" si="166"/>
        <v>ETH_TXD2</v>
      </c>
      <c r="C2256" t="str">
        <f t="shared" si="167"/>
        <v>U1-ETH_TXD2</v>
      </c>
      <c r="D2256" t="str">
        <f t="shared" si="168"/>
        <v>U1-F127</v>
      </c>
      <c r="E2256" t="s">
        <v>2084</v>
      </c>
      <c r="F2256" t="s">
        <v>3467</v>
      </c>
      <c r="G2256" t="s">
        <v>973</v>
      </c>
    </row>
    <row r="2257" spans="1:7" x14ac:dyDescent="0.25">
      <c r="A2257" t="str">
        <f t="shared" si="165"/>
        <v>U1-F132</v>
      </c>
      <c r="B2257" t="str">
        <f t="shared" si="166"/>
        <v>SD_DAT1</v>
      </c>
      <c r="C2257" t="str">
        <f t="shared" si="167"/>
        <v>U1-SD_DAT1</v>
      </c>
      <c r="D2257" t="str">
        <f t="shared" si="168"/>
        <v>U1-F132</v>
      </c>
      <c r="E2257" t="s">
        <v>2084</v>
      </c>
      <c r="F2257" t="s">
        <v>3468</v>
      </c>
      <c r="G2257" t="s">
        <v>2021</v>
      </c>
    </row>
    <row r="2258" spans="1:7" x14ac:dyDescent="0.25">
      <c r="A2258" t="str">
        <f t="shared" si="165"/>
        <v>U1-G134</v>
      </c>
      <c r="B2258" t="str">
        <f t="shared" si="166"/>
        <v>USB_DATA6</v>
      </c>
      <c r="C2258" t="str">
        <f t="shared" si="167"/>
        <v>U1-USB_DATA6</v>
      </c>
      <c r="D2258" t="str">
        <f t="shared" si="168"/>
        <v>U1-G134</v>
      </c>
      <c r="E2258" t="s">
        <v>2084</v>
      </c>
      <c r="F2258" t="s">
        <v>3469</v>
      </c>
      <c r="G2258" t="s">
        <v>2100</v>
      </c>
    </row>
    <row r="2259" spans="1:7" x14ac:dyDescent="0.25">
      <c r="A2259" t="str">
        <f t="shared" si="165"/>
        <v>U1-G135</v>
      </c>
      <c r="B2259" t="str">
        <f t="shared" si="166"/>
        <v>USB_DATA7</v>
      </c>
      <c r="C2259" t="str">
        <f t="shared" si="167"/>
        <v>U1-USB_DATA7</v>
      </c>
      <c r="D2259" t="str">
        <f t="shared" si="168"/>
        <v>U1-G135</v>
      </c>
      <c r="E2259" t="s">
        <v>2084</v>
      </c>
      <c r="F2259" t="s">
        <v>3470</v>
      </c>
      <c r="G2259" t="s">
        <v>2103</v>
      </c>
    </row>
    <row r="2260" spans="1:7" x14ac:dyDescent="0.25">
      <c r="A2260" t="str">
        <f t="shared" si="165"/>
        <v>U1-H127</v>
      </c>
      <c r="B2260" t="str">
        <f t="shared" si="166"/>
        <v>ETH_RXD0</v>
      </c>
      <c r="C2260" t="str">
        <f t="shared" si="167"/>
        <v>U1-ETH_RXD0</v>
      </c>
      <c r="D2260" t="str">
        <f t="shared" si="168"/>
        <v>U1-H127</v>
      </c>
      <c r="E2260" t="s">
        <v>2084</v>
      </c>
      <c r="F2260" t="s">
        <v>3471</v>
      </c>
      <c r="G2260" t="s">
        <v>964</v>
      </c>
    </row>
    <row r="2261" spans="1:7" x14ac:dyDescent="0.25">
      <c r="A2261" t="str">
        <f t="shared" si="165"/>
        <v>U1-J134</v>
      </c>
      <c r="B2261" t="str">
        <f t="shared" si="166"/>
        <v>USB_DATA4</v>
      </c>
      <c r="C2261" t="str">
        <f t="shared" si="167"/>
        <v>U1-USB_DATA4</v>
      </c>
      <c r="D2261" t="str">
        <f t="shared" si="168"/>
        <v>U1-J134</v>
      </c>
      <c r="E2261" t="s">
        <v>2084</v>
      </c>
      <c r="F2261" t="s">
        <v>3472</v>
      </c>
      <c r="G2261" t="s">
        <v>2096</v>
      </c>
    </row>
    <row r="2262" spans="1:7" x14ac:dyDescent="0.25">
      <c r="A2262" t="str">
        <f t="shared" si="165"/>
        <v>U1-J135</v>
      </c>
      <c r="B2262" t="str">
        <f t="shared" si="166"/>
        <v>USB_DIR</v>
      </c>
      <c r="C2262" t="str">
        <f t="shared" si="167"/>
        <v>U1-USB_DIR</v>
      </c>
      <c r="D2262" t="str">
        <f t="shared" si="168"/>
        <v>U1-J135</v>
      </c>
      <c r="E2262" t="s">
        <v>2084</v>
      </c>
      <c r="F2262" t="s">
        <v>3473</v>
      </c>
      <c r="G2262" t="s">
        <v>2105</v>
      </c>
    </row>
    <row r="2263" spans="1:7" x14ac:dyDescent="0.25">
      <c r="A2263" t="str">
        <f t="shared" si="165"/>
        <v>U1-K124</v>
      </c>
      <c r="B2263" t="str">
        <f t="shared" si="166"/>
        <v>ETH_TXD0</v>
      </c>
      <c r="C2263" t="str">
        <f t="shared" si="167"/>
        <v>U1-ETH_TXD0</v>
      </c>
      <c r="D2263" t="str">
        <f t="shared" si="168"/>
        <v>U1-K124</v>
      </c>
      <c r="E2263" t="s">
        <v>2084</v>
      </c>
      <c r="F2263" t="s">
        <v>3474</v>
      </c>
      <c r="G2263" t="s">
        <v>971</v>
      </c>
    </row>
    <row r="2264" spans="1:7" x14ac:dyDescent="0.25">
      <c r="A2264" t="str">
        <f t="shared" si="165"/>
        <v>U1-K127</v>
      </c>
      <c r="B2264" t="str">
        <f t="shared" si="166"/>
        <v>ETH_TXCTL</v>
      </c>
      <c r="C2264" t="str">
        <f t="shared" si="167"/>
        <v>U1-ETH_TXCTL</v>
      </c>
      <c r="D2264" t="str">
        <f t="shared" si="168"/>
        <v>U1-K127</v>
      </c>
      <c r="E2264" t="s">
        <v>2084</v>
      </c>
      <c r="F2264" t="s">
        <v>3475</v>
      </c>
      <c r="G2264" t="s">
        <v>970</v>
      </c>
    </row>
    <row r="2265" spans="1:7" x14ac:dyDescent="0.25">
      <c r="A2265" t="str">
        <f t="shared" si="165"/>
        <v>U1-K132</v>
      </c>
      <c r="B2265" t="str">
        <f t="shared" si="166"/>
        <v>USB_DATA2</v>
      </c>
      <c r="C2265" t="str">
        <f t="shared" si="167"/>
        <v>U1-USB_DATA2</v>
      </c>
      <c r="D2265" t="str">
        <f t="shared" si="168"/>
        <v>U1-K132</v>
      </c>
      <c r="E2265" t="s">
        <v>2084</v>
      </c>
      <c r="F2265" t="s">
        <v>3476</v>
      </c>
      <c r="G2265" t="s">
        <v>2092</v>
      </c>
    </row>
    <row r="2266" spans="1:7" x14ac:dyDescent="0.25">
      <c r="A2266" t="str">
        <f t="shared" si="165"/>
        <v>U1-L135</v>
      </c>
      <c r="B2266" t="str">
        <f t="shared" si="166"/>
        <v>USB_STP</v>
      </c>
      <c r="C2266" t="str">
        <f t="shared" si="167"/>
        <v>U1-USB_STP</v>
      </c>
      <c r="D2266" t="str">
        <f t="shared" si="168"/>
        <v>U1-L135</v>
      </c>
      <c r="E2266" t="s">
        <v>2084</v>
      </c>
      <c r="F2266" t="s">
        <v>3477</v>
      </c>
      <c r="G2266" t="s">
        <v>2198</v>
      </c>
    </row>
    <row r="2267" spans="1:7" x14ac:dyDescent="0.25">
      <c r="A2267" t="str">
        <f t="shared" si="165"/>
        <v>U1-M124</v>
      </c>
      <c r="B2267" t="str">
        <f t="shared" si="166"/>
        <v>ETH_RXCK</v>
      </c>
      <c r="C2267" t="str">
        <f t="shared" si="167"/>
        <v>U1-ETH_RXCK</v>
      </c>
      <c r="D2267" t="str">
        <f t="shared" si="168"/>
        <v>U1-M124</v>
      </c>
      <c r="E2267" t="s">
        <v>2084</v>
      </c>
      <c r="F2267" t="s">
        <v>3478</v>
      </c>
      <c r="G2267" t="s">
        <v>960</v>
      </c>
    </row>
    <row r="2268" spans="1:7" x14ac:dyDescent="0.25">
      <c r="A2268" t="str">
        <f t="shared" si="165"/>
        <v>U1-M127</v>
      </c>
      <c r="B2268" t="str">
        <f t="shared" si="166"/>
        <v>ETH_TXCK</v>
      </c>
      <c r="C2268" t="str">
        <f t="shared" si="167"/>
        <v>U1-ETH_TXCK</v>
      </c>
      <c r="D2268" t="str">
        <f t="shared" si="168"/>
        <v>U1-M127</v>
      </c>
      <c r="E2268" t="s">
        <v>2084</v>
      </c>
      <c r="F2268" t="s">
        <v>3479</v>
      </c>
      <c r="G2268" t="s">
        <v>969</v>
      </c>
    </row>
    <row r="2269" spans="1:7" x14ac:dyDescent="0.25">
      <c r="A2269" t="str">
        <f t="shared" si="165"/>
        <v>U1-M132</v>
      </c>
      <c r="B2269" t="str">
        <f t="shared" si="166"/>
        <v>USB_DATA1</v>
      </c>
      <c r="C2269" t="str">
        <f t="shared" si="167"/>
        <v>U1-USB_DATA1</v>
      </c>
      <c r="D2269" t="str">
        <f t="shared" si="168"/>
        <v>U1-M132</v>
      </c>
      <c r="E2269" t="s">
        <v>2084</v>
      </c>
      <c r="F2269" t="s">
        <v>3480</v>
      </c>
      <c r="G2269" t="s">
        <v>2090</v>
      </c>
    </row>
    <row r="2270" spans="1:7" x14ac:dyDescent="0.25">
      <c r="A2270" t="str">
        <f t="shared" si="165"/>
        <v>U1-N134</v>
      </c>
      <c r="B2270" t="str">
        <f t="shared" si="166"/>
        <v>DIPSW0</v>
      </c>
      <c r="C2270" t="str">
        <f t="shared" si="167"/>
        <v>U1-DIPSW0</v>
      </c>
      <c r="D2270" t="str">
        <f t="shared" si="168"/>
        <v>U1-N134</v>
      </c>
      <c r="E2270" t="s">
        <v>2084</v>
      </c>
      <c r="F2270" t="s">
        <v>3481</v>
      </c>
      <c r="G2270" t="s">
        <v>756</v>
      </c>
    </row>
    <row r="2271" spans="1:7" x14ac:dyDescent="0.25">
      <c r="A2271" t="str">
        <f t="shared" si="165"/>
        <v>U1-N135</v>
      </c>
      <c r="B2271" t="str">
        <f t="shared" si="166"/>
        <v>PB0</v>
      </c>
      <c r="C2271" t="str">
        <f t="shared" si="167"/>
        <v>U1-PB0</v>
      </c>
      <c r="D2271" t="str">
        <f t="shared" si="168"/>
        <v>U1-N135</v>
      </c>
      <c r="E2271" t="s">
        <v>2084</v>
      </c>
      <c r="F2271" t="s">
        <v>3482</v>
      </c>
      <c r="G2271" t="s">
        <v>1932</v>
      </c>
    </row>
    <row r="2272" spans="1:7" x14ac:dyDescent="0.25">
      <c r="A2272" t="str">
        <f t="shared" si="165"/>
        <v>U1-P124</v>
      </c>
      <c r="B2272" t="str">
        <f t="shared" si="166"/>
        <v>SD_DETECT</v>
      </c>
      <c r="C2272" t="str">
        <f t="shared" si="167"/>
        <v>U1-SD_DETECT</v>
      </c>
      <c r="D2272" t="str">
        <f t="shared" si="168"/>
        <v>U1-P124</v>
      </c>
      <c r="E2272" t="s">
        <v>2084</v>
      </c>
      <c r="F2272" t="s">
        <v>3483</v>
      </c>
      <c r="G2272" t="s">
        <v>1991</v>
      </c>
    </row>
    <row r="2273" spans="1:7" x14ac:dyDescent="0.25">
      <c r="A2273" t="str">
        <f t="shared" si="165"/>
        <v>U1-P132</v>
      </c>
      <c r="B2273" t="str">
        <f t="shared" si="166"/>
        <v>USB_CLK</v>
      </c>
      <c r="C2273" t="str">
        <f t="shared" si="167"/>
        <v>U1-USB_CLK</v>
      </c>
      <c r="D2273" t="str">
        <f t="shared" si="168"/>
        <v>U1-P132</v>
      </c>
      <c r="E2273" t="s">
        <v>2084</v>
      </c>
      <c r="F2273" t="s">
        <v>3484</v>
      </c>
      <c r="G2273" t="s">
        <v>2081</v>
      </c>
    </row>
    <row r="2274" spans="1:7" x14ac:dyDescent="0.25">
      <c r="A2274" t="str">
        <f t="shared" si="165"/>
        <v>U1-R134</v>
      </c>
      <c r="B2274" t="str">
        <f t="shared" si="166"/>
        <v>GPIO_LED0</v>
      </c>
      <c r="C2274" t="str">
        <f t="shared" si="167"/>
        <v>U1-GPIO_LED0</v>
      </c>
      <c r="D2274" t="str">
        <f t="shared" si="168"/>
        <v>U1-R134</v>
      </c>
      <c r="E2274" t="s">
        <v>2084</v>
      </c>
      <c r="F2274" t="s">
        <v>3485</v>
      </c>
      <c r="G2274" t="s">
        <v>1109</v>
      </c>
    </row>
    <row r="2275" spans="1:7" x14ac:dyDescent="0.25">
      <c r="A2275" t="str">
        <f t="shared" si="165"/>
        <v>U1-T124</v>
      </c>
      <c r="B2275" t="str">
        <f t="shared" si="166"/>
        <v>ETH_RST</v>
      </c>
      <c r="C2275" t="str">
        <f t="shared" si="167"/>
        <v>U1-ETH_RST</v>
      </c>
      <c r="D2275" t="str">
        <f t="shared" si="168"/>
        <v>U1-T124</v>
      </c>
      <c r="E2275" t="s">
        <v>2084</v>
      </c>
      <c r="F2275" t="s">
        <v>3486</v>
      </c>
      <c r="G2275" t="s">
        <v>957</v>
      </c>
    </row>
    <row r="2276" spans="1:7" x14ac:dyDescent="0.25">
      <c r="A2276" t="str">
        <f t="shared" si="165"/>
        <v>U1-T127</v>
      </c>
      <c r="B2276" t="str">
        <f t="shared" si="166"/>
        <v>ETH_MDIO</v>
      </c>
      <c r="C2276" t="str">
        <f t="shared" si="167"/>
        <v>U1-ETH_MDIO</v>
      </c>
      <c r="D2276" t="str">
        <f t="shared" si="168"/>
        <v>U1-T127</v>
      </c>
      <c r="E2276" t="s">
        <v>2084</v>
      </c>
      <c r="F2276" t="s">
        <v>3487</v>
      </c>
      <c r="G2276" t="s">
        <v>951</v>
      </c>
    </row>
    <row r="2277" spans="1:7" x14ac:dyDescent="0.25">
      <c r="A2277" t="str">
        <f t="shared" si="165"/>
        <v>U1-T132</v>
      </c>
      <c r="B2277" t="str">
        <f t="shared" si="166"/>
        <v>HPS_OSC_CLK1</v>
      </c>
      <c r="C2277" t="str">
        <f t="shared" si="167"/>
        <v>U1-HPS_OSC_CLK1</v>
      </c>
      <c r="D2277" t="str">
        <f t="shared" si="168"/>
        <v>U1-T132</v>
      </c>
      <c r="E2277" t="s">
        <v>2084</v>
      </c>
      <c r="F2277" t="s">
        <v>3488</v>
      </c>
      <c r="G2277" t="s">
        <v>1247</v>
      </c>
    </row>
    <row r="2278" spans="1:7" x14ac:dyDescent="0.25">
      <c r="A2278" t="str">
        <f t="shared" si="165"/>
        <v>U1-U134</v>
      </c>
      <c r="B2278" t="str">
        <f t="shared" si="166"/>
        <v>I2C0_SDA</v>
      </c>
      <c r="C2278" t="str">
        <f t="shared" si="167"/>
        <v>U1-I2C0_SDA</v>
      </c>
      <c r="D2278" t="str">
        <f t="shared" si="168"/>
        <v>U1-U134</v>
      </c>
      <c r="E2278" t="s">
        <v>2084</v>
      </c>
      <c r="F2278" t="s">
        <v>3489</v>
      </c>
      <c r="G2278" t="s">
        <v>1253</v>
      </c>
    </row>
    <row r="2279" spans="1:7" x14ac:dyDescent="0.25">
      <c r="A2279" t="str">
        <f t="shared" si="165"/>
        <v>U1-U135</v>
      </c>
      <c r="B2279" t="str">
        <f t="shared" si="166"/>
        <v>DIPSW1</v>
      </c>
      <c r="C2279" t="str">
        <f t="shared" si="167"/>
        <v>U1-DIPSW1</v>
      </c>
      <c r="D2279" t="str">
        <f t="shared" si="168"/>
        <v>U1-U135</v>
      </c>
      <c r="E2279" t="s">
        <v>2084</v>
      </c>
      <c r="F2279" t="s">
        <v>3490</v>
      </c>
      <c r="G2279" t="s">
        <v>759</v>
      </c>
    </row>
    <row r="2280" spans="1:7" x14ac:dyDescent="0.25">
      <c r="A2280" t="str">
        <f t="shared" si="165"/>
        <v>U1-V127</v>
      </c>
      <c r="B2280" t="str">
        <f t="shared" si="166"/>
        <v>SD_DAT3</v>
      </c>
      <c r="C2280" t="str">
        <f t="shared" si="167"/>
        <v>U1-SD_DAT3</v>
      </c>
      <c r="D2280" t="str">
        <f t="shared" si="168"/>
        <v>U1-V127</v>
      </c>
      <c r="E2280" t="s">
        <v>2084</v>
      </c>
      <c r="F2280" t="s">
        <v>3491</v>
      </c>
      <c r="G2280" t="s">
        <v>2023</v>
      </c>
    </row>
    <row r="2281" spans="1:7" x14ac:dyDescent="0.25">
      <c r="A2281" t="str">
        <f t="shared" si="165"/>
        <v>U1-W134</v>
      </c>
      <c r="B2281" t="str">
        <f t="shared" si="166"/>
        <v>UART0_TX</v>
      </c>
      <c r="C2281" t="str">
        <f t="shared" si="167"/>
        <v>U1-UART0_TX</v>
      </c>
      <c r="D2281" t="str">
        <f t="shared" si="168"/>
        <v>U1-W134</v>
      </c>
      <c r="E2281" t="s">
        <v>2084</v>
      </c>
      <c r="F2281" t="s">
        <v>3492</v>
      </c>
      <c r="G2281" t="s">
        <v>2075</v>
      </c>
    </row>
    <row r="2282" spans="1:7" x14ac:dyDescent="0.25">
      <c r="A2282" t="str">
        <f t="shared" si="165"/>
        <v>U1-W135</v>
      </c>
      <c r="B2282" t="str">
        <f t="shared" si="166"/>
        <v>HPS_OSC_CLK</v>
      </c>
      <c r="C2282" t="str">
        <f t="shared" si="167"/>
        <v>U1-HPS_OSC_CLK</v>
      </c>
      <c r="D2282" t="str">
        <f t="shared" si="168"/>
        <v>U1-W135</v>
      </c>
      <c r="E2282" t="s">
        <v>2084</v>
      </c>
      <c r="F2282" t="s">
        <v>3493</v>
      </c>
      <c r="G2282" t="s">
        <v>1244</v>
      </c>
    </row>
    <row r="2283" spans="1:7" x14ac:dyDescent="0.25">
      <c r="A2283" t="str">
        <f t="shared" si="165"/>
        <v>U1-Y124</v>
      </c>
      <c r="B2283" t="str">
        <f t="shared" si="166"/>
        <v>ETH_TXD3</v>
      </c>
      <c r="C2283" t="str">
        <f t="shared" si="167"/>
        <v>U1-ETH_TXD3</v>
      </c>
      <c r="D2283" t="str">
        <f t="shared" si="168"/>
        <v>U1-Y124</v>
      </c>
      <c r="E2283" t="s">
        <v>2084</v>
      </c>
      <c r="F2283" t="s">
        <v>3494</v>
      </c>
      <c r="G2283" t="s">
        <v>974</v>
      </c>
    </row>
    <row r="2284" spans="1:7" x14ac:dyDescent="0.25">
      <c r="A2284" t="str">
        <f t="shared" si="165"/>
        <v>U1-Y127</v>
      </c>
      <c r="B2284" t="str">
        <f t="shared" si="166"/>
        <v>ETH_TXD1</v>
      </c>
      <c r="C2284" t="str">
        <f t="shared" si="167"/>
        <v>U1-ETH_TXD1</v>
      </c>
      <c r="D2284" t="str">
        <f t="shared" si="168"/>
        <v>U1-Y127</v>
      </c>
      <c r="E2284" t="s">
        <v>2084</v>
      </c>
      <c r="F2284" t="s">
        <v>3495</v>
      </c>
      <c r="G2284" t="s">
        <v>972</v>
      </c>
    </row>
    <row r="2285" spans="1:7" x14ac:dyDescent="0.25">
      <c r="A2285" t="str">
        <f t="shared" si="165"/>
        <v>U1-Y132</v>
      </c>
      <c r="B2285" t="str">
        <f t="shared" si="166"/>
        <v>ETH_MDC</v>
      </c>
      <c r="C2285" t="str">
        <f t="shared" si="167"/>
        <v>U1-ETH_MDC</v>
      </c>
      <c r="D2285" t="str">
        <f t="shared" si="168"/>
        <v>U1-Y132</v>
      </c>
      <c r="E2285" t="s">
        <v>2084</v>
      </c>
      <c r="F2285" t="s">
        <v>3496</v>
      </c>
      <c r="G2285" t="s">
        <v>948</v>
      </c>
    </row>
    <row r="2286" spans="1:7" x14ac:dyDescent="0.25">
      <c r="A2286" t="str">
        <f t="shared" si="165"/>
        <v>U1-BB93</v>
      </c>
      <c r="B2286" t="str">
        <f t="shared" si="166"/>
        <v>3.3V</v>
      </c>
      <c r="C2286" t="str">
        <f t="shared" si="167"/>
        <v>U1-3.3V</v>
      </c>
      <c r="D2286" t="str">
        <f t="shared" si="168"/>
        <v>U1-BB93</v>
      </c>
      <c r="E2286" t="s">
        <v>2084</v>
      </c>
      <c r="F2286" t="s">
        <v>3497</v>
      </c>
      <c r="G2286" t="s">
        <v>358</v>
      </c>
    </row>
    <row r="2287" spans="1:7" x14ac:dyDescent="0.25">
      <c r="A2287" t="str">
        <f t="shared" si="165"/>
        <v>U1-BB96</v>
      </c>
      <c r="B2287" t="str">
        <f t="shared" si="166"/>
        <v>3.3V</v>
      </c>
      <c r="C2287" t="str">
        <f t="shared" si="167"/>
        <v>U1-3.3V</v>
      </c>
      <c r="D2287" t="str">
        <f t="shared" si="168"/>
        <v>U1-BB96</v>
      </c>
      <c r="E2287" t="s">
        <v>2084</v>
      </c>
      <c r="F2287" t="s">
        <v>3498</v>
      </c>
      <c r="G2287" t="s">
        <v>358</v>
      </c>
    </row>
    <row r="2288" spans="1:7" x14ac:dyDescent="0.25">
      <c r="A2288" t="str">
        <f t="shared" si="165"/>
        <v>U1-BC96</v>
      </c>
      <c r="B2288" t="str">
        <f t="shared" si="166"/>
        <v>3.3V</v>
      </c>
      <c r="C2288" t="str">
        <f t="shared" si="167"/>
        <v>U1-3.3V</v>
      </c>
      <c r="D2288" t="str">
        <f t="shared" si="168"/>
        <v>U1-BC96</v>
      </c>
      <c r="E2288" t="s">
        <v>2084</v>
      </c>
      <c r="F2288" t="s">
        <v>3499</v>
      </c>
      <c r="G2288" t="s">
        <v>358</v>
      </c>
    </row>
    <row r="2289" spans="1:7" x14ac:dyDescent="0.25">
      <c r="A2289" t="str">
        <f t="shared" si="165"/>
        <v>U1-BD96</v>
      </c>
      <c r="B2289" t="str">
        <f t="shared" si="166"/>
        <v>3.3V</v>
      </c>
      <c r="C2289" t="str">
        <f t="shared" si="167"/>
        <v>U1-3.3V</v>
      </c>
      <c r="D2289" t="str">
        <f t="shared" si="168"/>
        <v>U1-BD96</v>
      </c>
      <c r="E2289" t="s">
        <v>2084</v>
      </c>
      <c r="F2289" t="s">
        <v>3500</v>
      </c>
      <c r="G2289" t="s">
        <v>358</v>
      </c>
    </row>
    <row r="2290" spans="1:7" x14ac:dyDescent="0.25">
      <c r="A2290" t="str">
        <f t="shared" si="165"/>
        <v>U1-BE107</v>
      </c>
      <c r="B2290" t="str">
        <f t="shared" si="166"/>
        <v>B3</v>
      </c>
      <c r="C2290" t="str">
        <f t="shared" si="167"/>
        <v>U1-B3</v>
      </c>
      <c r="D2290" t="str">
        <f t="shared" si="168"/>
        <v>U1-BE107</v>
      </c>
      <c r="E2290" t="s">
        <v>2084</v>
      </c>
      <c r="F2290" t="s">
        <v>3501</v>
      </c>
      <c r="G2290" t="s">
        <v>374</v>
      </c>
    </row>
    <row r="2291" spans="1:7" x14ac:dyDescent="0.25">
      <c r="A2291" t="str">
        <f t="shared" si="165"/>
        <v>U1-BE111</v>
      </c>
      <c r="B2291" t="str">
        <f t="shared" si="166"/>
        <v>B5</v>
      </c>
      <c r="C2291" t="str">
        <f t="shared" si="167"/>
        <v>U1-B5</v>
      </c>
      <c r="D2291" t="str">
        <f t="shared" si="168"/>
        <v>U1-BE111</v>
      </c>
      <c r="E2291" t="s">
        <v>2084</v>
      </c>
      <c r="F2291" t="s">
        <v>3502</v>
      </c>
      <c r="G2291" t="s">
        <v>378</v>
      </c>
    </row>
    <row r="2292" spans="1:7" x14ac:dyDescent="0.25">
      <c r="A2292" t="str">
        <f t="shared" si="165"/>
        <v>U1-BE115</v>
      </c>
      <c r="B2292" t="str">
        <f t="shared" si="166"/>
        <v>B0</v>
      </c>
      <c r="C2292" t="str">
        <f t="shared" si="167"/>
        <v>U1-B0</v>
      </c>
      <c r="D2292" t="str">
        <f t="shared" si="168"/>
        <v>U1-BE115</v>
      </c>
      <c r="E2292" t="s">
        <v>2084</v>
      </c>
      <c r="F2292" t="s">
        <v>3503</v>
      </c>
      <c r="G2292" t="s">
        <v>450</v>
      </c>
    </row>
    <row r="2293" spans="1:7" x14ac:dyDescent="0.25">
      <c r="A2293" t="str">
        <f t="shared" si="165"/>
        <v>U1-BF104</v>
      </c>
      <c r="B2293" t="str">
        <f t="shared" si="166"/>
        <v>C1</v>
      </c>
      <c r="C2293" t="str">
        <f t="shared" si="167"/>
        <v>U1-C1</v>
      </c>
      <c r="D2293" t="str">
        <f t="shared" si="168"/>
        <v>U1-BF104</v>
      </c>
      <c r="E2293" t="s">
        <v>2084</v>
      </c>
      <c r="F2293" t="s">
        <v>3504</v>
      </c>
      <c r="G2293" t="s">
        <v>459</v>
      </c>
    </row>
    <row r="2294" spans="1:7" x14ac:dyDescent="0.25">
      <c r="A2294" t="str">
        <f t="shared" si="165"/>
        <v>U1-BF107</v>
      </c>
      <c r="B2294" t="str">
        <f t="shared" si="166"/>
        <v>B2</v>
      </c>
      <c r="C2294" t="str">
        <f t="shared" si="167"/>
        <v>U1-B2</v>
      </c>
      <c r="D2294" t="str">
        <f t="shared" si="168"/>
        <v>U1-BF107</v>
      </c>
      <c r="E2294" t="s">
        <v>2084</v>
      </c>
      <c r="F2294" t="s">
        <v>3505</v>
      </c>
      <c r="G2294" t="s">
        <v>372</v>
      </c>
    </row>
    <row r="2295" spans="1:7" x14ac:dyDescent="0.25">
      <c r="A2295" t="str">
        <f t="shared" si="165"/>
        <v>U1-BF111</v>
      </c>
      <c r="B2295" t="str">
        <f t="shared" si="166"/>
        <v>B1</v>
      </c>
      <c r="C2295" t="str">
        <f t="shared" si="167"/>
        <v>U1-B1</v>
      </c>
      <c r="D2295" t="str">
        <f t="shared" si="168"/>
        <v>U1-BF111</v>
      </c>
      <c r="E2295" t="s">
        <v>2084</v>
      </c>
      <c r="F2295" t="s">
        <v>3506</v>
      </c>
      <c r="G2295" t="s">
        <v>370</v>
      </c>
    </row>
    <row r="2296" spans="1:7" x14ac:dyDescent="0.25">
      <c r="A2296" t="str">
        <f t="shared" si="165"/>
        <v>U1-BF115</v>
      </c>
      <c r="B2296" t="str">
        <f t="shared" si="166"/>
        <v>B6</v>
      </c>
      <c r="C2296" t="str">
        <f t="shared" si="167"/>
        <v>U1-B6</v>
      </c>
      <c r="D2296" t="str">
        <f t="shared" si="168"/>
        <v>U1-BF115</v>
      </c>
      <c r="E2296" t="s">
        <v>2084</v>
      </c>
      <c r="F2296" t="s">
        <v>3507</v>
      </c>
      <c r="G2296" t="s">
        <v>381</v>
      </c>
    </row>
    <row r="2297" spans="1:7" x14ac:dyDescent="0.25">
      <c r="A2297" t="str">
        <f t="shared" si="165"/>
        <v>U1-BF120</v>
      </c>
      <c r="B2297" t="str">
        <f t="shared" si="166"/>
        <v>B4</v>
      </c>
      <c r="C2297" t="str">
        <f t="shared" si="167"/>
        <v>U1-B4</v>
      </c>
      <c r="D2297" t="str">
        <f t="shared" si="168"/>
        <v>U1-BF120</v>
      </c>
      <c r="E2297" t="s">
        <v>2084</v>
      </c>
      <c r="F2297" t="s">
        <v>3508</v>
      </c>
      <c r="G2297" t="s">
        <v>376</v>
      </c>
    </row>
    <row r="2298" spans="1:7" x14ac:dyDescent="0.25">
      <c r="A2298" t="str">
        <f t="shared" si="165"/>
        <v>U1-BH109</v>
      </c>
      <c r="B2298" t="str">
        <f t="shared" si="166"/>
        <v>C5</v>
      </c>
      <c r="C2298" t="str">
        <f t="shared" si="167"/>
        <v>U1-C5</v>
      </c>
      <c r="D2298" t="str">
        <f t="shared" si="168"/>
        <v>U1-BH109</v>
      </c>
      <c r="E2298" t="s">
        <v>2084</v>
      </c>
      <c r="F2298" t="s">
        <v>3509</v>
      </c>
      <c r="G2298" t="s">
        <v>466</v>
      </c>
    </row>
    <row r="2299" spans="1:7" x14ac:dyDescent="0.25">
      <c r="A2299" t="str">
        <f t="shared" si="165"/>
        <v>U1-BH118</v>
      </c>
      <c r="B2299" t="str">
        <f t="shared" si="166"/>
        <v>B7</v>
      </c>
      <c r="C2299" t="str">
        <f t="shared" si="167"/>
        <v>U1-B7</v>
      </c>
      <c r="D2299" t="str">
        <f t="shared" si="168"/>
        <v>U1-BH118</v>
      </c>
      <c r="E2299" t="s">
        <v>2084</v>
      </c>
      <c r="F2299" t="s">
        <v>3510</v>
      </c>
      <c r="G2299" t="s">
        <v>384</v>
      </c>
    </row>
    <row r="2300" spans="1:7" x14ac:dyDescent="0.25">
      <c r="A2300" t="str">
        <f t="shared" si="165"/>
        <v>U1-BK109</v>
      </c>
      <c r="B2300" t="str">
        <f t="shared" si="166"/>
        <v>C0</v>
      </c>
      <c r="C2300" t="str">
        <f t="shared" si="167"/>
        <v>U1-C0</v>
      </c>
      <c r="D2300" t="str">
        <f t="shared" si="168"/>
        <v>U1-BK109</v>
      </c>
      <c r="E2300" t="s">
        <v>2084</v>
      </c>
      <c r="F2300" t="s">
        <v>3511</v>
      </c>
      <c r="G2300" t="s">
        <v>457</v>
      </c>
    </row>
    <row r="2301" spans="1:7" x14ac:dyDescent="0.25">
      <c r="A2301" t="str">
        <f t="shared" si="165"/>
        <v>U1-BK112</v>
      </c>
      <c r="B2301" t="str">
        <f t="shared" si="166"/>
        <v>C7</v>
      </c>
      <c r="C2301" t="str">
        <f t="shared" si="167"/>
        <v>U1-C7</v>
      </c>
      <c r="D2301" t="str">
        <f t="shared" si="168"/>
        <v>U1-BK112</v>
      </c>
      <c r="E2301" t="s">
        <v>2084</v>
      </c>
      <c r="F2301" t="s">
        <v>3512</v>
      </c>
      <c r="G2301" t="s">
        <v>470</v>
      </c>
    </row>
    <row r="2302" spans="1:7" x14ac:dyDescent="0.25">
      <c r="A2302" t="str">
        <f t="shared" si="165"/>
        <v>U1-BK118</v>
      </c>
      <c r="B2302" t="str">
        <f t="shared" si="166"/>
        <v>C3</v>
      </c>
      <c r="C2302" t="str">
        <f t="shared" si="167"/>
        <v>U1-C3</v>
      </c>
      <c r="D2302" t="str">
        <f t="shared" si="168"/>
        <v>U1-BK118</v>
      </c>
      <c r="E2302" t="s">
        <v>2084</v>
      </c>
      <c r="F2302" t="s">
        <v>3513</v>
      </c>
      <c r="G2302" t="s">
        <v>463</v>
      </c>
    </row>
    <row r="2303" spans="1:7" x14ac:dyDescent="0.25">
      <c r="A2303" t="str">
        <f t="shared" si="165"/>
        <v>U1-BM109</v>
      </c>
      <c r="B2303" t="str">
        <f t="shared" si="166"/>
        <v>CX_REFCLK</v>
      </c>
      <c r="C2303" t="str">
        <f t="shared" si="167"/>
        <v>U1-CX_REFCLK</v>
      </c>
      <c r="D2303" t="str">
        <f t="shared" si="168"/>
        <v>U1-BM109</v>
      </c>
      <c r="E2303" t="s">
        <v>2084</v>
      </c>
      <c r="F2303" t="s">
        <v>3514</v>
      </c>
      <c r="G2303" t="s">
        <v>630</v>
      </c>
    </row>
    <row r="2304" spans="1:7" x14ac:dyDescent="0.25">
      <c r="A2304" t="str">
        <f t="shared" si="165"/>
        <v>U1-BM112</v>
      </c>
      <c r="B2304" t="str">
        <f t="shared" si="166"/>
        <v>C6</v>
      </c>
      <c r="C2304" t="str">
        <f t="shared" si="167"/>
        <v>U1-C6</v>
      </c>
      <c r="D2304" t="str">
        <f t="shared" si="168"/>
        <v>U1-BM112</v>
      </c>
      <c r="E2304" t="s">
        <v>2084</v>
      </c>
      <c r="F2304" t="s">
        <v>3515</v>
      </c>
      <c r="G2304" t="s">
        <v>468</v>
      </c>
    </row>
    <row r="2305" spans="1:7" x14ac:dyDescent="0.25">
      <c r="A2305" t="str">
        <f t="shared" si="165"/>
        <v>U1-BM118</v>
      </c>
      <c r="B2305" t="str">
        <f t="shared" si="166"/>
        <v>C2</v>
      </c>
      <c r="C2305" t="str">
        <f t="shared" si="167"/>
        <v>U1-C2</v>
      </c>
      <c r="D2305" t="str">
        <f t="shared" si="168"/>
        <v>U1-BM118</v>
      </c>
      <c r="E2305" t="s">
        <v>2084</v>
      </c>
      <c r="F2305" t="s">
        <v>3516</v>
      </c>
      <c r="G2305" t="s">
        <v>461</v>
      </c>
    </row>
    <row r="2306" spans="1:7" x14ac:dyDescent="0.25">
      <c r="A2306" t="str">
        <f t="shared" si="165"/>
        <v>U1-BP112</v>
      </c>
      <c r="B2306" t="str">
        <f t="shared" si="166"/>
        <v>C4</v>
      </c>
      <c r="C2306" t="str">
        <f t="shared" si="167"/>
        <v>U1-C4</v>
      </c>
      <c r="D2306" t="str">
        <f t="shared" si="168"/>
        <v>U1-BP112</v>
      </c>
      <c r="E2306" t="s">
        <v>2084</v>
      </c>
      <c r="F2306" t="s">
        <v>3517</v>
      </c>
      <c r="G2306" t="s">
        <v>465</v>
      </c>
    </row>
    <row r="2307" spans="1:7" x14ac:dyDescent="0.25">
      <c r="A2307" t="str">
        <f t="shared" si="165"/>
        <v>U1-BR109</v>
      </c>
      <c r="B2307" t="str">
        <f t="shared" si="166"/>
        <v>CX_SMB_SCL</v>
      </c>
      <c r="C2307" t="str">
        <f t="shared" si="167"/>
        <v>U1-CX_SMB_SCL</v>
      </c>
      <c r="D2307" t="str">
        <f t="shared" si="168"/>
        <v>U1-BR109</v>
      </c>
      <c r="E2307" t="s">
        <v>2084</v>
      </c>
      <c r="F2307" t="s">
        <v>3518</v>
      </c>
      <c r="G2307" t="s">
        <v>639</v>
      </c>
    </row>
    <row r="2308" spans="1:7" x14ac:dyDescent="0.25">
      <c r="A2308" t="str">
        <f t="shared" si="165"/>
        <v>U1-BR112</v>
      </c>
      <c r="B2308" t="str">
        <f t="shared" si="166"/>
        <v>CX_SMB_ALERT</v>
      </c>
      <c r="C2308" t="str">
        <f t="shared" si="167"/>
        <v>U1-CX_SMB_ALERT</v>
      </c>
      <c r="D2308" t="str">
        <f t="shared" si="168"/>
        <v>U1-BR112</v>
      </c>
      <c r="E2308" t="s">
        <v>2084</v>
      </c>
      <c r="F2308" t="s">
        <v>3519</v>
      </c>
      <c r="G2308" t="s">
        <v>636</v>
      </c>
    </row>
    <row r="2309" spans="1:7" x14ac:dyDescent="0.25">
      <c r="A2309" t="str">
        <f t="shared" si="165"/>
        <v>U1-BR118</v>
      </c>
      <c r="B2309" t="str">
        <f t="shared" si="166"/>
        <v>LED0B</v>
      </c>
      <c r="C2309" t="str">
        <f t="shared" si="167"/>
        <v>U1-LED0B</v>
      </c>
      <c r="D2309" t="str">
        <f t="shared" si="168"/>
        <v>U1-BR118</v>
      </c>
      <c r="E2309" t="s">
        <v>2084</v>
      </c>
      <c r="F2309" t="s">
        <v>3520</v>
      </c>
      <c r="G2309" t="s">
        <v>1325</v>
      </c>
    </row>
    <row r="2310" spans="1:7" x14ac:dyDescent="0.25">
      <c r="A2310" t="str">
        <f t="shared" ref="A2310:A2373" si="169">$E2310&amp;"-"&amp;$F2310</f>
        <v>U1-BU109</v>
      </c>
      <c r="B2310" t="str">
        <f t="shared" ref="B2310:B2373" si="170">IF(OR(E2310=$A$2,E2310=$B$2,E2310=$C$2,E2310=$D$2),"--",G2310)</f>
        <v>CX_SMB_SDA</v>
      </c>
      <c r="C2310" t="str">
        <f t="shared" ref="C2310:C2373" si="171">$E2310&amp;"-"&amp;$G2310</f>
        <v>U1-CX_SMB_SDA</v>
      </c>
      <c r="D2310" t="str">
        <f t="shared" ref="D2310:D2373" si="172">A2310</f>
        <v>U1-BU109</v>
      </c>
      <c r="E2310" t="s">
        <v>2084</v>
      </c>
      <c r="F2310" t="s">
        <v>3521</v>
      </c>
      <c r="G2310" t="s">
        <v>642</v>
      </c>
    </row>
    <row r="2311" spans="1:7" x14ac:dyDescent="0.25">
      <c r="A2311" t="str">
        <f t="shared" si="169"/>
        <v>U1-BU118</v>
      </c>
      <c r="B2311" t="str">
        <f t="shared" si="170"/>
        <v>USB_HUB_RST</v>
      </c>
      <c r="C2311" t="str">
        <f t="shared" si="171"/>
        <v>U1-USB_HUB_RST</v>
      </c>
      <c r="D2311" t="str">
        <f t="shared" si="172"/>
        <v>U1-BU118</v>
      </c>
      <c r="E2311" t="s">
        <v>2084</v>
      </c>
      <c r="F2311" t="s">
        <v>3522</v>
      </c>
      <c r="G2311" t="s">
        <v>2123</v>
      </c>
    </row>
    <row r="2312" spans="1:7" x14ac:dyDescent="0.25">
      <c r="A2312" t="str">
        <f t="shared" si="169"/>
        <v>U1-BW118</v>
      </c>
      <c r="B2312" t="str">
        <f t="shared" si="170"/>
        <v>LED1G</v>
      </c>
      <c r="C2312" t="str">
        <f t="shared" si="171"/>
        <v>U1-LED1G</v>
      </c>
      <c r="D2312" t="str">
        <f t="shared" si="172"/>
        <v>U1-BW118</v>
      </c>
      <c r="E2312" t="s">
        <v>2084</v>
      </c>
      <c r="F2312" t="s">
        <v>3523</v>
      </c>
      <c r="G2312" t="s">
        <v>1333</v>
      </c>
    </row>
    <row r="2313" spans="1:7" x14ac:dyDescent="0.25">
      <c r="A2313" t="str">
        <f t="shared" si="169"/>
        <v>U1-CA118</v>
      </c>
      <c r="B2313" t="str">
        <f t="shared" si="170"/>
        <v>LED1B</v>
      </c>
      <c r="C2313" t="str">
        <f t="shared" si="171"/>
        <v>U1-LED1B</v>
      </c>
      <c r="D2313" t="str">
        <f t="shared" si="172"/>
        <v>U1-CA118</v>
      </c>
      <c r="E2313" t="s">
        <v>2084</v>
      </c>
      <c r="F2313" t="s">
        <v>3524</v>
      </c>
      <c r="G2313" t="s">
        <v>1331</v>
      </c>
    </row>
    <row r="2314" spans="1:7" x14ac:dyDescent="0.25">
      <c r="A2314" t="str">
        <f t="shared" si="169"/>
        <v>U1-CD134</v>
      </c>
      <c r="B2314" t="str">
        <f t="shared" si="170"/>
        <v>CY_SMB_SCL</v>
      </c>
      <c r="C2314" t="str">
        <f t="shared" si="171"/>
        <v>U1-CY_SMB_SCL</v>
      </c>
      <c r="D2314" t="str">
        <f t="shared" si="172"/>
        <v>U1-CD134</v>
      </c>
      <c r="E2314" t="s">
        <v>2084</v>
      </c>
      <c r="F2314" t="s">
        <v>3525</v>
      </c>
      <c r="G2314" t="s">
        <v>735</v>
      </c>
    </row>
    <row r="2315" spans="1:7" x14ac:dyDescent="0.25">
      <c r="A2315" t="str">
        <f t="shared" si="169"/>
        <v>U1-CD135</v>
      </c>
      <c r="B2315" t="str">
        <f t="shared" si="170"/>
        <v>CY_SMB_SDA</v>
      </c>
      <c r="C2315" t="str">
        <f t="shared" si="171"/>
        <v>U1-CY_SMB_SDA</v>
      </c>
      <c r="D2315" t="str">
        <f t="shared" si="172"/>
        <v>U1-CD135</v>
      </c>
      <c r="E2315" t="s">
        <v>2084</v>
      </c>
      <c r="F2315" t="s">
        <v>3526</v>
      </c>
      <c r="G2315" t="s">
        <v>738</v>
      </c>
    </row>
    <row r="2316" spans="1:7" x14ac:dyDescent="0.25">
      <c r="A2316" t="str">
        <f t="shared" si="169"/>
        <v>U1-CF118</v>
      </c>
      <c r="B2316" t="str">
        <f t="shared" si="170"/>
        <v>LED1R</v>
      </c>
      <c r="C2316" t="str">
        <f t="shared" si="171"/>
        <v>U1-LED1R</v>
      </c>
      <c r="D2316" t="str">
        <f t="shared" si="172"/>
        <v>U1-CF118</v>
      </c>
      <c r="E2316" t="s">
        <v>2084</v>
      </c>
      <c r="F2316" t="s">
        <v>3527</v>
      </c>
      <c r="G2316" t="s">
        <v>1335</v>
      </c>
    </row>
    <row r="2317" spans="1:7" x14ac:dyDescent="0.25">
      <c r="A2317" t="str">
        <f t="shared" si="169"/>
        <v>U1-CF121</v>
      </c>
      <c r="B2317" t="str">
        <f t="shared" si="170"/>
        <v>FAN_SHDN</v>
      </c>
      <c r="C2317" t="str">
        <f t="shared" si="171"/>
        <v>U1-FAN_SHDN</v>
      </c>
      <c r="D2317" t="str">
        <f t="shared" si="172"/>
        <v>U1-CF121</v>
      </c>
      <c r="E2317" t="s">
        <v>2084</v>
      </c>
      <c r="F2317" t="s">
        <v>3528</v>
      </c>
      <c r="G2317" t="s">
        <v>978</v>
      </c>
    </row>
    <row r="2318" spans="1:7" x14ac:dyDescent="0.25">
      <c r="A2318" t="str">
        <f t="shared" si="169"/>
        <v>U1-CF128</v>
      </c>
      <c r="B2318" t="str">
        <f t="shared" si="170"/>
        <v>LED3R</v>
      </c>
      <c r="C2318" t="str">
        <f t="shared" si="171"/>
        <v>U1-LED3R</v>
      </c>
      <c r="D2318" t="str">
        <f t="shared" si="172"/>
        <v>U1-CF128</v>
      </c>
      <c r="E2318" t="s">
        <v>2084</v>
      </c>
      <c r="F2318" t="s">
        <v>3529</v>
      </c>
      <c r="G2318" t="s">
        <v>1347</v>
      </c>
    </row>
    <row r="2319" spans="1:7" x14ac:dyDescent="0.25">
      <c r="A2319" t="str">
        <f t="shared" si="169"/>
        <v>U1-CF132</v>
      </c>
      <c r="B2319" t="str">
        <f t="shared" si="170"/>
        <v>PCIE_RSTb</v>
      </c>
      <c r="C2319" t="str">
        <f t="shared" si="171"/>
        <v>U1-PCIE_RSTb</v>
      </c>
      <c r="D2319" t="str">
        <f t="shared" si="172"/>
        <v>U1-CF132</v>
      </c>
      <c r="E2319" t="s">
        <v>2084</v>
      </c>
      <c r="F2319" t="s">
        <v>3530</v>
      </c>
      <c r="G2319" t="s">
        <v>1940</v>
      </c>
    </row>
    <row r="2320" spans="1:7" x14ac:dyDescent="0.25">
      <c r="A2320" t="str">
        <f t="shared" si="169"/>
        <v>U1-CG134</v>
      </c>
      <c r="B2320" t="str">
        <f t="shared" si="170"/>
        <v>CY_SMB_ALERT</v>
      </c>
      <c r="C2320" t="str">
        <f t="shared" si="171"/>
        <v>U1-CY_SMB_ALERT</v>
      </c>
      <c r="D2320" t="str">
        <f t="shared" si="172"/>
        <v>U1-CG134</v>
      </c>
      <c r="E2320" t="s">
        <v>2084</v>
      </c>
      <c r="F2320" t="s">
        <v>3531</v>
      </c>
      <c r="G2320" t="s">
        <v>732</v>
      </c>
    </row>
    <row r="2321" spans="1:7" x14ac:dyDescent="0.25">
      <c r="A2321" t="str">
        <f t="shared" si="169"/>
        <v>U1-CG135</v>
      </c>
      <c r="B2321" t="str">
        <f t="shared" si="170"/>
        <v>LED3B</v>
      </c>
      <c r="C2321" t="str">
        <f t="shared" si="171"/>
        <v>U1-LED3B</v>
      </c>
      <c r="D2321" t="str">
        <f t="shared" si="172"/>
        <v>U1-CG135</v>
      </c>
      <c r="E2321" t="s">
        <v>2084</v>
      </c>
      <c r="F2321" t="s">
        <v>3532</v>
      </c>
      <c r="G2321" t="s">
        <v>1343</v>
      </c>
    </row>
    <row r="2322" spans="1:7" x14ac:dyDescent="0.25">
      <c r="A2322" t="str">
        <f t="shared" si="169"/>
        <v>U1-CH128</v>
      </c>
      <c r="B2322" t="str">
        <f t="shared" si="170"/>
        <v>CY_REFCLK</v>
      </c>
      <c r="C2322" t="str">
        <f t="shared" si="171"/>
        <v>U1-CY_REFCLK</v>
      </c>
      <c r="D2322" t="str">
        <f t="shared" si="172"/>
        <v>U1-CH128</v>
      </c>
      <c r="E2322" t="s">
        <v>2084</v>
      </c>
      <c r="F2322" t="s">
        <v>3533</v>
      </c>
      <c r="G2322" t="s">
        <v>726</v>
      </c>
    </row>
    <row r="2323" spans="1:7" x14ac:dyDescent="0.25">
      <c r="A2323" t="str">
        <f t="shared" si="169"/>
        <v>U1-CH132</v>
      </c>
      <c r="B2323" t="str">
        <f t="shared" si="170"/>
        <v>LED3G</v>
      </c>
      <c r="C2323" t="str">
        <f t="shared" si="171"/>
        <v>U1-LED3G</v>
      </c>
      <c r="D2323" t="str">
        <f t="shared" si="172"/>
        <v>U1-CH132</v>
      </c>
      <c r="E2323" t="s">
        <v>2084</v>
      </c>
      <c r="F2323" t="s">
        <v>3534</v>
      </c>
      <c r="G2323" t="s">
        <v>1345</v>
      </c>
    </row>
    <row r="2324" spans="1:7" x14ac:dyDescent="0.25">
      <c r="A2324" t="str">
        <f t="shared" si="169"/>
        <v>U1-CK125</v>
      </c>
      <c r="B2324" t="str">
        <f t="shared" si="170"/>
        <v>LED0R</v>
      </c>
      <c r="C2324" t="str">
        <f t="shared" si="171"/>
        <v>U1-LED0R</v>
      </c>
      <c r="D2324" t="str">
        <f t="shared" si="172"/>
        <v>U1-CK125</v>
      </c>
      <c r="E2324" t="s">
        <v>2084</v>
      </c>
      <c r="F2324" t="s">
        <v>3535</v>
      </c>
      <c r="G2324" t="s">
        <v>1329</v>
      </c>
    </row>
    <row r="2325" spans="1:7" x14ac:dyDescent="0.25">
      <c r="A2325" t="str">
        <f t="shared" si="169"/>
        <v>U1-CK128</v>
      </c>
      <c r="B2325" t="str">
        <f t="shared" si="170"/>
        <v>LED2G</v>
      </c>
      <c r="C2325" t="str">
        <f t="shared" si="171"/>
        <v>U1-LED2G</v>
      </c>
      <c r="D2325" t="str">
        <f t="shared" si="172"/>
        <v>U1-CK128</v>
      </c>
      <c r="E2325" t="s">
        <v>2084</v>
      </c>
      <c r="F2325" t="s">
        <v>3536</v>
      </c>
      <c r="G2325" t="s">
        <v>1339</v>
      </c>
    </row>
    <row r="2326" spans="1:7" x14ac:dyDescent="0.25">
      <c r="A2326" t="str">
        <f t="shared" si="169"/>
        <v>U1-CK134</v>
      </c>
      <c r="B2326" t="str">
        <f t="shared" si="170"/>
        <v>FPGA_RST</v>
      </c>
      <c r="C2326" t="str">
        <f t="shared" si="171"/>
        <v>U1-FPGA_RST</v>
      </c>
      <c r="D2326" t="str">
        <f t="shared" si="172"/>
        <v>U1-CK134</v>
      </c>
      <c r="E2326" t="s">
        <v>2084</v>
      </c>
      <c r="F2326" t="s">
        <v>3537</v>
      </c>
      <c r="G2326" t="s">
        <v>1079</v>
      </c>
    </row>
    <row r="2327" spans="1:7" x14ac:dyDescent="0.25">
      <c r="A2327" t="str">
        <f t="shared" si="169"/>
        <v>U1-CL125</v>
      </c>
      <c r="B2327" t="str">
        <f t="shared" si="170"/>
        <v>LED0G</v>
      </c>
      <c r="C2327" t="str">
        <f t="shared" si="171"/>
        <v>U1-LED0G</v>
      </c>
      <c r="D2327" t="str">
        <f t="shared" si="172"/>
        <v>U1-CL125</v>
      </c>
      <c r="E2327" t="s">
        <v>2084</v>
      </c>
      <c r="F2327" t="s">
        <v>3538</v>
      </c>
      <c r="G2327" t="s">
        <v>1327</v>
      </c>
    </row>
    <row r="2328" spans="1:7" x14ac:dyDescent="0.25">
      <c r="A2328" t="str">
        <f t="shared" si="169"/>
        <v>U1-CL128</v>
      </c>
      <c r="B2328" t="str">
        <f t="shared" si="170"/>
        <v>LED2R</v>
      </c>
      <c r="C2328" t="str">
        <f t="shared" si="171"/>
        <v>U1-LED2R</v>
      </c>
      <c r="D2328" t="str">
        <f t="shared" si="172"/>
        <v>U1-CL128</v>
      </c>
      <c r="E2328" t="s">
        <v>2084</v>
      </c>
      <c r="F2328" t="s">
        <v>3539</v>
      </c>
      <c r="G2328" t="s">
        <v>1341</v>
      </c>
    </row>
    <row r="2329" spans="1:7" x14ac:dyDescent="0.25">
      <c r="A2329" t="str">
        <f t="shared" si="169"/>
        <v>U1-CL130</v>
      </c>
      <c r="B2329" t="str">
        <f t="shared" si="170"/>
        <v>LED2B</v>
      </c>
      <c r="C2329" t="str">
        <f t="shared" si="171"/>
        <v>U1-LED2B</v>
      </c>
      <c r="D2329" t="str">
        <f t="shared" si="172"/>
        <v>U1-CL130</v>
      </c>
      <c r="E2329" t="s">
        <v>2084</v>
      </c>
      <c r="F2329" t="s">
        <v>3540</v>
      </c>
      <c r="G2329" t="s">
        <v>1337</v>
      </c>
    </row>
    <row r="2330" spans="1:7" x14ac:dyDescent="0.25">
      <c r="A2330" t="str">
        <f t="shared" si="169"/>
        <v>U1-AL7</v>
      </c>
      <c r="B2330" t="str">
        <f t="shared" si="170"/>
        <v>DP7_C2M_P</v>
      </c>
      <c r="C2330" t="str">
        <f t="shared" si="171"/>
        <v>U1-DP7_C2M_P</v>
      </c>
      <c r="D2330" t="str">
        <f t="shared" si="172"/>
        <v>U1-AL7</v>
      </c>
      <c r="E2330" t="s">
        <v>2084</v>
      </c>
      <c r="F2330" t="s">
        <v>3541</v>
      </c>
      <c r="G2330" t="s">
        <v>855</v>
      </c>
    </row>
    <row r="2331" spans="1:7" x14ac:dyDescent="0.25">
      <c r="A2331" t="str">
        <f t="shared" si="169"/>
        <v>U1-AL10</v>
      </c>
      <c r="B2331" t="str">
        <f t="shared" si="170"/>
        <v>DP7_C2M_N</v>
      </c>
      <c r="C2331" t="str">
        <f t="shared" si="171"/>
        <v>U1-DP7_C2M_N</v>
      </c>
      <c r="D2331" t="str">
        <f t="shared" si="172"/>
        <v>U1-AL10</v>
      </c>
      <c r="E2331" t="s">
        <v>2084</v>
      </c>
      <c r="F2331" t="s">
        <v>3542</v>
      </c>
      <c r="G2331" t="s">
        <v>852</v>
      </c>
    </row>
    <row r="2332" spans="1:7" x14ac:dyDescent="0.25">
      <c r="A2332" t="str">
        <f t="shared" si="169"/>
        <v>U1-AM1</v>
      </c>
      <c r="B2332" t="str">
        <f t="shared" si="170"/>
        <v>DP7_M2C_P</v>
      </c>
      <c r="C2332" t="str">
        <f t="shared" si="171"/>
        <v>U1-DP7_M2C_P</v>
      </c>
      <c r="D2332" t="str">
        <f t="shared" si="172"/>
        <v>U1-AM1</v>
      </c>
      <c r="E2332" t="s">
        <v>2084</v>
      </c>
      <c r="F2332" t="s">
        <v>3543</v>
      </c>
      <c r="G2332" t="s">
        <v>861</v>
      </c>
    </row>
    <row r="2333" spans="1:7" x14ac:dyDescent="0.25">
      <c r="A2333" t="str">
        <f t="shared" si="169"/>
        <v>U1-AM3</v>
      </c>
      <c r="B2333" t="str">
        <f t="shared" si="170"/>
        <v>DP7_M2C_N</v>
      </c>
      <c r="C2333" t="str">
        <f t="shared" si="171"/>
        <v>U1-DP7_M2C_N</v>
      </c>
      <c r="D2333" t="str">
        <f t="shared" si="172"/>
        <v>U1-AM3</v>
      </c>
      <c r="E2333" t="s">
        <v>2084</v>
      </c>
      <c r="F2333" t="s">
        <v>3544</v>
      </c>
      <c r="G2333" t="s">
        <v>858</v>
      </c>
    </row>
    <row r="2334" spans="1:7" x14ac:dyDescent="0.25">
      <c r="A2334" t="str">
        <f t="shared" si="169"/>
        <v>U1-AN7</v>
      </c>
      <c r="B2334" t="str">
        <f t="shared" si="170"/>
        <v>DP6_C2M_P</v>
      </c>
      <c r="C2334" t="str">
        <f t="shared" si="171"/>
        <v>U1-DP6_C2M_P</v>
      </c>
      <c r="D2334" t="str">
        <f t="shared" si="172"/>
        <v>U1-AN7</v>
      </c>
      <c r="E2334" t="s">
        <v>2084</v>
      </c>
      <c r="F2334" t="s">
        <v>3545</v>
      </c>
      <c r="G2334" t="s">
        <v>843</v>
      </c>
    </row>
    <row r="2335" spans="1:7" x14ac:dyDescent="0.25">
      <c r="A2335" t="str">
        <f t="shared" si="169"/>
        <v>U1-AN10</v>
      </c>
      <c r="B2335" t="str">
        <f t="shared" si="170"/>
        <v>DP6_C2M_N</v>
      </c>
      <c r="C2335" t="str">
        <f t="shared" si="171"/>
        <v>U1-DP6_C2M_N</v>
      </c>
      <c r="D2335" t="str">
        <f t="shared" si="172"/>
        <v>U1-AN10</v>
      </c>
      <c r="E2335" t="s">
        <v>2084</v>
      </c>
      <c r="F2335" t="s">
        <v>3546</v>
      </c>
      <c r="G2335" t="s">
        <v>840</v>
      </c>
    </row>
    <row r="2336" spans="1:7" x14ac:dyDescent="0.25">
      <c r="A2336" t="str">
        <f t="shared" si="169"/>
        <v>U1-AP1</v>
      </c>
      <c r="B2336" t="str">
        <f t="shared" si="170"/>
        <v>DP6_M2C_P</v>
      </c>
      <c r="C2336" t="str">
        <f t="shared" si="171"/>
        <v>U1-DP6_M2C_P</v>
      </c>
      <c r="D2336" t="str">
        <f t="shared" si="172"/>
        <v>U1-AP1</v>
      </c>
      <c r="E2336" t="s">
        <v>2084</v>
      </c>
      <c r="F2336" t="s">
        <v>3547</v>
      </c>
      <c r="G2336" t="s">
        <v>849</v>
      </c>
    </row>
    <row r="2337" spans="1:7" x14ac:dyDescent="0.25">
      <c r="A2337" t="str">
        <f t="shared" si="169"/>
        <v>U1-AP3</v>
      </c>
      <c r="B2337" t="str">
        <f t="shared" si="170"/>
        <v>DP6_M2C_N</v>
      </c>
      <c r="C2337" t="str">
        <f t="shared" si="171"/>
        <v>U1-DP6_M2C_N</v>
      </c>
      <c r="D2337" t="str">
        <f t="shared" si="172"/>
        <v>U1-AP3</v>
      </c>
      <c r="E2337" t="s">
        <v>2084</v>
      </c>
      <c r="F2337" t="s">
        <v>3548</v>
      </c>
      <c r="G2337" t="s">
        <v>846</v>
      </c>
    </row>
    <row r="2338" spans="1:7" x14ac:dyDescent="0.25">
      <c r="A2338" t="str">
        <f t="shared" si="169"/>
        <v>U1-AP16</v>
      </c>
      <c r="B2338" t="str">
        <f t="shared" si="170"/>
        <v>FMC_GBTCLK1_P</v>
      </c>
      <c r="C2338" t="str">
        <f t="shared" si="171"/>
        <v>U1-FMC_GBTCLK1_P</v>
      </c>
      <c r="D2338" t="str">
        <f t="shared" si="172"/>
        <v>U1-AP16</v>
      </c>
      <c r="E2338" t="s">
        <v>2084</v>
      </c>
      <c r="F2338" t="s">
        <v>3549</v>
      </c>
      <c r="G2338" t="s">
        <v>1021</v>
      </c>
    </row>
    <row r="2339" spans="1:7" x14ac:dyDescent="0.25">
      <c r="A2339" t="str">
        <f t="shared" si="169"/>
        <v>U1-AP21</v>
      </c>
      <c r="B2339" t="str">
        <f t="shared" si="170"/>
        <v>FMC_GBTCLK1_N</v>
      </c>
      <c r="C2339" t="str">
        <f t="shared" si="171"/>
        <v>U1-FMC_GBTCLK1_N</v>
      </c>
      <c r="D2339" t="str">
        <f t="shared" si="172"/>
        <v>U1-AP21</v>
      </c>
      <c r="E2339" t="s">
        <v>2084</v>
      </c>
      <c r="F2339" t="s">
        <v>3550</v>
      </c>
      <c r="G2339" t="s">
        <v>1020</v>
      </c>
    </row>
    <row r="2340" spans="1:7" x14ac:dyDescent="0.25">
      <c r="A2340" t="str">
        <f t="shared" si="169"/>
        <v>U1-AP25</v>
      </c>
      <c r="B2340" t="str">
        <f t="shared" si="170"/>
        <v>VCCEHT_GTSR4C</v>
      </c>
      <c r="C2340" t="str">
        <f t="shared" si="171"/>
        <v>U1-VCCEHT_GTSR4C</v>
      </c>
      <c r="D2340" t="str">
        <f t="shared" si="172"/>
        <v>U1-AP25</v>
      </c>
      <c r="E2340" t="s">
        <v>2084</v>
      </c>
      <c r="F2340" t="s">
        <v>3551</v>
      </c>
      <c r="G2340" t="s">
        <v>2216</v>
      </c>
    </row>
    <row r="2341" spans="1:7" x14ac:dyDescent="0.25">
      <c r="A2341" t="str">
        <f t="shared" si="169"/>
        <v>U1-AP29</v>
      </c>
      <c r="B2341" t="str">
        <f t="shared" si="170"/>
        <v>VCCEHT_GTSR4C</v>
      </c>
      <c r="C2341" t="str">
        <f t="shared" si="171"/>
        <v>U1-VCCEHT_GTSR4C</v>
      </c>
      <c r="D2341" t="str">
        <f t="shared" si="172"/>
        <v>U1-AP29</v>
      </c>
      <c r="E2341" t="s">
        <v>2084</v>
      </c>
      <c r="F2341" t="s">
        <v>3552</v>
      </c>
      <c r="G2341" t="s">
        <v>2216</v>
      </c>
    </row>
    <row r="2342" spans="1:7" x14ac:dyDescent="0.25">
      <c r="A2342" t="str">
        <f t="shared" si="169"/>
        <v>U1-AP36</v>
      </c>
      <c r="B2342" t="str">
        <f t="shared" si="170"/>
        <v>1.0V</v>
      </c>
      <c r="C2342" t="str">
        <f t="shared" si="171"/>
        <v>U1-1.0V</v>
      </c>
      <c r="D2342" t="str">
        <f t="shared" si="172"/>
        <v>U1-AP36</v>
      </c>
      <c r="E2342" t="s">
        <v>2084</v>
      </c>
      <c r="F2342" t="s">
        <v>3553</v>
      </c>
      <c r="G2342" t="s">
        <v>306</v>
      </c>
    </row>
    <row r="2343" spans="1:7" x14ac:dyDescent="0.25">
      <c r="A2343" t="str">
        <f t="shared" si="169"/>
        <v>U1-AP40</v>
      </c>
      <c r="B2343" t="str">
        <f t="shared" si="170"/>
        <v>1.0V</v>
      </c>
      <c r="C2343" t="str">
        <f t="shared" si="171"/>
        <v>U1-1.0V</v>
      </c>
      <c r="D2343" t="str">
        <f t="shared" si="172"/>
        <v>U1-AP40</v>
      </c>
      <c r="E2343" t="s">
        <v>2084</v>
      </c>
      <c r="F2343" t="s">
        <v>3554</v>
      </c>
      <c r="G2343" t="s">
        <v>306</v>
      </c>
    </row>
    <row r="2344" spans="1:7" x14ac:dyDescent="0.25">
      <c r="A2344" t="str">
        <f t="shared" si="169"/>
        <v>U1-AR7</v>
      </c>
      <c r="B2344" t="str">
        <f t="shared" si="170"/>
        <v>DP5_C2M_P</v>
      </c>
      <c r="C2344" t="str">
        <f t="shared" si="171"/>
        <v>U1-DP5_C2M_P</v>
      </c>
      <c r="D2344" t="str">
        <f t="shared" si="172"/>
        <v>U1-AR7</v>
      </c>
      <c r="E2344" t="s">
        <v>2084</v>
      </c>
      <c r="F2344" t="s">
        <v>3555</v>
      </c>
      <c r="G2344" t="s">
        <v>831</v>
      </c>
    </row>
    <row r="2345" spans="1:7" x14ac:dyDescent="0.25">
      <c r="A2345" t="str">
        <f t="shared" si="169"/>
        <v>U1-AR10</v>
      </c>
      <c r="B2345" t="str">
        <f t="shared" si="170"/>
        <v>DP5_C2M_N</v>
      </c>
      <c r="C2345" t="str">
        <f t="shared" si="171"/>
        <v>U1-DP5_C2M_N</v>
      </c>
      <c r="D2345" t="str">
        <f t="shared" si="172"/>
        <v>U1-AR10</v>
      </c>
      <c r="E2345" t="s">
        <v>2084</v>
      </c>
      <c r="F2345" t="s">
        <v>3556</v>
      </c>
      <c r="G2345" t="s">
        <v>828</v>
      </c>
    </row>
    <row r="2346" spans="1:7" x14ac:dyDescent="0.25">
      <c r="A2346" t="str">
        <f t="shared" si="169"/>
        <v>U1-AR29</v>
      </c>
      <c r="B2346" t="str">
        <f t="shared" si="170"/>
        <v>NetU1_AR29</v>
      </c>
      <c r="C2346" t="str">
        <f t="shared" si="171"/>
        <v>U1-NetU1_AR29</v>
      </c>
      <c r="D2346" t="str">
        <f t="shared" si="172"/>
        <v>U1-AR29</v>
      </c>
      <c r="E2346" t="s">
        <v>2084</v>
      </c>
      <c r="F2346" t="s">
        <v>3557</v>
      </c>
      <c r="G2346" t="s">
        <v>3558</v>
      </c>
    </row>
    <row r="2347" spans="1:7" x14ac:dyDescent="0.25">
      <c r="A2347" t="str">
        <f t="shared" si="169"/>
        <v>U1-AR36</v>
      </c>
      <c r="B2347" t="str">
        <f t="shared" si="170"/>
        <v>1.0V</v>
      </c>
      <c r="C2347" t="str">
        <f t="shared" si="171"/>
        <v>U1-1.0V</v>
      </c>
      <c r="D2347" t="str">
        <f t="shared" si="172"/>
        <v>U1-AR36</v>
      </c>
      <c r="E2347" t="s">
        <v>2084</v>
      </c>
      <c r="F2347" t="s">
        <v>3559</v>
      </c>
      <c r="G2347" t="s">
        <v>306</v>
      </c>
    </row>
    <row r="2348" spans="1:7" x14ac:dyDescent="0.25">
      <c r="A2348" t="str">
        <f t="shared" si="169"/>
        <v>U1-AT1</v>
      </c>
      <c r="B2348" t="str">
        <f t="shared" si="170"/>
        <v>DP5_M2C_P</v>
      </c>
      <c r="C2348" t="str">
        <f t="shared" si="171"/>
        <v>U1-DP5_M2C_P</v>
      </c>
      <c r="D2348" t="str">
        <f t="shared" si="172"/>
        <v>U1-AT1</v>
      </c>
      <c r="E2348" t="s">
        <v>2084</v>
      </c>
      <c r="F2348" t="s">
        <v>3560</v>
      </c>
      <c r="G2348" t="s">
        <v>837</v>
      </c>
    </row>
    <row r="2349" spans="1:7" x14ac:dyDescent="0.25">
      <c r="A2349" t="str">
        <f t="shared" si="169"/>
        <v>U1-AT3</v>
      </c>
      <c r="B2349" t="str">
        <f t="shared" si="170"/>
        <v>DP5_M2C_N</v>
      </c>
      <c r="C2349" t="str">
        <f t="shared" si="171"/>
        <v>U1-DP5_M2C_N</v>
      </c>
      <c r="D2349" t="str">
        <f t="shared" si="172"/>
        <v>U1-AT3</v>
      </c>
      <c r="E2349" t="s">
        <v>2084</v>
      </c>
      <c r="F2349" t="s">
        <v>3561</v>
      </c>
      <c r="G2349" t="s">
        <v>834</v>
      </c>
    </row>
    <row r="2350" spans="1:7" x14ac:dyDescent="0.25">
      <c r="A2350" t="str">
        <f t="shared" si="169"/>
        <v>U1-AT16</v>
      </c>
      <c r="B2350" t="str">
        <f t="shared" si="170"/>
        <v>FMC_GT_CK1_P</v>
      </c>
      <c r="C2350" t="str">
        <f t="shared" si="171"/>
        <v>U1-FMC_GT_CK1_P</v>
      </c>
      <c r="D2350" t="str">
        <f t="shared" si="172"/>
        <v>U1-AT16</v>
      </c>
      <c r="E2350" t="s">
        <v>2084</v>
      </c>
      <c r="F2350" t="s">
        <v>3562</v>
      </c>
      <c r="G2350" t="s">
        <v>1030</v>
      </c>
    </row>
    <row r="2351" spans="1:7" x14ac:dyDescent="0.25">
      <c r="A2351" t="str">
        <f t="shared" si="169"/>
        <v>U1-AT21</v>
      </c>
      <c r="B2351" t="str">
        <f t="shared" si="170"/>
        <v>FMC_GT_CK1_N</v>
      </c>
      <c r="C2351" t="str">
        <f t="shared" si="171"/>
        <v>U1-FMC_GT_CK1_N</v>
      </c>
      <c r="D2351" t="str">
        <f t="shared" si="172"/>
        <v>U1-AT21</v>
      </c>
      <c r="E2351" t="s">
        <v>2084</v>
      </c>
      <c r="F2351" t="s">
        <v>3563</v>
      </c>
      <c r="G2351" t="s">
        <v>1028</v>
      </c>
    </row>
    <row r="2352" spans="1:7" x14ac:dyDescent="0.25">
      <c r="A2352" t="str">
        <f t="shared" si="169"/>
        <v>U1-AT25</v>
      </c>
      <c r="B2352" t="str">
        <f t="shared" si="170"/>
        <v>VCCEHT_GTSR4B</v>
      </c>
      <c r="C2352" t="str">
        <f t="shared" si="171"/>
        <v>U1-VCCEHT_GTSR4B</v>
      </c>
      <c r="D2352" t="str">
        <f t="shared" si="172"/>
        <v>U1-AT25</v>
      </c>
      <c r="E2352" t="s">
        <v>2084</v>
      </c>
      <c r="F2352" t="s">
        <v>3564</v>
      </c>
      <c r="G2352" t="s">
        <v>2214</v>
      </c>
    </row>
    <row r="2353" spans="1:7" x14ac:dyDescent="0.25">
      <c r="A2353" t="str">
        <f t="shared" si="169"/>
        <v>U1-AU7</v>
      </c>
      <c r="B2353" t="str">
        <f t="shared" si="170"/>
        <v>DP4_C2M_P</v>
      </c>
      <c r="C2353" t="str">
        <f t="shared" si="171"/>
        <v>U1-DP4_C2M_P</v>
      </c>
      <c r="D2353" t="str">
        <f t="shared" si="172"/>
        <v>U1-AU7</v>
      </c>
      <c r="E2353" t="s">
        <v>2084</v>
      </c>
      <c r="F2353" t="s">
        <v>3565</v>
      </c>
      <c r="G2353" t="s">
        <v>819</v>
      </c>
    </row>
    <row r="2354" spans="1:7" x14ac:dyDescent="0.25">
      <c r="A2354" t="str">
        <f t="shared" si="169"/>
        <v>U1-AU10</v>
      </c>
      <c r="B2354" t="str">
        <f t="shared" si="170"/>
        <v>DP4_C2M_N</v>
      </c>
      <c r="C2354" t="str">
        <f t="shared" si="171"/>
        <v>U1-DP4_C2M_N</v>
      </c>
      <c r="D2354" t="str">
        <f t="shared" si="172"/>
        <v>U1-AU10</v>
      </c>
      <c r="E2354" t="s">
        <v>2084</v>
      </c>
      <c r="F2354" t="s">
        <v>3566</v>
      </c>
      <c r="G2354" t="s">
        <v>816</v>
      </c>
    </row>
    <row r="2355" spans="1:7" x14ac:dyDescent="0.25">
      <c r="A2355" t="str">
        <f t="shared" si="169"/>
        <v>U1-AU25</v>
      </c>
      <c r="B2355" t="str">
        <f t="shared" si="170"/>
        <v>VCCEHT_GTSR4B</v>
      </c>
      <c r="C2355" t="str">
        <f t="shared" si="171"/>
        <v>U1-VCCEHT_GTSR4B</v>
      </c>
      <c r="D2355" t="str">
        <f t="shared" si="172"/>
        <v>U1-AU25</v>
      </c>
      <c r="E2355" t="s">
        <v>2084</v>
      </c>
      <c r="F2355" t="s">
        <v>3567</v>
      </c>
      <c r="G2355" t="s">
        <v>2214</v>
      </c>
    </row>
    <row r="2356" spans="1:7" x14ac:dyDescent="0.25">
      <c r="A2356" t="str">
        <f t="shared" si="169"/>
        <v>U1-AU29</v>
      </c>
      <c r="B2356" t="str">
        <f t="shared" si="170"/>
        <v>NetR35_1</v>
      </c>
      <c r="C2356" t="str">
        <f t="shared" si="171"/>
        <v>U1-NetR35_1</v>
      </c>
      <c r="D2356" t="str">
        <f t="shared" si="172"/>
        <v>U1-AU29</v>
      </c>
      <c r="E2356" t="s">
        <v>2084</v>
      </c>
      <c r="F2356" t="s">
        <v>3568</v>
      </c>
      <c r="G2356" t="s">
        <v>1868</v>
      </c>
    </row>
    <row r="2357" spans="1:7" x14ac:dyDescent="0.25">
      <c r="A2357" t="str">
        <f t="shared" si="169"/>
        <v>U1-AU32</v>
      </c>
      <c r="B2357" t="str">
        <f t="shared" si="170"/>
        <v>NetR35_2</v>
      </c>
      <c r="C2357" t="str">
        <f t="shared" si="171"/>
        <v>U1-NetR35_2</v>
      </c>
      <c r="D2357" t="str">
        <f t="shared" si="172"/>
        <v>U1-AU32</v>
      </c>
      <c r="E2357" t="s">
        <v>2084</v>
      </c>
      <c r="F2357" t="s">
        <v>3569</v>
      </c>
      <c r="G2357" t="s">
        <v>1869</v>
      </c>
    </row>
    <row r="2358" spans="1:7" x14ac:dyDescent="0.25">
      <c r="A2358" t="str">
        <f t="shared" si="169"/>
        <v>U1-AU36</v>
      </c>
      <c r="B2358" t="str">
        <f t="shared" si="170"/>
        <v>1.0V</v>
      </c>
      <c r="C2358" t="str">
        <f t="shared" si="171"/>
        <v>U1-1.0V</v>
      </c>
      <c r="D2358" t="str">
        <f t="shared" si="172"/>
        <v>U1-AU36</v>
      </c>
      <c r="E2358" t="s">
        <v>2084</v>
      </c>
      <c r="F2358" t="s">
        <v>3570</v>
      </c>
      <c r="G2358" t="s">
        <v>306</v>
      </c>
    </row>
    <row r="2359" spans="1:7" x14ac:dyDescent="0.25">
      <c r="A2359" t="str">
        <f t="shared" si="169"/>
        <v>U1-AU40</v>
      </c>
      <c r="B2359" t="str">
        <f t="shared" si="170"/>
        <v>1.0V</v>
      </c>
      <c r="C2359" t="str">
        <f t="shared" si="171"/>
        <v>U1-1.0V</v>
      </c>
      <c r="D2359" t="str">
        <f t="shared" si="172"/>
        <v>U1-AU40</v>
      </c>
      <c r="E2359" t="s">
        <v>2084</v>
      </c>
      <c r="F2359" t="s">
        <v>3571</v>
      </c>
      <c r="G2359" t="s">
        <v>306</v>
      </c>
    </row>
    <row r="2360" spans="1:7" x14ac:dyDescent="0.25">
      <c r="A2360" t="str">
        <f t="shared" si="169"/>
        <v>U1-AV1</v>
      </c>
      <c r="B2360" t="str">
        <f t="shared" si="170"/>
        <v>DP4_M2C_P</v>
      </c>
      <c r="C2360" t="str">
        <f t="shared" si="171"/>
        <v>U1-DP4_M2C_P</v>
      </c>
      <c r="D2360" t="str">
        <f t="shared" si="172"/>
        <v>U1-AV1</v>
      </c>
      <c r="E2360" t="s">
        <v>2084</v>
      </c>
      <c r="F2360" t="s">
        <v>3572</v>
      </c>
      <c r="G2360" t="s">
        <v>825</v>
      </c>
    </row>
    <row r="2361" spans="1:7" x14ac:dyDescent="0.25">
      <c r="A2361" t="str">
        <f t="shared" si="169"/>
        <v>U1-AV3</v>
      </c>
      <c r="B2361" t="str">
        <f t="shared" si="170"/>
        <v>DP4_M2C_N</v>
      </c>
      <c r="C2361" t="str">
        <f t="shared" si="171"/>
        <v>U1-DP4_M2C_N</v>
      </c>
      <c r="D2361" t="str">
        <f t="shared" si="172"/>
        <v>U1-AV3</v>
      </c>
      <c r="E2361" t="s">
        <v>2084</v>
      </c>
      <c r="F2361" t="s">
        <v>3573</v>
      </c>
      <c r="G2361" t="s">
        <v>822</v>
      </c>
    </row>
    <row r="2362" spans="1:7" x14ac:dyDescent="0.25">
      <c r="A2362" t="str">
        <f t="shared" si="169"/>
        <v>U1-AV16</v>
      </c>
      <c r="B2362" t="str">
        <f t="shared" si="170"/>
        <v>FMC_GBTCLK0_P</v>
      </c>
      <c r="C2362" t="str">
        <f t="shared" si="171"/>
        <v>U1-FMC_GBTCLK0_P</v>
      </c>
      <c r="D2362" t="str">
        <f t="shared" si="172"/>
        <v>U1-AV16</v>
      </c>
      <c r="E2362" t="s">
        <v>2084</v>
      </c>
      <c r="F2362" t="s">
        <v>3574</v>
      </c>
      <c r="G2362" t="s">
        <v>1018</v>
      </c>
    </row>
    <row r="2363" spans="1:7" x14ac:dyDescent="0.25">
      <c r="A2363" t="str">
        <f t="shared" si="169"/>
        <v>U1-AV21</v>
      </c>
      <c r="B2363" t="str">
        <f t="shared" si="170"/>
        <v>FMC_GBTCLK0_N</v>
      </c>
      <c r="C2363" t="str">
        <f t="shared" si="171"/>
        <v>U1-FMC_GBTCLK0_N</v>
      </c>
      <c r="D2363" t="str">
        <f t="shared" si="172"/>
        <v>U1-AV21</v>
      </c>
      <c r="E2363" t="s">
        <v>2084</v>
      </c>
      <c r="F2363" t="s">
        <v>3575</v>
      </c>
      <c r="G2363" t="s">
        <v>1016</v>
      </c>
    </row>
    <row r="2364" spans="1:7" x14ac:dyDescent="0.25">
      <c r="A2364" t="str">
        <f t="shared" si="169"/>
        <v>U1-AV36</v>
      </c>
      <c r="B2364" t="str">
        <f t="shared" si="170"/>
        <v>1.0V</v>
      </c>
      <c r="C2364" t="str">
        <f t="shared" si="171"/>
        <v>U1-1.0V</v>
      </c>
      <c r="D2364" t="str">
        <f t="shared" si="172"/>
        <v>U1-AV36</v>
      </c>
      <c r="E2364" t="s">
        <v>2084</v>
      </c>
      <c r="F2364" t="s">
        <v>3576</v>
      </c>
      <c r="G2364" t="s">
        <v>306</v>
      </c>
    </row>
    <row r="2365" spans="1:7" x14ac:dyDescent="0.25">
      <c r="A2365" t="str">
        <f t="shared" si="169"/>
        <v>U1-AW7</v>
      </c>
      <c r="B2365" t="str">
        <f t="shared" si="170"/>
        <v>DP3_C2M_P</v>
      </c>
      <c r="C2365" t="str">
        <f t="shared" si="171"/>
        <v>U1-DP3_C2M_P</v>
      </c>
      <c r="D2365" t="str">
        <f t="shared" si="172"/>
        <v>U1-AW7</v>
      </c>
      <c r="E2365" t="s">
        <v>2084</v>
      </c>
      <c r="F2365" t="s">
        <v>3577</v>
      </c>
      <c r="G2365" t="s">
        <v>807</v>
      </c>
    </row>
    <row r="2366" spans="1:7" x14ac:dyDescent="0.25">
      <c r="A2366" t="str">
        <f t="shared" si="169"/>
        <v>U1-AW10</v>
      </c>
      <c r="B2366" t="str">
        <f t="shared" si="170"/>
        <v>DP3_C2M_N</v>
      </c>
      <c r="C2366" t="str">
        <f t="shared" si="171"/>
        <v>U1-DP3_C2M_N</v>
      </c>
      <c r="D2366" t="str">
        <f t="shared" si="172"/>
        <v>U1-AW10</v>
      </c>
      <c r="E2366" t="s">
        <v>2084</v>
      </c>
      <c r="F2366" t="s">
        <v>3578</v>
      </c>
      <c r="G2366" t="s">
        <v>804</v>
      </c>
    </row>
    <row r="2367" spans="1:7" x14ac:dyDescent="0.25">
      <c r="A2367" t="str">
        <f t="shared" si="169"/>
        <v>U1-AW29</v>
      </c>
      <c r="B2367" t="str">
        <f t="shared" si="170"/>
        <v>NetU1_AW29</v>
      </c>
      <c r="C2367" t="str">
        <f t="shared" si="171"/>
        <v>U1-NetU1_AW29</v>
      </c>
      <c r="D2367" t="str">
        <f t="shared" si="172"/>
        <v>U1-AW29</v>
      </c>
      <c r="E2367" t="s">
        <v>2084</v>
      </c>
      <c r="F2367" t="s">
        <v>3579</v>
      </c>
      <c r="G2367" t="s">
        <v>3580</v>
      </c>
    </row>
    <row r="2368" spans="1:7" x14ac:dyDescent="0.25">
      <c r="A2368" t="str">
        <f t="shared" si="169"/>
        <v>U1-AW32</v>
      </c>
      <c r="B2368" t="str">
        <f t="shared" si="170"/>
        <v>NetU1_AW32</v>
      </c>
      <c r="C2368" t="str">
        <f t="shared" si="171"/>
        <v>U1-NetU1_AW32</v>
      </c>
      <c r="D2368" t="str">
        <f t="shared" si="172"/>
        <v>U1-AW32</v>
      </c>
      <c r="E2368" t="s">
        <v>2084</v>
      </c>
      <c r="F2368" t="s">
        <v>3581</v>
      </c>
      <c r="G2368" t="s">
        <v>3582</v>
      </c>
    </row>
    <row r="2369" spans="1:7" x14ac:dyDescent="0.25">
      <c r="A2369" t="str">
        <f t="shared" si="169"/>
        <v>U1-AY1</v>
      </c>
      <c r="B2369" t="str">
        <f t="shared" si="170"/>
        <v>DP3_M2C_P</v>
      </c>
      <c r="C2369" t="str">
        <f t="shared" si="171"/>
        <v>U1-DP3_M2C_P</v>
      </c>
      <c r="D2369" t="str">
        <f t="shared" si="172"/>
        <v>U1-AY1</v>
      </c>
      <c r="E2369" t="s">
        <v>2084</v>
      </c>
      <c r="F2369" t="s">
        <v>3583</v>
      </c>
      <c r="G2369" t="s">
        <v>813</v>
      </c>
    </row>
    <row r="2370" spans="1:7" x14ac:dyDescent="0.25">
      <c r="A2370" t="str">
        <f t="shared" si="169"/>
        <v>U1-AY3</v>
      </c>
      <c r="B2370" t="str">
        <f t="shared" si="170"/>
        <v>DP3_M2C_N</v>
      </c>
      <c r="C2370" t="str">
        <f t="shared" si="171"/>
        <v>U1-DP3_M2C_N</v>
      </c>
      <c r="D2370" t="str">
        <f t="shared" si="172"/>
        <v>U1-AY3</v>
      </c>
      <c r="E2370" t="s">
        <v>2084</v>
      </c>
      <c r="F2370" t="s">
        <v>3584</v>
      </c>
      <c r="G2370" t="s">
        <v>810</v>
      </c>
    </row>
    <row r="2371" spans="1:7" x14ac:dyDescent="0.25">
      <c r="A2371" t="str">
        <f t="shared" si="169"/>
        <v>U1-AY16</v>
      </c>
      <c r="B2371" t="str">
        <f t="shared" si="170"/>
        <v>FMC_GT_CK0_P</v>
      </c>
      <c r="C2371" t="str">
        <f t="shared" si="171"/>
        <v>U1-FMC_GT_CK0_P</v>
      </c>
      <c r="D2371" t="str">
        <f t="shared" si="172"/>
        <v>U1-AY16</v>
      </c>
      <c r="E2371" t="s">
        <v>2084</v>
      </c>
      <c r="F2371" t="s">
        <v>3585</v>
      </c>
      <c r="G2371" t="s">
        <v>1025</v>
      </c>
    </row>
    <row r="2372" spans="1:7" x14ac:dyDescent="0.25">
      <c r="A2372" t="str">
        <f t="shared" si="169"/>
        <v>U1-AY21</v>
      </c>
      <c r="B2372" t="str">
        <f t="shared" si="170"/>
        <v>FMC_GT_CK0_N</v>
      </c>
      <c r="C2372" t="str">
        <f t="shared" si="171"/>
        <v>U1-FMC_GT_CK0_N</v>
      </c>
      <c r="D2372" t="str">
        <f t="shared" si="172"/>
        <v>U1-AY21</v>
      </c>
      <c r="E2372" t="s">
        <v>2084</v>
      </c>
      <c r="F2372" t="s">
        <v>3586</v>
      </c>
      <c r="G2372" t="s">
        <v>1022</v>
      </c>
    </row>
    <row r="2373" spans="1:7" x14ac:dyDescent="0.25">
      <c r="A2373" t="str">
        <f t="shared" si="169"/>
        <v>U1-BA7</v>
      </c>
      <c r="B2373" t="str">
        <f t="shared" si="170"/>
        <v>DP2_C2M_P</v>
      </c>
      <c r="C2373" t="str">
        <f t="shared" si="171"/>
        <v>U1-DP2_C2M_P</v>
      </c>
      <c r="D2373" t="str">
        <f t="shared" si="172"/>
        <v>U1-BA7</v>
      </c>
      <c r="E2373" t="s">
        <v>2084</v>
      </c>
      <c r="F2373" t="s">
        <v>3587</v>
      </c>
      <c r="G2373" t="s">
        <v>795</v>
      </c>
    </row>
    <row r="2374" spans="1:7" x14ac:dyDescent="0.25">
      <c r="A2374" t="str">
        <f t="shared" ref="A2374:A2437" si="173">$E2374&amp;"-"&amp;$F2374</f>
        <v>U1-BA10</v>
      </c>
      <c r="B2374" t="str">
        <f t="shared" ref="B2374:B2437" si="174">IF(OR(E2374=$A$2,E2374=$B$2,E2374=$C$2,E2374=$D$2),"--",G2374)</f>
        <v>DP2_C2M_N</v>
      </c>
      <c r="C2374" t="str">
        <f t="shared" ref="C2374:C2437" si="175">$E2374&amp;"-"&amp;$G2374</f>
        <v>U1-DP2_C2M_N</v>
      </c>
      <c r="D2374" t="str">
        <f t="shared" ref="D2374:D2437" si="176">A2374</f>
        <v>U1-BA10</v>
      </c>
      <c r="E2374" t="s">
        <v>2084</v>
      </c>
      <c r="F2374" t="s">
        <v>3588</v>
      </c>
      <c r="G2374" t="s">
        <v>792</v>
      </c>
    </row>
    <row r="2375" spans="1:7" x14ac:dyDescent="0.25">
      <c r="A2375" t="str">
        <f t="shared" si="173"/>
        <v>U1-BB1</v>
      </c>
      <c r="B2375" t="str">
        <f t="shared" si="174"/>
        <v>DP2_M2C_P</v>
      </c>
      <c r="C2375" t="str">
        <f t="shared" si="175"/>
        <v>U1-DP2_M2C_P</v>
      </c>
      <c r="D2375" t="str">
        <f t="shared" si="176"/>
        <v>U1-BB1</v>
      </c>
      <c r="E2375" t="s">
        <v>2084</v>
      </c>
      <c r="F2375" t="s">
        <v>3589</v>
      </c>
      <c r="G2375" t="s">
        <v>801</v>
      </c>
    </row>
    <row r="2376" spans="1:7" x14ac:dyDescent="0.25">
      <c r="A2376" t="str">
        <f t="shared" si="173"/>
        <v>U1-BB3</v>
      </c>
      <c r="B2376" t="str">
        <f t="shared" si="174"/>
        <v>DP2_M2C_N</v>
      </c>
      <c r="C2376" t="str">
        <f t="shared" si="175"/>
        <v>U1-DP2_M2C_N</v>
      </c>
      <c r="D2376" t="str">
        <f t="shared" si="176"/>
        <v>U1-BB3</v>
      </c>
      <c r="E2376" t="s">
        <v>2084</v>
      </c>
      <c r="F2376" t="s">
        <v>3590</v>
      </c>
      <c r="G2376" t="s">
        <v>798</v>
      </c>
    </row>
    <row r="2377" spans="1:7" x14ac:dyDescent="0.25">
      <c r="A2377" t="str">
        <f t="shared" si="173"/>
        <v>U1-BC7</v>
      </c>
      <c r="B2377" t="str">
        <f t="shared" si="174"/>
        <v>DP1_C2M_P</v>
      </c>
      <c r="C2377" t="str">
        <f t="shared" si="175"/>
        <v>U1-DP1_C2M_P</v>
      </c>
      <c r="D2377" t="str">
        <f t="shared" si="176"/>
        <v>U1-BC7</v>
      </c>
      <c r="E2377" t="s">
        <v>2084</v>
      </c>
      <c r="F2377" t="s">
        <v>3591</v>
      </c>
      <c r="G2377" t="s">
        <v>783</v>
      </c>
    </row>
    <row r="2378" spans="1:7" x14ac:dyDescent="0.25">
      <c r="A2378" t="str">
        <f t="shared" si="173"/>
        <v>U1-BC10</v>
      </c>
      <c r="B2378" t="str">
        <f t="shared" si="174"/>
        <v>DP1_C2M_N</v>
      </c>
      <c r="C2378" t="str">
        <f t="shared" si="175"/>
        <v>U1-DP1_C2M_N</v>
      </c>
      <c r="D2378" t="str">
        <f t="shared" si="176"/>
        <v>U1-BC10</v>
      </c>
      <c r="E2378" t="s">
        <v>2084</v>
      </c>
      <c r="F2378" t="s">
        <v>3592</v>
      </c>
      <c r="G2378" t="s">
        <v>780</v>
      </c>
    </row>
    <row r="2379" spans="1:7" x14ac:dyDescent="0.25">
      <c r="A2379" t="str">
        <f t="shared" si="173"/>
        <v>U1-BD1</v>
      </c>
      <c r="B2379" t="str">
        <f t="shared" si="174"/>
        <v>DP1_M2C_P</v>
      </c>
      <c r="C2379" t="str">
        <f t="shared" si="175"/>
        <v>U1-DP1_M2C_P</v>
      </c>
      <c r="D2379" t="str">
        <f t="shared" si="176"/>
        <v>U1-BD1</v>
      </c>
      <c r="E2379" t="s">
        <v>2084</v>
      </c>
      <c r="F2379" t="s">
        <v>3593</v>
      </c>
      <c r="G2379" t="s">
        <v>789</v>
      </c>
    </row>
    <row r="2380" spans="1:7" x14ac:dyDescent="0.25">
      <c r="A2380" t="str">
        <f t="shared" si="173"/>
        <v>U1-BD3</v>
      </c>
      <c r="B2380" t="str">
        <f t="shared" si="174"/>
        <v>DP1_M2C_N</v>
      </c>
      <c r="C2380" t="str">
        <f t="shared" si="175"/>
        <v>U1-DP1_M2C_N</v>
      </c>
      <c r="D2380" t="str">
        <f t="shared" si="176"/>
        <v>U1-BD3</v>
      </c>
      <c r="E2380" t="s">
        <v>2084</v>
      </c>
      <c r="F2380" t="s">
        <v>3594</v>
      </c>
      <c r="G2380" t="s">
        <v>786</v>
      </c>
    </row>
    <row r="2381" spans="1:7" x14ac:dyDescent="0.25">
      <c r="A2381" t="str">
        <f t="shared" si="173"/>
        <v>U1-BE7</v>
      </c>
      <c r="B2381" t="str">
        <f t="shared" si="174"/>
        <v>DP0_C2M_P</v>
      </c>
      <c r="C2381" t="str">
        <f t="shared" si="175"/>
        <v>U1-DP0_C2M_P</v>
      </c>
      <c r="D2381" t="str">
        <f t="shared" si="176"/>
        <v>U1-BE7</v>
      </c>
      <c r="E2381" t="s">
        <v>2084</v>
      </c>
      <c r="F2381" t="s">
        <v>3595</v>
      </c>
      <c r="G2381" t="s">
        <v>771</v>
      </c>
    </row>
    <row r="2382" spans="1:7" x14ac:dyDescent="0.25">
      <c r="A2382" t="str">
        <f t="shared" si="173"/>
        <v>U1-BE10</v>
      </c>
      <c r="B2382" t="str">
        <f t="shared" si="174"/>
        <v>DP0_C2M_N</v>
      </c>
      <c r="C2382" t="str">
        <f t="shared" si="175"/>
        <v>U1-DP0_C2M_N</v>
      </c>
      <c r="D2382" t="str">
        <f t="shared" si="176"/>
        <v>U1-BE10</v>
      </c>
      <c r="E2382" t="s">
        <v>2084</v>
      </c>
      <c r="F2382" t="s">
        <v>3596</v>
      </c>
      <c r="G2382" t="s">
        <v>768</v>
      </c>
    </row>
    <row r="2383" spans="1:7" x14ac:dyDescent="0.25">
      <c r="A2383" t="str">
        <f t="shared" si="173"/>
        <v>U1-BF1</v>
      </c>
      <c r="B2383" t="str">
        <f t="shared" si="174"/>
        <v>DP0_M2C_P</v>
      </c>
      <c r="C2383" t="str">
        <f t="shared" si="175"/>
        <v>U1-DP0_M2C_P</v>
      </c>
      <c r="D2383" t="str">
        <f t="shared" si="176"/>
        <v>U1-BF1</v>
      </c>
      <c r="E2383" t="s">
        <v>2084</v>
      </c>
      <c r="F2383" t="s">
        <v>3597</v>
      </c>
      <c r="G2383" t="s">
        <v>777</v>
      </c>
    </row>
    <row r="2384" spans="1:7" x14ac:dyDescent="0.25">
      <c r="A2384" t="str">
        <f t="shared" si="173"/>
        <v>U1-BF3</v>
      </c>
      <c r="B2384" t="str">
        <f t="shared" si="174"/>
        <v>DP0_M2C_N</v>
      </c>
      <c r="C2384" t="str">
        <f t="shared" si="175"/>
        <v>U1-DP0_M2C_N</v>
      </c>
      <c r="D2384" t="str">
        <f t="shared" si="176"/>
        <v>U1-BF3</v>
      </c>
      <c r="E2384" t="s">
        <v>2084</v>
      </c>
      <c r="F2384" t="s">
        <v>3598</v>
      </c>
      <c r="G2384" t="s">
        <v>774</v>
      </c>
    </row>
    <row r="2385" spans="1:7" x14ac:dyDescent="0.25">
      <c r="A2385" t="str">
        <f t="shared" si="173"/>
        <v>U1-AA1</v>
      </c>
      <c r="B2385" t="str">
        <f t="shared" si="174"/>
        <v>NetU1_AA1</v>
      </c>
      <c r="C2385" t="str">
        <f t="shared" si="175"/>
        <v>U1-NetU1_AA1</v>
      </c>
      <c r="D2385" t="str">
        <f t="shared" si="176"/>
        <v>U1-AA1</v>
      </c>
      <c r="E2385" t="s">
        <v>2084</v>
      </c>
      <c r="F2385" t="s">
        <v>3599</v>
      </c>
      <c r="G2385" t="s">
        <v>3600</v>
      </c>
    </row>
    <row r="2386" spans="1:7" x14ac:dyDescent="0.25">
      <c r="A2386" t="str">
        <f t="shared" si="173"/>
        <v>U1-AB4</v>
      </c>
      <c r="B2386" t="str">
        <f t="shared" si="174"/>
        <v>NetU1_AB4</v>
      </c>
      <c r="C2386" t="str">
        <f t="shared" si="175"/>
        <v>U1-NetU1_AB4</v>
      </c>
      <c r="D2386" t="str">
        <f t="shared" si="176"/>
        <v>U1-AB4</v>
      </c>
      <c r="E2386" t="s">
        <v>2084</v>
      </c>
      <c r="F2386" t="s">
        <v>3601</v>
      </c>
      <c r="G2386" t="s">
        <v>3602</v>
      </c>
    </row>
    <row r="2387" spans="1:7" x14ac:dyDescent="0.25">
      <c r="A2387" t="str">
        <f t="shared" si="173"/>
        <v>U1-AB8</v>
      </c>
      <c r="B2387" t="str">
        <f t="shared" si="174"/>
        <v>NetU1_AB8</v>
      </c>
      <c r="C2387" t="str">
        <f t="shared" si="175"/>
        <v>U1-NetU1_AB8</v>
      </c>
      <c r="D2387" t="str">
        <f t="shared" si="176"/>
        <v>U1-AB8</v>
      </c>
      <c r="E2387" t="s">
        <v>2084</v>
      </c>
      <c r="F2387" t="s">
        <v>3603</v>
      </c>
      <c r="G2387" t="s">
        <v>3604</v>
      </c>
    </row>
    <row r="2388" spans="1:7" x14ac:dyDescent="0.25">
      <c r="A2388" t="str">
        <f t="shared" si="173"/>
        <v>U1-AB15</v>
      </c>
      <c r="B2388" t="str">
        <f t="shared" si="174"/>
        <v>NetU1_AB15</v>
      </c>
      <c r="C2388" t="str">
        <f t="shared" si="175"/>
        <v>U1-NetU1_AB15</v>
      </c>
      <c r="D2388" t="str">
        <f t="shared" si="176"/>
        <v>U1-AB15</v>
      </c>
      <c r="E2388" t="s">
        <v>2084</v>
      </c>
      <c r="F2388" t="s">
        <v>3605</v>
      </c>
      <c r="G2388" t="s">
        <v>3606</v>
      </c>
    </row>
    <row r="2389" spans="1:7" x14ac:dyDescent="0.25">
      <c r="A2389" t="str">
        <f t="shared" si="173"/>
        <v>U1-AB18</v>
      </c>
      <c r="B2389" t="str">
        <f t="shared" si="174"/>
        <v>NetU1_AB18</v>
      </c>
      <c r="C2389" t="str">
        <f t="shared" si="175"/>
        <v>U1-NetU1_AB18</v>
      </c>
      <c r="D2389" t="str">
        <f t="shared" si="176"/>
        <v>U1-AB18</v>
      </c>
      <c r="E2389" t="s">
        <v>2084</v>
      </c>
      <c r="F2389" t="s">
        <v>3607</v>
      </c>
      <c r="G2389" t="s">
        <v>3608</v>
      </c>
    </row>
    <row r="2390" spans="1:7" x14ac:dyDescent="0.25">
      <c r="A2390" t="str">
        <f t="shared" si="173"/>
        <v>U1-AB24</v>
      </c>
      <c r="B2390" t="str">
        <f t="shared" si="174"/>
        <v>NetU1_AB24</v>
      </c>
      <c r="C2390" t="str">
        <f t="shared" si="175"/>
        <v>U1-NetU1_AB24</v>
      </c>
      <c r="D2390" t="str">
        <f t="shared" si="176"/>
        <v>U1-AB24</v>
      </c>
      <c r="E2390" t="s">
        <v>2084</v>
      </c>
      <c r="F2390" t="s">
        <v>3609</v>
      </c>
      <c r="G2390" t="s">
        <v>3610</v>
      </c>
    </row>
    <row r="2391" spans="1:7" x14ac:dyDescent="0.25">
      <c r="A2391" t="str">
        <f t="shared" si="173"/>
        <v>U1-AB27</v>
      </c>
      <c r="B2391" t="str">
        <f t="shared" si="174"/>
        <v>NetU1_AB27</v>
      </c>
      <c r="C2391" t="str">
        <f t="shared" si="175"/>
        <v>U1-NetU1_AB27</v>
      </c>
      <c r="D2391" t="str">
        <f t="shared" si="176"/>
        <v>U1-AB27</v>
      </c>
      <c r="E2391" t="s">
        <v>2084</v>
      </c>
      <c r="F2391" t="s">
        <v>3611</v>
      </c>
      <c r="G2391" t="s">
        <v>3612</v>
      </c>
    </row>
    <row r="2392" spans="1:7" x14ac:dyDescent="0.25">
      <c r="A2392" t="str">
        <f t="shared" si="173"/>
        <v>U1-AC36</v>
      </c>
      <c r="B2392" t="str">
        <f t="shared" si="174"/>
        <v>NetU1_AC36</v>
      </c>
      <c r="C2392" t="str">
        <f t="shared" si="175"/>
        <v>U1-NetU1_AC36</v>
      </c>
      <c r="D2392" t="str">
        <f t="shared" si="176"/>
        <v>U1-AC36</v>
      </c>
      <c r="E2392" t="s">
        <v>2084</v>
      </c>
      <c r="F2392" t="s">
        <v>3613</v>
      </c>
      <c r="G2392" t="s">
        <v>3614</v>
      </c>
    </row>
    <row r="2393" spans="1:7" x14ac:dyDescent="0.25">
      <c r="A2393" t="str">
        <f t="shared" si="173"/>
        <v>U1-AC43</v>
      </c>
      <c r="B2393" t="str">
        <f t="shared" si="174"/>
        <v>NetU1_AC43</v>
      </c>
      <c r="C2393" t="str">
        <f t="shared" si="175"/>
        <v>U1-NetU1_AC43</v>
      </c>
      <c r="D2393" t="str">
        <f t="shared" si="176"/>
        <v>U1-AC43</v>
      </c>
      <c r="E2393" t="s">
        <v>2084</v>
      </c>
      <c r="F2393" t="s">
        <v>3615</v>
      </c>
      <c r="G2393" t="s">
        <v>3616</v>
      </c>
    </row>
    <row r="2394" spans="1:7" x14ac:dyDescent="0.25">
      <c r="A2394" t="str">
        <f t="shared" si="173"/>
        <v>U1-AC46</v>
      </c>
      <c r="B2394" t="str">
        <f t="shared" si="174"/>
        <v>NetU1_AC46</v>
      </c>
      <c r="C2394" t="str">
        <f t="shared" si="175"/>
        <v>U1-NetU1_AC46</v>
      </c>
      <c r="D2394" t="str">
        <f t="shared" si="176"/>
        <v>U1-AC46</v>
      </c>
      <c r="E2394" t="s">
        <v>2084</v>
      </c>
      <c r="F2394" t="s">
        <v>3617</v>
      </c>
      <c r="G2394" t="s">
        <v>3618</v>
      </c>
    </row>
    <row r="2395" spans="1:7" x14ac:dyDescent="0.25">
      <c r="A2395" t="str">
        <f t="shared" si="173"/>
        <v>U1-AD1</v>
      </c>
      <c r="B2395" t="str">
        <f t="shared" si="174"/>
        <v>NetU1_AD1</v>
      </c>
      <c r="C2395" t="str">
        <f t="shared" si="175"/>
        <v>U1-NetU1_AD1</v>
      </c>
      <c r="D2395" t="str">
        <f t="shared" si="176"/>
        <v>U1-AD1</v>
      </c>
      <c r="E2395" t="s">
        <v>2084</v>
      </c>
      <c r="F2395" t="s">
        <v>3619</v>
      </c>
      <c r="G2395" t="s">
        <v>3620</v>
      </c>
    </row>
    <row r="2396" spans="1:7" x14ac:dyDescent="0.25">
      <c r="A2396" t="str">
        <f t="shared" si="173"/>
        <v>U1-AD2</v>
      </c>
      <c r="B2396" t="str">
        <f t="shared" si="174"/>
        <v>NetU1_AD2</v>
      </c>
      <c r="C2396" t="str">
        <f t="shared" si="175"/>
        <v>U1-NetU1_AD2</v>
      </c>
      <c r="D2396" t="str">
        <f t="shared" si="176"/>
        <v>U1-AD2</v>
      </c>
      <c r="E2396" t="s">
        <v>2084</v>
      </c>
      <c r="F2396" t="s">
        <v>3621</v>
      </c>
      <c r="G2396" t="s">
        <v>3622</v>
      </c>
    </row>
    <row r="2397" spans="1:7" x14ac:dyDescent="0.25">
      <c r="A2397" t="str">
        <f t="shared" si="173"/>
        <v>U1-AE4</v>
      </c>
      <c r="B2397" t="str">
        <f t="shared" si="174"/>
        <v>NetU1_AE4</v>
      </c>
      <c r="C2397" t="str">
        <f t="shared" si="175"/>
        <v>U1-NetU1_AE4</v>
      </c>
      <c r="D2397" t="str">
        <f t="shared" si="176"/>
        <v>U1-AE4</v>
      </c>
      <c r="E2397" t="s">
        <v>2084</v>
      </c>
      <c r="F2397" t="s">
        <v>3623</v>
      </c>
      <c r="G2397" t="s">
        <v>3624</v>
      </c>
    </row>
    <row r="2398" spans="1:7" x14ac:dyDescent="0.25">
      <c r="A2398" t="str">
        <f t="shared" si="173"/>
        <v>U1-AF2</v>
      </c>
      <c r="B2398" t="str">
        <f t="shared" si="174"/>
        <v>NetU1_AF2</v>
      </c>
      <c r="C2398" t="str">
        <f t="shared" si="175"/>
        <v>U1-NetU1_AF2</v>
      </c>
      <c r="D2398" t="str">
        <f t="shared" si="176"/>
        <v>U1-AF2</v>
      </c>
      <c r="E2398" t="s">
        <v>2084</v>
      </c>
      <c r="F2398" t="s">
        <v>3625</v>
      </c>
      <c r="G2398" t="s">
        <v>3626</v>
      </c>
    </row>
    <row r="2399" spans="1:7" x14ac:dyDescent="0.25">
      <c r="A2399" t="str">
        <f t="shared" si="173"/>
        <v>U1-AG13</v>
      </c>
      <c r="B2399" t="str">
        <f t="shared" si="174"/>
        <v>NetU1_AG13</v>
      </c>
      <c r="C2399" t="str">
        <f t="shared" si="175"/>
        <v>U1-NetU1_AG13</v>
      </c>
      <c r="D2399" t="str">
        <f t="shared" si="176"/>
        <v>U1-AG13</v>
      </c>
      <c r="E2399" t="s">
        <v>2084</v>
      </c>
      <c r="F2399" t="s">
        <v>3627</v>
      </c>
      <c r="G2399" t="s">
        <v>3628</v>
      </c>
    </row>
    <row r="2400" spans="1:7" x14ac:dyDescent="0.25">
      <c r="A2400" t="str">
        <f t="shared" si="173"/>
        <v>U1-AG21</v>
      </c>
      <c r="B2400" t="str">
        <f t="shared" si="174"/>
        <v>NetU1_AG21</v>
      </c>
      <c r="C2400" t="str">
        <f t="shared" si="175"/>
        <v>U1-NetU1_AG21</v>
      </c>
      <c r="D2400" t="str">
        <f t="shared" si="176"/>
        <v>U1-AG21</v>
      </c>
      <c r="E2400" t="s">
        <v>2084</v>
      </c>
      <c r="F2400" t="s">
        <v>3629</v>
      </c>
      <c r="G2400" t="s">
        <v>3630</v>
      </c>
    </row>
    <row r="2401" spans="1:7" x14ac:dyDescent="0.25">
      <c r="A2401" t="str">
        <f t="shared" si="173"/>
        <v>U1-AG29</v>
      </c>
      <c r="B2401" t="str">
        <f t="shared" si="174"/>
        <v>NetU1_AG29</v>
      </c>
      <c r="C2401" t="str">
        <f t="shared" si="175"/>
        <v>U1-NetU1_AG29</v>
      </c>
      <c r="D2401" t="str">
        <f t="shared" si="176"/>
        <v>U1-AG29</v>
      </c>
      <c r="E2401" t="s">
        <v>2084</v>
      </c>
      <c r="F2401" t="s">
        <v>3631</v>
      </c>
      <c r="G2401" t="s">
        <v>3632</v>
      </c>
    </row>
    <row r="2402" spans="1:7" x14ac:dyDescent="0.25">
      <c r="A2402" t="str">
        <f t="shared" si="173"/>
        <v>U1-AG36</v>
      </c>
      <c r="B2402" t="str">
        <f t="shared" si="174"/>
        <v>NetU1_AG36</v>
      </c>
      <c r="C2402" t="str">
        <f t="shared" si="175"/>
        <v>U1-NetU1_AG36</v>
      </c>
      <c r="D2402" t="str">
        <f t="shared" si="176"/>
        <v>U1-AG36</v>
      </c>
      <c r="E2402" t="s">
        <v>2084</v>
      </c>
      <c r="F2402" t="s">
        <v>3633</v>
      </c>
      <c r="G2402" t="s">
        <v>3634</v>
      </c>
    </row>
    <row r="2403" spans="1:7" x14ac:dyDescent="0.25">
      <c r="A2403" t="str">
        <f t="shared" si="173"/>
        <v>U1-AG40</v>
      </c>
      <c r="B2403" t="str">
        <f t="shared" si="174"/>
        <v>NetU1_AG40</v>
      </c>
      <c r="C2403" t="str">
        <f t="shared" si="175"/>
        <v>U1-NetU1_AG40</v>
      </c>
      <c r="D2403" t="str">
        <f t="shared" si="176"/>
        <v>U1-AG40</v>
      </c>
      <c r="E2403" t="s">
        <v>2084</v>
      </c>
      <c r="F2403" t="s">
        <v>3635</v>
      </c>
      <c r="G2403" t="s">
        <v>3636</v>
      </c>
    </row>
    <row r="2404" spans="1:7" x14ac:dyDescent="0.25">
      <c r="A2404" t="str">
        <f t="shared" si="173"/>
        <v>U1-AH4</v>
      </c>
      <c r="B2404" t="str">
        <f t="shared" si="174"/>
        <v>NetU1_AH4</v>
      </c>
      <c r="C2404" t="str">
        <f t="shared" si="175"/>
        <v>U1-NetU1_AH4</v>
      </c>
      <c r="D2404" t="str">
        <f t="shared" si="176"/>
        <v>U1-AH4</v>
      </c>
      <c r="E2404" t="s">
        <v>2084</v>
      </c>
      <c r="F2404" t="s">
        <v>3637</v>
      </c>
      <c r="G2404" t="s">
        <v>3638</v>
      </c>
    </row>
    <row r="2405" spans="1:7" x14ac:dyDescent="0.25">
      <c r="A2405" t="str">
        <f t="shared" si="173"/>
        <v>U1-AH8</v>
      </c>
      <c r="B2405" t="str">
        <f t="shared" si="174"/>
        <v>NetU1_AH8</v>
      </c>
      <c r="C2405" t="str">
        <f t="shared" si="175"/>
        <v>U1-NetU1_AH8</v>
      </c>
      <c r="D2405" t="str">
        <f t="shared" si="176"/>
        <v>U1-AH8</v>
      </c>
      <c r="E2405" t="s">
        <v>2084</v>
      </c>
      <c r="F2405" t="s">
        <v>3639</v>
      </c>
      <c r="G2405" t="s">
        <v>3640</v>
      </c>
    </row>
    <row r="2406" spans="1:7" x14ac:dyDescent="0.25">
      <c r="A2406" t="str">
        <f t="shared" si="173"/>
        <v>U1-AJ1</v>
      </c>
      <c r="B2406" t="str">
        <f t="shared" si="174"/>
        <v>NetU1_AJ1</v>
      </c>
      <c r="C2406" t="str">
        <f t="shared" si="175"/>
        <v>U1-NetU1_AJ1</v>
      </c>
      <c r="D2406" t="str">
        <f t="shared" si="176"/>
        <v>U1-AJ1</v>
      </c>
      <c r="E2406" t="s">
        <v>2084</v>
      </c>
      <c r="F2406" t="s">
        <v>3641</v>
      </c>
      <c r="G2406" t="s">
        <v>3642</v>
      </c>
    </row>
    <row r="2407" spans="1:7" x14ac:dyDescent="0.25">
      <c r="A2407" t="str">
        <f t="shared" si="173"/>
        <v>U1-AJ2</v>
      </c>
      <c r="B2407" t="str">
        <f t="shared" si="174"/>
        <v>NetU1_AJ2</v>
      </c>
      <c r="C2407" t="str">
        <f t="shared" si="175"/>
        <v>U1-NetU1_AJ2</v>
      </c>
      <c r="D2407" t="str">
        <f t="shared" si="176"/>
        <v>U1-AJ2</v>
      </c>
      <c r="E2407" t="s">
        <v>2084</v>
      </c>
      <c r="F2407" t="s">
        <v>3643</v>
      </c>
      <c r="G2407" t="s">
        <v>3644</v>
      </c>
    </row>
    <row r="2408" spans="1:7" x14ac:dyDescent="0.25">
      <c r="A2408" t="str">
        <f t="shared" si="173"/>
        <v>U1-AK16</v>
      </c>
      <c r="B2408" t="str">
        <f t="shared" si="174"/>
        <v>NetU1_AK16</v>
      </c>
      <c r="C2408" t="str">
        <f t="shared" si="175"/>
        <v>U1-NetU1_AK16</v>
      </c>
      <c r="D2408" t="str">
        <f t="shared" si="176"/>
        <v>U1-AK16</v>
      </c>
      <c r="E2408" t="s">
        <v>2084</v>
      </c>
      <c r="F2408" t="s">
        <v>3645</v>
      </c>
      <c r="G2408" t="s">
        <v>3646</v>
      </c>
    </row>
    <row r="2409" spans="1:7" x14ac:dyDescent="0.25">
      <c r="A2409" t="str">
        <f t="shared" si="173"/>
        <v>U1-AK21</v>
      </c>
      <c r="B2409" t="str">
        <f t="shared" si="174"/>
        <v>NetU1_AK21</v>
      </c>
      <c r="C2409" t="str">
        <f t="shared" si="175"/>
        <v>U1-NetU1_AK21</v>
      </c>
      <c r="D2409" t="str">
        <f t="shared" si="176"/>
        <v>U1-AK21</v>
      </c>
      <c r="E2409" t="s">
        <v>2084</v>
      </c>
      <c r="F2409" t="s">
        <v>3647</v>
      </c>
      <c r="G2409" t="s">
        <v>3648</v>
      </c>
    </row>
    <row r="2410" spans="1:7" x14ac:dyDescent="0.25">
      <c r="A2410" t="str">
        <f t="shared" si="173"/>
        <v>U1-AK25</v>
      </c>
      <c r="B2410" t="str">
        <f t="shared" si="174"/>
        <v>NetU1_AK25</v>
      </c>
      <c r="C2410" t="str">
        <f t="shared" si="175"/>
        <v>U1-NetU1_AK25</v>
      </c>
      <c r="D2410" t="str">
        <f t="shared" si="176"/>
        <v>U1-AK25</v>
      </c>
      <c r="E2410" t="s">
        <v>2084</v>
      </c>
      <c r="F2410" t="s">
        <v>3649</v>
      </c>
      <c r="G2410" t="s">
        <v>3650</v>
      </c>
    </row>
    <row r="2411" spans="1:7" x14ac:dyDescent="0.25">
      <c r="A2411" t="str">
        <f t="shared" si="173"/>
        <v>U1-AK32</v>
      </c>
      <c r="B2411" t="str">
        <f t="shared" si="174"/>
        <v>NetU1_AK32</v>
      </c>
      <c r="C2411" t="str">
        <f t="shared" si="175"/>
        <v>U1-NetU1_AK32</v>
      </c>
      <c r="D2411" t="str">
        <f t="shared" si="176"/>
        <v>U1-AK32</v>
      </c>
      <c r="E2411" t="s">
        <v>2084</v>
      </c>
      <c r="F2411" t="s">
        <v>3651</v>
      </c>
      <c r="G2411" t="s">
        <v>3652</v>
      </c>
    </row>
    <row r="2412" spans="1:7" x14ac:dyDescent="0.25">
      <c r="A2412" t="str">
        <f t="shared" si="173"/>
        <v>U1-AK46</v>
      </c>
      <c r="B2412" t="str">
        <f t="shared" si="174"/>
        <v>1.8V</v>
      </c>
      <c r="C2412" t="str">
        <f t="shared" si="175"/>
        <v>U1-1.8V</v>
      </c>
      <c r="D2412" t="str">
        <f t="shared" si="176"/>
        <v>U1-AK46</v>
      </c>
      <c r="E2412" t="s">
        <v>2084</v>
      </c>
      <c r="F2412" t="s">
        <v>3653</v>
      </c>
      <c r="G2412" t="s">
        <v>317</v>
      </c>
    </row>
    <row r="2413" spans="1:7" x14ac:dyDescent="0.25">
      <c r="A2413" t="str">
        <f t="shared" si="173"/>
        <v>U1-AL16</v>
      </c>
      <c r="B2413" t="str">
        <f t="shared" si="174"/>
        <v>NetU1_AL16</v>
      </c>
      <c r="C2413" t="str">
        <f t="shared" si="175"/>
        <v>U1-NetU1_AL16</v>
      </c>
      <c r="D2413" t="str">
        <f t="shared" si="176"/>
        <v>U1-AL16</v>
      </c>
      <c r="E2413" t="s">
        <v>2084</v>
      </c>
      <c r="F2413" t="s">
        <v>3654</v>
      </c>
      <c r="G2413" t="s">
        <v>3655</v>
      </c>
    </row>
    <row r="2414" spans="1:7" x14ac:dyDescent="0.25">
      <c r="A2414" t="str">
        <f t="shared" si="173"/>
        <v>U1-AL25</v>
      </c>
      <c r="B2414" t="str">
        <f t="shared" si="174"/>
        <v>NetU1_AL25</v>
      </c>
      <c r="C2414" t="str">
        <f t="shared" si="175"/>
        <v>U1-NetU1_AL25</v>
      </c>
      <c r="D2414" t="str">
        <f t="shared" si="176"/>
        <v>U1-AL25</v>
      </c>
      <c r="E2414" t="s">
        <v>2084</v>
      </c>
      <c r="F2414" t="s">
        <v>3656</v>
      </c>
      <c r="G2414" t="s">
        <v>3657</v>
      </c>
    </row>
    <row r="2415" spans="1:7" x14ac:dyDescent="0.25">
      <c r="A2415" t="str">
        <f t="shared" si="173"/>
        <v>U1-AL29</v>
      </c>
      <c r="B2415" t="str">
        <f t="shared" si="174"/>
        <v>NetU1_AL29</v>
      </c>
      <c r="C2415" t="str">
        <f t="shared" si="175"/>
        <v>U1-NetU1_AL29</v>
      </c>
      <c r="D2415" t="str">
        <f t="shared" si="176"/>
        <v>U1-AL29</v>
      </c>
      <c r="E2415" t="s">
        <v>2084</v>
      </c>
      <c r="F2415" t="s">
        <v>3658</v>
      </c>
      <c r="G2415" t="s">
        <v>3659</v>
      </c>
    </row>
    <row r="2416" spans="1:7" x14ac:dyDescent="0.25">
      <c r="A2416" t="str">
        <f t="shared" si="173"/>
        <v>U1-AL32</v>
      </c>
      <c r="B2416" t="str">
        <f t="shared" si="174"/>
        <v>NetU1_AL32</v>
      </c>
      <c r="C2416" t="str">
        <f t="shared" si="175"/>
        <v>U1-NetU1_AL32</v>
      </c>
      <c r="D2416" t="str">
        <f t="shared" si="176"/>
        <v>U1-AL32</v>
      </c>
      <c r="E2416" t="s">
        <v>2084</v>
      </c>
      <c r="F2416" t="s">
        <v>3660</v>
      </c>
      <c r="G2416" t="s">
        <v>3661</v>
      </c>
    </row>
    <row r="2417" spans="1:7" x14ac:dyDescent="0.25">
      <c r="A2417" t="str">
        <f t="shared" si="173"/>
        <v>U1-AL46</v>
      </c>
      <c r="B2417" t="str">
        <f t="shared" si="174"/>
        <v>1.8V</v>
      </c>
      <c r="C2417" t="str">
        <f t="shared" si="175"/>
        <v>U1-1.8V</v>
      </c>
      <c r="D2417" t="str">
        <f t="shared" si="176"/>
        <v>U1-AL46</v>
      </c>
      <c r="E2417" t="s">
        <v>2084</v>
      </c>
      <c r="F2417" t="s">
        <v>3662</v>
      </c>
      <c r="G2417" t="s">
        <v>317</v>
      </c>
    </row>
    <row r="2418" spans="1:7" x14ac:dyDescent="0.25">
      <c r="A2418" t="str">
        <f t="shared" si="173"/>
        <v>U1-AL104</v>
      </c>
      <c r="B2418" t="str">
        <f t="shared" si="174"/>
        <v>NetU1_AL104</v>
      </c>
      <c r="C2418" t="str">
        <f t="shared" si="175"/>
        <v>U1-NetU1_AL104</v>
      </c>
      <c r="D2418" t="str">
        <f t="shared" si="176"/>
        <v>U1-AL104</v>
      </c>
      <c r="E2418" t="s">
        <v>2084</v>
      </c>
      <c r="F2418" t="s">
        <v>3663</v>
      </c>
      <c r="G2418" t="s">
        <v>3664</v>
      </c>
    </row>
    <row r="2419" spans="1:7" x14ac:dyDescent="0.25">
      <c r="A2419" t="str">
        <f t="shared" si="173"/>
        <v>U1-AL107</v>
      </c>
      <c r="B2419" t="str">
        <f t="shared" si="174"/>
        <v>NetU1_AL107</v>
      </c>
      <c r="C2419" t="str">
        <f t="shared" si="175"/>
        <v>U1-NetU1_AL107</v>
      </c>
      <c r="D2419" t="str">
        <f t="shared" si="176"/>
        <v>U1-AL107</v>
      </c>
      <c r="E2419" t="s">
        <v>2084</v>
      </c>
      <c r="F2419" t="s">
        <v>3665</v>
      </c>
      <c r="G2419" t="s">
        <v>3666</v>
      </c>
    </row>
    <row r="2420" spans="1:7" x14ac:dyDescent="0.25">
      <c r="A2420" t="str">
        <f t="shared" si="173"/>
        <v>U1-AM16</v>
      </c>
      <c r="B2420" t="str">
        <f t="shared" si="174"/>
        <v>NetU1_AM16</v>
      </c>
      <c r="C2420" t="str">
        <f t="shared" si="175"/>
        <v>U1-NetU1_AM16</v>
      </c>
      <c r="D2420" t="str">
        <f t="shared" si="176"/>
        <v>U1-AM16</v>
      </c>
      <c r="E2420" t="s">
        <v>2084</v>
      </c>
      <c r="F2420" t="s">
        <v>3667</v>
      </c>
      <c r="G2420" t="s">
        <v>3668</v>
      </c>
    </row>
    <row r="2421" spans="1:7" x14ac:dyDescent="0.25">
      <c r="A2421" t="str">
        <f t="shared" si="173"/>
        <v>U1-AM43</v>
      </c>
      <c r="B2421" t="str">
        <f t="shared" si="174"/>
        <v>NetU1_AM43</v>
      </c>
      <c r="C2421" t="str">
        <f t="shared" si="175"/>
        <v>U1-NetU1_AM43</v>
      </c>
      <c r="D2421" t="str">
        <f t="shared" si="176"/>
        <v>U1-AM43</v>
      </c>
      <c r="E2421" t="s">
        <v>2084</v>
      </c>
      <c r="F2421" t="s">
        <v>3669</v>
      </c>
      <c r="G2421" t="s">
        <v>3670</v>
      </c>
    </row>
    <row r="2422" spans="1:7" x14ac:dyDescent="0.25">
      <c r="A2422" t="str">
        <f t="shared" si="173"/>
        <v>U1-AM46</v>
      </c>
      <c r="B2422" t="str">
        <f t="shared" si="174"/>
        <v>NetU1_AM46</v>
      </c>
      <c r="C2422" t="str">
        <f t="shared" si="175"/>
        <v>U1-NetU1_AM46</v>
      </c>
      <c r="D2422" t="str">
        <f t="shared" si="176"/>
        <v>U1-AM46</v>
      </c>
      <c r="E2422" t="s">
        <v>2084</v>
      </c>
      <c r="F2422" t="s">
        <v>3671</v>
      </c>
      <c r="G2422" t="s">
        <v>3672</v>
      </c>
    </row>
    <row r="2423" spans="1:7" x14ac:dyDescent="0.25">
      <c r="A2423" t="str">
        <f t="shared" si="173"/>
        <v>U1-AM50</v>
      </c>
      <c r="B2423" t="str">
        <f t="shared" si="174"/>
        <v>NetU1_AM50</v>
      </c>
      <c r="C2423" t="str">
        <f t="shared" si="175"/>
        <v>U1-NetU1_AM50</v>
      </c>
      <c r="D2423" t="str">
        <f t="shared" si="176"/>
        <v>U1-AM50</v>
      </c>
      <c r="E2423" t="s">
        <v>2084</v>
      </c>
      <c r="F2423" t="s">
        <v>3673</v>
      </c>
      <c r="G2423" t="s">
        <v>3674</v>
      </c>
    </row>
    <row r="2424" spans="1:7" x14ac:dyDescent="0.25">
      <c r="A2424" t="str">
        <f t="shared" si="173"/>
        <v>U1-AM53</v>
      </c>
      <c r="B2424" t="str">
        <f t="shared" si="174"/>
        <v>FPGA_VCC</v>
      </c>
      <c r="C2424" t="str">
        <f t="shared" si="175"/>
        <v>U1-FPGA_VCC</v>
      </c>
      <c r="D2424" t="str">
        <f t="shared" si="176"/>
        <v>U1-AM53</v>
      </c>
      <c r="E2424" t="s">
        <v>2084</v>
      </c>
      <c r="F2424" t="s">
        <v>3675</v>
      </c>
      <c r="G2424" t="s">
        <v>1101</v>
      </c>
    </row>
    <row r="2425" spans="1:7" x14ac:dyDescent="0.25">
      <c r="A2425" t="str">
        <f t="shared" si="173"/>
        <v>U1-AM61</v>
      </c>
      <c r="B2425" t="str">
        <f t="shared" si="174"/>
        <v>FPGA_VCC</v>
      </c>
      <c r="C2425" t="str">
        <f t="shared" si="175"/>
        <v>U1-FPGA_VCC</v>
      </c>
      <c r="D2425" t="str">
        <f t="shared" si="176"/>
        <v>U1-AM61</v>
      </c>
      <c r="E2425" t="s">
        <v>2084</v>
      </c>
      <c r="F2425" t="s">
        <v>3676</v>
      </c>
      <c r="G2425" t="s">
        <v>1101</v>
      </c>
    </row>
    <row r="2426" spans="1:7" x14ac:dyDescent="0.25">
      <c r="A2426" t="str">
        <f t="shared" si="173"/>
        <v>U1-AM64</v>
      </c>
      <c r="B2426" t="str">
        <f t="shared" si="174"/>
        <v>FPGA_VCC</v>
      </c>
      <c r="C2426" t="str">
        <f t="shared" si="175"/>
        <v>U1-FPGA_VCC</v>
      </c>
      <c r="D2426" t="str">
        <f t="shared" si="176"/>
        <v>U1-AM64</v>
      </c>
      <c r="E2426" t="s">
        <v>2084</v>
      </c>
      <c r="F2426" t="s">
        <v>3677</v>
      </c>
      <c r="G2426" t="s">
        <v>1101</v>
      </c>
    </row>
    <row r="2427" spans="1:7" x14ac:dyDescent="0.25">
      <c r="A2427" t="str">
        <f t="shared" si="173"/>
        <v>U1-AM72</v>
      </c>
      <c r="B2427" t="str">
        <f t="shared" si="174"/>
        <v>FPGA_VCC</v>
      </c>
      <c r="C2427" t="str">
        <f t="shared" si="175"/>
        <v>U1-FPGA_VCC</v>
      </c>
      <c r="D2427" t="str">
        <f t="shared" si="176"/>
        <v>U1-AM72</v>
      </c>
      <c r="E2427" t="s">
        <v>2084</v>
      </c>
      <c r="F2427" t="s">
        <v>3678</v>
      </c>
      <c r="G2427" t="s">
        <v>1101</v>
      </c>
    </row>
    <row r="2428" spans="1:7" x14ac:dyDescent="0.25">
      <c r="A2428" t="str">
        <f t="shared" si="173"/>
        <v>U1-AM75</v>
      </c>
      <c r="B2428" t="str">
        <f t="shared" si="174"/>
        <v>FPGA_VCC</v>
      </c>
      <c r="C2428" t="str">
        <f t="shared" si="175"/>
        <v>U1-FPGA_VCC</v>
      </c>
      <c r="D2428" t="str">
        <f t="shared" si="176"/>
        <v>U1-AM75</v>
      </c>
      <c r="E2428" t="s">
        <v>2084</v>
      </c>
      <c r="F2428" t="s">
        <v>3679</v>
      </c>
      <c r="G2428" t="s">
        <v>1101</v>
      </c>
    </row>
    <row r="2429" spans="1:7" x14ac:dyDescent="0.25">
      <c r="A2429" t="str">
        <f t="shared" si="173"/>
        <v>U1-AN25</v>
      </c>
      <c r="B2429" t="str">
        <f t="shared" si="174"/>
        <v>NetU1_AN25</v>
      </c>
      <c r="C2429" t="str">
        <f t="shared" si="175"/>
        <v>U1-NetU1_AN25</v>
      </c>
      <c r="D2429" t="str">
        <f t="shared" si="176"/>
        <v>U1-AN25</v>
      </c>
      <c r="E2429" t="s">
        <v>2084</v>
      </c>
      <c r="F2429" t="s">
        <v>3680</v>
      </c>
      <c r="G2429" t="s">
        <v>3681</v>
      </c>
    </row>
    <row r="2430" spans="1:7" x14ac:dyDescent="0.25">
      <c r="A2430" t="str">
        <f t="shared" si="173"/>
        <v>U1-AN29</v>
      </c>
      <c r="B2430" t="str">
        <f t="shared" si="174"/>
        <v>NetU1_AN29</v>
      </c>
      <c r="C2430" t="str">
        <f t="shared" si="175"/>
        <v>U1-NetU1_AN29</v>
      </c>
      <c r="D2430" t="str">
        <f t="shared" si="176"/>
        <v>U1-AN29</v>
      </c>
      <c r="E2430" t="s">
        <v>2084</v>
      </c>
      <c r="F2430" t="s">
        <v>3682</v>
      </c>
      <c r="G2430" t="s">
        <v>3683</v>
      </c>
    </row>
    <row r="2431" spans="1:7" x14ac:dyDescent="0.25">
      <c r="A2431" t="str">
        <f t="shared" si="173"/>
        <v>U1-AN50</v>
      </c>
      <c r="B2431" t="str">
        <f t="shared" si="174"/>
        <v>NetU1_AN50</v>
      </c>
      <c r="C2431" t="str">
        <f t="shared" si="175"/>
        <v>U1-NetU1_AN50</v>
      </c>
      <c r="D2431" t="str">
        <f t="shared" si="176"/>
        <v>U1-AN50</v>
      </c>
      <c r="E2431" t="s">
        <v>2084</v>
      </c>
      <c r="F2431" t="s">
        <v>3684</v>
      </c>
      <c r="G2431" t="s">
        <v>3685</v>
      </c>
    </row>
    <row r="2432" spans="1:7" x14ac:dyDescent="0.25">
      <c r="A2432" t="str">
        <f t="shared" si="173"/>
        <v>U1-AN57</v>
      </c>
      <c r="B2432" t="str">
        <f t="shared" si="174"/>
        <v>FPGA_VCC</v>
      </c>
      <c r="C2432" t="str">
        <f t="shared" si="175"/>
        <v>U1-FPGA_VCC</v>
      </c>
      <c r="D2432" t="str">
        <f t="shared" si="176"/>
        <v>U1-AN57</v>
      </c>
      <c r="E2432" t="s">
        <v>2084</v>
      </c>
      <c r="F2432" t="s">
        <v>3686</v>
      </c>
      <c r="G2432" t="s">
        <v>1101</v>
      </c>
    </row>
    <row r="2433" spans="1:7" x14ac:dyDescent="0.25">
      <c r="A2433" t="str">
        <f t="shared" si="173"/>
        <v>U1-AN61</v>
      </c>
      <c r="B2433" t="str">
        <f t="shared" si="174"/>
        <v>1.8V</v>
      </c>
      <c r="C2433" t="str">
        <f t="shared" si="175"/>
        <v>U1-1.8V</v>
      </c>
      <c r="D2433" t="str">
        <f t="shared" si="176"/>
        <v>U1-AN61</v>
      </c>
      <c r="E2433" t="s">
        <v>2084</v>
      </c>
      <c r="F2433" t="s">
        <v>3687</v>
      </c>
      <c r="G2433" t="s">
        <v>317</v>
      </c>
    </row>
    <row r="2434" spans="1:7" x14ac:dyDescent="0.25">
      <c r="A2434" t="str">
        <f t="shared" si="173"/>
        <v>U1-AN68</v>
      </c>
      <c r="B2434" t="str">
        <f t="shared" si="174"/>
        <v>FPGA_VCC</v>
      </c>
      <c r="C2434" t="str">
        <f t="shared" si="175"/>
        <v>U1-FPGA_VCC</v>
      </c>
      <c r="D2434" t="str">
        <f t="shared" si="176"/>
        <v>U1-AN68</v>
      </c>
      <c r="E2434" t="s">
        <v>2084</v>
      </c>
      <c r="F2434" t="s">
        <v>3688</v>
      </c>
      <c r="G2434" t="s">
        <v>1101</v>
      </c>
    </row>
    <row r="2435" spans="1:7" x14ac:dyDescent="0.25">
      <c r="A2435" t="str">
        <f t="shared" si="173"/>
        <v>U1-AN72</v>
      </c>
      <c r="B2435" t="str">
        <f t="shared" si="174"/>
        <v>FPGA_VCC</v>
      </c>
      <c r="C2435" t="str">
        <f t="shared" si="175"/>
        <v>U1-FPGA_VCC</v>
      </c>
      <c r="D2435" t="str">
        <f t="shared" si="176"/>
        <v>U1-AN72</v>
      </c>
      <c r="E2435" t="s">
        <v>2084</v>
      </c>
      <c r="F2435" t="s">
        <v>3689</v>
      </c>
      <c r="G2435" t="s">
        <v>1101</v>
      </c>
    </row>
    <row r="2436" spans="1:7" x14ac:dyDescent="0.25">
      <c r="A2436" t="str">
        <f t="shared" si="173"/>
        <v>U1-AN79</v>
      </c>
      <c r="B2436" t="str">
        <f t="shared" si="174"/>
        <v>FPGA_VCC</v>
      </c>
      <c r="C2436" t="str">
        <f t="shared" si="175"/>
        <v>U1-FPGA_VCC</v>
      </c>
      <c r="D2436" t="str">
        <f t="shared" si="176"/>
        <v>U1-AN79</v>
      </c>
      <c r="E2436" t="s">
        <v>2084</v>
      </c>
      <c r="F2436" t="s">
        <v>3690</v>
      </c>
      <c r="G2436" t="s">
        <v>1101</v>
      </c>
    </row>
    <row r="2437" spans="1:7" x14ac:dyDescent="0.25">
      <c r="A2437" t="str">
        <f t="shared" si="173"/>
        <v>U1-AN107</v>
      </c>
      <c r="B2437" t="str">
        <f t="shared" si="174"/>
        <v>NetU1_AN107</v>
      </c>
      <c r="C2437" t="str">
        <f t="shared" si="175"/>
        <v>U1-NetU1_AN107</v>
      </c>
      <c r="D2437" t="str">
        <f t="shared" si="176"/>
        <v>U1-AN107</v>
      </c>
      <c r="E2437" t="s">
        <v>2084</v>
      </c>
      <c r="F2437" t="s">
        <v>3691</v>
      </c>
      <c r="G2437" t="s">
        <v>3692</v>
      </c>
    </row>
    <row r="2438" spans="1:7" x14ac:dyDescent="0.25">
      <c r="A2438" t="str">
        <f t="shared" ref="A2438:A2501" si="177">$E2438&amp;"-"&amp;$F2438</f>
        <v>U1-AN111</v>
      </c>
      <c r="B2438" t="str">
        <f t="shared" ref="B2438:B2501" si="178">IF(OR(E2438=$A$2,E2438=$B$2,E2438=$C$2,E2438=$D$2),"--",G2438)</f>
        <v>NetU1_AN111</v>
      </c>
      <c r="C2438" t="str">
        <f t="shared" ref="C2438:C2501" si="179">$E2438&amp;"-"&amp;$G2438</f>
        <v>U1-NetU1_AN111</v>
      </c>
      <c r="D2438" t="str">
        <f t="shared" ref="D2438:D2501" si="180">A2438</f>
        <v>U1-AN111</v>
      </c>
      <c r="E2438" t="s">
        <v>2084</v>
      </c>
      <c r="F2438" t="s">
        <v>3693</v>
      </c>
      <c r="G2438" t="s">
        <v>3694</v>
      </c>
    </row>
    <row r="2439" spans="1:7" x14ac:dyDescent="0.25">
      <c r="A2439" t="str">
        <f t="shared" si="177"/>
        <v>U1-AP50</v>
      </c>
      <c r="B2439" t="str">
        <f t="shared" si="178"/>
        <v>NetU1_AP50</v>
      </c>
      <c r="C2439" t="str">
        <f t="shared" si="179"/>
        <v>U1-NetU1_AP50</v>
      </c>
      <c r="D2439" t="str">
        <f t="shared" si="180"/>
        <v>U1-AP50</v>
      </c>
      <c r="E2439" t="s">
        <v>2084</v>
      </c>
      <c r="F2439" t="s">
        <v>3695</v>
      </c>
      <c r="G2439" t="s">
        <v>3696</v>
      </c>
    </row>
    <row r="2440" spans="1:7" x14ac:dyDescent="0.25">
      <c r="A2440" t="str">
        <f t="shared" si="177"/>
        <v>U1-AP53</v>
      </c>
      <c r="B2440" t="str">
        <f t="shared" si="178"/>
        <v>NetU1_AP53</v>
      </c>
      <c r="C2440" t="str">
        <f t="shared" si="179"/>
        <v>U1-NetU1_AP53</v>
      </c>
      <c r="D2440" t="str">
        <f t="shared" si="180"/>
        <v>U1-AP53</v>
      </c>
      <c r="E2440" t="s">
        <v>2084</v>
      </c>
      <c r="F2440" t="s">
        <v>3697</v>
      </c>
      <c r="G2440" t="s">
        <v>3698</v>
      </c>
    </row>
    <row r="2441" spans="1:7" x14ac:dyDescent="0.25">
      <c r="A2441" t="str">
        <f t="shared" si="177"/>
        <v>U1-AP57</v>
      </c>
      <c r="B2441" t="str">
        <f t="shared" si="178"/>
        <v>1.8V</v>
      </c>
      <c r="C2441" t="str">
        <f t="shared" si="179"/>
        <v>U1-1.8V</v>
      </c>
      <c r="D2441" t="str">
        <f t="shared" si="180"/>
        <v>U1-AP57</v>
      </c>
      <c r="E2441" t="s">
        <v>2084</v>
      </c>
      <c r="F2441" t="s">
        <v>3699</v>
      </c>
      <c r="G2441" t="s">
        <v>317</v>
      </c>
    </row>
    <row r="2442" spans="1:7" x14ac:dyDescent="0.25">
      <c r="A2442" t="str">
        <f t="shared" si="177"/>
        <v>U1-AP64</v>
      </c>
      <c r="B2442" t="str">
        <f t="shared" si="178"/>
        <v>FPGA_VCC</v>
      </c>
      <c r="C2442" t="str">
        <f t="shared" si="179"/>
        <v>U1-FPGA_VCC</v>
      </c>
      <c r="D2442" t="str">
        <f t="shared" si="180"/>
        <v>U1-AP64</v>
      </c>
      <c r="E2442" t="s">
        <v>2084</v>
      </c>
      <c r="F2442" t="s">
        <v>3700</v>
      </c>
      <c r="G2442" t="s">
        <v>1101</v>
      </c>
    </row>
    <row r="2443" spans="1:7" x14ac:dyDescent="0.25">
      <c r="A2443" t="str">
        <f t="shared" si="177"/>
        <v>U1-AP68</v>
      </c>
      <c r="B2443" t="str">
        <f t="shared" si="178"/>
        <v>FPGA_VCC</v>
      </c>
      <c r="C2443" t="str">
        <f t="shared" si="179"/>
        <v>U1-FPGA_VCC</v>
      </c>
      <c r="D2443" t="str">
        <f t="shared" si="180"/>
        <v>U1-AP68</v>
      </c>
      <c r="E2443" t="s">
        <v>2084</v>
      </c>
      <c r="F2443" t="s">
        <v>3701</v>
      </c>
      <c r="G2443" t="s">
        <v>1101</v>
      </c>
    </row>
    <row r="2444" spans="1:7" x14ac:dyDescent="0.25">
      <c r="A2444" t="str">
        <f t="shared" si="177"/>
        <v>U1-AP75</v>
      </c>
      <c r="B2444" t="str">
        <f t="shared" si="178"/>
        <v>FPGA_VCC</v>
      </c>
      <c r="C2444" t="str">
        <f t="shared" si="179"/>
        <v>U1-FPGA_VCC</v>
      </c>
      <c r="D2444" t="str">
        <f t="shared" si="180"/>
        <v>U1-AP75</v>
      </c>
      <c r="E2444" t="s">
        <v>2084</v>
      </c>
      <c r="F2444" t="s">
        <v>3702</v>
      </c>
      <c r="G2444" t="s">
        <v>1101</v>
      </c>
    </row>
    <row r="2445" spans="1:7" x14ac:dyDescent="0.25">
      <c r="A2445" t="str">
        <f t="shared" si="177"/>
        <v>U1-AP79</v>
      </c>
      <c r="B2445" t="str">
        <f t="shared" si="178"/>
        <v>FPGA_VCC</v>
      </c>
      <c r="C2445" t="str">
        <f t="shared" si="179"/>
        <v>U1-FPGA_VCC</v>
      </c>
      <c r="D2445" t="str">
        <f t="shared" si="180"/>
        <v>U1-AP79</v>
      </c>
      <c r="E2445" t="s">
        <v>2084</v>
      </c>
      <c r="F2445" t="s">
        <v>3703</v>
      </c>
      <c r="G2445" t="s">
        <v>1101</v>
      </c>
    </row>
    <row r="2446" spans="1:7" x14ac:dyDescent="0.25">
      <c r="A2446" t="str">
        <f t="shared" si="177"/>
        <v>U1-AP86</v>
      </c>
      <c r="B2446" t="str">
        <f t="shared" si="178"/>
        <v>FPGA_VCC</v>
      </c>
      <c r="C2446" t="str">
        <f t="shared" si="179"/>
        <v>U1-FPGA_VCC</v>
      </c>
      <c r="D2446" t="str">
        <f t="shared" si="180"/>
        <v>U1-AP86</v>
      </c>
      <c r="E2446" t="s">
        <v>2084</v>
      </c>
      <c r="F2446" t="s">
        <v>3704</v>
      </c>
      <c r="G2446" t="s">
        <v>1101</v>
      </c>
    </row>
    <row r="2447" spans="1:7" x14ac:dyDescent="0.25">
      <c r="A2447" t="str">
        <f t="shared" si="177"/>
        <v>U1-AR50</v>
      </c>
      <c r="B2447" t="str">
        <f t="shared" si="178"/>
        <v>NetU1_AR50</v>
      </c>
      <c r="C2447" t="str">
        <f t="shared" si="179"/>
        <v>U1-NetU1_AR50</v>
      </c>
      <c r="D2447" t="str">
        <f t="shared" si="180"/>
        <v>U1-AR50</v>
      </c>
      <c r="E2447" t="s">
        <v>2084</v>
      </c>
      <c r="F2447" t="s">
        <v>3705</v>
      </c>
      <c r="G2447" t="s">
        <v>3706</v>
      </c>
    </row>
    <row r="2448" spans="1:7" x14ac:dyDescent="0.25">
      <c r="A2448" t="str">
        <f t="shared" si="177"/>
        <v>U1-AR53</v>
      </c>
      <c r="B2448" t="str">
        <f t="shared" si="178"/>
        <v>FPGA_VCC</v>
      </c>
      <c r="C2448" t="str">
        <f t="shared" si="179"/>
        <v>U1-FPGA_VCC</v>
      </c>
      <c r="D2448" t="str">
        <f t="shared" si="180"/>
        <v>U1-AR53</v>
      </c>
      <c r="E2448" t="s">
        <v>2084</v>
      </c>
      <c r="F2448" t="s">
        <v>3707</v>
      </c>
      <c r="G2448" t="s">
        <v>1101</v>
      </c>
    </row>
    <row r="2449" spans="1:7" x14ac:dyDescent="0.25">
      <c r="A2449" t="str">
        <f t="shared" si="177"/>
        <v>U1-AR61</v>
      </c>
      <c r="B2449" t="str">
        <f t="shared" si="178"/>
        <v>FPGA_VCC</v>
      </c>
      <c r="C2449" t="str">
        <f t="shared" si="179"/>
        <v>U1-FPGA_VCC</v>
      </c>
      <c r="D2449" t="str">
        <f t="shared" si="180"/>
        <v>U1-AR61</v>
      </c>
      <c r="E2449" t="s">
        <v>2084</v>
      </c>
      <c r="F2449" t="s">
        <v>3708</v>
      </c>
      <c r="G2449" t="s">
        <v>1101</v>
      </c>
    </row>
    <row r="2450" spans="1:7" x14ac:dyDescent="0.25">
      <c r="A2450" t="str">
        <f t="shared" si="177"/>
        <v>U1-AR64</v>
      </c>
      <c r="B2450" t="str">
        <f t="shared" si="178"/>
        <v>FPGA_VCC</v>
      </c>
      <c r="C2450" t="str">
        <f t="shared" si="179"/>
        <v>U1-FPGA_VCC</v>
      </c>
      <c r="D2450" t="str">
        <f t="shared" si="180"/>
        <v>U1-AR64</v>
      </c>
      <c r="E2450" t="s">
        <v>2084</v>
      </c>
      <c r="F2450" t="s">
        <v>3709</v>
      </c>
      <c r="G2450" t="s">
        <v>1101</v>
      </c>
    </row>
    <row r="2451" spans="1:7" x14ac:dyDescent="0.25">
      <c r="A2451" t="str">
        <f t="shared" si="177"/>
        <v>U1-AR72</v>
      </c>
      <c r="B2451" t="str">
        <f t="shared" si="178"/>
        <v>FPGA_VCC</v>
      </c>
      <c r="C2451" t="str">
        <f t="shared" si="179"/>
        <v>U1-FPGA_VCC</v>
      </c>
      <c r="D2451" t="str">
        <f t="shared" si="180"/>
        <v>U1-AR72</v>
      </c>
      <c r="E2451" t="s">
        <v>2084</v>
      </c>
      <c r="F2451" t="s">
        <v>3710</v>
      </c>
      <c r="G2451" t="s">
        <v>1101</v>
      </c>
    </row>
    <row r="2452" spans="1:7" x14ac:dyDescent="0.25">
      <c r="A2452" t="str">
        <f t="shared" si="177"/>
        <v>U1-AR75</v>
      </c>
      <c r="B2452" t="str">
        <f t="shared" si="178"/>
        <v>FPGA_VCC</v>
      </c>
      <c r="C2452" t="str">
        <f t="shared" si="179"/>
        <v>U1-FPGA_VCC</v>
      </c>
      <c r="D2452" t="str">
        <f t="shared" si="180"/>
        <v>U1-AR75</v>
      </c>
      <c r="E2452" t="s">
        <v>2084</v>
      </c>
      <c r="F2452" t="s">
        <v>3711</v>
      </c>
      <c r="G2452" t="s">
        <v>1101</v>
      </c>
    </row>
    <row r="2453" spans="1:7" x14ac:dyDescent="0.25">
      <c r="A2453" t="str">
        <f t="shared" si="177"/>
        <v>U1-AR83</v>
      </c>
      <c r="B2453" t="str">
        <f t="shared" si="178"/>
        <v>FPGA_VCC</v>
      </c>
      <c r="C2453" t="str">
        <f t="shared" si="179"/>
        <v>U1-FPGA_VCC</v>
      </c>
      <c r="D2453" t="str">
        <f t="shared" si="180"/>
        <v>U1-AR83</v>
      </c>
      <c r="E2453" t="s">
        <v>2084</v>
      </c>
      <c r="F2453" t="s">
        <v>3712</v>
      </c>
      <c r="G2453" t="s">
        <v>1101</v>
      </c>
    </row>
    <row r="2454" spans="1:7" x14ac:dyDescent="0.25">
      <c r="A2454" t="str">
        <f t="shared" si="177"/>
        <v>U1-AR86</v>
      </c>
      <c r="B2454" t="str">
        <f t="shared" si="178"/>
        <v>VCCR_CORE</v>
      </c>
      <c r="C2454" t="str">
        <f t="shared" si="179"/>
        <v>U1-VCCR_CORE</v>
      </c>
      <c r="D2454" t="str">
        <f t="shared" si="180"/>
        <v>U1-AR86</v>
      </c>
      <c r="E2454" t="s">
        <v>2084</v>
      </c>
      <c r="F2454" t="s">
        <v>3713</v>
      </c>
      <c r="G2454" t="s">
        <v>2228</v>
      </c>
    </row>
    <row r="2455" spans="1:7" x14ac:dyDescent="0.25">
      <c r="A2455" t="str">
        <f t="shared" si="177"/>
        <v>U1-AT50</v>
      </c>
      <c r="B2455" t="str">
        <f t="shared" si="178"/>
        <v>NetU1_AT50</v>
      </c>
      <c r="C2455" t="str">
        <f t="shared" si="179"/>
        <v>U1-NetU1_AT50</v>
      </c>
      <c r="D2455" t="str">
        <f t="shared" si="180"/>
        <v>U1-AT50</v>
      </c>
      <c r="E2455" t="s">
        <v>2084</v>
      </c>
      <c r="F2455" t="s">
        <v>3714</v>
      </c>
      <c r="G2455" t="s">
        <v>3715</v>
      </c>
    </row>
    <row r="2456" spans="1:7" x14ac:dyDescent="0.25">
      <c r="A2456" t="str">
        <f t="shared" si="177"/>
        <v>U1-AT57</v>
      </c>
      <c r="B2456" t="str">
        <f t="shared" si="178"/>
        <v>FPGA_VCC</v>
      </c>
      <c r="C2456" t="str">
        <f t="shared" si="179"/>
        <v>U1-FPGA_VCC</v>
      </c>
      <c r="D2456" t="str">
        <f t="shared" si="180"/>
        <v>U1-AT57</v>
      </c>
      <c r="E2456" t="s">
        <v>2084</v>
      </c>
      <c r="F2456" t="s">
        <v>3716</v>
      </c>
      <c r="G2456" t="s">
        <v>1101</v>
      </c>
    </row>
    <row r="2457" spans="1:7" x14ac:dyDescent="0.25">
      <c r="A2457" t="str">
        <f t="shared" si="177"/>
        <v>U1-AT61</v>
      </c>
      <c r="B2457" t="str">
        <f t="shared" si="178"/>
        <v>FPGA_VCC</v>
      </c>
      <c r="C2457" t="str">
        <f t="shared" si="179"/>
        <v>U1-FPGA_VCC</v>
      </c>
      <c r="D2457" t="str">
        <f t="shared" si="180"/>
        <v>U1-AT61</v>
      </c>
      <c r="E2457" t="s">
        <v>2084</v>
      </c>
      <c r="F2457" t="s">
        <v>3717</v>
      </c>
      <c r="G2457" t="s">
        <v>1101</v>
      </c>
    </row>
    <row r="2458" spans="1:7" x14ac:dyDescent="0.25">
      <c r="A2458" t="str">
        <f t="shared" si="177"/>
        <v>U1-AT68</v>
      </c>
      <c r="B2458" t="str">
        <f t="shared" si="178"/>
        <v>FPGA_VCC</v>
      </c>
      <c r="C2458" t="str">
        <f t="shared" si="179"/>
        <v>U1-FPGA_VCC</v>
      </c>
      <c r="D2458" t="str">
        <f t="shared" si="180"/>
        <v>U1-AT68</v>
      </c>
      <c r="E2458" t="s">
        <v>2084</v>
      </c>
      <c r="F2458" t="s">
        <v>3718</v>
      </c>
      <c r="G2458" t="s">
        <v>1101</v>
      </c>
    </row>
    <row r="2459" spans="1:7" x14ac:dyDescent="0.25">
      <c r="A2459" t="str">
        <f t="shared" si="177"/>
        <v>U1-AT72</v>
      </c>
      <c r="B2459" t="str">
        <f t="shared" si="178"/>
        <v>FPGA_VCC</v>
      </c>
      <c r="C2459" t="str">
        <f t="shared" si="179"/>
        <v>U1-FPGA_VCC</v>
      </c>
      <c r="D2459" t="str">
        <f t="shared" si="180"/>
        <v>U1-AT72</v>
      </c>
      <c r="E2459" t="s">
        <v>2084</v>
      </c>
      <c r="F2459" t="s">
        <v>3719</v>
      </c>
      <c r="G2459" t="s">
        <v>1101</v>
      </c>
    </row>
    <row r="2460" spans="1:7" x14ac:dyDescent="0.25">
      <c r="A2460" t="str">
        <f t="shared" si="177"/>
        <v>U1-AT79</v>
      </c>
      <c r="B2460" t="str">
        <f t="shared" si="178"/>
        <v>FPGA_VCC</v>
      </c>
      <c r="C2460" t="str">
        <f t="shared" si="179"/>
        <v>U1-FPGA_VCC</v>
      </c>
      <c r="D2460" t="str">
        <f t="shared" si="180"/>
        <v>U1-AT79</v>
      </c>
      <c r="E2460" t="s">
        <v>2084</v>
      </c>
      <c r="F2460" t="s">
        <v>3720</v>
      </c>
      <c r="G2460" t="s">
        <v>1101</v>
      </c>
    </row>
    <row r="2461" spans="1:7" x14ac:dyDescent="0.25">
      <c r="A2461" t="str">
        <f t="shared" si="177"/>
        <v>U1-AT83</v>
      </c>
      <c r="B2461" t="str">
        <f t="shared" si="178"/>
        <v>VCCR_CORE</v>
      </c>
      <c r="C2461" t="str">
        <f t="shared" si="179"/>
        <v>U1-VCCR_CORE</v>
      </c>
      <c r="D2461" t="str">
        <f t="shared" si="180"/>
        <v>U1-AT83</v>
      </c>
      <c r="E2461" t="s">
        <v>2084</v>
      </c>
      <c r="F2461" t="s">
        <v>3721</v>
      </c>
      <c r="G2461" t="s">
        <v>2228</v>
      </c>
    </row>
    <row r="2462" spans="1:7" x14ac:dyDescent="0.25">
      <c r="A2462" t="str">
        <f t="shared" si="177"/>
        <v>U1-AU50</v>
      </c>
      <c r="B2462" t="str">
        <f t="shared" si="178"/>
        <v>NetU1_AU50</v>
      </c>
      <c r="C2462" t="str">
        <f t="shared" si="179"/>
        <v>U1-NetU1_AU50</v>
      </c>
      <c r="D2462" t="str">
        <f t="shared" si="180"/>
        <v>U1-AU50</v>
      </c>
      <c r="E2462" t="s">
        <v>2084</v>
      </c>
      <c r="F2462" t="s">
        <v>3722</v>
      </c>
      <c r="G2462" t="s">
        <v>3723</v>
      </c>
    </row>
    <row r="2463" spans="1:7" x14ac:dyDescent="0.25">
      <c r="A2463" t="str">
        <f t="shared" si="177"/>
        <v>U1-AU53</v>
      </c>
      <c r="B2463" t="str">
        <f t="shared" si="178"/>
        <v>FPGA_VCC</v>
      </c>
      <c r="C2463" t="str">
        <f t="shared" si="179"/>
        <v>U1-FPGA_VCC</v>
      </c>
      <c r="D2463" t="str">
        <f t="shared" si="180"/>
        <v>U1-AU53</v>
      </c>
      <c r="E2463" t="s">
        <v>2084</v>
      </c>
      <c r="F2463" t="s">
        <v>3724</v>
      </c>
      <c r="G2463" t="s">
        <v>1101</v>
      </c>
    </row>
    <row r="2464" spans="1:7" x14ac:dyDescent="0.25">
      <c r="A2464" t="str">
        <f t="shared" si="177"/>
        <v>U1-AU57</v>
      </c>
      <c r="B2464" t="str">
        <f t="shared" si="178"/>
        <v>FPGA_VCC</v>
      </c>
      <c r="C2464" t="str">
        <f t="shared" si="179"/>
        <v>U1-FPGA_VCC</v>
      </c>
      <c r="D2464" t="str">
        <f t="shared" si="180"/>
        <v>U1-AU57</v>
      </c>
      <c r="E2464" t="s">
        <v>2084</v>
      </c>
      <c r="F2464" t="s">
        <v>3725</v>
      </c>
      <c r="G2464" t="s">
        <v>1101</v>
      </c>
    </row>
    <row r="2465" spans="1:7" x14ac:dyDescent="0.25">
      <c r="A2465" t="str">
        <f t="shared" si="177"/>
        <v>U1-AU64</v>
      </c>
      <c r="B2465" t="str">
        <f t="shared" si="178"/>
        <v>FPGA_VCC</v>
      </c>
      <c r="C2465" t="str">
        <f t="shared" si="179"/>
        <v>U1-FPGA_VCC</v>
      </c>
      <c r="D2465" t="str">
        <f t="shared" si="180"/>
        <v>U1-AU64</v>
      </c>
      <c r="E2465" t="s">
        <v>2084</v>
      </c>
      <c r="F2465" t="s">
        <v>3726</v>
      </c>
      <c r="G2465" t="s">
        <v>1101</v>
      </c>
    </row>
    <row r="2466" spans="1:7" x14ac:dyDescent="0.25">
      <c r="A2466" t="str">
        <f t="shared" si="177"/>
        <v>U1-AU68</v>
      </c>
      <c r="B2466" t="str">
        <f t="shared" si="178"/>
        <v>FPGA_VCC</v>
      </c>
      <c r="C2466" t="str">
        <f t="shared" si="179"/>
        <v>U1-FPGA_VCC</v>
      </c>
      <c r="D2466" t="str">
        <f t="shared" si="180"/>
        <v>U1-AU68</v>
      </c>
      <c r="E2466" t="s">
        <v>2084</v>
      </c>
      <c r="F2466" t="s">
        <v>3727</v>
      </c>
      <c r="G2466" t="s">
        <v>1101</v>
      </c>
    </row>
    <row r="2467" spans="1:7" x14ac:dyDescent="0.25">
      <c r="A2467" t="str">
        <f t="shared" si="177"/>
        <v>U1-AU72</v>
      </c>
      <c r="B2467" t="str">
        <f t="shared" si="178"/>
        <v>PMIC_SENSE_N</v>
      </c>
      <c r="C2467" t="str">
        <f t="shared" si="179"/>
        <v>U1-PMIC_SENSE_N</v>
      </c>
      <c r="D2467" t="str">
        <f t="shared" si="180"/>
        <v>U1-AU72</v>
      </c>
      <c r="E2467" t="s">
        <v>2084</v>
      </c>
      <c r="F2467" t="s">
        <v>3728</v>
      </c>
      <c r="G2467" t="s">
        <v>1998</v>
      </c>
    </row>
    <row r="2468" spans="1:7" x14ac:dyDescent="0.25">
      <c r="A2468" t="str">
        <f t="shared" si="177"/>
        <v>U1-AU75</v>
      </c>
      <c r="B2468" t="str">
        <f t="shared" si="178"/>
        <v>FPGA_VCC</v>
      </c>
      <c r="C2468" t="str">
        <f t="shared" si="179"/>
        <v>U1-FPGA_VCC</v>
      </c>
      <c r="D2468" t="str">
        <f t="shared" si="180"/>
        <v>U1-AU75</v>
      </c>
      <c r="E2468" t="s">
        <v>2084</v>
      </c>
      <c r="F2468" t="s">
        <v>3729</v>
      </c>
      <c r="G2468" t="s">
        <v>1101</v>
      </c>
    </row>
    <row r="2469" spans="1:7" x14ac:dyDescent="0.25">
      <c r="A2469" t="str">
        <f t="shared" si="177"/>
        <v>U1-AU79</v>
      </c>
      <c r="B2469" t="str">
        <f t="shared" si="178"/>
        <v>FPGA_VCC</v>
      </c>
      <c r="C2469" t="str">
        <f t="shared" si="179"/>
        <v>U1-FPGA_VCC</v>
      </c>
      <c r="D2469" t="str">
        <f t="shared" si="180"/>
        <v>U1-AU79</v>
      </c>
      <c r="E2469" t="s">
        <v>2084</v>
      </c>
      <c r="F2469" t="s">
        <v>3730</v>
      </c>
      <c r="G2469" t="s">
        <v>1101</v>
      </c>
    </row>
    <row r="2470" spans="1:7" x14ac:dyDescent="0.25">
      <c r="A2470" t="str">
        <f t="shared" si="177"/>
        <v>U1-AU86</v>
      </c>
      <c r="B2470" t="str">
        <f t="shared" si="178"/>
        <v>VCCR_CORE</v>
      </c>
      <c r="C2470" t="str">
        <f t="shared" si="179"/>
        <v>U1-VCCR_CORE</v>
      </c>
      <c r="D2470" t="str">
        <f t="shared" si="180"/>
        <v>U1-AU86</v>
      </c>
      <c r="E2470" t="s">
        <v>2084</v>
      </c>
      <c r="F2470" t="s">
        <v>3731</v>
      </c>
      <c r="G2470" t="s">
        <v>2228</v>
      </c>
    </row>
    <row r="2471" spans="1:7" x14ac:dyDescent="0.25">
      <c r="A2471" t="str">
        <f t="shared" si="177"/>
        <v>U1-AV50</v>
      </c>
      <c r="B2471" t="str">
        <f t="shared" si="178"/>
        <v>NetU1_AV50</v>
      </c>
      <c r="C2471" t="str">
        <f t="shared" si="179"/>
        <v>U1-NetU1_AV50</v>
      </c>
      <c r="D2471" t="str">
        <f t="shared" si="180"/>
        <v>U1-AV50</v>
      </c>
      <c r="E2471" t="s">
        <v>2084</v>
      </c>
      <c r="F2471" t="s">
        <v>3732</v>
      </c>
      <c r="G2471" t="s">
        <v>3733</v>
      </c>
    </row>
    <row r="2472" spans="1:7" x14ac:dyDescent="0.25">
      <c r="A2472" t="str">
        <f t="shared" si="177"/>
        <v>U1-AV53</v>
      </c>
      <c r="B2472" t="str">
        <f t="shared" si="178"/>
        <v>FPGA_VCC</v>
      </c>
      <c r="C2472" t="str">
        <f t="shared" si="179"/>
        <v>U1-FPGA_VCC</v>
      </c>
      <c r="D2472" t="str">
        <f t="shared" si="180"/>
        <v>U1-AV53</v>
      </c>
      <c r="E2472" t="s">
        <v>2084</v>
      </c>
      <c r="F2472" t="s">
        <v>3734</v>
      </c>
      <c r="G2472" t="s">
        <v>1101</v>
      </c>
    </row>
    <row r="2473" spans="1:7" x14ac:dyDescent="0.25">
      <c r="A2473" t="str">
        <f t="shared" si="177"/>
        <v>U1-AV61</v>
      </c>
      <c r="B2473" t="str">
        <f t="shared" si="178"/>
        <v>FPGA_VCC</v>
      </c>
      <c r="C2473" t="str">
        <f t="shared" si="179"/>
        <v>U1-FPGA_VCC</v>
      </c>
      <c r="D2473" t="str">
        <f t="shared" si="180"/>
        <v>U1-AV61</v>
      </c>
      <c r="E2473" t="s">
        <v>2084</v>
      </c>
      <c r="F2473" t="s">
        <v>3735</v>
      </c>
      <c r="G2473" t="s">
        <v>1101</v>
      </c>
    </row>
    <row r="2474" spans="1:7" x14ac:dyDescent="0.25">
      <c r="A2474" t="str">
        <f t="shared" si="177"/>
        <v>U1-AV64</v>
      </c>
      <c r="B2474" t="str">
        <f t="shared" si="178"/>
        <v>FPGA_VCC</v>
      </c>
      <c r="C2474" t="str">
        <f t="shared" si="179"/>
        <v>U1-FPGA_VCC</v>
      </c>
      <c r="D2474" t="str">
        <f t="shared" si="180"/>
        <v>U1-AV64</v>
      </c>
      <c r="E2474" t="s">
        <v>2084</v>
      </c>
      <c r="F2474" t="s">
        <v>3736</v>
      </c>
      <c r="G2474" t="s">
        <v>1101</v>
      </c>
    </row>
    <row r="2475" spans="1:7" x14ac:dyDescent="0.25">
      <c r="A2475" t="str">
        <f t="shared" si="177"/>
        <v>U1-AV72</v>
      </c>
      <c r="B2475" t="str">
        <f t="shared" si="178"/>
        <v>PMIC_SENSE_P</v>
      </c>
      <c r="C2475" t="str">
        <f t="shared" si="179"/>
        <v>U1-PMIC_SENSE_P</v>
      </c>
      <c r="D2475" t="str">
        <f t="shared" si="180"/>
        <v>U1-AV72</v>
      </c>
      <c r="E2475" t="s">
        <v>2084</v>
      </c>
      <c r="F2475" t="s">
        <v>3737</v>
      </c>
      <c r="G2475" t="s">
        <v>1999</v>
      </c>
    </row>
    <row r="2476" spans="1:7" x14ac:dyDescent="0.25">
      <c r="A2476" t="str">
        <f t="shared" si="177"/>
        <v>U1-AV75</v>
      </c>
      <c r="B2476" t="str">
        <f t="shared" si="178"/>
        <v>FPGA_VCC</v>
      </c>
      <c r="C2476" t="str">
        <f t="shared" si="179"/>
        <v>U1-FPGA_VCC</v>
      </c>
      <c r="D2476" t="str">
        <f t="shared" si="180"/>
        <v>U1-AV75</v>
      </c>
      <c r="E2476" t="s">
        <v>2084</v>
      </c>
      <c r="F2476" t="s">
        <v>3738</v>
      </c>
      <c r="G2476" t="s">
        <v>1101</v>
      </c>
    </row>
    <row r="2477" spans="1:7" x14ac:dyDescent="0.25">
      <c r="A2477" t="str">
        <f t="shared" si="177"/>
        <v>U1-AV83</v>
      </c>
      <c r="B2477" t="str">
        <f t="shared" si="178"/>
        <v>FPGA_VCC</v>
      </c>
      <c r="C2477" t="str">
        <f t="shared" si="179"/>
        <v>U1-FPGA_VCC</v>
      </c>
      <c r="D2477" t="str">
        <f t="shared" si="180"/>
        <v>U1-AV83</v>
      </c>
      <c r="E2477" t="s">
        <v>2084</v>
      </c>
      <c r="F2477" t="s">
        <v>3739</v>
      </c>
      <c r="G2477" t="s">
        <v>1101</v>
      </c>
    </row>
    <row r="2478" spans="1:7" x14ac:dyDescent="0.25">
      <c r="A2478" t="str">
        <f t="shared" si="177"/>
        <v>U1-AV86</v>
      </c>
      <c r="B2478" t="str">
        <f t="shared" si="178"/>
        <v>FPGA_VCC</v>
      </c>
      <c r="C2478" t="str">
        <f t="shared" si="179"/>
        <v>U1-FPGA_VCC</v>
      </c>
      <c r="D2478" t="str">
        <f t="shared" si="180"/>
        <v>U1-AV86</v>
      </c>
      <c r="E2478" t="s">
        <v>2084</v>
      </c>
      <c r="F2478" t="s">
        <v>3740</v>
      </c>
      <c r="G2478" t="s">
        <v>1101</v>
      </c>
    </row>
    <row r="2479" spans="1:7" x14ac:dyDescent="0.25">
      <c r="A2479" t="str">
        <f t="shared" si="177"/>
        <v>U1-AW50</v>
      </c>
      <c r="B2479" t="str">
        <f t="shared" si="178"/>
        <v>NetU1_AW50</v>
      </c>
      <c r="C2479" t="str">
        <f t="shared" si="179"/>
        <v>U1-NetU1_AW50</v>
      </c>
      <c r="D2479" t="str">
        <f t="shared" si="180"/>
        <v>U1-AW50</v>
      </c>
      <c r="E2479" t="s">
        <v>2084</v>
      </c>
      <c r="F2479" t="s">
        <v>3741</v>
      </c>
      <c r="G2479" t="s">
        <v>3742</v>
      </c>
    </row>
    <row r="2480" spans="1:7" x14ac:dyDescent="0.25">
      <c r="A2480" t="str">
        <f t="shared" si="177"/>
        <v>U1-AW57</v>
      </c>
      <c r="B2480" t="str">
        <f t="shared" si="178"/>
        <v>FPGA_VCC</v>
      </c>
      <c r="C2480" t="str">
        <f t="shared" si="179"/>
        <v>U1-FPGA_VCC</v>
      </c>
      <c r="D2480" t="str">
        <f t="shared" si="180"/>
        <v>U1-AW57</v>
      </c>
      <c r="E2480" t="s">
        <v>2084</v>
      </c>
      <c r="F2480" t="s">
        <v>3743</v>
      </c>
      <c r="G2480" t="s">
        <v>1101</v>
      </c>
    </row>
    <row r="2481" spans="1:7" x14ac:dyDescent="0.25">
      <c r="A2481" t="str">
        <f t="shared" si="177"/>
        <v>U1-AW61</v>
      </c>
      <c r="B2481" t="str">
        <f t="shared" si="178"/>
        <v>FPGA_VCC</v>
      </c>
      <c r="C2481" t="str">
        <f t="shared" si="179"/>
        <v>U1-FPGA_VCC</v>
      </c>
      <c r="D2481" t="str">
        <f t="shared" si="180"/>
        <v>U1-AW61</v>
      </c>
      <c r="E2481" t="s">
        <v>2084</v>
      </c>
      <c r="F2481" t="s">
        <v>3744</v>
      </c>
      <c r="G2481" t="s">
        <v>1101</v>
      </c>
    </row>
    <row r="2482" spans="1:7" x14ac:dyDescent="0.25">
      <c r="A2482" t="str">
        <f t="shared" si="177"/>
        <v>U1-AW68</v>
      </c>
      <c r="B2482" t="str">
        <f t="shared" si="178"/>
        <v>FPGA_VCC</v>
      </c>
      <c r="C2482" t="str">
        <f t="shared" si="179"/>
        <v>U1-FPGA_VCC</v>
      </c>
      <c r="D2482" t="str">
        <f t="shared" si="180"/>
        <v>U1-AW68</v>
      </c>
      <c r="E2482" t="s">
        <v>2084</v>
      </c>
      <c r="F2482" t="s">
        <v>3745</v>
      </c>
      <c r="G2482" t="s">
        <v>1101</v>
      </c>
    </row>
    <row r="2483" spans="1:7" x14ac:dyDescent="0.25">
      <c r="A2483" t="str">
        <f t="shared" si="177"/>
        <v>U1-AW72</v>
      </c>
      <c r="B2483" t="str">
        <f t="shared" si="178"/>
        <v>FPGA_VCC</v>
      </c>
      <c r="C2483" t="str">
        <f t="shared" si="179"/>
        <v>U1-FPGA_VCC</v>
      </c>
      <c r="D2483" t="str">
        <f t="shared" si="180"/>
        <v>U1-AW72</v>
      </c>
      <c r="E2483" t="s">
        <v>2084</v>
      </c>
      <c r="F2483" t="s">
        <v>3746</v>
      </c>
      <c r="G2483" t="s">
        <v>1101</v>
      </c>
    </row>
    <row r="2484" spans="1:7" x14ac:dyDescent="0.25">
      <c r="A2484" t="str">
        <f t="shared" si="177"/>
        <v>U1-AW79</v>
      </c>
      <c r="B2484" t="str">
        <f t="shared" si="178"/>
        <v>FPGA_VCC</v>
      </c>
      <c r="C2484" t="str">
        <f t="shared" si="179"/>
        <v>U1-FPGA_VCC</v>
      </c>
      <c r="D2484" t="str">
        <f t="shared" si="180"/>
        <v>U1-AW79</v>
      </c>
      <c r="E2484" t="s">
        <v>2084</v>
      </c>
      <c r="F2484" t="s">
        <v>3747</v>
      </c>
      <c r="G2484" t="s">
        <v>1101</v>
      </c>
    </row>
    <row r="2485" spans="1:7" x14ac:dyDescent="0.25">
      <c r="A2485" t="str">
        <f t="shared" si="177"/>
        <v>U1-AY50</v>
      </c>
      <c r="B2485" t="str">
        <f t="shared" si="178"/>
        <v>NetU1_AY50</v>
      </c>
      <c r="C2485" t="str">
        <f t="shared" si="179"/>
        <v>U1-NetU1_AY50</v>
      </c>
      <c r="D2485" t="str">
        <f t="shared" si="180"/>
        <v>U1-AY50</v>
      </c>
      <c r="E2485" t="s">
        <v>2084</v>
      </c>
      <c r="F2485" t="s">
        <v>3748</v>
      </c>
      <c r="G2485" t="s">
        <v>3749</v>
      </c>
    </row>
    <row r="2486" spans="1:7" x14ac:dyDescent="0.25">
      <c r="A2486" t="str">
        <f t="shared" si="177"/>
        <v>U1-AY53</v>
      </c>
      <c r="B2486" t="str">
        <f t="shared" si="178"/>
        <v>FPGA_VCC</v>
      </c>
      <c r="C2486" t="str">
        <f t="shared" si="179"/>
        <v>U1-FPGA_VCC</v>
      </c>
      <c r="D2486" t="str">
        <f t="shared" si="180"/>
        <v>U1-AY53</v>
      </c>
      <c r="E2486" t="s">
        <v>2084</v>
      </c>
      <c r="F2486" t="s">
        <v>3750</v>
      </c>
      <c r="G2486" t="s">
        <v>1101</v>
      </c>
    </row>
    <row r="2487" spans="1:7" x14ac:dyDescent="0.25">
      <c r="A2487" t="str">
        <f t="shared" si="177"/>
        <v>U1-AY57</v>
      </c>
      <c r="B2487" t="str">
        <f t="shared" si="178"/>
        <v>FPGA_VCC</v>
      </c>
      <c r="C2487" t="str">
        <f t="shared" si="179"/>
        <v>U1-FPGA_VCC</v>
      </c>
      <c r="D2487" t="str">
        <f t="shared" si="180"/>
        <v>U1-AY57</v>
      </c>
      <c r="E2487" t="s">
        <v>2084</v>
      </c>
      <c r="F2487" t="s">
        <v>3751</v>
      </c>
      <c r="G2487" t="s">
        <v>1101</v>
      </c>
    </row>
    <row r="2488" spans="1:7" x14ac:dyDescent="0.25">
      <c r="A2488" t="str">
        <f t="shared" si="177"/>
        <v>U1-AY64</v>
      </c>
      <c r="B2488" t="str">
        <f t="shared" si="178"/>
        <v>FPGA_VCC</v>
      </c>
      <c r="C2488" t="str">
        <f t="shared" si="179"/>
        <v>U1-FPGA_VCC</v>
      </c>
      <c r="D2488" t="str">
        <f t="shared" si="180"/>
        <v>U1-AY64</v>
      </c>
      <c r="E2488" t="s">
        <v>2084</v>
      </c>
      <c r="F2488" t="s">
        <v>3752</v>
      </c>
      <c r="G2488" t="s">
        <v>1101</v>
      </c>
    </row>
    <row r="2489" spans="1:7" x14ac:dyDescent="0.25">
      <c r="A2489" t="str">
        <f t="shared" si="177"/>
        <v>U1-AY68</v>
      </c>
      <c r="B2489" t="str">
        <f t="shared" si="178"/>
        <v>FPGA_VCC</v>
      </c>
      <c r="C2489" t="str">
        <f t="shared" si="179"/>
        <v>U1-FPGA_VCC</v>
      </c>
      <c r="D2489" t="str">
        <f t="shared" si="180"/>
        <v>U1-AY68</v>
      </c>
      <c r="E2489" t="s">
        <v>2084</v>
      </c>
      <c r="F2489" t="s">
        <v>3753</v>
      </c>
      <c r="G2489" t="s">
        <v>1101</v>
      </c>
    </row>
    <row r="2490" spans="1:7" x14ac:dyDescent="0.25">
      <c r="A2490" t="str">
        <f t="shared" si="177"/>
        <v>U1-AY75</v>
      </c>
      <c r="B2490" t="str">
        <f t="shared" si="178"/>
        <v>FPGA_VCC</v>
      </c>
      <c r="C2490" t="str">
        <f t="shared" si="179"/>
        <v>U1-FPGA_VCC</v>
      </c>
      <c r="D2490" t="str">
        <f t="shared" si="180"/>
        <v>U1-AY75</v>
      </c>
      <c r="E2490" t="s">
        <v>2084</v>
      </c>
      <c r="F2490" t="s">
        <v>3754</v>
      </c>
      <c r="G2490" t="s">
        <v>1101</v>
      </c>
    </row>
    <row r="2491" spans="1:7" x14ac:dyDescent="0.25">
      <c r="A2491" t="str">
        <f t="shared" si="177"/>
        <v>U1-BA50</v>
      </c>
      <c r="B2491" t="str">
        <f t="shared" si="178"/>
        <v>1.8V</v>
      </c>
      <c r="C2491" t="str">
        <f t="shared" si="179"/>
        <v>U1-1.8V</v>
      </c>
      <c r="D2491" t="str">
        <f t="shared" si="180"/>
        <v>U1-BA50</v>
      </c>
      <c r="E2491" t="s">
        <v>2084</v>
      </c>
      <c r="F2491" t="s">
        <v>3755</v>
      </c>
      <c r="G2491" t="s">
        <v>317</v>
      </c>
    </row>
    <row r="2492" spans="1:7" x14ac:dyDescent="0.25">
      <c r="A2492" t="str">
        <f t="shared" si="177"/>
        <v>U1-BA53</v>
      </c>
      <c r="B2492" t="str">
        <f t="shared" si="178"/>
        <v>FPGA_VCC</v>
      </c>
      <c r="C2492" t="str">
        <f t="shared" si="179"/>
        <v>U1-FPGA_VCC</v>
      </c>
      <c r="D2492" t="str">
        <f t="shared" si="180"/>
        <v>U1-BA53</v>
      </c>
      <c r="E2492" t="s">
        <v>2084</v>
      </c>
      <c r="F2492" t="s">
        <v>3756</v>
      </c>
      <c r="G2492" t="s">
        <v>1101</v>
      </c>
    </row>
    <row r="2493" spans="1:7" x14ac:dyDescent="0.25">
      <c r="A2493" t="str">
        <f t="shared" si="177"/>
        <v>U1-BA61</v>
      </c>
      <c r="B2493" t="str">
        <f t="shared" si="178"/>
        <v>FPGA_VCC</v>
      </c>
      <c r="C2493" t="str">
        <f t="shared" si="179"/>
        <v>U1-FPGA_VCC</v>
      </c>
      <c r="D2493" t="str">
        <f t="shared" si="180"/>
        <v>U1-BA61</v>
      </c>
      <c r="E2493" t="s">
        <v>2084</v>
      </c>
      <c r="F2493" t="s">
        <v>3757</v>
      </c>
      <c r="G2493" t="s">
        <v>1101</v>
      </c>
    </row>
    <row r="2494" spans="1:7" x14ac:dyDescent="0.25">
      <c r="A2494" t="str">
        <f t="shared" si="177"/>
        <v>U1-BA64</v>
      </c>
      <c r="B2494" t="str">
        <f t="shared" si="178"/>
        <v>FPGA_VCC</v>
      </c>
      <c r="C2494" t="str">
        <f t="shared" si="179"/>
        <v>U1-FPGA_VCC</v>
      </c>
      <c r="D2494" t="str">
        <f t="shared" si="180"/>
        <v>U1-BA64</v>
      </c>
      <c r="E2494" t="s">
        <v>2084</v>
      </c>
      <c r="F2494" t="s">
        <v>3758</v>
      </c>
      <c r="G2494" t="s">
        <v>1101</v>
      </c>
    </row>
    <row r="2495" spans="1:7" x14ac:dyDescent="0.25">
      <c r="A2495" t="str">
        <f t="shared" si="177"/>
        <v>U1-BA72</v>
      </c>
      <c r="B2495" t="str">
        <f t="shared" si="178"/>
        <v>1.8V</v>
      </c>
      <c r="C2495" t="str">
        <f t="shared" si="179"/>
        <v>U1-1.8V</v>
      </c>
      <c r="D2495" t="str">
        <f t="shared" si="180"/>
        <v>U1-BA72</v>
      </c>
      <c r="E2495" t="s">
        <v>2084</v>
      </c>
      <c r="F2495" t="s">
        <v>3759</v>
      </c>
      <c r="G2495" t="s">
        <v>317</v>
      </c>
    </row>
    <row r="2496" spans="1:7" x14ac:dyDescent="0.25">
      <c r="A2496" t="str">
        <f t="shared" si="177"/>
        <v>U1-BA75</v>
      </c>
      <c r="B2496" t="str">
        <f t="shared" si="178"/>
        <v>1.8V</v>
      </c>
      <c r="C2496" t="str">
        <f t="shared" si="179"/>
        <v>U1-1.8V</v>
      </c>
      <c r="D2496" t="str">
        <f t="shared" si="180"/>
        <v>U1-BA75</v>
      </c>
      <c r="E2496" t="s">
        <v>2084</v>
      </c>
      <c r="F2496" t="s">
        <v>3760</v>
      </c>
      <c r="G2496" t="s">
        <v>317</v>
      </c>
    </row>
    <row r="2497" spans="1:7" x14ac:dyDescent="0.25">
      <c r="A2497" t="str">
        <f t="shared" si="177"/>
        <v>U1-BB46</v>
      </c>
      <c r="B2497" t="str">
        <f t="shared" si="178"/>
        <v>1.8V</v>
      </c>
      <c r="C2497" t="str">
        <f t="shared" si="179"/>
        <v>U1-1.8V</v>
      </c>
      <c r="D2497" t="str">
        <f t="shared" si="180"/>
        <v>U1-BB46</v>
      </c>
      <c r="E2497" t="s">
        <v>2084</v>
      </c>
      <c r="F2497" t="s">
        <v>3761</v>
      </c>
      <c r="G2497" t="s">
        <v>317</v>
      </c>
    </row>
    <row r="2498" spans="1:7" x14ac:dyDescent="0.25">
      <c r="A2498" t="str">
        <f t="shared" si="177"/>
        <v>U1-BB50</v>
      </c>
      <c r="B2498" t="str">
        <f t="shared" si="178"/>
        <v>FPGA_VCC</v>
      </c>
      <c r="C2498" t="str">
        <f t="shared" si="179"/>
        <v>U1-FPGA_VCC</v>
      </c>
      <c r="D2498" t="str">
        <f t="shared" si="180"/>
        <v>U1-BB50</v>
      </c>
      <c r="E2498" t="s">
        <v>2084</v>
      </c>
      <c r="F2498" t="s">
        <v>3762</v>
      </c>
      <c r="G2498" t="s">
        <v>1101</v>
      </c>
    </row>
    <row r="2499" spans="1:7" x14ac:dyDescent="0.25">
      <c r="A2499" t="str">
        <f t="shared" si="177"/>
        <v>U1-BB57</v>
      </c>
      <c r="B2499" t="str">
        <f t="shared" si="178"/>
        <v>FPGA_VCC</v>
      </c>
      <c r="C2499" t="str">
        <f t="shared" si="179"/>
        <v>U1-FPGA_VCC</v>
      </c>
      <c r="D2499" t="str">
        <f t="shared" si="180"/>
        <v>U1-BB57</v>
      </c>
      <c r="E2499" t="s">
        <v>2084</v>
      </c>
      <c r="F2499" t="s">
        <v>3763</v>
      </c>
      <c r="G2499" t="s">
        <v>1101</v>
      </c>
    </row>
    <row r="2500" spans="1:7" x14ac:dyDescent="0.25">
      <c r="A2500" t="str">
        <f t="shared" si="177"/>
        <v>U1-BB61</v>
      </c>
      <c r="B2500" t="str">
        <f t="shared" si="178"/>
        <v>FPGA_VCC</v>
      </c>
      <c r="C2500" t="str">
        <f t="shared" si="179"/>
        <v>U1-FPGA_VCC</v>
      </c>
      <c r="D2500" t="str">
        <f t="shared" si="180"/>
        <v>U1-BB61</v>
      </c>
      <c r="E2500" t="s">
        <v>2084</v>
      </c>
      <c r="F2500" t="s">
        <v>3764</v>
      </c>
      <c r="G2500" t="s">
        <v>1101</v>
      </c>
    </row>
    <row r="2501" spans="1:7" x14ac:dyDescent="0.25">
      <c r="A2501" t="str">
        <f t="shared" si="177"/>
        <v>U1-BB68</v>
      </c>
      <c r="B2501" t="str">
        <f t="shared" si="178"/>
        <v>FPGA_VCC</v>
      </c>
      <c r="C2501" t="str">
        <f t="shared" si="179"/>
        <v>U1-FPGA_VCC</v>
      </c>
      <c r="D2501" t="str">
        <f t="shared" si="180"/>
        <v>U1-BB68</v>
      </c>
      <c r="E2501" t="s">
        <v>2084</v>
      </c>
      <c r="F2501" t="s">
        <v>3765</v>
      </c>
      <c r="G2501" t="s">
        <v>1101</v>
      </c>
    </row>
    <row r="2502" spans="1:7" x14ac:dyDescent="0.25">
      <c r="A2502" t="str">
        <f t="shared" ref="A2502:A2565" si="181">$E2502&amp;"-"&amp;$F2502</f>
        <v>U1-BB72</v>
      </c>
      <c r="B2502" t="str">
        <f t="shared" ref="B2502:B2565" si="182">IF(OR(E2502=$A$2,E2502=$B$2,E2502=$C$2,E2502=$D$2),"--",G2502)</f>
        <v>FPGA_VCC</v>
      </c>
      <c r="C2502" t="str">
        <f t="shared" ref="C2502:C2565" si="183">$E2502&amp;"-"&amp;$G2502</f>
        <v>U1-FPGA_VCC</v>
      </c>
      <c r="D2502" t="str">
        <f t="shared" ref="D2502:D2565" si="184">A2502</f>
        <v>U1-BB72</v>
      </c>
      <c r="E2502" t="s">
        <v>2084</v>
      </c>
      <c r="F2502" t="s">
        <v>3766</v>
      </c>
      <c r="G2502" t="s">
        <v>1101</v>
      </c>
    </row>
    <row r="2503" spans="1:7" x14ac:dyDescent="0.25">
      <c r="A2503" t="str">
        <f t="shared" si="181"/>
        <v>U1-BB90</v>
      </c>
      <c r="B2503" t="str">
        <f t="shared" si="182"/>
        <v>1.8V</v>
      </c>
      <c r="C2503" t="str">
        <f t="shared" si="183"/>
        <v>U1-1.8V</v>
      </c>
      <c r="D2503" t="str">
        <f t="shared" si="184"/>
        <v>U1-BB90</v>
      </c>
      <c r="E2503" t="s">
        <v>2084</v>
      </c>
      <c r="F2503" t="s">
        <v>3767</v>
      </c>
      <c r="G2503" t="s">
        <v>317</v>
      </c>
    </row>
    <row r="2504" spans="1:7" x14ac:dyDescent="0.25">
      <c r="A2504" t="str">
        <f t="shared" si="181"/>
        <v>U1-BC90</v>
      </c>
      <c r="B2504" t="str">
        <f t="shared" si="182"/>
        <v>1.8V</v>
      </c>
      <c r="C2504" t="str">
        <f t="shared" si="183"/>
        <v>U1-1.8V</v>
      </c>
      <c r="D2504" t="str">
        <f t="shared" si="184"/>
        <v>U1-BC90</v>
      </c>
      <c r="E2504" t="s">
        <v>2084</v>
      </c>
      <c r="F2504" t="s">
        <v>3768</v>
      </c>
      <c r="G2504" t="s">
        <v>317</v>
      </c>
    </row>
    <row r="2505" spans="1:7" x14ac:dyDescent="0.25">
      <c r="A2505" t="str">
        <f t="shared" si="181"/>
        <v>U1-BD16</v>
      </c>
      <c r="B2505" t="str">
        <f t="shared" si="182"/>
        <v>NetU1_BD16</v>
      </c>
      <c r="C2505" t="str">
        <f t="shared" si="183"/>
        <v>U1-NetU1_BD16</v>
      </c>
      <c r="D2505" t="str">
        <f t="shared" si="184"/>
        <v>U1-BD16</v>
      </c>
      <c r="E2505" t="s">
        <v>2084</v>
      </c>
      <c r="F2505" t="s">
        <v>3769</v>
      </c>
      <c r="G2505" t="s">
        <v>3770</v>
      </c>
    </row>
    <row r="2506" spans="1:7" x14ac:dyDescent="0.25">
      <c r="A2506" t="str">
        <f t="shared" si="181"/>
        <v>U1-F34</v>
      </c>
      <c r="B2506" t="str">
        <f t="shared" si="182"/>
        <v>NetU1_F34</v>
      </c>
      <c r="C2506" t="str">
        <f t="shared" si="183"/>
        <v>U1-NetU1_F34</v>
      </c>
      <c r="D2506" t="str">
        <f t="shared" si="184"/>
        <v>U1-F34</v>
      </c>
      <c r="E2506" t="s">
        <v>2084</v>
      </c>
      <c r="F2506" t="s">
        <v>688</v>
      </c>
      <c r="G2506" t="s">
        <v>3771</v>
      </c>
    </row>
    <row r="2507" spans="1:7" x14ac:dyDescent="0.25">
      <c r="A2507" t="str">
        <f t="shared" si="181"/>
        <v>U1-F37</v>
      </c>
      <c r="B2507" t="str">
        <f t="shared" si="182"/>
        <v>NetU1_F37</v>
      </c>
      <c r="C2507" t="str">
        <f t="shared" si="183"/>
        <v>U1-NetU1_F37</v>
      </c>
      <c r="D2507" t="str">
        <f t="shared" si="184"/>
        <v>U1-F37</v>
      </c>
      <c r="E2507" t="s">
        <v>2084</v>
      </c>
      <c r="F2507" t="s">
        <v>694</v>
      </c>
      <c r="G2507" t="s">
        <v>3772</v>
      </c>
    </row>
    <row r="2508" spans="1:7" x14ac:dyDescent="0.25">
      <c r="A2508" t="str">
        <f t="shared" si="181"/>
        <v>U1-H37</v>
      </c>
      <c r="B2508" t="str">
        <f t="shared" si="182"/>
        <v>NetU1_H37</v>
      </c>
      <c r="C2508" t="str">
        <f t="shared" si="183"/>
        <v>U1-NetU1_H37</v>
      </c>
      <c r="D2508" t="str">
        <f t="shared" si="184"/>
        <v>U1-H37</v>
      </c>
      <c r="E2508" t="s">
        <v>2084</v>
      </c>
      <c r="F2508" t="s">
        <v>826</v>
      </c>
      <c r="G2508" t="s">
        <v>3773</v>
      </c>
    </row>
    <row r="2509" spans="1:7" x14ac:dyDescent="0.25">
      <c r="A2509" t="str">
        <f t="shared" si="181"/>
        <v>U1-K15</v>
      </c>
      <c r="B2509" t="str">
        <f t="shared" si="182"/>
        <v>NetU1_K15</v>
      </c>
      <c r="C2509" t="str">
        <f t="shared" si="183"/>
        <v>U1-NetU1_K15</v>
      </c>
      <c r="D2509" t="str">
        <f t="shared" si="184"/>
        <v>U1-K15</v>
      </c>
      <c r="E2509" t="s">
        <v>2084</v>
      </c>
      <c r="F2509" t="s">
        <v>1512</v>
      </c>
      <c r="G2509" t="s">
        <v>3774</v>
      </c>
    </row>
    <row r="2510" spans="1:7" x14ac:dyDescent="0.25">
      <c r="A2510" t="str">
        <f t="shared" si="181"/>
        <v>U1-K18</v>
      </c>
      <c r="B2510" t="str">
        <f t="shared" si="182"/>
        <v>NetU1_K18</v>
      </c>
      <c r="C2510" t="str">
        <f t="shared" si="183"/>
        <v>U1-NetU1_K18</v>
      </c>
      <c r="D2510" t="str">
        <f t="shared" si="184"/>
        <v>U1-K18</v>
      </c>
      <c r="E2510" t="s">
        <v>2084</v>
      </c>
      <c r="F2510" t="s">
        <v>1514</v>
      </c>
      <c r="G2510" t="s">
        <v>3775</v>
      </c>
    </row>
    <row r="2511" spans="1:7" x14ac:dyDescent="0.25">
      <c r="A2511" t="str">
        <f t="shared" si="181"/>
        <v>U1-K24</v>
      </c>
      <c r="B2511" t="str">
        <f t="shared" si="182"/>
        <v>NetU1_K24</v>
      </c>
      <c r="C2511" t="str">
        <f t="shared" si="183"/>
        <v>U1-NetU1_K24</v>
      </c>
      <c r="D2511" t="str">
        <f t="shared" si="184"/>
        <v>U1-K24</v>
      </c>
      <c r="E2511" t="s">
        <v>2084</v>
      </c>
      <c r="F2511" t="s">
        <v>1518</v>
      </c>
      <c r="G2511" t="s">
        <v>3776</v>
      </c>
    </row>
    <row r="2512" spans="1:7" x14ac:dyDescent="0.25">
      <c r="A2512" t="str">
        <f t="shared" si="181"/>
        <v>U1-K27</v>
      </c>
      <c r="B2512" t="str">
        <f t="shared" si="182"/>
        <v>NetU1_K27</v>
      </c>
      <c r="C2512" t="str">
        <f t="shared" si="183"/>
        <v>U1-NetU1_K27</v>
      </c>
      <c r="D2512" t="str">
        <f t="shared" si="184"/>
        <v>U1-K27</v>
      </c>
      <c r="E2512" t="s">
        <v>2084</v>
      </c>
      <c r="F2512" t="s">
        <v>1520</v>
      </c>
      <c r="G2512" t="s">
        <v>3777</v>
      </c>
    </row>
    <row r="2513" spans="1:7" x14ac:dyDescent="0.25">
      <c r="A2513" t="str">
        <f t="shared" si="181"/>
        <v>U1-K34</v>
      </c>
      <c r="B2513" t="str">
        <f t="shared" si="182"/>
        <v>NetU1_K34</v>
      </c>
      <c r="C2513" t="str">
        <f t="shared" si="183"/>
        <v>U1-NetU1_K34</v>
      </c>
      <c r="D2513" t="str">
        <f t="shared" si="184"/>
        <v>U1-K34</v>
      </c>
      <c r="E2513" t="s">
        <v>2084</v>
      </c>
      <c r="F2513" t="s">
        <v>952</v>
      </c>
      <c r="G2513" t="s">
        <v>3778</v>
      </c>
    </row>
    <row r="2514" spans="1:7" x14ac:dyDescent="0.25">
      <c r="A2514" t="str">
        <f t="shared" si="181"/>
        <v>U1-K37</v>
      </c>
      <c r="B2514" t="str">
        <f t="shared" si="182"/>
        <v>NetU1_K37</v>
      </c>
      <c r="C2514" t="str">
        <f t="shared" si="183"/>
        <v>U1-NetU1_K37</v>
      </c>
      <c r="D2514" t="str">
        <f t="shared" si="184"/>
        <v>U1-K37</v>
      </c>
      <c r="E2514" t="s">
        <v>2084</v>
      </c>
      <c r="F2514" t="s">
        <v>958</v>
      </c>
      <c r="G2514" t="s">
        <v>3779</v>
      </c>
    </row>
    <row r="2515" spans="1:7" x14ac:dyDescent="0.25">
      <c r="A2515" t="str">
        <f t="shared" si="181"/>
        <v>U1-L1</v>
      </c>
      <c r="B2515" t="str">
        <f t="shared" si="182"/>
        <v>NetU1_L1</v>
      </c>
      <c r="C2515" t="str">
        <f t="shared" si="183"/>
        <v>U1-NetU1_L1</v>
      </c>
      <c r="D2515" t="str">
        <f t="shared" si="184"/>
        <v>U1-L1</v>
      </c>
      <c r="E2515" t="s">
        <v>2084</v>
      </c>
      <c r="F2515" t="s">
        <v>1533</v>
      </c>
      <c r="G2515" t="s">
        <v>3780</v>
      </c>
    </row>
    <row r="2516" spans="1:7" x14ac:dyDescent="0.25">
      <c r="A2516" t="str">
        <f t="shared" si="181"/>
        <v>U1-M4</v>
      </c>
      <c r="B2516" t="str">
        <f t="shared" si="182"/>
        <v>NetU1_M4</v>
      </c>
      <c r="C2516" t="str">
        <f t="shared" si="183"/>
        <v>U1-NetU1_M4</v>
      </c>
      <c r="D2516" t="str">
        <f t="shared" si="184"/>
        <v>U1-M4</v>
      </c>
      <c r="E2516" t="s">
        <v>2084</v>
      </c>
      <c r="F2516" t="s">
        <v>1590</v>
      </c>
      <c r="G2516" t="s">
        <v>3781</v>
      </c>
    </row>
    <row r="2517" spans="1:7" x14ac:dyDescent="0.25">
      <c r="A2517" t="str">
        <f t="shared" si="181"/>
        <v>U1-M8</v>
      </c>
      <c r="B2517" t="str">
        <f t="shared" si="182"/>
        <v>NetU1_M8</v>
      </c>
      <c r="C2517" t="str">
        <f t="shared" si="183"/>
        <v>U1-NetU1_M8</v>
      </c>
      <c r="D2517" t="str">
        <f t="shared" si="184"/>
        <v>U1-M8</v>
      </c>
      <c r="E2517" t="s">
        <v>2084</v>
      </c>
      <c r="F2517" t="s">
        <v>1594</v>
      </c>
      <c r="G2517" t="s">
        <v>3782</v>
      </c>
    </row>
    <row r="2518" spans="1:7" x14ac:dyDescent="0.25">
      <c r="A2518" t="str">
        <f t="shared" si="181"/>
        <v>U1-M15</v>
      </c>
      <c r="B2518" t="str">
        <f t="shared" si="182"/>
        <v>NetU1_M15</v>
      </c>
      <c r="C2518" t="str">
        <f t="shared" si="183"/>
        <v>U1-NetU1_M15</v>
      </c>
      <c r="D2518" t="str">
        <f t="shared" si="184"/>
        <v>U1-M15</v>
      </c>
      <c r="E2518" t="s">
        <v>2084</v>
      </c>
      <c r="F2518" t="s">
        <v>1128</v>
      </c>
      <c r="G2518" t="s">
        <v>3783</v>
      </c>
    </row>
    <row r="2519" spans="1:7" x14ac:dyDescent="0.25">
      <c r="A2519" t="str">
        <f t="shared" si="181"/>
        <v>U1-M18</v>
      </c>
      <c r="B2519" t="str">
        <f t="shared" si="182"/>
        <v>NetU1_M18</v>
      </c>
      <c r="C2519" t="str">
        <f t="shared" si="183"/>
        <v>U1-NetU1_M18</v>
      </c>
      <c r="D2519" t="str">
        <f t="shared" si="184"/>
        <v>U1-M18</v>
      </c>
      <c r="E2519" t="s">
        <v>2084</v>
      </c>
      <c r="F2519" t="s">
        <v>1131</v>
      </c>
      <c r="G2519" t="s">
        <v>3784</v>
      </c>
    </row>
    <row r="2520" spans="1:7" x14ac:dyDescent="0.25">
      <c r="A2520" t="str">
        <f t="shared" si="181"/>
        <v>U1-M24</v>
      </c>
      <c r="B2520" t="str">
        <f t="shared" si="182"/>
        <v>NetU1_M24</v>
      </c>
      <c r="C2520" t="str">
        <f t="shared" si="183"/>
        <v>U1-NetU1_M24</v>
      </c>
      <c r="D2520" t="str">
        <f t="shared" si="184"/>
        <v>U1-M24</v>
      </c>
      <c r="E2520" t="s">
        <v>2084</v>
      </c>
      <c r="F2520" t="s">
        <v>1610</v>
      </c>
      <c r="G2520" t="s">
        <v>3785</v>
      </c>
    </row>
    <row r="2521" spans="1:7" x14ac:dyDescent="0.25">
      <c r="A2521" t="str">
        <f t="shared" si="181"/>
        <v>U1-M27</v>
      </c>
      <c r="B2521" t="str">
        <f t="shared" si="182"/>
        <v>NetU1_M27</v>
      </c>
      <c r="C2521" t="str">
        <f t="shared" si="183"/>
        <v>U1-NetU1_M27</v>
      </c>
      <c r="D2521" t="str">
        <f t="shared" si="184"/>
        <v>U1-M27</v>
      </c>
      <c r="E2521" t="s">
        <v>2084</v>
      </c>
      <c r="F2521" t="s">
        <v>1146</v>
      </c>
      <c r="G2521" t="s">
        <v>3786</v>
      </c>
    </row>
    <row r="2522" spans="1:7" x14ac:dyDescent="0.25">
      <c r="A2522" t="str">
        <f t="shared" si="181"/>
        <v>U1-M34</v>
      </c>
      <c r="B2522" t="str">
        <f t="shared" si="182"/>
        <v>NetU1_M34</v>
      </c>
      <c r="C2522" t="str">
        <f t="shared" si="183"/>
        <v>U1-NetU1_M34</v>
      </c>
      <c r="D2522" t="str">
        <f t="shared" si="184"/>
        <v>U1-M34</v>
      </c>
      <c r="E2522" t="s">
        <v>2084</v>
      </c>
      <c r="F2522" t="s">
        <v>1155</v>
      </c>
      <c r="G2522" t="s">
        <v>3787</v>
      </c>
    </row>
    <row r="2523" spans="1:7" x14ac:dyDescent="0.25">
      <c r="A2523" t="str">
        <f t="shared" si="181"/>
        <v>U1-M37</v>
      </c>
      <c r="B2523" t="str">
        <f t="shared" si="182"/>
        <v>NetU1_M37</v>
      </c>
      <c r="C2523" t="str">
        <f t="shared" si="183"/>
        <v>U1-NetU1_M37</v>
      </c>
      <c r="D2523" t="str">
        <f t="shared" si="184"/>
        <v>U1-M37</v>
      </c>
      <c r="E2523" t="s">
        <v>2084</v>
      </c>
      <c r="F2523" t="s">
        <v>1624</v>
      </c>
      <c r="G2523" t="s">
        <v>3788</v>
      </c>
    </row>
    <row r="2524" spans="1:7" x14ac:dyDescent="0.25">
      <c r="A2524" t="str">
        <f t="shared" si="181"/>
        <v>U1-N1</v>
      </c>
      <c r="B2524" t="str">
        <f t="shared" si="182"/>
        <v>NetU1_N1</v>
      </c>
      <c r="C2524" t="str">
        <f t="shared" si="183"/>
        <v>U1-NetU1_N1</v>
      </c>
      <c r="D2524" t="str">
        <f t="shared" si="184"/>
        <v>U1-N1</v>
      </c>
      <c r="E2524" t="s">
        <v>2084</v>
      </c>
      <c r="F2524" t="s">
        <v>3789</v>
      </c>
      <c r="G2524" t="s">
        <v>3790</v>
      </c>
    </row>
    <row r="2525" spans="1:7" x14ac:dyDescent="0.25">
      <c r="A2525" t="str">
        <f t="shared" si="181"/>
        <v>U1-N2</v>
      </c>
      <c r="B2525" t="str">
        <f t="shared" si="182"/>
        <v>NetU1_N2</v>
      </c>
      <c r="C2525" t="str">
        <f t="shared" si="183"/>
        <v>U1-NetU1_N2</v>
      </c>
      <c r="D2525" t="str">
        <f t="shared" si="184"/>
        <v>U1-N2</v>
      </c>
      <c r="E2525" t="s">
        <v>2084</v>
      </c>
      <c r="F2525" t="s">
        <v>3791</v>
      </c>
      <c r="G2525" t="s">
        <v>3792</v>
      </c>
    </row>
    <row r="2526" spans="1:7" x14ac:dyDescent="0.25">
      <c r="A2526" t="str">
        <f t="shared" si="181"/>
        <v>U1-P4</v>
      </c>
      <c r="B2526" t="str">
        <f t="shared" si="182"/>
        <v>NetU1_P4</v>
      </c>
      <c r="C2526" t="str">
        <f t="shared" si="183"/>
        <v>U1-NetU1_P4</v>
      </c>
      <c r="D2526" t="str">
        <f t="shared" si="184"/>
        <v>U1-P4</v>
      </c>
      <c r="E2526" t="s">
        <v>2084</v>
      </c>
      <c r="F2526" t="s">
        <v>3793</v>
      </c>
      <c r="G2526" t="s">
        <v>3794</v>
      </c>
    </row>
    <row r="2527" spans="1:7" x14ac:dyDescent="0.25">
      <c r="A2527" t="str">
        <f t="shared" si="181"/>
        <v>U1-P15</v>
      </c>
      <c r="B2527" t="str">
        <f t="shared" si="182"/>
        <v>NetU1_P15</v>
      </c>
      <c r="C2527" t="str">
        <f t="shared" si="183"/>
        <v>U1-NetU1_P15</v>
      </c>
      <c r="D2527" t="str">
        <f t="shared" si="184"/>
        <v>U1-P15</v>
      </c>
      <c r="E2527" t="s">
        <v>2084</v>
      </c>
      <c r="F2527" t="s">
        <v>3795</v>
      </c>
      <c r="G2527" t="s">
        <v>3796</v>
      </c>
    </row>
    <row r="2528" spans="1:7" x14ac:dyDescent="0.25">
      <c r="A2528" t="str">
        <f t="shared" si="181"/>
        <v>U1-P24</v>
      </c>
      <c r="B2528" t="str">
        <f t="shared" si="182"/>
        <v>NetU1_P24</v>
      </c>
      <c r="C2528" t="str">
        <f t="shared" si="183"/>
        <v>U1-NetU1_P24</v>
      </c>
      <c r="D2528" t="str">
        <f t="shared" si="184"/>
        <v>U1-P24</v>
      </c>
      <c r="E2528" t="s">
        <v>2084</v>
      </c>
      <c r="F2528" t="s">
        <v>3797</v>
      </c>
      <c r="G2528" t="s">
        <v>3798</v>
      </c>
    </row>
    <row r="2529" spans="1:7" x14ac:dyDescent="0.25">
      <c r="A2529" t="str">
        <f t="shared" si="181"/>
        <v>U1-P34</v>
      </c>
      <c r="B2529" t="str">
        <f t="shared" si="182"/>
        <v>NetU1_P34</v>
      </c>
      <c r="C2529" t="str">
        <f t="shared" si="183"/>
        <v>U1-NetU1_P34</v>
      </c>
      <c r="D2529" t="str">
        <f t="shared" si="184"/>
        <v>U1-P34</v>
      </c>
      <c r="E2529" t="s">
        <v>2084</v>
      </c>
      <c r="F2529" t="s">
        <v>3799</v>
      </c>
      <c r="G2529" t="s">
        <v>3800</v>
      </c>
    </row>
    <row r="2530" spans="1:7" x14ac:dyDescent="0.25">
      <c r="A2530" t="str">
        <f t="shared" si="181"/>
        <v>U1-R2</v>
      </c>
      <c r="B2530" t="str">
        <f t="shared" si="182"/>
        <v>NetU1_R2</v>
      </c>
      <c r="C2530" t="str">
        <f t="shared" si="183"/>
        <v>U1-NetU1_R2</v>
      </c>
      <c r="D2530" t="str">
        <f t="shared" si="184"/>
        <v>U1-R2</v>
      </c>
      <c r="E2530" t="s">
        <v>2084</v>
      </c>
      <c r="F2530" t="s">
        <v>3801</v>
      </c>
      <c r="G2530" t="s">
        <v>3802</v>
      </c>
    </row>
    <row r="2531" spans="1:7" x14ac:dyDescent="0.25">
      <c r="A2531" t="str">
        <f t="shared" si="181"/>
        <v>U1-T4</v>
      </c>
      <c r="B2531" t="str">
        <f t="shared" si="182"/>
        <v>NetU1_T4</v>
      </c>
      <c r="C2531" t="str">
        <f t="shared" si="183"/>
        <v>U1-NetU1_T4</v>
      </c>
      <c r="D2531" t="str">
        <f t="shared" si="184"/>
        <v>U1-T4</v>
      </c>
      <c r="E2531" t="s">
        <v>2084</v>
      </c>
      <c r="F2531" t="s">
        <v>3803</v>
      </c>
      <c r="G2531" t="s">
        <v>3804</v>
      </c>
    </row>
    <row r="2532" spans="1:7" x14ac:dyDescent="0.25">
      <c r="A2532" t="str">
        <f t="shared" si="181"/>
        <v>U1-T8</v>
      </c>
      <c r="B2532" t="str">
        <f t="shared" si="182"/>
        <v>NetU1_T8</v>
      </c>
      <c r="C2532" t="str">
        <f t="shared" si="183"/>
        <v>U1-NetU1_T8</v>
      </c>
      <c r="D2532" t="str">
        <f t="shared" si="184"/>
        <v>U1-T8</v>
      </c>
      <c r="E2532" t="s">
        <v>2084</v>
      </c>
      <c r="F2532" t="s">
        <v>3805</v>
      </c>
      <c r="G2532" t="s">
        <v>3806</v>
      </c>
    </row>
    <row r="2533" spans="1:7" x14ac:dyDescent="0.25">
      <c r="A2533" t="str">
        <f t="shared" si="181"/>
        <v>U1-T15</v>
      </c>
      <c r="B2533" t="str">
        <f t="shared" si="182"/>
        <v>NetU1_T15</v>
      </c>
      <c r="C2533" t="str">
        <f t="shared" si="183"/>
        <v>U1-NetU1_T15</v>
      </c>
      <c r="D2533" t="str">
        <f t="shared" si="184"/>
        <v>U1-T15</v>
      </c>
      <c r="E2533" t="s">
        <v>2084</v>
      </c>
      <c r="F2533" t="s">
        <v>3807</v>
      </c>
      <c r="G2533" t="s">
        <v>3808</v>
      </c>
    </row>
    <row r="2534" spans="1:7" x14ac:dyDescent="0.25">
      <c r="A2534" t="str">
        <f t="shared" si="181"/>
        <v>U1-T18</v>
      </c>
      <c r="B2534" t="str">
        <f t="shared" si="182"/>
        <v>NetU1_T18</v>
      </c>
      <c r="C2534" t="str">
        <f t="shared" si="183"/>
        <v>U1-NetU1_T18</v>
      </c>
      <c r="D2534" t="str">
        <f t="shared" si="184"/>
        <v>U1-T18</v>
      </c>
      <c r="E2534" t="s">
        <v>2084</v>
      </c>
      <c r="F2534" t="s">
        <v>3809</v>
      </c>
      <c r="G2534" t="s">
        <v>3810</v>
      </c>
    </row>
    <row r="2535" spans="1:7" x14ac:dyDescent="0.25">
      <c r="A2535" t="str">
        <f t="shared" si="181"/>
        <v>U1-T24</v>
      </c>
      <c r="B2535" t="str">
        <f t="shared" si="182"/>
        <v>NetU1_T24</v>
      </c>
      <c r="C2535" t="str">
        <f t="shared" si="183"/>
        <v>U1-NetU1_T24</v>
      </c>
      <c r="D2535" t="str">
        <f t="shared" si="184"/>
        <v>U1-T24</v>
      </c>
      <c r="E2535" t="s">
        <v>2084</v>
      </c>
      <c r="F2535" t="s">
        <v>3811</v>
      </c>
      <c r="G2535" t="s">
        <v>3812</v>
      </c>
    </row>
    <row r="2536" spans="1:7" x14ac:dyDescent="0.25">
      <c r="A2536" t="str">
        <f t="shared" si="181"/>
        <v>U1-T27</v>
      </c>
      <c r="B2536" t="str">
        <f t="shared" si="182"/>
        <v>NetU1_T27</v>
      </c>
      <c r="C2536" t="str">
        <f t="shared" si="183"/>
        <v>U1-NetU1_T27</v>
      </c>
      <c r="D2536" t="str">
        <f t="shared" si="184"/>
        <v>U1-T27</v>
      </c>
      <c r="E2536" t="s">
        <v>2084</v>
      </c>
      <c r="F2536" t="s">
        <v>3813</v>
      </c>
      <c r="G2536" t="s">
        <v>3814</v>
      </c>
    </row>
    <row r="2537" spans="1:7" x14ac:dyDescent="0.25">
      <c r="A2537" t="str">
        <f t="shared" si="181"/>
        <v>U1-T34</v>
      </c>
      <c r="B2537" t="str">
        <f t="shared" si="182"/>
        <v>NetU1_T34</v>
      </c>
      <c r="C2537" t="str">
        <f t="shared" si="183"/>
        <v>U1-NetU1_T34</v>
      </c>
      <c r="D2537" t="str">
        <f t="shared" si="184"/>
        <v>U1-T34</v>
      </c>
      <c r="E2537" t="s">
        <v>2084</v>
      </c>
      <c r="F2537" t="s">
        <v>3815</v>
      </c>
      <c r="G2537" t="s">
        <v>3816</v>
      </c>
    </row>
    <row r="2538" spans="1:7" x14ac:dyDescent="0.25">
      <c r="A2538" t="str">
        <f t="shared" si="181"/>
        <v>U1-T37</v>
      </c>
      <c r="B2538" t="str">
        <f t="shared" si="182"/>
        <v>NetU1_T37</v>
      </c>
      <c r="C2538" t="str">
        <f t="shared" si="183"/>
        <v>U1-NetU1_T37</v>
      </c>
      <c r="D2538" t="str">
        <f t="shared" si="184"/>
        <v>U1-T37</v>
      </c>
      <c r="E2538" t="s">
        <v>2084</v>
      </c>
      <c r="F2538" t="s">
        <v>3817</v>
      </c>
      <c r="G2538" t="s">
        <v>3818</v>
      </c>
    </row>
    <row r="2539" spans="1:7" x14ac:dyDescent="0.25">
      <c r="A2539" t="str">
        <f t="shared" si="181"/>
        <v>U1-U1</v>
      </c>
      <c r="B2539" t="str">
        <f t="shared" si="182"/>
        <v>NetU1_U1</v>
      </c>
      <c r="C2539" t="str">
        <f t="shared" si="183"/>
        <v>U1-NetU1_U1</v>
      </c>
      <c r="D2539" t="str">
        <f t="shared" si="184"/>
        <v>U1-U1</v>
      </c>
      <c r="E2539" t="s">
        <v>2084</v>
      </c>
      <c r="F2539" t="s">
        <v>2084</v>
      </c>
      <c r="G2539" t="s">
        <v>3819</v>
      </c>
    </row>
    <row r="2540" spans="1:7" x14ac:dyDescent="0.25">
      <c r="A2540" t="str">
        <f t="shared" si="181"/>
        <v>U1-U2</v>
      </c>
      <c r="B2540" t="str">
        <f t="shared" si="182"/>
        <v>NetU1_U2</v>
      </c>
      <c r="C2540" t="str">
        <f t="shared" si="183"/>
        <v>U1-NetU1_U2</v>
      </c>
      <c r="D2540" t="str">
        <f t="shared" si="184"/>
        <v>U1-U2</v>
      </c>
      <c r="E2540" t="s">
        <v>2084</v>
      </c>
      <c r="F2540" t="s">
        <v>3820</v>
      </c>
      <c r="G2540" t="s">
        <v>3821</v>
      </c>
    </row>
    <row r="2541" spans="1:7" x14ac:dyDescent="0.25">
      <c r="A2541" t="str">
        <f t="shared" si="181"/>
        <v>U1-V8</v>
      </c>
      <c r="B2541" t="str">
        <f t="shared" si="182"/>
        <v>NetU1_V8</v>
      </c>
      <c r="C2541" t="str">
        <f t="shared" si="183"/>
        <v>U1-NetU1_V8</v>
      </c>
      <c r="D2541" t="str">
        <f t="shared" si="184"/>
        <v>U1-V8</v>
      </c>
      <c r="E2541" t="s">
        <v>2084</v>
      </c>
      <c r="F2541" t="s">
        <v>3822</v>
      </c>
      <c r="G2541" t="s">
        <v>3823</v>
      </c>
    </row>
    <row r="2542" spans="1:7" x14ac:dyDescent="0.25">
      <c r="A2542" t="str">
        <f t="shared" si="181"/>
        <v>U1-V18</v>
      </c>
      <c r="B2542" t="str">
        <f t="shared" si="182"/>
        <v>NetU1_V18</v>
      </c>
      <c r="C2542" t="str">
        <f t="shared" si="183"/>
        <v>U1-NetU1_V18</v>
      </c>
      <c r="D2542" t="str">
        <f t="shared" si="184"/>
        <v>U1-V18</v>
      </c>
      <c r="E2542" t="s">
        <v>2084</v>
      </c>
      <c r="F2542" t="s">
        <v>3824</v>
      </c>
      <c r="G2542" t="s">
        <v>3825</v>
      </c>
    </row>
    <row r="2543" spans="1:7" x14ac:dyDescent="0.25">
      <c r="A2543" t="str">
        <f t="shared" si="181"/>
        <v>U1-V27</v>
      </c>
      <c r="B2543" t="str">
        <f t="shared" si="182"/>
        <v>NetU1_V27</v>
      </c>
      <c r="C2543" t="str">
        <f t="shared" si="183"/>
        <v>U1-NetU1_V27</v>
      </c>
      <c r="D2543" t="str">
        <f t="shared" si="184"/>
        <v>U1-V27</v>
      </c>
      <c r="E2543" t="s">
        <v>2084</v>
      </c>
      <c r="F2543" t="s">
        <v>3826</v>
      </c>
      <c r="G2543" t="s">
        <v>3827</v>
      </c>
    </row>
    <row r="2544" spans="1:7" x14ac:dyDescent="0.25">
      <c r="A2544" t="str">
        <f t="shared" si="181"/>
        <v>U1-V37</v>
      </c>
      <c r="B2544" t="str">
        <f t="shared" si="182"/>
        <v>NetU1_V37</v>
      </c>
      <c r="C2544" t="str">
        <f t="shared" si="183"/>
        <v>U1-NetU1_V37</v>
      </c>
      <c r="D2544" t="str">
        <f t="shared" si="184"/>
        <v>U1-V37</v>
      </c>
      <c r="E2544" t="s">
        <v>2084</v>
      </c>
      <c r="F2544" t="s">
        <v>3828</v>
      </c>
      <c r="G2544" t="s">
        <v>3829</v>
      </c>
    </row>
    <row r="2545" spans="1:7" x14ac:dyDescent="0.25">
      <c r="A2545" t="str">
        <f t="shared" si="181"/>
        <v>U1-W1</v>
      </c>
      <c r="B2545" t="str">
        <f t="shared" si="182"/>
        <v>NetU1_W1</v>
      </c>
      <c r="C2545" t="str">
        <f t="shared" si="183"/>
        <v>U1-NetU1_W1</v>
      </c>
      <c r="D2545" t="str">
        <f t="shared" si="184"/>
        <v>U1-W1</v>
      </c>
      <c r="E2545" t="s">
        <v>2084</v>
      </c>
      <c r="F2545" t="s">
        <v>3830</v>
      </c>
      <c r="G2545" t="s">
        <v>3831</v>
      </c>
    </row>
    <row r="2546" spans="1:7" x14ac:dyDescent="0.25">
      <c r="A2546" t="str">
        <f t="shared" si="181"/>
        <v>U1-W2</v>
      </c>
      <c r="B2546" t="str">
        <f t="shared" si="182"/>
        <v>NetU1_W2</v>
      </c>
      <c r="C2546" t="str">
        <f t="shared" si="183"/>
        <v>U1-NetU1_W2</v>
      </c>
      <c r="D2546" t="str">
        <f t="shared" si="184"/>
        <v>U1-W2</v>
      </c>
      <c r="E2546" t="s">
        <v>2084</v>
      </c>
      <c r="F2546" t="s">
        <v>3832</v>
      </c>
      <c r="G2546" t="s">
        <v>3833</v>
      </c>
    </row>
    <row r="2547" spans="1:7" x14ac:dyDescent="0.25">
      <c r="A2547" t="str">
        <f t="shared" si="181"/>
        <v>U1-Y4</v>
      </c>
      <c r="B2547" t="str">
        <f t="shared" si="182"/>
        <v>NetU1_Y4</v>
      </c>
      <c r="C2547" t="str">
        <f t="shared" si="183"/>
        <v>U1-NetU1_Y4</v>
      </c>
      <c r="D2547" t="str">
        <f t="shared" si="184"/>
        <v>U1-Y4</v>
      </c>
      <c r="E2547" t="s">
        <v>2084</v>
      </c>
      <c r="F2547" t="s">
        <v>1630</v>
      </c>
      <c r="G2547" t="s">
        <v>3834</v>
      </c>
    </row>
    <row r="2548" spans="1:7" x14ac:dyDescent="0.25">
      <c r="A2548" t="str">
        <f t="shared" si="181"/>
        <v>U1-Y8</v>
      </c>
      <c r="B2548" t="str">
        <f t="shared" si="182"/>
        <v>NetU1_Y8</v>
      </c>
      <c r="C2548" t="str">
        <f t="shared" si="183"/>
        <v>U1-NetU1_Y8</v>
      </c>
      <c r="D2548" t="str">
        <f t="shared" si="184"/>
        <v>U1-Y8</v>
      </c>
      <c r="E2548" t="s">
        <v>2084</v>
      </c>
      <c r="F2548" t="s">
        <v>1634</v>
      </c>
      <c r="G2548" t="s">
        <v>3835</v>
      </c>
    </row>
    <row r="2549" spans="1:7" x14ac:dyDescent="0.25">
      <c r="A2549" t="str">
        <f t="shared" si="181"/>
        <v>U1-Y15</v>
      </c>
      <c r="B2549" t="str">
        <f t="shared" si="182"/>
        <v>NetU1_Y15</v>
      </c>
      <c r="C2549" t="str">
        <f t="shared" si="183"/>
        <v>U1-NetU1_Y15</v>
      </c>
      <c r="D2549" t="str">
        <f t="shared" si="184"/>
        <v>U1-Y15</v>
      </c>
      <c r="E2549" t="s">
        <v>2084</v>
      </c>
      <c r="F2549" t="s">
        <v>1188</v>
      </c>
      <c r="G2549" t="s">
        <v>3836</v>
      </c>
    </row>
    <row r="2550" spans="1:7" x14ac:dyDescent="0.25">
      <c r="A2550" t="str">
        <f t="shared" si="181"/>
        <v>U1-Y18</v>
      </c>
      <c r="B2550" t="str">
        <f t="shared" si="182"/>
        <v>NetU1_Y18</v>
      </c>
      <c r="C2550" t="str">
        <f t="shared" si="183"/>
        <v>U1-NetU1_Y18</v>
      </c>
      <c r="D2550" t="str">
        <f t="shared" si="184"/>
        <v>U1-Y18</v>
      </c>
      <c r="E2550" t="s">
        <v>2084</v>
      </c>
      <c r="F2550" t="s">
        <v>1191</v>
      </c>
      <c r="G2550" t="s">
        <v>3837</v>
      </c>
    </row>
    <row r="2551" spans="1:7" x14ac:dyDescent="0.25">
      <c r="A2551" t="str">
        <f t="shared" si="181"/>
        <v>U1-Y24</v>
      </c>
      <c r="B2551" t="str">
        <f t="shared" si="182"/>
        <v>NetU1_Y24</v>
      </c>
      <c r="C2551" t="str">
        <f t="shared" si="183"/>
        <v>U1-NetU1_Y24</v>
      </c>
      <c r="D2551" t="str">
        <f t="shared" si="184"/>
        <v>U1-Y24</v>
      </c>
      <c r="E2551" t="s">
        <v>2084</v>
      </c>
      <c r="F2551" t="s">
        <v>1650</v>
      </c>
      <c r="G2551" t="s">
        <v>3838</v>
      </c>
    </row>
    <row r="2552" spans="1:7" x14ac:dyDescent="0.25">
      <c r="A2552" t="str">
        <f t="shared" si="181"/>
        <v>U1-Y27</v>
      </c>
      <c r="B2552" t="str">
        <f t="shared" si="182"/>
        <v>NetU1_Y27</v>
      </c>
      <c r="C2552" t="str">
        <f t="shared" si="183"/>
        <v>U1-NetU1_Y27</v>
      </c>
      <c r="D2552" t="str">
        <f t="shared" si="184"/>
        <v>U1-Y27</v>
      </c>
      <c r="E2552" t="s">
        <v>2084</v>
      </c>
      <c r="F2552" t="s">
        <v>1206</v>
      </c>
      <c r="G2552" t="s">
        <v>3839</v>
      </c>
    </row>
    <row r="2553" spans="1:7" x14ac:dyDescent="0.25">
      <c r="A2553" t="str">
        <f t="shared" si="181"/>
        <v>U1-Y34</v>
      </c>
      <c r="B2553" t="str">
        <f t="shared" si="182"/>
        <v>NetU1_Y34</v>
      </c>
      <c r="C2553" t="str">
        <f t="shared" si="183"/>
        <v>U1-NetU1_Y34</v>
      </c>
      <c r="D2553" t="str">
        <f t="shared" si="184"/>
        <v>U1-Y34</v>
      </c>
      <c r="E2553" t="s">
        <v>2084</v>
      </c>
      <c r="F2553" t="s">
        <v>1215</v>
      </c>
      <c r="G2553" t="s">
        <v>3840</v>
      </c>
    </row>
    <row r="2554" spans="1:7" x14ac:dyDescent="0.25">
      <c r="A2554" t="str">
        <f t="shared" si="181"/>
        <v>U1-Y37</v>
      </c>
      <c r="B2554" t="str">
        <f t="shared" si="182"/>
        <v>NetU1_Y37</v>
      </c>
      <c r="C2554" t="str">
        <f t="shared" si="183"/>
        <v>U1-NetU1_Y37</v>
      </c>
      <c r="D2554" t="str">
        <f t="shared" si="184"/>
        <v>U1-Y37</v>
      </c>
      <c r="E2554" t="s">
        <v>2084</v>
      </c>
      <c r="F2554" t="s">
        <v>1664</v>
      </c>
      <c r="G2554" t="s">
        <v>3841</v>
      </c>
    </row>
    <row r="2555" spans="1:7" x14ac:dyDescent="0.25">
      <c r="A2555" t="str">
        <f t="shared" si="181"/>
        <v>U1-AK79</v>
      </c>
      <c r="B2555" t="str">
        <f t="shared" si="182"/>
        <v>FPGA_VCC</v>
      </c>
      <c r="C2555" t="str">
        <f t="shared" si="183"/>
        <v>U1-FPGA_VCC</v>
      </c>
      <c r="D2555" t="str">
        <f t="shared" si="184"/>
        <v>U1-AK79</v>
      </c>
      <c r="E2555" t="s">
        <v>2084</v>
      </c>
      <c r="F2555" t="s">
        <v>3842</v>
      </c>
      <c r="G2555" t="s">
        <v>1101</v>
      </c>
    </row>
    <row r="2556" spans="1:7" x14ac:dyDescent="0.25">
      <c r="A2556" t="str">
        <f t="shared" si="181"/>
        <v>U1-AK83</v>
      </c>
      <c r="B2556" t="str">
        <f t="shared" si="182"/>
        <v>FPGA_VCC</v>
      </c>
      <c r="C2556" t="str">
        <f t="shared" si="183"/>
        <v>U1-FPGA_VCC</v>
      </c>
      <c r="D2556" t="str">
        <f t="shared" si="184"/>
        <v>U1-AK83</v>
      </c>
      <c r="E2556" t="s">
        <v>2084</v>
      </c>
      <c r="F2556" t="s">
        <v>3843</v>
      </c>
      <c r="G2556" t="s">
        <v>1101</v>
      </c>
    </row>
    <row r="2557" spans="1:7" x14ac:dyDescent="0.25">
      <c r="A2557" t="str">
        <f t="shared" si="181"/>
        <v>U1-AK90</v>
      </c>
      <c r="B2557" t="str">
        <f t="shared" si="182"/>
        <v>1.8V</v>
      </c>
      <c r="C2557" t="str">
        <f t="shared" si="183"/>
        <v>U1-1.8V</v>
      </c>
      <c r="D2557" t="str">
        <f t="shared" si="184"/>
        <v>U1-AK90</v>
      </c>
      <c r="E2557" t="s">
        <v>2084</v>
      </c>
      <c r="F2557" t="s">
        <v>3844</v>
      </c>
      <c r="G2557" t="s">
        <v>317</v>
      </c>
    </row>
    <row r="2558" spans="1:7" x14ac:dyDescent="0.25">
      <c r="A2558" t="str">
        <f t="shared" si="181"/>
        <v>U1-AK93</v>
      </c>
      <c r="B2558" t="str">
        <f t="shared" si="182"/>
        <v>FPGA_VCC</v>
      </c>
      <c r="C2558" t="str">
        <f t="shared" si="183"/>
        <v>U1-FPGA_VCC</v>
      </c>
      <c r="D2558" t="str">
        <f t="shared" si="184"/>
        <v>U1-AK93</v>
      </c>
      <c r="E2558" t="s">
        <v>2084</v>
      </c>
      <c r="F2558" t="s">
        <v>3845</v>
      </c>
      <c r="G2558" t="s">
        <v>1101</v>
      </c>
    </row>
    <row r="2559" spans="1:7" x14ac:dyDescent="0.25">
      <c r="A2559" t="str">
        <f t="shared" si="181"/>
        <v>U1-AL43</v>
      </c>
      <c r="B2559" t="str">
        <f t="shared" si="182"/>
        <v>NetU1_AL43</v>
      </c>
      <c r="C2559" t="str">
        <f t="shared" si="183"/>
        <v>U1-NetU1_AL43</v>
      </c>
      <c r="D2559" t="str">
        <f t="shared" si="184"/>
        <v>U1-AL43</v>
      </c>
      <c r="E2559" t="s">
        <v>2084</v>
      </c>
      <c r="F2559" t="s">
        <v>3846</v>
      </c>
      <c r="G2559" t="s">
        <v>3847</v>
      </c>
    </row>
    <row r="2560" spans="1:7" x14ac:dyDescent="0.25">
      <c r="A2560" t="str">
        <f t="shared" si="181"/>
        <v>U1-AL57</v>
      </c>
      <c r="B2560" t="str">
        <f t="shared" si="182"/>
        <v>NetU1_AL57</v>
      </c>
      <c r="C2560" t="str">
        <f t="shared" si="183"/>
        <v>U1-NetU1_AL57</v>
      </c>
      <c r="D2560" t="str">
        <f t="shared" si="184"/>
        <v>U1-AL57</v>
      </c>
      <c r="E2560" t="s">
        <v>2084</v>
      </c>
      <c r="F2560" t="s">
        <v>3848</v>
      </c>
      <c r="G2560" t="s">
        <v>3849</v>
      </c>
    </row>
    <row r="2561" spans="1:7" x14ac:dyDescent="0.25">
      <c r="A2561" t="str">
        <f t="shared" si="181"/>
        <v>U1-AL68</v>
      </c>
      <c r="B2561" t="str">
        <f t="shared" si="182"/>
        <v>NetU1_AL68</v>
      </c>
      <c r="C2561" t="str">
        <f t="shared" si="183"/>
        <v>U1-NetU1_AL68</v>
      </c>
      <c r="D2561" t="str">
        <f t="shared" si="184"/>
        <v>U1-AL68</v>
      </c>
      <c r="E2561" t="s">
        <v>2084</v>
      </c>
      <c r="F2561" t="s">
        <v>3850</v>
      </c>
      <c r="G2561" t="s">
        <v>3851</v>
      </c>
    </row>
    <row r="2562" spans="1:7" x14ac:dyDescent="0.25">
      <c r="A2562" t="str">
        <f t="shared" si="181"/>
        <v>U1-AL79</v>
      </c>
      <c r="B2562" t="str">
        <f t="shared" si="182"/>
        <v>FPGA_VCC</v>
      </c>
      <c r="C2562" t="str">
        <f t="shared" si="183"/>
        <v>U1-FPGA_VCC</v>
      </c>
      <c r="D2562" t="str">
        <f t="shared" si="184"/>
        <v>U1-AL79</v>
      </c>
      <c r="E2562" t="s">
        <v>2084</v>
      </c>
      <c r="F2562" t="s">
        <v>3852</v>
      </c>
      <c r="G2562" t="s">
        <v>1101</v>
      </c>
    </row>
    <row r="2563" spans="1:7" x14ac:dyDescent="0.25">
      <c r="A2563" t="str">
        <f t="shared" si="181"/>
        <v>U1-AL86</v>
      </c>
      <c r="B2563" t="str">
        <f t="shared" si="182"/>
        <v>FPGA_VCC</v>
      </c>
      <c r="C2563" t="str">
        <f t="shared" si="183"/>
        <v>U1-FPGA_VCC</v>
      </c>
      <c r="D2563" t="str">
        <f t="shared" si="184"/>
        <v>U1-AL86</v>
      </c>
      <c r="E2563" t="s">
        <v>2084</v>
      </c>
      <c r="F2563" t="s">
        <v>3853</v>
      </c>
      <c r="G2563" t="s">
        <v>1101</v>
      </c>
    </row>
    <row r="2564" spans="1:7" x14ac:dyDescent="0.25">
      <c r="A2564" t="str">
        <f t="shared" si="181"/>
        <v>U1-AL90</v>
      </c>
      <c r="B2564" t="str">
        <f t="shared" si="182"/>
        <v>1.8V</v>
      </c>
      <c r="C2564" t="str">
        <f t="shared" si="183"/>
        <v>U1-1.8V</v>
      </c>
      <c r="D2564" t="str">
        <f t="shared" si="184"/>
        <v>U1-AL90</v>
      </c>
      <c r="E2564" t="s">
        <v>2084</v>
      </c>
      <c r="F2564" t="s">
        <v>3854</v>
      </c>
      <c r="G2564" t="s">
        <v>317</v>
      </c>
    </row>
    <row r="2565" spans="1:7" x14ac:dyDescent="0.25">
      <c r="A2565" t="str">
        <f t="shared" si="181"/>
        <v>U1-AL96</v>
      </c>
      <c r="B2565" t="str">
        <f t="shared" si="182"/>
        <v>FPGA_VCC</v>
      </c>
      <c r="C2565" t="str">
        <f t="shared" si="183"/>
        <v>U1-FPGA_VCC</v>
      </c>
      <c r="D2565" t="str">
        <f t="shared" si="184"/>
        <v>U1-AL96</v>
      </c>
      <c r="E2565" t="s">
        <v>2084</v>
      </c>
      <c r="F2565" t="s">
        <v>3855</v>
      </c>
      <c r="G2565" t="s">
        <v>1101</v>
      </c>
    </row>
    <row r="2566" spans="1:7" x14ac:dyDescent="0.25">
      <c r="A2566" t="str">
        <f t="shared" ref="A2566:A2629" si="185">$E2566&amp;"-"&amp;$F2566</f>
        <v>U1-AL100</v>
      </c>
      <c r="B2566" t="str">
        <f t="shared" ref="B2566:B2629" si="186">IF(OR(E2566=$A$2,E2566=$B$2,E2566=$C$2,E2566=$D$2),"--",G2566)</f>
        <v>FPGA_VCC</v>
      </c>
      <c r="C2566" t="str">
        <f t="shared" ref="C2566:C2629" si="187">$E2566&amp;"-"&amp;$G2566</f>
        <v>U1-FPGA_VCC</v>
      </c>
      <c r="D2566" t="str">
        <f t="shared" ref="D2566:D2629" si="188">A2566</f>
        <v>U1-AL100</v>
      </c>
      <c r="E2566" t="s">
        <v>2084</v>
      </c>
      <c r="F2566" t="s">
        <v>3856</v>
      </c>
      <c r="G2566" t="s">
        <v>1101</v>
      </c>
    </row>
    <row r="2567" spans="1:7" x14ac:dyDescent="0.25">
      <c r="A2567" t="str">
        <f t="shared" si="185"/>
        <v>U1-AL115</v>
      </c>
      <c r="B2567" t="str">
        <f t="shared" si="186"/>
        <v>NetU1_AL115</v>
      </c>
      <c r="C2567" t="str">
        <f t="shared" si="187"/>
        <v>U1-NetU1_AL115</v>
      </c>
      <c r="D2567" t="str">
        <f t="shared" si="188"/>
        <v>U1-AL115</v>
      </c>
      <c r="E2567" t="s">
        <v>2084</v>
      </c>
      <c r="F2567" t="s">
        <v>3857</v>
      </c>
      <c r="G2567" t="s">
        <v>3858</v>
      </c>
    </row>
    <row r="2568" spans="1:7" x14ac:dyDescent="0.25">
      <c r="A2568" t="str">
        <f t="shared" si="185"/>
        <v>U1-AM36</v>
      </c>
      <c r="B2568" t="str">
        <f t="shared" si="186"/>
        <v>NetU1_AM36</v>
      </c>
      <c r="C2568" t="str">
        <f t="shared" si="187"/>
        <v>U1-NetU1_AM36</v>
      </c>
      <c r="D2568" t="str">
        <f t="shared" si="188"/>
        <v>U1-AM36</v>
      </c>
      <c r="E2568" t="s">
        <v>2084</v>
      </c>
      <c r="F2568" t="s">
        <v>3859</v>
      </c>
      <c r="G2568" t="s">
        <v>3860</v>
      </c>
    </row>
    <row r="2569" spans="1:7" x14ac:dyDescent="0.25">
      <c r="A2569" t="str">
        <f t="shared" si="185"/>
        <v>U1-AM40</v>
      </c>
      <c r="B2569" t="str">
        <f t="shared" si="186"/>
        <v>NetU1_AM40</v>
      </c>
      <c r="C2569" t="str">
        <f t="shared" si="187"/>
        <v>U1-NetU1_AM40</v>
      </c>
      <c r="D2569" t="str">
        <f t="shared" si="188"/>
        <v>U1-AM40</v>
      </c>
      <c r="E2569" t="s">
        <v>2084</v>
      </c>
      <c r="F2569" t="s">
        <v>3861</v>
      </c>
      <c r="G2569" t="s">
        <v>3862</v>
      </c>
    </row>
    <row r="2570" spans="1:7" x14ac:dyDescent="0.25">
      <c r="A2570" t="str">
        <f t="shared" si="185"/>
        <v>U1-AM83</v>
      </c>
      <c r="B2570" t="str">
        <f t="shared" si="186"/>
        <v>FPGA_VCC</v>
      </c>
      <c r="C2570" t="str">
        <f t="shared" si="187"/>
        <v>U1-FPGA_VCC</v>
      </c>
      <c r="D2570" t="str">
        <f t="shared" si="188"/>
        <v>U1-AM83</v>
      </c>
      <c r="E2570" t="s">
        <v>2084</v>
      </c>
      <c r="F2570" t="s">
        <v>3863</v>
      </c>
      <c r="G2570" t="s">
        <v>1101</v>
      </c>
    </row>
    <row r="2571" spans="1:7" x14ac:dyDescent="0.25">
      <c r="A2571" t="str">
        <f t="shared" si="185"/>
        <v>U1-AM86</v>
      </c>
      <c r="B2571" t="str">
        <f t="shared" si="186"/>
        <v>VCCPLLDIG_HPS</v>
      </c>
      <c r="C2571" t="str">
        <f t="shared" si="187"/>
        <v>U1-VCCPLLDIG_HPS</v>
      </c>
      <c r="D2571" t="str">
        <f t="shared" si="188"/>
        <v>U1-AM86</v>
      </c>
      <c r="E2571" t="s">
        <v>2084</v>
      </c>
      <c r="F2571" t="s">
        <v>3864</v>
      </c>
      <c r="G2571" t="s">
        <v>2219</v>
      </c>
    </row>
    <row r="2572" spans="1:7" x14ac:dyDescent="0.25">
      <c r="A2572" t="str">
        <f t="shared" si="185"/>
        <v>U1-AM93</v>
      </c>
      <c r="B2572" t="str">
        <f t="shared" si="186"/>
        <v>VCCPLL_HPS</v>
      </c>
      <c r="C2572" t="str">
        <f t="shared" si="187"/>
        <v>U1-VCCPLL_HPS</v>
      </c>
      <c r="D2572" t="str">
        <f t="shared" si="188"/>
        <v>U1-AM93</v>
      </c>
      <c r="E2572" t="s">
        <v>2084</v>
      </c>
      <c r="F2572" t="s">
        <v>3865</v>
      </c>
      <c r="G2572" t="s">
        <v>2224</v>
      </c>
    </row>
    <row r="2573" spans="1:7" x14ac:dyDescent="0.25">
      <c r="A2573" t="str">
        <f t="shared" si="185"/>
        <v>U1-AM96</v>
      </c>
      <c r="B2573" t="str">
        <f t="shared" si="186"/>
        <v>VCCPLLDIG_HPS</v>
      </c>
      <c r="C2573" t="str">
        <f t="shared" si="187"/>
        <v>U1-VCCPLLDIG_HPS</v>
      </c>
      <c r="D2573" t="str">
        <f t="shared" si="188"/>
        <v>U1-AM96</v>
      </c>
      <c r="E2573" t="s">
        <v>2084</v>
      </c>
      <c r="F2573" t="s">
        <v>3866</v>
      </c>
      <c r="G2573" t="s">
        <v>2219</v>
      </c>
    </row>
    <row r="2574" spans="1:7" x14ac:dyDescent="0.25">
      <c r="A2574" t="str">
        <f t="shared" si="185"/>
        <v>U1-AM100</v>
      </c>
      <c r="B2574" t="str">
        <f t="shared" si="186"/>
        <v>FPGA_VCC</v>
      </c>
      <c r="C2574" t="str">
        <f t="shared" si="187"/>
        <v>U1-FPGA_VCC</v>
      </c>
      <c r="D2574" t="str">
        <f t="shared" si="188"/>
        <v>U1-AM100</v>
      </c>
      <c r="E2574" t="s">
        <v>2084</v>
      </c>
      <c r="F2574" t="s">
        <v>3867</v>
      </c>
      <c r="G2574" t="s">
        <v>1101</v>
      </c>
    </row>
    <row r="2575" spans="1:7" x14ac:dyDescent="0.25">
      <c r="A2575" t="str">
        <f t="shared" si="185"/>
        <v>U1-AM120</v>
      </c>
      <c r="B2575" t="str">
        <f t="shared" si="186"/>
        <v>NetU1_AM120</v>
      </c>
      <c r="C2575" t="str">
        <f t="shared" si="187"/>
        <v>U1-NetU1_AM120</v>
      </c>
      <c r="D2575" t="str">
        <f t="shared" si="188"/>
        <v>U1-AM120</v>
      </c>
      <c r="E2575" t="s">
        <v>2084</v>
      </c>
      <c r="F2575" t="s">
        <v>3868</v>
      </c>
      <c r="G2575" t="s">
        <v>3869</v>
      </c>
    </row>
    <row r="2576" spans="1:7" x14ac:dyDescent="0.25">
      <c r="A2576" t="str">
        <f t="shared" si="185"/>
        <v>U1-AN83</v>
      </c>
      <c r="B2576" t="str">
        <f t="shared" si="186"/>
        <v>FPGA_VCC</v>
      </c>
      <c r="C2576" t="str">
        <f t="shared" si="187"/>
        <v>U1-FPGA_VCC</v>
      </c>
      <c r="D2576" t="str">
        <f t="shared" si="188"/>
        <v>U1-AN83</v>
      </c>
      <c r="E2576" t="s">
        <v>2084</v>
      </c>
      <c r="F2576" t="s">
        <v>3870</v>
      </c>
      <c r="G2576" t="s">
        <v>1101</v>
      </c>
    </row>
    <row r="2577" spans="1:7" x14ac:dyDescent="0.25">
      <c r="A2577" t="str">
        <f t="shared" si="185"/>
        <v>U1-AN90</v>
      </c>
      <c r="B2577" t="str">
        <f t="shared" si="186"/>
        <v>VCCPLL_HPS</v>
      </c>
      <c r="C2577" t="str">
        <f t="shared" si="187"/>
        <v>U1-VCCPLL_HPS</v>
      </c>
      <c r="D2577" t="str">
        <f t="shared" si="188"/>
        <v>U1-AN90</v>
      </c>
      <c r="E2577" t="s">
        <v>2084</v>
      </c>
      <c r="F2577" t="s">
        <v>3871</v>
      </c>
      <c r="G2577" t="s">
        <v>2224</v>
      </c>
    </row>
    <row r="2578" spans="1:7" x14ac:dyDescent="0.25">
      <c r="A2578" t="str">
        <f t="shared" si="185"/>
        <v>U1-AR32</v>
      </c>
      <c r="B2578" t="str">
        <f t="shared" si="186"/>
        <v>NetU1_AR32</v>
      </c>
      <c r="C2578" t="str">
        <f t="shared" si="187"/>
        <v>U1-NetU1_AR32</v>
      </c>
      <c r="D2578" t="str">
        <f t="shared" si="188"/>
        <v>U1-AR32</v>
      </c>
      <c r="E2578" t="s">
        <v>2084</v>
      </c>
      <c r="F2578" t="s">
        <v>3872</v>
      </c>
      <c r="G2578" t="s">
        <v>3873</v>
      </c>
    </row>
    <row r="2579" spans="1:7" x14ac:dyDescent="0.25">
      <c r="A2579" t="str">
        <f t="shared" si="185"/>
        <v>U1-AR104</v>
      </c>
      <c r="B2579" t="str">
        <f t="shared" si="186"/>
        <v>NetU1_AR104</v>
      </c>
      <c r="C2579" t="str">
        <f t="shared" si="187"/>
        <v>U1-NetU1_AR104</v>
      </c>
      <c r="D2579" t="str">
        <f t="shared" si="188"/>
        <v>U1-AR104</v>
      </c>
      <c r="E2579" t="s">
        <v>2084</v>
      </c>
      <c r="F2579" t="s">
        <v>3874</v>
      </c>
      <c r="G2579" t="s">
        <v>3875</v>
      </c>
    </row>
    <row r="2580" spans="1:7" x14ac:dyDescent="0.25">
      <c r="A2580" t="str">
        <f t="shared" si="185"/>
        <v>U1-BA32</v>
      </c>
      <c r="B2580" t="str">
        <f t="shared" si="186"/>
        <v>NetU1_BA32</v>
      </c>
      <c r="C2580" t="str">
        <f t="shared" si="187"/>
        <v>U1-NetU1_BA32</v>
      </c>
      <c r="D2580" t="str">
        <f t="shared" si="188"/>
        <v>U1-BA32</v>
      </c>
      <c r="E2580" t="s">
        <v>2084</v>
      </c>
      <c r="F2580" t="s">
        <v>3876</v>
      </c>
      <c r="G2580" t="s">
        <v>3877</v>
      </c>
    </row>
    <row r="2581" spans="1:7" x14ac:dyDescent="0.25">
      <c r="A2581" t="str">
        <f t="shared" si="185"/>
        <v>U1-BA104</v>
      </c>
      <c r="B2581" t="str">
        <f t="shared" si="186"/>
        <v>NetU1_BA104</v>
      </c>
      <c r="C2581" t="str">
        <f t="shared" si="187"/>
        <v>U1-NetU1_BA104</v>
      </c>
      <c r="D2581" t="str">
        <f t="shared" si="188"/>
        <v>U1-BA104</v>
      </c>
      <c r="E2581" t="s">
        <v>2084</v>
      </c>
      <c r="F2581" t="s">
        <v>3878</v>
      </c>
      <c r="G2581" t="s">
        <v>3879</v>
      </c>
    </row>
    <row r="2582" spans="1:7" x14ac:dyDescent="0.25">
      <c r="A2582" t="str">
        <f t="shared" si="185"/>
        <v>U1-BC36</v>
      </c>
      <c r="B2582" t="str">
        <f t="shared" si="186"/>
        <v>NetU1_BC36</v>
      </c>
      <c r="C2582" t="str">
        <f t="shared" si="187"/>
        <v>U1-NetU1_BC36</v>
      </c>
      <c r="D2582" t="str">
        <f t="shared" si="188"/>
        <v>U1-BC36</v>
      </c>
      <c r="E2582" t="s">
        <v>2084</v>
      </c>
      <c r="F2582" t="s">
        <v>3880</v>
      </c>
      <c r="G2582" t="s">
        <v>3881</v>
      </c>
    </row>
    <row r="2583" spans="1:7" x14ac:dyDescent="0.25">
      <c r="A2583" t="str">
        <f t="shared" si="185"/>
        <v>U1-BC40</v>
      </c>
      <c r="B2583" t="str">
        <f t="shared" si="186"/>
        <v>NetU1_BC40</v>
      </c>
      <c r="C2583" t="str">
        <f t="shared" si="187"/>
        <v>U1-NetU1_BC40</v>
      </c>
      <c r="D2583" t="str">
        <f t="shared" si="188"/>
        <v>U1-BC40</v>
      </c>
      <c r="E2583" t="s">
        <v>2084</v>
      </c>
      <c r="F2583" t="s">
        <v>3882</v>
      </c>
      <c r="G2583" t="s">
        <v>3883</v>
      </c>
    </row>
    <row r="2584" spans="1:7" x14ac:dyDescent="0.25">
      <c r="A2584" t="str">
        <f t="shared" si="185"/>
        <v>U1-BC100</v>
      </c>
      <c r="B2584" t="str">
        <f t="shared" si="186"/>
        <v>NetU1_BC100</v>
      </c>
      <c r="C2584" t="str">
        <f t="shared" si="187"/>
        <v>U1-NetU1_BC100</v>
      </c>
      <c r="D2584" t="str">
        <f t="shared" si="188"/>
        <v>U1-BC100</v>
      </c>
      <c r="E2584" t="s">
        <v>2084</v>
      </c>
      <c r="F2584" t="s">
        <v>3884</v>
      </c>
      <c r="G2584" t="s">
        <v>3885</v>
      </c>
    </row>
    <row r="2585" spans="1:7" x14ac:dyDescent="0.25">
      <c r="A2585" t="str">
        <f t="shared" si="185"/>
        <v>U1-BD36</v>
      </c>
      <c r="B2585" t="str">
        <f t="shared" si="186"/>
        <v>NetU1_BD36</v>
      </c>
      <c r="C2585" t="str">
        <f t="shared" si="187"/>
        <v>U1-NetU1_BD36</v>
      </c>
      <c r="D2585" t="str">
        <f t="shared" si="188"/>
        <v>U1-BD36</v>
      </c>
      <c r="E2585" t="s">
        <v>2084</v>
      </c>
      <c r="F2585" t="s">
        <v>3886</v>
      </c>
      <c r="G2585" t="s">
        <v>3887</v>
      </c>
    </row>
    <row r="2586" spans="1:7" x14ac:dyDescent="0.25">
      <c r="A2586" t="str">
        <f t="shared" si="185"/>
        <v>U1-BD53</v>
      </c>
      <c r="B2586" t="str">
        <f t="shared" si="186"/>
        <v>NetU1_BD53</v>
      </c>
      <c r="C2586" t="str">
        <f t="shared" si="187"/>
        <v>U1-NetU1_BD53</v>
      </c>
      <c r="D2586" t="str">
        <f t="shared" si="188"/>
        <v>U1-BD53</v>
      </c>
      <c r="E2586" t="s">
        <v>2084</v>
      </c>
      <c r="F2586" t="s">
        <v>3888</v>
      </c>
      <c r="G2586" t="s">
        <v>3889</v>
      </c>
    </row>
    <row r="2587" spans="1:7" x14ac:dyDescent="0.25">
      <c r="A2587" t="str">
        <f t="shared" si="185"/>
        <v>U1-BD64</v>
      </c>
      <c r="B2587" t="str">
        <f t="shared" si="186"/>
        <v>NetU1_BD64</v>
      </c>
      <c r="C2587" t="str">
        <f t="shared" si="187"/>
        <v>U1-NetU1_BD64</v>
      </c>
      <c r="D2587" t="str">
        <f t="shared" si="188"/>
        <v>U1-BD64</v>
      </c>
      <c r="E2587" t="s">
        <v>2084</v>
      </c>
      <c r="F2587" t="s">
        <v>3890</v>
      </c>
      <c r="G2587" t="s">
        <v>3891</v>
      </c>
    </row>
    <row r="2588" spans="1:7" x14ac:dyDescent="0.25">
      <c r="A2588" t="str">
        <f t="shared" si="185"/>
        <v>U1-BD100</v>
      </c>
      <c r="B2588" t="str">
        <f t="shared" si="186"/>
        <v>NetU1_BD100</v>
      </c>
      <c r="C2588" t="str">
        <f t="shared" si="187"/>
        <v>U1-NetU1_BD100</v>
      </c>
      <c r="D2588" t="str">
        <f t="shared" si="188"/>
        <v>U1-BD100</v>
      </c>
      <c r="E2588" t="s">
        <v>2084</v>
      </c>
      <c r="F2588" t="s">
        <v>3892</v>
      </c>
      <c r="G2588" t="s">
        <v>3893</v>
      </c>
    </row>
    <row r="2589" spans="1:7" x14ac:dyDescent="0.25">
      <c r="A2589" t="str">
        <f t="shared" si="185"/>
        <v>U1-BD120</v>
      </c>
      <c r="B2589" t="str">
        <f t="shared" si="186"/>
        <v>NetU1_BD120</v>
      </c>
      <c r="C2589" t="str">
        <f t="shared" si="187"/>
        <v>U1-NetU1_BD120</v>
      </c>
      <c r="D2589" t="str">
        <f t="shared" si="188"/>
        <v>U1-BD120</v>
      </c>
      <c r="E2589" t="s">
        <v>2084</v>
      </c>
      <c r="F2589" t="s">
        <v>3894</v>
      </c>
      <c r="G2589" t="s">
        <v>3895</v>
      </c>
    </row>
    <row r="2590" spans="1:7" x14ac:dyDescent="0.25">
      <c r="A2590" t="str">
        <f t="shared" si="185"/>
        <v>U1-CK101</v>
      </c>
      <c r="B2590" t="str">
        <f t="shared" si="186"/>
        <v>NetU1_CK101</v>
      </c>
      <c r="C2590" t="str">
        <f t="shared" si="187"/>
        <v>U1-NetU1_CK101</v>
      </c>
      <c r="D2590" t="str">
        <f t="shared" si="188"/>
        <v>U1-CK101</v>
      </c>
      <c r="E2590" t="s">
        <v>2084</v>
      </c>
      <c r="F2590" t="s">
        <v>3896</v>
      </c>
      <c r="G2590" t="s">
        <v>3897</v>
      </c>
    </row>
    <row r="2591" spans="1:7" x14ac:dyDescent="0.25">
      <c r="A2591" t="str">
        <f t="shared" si="185"/>
        <v>U1-CK103</v>
      </c>
      <c r="B2591" t="str">
        <f t="shared" si="186"/>
        <v>NetU1_CK103</v>
      </c>
      <c r="C2591" t="str">
        <f t="shared" si="187"/>
        <v>U1-NetU1_CK103</v>
      </c>
      <c r="D2591" t="str">
        <f t="shared" si="188"/>
        <v>U1-CK103</v>
      </c>
      <c r="E2591" t="s">
        <v>2084</v>
      </c>
      <c r="F2591" t="s">
        <v>3898</v>
      </c>
      <c r="G2591" t="s">
        <v>3899</v>
      </c>
    </row>
    <row r="2592" spans="1:7" x14ac:dyDescent="0.25">
      <c r="A2592" t="str">
        <f t="shared" si="185"/>
        <v>U1-CL101</v>
      </c>
      <c r="B2592" t="str">
        <f t="shared" si="186"/>
        <v>NetU1_CL101</v>
      </c>
      <c r="C2592" t="str">
        <f t="shared" si="187"/>
        <v>U1-NetU1_CL101</v>
      </c>
      <c r="D2592" t="str">
        <f t="shared" si="188"/>
        <v>U1-CL101</v>
      </c>
      <c r="E2592" t="s">
        <v>2084</v>
      </c>
      <c r="F2592" t="s">
        <v>3900</v>
      </c>
      <c r="G2592" t="s">
        <v>3901</v>
      </c>
    </row>
    <row r="2593" spans="1:7" x14ac:dyDescent="0.25">
      <c r="A2593" t="str">
        <f t="shared" si="185"/>
        <v>U1-CL106</v>
      </c>
      <c r="B2593" t="str">
        <f t="shared" si="186"/>
        <v>NetU1_CL106</v>
      </c>
      <c r="C2593" t="str">
        <f t="shared" si="187"/>
        <v>U1-NetU1_CL106</v>
      </c>
      <c r="D2593" t="str">
        <f t="shared" si="188"/>
        <v>U1-CL106</v>
      </c>
      <c r="E2593" t="s">
        <v>2084</v>
      </c>
      <c r="F2593" t="s">
        <v>3902</v>
      </c>
      <c r="G2593" t="s">
        <v>3903</v>
      </c>
    </row>
    <row r="2594" spans="1:7" x14ac:dyDescent="0.25">
      <c r="A2594" t="str">
        <f t="shared" si="185"/>
        <v>U2-1</v>
      </c>
      <c r="B2594" t="str">
        <f t="shared" si="186"/>
        <v>ETH_TXD1</v>
      </c>
      <c r="C2594" t="str">
        <f t="shared" si="187"/>
        <v>U2-ETH_TXD1</v>
      </c>
      <c r="D2594" t="str">
        <f t="shared" si="188"/>
        <v>U2-1</v>
      </c>
      <c r="E2594" t="s">
        <v>3820</v>
      </c>
      <c r="F2594">
        <v>1</v>
      </c>
      <c r="G2594" t="s">
        <v>972</v>
      </c>
    </row>
    <row r="2595" spans="1:7" x14ac:dyDescent="0.25">
      <c r="A2595" t="str">
        <f t="shared" si="185"/>
        <v>U2-2</v>
      </c>
      <c r="B2595" t="str">
        <f t="shared" si="186"/>
        <v>ETH_TXD2</v>
      </c>
      <c r="C2595" t="str">
        <f t="shared" si="187"/>
        <v>U2-ETH_TXD2</v>
      </c>
      <c r="D2595" t="str">
        <f t="shared" si="188"/>
        <v>U2-2</v>
      </c>
      <c r="E2595" t="s">
        <v>3820</v>
      </c>
      <c r="F2595">
        <v>2</v>
      </c>
      <c r="G2595" t="s">
        <v>973</v>
      </c>
    </row>
    <row r="2596" spans="1:7" x14ac:dyDescent="0.25">
      <c r="A2596" t="str">
        <f t="shared" si="185"/>
        <v>U2-3</v>
      </c>
      <c r="B2596" t="str">
        <f t="shared" si="186"/>
        <v>ETH_TXD3</v>
      </c>
      <c r="C2596" t="str">
        <f t="shared" si="187"/>
        <v>U2-ETH_TXD3</v>
      </c>
      <c r="D2596" t="str">
        <f t="shared" si="188"/>
        <v>U2-3</v>
      </c>
      <c r="E2596" t="s">
        <v>3820</v>
      </c>
      <c r="F2596">
        <v>3</v>
      </c>
      <c r="G2596" t="s">
        <v>974</v>
      </c>
    </row>
    <row r="2597" spans="1:7" x14ac:dyDescent="0.25">
      <c r="A2597" t="str">
        <f t="shared" si="185"/>
        <v>U2-4</v>
      </c>
      <c r="B2597" t="str">
        <f t="shared" si="186"/>
        <v>0.9V_ETH</v>
      </c>
      <c r="C2597" t="str">
        <f t="shared" si="187"/>
        <v>U2-0.9V_ETH</v>
      </c>
      <c r="D2597" t="str">
        <f t="shared" si="188"/>
        <v>U2-4</v>
      </c>
      <c r="E2597" t="s">
        <v>3820</v>
      </c>
      <c r="F2597">
        <v>4</v>
      </c>
      <c r="G2597" t="s">
        <v>298</v>
      </c>
    </row>
    <row r="2598" spans="1:7" x14ac:dyDescent="0.25">
      <c r="A2598" t="str">
        <f t="shared" si="185"/>
        <v>U2-5</v>
      </c>
      <c r="B2598" t="str">
        <f t="shared" si="186"/>
        <v>GND</v>
      </c>
      <c r="C2598" t="str">
        <f t="shared" si="187"/>
        <v>U2-GND</v>
      </c>
      <c r="D2598" t="str">
        <f t="shared" si="188"/>
        <v>U2-5</v>
      </c>
      <c r="E2598" t="s">
        <v>3820</v>
      </c>
      <c r="F2598">
        <v>5</v>
      </c>
      <c r="G2598" t="s">
        <v>294</v>
      </c>
    </row>
    <row r="2599" spans="1:7" x14ac:dyDescent="0.25">
      <c r="A2599" t="str">
        <f t="shared" si="185"/>
        <v>U2-6</v>
      </c>
      <c r="B2599" t="str">
        <f t="shared" si="186"/>
        <v>ETH_OUT_25M</v>
      </c>
      <c r="C2599" t="str">
        <f t="shared" si="187"/>
        <v>U2-ETH_OUT_25M</v>
      </c>
      <c r="D2599" t="str">
        <f t="shared" si="188"/>
        <v>U2-6</v>
      </c>
      <c r="E2599" t="s">
        <v>3820</v>
      </c>
      <c r="F2599">
        <v>6</v>
      </c>
      <c r="G2599" t="s">
        <v>954</v>
      </c>
    </row>
    <row r="2600" spans="1:7" x14ac:dyDescent="0.25">
      <c r="A2600" t="str">
        <f t="shared" si="185"/>
        <v>U2-7</v>
      </c>
      <c r="B2600" t="str">
        <f t="shared" si="186"/>
        <v>PHY_RESET</v>
      </c>
      <c r="C2600" t="str">
        <f t="shared" si="187"/>
        <v>U2-PHY_RESET</v>
      </c>
      <c r="D2600" t="str">
        <f t="shared" si="188"/>
        <v>U2-7</v>
      </c>
      <c r="E2600" t="s">
        <v>3820</v>
      </c>
      <c r="F2600">
        <v>7</v>
      </c>
      <c r="G2600" t="s">
        <v>1978</v>
      </c>
    </row>
    <row r="2601" spans="1:7" x14ac:dyDescent="0.25">
      <c r="A2601" t="str">
        <f t="shared" si="185"/>
        <v>U2-8</v>
      </c>
      <c r="B2601" t="str">
        <f t="shared" si="186"/>
        <v>NetU2_8</v>
      </c>
      <c r="C2601" t="str">
        <f t="shared" si="187"/>
        <v>U2-NetU2_8</v>
      </c>
      <c r="D2601" t="str">
        <f t="shared" si="188"/>
        <v>U2-8</v>
      </c>
      <c r="E2601" t="s">
        <v>3820</v>
      </c>
      <c r="F2601">
        <v>8</v>
      </c>
      <c r="G2601" t="s">
        <v>3904</v>
      </c>
    </row>
    <row r="2602" spans="1:7" x14ac:dyDescent="0.25">
      <c r="A2602" t="str">
        <f t="shared" si="185"/>
        <v>U2-9</v>
      </c>
      <c r="B2602" t="str">
        <f t="shared" si="186"/>
        <v>ETH_25M</v>
      </c>
      <c r="C2602" t="str">
        <f t="shared" si="187"/>
        <v>U2-ETH_25M</v>
      </c>
      <c r="D2602" t="str">
        <f t="shared" si="188"/>
        <v>U2-9</v>
      </c>
      <c r="E2602" t="s">
        <v>3820</v>
      </c>
      <c r="F2602">
        <v>9</v>
      </c>
      <c r="G2602" t="s">
        <v>945</v>
      </c>
    </row>
    <row r="2603" spans="1:7" x14ac:dyDescent="0.25">
      <c r="A2603" t="str">
        <f t="shared" si="185"/>
        <v>U2-10</v>
      </c>
      <c r="B2603" t="str">
        <f t="shared" si="186"/>
        <v>NetR187_2</v>
      </c>
      <c r="C2603" t="str">
        <f t="shared" si="187"/>
        <v>U2-NetR187_2</v>
      </c>
      <c r="D2603" t="str">
        <f t="shared" si="188"/>
        <v>U2-10</v>
      </c>
      <c r="E2603" t="s">
        <v>3820</v>
      </c>
      <c r="F2603">
        <v>10</v>
      </c>
      <c r="G2603" t="s">
        <v>1840</v>
      </c>
    </row>
    <row r="2604" spans="1:7" x14ac:dyDescent="0.25">
      <c r="A2604" t="str">
        <f t="shared" si="185"/>
        <v>U2-11</v>
      </c>
      <c r="B2604" t="str">
        <f t="shared" si="186"/>
        <v>NetC3_1</v>
      </c>
      <c r="C2604" t="str">
        <f t="shared" si="187"/>
        <v>U2-NetC3_1</v>
      </c>
      <c r="D2604" t="str">
        <f t="shared" si="188"/>
        <v>U2-11</v>
      </c>
      <c r="E2604" t="s">
        <v>3820</v>
      </c>
      <c r="F2604">
        <v>11</v>
      </c>
      <c r="G2604" t="s">
        <v>1712</v>
      </c>
    </row>
    <row r="2605" spans="1:7" x14ac:dyDescent="0.25">
      <c r="A2605" t="str">
        <f t="shared" si="185"/>
        <v>U2-12</v>
      </c>
      <c r="B2605" t="str">
        <f t="shared" si="186"/>
        <v>PHY_MDI0_P</v>
      </c>
      <c r="C2605" t="str">
        <f t="shared" si="187"/>
        <v>U2-PHY_MDI0_P</v>
      </c>
      <c r="D2605" t="str">
        <f t="shared" si="188"/>
        <v>U2-12</v>
      </c>
      <c r="E2605" t="s">
        <v>3820</v>
      </c>
      <c r="F2605">
        <v>12</v>
      </c>
      <c r="G2605" t="s">
        <v>1727</v>
      </c>
    </row>
    <row r="2606" spans="1:7" x14ac:dyDescent="0.25">
      <c r="A2606" t="str">
        <f t="shared" si="185"/>
        <v>U2-13</v>
      </c>
      <c r="B2606" t="str">
        <f t="shared" si="186"/>
        <v>PHY_MDI0_N</v>
      </c>
      <c r="C2606" t="str">
        <f t="shared" si="187"/>
        <v>U2-PHY_MDI0_N</v>
      </c>
      <c r="D2606" t="str">
        <f t="shared" si="188"/>
        <v>U2-13</v>
      </c>
      <c r="E2606" t="s">
        <v>3820</v>
      </c>
      <c r="F2606">
        <v>13</v>
      </c>
      <c r="G2606" t="s">
        <v>1725</v>
      </c>
    </row>
    <row r="2607" spans="1:7" x14ac:dyDescent="0.25">
      <c r="A2607" t="str">
        <f t="shared" si="185"/>
        <v>U2-14</v>
      </c>
      <c r="B2607" t="str">
        <f t="shared" si="186"/>
        <v>PHY_MDI1_P</v>
      </c>
      <c r="C2607" t="str">
        <f t="shared" si="187"/>
        <v>U2-PHY_MDI1_P</v>
      </c>
      <c r="D2607" t="str">
        <f t="shared" si="188"/>
        <v>U2-14</v>
      </c>
      <c r="E2607" t="s">
        <v>3820</v>
      </c>
      <c r="F2607">
        <v>14</v>
      </c>
      <c r="G2607" t="s">
        <v>1715</v>
      </c>
    </row>
    <row r="2608" spans="1:7" x14ac:dyDescent="0.25">
      <c r="A2608" t="str">
        <f t="shared" si="185"/>
        <v>U2-15</v>
      </c>
      <c r="B2608" t="str">
        <f t="shared" si="186"/>
        <v>PHY_MDI1_N</v>
      </c>
      <c r="C2608" t="str">
        <f t="shared" si="187"/>
        <v>U2-PHY_MDI1_N</v>
      </c>
      <c r="D2608" t="str">
        <f t="shared" si="188"/>
        <v>U2-15</v>
      </c>
      <c r="E2608" t="s">
        <v>3820</v>
      </c>
      <c r="F2608">
        <v>15</v>
      </c>
      <c r="G2608" t="s">
        <v>1717</v>
      </c>
    </row>
    <row r="2609" spans="1:7" x14ac:dyDescent="0.25">
      <c r="A2609" t="str">
        <f t="shared" si="185"/>
        <v>U2-16</v>
      </c>
      <c r="B2609" t="str">
        <f t="shared" si="186"/>
        <v>PHY_MDI2_P</v>
      </c>
      <c r="C2609" t="str">
        <f t="shared" si="187"/>
        <v>U2-PHY_MDI2_P</v>
      </c>
      <c r="D2609" t="str">
        <f t="shared" si="188"/>
        <v>U2-16</v>
      </c>
      <c r="E2609" t="s">
        <v>3820</v>
      </c>
      <c r="F2609">
        <v>16</v>
      </c>
      <c r="G2609" t="s">
        <v>1713</v>
      </c>
    </row>
    <row r="2610" spans="1:7" x14ac:dyDescent="0.25">
      <c r="A2610" t="str">
        <f t="shared" si="185"/>
        <v>U2-17</v>
      </c>
      <c r="B2610" t="str">
        <f t="shared" si="186"/>
        <v>PHY_MDI2_N</v>
      </c>
      <c r="C2610" t="str">
        <f t="shared" si="187"/>
        <v>U2-PHY_MDI2_N</v>
      </c>
      <c r="D2610" t="str">
        <f t="shared" si="188"/>
        <v>U2-17</v>
      </c>
      <c r="E2610" t="s">
        <v>3820</v>
      </c>
      <c r="F2610">
        <v>17</v>
      </c>
      <c r="G2610" t="s">
        <v>1711</v>
      </c>
    </row>
    <row r="2611" spans="1:7" x14ac:dyDescent="0.25">
      <c r="A2611" t="str">
        <f t="shared" si="185"/>
        <v>U2-18</v>
      </c>
      <c r="B2611" t="str">
        <f t="shared" si="186"/>
        <v>PHY_MDI3_P</v>
      </c>
      <c r="C2611" t="str">
        <f t="shared" si="187"/>
        <v>U2-PHY_MDI3_P</v>
      </c>
      <c r="D2611" t="str">
        <f t="shared" si="188"/>
        <v>U2-18</v>
      </c>
      <c r="E2611" t="s">
        <v>3820</v>
      </c>
      <c r="F2611">
        <v>18</v>
      </c>
      <c r="G2611" t="s">
        <v>1721</v>
      </c>
    </row>
    <row r="2612" spans="1:7" x14ac:dyDescent="0.25">
      <c r="A2612" t="str">
        <f t="shared" si="185"/>
        <v>U2-19</v>
      </c>
      <c r="B2612" t="str">
        <f t="shared" si="186"/>
        <v>PHY_MDI3_N</v>
      </c>
      <c r="C2612" t="str">
        <f t="shared" si="187"/>
        <v>U2-PHY_MDI3_N</v>
      </c>
      <c r="D2612" t="str">
        <f t="shared" si="188"/>
        <v>U2-19</v>
      </c>
      <c r="E2612" t="s">
        <v>3820</v>
      </c>
      <c r="F2612">
        <v>19</v>
      </c>
      <c r="G2612" t="s">
        <v>1723</v>
      </c>
    </row>
    <row r="2613" spans="1:7" x14ac:dyDescent="0.25">
      <c r="A2613" t="str">
        <f t="shared" si="185"/>
        <v>U2-20</v>
      </c>
      <c r="B2613" t="str">
        <f t="shared" si="186"/>
        <v>NetC3_1</v>
      </c>
      <c r="C2613" t="str">
        <f t="shared" si="187"/>
        <v>U2-NetC3_1</v>
      </c>
      <c r="D2613" t="str">
        <f t="shared" si="188"/>
        <v>U2-20</v>
      </c>
      <c r="E2613" t="s">
        <v>3820</v>
      </c>
      <c r="F2613">
        <v>20</v>
      </c>
      <c r="G2613" t="s">
        <v>1712</v>
      </c>
    </row>
    <row r="2614" spans="1:7" x14ac:dyDescent="0.25">
      <c r="A2614" t="str">
        <f t="shared" si="185"/>
        <v>U2-21</v>
      </c>
      <c r="B2614" t="str">
        <f t="shared" si="186"/>
        <v>PHY_LED1</v>
      </c>
      <c r="C2614" t="str">
        <f t="shared" si="187"/>
        <v>U2-PHY_LED1</v>
      </c>
      <c r="D2614" t="str">
        <f t="shared" si="188"/>
        <v>U2-21</v>
      </c>
      <c r="E2614" t="s">
        <v>3820</v>
      </c>
      <c r="F2614">
        <v>21</v>
      </c>
      <c r="G2614" t="s">
        <v>1730</v>
      </c>
    </row>
    <row r="2615" spans="1:7" x14ac:dyDescent="0.25">
      <c r="A2615" t="str">
        <f t="shared" si="185"/>
        <v>U2-22</v>
      </c>
      <c r="B2615" t="str">
        <f t="shared" si="186"/>
        <v>PHY_INT</v>
      </c>
      <c r="C2615" t="str">
        <f t="shared" si="187"/>
        <v>U2-PHY_INT</v>
      </c>
      <c r="D2615" t="str">
        <f t="shared" si="188"/>
        <v>U2-22</v>
      </c>
      <c r="E2615" t="s">
        <v>3820</v>
      </c>
      <c r="F2615">
        <v>22</v>
      </c>
      <c r="G2615" t="s">
        <v>1975</v>
      </c>
    </row>
    <row r="2616" spans="1:7" x14ac:dyDescent="0.25">
      <c r="A2616" t="str">
        <f t="shared" si="185"/>
        <v>U2-23</v>
      </c>
      <c r="B2616" t="str">
        <f t="shared" si="186"/>
        <v>ETH_MDC</v>
      </c>
      <c r="C2616" t="str">
        <f t="shared" si="187"/>
        <v>U2-ETH_MDC</v>
      </c>
      <c r="D2616" t="str">
        <f t="shared" si="188"/>
        <v>U2-23</v>
      </c>
      <c r="E2616" t="s">
        <v>3820</v>
      </c>
      <c r="F2616">
        <v>23</v>
      </c>
      <c r="G2616" t="s">
        <v>948</v>
      </c>
    </row>
    <row r="2617" spans="1:7" x14ac:dyDescent="0.25">
      <c r="A2617" t="str">
        <f t="shared" si="185"/>
        <v>U2-24</v>
      </c>
      <c r="B2617" t="str">
        <f t="shared" si="186"/>
        <v>ETH_MDIO</v>
      </c>
      <c r="C2617" t="str">
        <f t="shared" si="187"/>
        <v>U2-ETH_MDIO</v>
      </c>
      <c r="D2617" t="str">
        <f t="shared" si="188"/>
        <v>U2-24</v>
      </c>
      <c r="E2617" t="s">
        <v>3820</v>
      </c>
      <c r="F2617">
        <v>24</v>
      </c>
      <c r="G2617" t="s">
        <v>951</v>
      </c>
    </row>
    <row r="2618" spans="1:7" x14ac:dyDescent="0.25">
      <c r="A2618" t="str">
        <f t="shared" si="185"/>
        <v>U2-25</v>
      </c>
      <c r="B2618" t="str">
        <f t="shared" si="186"/>
        <v>NetC9_1</v>
      </c>
      <c r="C2618" t="str">
        <f t="shared" si="187"/>
        <v>U2-NetC9_1</v>
      </c>
      <c r="D2618" t="str">
        <f t="shared" si="188"/>
        <v>U2-25</v>
      </c>
      <c r="E2618" t="s">
        <v>3820</v>
      </c>
      <c r="F2618">
        <v>25</v>
      </c>
      <c r="G2618" t="s">
        <v>1767</v>
      </c>
    </row>
    <row r="2619" spans="1:7" x14ac:dyDescent="0.25">
      <c r="A2619" t="str">
        <f t="shared" si="185"/>
        <v>U2-26</v>
      </c>
      <c r="B2619" t="str">
        <f t="shared" si="186"/>
        <v>Link_ST</v>
      </c>
      <c r="C2619" t="str">
        <f t="shared" si="187"/>
        <v>U2-Link_ST</v>
      </c>
      <c r="D2619" t="str">
        <f t="shared" si="188"/>
        <v>U2-26</v>
      </c>
      <c r="E2619" t="s">
        <v>3820</v>
      </c>
      <c r="F2619">
        <v>26</v>
      </c>
      <c r="G2619" t="s">
        <v>3905</v>
      </c>
    </row>
    <row r="2620" spans="1:7" x14ac:dyDescent="0.25">
      <c r="A2620" t="str">
        <f t="shared" si="185"/>
        <v>U2-27</v>
      </c>
      <c r="B2620" t="str">
        <f t="shared" si="186"/>
        <v>RX_ER</v>
      </c>
      <c r="C2620" t="str">
        <f t="shared" si="187"/>
        <v>U2-RX_ER</v>
      </c>
      <c r="D2620" t="str">
        <f t="shared" si="188"/>
        <v>U2-27</v>
      </c>
      <c r="E2620" t="s">
        <v>3820</v>
      </c>
      <c r="F2620">
        <v>27</v>
      </c>
      <c r="G2620" t="s">
        <v>2013</v>
      </c>
    </row>
    <row r="2621" spans="1:7" x14ac:dyDescent="0.25">
      <c r="A2621" t="str">
        <f t="shared" si="185"/>
        <v>U2-28</v>
      </c>
      <c r="B2621" t="str">
        <f t="shared" si="186"/>
        <v>0.9V_ETH</v>
      </c>
      <c r="C2621" t="str">
        <f t="shared" si="187"/>
        <v>U2-0.9V_ETH</v>
      </c>
      <c r="D2621" t="str">
        <f t="shared" si="188"/>
        <v>U2-28</v>
      </c>
      <c r="E2621" t="s">
        <v>3820</v>
      </c>
      <c r="F2621">
        <v>28</v>
      </c>
      <c r="G2621" t="s">
        <v>298</v>
      </c>
    </row>
    <row r="2622" spans="1:7" x14ac:dyDescent="0.25">
      <c r="A2622" t="str">
        <f t="shared" si="185"/>
        <v>U2-29</v>
      </c>
      <c r="B2622" t="str">
        <f t="shared" si="186"/>
        <v>ETH_RXD3</v>
      </c>
      <c r="C2622" t="str">
        <f t="shared" si="187"/>
        <v>U2-ETH_RXD3</v>
      </c>
      <c r="D2622" t="str">
        <f t="shared" si="188"/>
        <v>U2-29</v>
      </c>
      <c r="E2622" t="s">
        <v>3820</v>
      </c>
      <c r="F2622">
        <v>29</v>
      </c>
      <c r="G2622" t="s">
        <v>967</v>
      </c>
    </row>
    <row r="2623" spans="1:7" x14ac:dyDescent="0.25">
      <c r="A2623" t="str">
        <f t="shared" si="185"/>
        <v>U2-30</v>
      </c>
      <c r="B2623" t="str">
        <f t="shared" si="186"/>
        <v>ETH_RXD2</v>
      </c>
      <c r="C2623" t="str">
        <f t="shared" si="187"/>
        <v>U2-ETH_RXD2</v>
      </c>
      <c r="D2623" t="str">
        <f t="shared" si="188"/>
        <v>U2-30</v>
      </c>
      <c r="E2623" t="s">
        <v>3820</v>
      </c>
      <c r="F2623">
        <v>30</v>
      </c>
      <c r="G2623" t="s">
        <v>966</v>
      </c>
    </row>
    <row r="2624" spans="1:7" x14ac:dyDescent="0.25">
      <c r="A2624" t="str">
        <f t="shared" si="185"/>
        <v>U2-31</v>
      </c>
      <c r="B2624" t="str">
        <f t="shared" si="186"/>
        <v>NetC9_1</v>
      </c>
      <c r="C2624" t="str">
        <f t="shared" si="187"/>
        <v>U2-NetC9_1</v>
      </c>
      <c r="D2624" t="str">
        <f t="shared" si="188"/>
        <v>U2-31</v>
      </c>
      <c r="E2624" t="s">
        <v>3820</v>
      </c>
      <c r="F2624">
        <v>31</v>
      </c>
      <c r="G2624" t="s">
        <v>1767</v>
      </c>
    </row>
    <row r="2625" spans="1:7" x14ac:dyDescent="0.25">
      <c r="A2625" t="str">
        <f t="shared" si="185"/>
        <v>U2-32</v>
      </c>
      <c r="B2625" t="str">
        <f t="shared" si="186"/>
        <v>ETH_RXD1</v>
      </c>
      <c r="C2625" t="str">
        <f t="shared" si="187"/>
        <v>U2-ETH_RXD1</v>
      </c>
      <c r="D2625" t="str">
        <f t="shared" si="188"/>
        <v>U2-32</v>
      </c>
      <c r="E2625" t="s">
        <v>3820</v>
      </c>
      <c r="F2625">
        <v>32</v>
      </c>
      <c r="G2625" t="s">
        <v>965</v>
      </c>
    </row>
    <row r="2626" spans="1:7" x14ac:dyDescent="0.25">
      <c r="A2626" t="str">
        <f t="shared" si="185"/>
        <v>U2-33</v>
      </c>
      <c r="B2626" t="str">
        <f t="shared" si="186"/>
        <v>ETH_RXD0</v>
      </c>
      <c r="C2626" t="str">
        <f t="shared" si="187"/>
        <v>U2-ETH_RXD0</v>
      </c>
      <c r="D2626" t="str">
        <f t="shared" si="188"/>
        <v>U2-33</v>
      </c>
      <c r="E2626" t="s">
        <v>3820</v>
      </c>
      <c r="F2626">
        <v>33</v>
      </c>
      <c r="G2626" t="s">
        <v>964</v>
      </c>
    </row>
    <row r="2627" spans="1:7" x14ac:dyDescent="0.25">
      <c r="A2627" t="str">
        <f t="shared" si="185"/>
        <v>U2-34</v>
      </c>
      <c r="B2627" t="str">
        <f t="shared" si="186"/>
        <v>ETH_RXCK</v>
      </c>
      <c r="C2627" t="str">
        <f t="shared" si="187"/>
        <v>U2-ETH_RXCK</v>
      </c>
      <c r="D2627" t="str">
        <f t="shared" si="188"/>
        <v>U2-34</v>
      </c>
      <c r="E2627" t="s">
        <v>3820</v>
      </c>
      <c r="F2627">
        <v>34</v>
      </c>
      <c r="G2627" t="s">
        <v>960</v>
      </c>
    </row>
    <row r="2628" spans="1:7" x14ac:dyDescent="0.25">
      <c r="A2628" t="str">
        <f t="shared" si="185"/>
        <v>U2-35</v>
      </c>
      <c r="B2628" t="str">
        <f t="shared" si="186"/>
        <v>ETH_RXCTL</v>
      </c>
      <c r="C2628" t="str">
        <f t="shared" si="187"/>
        <v>U2-ETH_RXCTL</v>
      </c>
      <c r="D2628" t="str">
        <f t="shared" si="188"/>
        <v>U2-35</v>
      </c>
      <c r="E2628" t="s">
        <v>3820</v>
      </c>
      <c r="F2628">
        <v>35</v>
      </c>
      <c r="G2628" t="s">
        <v>963</v>
      </c>
    </row>
    <row r="2629" spans="1:7" x14ac:dyDescent="0.25">
      <c r="A2629" t="str">
        <f t="shared" si="185"/>
        <v>U2-36</v>
      </c>
      <c r="B2629" t="str">
        <f t="shared" si="186"/>
        <v>0.9V_ETH</v>
      </c>
      <c r="C2629" t="str">
        <f t="shared" si="187"/>
        <v>U2-0.9V_ETH</v>
      </c>
      <c r="D2629" t="str">
        <f t="shared" si="188"/>
        <v>U2-36</v>
      </c>
      <c r="E2629" t="s">
        <v>3820</v>
      </c>
      <c r="F2629">
        <v>36</v>
      </c>
      <c r="G2629" t="s">
        <v>298</v>
      </c>
    </row>
    <row r="2630" spans="1:7" x14ac:dyDescent="0.25">
      <c r="A2630" t="str">
        <f t="shared" ref="A2630:A2693" si="189">$E2630&amp;"-"&amp;$F2630</f>
        <v>U2-37</v>
      </c>
      <c r="B2630" t="str">
        <f t="shared" ref="B2630:B2693" si="190">IF(OR(E2630=$A$2,E2630=$B$2,E2630=$C$2,E2630=$D$2),"--",G2630)</f>
        <v>ETH_TXCTL</v>
      </c>
      <c r="C2630" t="str">
        <f t="shared" ref="C2630:C2693" si="191">$E2630&amp;"-"&amp;$G2630</f>
        <v>U2-ETH_TXCTL</v>
      </c>
      <c r="D2630" t="str">
        <f t="shared" ref="D2630:D2693" si="192">A2630</f>
        <v>U2-37</v>
      </c>
      <c r="E2630" t="s">
        <v>3820</v>
      </c>
      <c r="F2630">
        <v>37</v>
      </c>
      <c r="G2630" t="s">
        <v>970</v>
      </c>
    </row>
    <row r="2631" spans="1:7" x14ac:dyDescent="0.25">
      <c r="A2631" t="str">
        <f t="shared" si="189"/>
        <v>U2-38</v>
      </c>
      <c r="B2631" t="str">
        <f t="shared" si="190"/>
        <v>ETH_TXCK</v>
      </c>
      <c r="C2631" t="str">
        <f t="shared" si="191"/>
        <v>U2-ETH_TXCK</v>
      </c>
      <c r="D2631" t="str">
        <f t="shared" si="192"/>
        <v>U2-38</v>
      </c>
      <c r="E2631" t="s">
        <v>3820</v>
      </c>
      <c r="F2631">
        <v>38</v>
      </c>
      <c r="G2631" t="s">
        <v>969</v>
      </c>
    </row>
    <row r="2632" spans="1:7" x14ac:dyDescent="0.25">
      <c r="A2632" t="str">
        <f t="shared" si="189"/>
        <v>U2-39</v>
      </c>
      <c r="B2632" t="str">
        <f t="shared" si="190"/>
        <v>ETH_TXD0</v>
      </c>
      <c r="C2632" t="str">
        <f t="shared" si="191"/>
        <v>U2-ETH_TXD0</v>
      </c>
      <c r="D2632" t="str">
        <f t="shared" si="192"/>
        <v>U2-39</v>
      </c>
      <c r="E2632" t="s">
        <v>3820</v>
      </c>
      <c r="F2632">
        <v>39</v>
      </c>
      <c r="G2632" t="s">
        <v>971</v>
      </c>
    </row>
    <row r="2633" spans="1:7" x14ac:dyDescent="0.25">
      <c r="A2633" t="str">
        <f t="shared" si="189"/>
        <v>U2-40</v>
      </c>
      <c r="B2633" t="str">
        <f t="shared" si="190"/>
        <v>NetC9_1</v>
      </c>
      <c r="C2633" t="str">
        <f t="shared" si="191"/>
        <v>U2-NetC9_1</v>
      </c>
      <c r="D2633" t="str">
        <f t="shared" si="192"/>
        <v>U2-40</v>
      </c>
      <c r="E2633" t="s">
        <v>3820</v>
      </c>
      <c r="F2633">
        <v>40</v>
      </c>
      <c r="G2633" t="s">
        <v>1767</v>
      </c>
    </row>
    <row r="2634" spans="1:7" x14ac:dyDescent="0.25">
      <c r="A2634" t="str">
        <f t="shared" si="189"/>
        <v>U2-41</v>
      </c>
      <c r="B2634" t="str">
        <f t="shared" si="190"/>
        <v>GND</v>
      </c>
      <c r="C2634" t="str">
        <f t="shared" si="191"/>
        <v>U2-GND</v>
      </c>
      <c r="D2634" t="str">
        <f t="shared" si="192"/>
        <v>U2-41</v>
      </c>
      <c r="E2634" t="s">
        <v>3820</v>
      </c>
      <c r="F2634">
        <v>41</v>
      </c>
      <c r="G2634" t="s">
        <v>294</v>
      </c>
    </row>
    <row r="2635" spans="1:7" x14ac:dyDescent="0.25">
      <c r="A2635" t="str">
        <f t="shared" si="189"/>
        <v>U3-1</v>
      </c>
      <c r="B2635" t="str">
        <f t="shared" si="190"/>
        <v>I2C_SCL</v>
      </c>
      <c r="C2635" t="str">
        <f t="shared" si="191"/>
        <v>U3-I2C_SCL</v>
      </c>
      <c r="D2635" t="str">
        <f t="shared" si="192"/>
        <v>U3-1</v>
      </c>
      <c r="E2635" t="s">
        <v>3906</v>
      </c>
      <c r="F2635">
        <v>1</v>
      </c>
      <c r="G2635" t="s">
        <v>1262</v>
      </c>
    </row>
    <row r="2636" spans="1:7" x14ac:dyDescent="0.25">
      <c r="A2636" t="str">
        <f t="shared" si="189"/>
        <v>U3-2</v>
      </c>
      <c r="B2636" t="str">
        <f t="shared" si="190"/>
        <v>GND</v>
      </c>
      <c r="C2636" t="str">
        <f t="shared" si="191"/>
        <v>U3-GND</v>
      </c>
      <c r="D2636" t="str">
        <f t="shared" si="192"/>
        <v>U3-2</v>
      </c>
      <c r="E2636" t="s">
        <v>3906</v>
      </c>
      <c r="F2636">
        <v>2</v>
      </c>
      <c r="G2636" t="s">
        <v>294</v>
      </c>
    </row>
    <row r="2637" spans="1:7" x14ac:dyDescent="0.25">
      <c r="A2637" t="str">
        <f t="shared" si="189"/>
        <v>U3-3</v>
      </c>
      <c r="B2637" t="str">
        <f t="shared" si="190"/>
        <v>I2C_SDA</v>
      </c>
      <c r="C2637" t="str">
        <f t="shared" si="191"/>
        <v>U3-I2C_SDA</v>
      </c>
      <c r="D2637" t="str">
        <f t="shared" si="192"/>
        <v>U3-3</v>
      </c>
      <c r="E2637" t="s">
        <v>3906</v>
      </c>
      <c r="F2637">
        <v>3</v>
      </c>
      <c r="G2637" t="s">
        <v>1265</v>
      </c>
    </row>
    <row r="2638" spans="1:7" x14ac:dyDescent="0.25">
      <c r="A2638" t="str">
        <f t="shared" si="189"/>
        <v>U3-4</v>
      </c>
      <c r="B2638" t="str">
        <f t="shared" si="190"/>
        <v>GND</v>
      </c>
      <c r="C2638" t="str">
        <f t="shared" si="191"/>
        <v>U3-GND</v>
      </c>
      <c r="D2638" t="str">
        <f t="shared" si="192"/>
        <v>U3-4</v>
      </c>
      <c r="E2638" t="s">
        <v>3906</v>
      </c>
      <c r="F2638">
        <v>4</v>
      </c>
      <c r="G2638" t="s">
        <v>294</v>
      </c>
    </row>
    <row r="2639" spans="1:7" x14ac:dyDescent="0.25">
      <c r="A2639" t="str">
        <f t="shared" si="189"/>
        <v>U3-5</v>
      </c>
      <c r="B2639" t="str">
        <f t="shared" si="190"/>
        <v>GND</v>
      </c>
      <c r="C2639" t="str">
        <f t="shared" si="191"/>
        <v>U3-GND</v>
      </c>
      <c r="D2639" t="str">
        <f t="shared" si="192"/>
        <v>U3-5</v>
      </c>
      <c r="E2639" t="s">
        <v>3906</v>
      </c>
      <c r="F2639">
        <v>5</v>
      </c>
      <c r="G2639" t="s">
        <v>294</v>
      </c>
    </row>
    <row r="2640" spans="1:7" x14ac:dyDescent="0.25">
      <c r="A2640" t="str">
        <f t="shared" si="189"/>
        <v>U3-6</v>
      </c>
      <c r="B2640" t="str">
        <f t="shared" si="190"/>
        <v>3.3V</v>
      </c>
      <c r="C2640" t="str">
        <f t="shared" si="191"/>
        <v>U3-3.3V</v>
      </c>
      <c r="D2640" t="str">
        <f t="shared" si="192"/>
        <v>U3-6</v>
      </c>
      <c r="E2640" t="s">
        <v>3906</v>
      </c>
      <c r="F2640">
        <v>6</v>
      </c>
      <c r="G2640" t="s">
        <v>358</v>
      </c>
    </row>
    <row r="2641" spans="1:7" x14ac:dyDescent="0.25">
      <c r="A2641" t="str">
        <f t="shared" si="189"/>
        <v>U4-1</v>
      </c>
      <c r="B2641" t="str">
        <f t="shared" si="190"/>
        <v>PRT_CTL1</v>
      </c>
      <c r="C2641" t="str">
        <f t="shared" si="191"/>
        <v>U4-PRT_CTL1</v>
      </c>
      <c r="D2641" t="str">
        <f t="shared" si="192"/>
        <v>U4-1</v>
      </c>
      <c r="E2641" t="s">
        <v>3907</v>
      </c>
      <c r="F2641">
        <v>1</v>
      </c>
      <c r="G2641" t="s">
        <v>2001</v>
      </c>
    </row>
    <row r="2642" spans="1:7" x14ac:dyDescent="0.25">
      <c r="A2642" t="str">
        <f t="shared" si="189"/>
        <v>U4-2</v>
      </c>
      <c r="B2642" t="str">
        <f t="shared" si="190"/>
        <v>FLG1</v>
      </c>
      <c r="C2642" t="str">
        <f t="shared" si="191"/>
        <v>U4-FLG1</v>
      </c>
      <c r="D2642" t="str">
        <f t="shared" si="192"/>
        <v>U4-2</v>
      </c>
      <c r="E2642" t="s">
        <v>3907</v>
      </c>
      <c r="F2642">
        <v>2</v>
      </c>
      <c r="G2642" t="s">
        <v>991</v>
      </c>
    </row>
    <row r="2643" spans="1:7" x14ac:dyDescent="0.25">
      <c r="A2643" t="str">
        <f t="shared" si="189"/>
        <v>U4-3</v>
      </c>
      <c r="B2643" t="str">
        <f t="shared" si="190"/>
        <v>FLG2</v>
      </c>
      <c r="C2643" t="str">
        <f t="shared" si="191"/>
        <v>U4-FLG2</v>
      </c>
      <c r="D2643" t="str">
        <f t="shared" si="192"/>
        <v>U4-3</v>
      </c>
      <c r="E2643" t="s">
        <v>3907</v>
      </c>
      <c r="F2643">
        <v>3</v>
      </c>
      <c r="G2643" t="s">
        <v>993</v>
      </c>
    </row>
    <row r="2644" spans="1:7" x14ac:dyDescent="0.25">
      <c r="A2644" t="str">
        <f t="shared" si="189"/>
        <v>U4-4</v>
      </c>
      <c r="B2644" t="str">
        <f t="shared" si="190"/>
        <v>PRT_CTL2</v>
      </c>
      <c r="C2644" t="str">
        <f t="shared" si="191"/>
        <v>U4-PRT_CTL2</v>
      </c>
      <c r="D2644" t="str">
        <f t="shared" si="192"/>
        <v>U4-4</v>
      </c>
      <c r="E2644" t="s">
        <v>3907</v>
      </c>
      <c r="F2644">
        <v>4</v>
      </c>
      <c r="G2644" t="s">
        <v>2002</v>
      </c>
    </row>
    <row r="2645" spans="1:7" x14ac:dyDescent="0.25">
      <c r="A2645" t="str">
        <f t="shared" si="189"/>
        <v>U4-5</v>
      </c>
      <c r="B2645" t="str">
        <f t="shared" si="190"/>
        <v>VBUS2</v>
      </c>
      <c r="C2645" t="str">
        <f t="shared" si="191"/>
        <v>U4-VBUS2</v>
      </c>
      <c r="D2645" t="str">
        <f t="shared" si="192"/>
        <v>U4-5</v>
      </c>
      <c r="E2645" t="s">
        <v>3907</v>
      </c>
      <c r="F2645">
        <v>5</v>
      </c>
      <c r="G2645" t="s">
        <v>460</v>
      </c>
    </row>
    <row r="2646" spans="1:7" x14ac:dyDescent="0.25">
      <c r="A2646" t="str">
        <f t="shared" si="189"/>
        <v>U4-6</v>
      </c>
      <c r="B2646" t="str">
        <f t="shared" si="190"/>
        <v>GND</v>
      </c>
      <c r="C2646" t="str">
        <f t="shared" si="191"/>
        <v>U4-GND</v>
      </c>
      <c r="D2646" t="str">
        <f t="shared" si="192"/>
        <v>U4-6</v>
      </c>
      <c r="E2646" t="s">
        <v>3907</v>
      </c>
      <c r="F2646">
        <v>6</v>
      </c>
      <c r="G2646" t="s">
        <v>294</v>
      </c>
    </row>
    <row r="2647" spans="1:7" x14ac:dyDescent="0.25">
      <c r="A2647" t="str">
        <f t="shared" si="189"/>
        <v>U4-7</v>
      </c>
      <c r="B2647" t="str">
        <f t="shared" si="190"/>
        <v>5.0V_USB</v>
      </c>
      <c r="C2647" t="str">
        <f t="shared" si="191"/>
        <v>U4-5.0V_USB</v>
      </c>
      <c r="D2647" t="str">
        <f t="shared" si="192"/>
        <v>U4-7</v>
      </c>
      <c r="E2647" t="s">
        <v>3907</v>
      </c>
      <c r="F2647">
        <v>7</v>
      </c>
      <c r="G2647" t="s">
        <v>373</v>
      </c>
    </row>
    <row r="2648" spans="1:7" x14ac:dyDescent="0.25">
      <c r="A2648" t="str">
        <f t="shared" si="189"/>
        <v>U4-8</v>
      </c>
      <c r="B2648" t="str">
        <f t="shared" si="190"/>
        <v>VBUS1</v>
      </c>
      <c r="C2648" t="str">
        <f t="shared" si="191"/>
        <v>U4-VBUS1</v>
      </c>
      <c r="D2648" t="str">
        <f t="shared" si="192"/>
        <v>U4-8</v>
      </c>
      <c r="E2648" t="s">
        <v>3907</v>
      </c>
      <c r="F2648">
        <v>8</v>
      </c>
      <c r="G2648" t="s">
        <v>451</v>
      </c>
    </row>
    <row r="2649" spans="1:7" x14ac:dyDescent="0.25">
      <c r="A2649" t="str">
        <f t="shared" si="189"/>
        <v>U5-1</v>
      </c>
      <c r="B2649" t="str">
        <f t="shared" si="190"/>
        <v>PRT_CTL3</v>
      </c>
      <c r="C2649" t="str">
        <f t="shared" si="191"/>
        <v>U5-PRT_CTL3</v>
      </c>
      <c r="D2649" t="str">
        <f t="shared" si="192"/>
        <v>U5-1</v>
      </c>
      <c r="E2649" t="s">
        <v>3908</v>
      </c>
      <c r="F2649">
        <v>1</v>
      </c>
      <c r="G2649" t="s">
        <v>2003</v>
      </c>
    </row>
    <row r="2650" spans="1:7" x14ac:dyDescent="0.25">
      <c r="A2650" t="str">
        <f t="shared" si="189"/>
        <v>U5-2</v>
      </c>
      <c r="B2650" t="str">
        <f t="shared" si="190"/>
        <v>FLG3</v>
      </c>
      <c r="C2650" t="str">
        <f t="shared" si="191"/>
        <v>U5-FLG3</v>
      </c>
      <c r="D2650" t="str">
        <f t="shared" si="192"/>
        <v>U5-2</v>
      </c>
      <c r="E2650" t="s">
        <v>3908</v>
      </c>
      <c r="F2650">
        <v>2</v>
      </c>
      <c r="G2650" t="s">
        <v>995</v>
      </c>
    </row>
    <row r="2651" spans="1:7" x14ac:dyDescent="0.25">
      <c r="A2651" t="str">
        <f t="shared" si="189"/>
        <v>U5-3</v>
      </c>
      <c r="B2651" t="str">
        <f t="shared" si="190"/>
        <v>FLG4</v>
      </c>
      <c r="C2651" t="str">
        <f t="shared" si="191"/>
        <v>U5-FLG4</v>
      </c>
      <c r="D2651" t="str">
        <f t="shared" si="192"/>
        <v>U5-3</v>
      </c>
      <c r="E2651" t="s">
        <v>3908</v>
      </c>
      <c r="F2651">
        <v>3</v>
      </c>
      <c r="G2651" t="s">
        <v>997</v>
      </c>
    </row>
    <row r="2652" spans="1:7" x14ac:dyDescent="0.25">
      <c r="A2652" t="str">
        <f t="shared" si="189"/>
        <v>U5-4</v>
      </c>
      <c r="B2652" t="str">
        <f t="shared" si="190"/>
        <v>PRT_CTL4</v>
      </c>
      <c r="C2652" t="str">
        <f t="shared" si="191"/>
        <v>U5-PRT_CTL4</v>
      </c>
      <c r="D2652" t="str">
        <f t="shared" si="192"/>
        <v>U5-4</v>
      </c>
      <c r="E2652" t="s">
        <v>3908</v>
      </c>
      <c r="F2652">
        <v>4</v>
      </c>
      <c r="G2652" t="s">
        <v>2004</v>
      </c>
    </row>
    <row r="2653" spans="1:7" x14ac:dyDescent="0.25">
      <c r="A2653" t="str">
        <f t="shared" si="189"/>
        <v>U5-5</v>
      </c>
      <c r="B2653" t="str">
        <f t="shared" si="190"/>
        <v>VBUS3</v>
      </c>
      <c r="C2653" t="str">
        <f t="shared" si="191"/>
        <v>U5-VBUS3</v>
      </c>
      <c r="D2653" t="str">
        <f t="shared" si="192"/>
        <v>U5-5</v>
      </c>
      <c r="E2653" t="s">
        <v>3908</v>
      </c>
      <c r="F2653">
        <v>5</v>
      </c>
      <c r="G2653" t="s">
        <v>1801</v>
      </c>
    </row>
    <row r="2654" spans="1:7" x14ac:dyDescent="0.25">
      <c r="A2654" t="str">
        <f t="shared" si="189"/>
        <v>U5-6</v>
      </c>
      <c r="B2654" t="str">
        <f t="shared" si="190"/>
        <v>GND</v>
      </c>
      <c r="C2654" t="str">
        <f t="shared" si="191"/>
        <v>U5-GND</v>
      </c>
      <c r="D2654" t="str">
        <f t="shared" si="192"/>
        <v>U5-6</v>
      </c>
      <c r="E2654" t="s">
        <v>3908</v>
      </c>
      <c r="F2654">
        <v>6</v>
      </c>
      <c r="G2654" t="s">
        <v>294</v>
      </c>
    </row>
    <row r="2655" spans="1:7" x14ac:dyDescent="0.25">
      <c r="A2655" t="str">
        <f t="shared" si="189"/>
        <v>U5-7</v>
      </c>
      <c r="B2655" t="str">
        <f t="shared" si="190"/>
        <v>5.0V_USB</v>
      </c>
      <c r="C2655" t="str">
        <f t="shared" si="191"/>
        <v>U5-5.0V_USB</v>
      </c>
      <c r="D2655" t="str">
        <f t="shared" si="192"/>
        <v>U5-7</v>
      </c>
      <c r="E2655" t="s">
        <v>3908</v>
      </c>
      <c r="F2655">
        <v>7</v>
      </c>
      <c r="G2655" t="s">
        <v>373</v>
      </c>
    </row>
    <row r="2656" spans="1:7" x14ac:dyDescent="0.25">
      <c r="A2656" t="str">
        <f t="shared" si="189"/>
        <v>U5-8</v>
      </c>
      <c r="B2656" t="str">
        <f t="shared" si="190"/>
        <v>VBUS4</v>
      </c>
      <c r="C2656" t="str">
        <f t="shared" si="191"/>
        <v>U5-VBUS4</v>
      </c>
      <c r="D2656" t="str">
        <f t="shared" si="192"/>
        <v>U5-8</v>
      </c>
      <c r="E2656" t="s">
        <v>3908</v>
      </c>
      <c r="F2656">
        <v>8</v>
      </c>
      <c r="G2656" t="s">
        <v>1817</v>
      </c>
    </row>
    <row r="2657" spans="1:7" x14ac:dyDescent="0.25">
      <c r="A2657" t="str">
        <f t="shared" si="189"/>
        <v>U6-1</v>
      </c>
      <c r="B2657" t="str">
        <f t="shared" si="190"/>
        <v>I2C_SCL</v>
      </c>
      <c r="C2657" t="str">
        <f t="shared" si="191"/>
        <v>U6-I2C_SCL</v>
      </c>
      <c r="D2657" t="str">
        <f t="shared" si="192"/>
        <v>U6-1</v>
      </c>
      <c r="E2657" t="s">
        <v>3909</v>
      </c>
      <c r="F2657">
        <v>1</v>
      </c>
      <c r="G2657" t="s">
        <v>1262</v>
      </c>
    </row>
    <row r="2658" spans="1:7" x14ac:dyDescent="0.25">
      <c r="A2658" t="str">
        <f t="shared" si="189"/>
        <v>U6-2</v>
      </c>
      <c r="B2658" t="str">
        <f t="shared" si="190"/>
        <v>GND</v>
      </c>
      <c r="C2658" t="str">
        <f t="shared" si="191"/>
        <v>U6-GND</v>
      </c>
      <c r="D2658" t="str">
        <f t="shared" si="192"/>
        <v>U6-2</v>
      </c>
      <c r="E2658" t="s">
        <v>3909</v>
      </c>
      <c r="F2658">
        <v>2</v>
      </c>
      <c r="G2658" t="s">
        <v>294</v>
      </c>
    </row>
    <row r="2659" spans="1:7" x14ac:dyDescent="0.25">
      <c r="A2659" t="str">
        <f t="shared" si="189"/>
        <v>U6-3</v>
      </c>
      <c r="B2659" t="str">
        <f t="shared" si="190"/>
        <v>I2C_SDA</v>
      </c>
      <c r="C2659" t="str">
        <f t="shared" si="191"/>
        <v>U6-I2C_SDA</v>
      </c>
      <c r="D2659" t="str">
        <f t="shared" si="192"/>
        <v>U6-3</v>
      </c>
      <c r="E2659" t="s">
        <v>3909</v>
      </c>
      <c r="F2659">
        <v>3</v>
      </c>
      <c r="G2659" t="s">
        <v>1265</v>
      </c>
    </row>
    <row r="2660" spans="1:7" x14ac:dyDescent="0.25">
      <c r="A2660" t="str">
        <f t="shared" si="189"/>
        <v>U6-4</v>
      </c>
      <c r="B2660" t="str">
        <f t="shared" si="190"/>
        <v>GND</v>
      </c>
      <c r="C2660" t="str">
        <f t="shared" si="191"/>
        <v>U6-GND</v>
      </c>
      <c r="D2660" t="str">
        <f t="shared" si="192"/>
        <v>U6-4</v>
      </c>
      <c r="E2660" t="s">
        <v>3909</v>
      </c>
      <c r="F2660">
        <v>4</v>
      </c>
      <c r="G2660" t="s">
        <v>294</v>
      </c>
    </row>
    <row r="2661" spans="1:7" x14ac:dyDescent="0.25">
      <c r="A2661" t="str">
        <f t="shared" si="189"/>
        <v>U6-5</v>
      </c>
      <c r="B2661" t="str">
        <f t="shared" si="190"/>
        <v>3.3V</v>
      </c>
      <c r="C2661" t="str">
        <f t="shared" si="191"/>
        <v>U6-3.3V</v>
      </c>
      <c r="D2661" t="str">
        <f t="shared" si="192"/>
        <v>U6-5</v>
      </c>
      <c r="E2661" t="s">
        <v>3909</v>
      </c>
      <c r="F2661">
        <v>5</v>
      </c>
      <c r="G2661" t="s">
        <v>358</v>
      </c>
    </row>
    <row r="2662" spans="1:7" x14ac:dyDescent="0.25">
      <c r="A2662" t="str">
        <f t="shared" si="189"/>
        <v>U6-6</v>
      </c>
      <c r="B2662" t="str">
        <f t="shared" si="190"/>
        <v>3.3V</v>
      </c>
      <c r="C2662" t="str">
        <f t="shared" si="191"/>
        <v>U6-3.3V</v>
      </c>
      <c r="D2662" t="str">
        <f t="shared" si="192"/>
        <v>U6-6</v>
      </c>
      <c r="E2662" t="s">
        <v>3909</v>
      </c>
      <c r="F2662">
        <v>6</v>
      </c>
      <c r="G2662" t="s">
        <v>358</v>
      </c>
    </row>
    <row r="2663" spans="1:7" x14ac:dyDescent="0.25">
      <c r="A2663" t="str">
        <f t="shared" si="189"/>
        <v>U7-1</v>
      </c>
      <c r="B2663" t="str">
        <f t="shared" si="190"/>
        <v>GND</v>
      </c>
      <c r="C2663" t="str">
        <f t="shared" si="191"/>
        <v>U7-GND</v>
      </c>
      <c r="D2663" t="str">
        <f t="shared" si="192"/>
        <v>U7-1</v>
      </c>
      <c r="E2663" t="s">
        <v>3910</v>
      </c>
      <c r="F2663">
        <v>1</v>
      </c>
      <c r="G2663" t="s">
        <v>294</v>
      </c>
    </row>
    <row r="2664" spans="1:7" x14ac:dyDescent="0.25">
      <c r="A2664" t="str">
        <f t="shared" si="189"/>
        <v>U7-2</v>
      </c>
      <c r="B2664" t="str">
        <f t="shared" si="190"/>
        <v>USB_D1_P</v>
      </c>
      <c r="C2664" t="str">
        <f t="shared" si="191"/>
        <v>U7-USB_D1_P</v>
      </c>
      <c r="D2664" t="str">
        <f t="shared" si="192"/>
        <v>U7-2</v>
      </c>
      <c r="E2664" t="s">
        <v>3910</v>
      </c>
      <c r="F2664">
        <v>2</v>
      </c>
      <c r="G2664" t="s">
        <v>453</v>
      </c>
    </row>
    <row r="2665" spans="1:7" x14ac:dyDescent="0.25">
      <c r="A2665" t="str">
        <f t="shared" si="189"/>
        <v>U7-3</v>
      </c>
      <c r="B2665" t="str">
        <f t="shared" si="190"/>
        <v>USB_D1_N</v>
      </c>
      <c r="C2665" t="str">
        <f t="shared" si="191"/>
        <v>U7-USB_D1_N</v>
      </c>
      <c r="D2665" t="str">
        <f t="shared" si="192"/>
        <v>U7-3</v>
      </c>
      <c r="E2665" t="s">
        <v>3910</v>
      </c>
      <c r="F2665">
        <v>3</v>
      </c>
      <c r="G2665" t="s">
        <v>452</v>
      </c>
    </row>
    <row r="2666" spans="1:7" x14ac:dyDescent="0.25">
      <c r="A2666" t="str">
        <f t="shared" si="189"/>
        <v>U7-4</v>
      </c>
      <c r="B2666" t="str">
        <f t="shared" si="190"/>
        <v>VBUS1</v>
      </c>
      <c r="C2666" t="str">
        <f t="shared" si="191"/>
        <v>U7-VBUS1</v>
      </c>
      <c r="D2666" t="str">
        <f t="shared" si="192"/>
        <v>U7-4</v>
      </c>
      <c r="E2666" t="s">
        <v>3910</v>
      </c>
      <c r="F2666">
        <v>4</v>
      </c>
      <c r="G2666" t="s">
        <v>451</v>
      </c>
    </row>
    <row r="2667" spans="1:7" x14ac:dyDescent="0.25">
      <c r="A2667" t="str">
        <f t="shared" si="189"/>
        <v>U8-1</v>
      </c>
      <c r="B2667" t="str">
        <f t="shared" si="190"/>
        <v>USB_CLKR</v>
      </c>
      <c r="C2667" t="str">
        <f t="shared" si="191"/>
        <v>U8-USB_CLKR</v>
      </c>
      <c r="D2667" t="str">
        <f t="shared" si="192"/>
        <v>U8-1</v>
      </c>
      <c r="E2667" t="s">
        <v>3911</v>
      </c>
      <c r="F2667">
        <v>1</v>
      </c>
      <c r="G2667" t="s">
        <v>2083</v>
      </c>
    </row>
    <row r="2668" spans="1:7" x14ac:dyDescent="0.25">
      <c r="A2668" t="str">
        <f t="shared" si="189"/>
        <v>U8-2</v>
      </c>
      <c r="B2668" t="str">
        <f t="shared" si="190"/>
        <v>USB_NXT</v>
      </c>
      <c r="C2668" t="str">
        <f t="shared" si="191"/>
        <v>U8-USB_NXT</v>
      </c>
      <c r="D2668" t="str">
        <f t="shared" si="192"/>
        <v>U8-2</v>
      </c>
      <c r="E2668" t="s">
        <v>3911</v>
      </c>
      <c r="F2668">
        <v>2</v>
      </c>
      <c r="G2668" t="s">
        <v>2135</v>
      </c>
    </row>
    <row r="2669" spans="1:7" x14ac:dyDescent="0.25">
      <c r="A2669" t="str">
        <f t="shared" si="189"/>
        <v>U8-3</v>
      </c>
      <c r="B2669" t="str">
        <f t="shared" si="190"/>
        <v>USB_DATA0</v>
      </c>
      <c r="C2669" t="str">
        <f t="shared" si="191"/>
        <v>U8-USB_DATA0</v>
      </c>
      <c r="D2669" t="str">
        <f t="shared" si="192"/>
        <v>U8-3</v>
      </c>
      <c r="E2669" t="s">
        <v>3911</v>
      </c>
      <c r="F2669">
        <v>3</v>
      </c>
      <c r="G2669" t="s">
        <v>2087</v>
      </c>
    </row>
    <row r="2670" spans="1:7" x14ac:dyDescent="0.25">
      <c r="A2670" t="str">
        <f t="shared" si="189"/>
        <v>U8-4</v>
      </c>
      <c r="B2670" t="str">
        <f t="shared" si="190"/>
        <v>USB_DATA1</v>
      </c>
      <c r="C2670" t="str">
        <f t="shared" si="191"/>
        <v>U8-USB_DATA1</v>
      </c>
      <c r="D2670" t="str">
        <f t="shared" si="192"/>
        <v>U8-4</v>
      </c>
      <c r="E2670" t="s">
        <v>3911</v>
      </c>
      <c r="F2670">
        <v>4</v>
      </c>
      <c r="G2670" t="s">
        <v>2090</v>
      </c>
    </row>
    <row r="2671" spans="1:7" x14ac:dyDescent="0.25">
      <c r="A2671" t="str">
        <f t="shared" si="189"/>
        <v>U8-5</v>
      </c>
      <c r="B2671" t="str">
        <f t="shared" si="190"/>
        <v>USB_DATA2</v>
      </c>
      <c r="C2671" t="str">
        <f t="shared" si="191"/>
        <v>U8-USB_DATA2</v>
      </c>
      <c r="D2671" t="str">
        <f t="shared" si="192"/>
        <v>U8-5</v>
      </c>
      <c r="E2671" t="s">
        <v>3911</v>
      </c>
      <c r="F2671">
        <v>5</v>
      </c>
      <c r="G2671" t="s">
        <v>2092</v>
      </c>
    </row>
    <row r="2672" spans="1:7" x14ac:dyDescent="0.25">
      <c r="A2672" t="str">
        <f t="shared" si="189"/>
        <v>U8-6</v>
      </c>
      <c r="B2672" t="str">
        <f t="shared" si="190"/>
        <v>USB_DATA3</v>
      </c>
      <c r="C2672" t="str">
        <f t="shared" si="191"/>
        <v>U8-USB_DATA3</v>
      </c>
      <c r="D2672" t="str">
        <f t="shared" si="192"/>
        <v>U8-6</v>
      </c>
      <c r="E2672" t="s">
        <v>3911</v>
      </c>
      <c r="F2672">
        <v>6</v>
      </c>
      <c r="G2672" t="s">
        <v>2094</v>
      </c>
    </row>
    <row r="2673" spans="1:7" x14ac:dyDescent="0.25">
      <c r="A2673" t="str">
        <f t="shared" si="189"/>
        <v>U8-7</v>
      </c>
      <c r="B2673" t="str">
        <f t="shared" si="190"/>
        <v>USB_DATA4</v>
      </c>
      <c r="C2673" t="str">
        <f t="shared" si="191"/>
        <v>U8-USB_DATA4</v>
      </c>
      <c r="D2673" t="str">
        <f t="shared" si="192"/>
        <v>U8-7</v>
      </c>
      <c r="E2673" t="s">
        <v>3911</v>
      </c>
      <c r="F2673">
        <v>7</v>
      </c>
      <c r="G2673" t="s">
        <v>2096</v>
      </c>
    </row>
    <row r="2674" spans="1:7" x14ac:dyDescent="0.25">
      <c r="A2674" t="str">
        <f t="shared" si="189"/>
        <v>U8-8</v>
      </c>
      <c r="B2674" t="str">
        <f t="shared" si="190"/>
        <v>GND</v>
      </c>
      <c r="C2674" t="str">
        <f t="shared" si="191"/>
        <v>U8-GND</v>
      </c>
      <c r="D2674" t="str">
        <f t="shared" si="192"/>
        <v>U8-8</v>
      </c>
      <c r="E2674" t="s">
        <v>3911</v>
      </c>
      <c r="F2674">
        <v>8</v>
      </c>
      <c r="G2674" t="s">
        <v>294</v>
      </c>
    </row>
    <row r="2675" spans="1:7" x14ac:dyDescent="0.25">
      <c r="A2675" t="str">
        <f t="shared" si="189"/>
        <v>U8-9</v>
      </c>
      <c r="B2675" t="str">
        <f t="shared" si="190"/>
        <v>USB_DATA5</v>
      </c>
      <c r="C2675" t="str">
        <f t="shared" si="191"/>
        <v>U8-USB_DATA5</v>
      </c>
      <c r="D2675" t="str">
        <f t="shared" si="192"/>
        <v>U8-9</v>
      </c>
      <c r="E2675" t="s">
        <v>3911</v>
      </c>
      <c r="F2675">
        <v>9</v>
      </c>
      <c r="G2675" t="s">
        <v>2098</v>
      </c>
    </row>
    <row r="2676" spans="1:7" x14ac:dyDescent="0.25">
      <c r="A2676" t="str">
        <f t="shared" si="189"/>
        <v>U8-10</v>
      </c>
      <c r="B2676" t="str">
        <f t="shared" si="190"/>
        <v>USB_DATA6</v>
      </c>
      <c r="C2676" t="str">
        <f t="shared" si="191"/>
        <v>U8-USB_DATA6</v>
      </c>
      <c r="D2676" t="str">
        <f t="shared" si="192"/>
        <v>U8-10</v>
      </c>
      <c r="E2676" t="s">
        <v>3911</v>
      </c>
      <c r="F2676">
        <v>10</v>
      </c>
      <c r="G2676" t="s">
        <v>2100</v>
      </c>
    </row>
    <row r="2677" spans="1:7" x14ac:dyDescent="0.25">
      <c r="A2677" t="str">
        <f t="shared" si="189"/>
        <v>U8-11</v>
      </c>
      <c r="B2677" t="str">
        <f t="shared" si="190"/>
        <v>3.3V</v>
      </c>
      <c r="C2677" t="str">
        <f t="shared" si="191"/>
        <v>U8-3.3V</v>
      </c>
      <c r="D2677" t="str">
        <f t="shared" si="192"/>
        <v>U8-11</v>
      </c>
      <c r="E2677" t="s">
        <v>3911</v>
      </c>
      <c r="F2677">
        <v>11</v>
      </c>
      <c r="G2677" t="s">
        <v>358</v>
      </c>
    </row>
    <row r="2678" spans="1:7" x14ac:dyDescent="0.25">
      <c r="A2678" t="str">
        <f t="shared" si="189"/>
        <v>U8-12</v>
      </c>
      <c r="B2678" t="str">
        <f t="shared" si="190"/>
        <v>NetU8_12</v>
      </c>
      <c r="C2678" t="str">
        <f t="shared" si="191"/>
        <v>U8-NetU8_12</v>
      </c>
      <c r="D2678" t="str">
        <f t="shared" si="192"/>
        <v>U8-12</v>
      </c>
      <c r="E2678" t="s">
        <v>3911</v>
      </c>
      <c r="F2678">
        <v>12</v>
      </c>
      <c r="G2678" t="s">
        <v>3912</v>
      </c>
    </row>
    <row r="2679" spans="1:7" x14ac:dyDescent="0.25">
      <c r="A2679" t="str">
        <f t="shared" si="189"/>
        <v>U8-13</v>
      </c>
      <c r="B2679" t="str">
        <f t="shared" si="190"/>
        <v>USB_DATA7</v>
      </c>
      <c r="C2679" t="str">
        <f t="shared" si="191"/>
        <v>U8-USB_DATA7</v>
      </c>
      <c r="D2679" t="str">
        <f t="shared" si="192"/>
        <v>U8-13</v>
      </c>
      <c r="E2679" t="s">
        <v>3911</v>
      </c>
      <c r="F2679">
        <v>13</v>
      </c>
      <c r="G2679" t="s">
        <v>2103</v>
      </c>
    </row>
    <row r="2680" spans="1:7" x14ac:dyDescent="0.25">
      <c r="A2680" t="str">
        <f t="shared" si="189"/>
        <v>U8-14</v>
      </c>
      <c r="B2680" t="str">
        <f t="shared" si="190"/>
        <v>GND</v>
      </c>
      <c r="C2680" t="str">
        <f t="shared" si="191"/>
        <v>U8-GND</v>
      </c>
      <c r="D2680" t="str">
        <f t="shared" si="192"/>
        <v>U8-14</v>
      </c>
      <c r="E2680" t="s">
        <v>3911</v>
      </c>
      <c r="F2680">
        <v>14</v>
      </c>
      <c r="G2680" t="s">
        <v>294</v>
      </c>
    </row>
    <row r="2681" spans="1:7" x14ac:dyDescent="0.25">
      <c r="A2681" t="str">
        <f t="shared" si="189"/>
        <v>U8-15</v>
      </c>
      <c r="B2681" t="str">
        <f t="shared" si="190"/>
        <v>NetU8_15</v>
      </c>
      <c r="C2681" t="str">
        <f t="shared" si="191"/>
        <v>U8-NetU8_15</v>
      </c>
      <c r="D2681" t="str">
        <f t="shared" si="192"/>
        <v>U8-15</v>
      </c>
      <c r="E2681" t="s">
        <v>3911</v>
      </c>
      <c r="F2681">
        <v>15</v>
      </c>
      <c r="G2681" t="s">
        <v>3913</v>
      </c>
    </row>
    <row r="2682" spans="1:7" x14ac:dyDescent="0.25">
      <c r="A2682" t="str">
        <f t="shared" si="189"/>
        <v>U8-16</v>
      </c>
      <c r="B2682" t="str">
        <f t="shared" si="190"/>
        <v>NetU8_16</v>
      </c>
      <c r="C2682" t="str">
        <f t="shared" si="191"/>
        <v>U8-NetU8_16</v>
      </c>
      <c r="D2682" t="str">
        <f t="shared" si="192"/>
        <v>U8-16</v>
      </c>
      <c r="E2682" t="s">
        <v>3911</v>
      </c>
      <c r="F2682">
        <v>16</v>
      </c>
      <c r="G2682" t="s">
        <v>3914</v>
      </c>
    </row>
    <row r="2683" spans="1:7" x14ac:dyDescent="0.25">
      <c r="A2683" t="str">
        <f t="shared" si="189"/>
        <v>U8-17</v>
      </c>
      <c r="B2683" t="str">
        <f t="shared" si="190"/>
        <v>NetU8_17</v>
      </c>
      <c r="C2683" t="str">
        <f t="shared" si="191"/>
        <v>U8-NetU8_17</v>
      </c>
      <c r="D2683" t="str">
        <f t="shared" si="192"/>
        <v>U8-17</v>
      </c>
      <c r="E2683" t="s">
        <v>3911</v>
      </c>
      <c r="F2683">
        <v>17</v>
      </c>
      <c r="G2683" t="s">
        <v>3915</v>
      </c>
    </row>
    <row r="2684" spans="1:7" x14ac:dyDescent="0.25">
      <c r="A2684" t="str">
        <f t="shared" si="189"/>
        <v>U8-18</v>
      </c>
      <c r="B2684" t="str">
        <f t="shared" si="190"/>
        <v>USB_P</v>
      </c>
      <c r="C2684" t="str">
        <f t="shared" si="191"/>
        <v>U8-USB_P</v>
      </c>
      <c r="D2684" t="str">
        <f t="shared" si="192"/>
        <v>U8-18</v>
      </c>
      <c r="E2684" t="s">
        <v>3911</v>
      </c>
      <c r="F2684">
        <v>18</v>
      </c>
      <c r="G2684" t="s">
        <v>2138</v>
      </c>
    </row>
    <row r="2685" spans="1:7" x14ac:dyDescent="0.25">
      <c r="A2685" t="str">
        <f t="shared" si="189"/>
        <v>U8-19</v>
      </c>
      <c r="B2685" t="str">
        <f t="shared" si="190"/>
        <v>USB_N</v>
      </c>
      <c r="C2685" t="str">
        <f t="shared" si="191"/>
        <v>U8-USB_N</v>
      </c>
      <c r="D2685" t="str">
        <f t="shared" si="192"/>
        <v>U8-19</v>
      </c>
      <c r="E2685" t="s">
        <v>3911</v>
      </c>
      <c r="F2685">
        <v>19</v>
      </c>
      <c r="G2685" t="s">
        <v>2132</v>
      </c>
    </row>
    <row r="2686" spans="1:7" x14ac:dyDescent="0.25">
      <c r="A2686" t="str">
        <f t="shared" si="189"/>
        <v>U8-20</v>
      </c>
      <c r="B2686" t="str">
        <f t="shared" si="190"/>
        <v>3.3V</v>
      </c>
      <c r="C2686" t="str">
        <f t="shared" si="191"/>
        <v>U8-3.3V</v>
      </c>
      <c r="D2686" t="str">
        <f t="shared" si="192"/>
        <v>U8-20</v>
      </c>
      <c r="E2686" t="s">
        <v>3911</v>
      </c>
      <c r="F2686">
        <v>20</v>
      </c>
      <c r="G2686" t="s">
        <v>358</v>
      </c>
    </row>
    <row r="2687" spans="1:7" x14ac:dyDescent="0.25">
      <c r="A2687" t="str">
        <f t="shared" si="189"/>
        <v>U8-21</v>
      </c>
      <c r="B2687" t="str">
        <f t="shared" si="190"/>
        <v>3.3V</v>
      </c>
      <c r="C2687" t="str">
        <f t="shared" si="191"/>
        <v>U8-3.3V</v>
      </c>
      <c r="D2687" t="str">
        <f t="shared" si="192"/>
        <v>U8-21</v>
      </c>
      <c r="E2687" t="s">
        <v>3911</v>
      </c>
      <c r="F2687">
        <v>21</v>
      </c>
      <c r="G2687" t="s">
        <v>358</v>
      </c>
    </row>
    <row r="2688" spans="1:7" x14ac:dyDescent="0.25">
      <c r="A2688" t="str">
        <f t="shared" si="189"/>
        <v>U8-22</v>
      </c>
      <c r="B2688" t="str">
        <f t="shared" si="190"/>
        <v>NetR42_2</v>
      </c>
      <c r="C2688" t="str">
        <f t="shared" si="191"/>
        <v>U8-NetR42_2</v>
      </c>
      <c r="D2688" t="str">
        <f t="shared" si="192"/>
        <v>U8-22</v>
      </c>
      <c r="E2688" t="s">
        <v>3911</v>
      </c>
      <c r="F2688">
        <v>22</v>
      </c>
      <c r="G2688" t="s">
        <v>1873</v>
      </c>
    </row>
    <row r="2689" spans="1:7" x14ac:dyDescent="0.25">
      <c r="A2689" t="str">
        <f t="shared" si="189"/>
        <v>U8-23</v>
      </c>
      <c r="B2689" t="str">
        <f t="shared" si="190"/>
        <v>NetR43_2</v>
      </c>
      <c r="C2689" t="str">
        <f t="shared" si="191"/>
        <v>U8-NetR43_2</v>
      </c>
      <c r="D2689" t="str">
        <f t="shared" si="192"/>
        <v>U8-23</v>
      </c>
      <c r="E2689" t="s">
        <v>3911</v>
      </c>
      <c r="F2689">
        <v>23</v>
      </c>
      <c r="G2689" t="s">
        <v>1874</v>
      </c>
    </row>
    <row r="2690" spans="1:7" x14ac:dyDescent="0.25">
      <c r="A2690" t="str">
        <f t="shared" si="189"/>
        <v>U8-24</v>
      </c>
      <c r="B2690" t="str">
        <f t="shared" si="190"/>
        <v>NetR290_1</v>
      </c>
      <c r="C2690" t="str">
        <f t="shared" si="191"/>
        <v>U8-NetR290_1</v>
      </c>
      <c r="D2690" t="str">
        <f t="shared" si="192"/>
        <v>U8-24</v>
      </c>
      <c r="E2690" t="s">
        <v>3911</v>
      </c>
      <c r="F2690">
        <v>24</v>
      </c>
      <c r="G2690" t="s">
        <v>1860</v>
      </c>
    </row>
    <row r="2691" spans="1:7" x14ac:dyDescent="0.25">
      <c r="A2691" t="str">
        <f t="shared" si="189"/>
        <v>U8-25</v>
      </c>
      <c r="B2691" t="str">
        <f t="shared" si="190"/>
        <v>NetU8_25</v>
      </c>
      <c r="C2691" t="str">
        <f t="shared" si="191"/>
        <v>U8-NetU8_25</v>
      </c>
      <c r="D2691" t="str">
        <f t="shared" si="192"/>
        <v>U8-25</v>
      </c>
      <c r="E2691" t="s">
        <v>3911</v>
      </c>
      <c r="F2691">
        <v>25</v>
      </c>
      <c r="G2691" t="s">
        <v>3916</v>
      </c>
    </row>
    <row r="2692" spans="1:7" x14ac:dyDescent="0.25">
      <c r="A2692" t="str">
        <f t="shared" si="189"/>
        <v>U8-26</v>
      </c>
      <c r="B2692" t="str">
        <f t="shared" si="190"/>
        <v>USB_CLK12M</v>
      </c>
      <c r="C2692" t="str">
        <f t="shared" si="191"/>
        <v>U8-USB_CLK12M</v>
      </c>
      <c r="D2692" t="str">
        <f t="shared" si="192"/>
        <v>U8-26</v>
      </c>
      <c r="E2692" t="s">
        <v>3911</v>
      </c>
      <c r="F2692">
        <v>26</v>
      </c>
      <c r="G2692" t="s">
        <v>2082</v>
      </c>
    </row>
    <row r="2693" spans="1:7" x14ac:dyDescent="0.25">
      <c r="A2693" t="str">
        <f t="shared" si="189"/>
        <v>U8-27</v>
      </c>
      <c r="B2693" t="str">
        <f t="shared" si="190"/>
        <v>USB_RST</v>
      </c>
      <c r="C2693" t="str">
        <f t="shared" si="191"/>
        <v>U8-USB_RST</v>
      </c>
      <c r="D2693" t="str">
        <f t="shared" si="192"/>
        <v>U8-27</v>
      </c>
      <c r="E2693" t="s">
        <v>3911</v>
      </c>
      <c r="F2693">
        <v>27</v>
      </c>
      <c r="G2693" t="s">
        <v>2146</v>
      </c>
    </row>
    <row r="2694" spans="1:7" x14ac:dyDescent="0.25">
      <c r="A2694" t="str">
        <f t="shared" ref="A2694:A2757" si="193">$E2694&amp;"-"&amp;$F2694</f>
        <v>U8-28</v>
      </c>
      <c r="B2694" t="str">
        <f t="shared" ref="B2694:B2757" si="194">IF(OR(E2694=$A$2,E2694=$B$2,E2694=$C$2,E2694=$D$2),"--",G2694)</f>
        <v>1.8VD</v>
      </c>
      <c r="C2694" t="str">
        <f t="shared" ref="C2694:C2757" si="195">$E2694&amp;"-"&amp;$G2694</f>
        <v>U8-1.8VD</v>
      </c>
      <c r="D2694" t="str">
        <f t="shared" ref="D2694:D2757" si="196">A2694</f>
        <v>U8-28</v>
      </c>
      <c r="E2694" t="s">
        <v>3911</v>
      </c>
      <c r="F2694">
        <v>28</v>
      </c>
      <c r="G2694" t="s">
        <v>320</v>
      </c>
    </row>
    <row r="2695" spans="1:7" x14ac:dyDescent="0.25">
      <c r="A2695" t="str">
        <f t="shared" si="193"/>
        <v>U8-29</v>
      </c>
      <c r="B2695" t="str">
        <f t="shared" si="194"/>
        <v>USB_STP</v>
      </c>
      <c r="C2695" t="str">
        <f t="shared" si="195"/>
        <v>U8-USB_STP</v>
      </c>
      <c r="D2695" t="str">
        <f t="shared" si="196"/>
        <v>U8-29</v>
      </c>
      <c r="E2695" t="s">
        <v>3911</v>
      </c>
      <c r="F2695">
        <v>29</v>
      </c>
      <c r="G2695" t="s">
        <v>2198</v>
      </c>
    </row>
    <row r="2696" spans="1:7" x14ac:dyDescent="0.25">
      <c r="A2696" t="str">
        <f t="shared" si="193"/>
        <v>U8-30</v>
      </c>
      <c r="B2696" t="str">
        <f t="shared" si="194"/>
        <v>1.8VD</v>
      </c>
      <c r="C2696" t="str">
        <f t="shared" si="195"/>
        <v>U8-1.8VD</v>
      </c>
      <c r="D2696" t="str">
        <f t="shared" si="196"/>
        <v>U8-30</v>
      </c>
      <c r="E2696" t="s">
        <v>3911</v>
      </c>
      <c r="F2696">
        <v>30</v>
      </c>
      <c r="G2696" t="s">
        <v>320</v>
      </c>
    </row>
    <row r="2697" spans="1:7" x14ac:dyDescent="0.25">
      <c r="A2697" t="str">
        <f t="shared" si="193"/>
        <v>U8-31</v>
      </c>
      <c r="B2697" t="str">
        <f t="shared" si="194"/>
        <v>USB_DIR</v>
      </c>
      <c r="C2697" t="str">
        <f t="shared" si="195"/>
        <v>U8-USB_DIR</v>
      </c>
      <c r="D2697" t="str">
        <f t="shared" si="196"/>
        <v>U8-31</v>
      </c>
      <c r="E2697" t="s">
        <v>3911</v>
      </c>
      <c r="F2697">
        <v>31</v>
      </c>
      <c r="G2697" t="s">
        <v>2105</v>
      </c>
    </row>
    <row r="2698" spans="1:7" x14ac:dyDescent="0.25">
      <c r="A2698" t="str">
        <f t="shared" si="193"/>
        <v>U8-32</v>
      </c>
      <c r="B2698" t="str">
        <f t="shared" si="194"/>
        <v>1.8VD</v>
      </c>
      <c r="C2698" t="str">
        <f t="shared" si="195"/>
        <v>U8-1.8VD</v>
      </c>
      <c r="D2698" t="str">
        <f t="shared" si="196"/>
        <v>U8-32</v>
      </c>
      <c r="E2698" t="s">
        <v>3911</v>
      </c>
      <c r="F2698">
        <v>32</v>
      </c>
      <c r="G2698" t="s">
        <v>320</v>
      </c>
    </row>
    <row r="2699" spans="1:7" x14ac:dyDescent="0.25">
      <c r="A2699" t="str">
        <f t="shared" si="193"/>
        <v>U8-33</v>
      </c>
      <c r="B2699" t="str">
        <f t="shared" si="194"/>
        <v>GND</v>
      </c>
      <c r="C2699" t="str">
        <f t="shared" si="195"/>
        <v>U8-GND</v>
      </c>
      <c r="D2699" t="str">
        <f t="shared" si="196"/>
        <v>U8-33</v>
      </c>
      <c r="E2699" t="s">
        <v>3911</v>
      </c>
      <c r="F2699">
        <v>33</v>
      </c>
      <c r="G2699" t="s">
        <v>294</v>
      </c>
    </row>
    <row r="2700" spans="1:7" x14ac:dyDescent="0.25">
      <c r="A2700" t="str">
        <f t="shared" si="193"/>
        <v>U9-1</v>
      </c>
      <c r="B2700" t="str">
        <f t="shared" si="194"/>
        <v>GND</v>
      </c>
      <c r="C2700" t="str">
        <f t="shared" si="195"/>
        <v>U9-GND</v>
      </c>
      <c r="D2700" t="str">
        <f t="shared" si="196"/>
        <v>U9-1</v>
      </c>
      <c r="E2700" t="s">
        <v>3917</v>
      </c>
      <c r="F2700">
        <v>1</v>
      </c>
      <c r="G2700" t="s">
        <v>294</v>
      </c>
    </row>
    <row r="2701" spans="1:7" x14ac:dyDescent="0.25">
      <c r="A2701" t="str">
        <f t="shared" si="193"/>
        <v>U9-2</v>
      </c>
      <c r="B2701" t="str">
        <f t="shared" si="194"/>
        <v>USB_D3_P</v>
      </c>
      <c r="C2701" t="str">
        <f t="shared" si="195"/>
        <v>U9-USB_D3_P</v>
      </c>
      <c r="D2701" t="str">
        <f t="shared" si="196"/>
        <v>U9-2</v>
      </c>
      <c r="E2701" t="s">
        <v>3917</v>
      </c>
      <c r="F2701">
        <v>2</v>
      </c>
      <c r="G2701" t="s">
        <v>1805</v>
      </c>
    </row>
    <row r="2702" spans="1:7" x14ac:dyDescent="0.25">
      <c r="A2702" t="str">
        <f t="shared" si="193"/>
        <v>U9-3</v>
      </c>
      <c r="B2702" t="str">
        <f t="shared" si="194"/>
        <v>USB_D3_N</v>
      </c>
      <c r="C2702" t="str">
        <f t="shared" si="195"/>
        <v>U9-USB_D3_N</v>
      </c>
      <c r="D2702" t="str">
        <f t="shared" si="196"/>
        <v>U9-3</v>
      </c>
      <c r="E2702" t="s">
        <v>3917</v>
      </c>
      <c r="F2702">
        <v>3</v>
      </c>
      <c r="G2702" t="s">
        <v>1803</v>
      </c>
    </row>
    <row r="2703" spans="1:7" x14ac:dyDescent="0.25">
      <c r="A2703" t="str">
        <f t="shared" si="193"/>
        <v>U9-4</v>
      </c>
      <c r="B2703" t="str">
        <f t="shared" si="194"/>
        <v>VBUS3</v>
      </c>
      <c r="C2703" t="str">
        <f t="shared" si="195"/>
        <v>U9-VBUS3</v>
      </c>
      <c r="D2703" t="str">
        <f t="shared" si="196"/>
        <v>U9-4</v>
      </c>
      <c r="E2703" t="s">
        <v>3917</v>
      </c>
      <c r="F2703">
        <v>4</v>
      </c>
      <c r="G2703" t="s">
        <v>1801</v>
      </c>
    </row>
    <row r="2704" spans="1:7" x14ac:dyDescent="0.25">
      <c r="A2704" t="str">
        <f t="shared" si="193"/>
        <v>U10-1</v>
      </c>
      <c r="B2704" t="str">
        <f t="shared" si="194"/>
        <v>3.3V</v>
      </c>
      <c r="C2704" t="str">
        <f t="shared" si="195"/>
        <v>U10-3.3V</v>
      </c>
      <c r="D2704" t="str">
        <f t="shared" si="196"/>
        <v>U10-1</v>
      </c>
      <c r="E2704" t="s">
        <v>3918</v>
      </c>
      <c r="F2704">
        <v>1</v>
      </c>
      <c r="G2704" t="s">
        <v>358</v>
      </c>
    </row>
    <row r="2705" spans="1:7" x14ac:dyDescent="0.25">
      <c r="A2705" t="str">
        <f t="shared" si="193"/>
        <v>U10-2</v>
      </c>
      <c r="B2705" t="str">
        <f t="shared" si="194"/>
        <v>CKIN2_P</v>
      </c>
      <c r="C2705" t="str">
        <f t="shared" si="195"/>
        <v>U10-CKIN2_P</v>
      </c>
      <c r="D2705" t="str">
        <f t="shared" si="196"/>
        <v>U10-2</v>
      </c>
      <c r="E2705" t="s">
        <v>3918</v>
      </c>
      <c r="F2705">
        <v>2</v>
      </c>
      <c r="G2705" t="s">
        <v>532</v>
      </c>
    </row>
    <row r="2706" spans="1:7" x14ac:dyDescent="0.25">
      <c r="A2706" t="str">
        <f t="shared" si="193"/>
        <v>U10-3</v>
      </c>
      <c r="B2706" t="str">
        <f t="shared" si="194"/>
        <v>CKIN2_N</v>
      </c>
      <c r="C2706" t="str">
        <f t="shared" si="195"/>
        <v>U10-CKIN2_N</v>
      </c>
      <c r="D2706" t="str">
        <f t="shared" si="196"/>
        <v>U10-3</v>
      </c>
      <c r="E2706" t="s">
        <v>3918</v>
      </c>
      <c r="F2706">
        <v>3</v>
      </c>
      <c r="G2706" t="s">
        <v>529</v>
      </c>
    </row>
    <row r="2707" spans="1:7" x14ac:dyDescent="0.25">
      <c r="A2707" t="str">
        <f t="shared" si="193"/>
        <v>U10-4</v>
      </c>
      <c r="B2707" t="str">
        <f t="shared" si="194"/>
        <v>3.3V</v>
      </c>
      <c r="C2707" t="str">
        <f t="shared" si="195"/>
        <v>U10-3.3V</v>
      </c>
      <c r="D2707" t="str">
        <f t="shared" si="196"/>
        <v>U10-4</v>
      </c>
      <c r="E2707" t="s">
        <v>3918</v>
      </c>
      <c r="F2707">
        <v>4</v>
      </c>
      <c r="G2707" t="s">
        <v>358</v>
      </c>
    </row>
    <row r="2708" spans="1:7" x14ac:dyDescent="0.25">
      <c r="A2708" t="str">
        <f t="shared" si="193"/>
        <v>U10-5</v>
      </c>
      <c r="B2708" t="str">
        <f t="shared" si="194"/>
        <v>PLL_CLKIN1_XA</v>
      </c>
      <c r="C2708" t="str">
        <f t="shared" si="195"/>
        <v>U10-PLL_CLKIN1_XA</v>
      </c>
      <c r="D2708" t="str">
        <f t="shared" si="196"/>
        <v>U10-5</v>
      </c>
      <c r="E2708" t="s">
        <v>3918</v>
      </c>
      <c r="F2708">
        <v>5</v>
      </c>
      <c r="G2708" t="s">
        <v>1983</v>
      </c>
    </row>
    <row r="2709" spans="1:7" x14ac:dyDescent="0.25">
      <c r="A2709" t="str">
        <f t="shared" si="193"/>
        <v>U10-6</v>
      </c>
      <c r="B2709" t="str">
        <f t="shared" si="194"/>
        <v>PLL_CLKIN1_XB</v>
      </c>
      <c r="C2709" t="str">
        <f t="shared" si="195"/>
        <v>U10-PLL_CLKIN1_XB</v>
      </c>
      <c r="D2709" t="str">
        <f t="shared" si="196"/>
        <v>U10-6</v>
      </c>
      <c r="E2709" t="s">
        <v>3918</v>
      </c>
      <c r="F2709">
        <v>6</v>
      </c>
      <c r="G2709" t="s">
        <v>1985</v>
      </c>
    </row>
    <row r="2710" spans="1:7" x14ac:dyDescent="0.25">
      <c r="A2710" t="str">
        <f t="shared" si="193"/>
        <v>U10-7</v>
      </c>
      <c r="B2710" t="str">
        <f t="shared" si="194"/>
        <v>PLL_CKIN3_P</v>
      </c>
      <c r="C2710" t="str">
        <f t="shared" si="195"/>
        <v>U10-PLL_CKIN3_P</v>
      </c>
      <c r="D2710" t="str">
        <f t="shared" si="196"/>
        <v>U10-7</v>
      </c>
      <c r="E2710" t="s">
        <v>3918</v>
      </c>
      <c r="F2710">
        <v>7</v>
      </c>
      <c r="G2710" t="s">
        <v>1982</v>
      </c>
    </row>
    <row r="2711" spans="1:7" x14ac:dyDescent="0.25">
      <c r="A2711" t="str">
        <f t="shared" si="193"/>
        <v>U10-8</v>
      </c>
      <c r="B2711" t="str">
        <f t="shared" si="194"/>
        <v>PLL_CKIN3_N</v>
      </c>
      <c r="C2711" t="str">
        <f t="shared" si="195"/>
        <v>U10-PLL_CKIN3_N</v>
      </c>
      <c r="D2711" t="str">
        <f t="shared" si="196"/>
        <v>U10-8</v>
      </c>
      <c r="E2711" t="s">
        <v>3918</v>
      </c>
      <c r="F2711">
        <v>8</v>
      </c>
      <c r="G2711" t="s">
        <v>1980</v>
      </c>
    </row>
    <row r="2712" spans="1:7" x14ac:dyDescent="0.25">
      <c r="A2712" t="str">
        <f t="shared" si="193"/>
        <v>U10-9</v>
      </c>
      <c r="B2712" t="str">
        <f t="shared" si="194"/>
        <v>VDDA_PLL</v>
      </c>
      <c r="C2712" t="str">
        <f t="shared" si="195"/>
        <v>U10-VDDA_PLL</v>
      </c>
      <c r="D2712" t="str">
        <f t="shared" si="196"/>
        <v>U10-9</v>
      </c>
      <c r="E2712" t="s">
        <v>3918</v>
      </c>
      <c r="F2712">
        <v>9</v>
      </c>
      <c r="G2712" t="s">
        <v>2230</v>
      </c>
    </row>
    <row r="2713" spans="1:7" x14ac:dyDescent="0.25">
      <c r="A2713" t="str">
        <f t="shared" si="193"/>
        <v>U10-10</v>
      </c>
      <c r="B2713" t="str">
        <f t="shared" si="194"/>
        <v>PLL_INPUT1</v>
      </c>
      <c r="C2713" t="str">
        <f t="shared" si="195"/>
        <v>U10-PLL_INPUT1</v>
      </c>
      <c r="D2713" t="str">
        <f t="shared" si="196"/>
        <v>U10-10</v>
      </c>
      <c r="E2713" t="s">
        <v>3918</v>
      </c>
      <c r="F2713">
        <v>10</v>
      </c>
      <c r="G2713" t="s">
        <v>1988</v>
      </c>
    </row>
    <row r="2714" spans="1:7" x14ac:dyDescent="0.25">
      <c r="A2714" t="str">
        <f t="shared" si="193"/>
        <v>U10-11</v>
      </c>
      <c r="B2714" t="str">
        <f t="shared" si="194"/>
        <v>PLL_INPUT2</v>
      </c>
      <c r="C2714" t="str">
        <f t="shared" si="195"/>
        <v>U10-PLL_INPUT2</v>
      </c>
      <c r="D2714" t="str">
        <f t="shared" si="196"/>
        <v>U10-11</v>
      </c>
      <c r="E2714" t="s">
        <v>3918</v>
      </c>
      <c r="F2714">
        <v>11</v>
      </c>
      <c r="G2714" t="s">
        <v>1990</v>
      </c>
    </row>
    <row r="2715" spans="1:7" x14ac:dyDescent="0.25">
      <c r="A2715" t="str">
        <f t="shared" si="193"/>
        <v>U10-12</v>
      </c>
      <c r="B2715" t="str">
        <f t="shared" si="194"/>
        <v>PLL_INPUT3</v>
      </c>
      <c r="C2715" t="str">
        <f t="shared" si="195"/>
        <v>U10-PLL_INPUT3</v>
      </c>
      <c r="D2715" t="str">
        <f t="shared" si="196"/>
        <v>U10-12</v>
      </c>
      <c r="E2715" t="s">
        <v>3918</v>
      </c>
      <c r="F2715">
        <v>12</v>
      </c>
      <c r="G2715" t="s">
        <v>1992</v>
      </c>
    </row>
    <row r="2716" spans="1:7" x14ac:dyDescent="0.25">
      <c r="A2716" t="str">
        <f t="shared" si="193"/>
        <v>U10-13</v>
      </c>
      <c r="B2716" t="str">
        <f t="shared" si="194"/>
        <v>I2C_SCL</v>
      </c>
      <c r="C2716" t="str">
        <f t="shared" si="195"/>
        <v>U10-I2C_SCL</v>
      </c>
      <c r="D2716" t="str">
        <f t="shared" si="196"/>
        <v>U10-13</v>
      </c>
      <c r="E2716" t="s">
        <v>3918</v>
      </c>
      <c r="F2716">
        <v>13</v>
      </c>
      <c r="G2716" t="s">
        <v>1262</v>
      </c>
    </row>
    <row r="2717" spans="1:7" x14ac:dyDescent="0.25">
      <c r="A2717" t="str">
        <f t="shared" si="193"/>
        <v>U10-14</v>
      </c>
      <c r="B2717" t="str">
        <f t="shared" si="194"/>
        <v>I2C_SDA</v>
      </c>
      <c r="C2717" t="str">
        <f t="shared" si="195"/>
        <v>U10-I2C_SDA</v>
      </c>
      <c r="D2717" t="str">
        <f t="shared" si="196"/>
        <v>U10-14</v>
      </c>
      <c r="E2717" t="s">
        <v>3918</v>
      </c>
      <c r="F2717">
        <v>14</v>
      </c>
      <c r="G2717" t="s">
        <v>1265</v>
      </c>
    </row>
    <row r="2718" spans="1:7" x14ac:dyDescent="0.25">
      <c r="A2718" t="str">
        <f t="shared" si="193"/>
        <v>U10-15</v>
      </c>
      <c r="B2718" t="str">
        <f t="shared" si="194"/>
        <v>CK0_N</v>
      </c>
      <c r="C2718" t="str">
        <f t="shared" si="195"/>
        <v>U10-CK0_N</v>
      </c>
      <c r="D2718" t="str">
        <f t="shared" si="196"/>
        <v>U10-15</v>
      </c>
      <c r="E2718" t="s">
        <v>3918</v>
      </c>
      <c r="F2718">
        <v>15</v>
      </c>
      <c r="G2718" t="s">
        <v>478</v>
      </c>
    </row>
    <row r="2719" spans="1:7" x14ac:dyDescent="0.25">
      <c r="A2719" t="str">
        <f t="shared" si="193"/>
        <v>U10-16</v>
      </c>
      <c r="B2719" t="str">
        <f t="shared" si="194"/>
        <v>CK0_P</v>
      </c>
      <c r="C2719" t="str">
        <f t="shared" si="195"/>
        <v>U10-CK0_P</v>
      </c>
      <c r="D2719" t="str">
        <f t="shared" si="196"/>
        <v>U10-16</v>
      </c>
      <c r="E2719" t="s">
        <v>3918</v>
      </c>
      <c r="F2719">
        <v>16</v>
      </c>
      <c r="G2719" t="s">
        <v>480</v>
      </c>
    </row>
    <row r="2720" spans="1:7" x14ac:dyDescent="0.25">
      <c r="A2720" t="str">
        <f t="shared" si="193"/>
        <v>U10-17</v>
      </c>
      <c r="B2720" t="str">
        <f t="shared" si="194"/>
        <v>NetC29_1</v>
      </c>
      <c r="C2720" t="str">
        <f t="shared" si="195"/>
        <v>U10-NetC29_1</v>
      </c>
      <c r="D2720" t="str">
        <f t="shared" si="196"/>
        <v>U10-17</v>
      </c>
      <c r="E2720" t="s">
        <v>3918</v>
      </c>
      <c r="F2720">
        <v>17</v>
      </c>
      <c r="G2720" t="s">
        <v>1699</v>
      </c>
    </row>
    <row r="2721" spans="1:7" x14ac:dyDescent="0.25">
      <c r="A2721" t="str">
        <f t="shared" si="193"/>
        <v>U10-18</v>
      </c>
      <c r="B2721" t="str">
        <f t="shared" si="194"/>
        <v>CK1_N</v>
      </c>
      <c r="C2721" t="str">
        <f t="shared" si="195"/>
        <v>U10-CK1_N</v>
      </c>
      <c r="D2721" t="str">
        <f t="shared" si="196"/>
        <v>U10-18</v>
      </c>
      <c r="E2721" t="s">
        <v>3918</v>
      </c>
      <c r="F2721">
        <v>18</v>
      </c>
      <c r="G2721" t="s">
        <v>487</v>
      </c>
    </row>
    <row r="2722" spans="1:7" x14ac:dyDescent="0.25">
      <c r="A2722" t="str">
        <f t="shared" si="193"/>
        <v>U10-19</v>
      </c>
      <c r="B2722" t="str">
        <f t="shared" si="194"/>
        <v>CK1_P</v>
      </c>
      <c r="C2722" t="str">
        <f t="shared" si="195"/>
        <v>U10-CK1_P</v>
      </c>
      <c r="D2722" t="str">
        <f t="shared" si="196"/>
        <v>U10-19</v>
      </c>
      <c r="E2722" t="s">
        <v>3918</v>
      </c>
      <c r="F2722">
        <v>19</v>
      </c>
      <c r="G2722" t="s">
        <v>490</v>
      </c>
    </row>
    <row r="2723" spans="1:7" x14ac:dyDescent="0.25">
      <c r="A2723" t="str">
        <f t="shared" si="193"/>
        <v>U10-20</v>
      </c>
      <c r="B2723" t="str">
        <f t="shared" si="194"/>
        <v>NetC29_1</v>
      </c>
      <c r="C2723" t="str">
        <f t="shared" si="195"/>
        <v>U10-NetC29_1</v>
      </c>
      <c r="D2723" t="str">
        <f t="shared" si="196"/>
        <v>U10-20</v>
      </c>
      <c r="E2723" t="s">
        <v>3918</v>
      </c>
      <c r="F2723">
        <v>20</v>
      </c>
      <c r="G2723" t="s">
        <v>1699</v>
      </c>
    </row>
    <row r="2724" spans="1:7" x14ac:dyDescent="0.25">
      <c r="A2724" t="str">
        <f t="shared" si="193"/>
        <v>U10-21</v>
      </c>
      <c r="B2724" t="str">
        <f t="shared" si="194"/>
        <v>CK2_N</v>
      </c>
      <c r="C2724" t="str">
        <f t="shared" si="195"/>
        <v>U10-CK2_N</v>
      </c>
      <c r="D2724" t="str">
        <f t="shared" si="196"/>
        <v>U10-21</v>
      </c>
      <c r="E2724" t="s">
        <v>3918</v>
      </c>
      <c r="F2724">
        <v>21</v>
      </c>
      <c r="G2724" t="s">
        <v>493</v>
      </c>
    </row>
    <row r="2725" spans="1:7" x14ac:dyDescent="0.25">
      <c r="A2725" t="str">
        <f t="shared" si="193"/>
        <v>U10-22</v>
      </c>
      <c r="B2725" t="str">
        <f t="shared" si="194"/>
        <v>CK2_P</v>
      </c>
      <c r="C2725" t="str">
        <f t="shared" si="195"/>
        <v>U10-CK2_P</v>
      </c>
      <c r="D2725" t="str">
        <f t="shared" si="196"/>
        <v>U10-22</v>
      </c>
      <c r="E2725" t="s">
        <v>3918</v>
      </c>
      <c r="F2725">
        <v>22</v>
      </c>
      <c r="G2725" t="s">
        <v>496</v>
      </c>
    </row>
    <row r="2726" spans="1:7" x14ac:dyDescent="0.25">
      <c r="A2726" t="str">
        <f t="shared" si="193"/>
        <v>U10-23</v>
      </c>
      <c r="B2726" t="str">
        <f t="shared" si="194"/>
        <v>PLL_INPUT4</v>
      </c>
      <c r="C2726" t="str">
        <f t="shared" si="195"/>
        <v>U10-PLL_INPUT4</v>
      </c>
      <c r="D2726" t="str">
        <f t="shared" si="196"/>
        <v>U10-23</v>
      </c>
      <c r="E2726" t="s">
        <v>3918</v>
      </c>
      <c r="F2726">
        <v>23</v>
      </c>
      <c r="G2726" t="s">
        <v>1993</v>
      </c>
    </row>
    <row r="2727" spans="1:7" x14ac:dyDescent="0.25">
      <c r="A2727" t="str">
        <f t="shared" si="193"/>
        <v>U10-24</v>
      </c>
      <c r="B2727" t="str">
        <f t="shared" si="194"/>
        <v>NetC29_1</v>
      </c>
      <c r="C2727" t="str">
        <f t="shared" si="195"/>
        <v>U10-NetC29_1</v>
      </c>
      <c r="D2727" t="str">
        <f t="shared" si="196"/>
        <v>U10-24</v>
      </c>
      <c r="E2727" t="s">
        <v>3918</v>
      </c>
      <c r="F2727">
        <v>24</v>
      </c>
      <c r="G2727" t="s">
        <v>1699</v>
      </c>
    </row>
    <row r="2728" spans="1:7" x14ac:dyDescent="0.25">
      <c r="A2728" t="str">
        <f t="shared" si="193"/>
        <v>U10-25</v>
      </c>
      <c r="B2728" t="str">
        <f t="shared" si="194"/>
        <v>CK3_N</v>
      </c>
      <c r="C2728" t="str">
        <f t="shared" si="195"/>
        <v>U10-CK3_N</v>
      </c>
      <c r="D2728" t="str">
        <f t="shared" si="196"/>
        <v>U10-25</v>
      </c>
      <c r="E2728" t="s">
        <v>3918</v>
      </c>
      <c r="F2728">
        <v>25</v>
      </c>
      <c r="G2728" t="s">
        <v>499</v>
      </c>
    </row>
    <row r="2729" spans="1:7" x14ac:dyDescent="0.25">
      <c r="A2729" t="str">
        <f t="shared" si="193"/>
        <v>U10-26</v>
      </c>
      <c r="B2729" t="str">
        <f t="shared" si="194"/>
        <v>CK3_P</v>
      </c>
      <c r="C2729" t="str">
        <f t="shared" si="195"/>
        <v>U10-CK3_P</v>
      </c>
      <c r="D2729" t="str">
        <f t="shared" si="196"/>
        <v>U10-26</v>
      </c>
      <c r="E2729" t="s">
        <v>3918</v>
      </c>
      <c r="F2729">
        <v>26</v>
      </c>
      <c r="G2729" t="s">
        <v>502</v>
      </c>
    </row>
    <row r="2730" spans="1:7" x14ac:dyDescent="0.25">
      <c r="A2730" t="str">
        <f t="shared" si="193"/>
        <v>U10-27</v>
      </c>
      <c r="B2730" t="str">
        <f t="shared" si="194"/>
        <v>NetU10_27</v>
      </c>
      <c r="C2730" t="str">
        <f t="shared" si="195"/>
        <v>U10-NetU10_27</v>
      </c>
      <c r="D2730" t="str">
        <f t="shared" si="196"/>
        <v>U10-27</v>
      </c>
      <c r="E2730" t="s">
        <v>3918</v>
      </c>
      <c r="F2730">
        <v>27</v>
      </c>
      <c r="G2730" t="s">
        <v>3919</v>
      </c>
    </row>
    <row r="2731" spans="1:7" x14ac:dyDescent="0.25">
      <c r="A2731" t="str">
        <f t="shared" si="193"/>
        <v>U10-28</v>
      </c>
      <c r="B2731" t="str">
        <f t="shared" si="194"/>
        <v>NetU10_28</v>
      </c>
      <c r="C2731" t="str">
        <f t="shared" si="195"/>
        <v>U10-NetU10_28</v>
      </c>
      <c r="D2731" t="str">
        <f t="shared" si="196"/>
        <v>U10-28</v>
      </c>
      <c r="E2731" t="s">
        <v>3918</v>
      </c>
      <c r="F2731">
        <v>28</v>
      </c>
      <c r="G2731" t="s">
        <v>3920</v>
      </c>
    </row>
    <row r="2732" spans="1:7" x14ac:dyDescent="0.25">
      <c r="A2732" t="str">
        <f t="shared" si="193"/>
        <v>U10-29</v>
      </c>
      <c r="B2732" t="str">
        <f t="shared" si="194"/>
        <v>NetU10_29</v>
      </c>
      <c r="C2732" t="str">
        <f t="shared" si="195"/>
        <v>U10-NetU10_29</v>
      </c>
      <c r="D2732" t="str">
        <f t="shared" si="196"/>
        <v>U10-29</v>
      </c>
      <c r="E2732" t="s">
        <v>3918</v>
      </c>
      <c r="F2732">
        <v>29</v>
      </c>
      <c r="G2732" t="s">
        <v>3921</v>
      </c>
    </row>
    <row r="2733" spans="1:7" x14ac:dyDescent="0.25">
      <c r="A2733" t="str">
        <f t="shared" si="193"/>
        <v>U10-30</v>
      </c>
      <c r="B2733" t="str">
        <f t="shared" si="194"/>
        <v>NetU10_30</v>
      </c>
      <c r="C2733" t="str">
        <f t="shared" si="195"/>
        <v>U10-NetU10_30</v>
      </c>
      <c r="D2733" t="str">
        <f t="shared" si="196"/>
        <v>U10-30</v>
      </c>
      <c r="E2733" t="s">
        <v>3918</v>
      </c>
      <c r="F2733">
        <v>30</v>
      </c>
      <c r="G2733" t="s">
        <v>3922</v>
      </c>
    </row>
    <row r="2734" spans="1:7" x14ac:dyDescent="0.25">
      <c r="A2734" t="str">
        <f t="shared" si="193"/>
        <v>U10-31</v>
      </c>
      <c r="B2734" t="str">
        <f t="shared" si="194"/>
        <v>CK6_N</v>
      </c>
      <c r="C2734" t="str">
        <f t="shared" si="195"/>
        <v>U10-CK6_N</v>
      </c>
      <c r="D2734" t="str">
        <f t="shared" si="196"/>
        <v>U10-31</v>
      </c>
      <c r="E2734" t="s">
        <v>3918</v>
      </c>
      <c r="F2734">
        <v>31</v>
      </c>
      <c r="G2734" t="s">
        <v>505</v>
      </c>
    </row>
    <row r="2735" spans="1:7" x14ac:dyDescent="0.25">
      <c r="A2735" t="str">
        <f t="shared" si="193"/>
        <v>U10-32</v>
      </c>
      <c r="B2735" t="str">
        <f t="shared" si="194"/>
        <v>CK6_P</v>
      </c>
      <c r="C2735" t="str">
        <f t="shared" si="195"/>
        <v>U10-CK6_P</v>
      </c>
      <c r="D2735" t="str">
        <f t="shared" si="196"/>
        <v>U10-32</v>
      </c>
      <c r="E2735" t="s">
        <v>3918</v>
      </c>
      <c r="F2735">
        <v>32</v>
      </c>
      <c r="G2735" t="s">
        <v>508</v>
      </c>
    </row>
    <row r="2736" spans="1:7" x14ac:dyDescent="0.25">
      <c r="A2736" t="str">
        <f t="shared" si="193"/>
        <v>U10-33</v>
      </c>
      <c r="B2736" t="str">
        <f t="shared" si="194"/>
        <v>CK7_N</v>
      </c>
      <c r="C2736" t="str">
        <f t="shared" si="195"/>
        <v>U10-CK7_N</v>
      </c>
      <c r="D2736" t="str">
        <f t="shared" si="196"/>
        <v>U10-33</v>
      </c>
      <c r="E2736" t="s">
        <v>3918</v>
      </c>
      <c r="F2736">
        <v>33</v>
      </c>
      <c r="G2736" t="s">
        <v>511</v>
      </c>
    </row>
    <row r="2737" spans="1:7" x14ac:dyDescent="0.25">
      <c r="A2737" t="str">
        <f t="shared" si="193"/>
        <v>U10-34</v>
      </c>
      <c r="B2737" t="str">
        <f t="shared" si="194"/>
        <v>CK7_P</v>
      </c>
      <c r="C2737" t="str">
        <f t="shared" si="195"/>
        <v>U10-CK7_P</v>
      </c>
      <c r="D2737" t="str">
        <f t="shared" si="196"/>
        <v>U10-34</v>
      </c>
      <c r="E2737" t="s">
        <v>3918</v>
      </c>
      <c r="F2737">
        <v>34</v>
      </c>
      <c r="G2737" t="s">
        <v>514</v>
      </c>
    </row>
    <row r="2738" spans="1:7" x14ac:dyDescent="0.25">
      <c r="A2738" t="str">
        <f t="shared" si="193"/>
        <v>U10-35</v>
      </c>
      <c r="B2738" t="str">
        <f t="shared" si="194"/>
        <v>CK8_N</v>
      </c>
      <c r="C2738" t="str">
        <f t="shared" si="195"/>
        <v>U10-CK8_N</v>
      </c>
      <c r="D2738" t="str">
        <f t="shared" si="196"/>
        <v>U10-35</v>
      </c>
      <c r="E2738" t="s">
        <v>3918</v>
      </c>
      <c r="F2738">
        <v>35</v>
      </c>
      <c r="G2738" t="s">
        <v>517</v>
      </c>
    </row>
    <row r="2739" spans="1:7" x14ac:dyDescent="0.25">
      <c r="A2739" t="str">
        <f t="shared" si="193"/>
        <v>U10-36</v>
      </c>
      <c r="B2739" t="str">
        <f t="shared" si="194"/>
        <v>CK8_P</v>
      </c>
      <c r="C2739" t="str">
        <f t="shared" si="195"/>
        <v>U10-CK8_P</v>
      </c>
      <c r="D2739" t="str">
        <f t="shared" si="196"/>
        <v>U10-36</v>
      </c>
      <c r="E2739" t="s">
        <v>3918</v>
      </c>
      <c r="F2739">
        <v>36</v>
      </c>
      <c r="G2739" t="s">
        <v>520</v>
      </c>
    </row>
    <row r="2740" spans="1:7" x14ac:dyDescent="0.25">
      <c r="A2740" t="str">
        <f t="shared" si="193"/>
        <v>U10-37</v>
      </c>
      <c r="B2740" t="str">
        <f t="shared" si="194"/>
        <v>NetC29_1</v>
      </c>
      <c r="C2740" t="str">
        <f t="shared" si="195"/>
        <v>U10-NetC29_1</v>
      </c>
      <c r="D2740" t="str">
        <f t="shared" si="196"/>
        <v>U10-37</v>
      </c>
      <c r="E2740" t="s">
        <v>3918</v>
      </c>
      <c r="F2740">
        <v>37</v>
      </c>
      <c r="G2740" t="s">
        <v>1699</v>
      </c>
    </row>
    <row r="2741" spans="1:7" x14ac:dyDescent="0.25">
      <c r="A2741" t="str">
        <f t="shared" si="193"/>
        <v>U10-38</v>
      </c>
      <c r="B2741" t="str">
        <f t="shared" si="194"/>
        <v>PLL_INPUT5</v>
      </c>
      <c r="C2741" t="str">
        <f t="shared" si="195"/>
        <v>U10-PLL_INPUT5</v>
      </c>
      <c r="D2741" t="str">
        <f t="shared" si="196"/>
        <v>U10-38</v>
      </c>
      <c r="E2741" t="s">
        <v>3918</v>
      </c>
      <c r="F2741">
        <v>38</v>
      </c>
      <c r="G2741" t="s">
        <v>1994</v>
      </c>
    </row>
    <row r="2742" spans="1:7" x14ac:dyDescent="0.25">
      <c r="A2742" t="str">
        <f t="shared" si="193"/>
        <v>U10-39</v>
      </c>
      <c r="B2742" t="str">
        <f t="shared" si="194"/>
        <v>NetC29_1</v>
      </c>
      <c r="C2742" t="str">
        <f t="shared" si="195"/>
        <v>U10-NetC29_1</v>
      </c>
      <c r="D2742" t="str">
        <f t="shared" si="196"/>
        <v>U10-39</v>
      </c>
      <c r="E2742" t="s">
        <v>3918</v>
      </c>
      <c r="F2742">
        <v>39</v>
      </c>
      <c r="G2742" t="s">
        <v>1699</v>
      </c>
    </row>
    <row r="2743" spans="1:7" x14ac:dyDescent="0.25">
      <c r="A2743" t="str">
        <f t="shared" si="193"/>
        <v>U10-40</v>
      </c>
      <c r="B2743" t="str">
        <f t="shared" si="194"/>
        <v>CK9_N</v>
      </c>
      <c r="C2743" t="str">
        <f t="shared" si="195"/>
        <v>U10-CK9_N</v>
      </c>
      <c r="D2743" t="str">
        <f t="shared" si="196"/>
        <v>U10-40</v>
      </c>
      <c r="E2743" t="s">
        <v>3918</v>
      </c>
      <c r="F2743">
        <v>40</v>
      </c>
      <c r="G2743" t="s">
        <v>523</v>
      </c>
    </row>
    <row r="2744" spans="1:7" x14ac:dyDescent="0.25">
      <c r="A2744" t="str">
        <f t="shared" si="193"/>
        <v>U10-41</v>
      </c>
      <c r="B2744" t="str">
        <f t="shared" si="194"/>
        <v>CK9_P</v>
      </c>
      <c r="C2744" t="str">
        <f t="shared" si="195"/>
        <v>U10-CK9_P</v>
      </c>
      <c r="D2744" t="str">
        <f t="shared" si="196"/>
        <v>U10-41</v>
      </c>
      <c r="E2744" t="s">
        <v>3918</v>
      </c>
      <c r="F2744">
        <v>41</v>
      </c>
      <c r="G2744" t="s">
        <v>526</v>
      </c>
    </row>
    <row r="2745" spans="1:7" x14ac:dyDescent="0.25">
      <c r="A2745" t="str">
        <f t="shared" si="193"/>
        <v>U10-42</v>
      </c>
      <c r="B2745" t="str">
        <f t="shared" si="194"/>
        <v>PLL_INPUT6</v>
      </c>
      <c r="C2745" t="str">
        <f t="shared" si="195"/>
        <v>U10-PLL_INPUT6</v>
      </c>
      <c r="D2745" t="str">
        <f t="shared" si="196"/>
        <v>U10-42</v>
      </c>
      <c r="E2745" t="s">
        <v>3918</v>
      </c>
      <c r="F2745">
        <v>42</v>
      </c>
      <c r="G2745" t="s">
        <v>1995</v>
      </c>
    </row>
    <row r="2746" spans="1:7" x14ac:dyDescent="0.25">
      <c r="A2746" t="str">
        <f t="shared" si="193"/>
        <v>U10-43</v>
      </c>
      <c r="B2746" t="str">
        <f t="shared" si="194"/>
        <v>PLL_INPUT7</v>
      </c>
      <c r="C2746" t="str">
        <f t="shared" si="195"/>
        <v>U10-PLL_INPUT7</v>
      </c>
      <c r="D2746" t="str">
        <f t="shared" si="196"/>
        <v>U10-43</v>
      </c>
      <c r="E2746" t="s">
        <v>3918</v>
      </c>
      <c r="F2746">
        <v>43</v>
      </c>
      <c r="G2746" t="s">
        <v>1996</v>
      </c>
    </row>
    <row r="2747" spans="1:7" x14ac:dyDescent="0.25">
      <c r="A2747" t="str">
        <f t="shared" si="193"/>
        <v>U10-44</v>
      </c>
      <c r="B2747" t="str">
        <f t="shared" si="194"/>
        <v>NetC29_1</v>
      </c>
      <c r="C2747" t="str">
        <f t="shared" si="195"/>
        <v>U10-NetC29_1</v>
      </c>
      <c r="D2747" t="str">
        <f t="shared" si="196"/>
        <v>U10-44</v>
      </c>
      <c r="E2747" t="s">
        <v>3918</v>
      </c>
      <c r="F2747">
        <v>44</v>
      </c>
      <c r="G2747" t="s">
        <v>1699</v>
      </c>
    </row>
    <row r="2748" spans="1:7" x14ac:dyDescent="0.25">
      <c r="A2748" t="str">
        <f t="shared" si="193"/>
        <v>U10-45</v>
      </c>
      <c r="B2748" t="str">
        <f t="shared" si="194"/>
        <v>NetU10_45</v>
      </c>
      <c r="C2748" t="str">
        <f t="shared" si="195"/>
        <v>U10-NetU10_45</v>
      </c>
      <c r="D2748" t="str">
        <f t="shared" si="196"/>
        <v>U10-45</v>
      </c>
      <c r="E2748" t="s">
        <v>3918</v>
      </c>
      <c r="F2748">
        <v>45</v>
      </c>
      <c r="G2748" t="s">
        <v>3923</v>
      </c>
    </row>
    <row r="2749" spans="1:7" x14ac:dyDescent="0.25">
      <c r="A2749" t="str">
        <f t="shared" si="193"/>
        <v>U10-46</v>
      </c>
      <c r="B2749" t="str">
        <f t="shared" si="194"/>
        <v>NetU10_46</v>
      </c>
      <c r="C2749" t="str">
        <f t="shared" si="195"/>
        <v>U10-NetU10_46</v>
      </c>
      <c r="D2749" t="str">
        <f t="shared" si="196"/>
        <v>U10-46</v>
      </c>
      <c r="E2749" t="s">
        <v>3918</v>
      </c>
      <c r="F2749">
        <v>46</v>
      </c>
      <c r="G2749" t="s">
        <v>3924</v>
      </c>
    </row>
    <row r="2750" spans="1:7" x14ac:dyDescent="0.25">
      <c r="A2750" t="str">
        <f t="shared" si="193"/>
        <v>U10-47</v>
      </c>
      <c r="B2750" t="str">
        <f t="shared" si="194"/>
        <v>CK11_N</v>
      </c>
      <c r="C2750" t="str">
        <f t="shared" si="195"/>
        <v>U10-CK11_N</v>
      </c>
      <c r="D2750" t="str">
        <f t="shared" si="196"/>
        <v>U10-47</v>
      </c>
      <c r="E2750" t="s">
        <v>3918</v>
      </c>
      <c r="F2750">
        <v>47</v>
      </c>
      <c r="G2750" t="s">
        <v>482</v>
      </c>
    </row>
    <row r="2751" spans="1:7" x14ac:dyDescent="0.25">
      <c r="A2751" t="str">
        <f t="shared" si="193"/>
        <v>U10-48</v>
      </c>
      <c r="B2751" t="str">
        <f t="shared" si="194"/>
        <v>CK11_P</v>
      </c>
      <c r="C2751" t="str">
        <f t="shared" si="195"/>
        <v>U10-CK11_P</v>
      </c>
      <c r="D2751" t="str">
        <f t="shared" si="196"/>
        <v>U10-48</v>
      </c>
      <c r="E2751" t="s">
        <v>3918</v>
      </c>
      <c r="F2751">
        <v>48</v>
      </c>
      <c r="G2751" t="s">
        <v>484</v>
      </c>
    </row>
    <row r="2752" spans="1:7" x14ac:dyDescent="0.25">
      <c r="A2752" t="str">
        <f t="shared" si="193"/>
        <v>U10-49</v>
      </c>
      <c r="B2752" t="str">
        <f t="shared" si="194"/>
        <v>GND</v>
      </c>
      <c r="C2752" t="str">
        <f t="shared" si="195"/>
        <v>U10-GND</v>
      </c>
      <c r="D2752" t="str">
        <f t="shared" si="196"/>
        <v>U10-49</v>
      </c>
      <c r="E2752" t="s">
        <v>3918</v>
      </c>
      <c r="F2752">
        <v>49</v>
      </c>
      <c r="G2752" t="s">
        <v>294</v>
      </c>
    </row>
    <row r="2753" spans="1:7" x14ac:dyDescent="0.25">
      <c r="A2753" t="str">
        <f t="shared" si="193"/>
        <v>U11-1</v>
      </c>
      <c r="B2753" t="str">
        <f t="shared" si="194"/>
        <v>GND</v>
      </c>
      <c r="C2753" t="str">
        <f t="shared" si="195"/>
        <v>U11-GND</v>
      </c>
      <c r="D2753" t="str">
        <f t="shared" si="196"/>
        <v>U11-1</v>
      </c>
      <c r="E2753" t="s">
        <v>3925</v>
      </c>
      <c r="F2753">
        <v>1</v>
      </c>
      <c r="G2753" t="s">
        <v>294</v>
      </c>
    </row>
    <row r="2754" spans="1:7" x14ac:dyDescent="0.25">
      <c r="A2754" t="str">
        <f t="shared" si="193"/>
        <v>U11-2</v>
      </c>
      <c r="B2754" t="str">
        <f t="shared" si="194"/>
        <v>GND</v>
      </c>
      <c r="C2754" t="str">
        <f t="shared" si="195"/>
        <v>U11-GND</v>
      </c>
      <c r="D2754" t="str">
        <f t="shared" si="196"/>
        <v>U11-2</v>
      </c>
      <c r="E2754" t="s">
        <v>3925</v>
      </c>
      <c r="F2754">
        <v>2</v>
      </c>
      <c r="G2754" t="s">
        <v>294</v>
      </c>
    </row>
    <row r="2755" spans="1:7" x14ac:dyDescent="0.25">
      <c r="A2755" t="str">
        <f t="shared" si="193"/>
        <v>U11-3</v>
      </c>
      <c r="B2755" t="str">
        <f t="shared" si="194"/>
        <v>3.3V</v>
      </c>
      <c r="C2755" t="str">
        <f t="shared" si="195"/>
        <v>U11-3.3V</v>
      </c>
      <c r="D2755" t="str">
        <f t="shared" si="196"/>
        <v>U11-3</v>
      </c>
      <c r="E2755" t="s">
        <v>3925</v>
      </c>
      <c r="F2755">
        <v>3</v>
      </c>
      <c r="G2755" t="s">
        <v>358</v>
      </c>
    </row>
    <row r="2756" spans="1:7" x14ac:dyDescent="0.25">
      <c r="A2756" t="str">
        <f t="shared" si="193"/>
        <v>U11-4</v>
      </c>
      <c r="B2756" t="str">
        <f t="shared" si="194"/>
        <v>GND</v>
      </c>
      <c r="C2756" t="str">
        <f t="shared" si="195"/>
        <v>U11-GND</v>
      </c>
      <c r="D2756" t="str">
        <f t="shared" si="196"/>
        <v>U11-4</v>
      </c>
      <c r="E2756" t="s">
        <v>3925</v>
      </c>
      <c r="F2756">
        <v>4</v>
      </c>
      <c r="G2756" t="s">
        <v>294</v>
      </c>
    </row>
    <row r="2757" spans="1:7" x14ac:dyDescent="0.25">
      <c r="A2757" t="str">
        <f t="shared" si="193"/>
        <v>U11-5</v>
      </c>
      <c r="B2757" t="str">
        <f t="shared" si="194"/>
        <v>I2C_SDA</v>
      </c>
      <c r="C2757" t="str">
        <f t="shared" si="195"/>
        <v>U11-I2C_SDA</v>
      </c>
      <c r="D2757" t="str">
        <f t="shared" si="196"/>
        <v>U11-5</v>
      </c>
      <c r="E2757" t="s">
        <v>3925</v>
      </c>
      <c r="F2757">
        <v>5</v>
      </c>
      <c r="G2757" t="s">
        <v>1265</v>
      </c>
    </row>
    <row r="2758" spans="1:7" x14ac:dyDescent="0.25">
      <c r="A2758" t="str">
        <f t="shared" ref="A2758:A2821" si="197">$E2758&amp;"-"&amp;$F2758</f>
        <v>U11-6</v>
      </c>
      <c r="B2758" t="str">
        <f t="shared" ref="B2758:B2821" si="198">IF(OR(E2758=$A$2,E2758=$B$2,E2758=$C$2,E2758=$D$2),"--",G2758)</f>
        <v>I2C_SCL</v>
      </c>
      <c r="C2758" t="str">
        <f t="shared" ref="C2758:C2821" si="199">$E2758&amp;"-"&amp;$G2758</f>
        <v>U11-I2C_SCL</v>
      </c>
      <c r="D2758" t="str">
        <f t="shared" ref="D2758:D2821" si="200">A2758</f>
        <v>U11-6</v>
      </c>
      <c r="E2758" t="s">
        <v>3925</v>
      </c>
      <c r="F2758">
        <v>6</v>
      </c>
      <c r="G2758" t="s">
        <v>1262</v>
      </c>
    </row>
    <row r="2759" spans="1:7" x14ac:dyDescent="0.25">
      <c r="A2759" t="str">
        <f t="shared" si="197"/>
        <v>U11-7</v>
      </c>
      <c r="B2759" t="str">
        <f t="shared" si="198"/>
        <v>EE_WP</v>
      </c>
      <c r="C2759" t="str">
        <f t="shared" si="199"/>
        <v>U11-EE_WP</v>
      </c>
      <c r="D2759" t="str">
        <f t="shared" si="200"/>
        <v>U11-7</v>
      </c>
      <c r="E2759" t="s">
        <v>3925</v>
      </c>
      <c r="F2759">
        <v>7</v>
      </c>
      <c r="G2759" t="s">
        <v>891</v>
      </c>
    </row>
    <row r="2760" spans="1:7" x14ac:dyDescent="0.25">
      <c r="A2760" t="str">
        <f t="shared" si="197"/>
        <v>U11-8</v>
      </c>
      <c r="B2760" t="str">
        <f t="shared" si="198"/>
        <v>3.3V</v>
      </c>
      <c r="C2760" t="str">
        <f t="shared" si="199"/>
        <v>U11-3.3V</v>
      </c>
      <c r="D2760" t="str">
        <f t="shared" si="200"/>
        <v>U11-8</v>
      </c>
      <c r="E2760" t="s">
        <v>3925</v>
      </c>
      <c r="F2760">
        <v>8</v>
      </c>
      <c r="G2760" t="s">
        <v>358</v>
      </c>
    </row>
    <row r="2761" spans="1:7" x14ac:dyDescent="0.25">
      <c r="A2761" t="str">
        <f t="shared" si="197"/>
        <v>U12-A1</v>
      </c>
      <c r="B2761" t="str">
        <f t="shared" si="198"/>
        <v>NetU12_A1</v>
      </c>
      <c r="C2761" t="str">
        <f t="shared" si="199"/>
        <v>U12-NetU12_A1</v>
      </c>
      <c r="D2761" t="str">
        <f t="shared" si="200"/>
        <v>U12-A1</v>
      </c>
      <c r="E2761" t="s">
        <v>3926</v>
      </c>
      <c r="F2761" t="s">
        <v>285</v>
      </c>
      <c r="G2761" t="s">
        <v>3927</v>
      </c>
    </row>
    <row r="2762" spans="1:7" x14ac:dyDescent="0.25">
      <c r="A2762" t="str">
        <f t="shared" si="197"/>
        <v>U12-A2</v>
      </c>
      <c r="B2762" t="str">
        <f t="shared" si="198"/>
        <v>NetU12_A2</v>
      </c>
      <c r="C2762" t="str">
        <f t="shared" si="199"/>
        <v>U12-NetU12_A2</v>
      </c>
      <c r="D2762" t="str">
        <f t="shared" si="200"/>
        <v>U12-A2</v>
      </c>
      <c r="E2762" t="s">
        <v>3926</v>
      </c>
      <c r="F2762" t="s">
        <v>289</v>
      </c>
      <c r="G2762" t="s">
        <v>3928</v>
      </c>
    </row>
    <row r="2763" spans="1:7" x14ac:dyDescent="0.25">
      <c r="A2763" t="str">
        <f t="shared" si="197"/>
        <v>U12-A3</v>
      </c>
      <c r="B2763" t="str">
        <f t="shared" si="198"/>
        <v>GND</v>
      </c>
      <c r="C2763" t="str">
        <f t="shared" si="199"/>
        <v>U12-GND</v>
      </c>
      <c r="D2763" t="str">
        <f t="shared" si="200"/>
        <v>U12-A3</v>
      </c>
      <c r="E2763" t="s">
        <v>3926</v>
      </c>
      <c r="F2763" t="s">
        <v>292</v>
      </c>
      <c r="G2763" t="s">
        <v>294</v>
      </c>
    </row>
    <row r="2764" spans="1:7" x14ac:dyDescent="0.25">
      <c r="A2764" t="str">
        <f t="shared" si="197"/>
        <v>U12-A4</v>
      </c>
      <c r="B2764" t="str">
        <f t="shared" si="198"/>
        <v>1.1V_LPDDR4</v>
      </c>
      <c r="C2764" t="str">
        <f t="shared" si="199"/>
        <v>U12-1.1V_LPDDR4</v>
      </c>
      <c r="D2764" t="str">
        <f t="shared" si="200"/>
        <v>U12-A4</v>
      </c>
      <c r="E2764" t="s">
        <v>3926</v>
      </c>
      <c r="F2764" t="s">
        <v>293</v>
      </c>
      <c r="G2764" t="s">
        <v>309</v>
      </c>
    </row>
    <row r="2765" spans="1:7" x14ac:dyDescent="0.25">
      <c r="A2765" t="str">
        <f t="shared" si="197"/>
        <v>U12-A5</v>
      </c>
      <c r="B2765" t="str">
        <f t="shared" si="198"/>
        <v>LPDDR4B_ZQA0</v>
      </c>
      <c r="C2765" t="str">
        <f t="shared" si="199"/>
        <v>U12-LPDDR4B_ZQA0</v>
      </c>
      <c r="D2765" t="str">
        <f t="shared" si="200"/>
        <v>U12-A5</v>
      </c>
      <c r="E2765" t="s">
        <v>3926</v>
      </c>
      <c r="F2765" t="s">
        <v>296</v>
      </c>
      <c r="G2765" t="s">
        <v>1597</v>
      </c>
    </row>
    <row r="2766" spans="1:7" x14ac:dyDescent="0.25">
      <c r="A2766" t="str">
        <f t="shared" si="197"/>
        <v>U12-A8</v>
      </c>
      <c r="B2766" t="str">
        <f t="shared" si="198"/>
        <v>LPDDR4B_ZQA1</v>
      </c>
      <c r="C2766" t="str">
        <f t="shared" si="199"/>
        <v>U12-LPDDR4B_ZQA1</v>
      </c>
      <c r="D2766" t="str">
        <f t="shared" si="200"/>
        <v>U12-A8</v>
      </c>
      <c r="E2766" t="s">
        <v>3926</v>
      </c>
      <c r="F2766" t="s">
        <v>304</v>
      </c>
      <c r="G2766" t="s">
        <v>1599</v>
      </c>
    </row>
    <row r="2767" spans="1:7" x14ac:dyDescent="0.25">
      <c r="A2767" t="str">
        <f t="shared" si="197"/>
        <v>U12-A9</v>
      </c>
      <c r="B2767" t="str">
        <f t="shared" si="198"/>
        <v>1.1V_LPDDR4</v>
      </c>
      <c r="C2767" t="str">
        <f t="shared" si="199"/>
        <v>U12-1.1V_LPDDR4</v>
      </c>
      <c r="D2767" t="str">
        <f t="shared" si="200"/>
        <v>U12-A9</v>
      </c>
      <c r="E2767" t="s">
        <v>3926</v>
      </c>
      <c r="F2767" t="s">
        <v>307</v>
      </c>
      <c r="G2767" t="s">
        <v>309</v>
      </c>
    </row>
    <row r="2768" spans="1:7" x14ac:dyDescent="0.25">
      <c r="A2768" t="str">
        <f t="shared" si="197"/>
        <v>U12-A10</v>
      </c>
      <c r="B2768" t="str">
        <f t="shared" si="198"/>
        <v>GND</v>
      </c>
      <c r="C2768" t="str">
        <f t="shared" si="199"/>
        <v>U12-GND</v>
      </c>
      <c r="D2768" t="str">
        <f t="shared" si="200"/>
        <v>U12-A10</v>
      </c>
      <c r="E2768" t="s">
        <v>3926</v>
      </c>
      <c r="F2768" t="s">
        <v>310</v>
      </c>
      <c r="G2768" t="s">
        <v>294</v>
      </c>
    </row>
    <row r="2769" spans="1:7" x14ac:dyDescent="0.25">
      <c r="A2769" t="str">
        <f t="shared" si="197"/>
        <v>U12-A11</v>
      </c>
      <c r="B2769" t="str">
        <f t="shared" si="198"/>
        <v>NetU12_A11</v>
      </c>
      <c r="C2769" t="str">
        <f t="shared" si="199"/>
        <v>U12-NetU12_A11</v>
      </c>
      <c r="D2769" t="str">
        <f t="shared" si="200"/>
        <v>U12-A11</v>
      </c>
      <c r="E2769" t="s">
        <v>3926</v>
      </c>
      <c r="F2769" t="s">
        <v>313</v>
      </c>
      <c r="G2769" t="s">
        <v>3929</v>
      </c>
    </row>
    <row r="2770" spans="1:7" x14ac:dyDescent="0.25">
      <c r="A2770" t="str">
        <f t="shared" si="197"/>
        <v>U12-A12</v>
      </c>
      <c r="B2770" t="str">
        <f t="shared" si="198"/>
        <v>NetU12_A12</v>
      </c>
      <c r="C2770" t="str">
        <f t="shared" si="199"/>
        <v>U12-NetU12_A12</v>
      </c>
      <c r="D2770" t="str">
        <f t="shared" si="200"/>
        <v>U12-A12</v>
      </c>
      <c r="E2770" t="s">
        <v>3926</v>
      </c>
      <c r="F2770" t="s">
        <v>316</v>
      </c>
      <c r="G2770" t="s">
        <v>3930</v>
      </c>
    </row>
    <row r="2771" spans="1:7" x14ac:dyDescent="0.25">
      <c r="A2771" t="str">
        <f t="shared" si="197"/>
        <v>U12-AA1</v>
      </c>
      <c r="B2771" t="str">
        <f t="shared" si="198"/>
        <v>NetU12_AA1</v>
      </c>
      <c r="C2771" t="str">
        <f t="shared" si="199"/>
        <v>U12-NetU12_AA1</v>
      </c>
      <c r="D2771" t="str">
        <f t="shared" si="200"/>
        <v>U12-AA1</v>
      </c>
      <c r="E2771" t="s">
        <v>3926</v>
      </c>
      <c r="F2771" t="s">
        <v>3599</v>
      </c>
      <c r="G2771" t="s">
        <v>3931</v>
      </c>
    </row>
    <row r="2772" spans="1:7" x14ac:dyDescent="0.25">
      <c r="A2772" t="str">
        <f t="shared" si="197"/>
        <v>U12-AA2</v>
      </c>
      <c r="B2772" t="str">
        <f t="shared" si="198"/>
        <v>LPDDR4B_DQ16</v>
      </c>
      <c r="C2772" t="str">
        <f t="shared" si="199"/>
        <v>U12-LPDDR4B_DQ16</v>
      </c>
      <c r="D2772" t="str">
        <f t="shared" si="200"/>
        <v>U12-AA2</v>
      </c>
      <c r="E2772" t="s">
        <v>3926</v>
      </c>
      <c r="F2772" t="s">
        <v>2618</v>
      </c>
      <c r="G2772" t="s">
        <v>1523</v>
      </c>
    </row>
    <row r="2773" spans="1:7" x14ac:dyDescent="0.25">
      <c r="A2773" t="str">
        <f t="shared" si="197"/>
        <v>U12-AA3</v>
      </c>
      <c r="B2773" t="str">
        <f t="shared" si="198"/>
        <v>1.1V_LPDDR4</v>
      </c>
      <c r="C2773" t="str">
        <f t="shared" si="199"/>
        <v>U12-1.1V_LPDDR4</v>
      </c>
      <c r="D2773" t="str">
        <f t="shared" si="200"/>
        <v>U12-AA3</v>
      </c>
      <c r="E2773" t="s">
        <v>3926</v>
      </c>
      <c r="F2773" t="s">
        <v>3932</v>
      </c>
      <c r="G2773" t="s">
        <v>309</v>
      </c>
    </row>
    <row r="2774" spans="1:7" x14ac:dyDescent="0.25">
      <c r="A2774" t="str">
        <f t="shared" si="197"/>
        <v>U12-AA4</v>
      </c>
      <c r="B2774" t="str">
        <f t="shared" si="198"/>
        <v>LPDDR4B_DQ23</v>
      </c>
      <c r="C2774" t="str">
        <f t="shared" si="199"/>
        <v>U12-LPDDR4B_DQ23</v>
      </c>
      <c r="D2774" t="str">
        <f t="shared" si="200"/>
        <v>U12-AA4</v>
      </c>
      <c r="E2774" t="s">
        <v>3926</v>
      </c>
      <c r="F2774" t="s">
        <v>3933</v>
      </c>
      <c r="G2774" t="s">
        <v>1541</v>
      </c>
    </row>
    <row r="2775" spans="1:7" x14ac:dyDescent="0.25">
      <c r="A2775" t="str">
        <f t="shared" si="197"/>
        <v>U12-AA5</v>
      </c>
      <c r="B2775" t="str">
        <f t="shared" si="198"/>
        <v>1.1V_LPDDR4</v>
      </c>
      <c r="C2775" t="str">
        <f t="shared" si="199"/>
        <v>U12-1.1V_LPDDR4</v>
      </c>
      <c r="D2775" t="str">
        <f t="shared" si="200"/>
        <v>U12-AA5</v>
      </c>
      <c r="E2775" t="s">
        <v>3926</v>
      </c>
      <c r="F2775" t="s">
        <v>3934</v>
      </c>
      <c r="G2775" t="s">
        <v>309</v>
      </c>
    </row>
    <row r="2776" spans="1:7" x14ac:dyDescent="0.25">
      <c r="A2776" t="str">
        <f t="shared" si="197"/>
        <v>U12-AA8</v>
      </c>
      <c r="B2776" t="str">
        <f t="shared" si="198"/>
        <v>1.1V_LPDDR4</v>
      </c>
      <c r="C2776" t="str">
        <f t="shared" si="199"/>
        <v>U12-1.1V_LPDDR4</v>
      </c>
      <c r="D2776" t="str">
        <f t="shared" si="200"/>
        <v>U12-AA8</v>
      </c>
      <c r="E2776" t="s">
        <v>3926</v>
      </c>
      <c r="F2776" t="s">
        <v>3935</v>
      </c>
      <c r="G2776" t="s">
        <v>309</v>
      </c>
    </row>
    <row r="2777" spans="1:7" x14ac:dyDescent="0.25">
      <c r="A2777" t="str">
        <f t="shared" si="197"/>
        <v>U12-AA9</v>
      </c>
      <c r="B2777" t="str">
        <f t="shared" si="198"/>
        <v>LPDDR4B_DQ31</v>
      </c>
      <c r="C2777" t="str">
        <f t="shared" si="199"/>
        <v>U12-LPDDR4B_DQ31</v>
      </c>
      <c r="D2777" t="str">
        <f t="shared" si="200"/>
        <v>U12-AA9</v>
      </c>
      <c r="E2777" t="s">
        <v>3926</v>
      </c>
      <c r="F2777" t="s">
        <v>3936</v>
      </c>
      <c r="G2777" t="s">
        <v>1559</v>
      </c>
    </row>
    <row r="2778" spans="1:7" x14ac:dyDescent="0.25">
      <c r="A2778" t="str">
        <f t="shared" si="197"/>
        <v>U12-AA10</v>
      </c>
      <c r="B2778" t="str">
        <f t="shared" si="198"/>
        <v>1.1V_LPDDR4</v>
      </c>
      <c r="C2778" t="str">
        <f t="shared" si="199"/>
        <v>U12-1.1V_LPDDR4</v>
      </c>
      <c r="D2778" t="str">
        <f t="shared" si="200"/>
        <v>U12-AA10</v>
      </c>
      <c r="E2778" t="s">
        <v>3926</v>
      </c>
      <c r="F2778" t="s">
        <v>3937</v>
      </c>
      <c r="G2778" t="s">
        <v>309</v>
      </c>
    </row>
    <row r="2779" spans="1:7" x14ac:dyDescent="0.25">
      <c r="A2779" t="str">
        <f t="shared" si="197"/>
        <v>U12-AA11</v>
      </c>
      <c r="B2779" t="str">
        <f t="shared" si="198"/>
        <v>LPDDR4B_DQ24</v>
      </c>
      <c r="C2779" t="str">
        <f t="shared" si="199"/>
        <v>U12-LPDDR4B_DQ24</v>
      </c>
      <c r="D2779" t="str">
        <f t="shared" si="200"/>
        <v>U12-AA11</v>
      </c>
      <c r="E2779" t="s">
        <v>3926</v>
      </c>
      <c r="F2779" t="s">
        <v>3938</v>
      </c>
      <c r="G2779" t="s">
        <v>1543</v>
      </c>
    </row>
    <row r="2780" spans="1:7" x14ac:dyDescent="0.25">
      <c r="A2780" t="str">
        <f t="shared" si="197"/>
        <v>U12-AA12</v>
      </c>
      <c r="B2780" t="str">
        <f t="shared" si="198"/>
        <v>NetU12_AA12</v>
      </c>
      <c r="C2780" t="str">
        <f t="shared" si="199"/>
        <v>U12-NetU12_AA12</v>
      </c>
      <c r="D2780" t="str">
        <f t="shared" si="200"/>
        <v>U12-AA12</v>
      </c>
      <c r="E2780" t="s">
        <v>3926</v>
      </c>
      <c r="F2780" t="s">
        <v>3939</v>
      </c>
      <c r="G2780" t="s">
        <v>3940</v>
      </c>
    </row>
    <row r="2781" spans="1:7" x14ac:dyDescent="0.25">
      <c r="A2781" t="str">
        <f t="shared" si="197"/>
        <v>U12-AB1</v>
      </c>
      <c r="B2781" t="str">
        <f t="shared" si="198"/>
        <v>NetU12_AB1</v>
      </c>
      <c r="C2781" t="str">
        <f t="shared" si="199"/>
        <v>U12-NetU12_AB1</v>
      </c>
      <c r="D2781" t="str">
        <f t="shared" si="200"/>
        <v>U12-AB1</v>
      </c>
      <c r="E2781" t="s">
        <v>3926</v>
      </c>
      <c r="F2781" t="s">
        <v>3941</v>
      </c>
      <c r="G2781" t="s">
        <v>3942</v>
      </c>
    </row>
    <row r="2782" spans="1:7" x14ac:dyDescent="0.25">
      <c r="A2782" t="str">
        <f t="shared" si="197"/>
        <v>U12-AB2</v>
      </c>
      <c r="B2782" t="str">
        <f t="shared" si="198"/>
        <v>NetU12_AB2</v>
      </c>
      <c r="C2782" t="str">
        <f t="shared" si="199"/>
        <v>U12-NetU12_AB2</v>
      </c>
      <c r="D2782" t="str">
        <f t="shared" si="200"/>
        <v>U12-AB2</v>
      </c>
      <c r="E2782" t="s">
        <v>3926</v>
      </c>
      <c r="F2782" t="s">
        <v>3943</v>
      </c>
      <c r="G2782" t="s">
        <v>3944</v>
      </c>
    </row>
    <row r="2783" spans="1:7" x14ac:dyDescent="0.25">
      <c r="A2783" t="str">
        <f t="shared" si="197"/>
        <v>U12-AB3</v>
      </c>
      <c r="B2783" t="str">
        <f t="shared" si="198"/>
        <v>GND</v>
      </c>
      <c r="C2783" t="str">
        <f t="shared" si="199"/>
        <v>U12-GND</v>
      </c>
      <c r="D2783" t="str">
        <f t="shared" si="200"/>
        <v>U12-AB3</v>
      </c>
      <c r="E2783" t="s">
        <v>3926</v>
      </c>
      <c r="F2783" t="s">
        <v>3945</v>
      </c>
      <c r="G2783" t="s">
        <v>294</v>
      </c>
    </row>
    <row r="2784" spans="1:7" x14ac:dyDescent="0.25">
      <c r="A2784" t="str">
        <f t="shared" si="197"/>
        <v>U12-AB4</v>
      </c>
      <c r="B2784" t="str">
        <f t="shared" si="198"/>
        <v>1.1V_LPDDR4</v>
      </c>
      <c r="C2784" t="str">
        <f t="shared" si="199"/>
        <v>U12-1.1V_LPDDR4</v>
      </c>
      <c r="D2784" t="str">
        <f t="shared" si="200"/>
        <v>U12-AB4</v>
      </c>
      <c r="E2784" t="s">
        <v>3926</v>
      </c>
      <c r="F2784" t="s">
        <v>3601</v>
      </c>
      <c r="G2784" t="s">
        <v>309</v>
      </c>
    </row>
    <row r="2785" spans="1:7" x14ac:dyDescent="0.25">
      <c r="A2785" t="str">
        <f t="shared" si="197"/>
        <v>U12-AB5</v>
      </c>
      <c r="B2785" t="str">
        <f t="shared" si="198"/>
        <v>GND</v>
      </c>
      <c r="C2785" t="str">
        <f t="shared" si="199"/>
        <v>U12-GND</v>
      </c>
      <c r="D2785" t="str">
        <f t="shared" si="200"/>
        <v>U12-AB5</v>
      </c>
      <c r="E2785" t="s">
        <v>3926</v>
      </c>
      <c r="F2785" t="s">
        <v>3946</v>
      </c>
      <c r="G2785" t="s">
        <v>294</v>
      </c>
    </row>
    <row r="2786" spans="1:7" x14ac:dyDescent="0.25">
      <c r="A2786" t="str">
        <f t="shared" si="197"/>
        <v>U12-AB8</v>
      </c>
      <c r="B2786" t="str">
        <f t="shared" si="198"/>
        <v>GND</v>
      </c>
      <c r="C2786" t="str">
        <f t="shared" si="199"/>
        <v>U12-GND</v>
      </c>
      <c r="D2786" t="str">
        <f t="shared" si="200"/>
        <v>U12-AB8</v>
      </c>
      <c r="E2786" t="s">
        <v>3926</v>
      </c>
      <c r="F2786" t="s">
        <v>3603</v>
      </c>
      <c r="G2786" t="s">
        <v>294</v>
      </c>
    </row>
    <row r="2787" spans="1:7" x14ac:dyDescent="0.25">
      <c r="A2787" t="str">
        <f t="shared" si="197"/>
        <v>U12-AB9</v>
      </c>
      <c r="B2787" t="str">
        <f t="shared" si="198"/>
        <v>1.1V_LPDDR4</v>
      </c>
      <c r="C2787" t="str">
        <f t="shared" si="199"/>
        <v>U12-1.1V_LPDDR4</v>
      </c>
      <c r="D2787" t="str">
        <f t="shared" si="200"/>
        <v>U12-AB9</v>
      </c>
      <c r="E2787" t="s">
        <v>3926</v>
      </c>
      <c r="F2787" t="s">
        <v>3947</v>
      </c>
      <c r="G2787" t="s">
        <v>309</v>
      </c>
    </row>
    <row r="2788" spans="1:7" x14ac:dyDescent="0.25">
      <c r="A2788" t="str">
        <f t="shared" si="197"/>
        <v>U12-AB10</v>
      </c>
      <c r="B2788" t="str">
        <f t="shared" si="198"/>
        <v>GND</v>
      </c>
      <c r="C2788" t="str">
        <f t="shared" si="199"/>
        <v>U12-GND</v>
      </c>
      <c r="D2788" t="str">
        <f t="shared" si="200"/>
        <v>U12-AB10</v>
      </c>
      <c r="E2788" t="s">
        <v>3926</v>
      </c>
      <c r="F2788" t="s">
        <v>3948</v>
      </c>
      <c r="G2788" t="s">
        <v>294</v>
      </c>
    </row>
    <row r="2789" spans="1:7" x14ac:dyDescent="0.25">
      <c r="A2789" t="str">
        <f t="shared" si="197"/>
        <v>U12-AB11</v>
      </c>
      <c r="B2789" t="str">
        <f t="shared" si="198"/>
        <v>NetU12_AB11</v>
      </c>
      <c r="C2789" t="str">
        <f t="shared" si="199"/>
        <v>U12-NetU12_AB11</v>
      </c>
      <c r="D2789" t="str">
        <f t="shared" si="200"/>
        <v>U12-AB11</v>
      </c>
      <c r="E2789" t="s">
        <v>3926</v>
      </c>
      <c r="F2789" t="s">
        <v>3949</v>
      </c>
      <c r="G2789" t="s">
        <v>3950</v>
      </c>
    </row>
    <row r="2790" spans="1:7" x14ac:dyDescent="0.25">
      <c r="A2790" t="str">
        <f t="shared" si="197"/>
        <v>U12-AB12</v>
      </c>
      <c r="B2790" t="str">
        <f t="shared" si="198"/>
        <v>NetU12_AB12</v>
      </c>
      <c r="C2790" t="str">
        <f t="shared" si="199"/>
        <v>U12-NetU12_AB12</v>
      </c>
      <c r="D2790" t="str">
        <f t="shared" si="200"/>
        <v>U12-AB12</v>
      </c>
      <c r="E2790" t="s">
        <v>3926</v>
      </c>
      <c r="F2790" t="s">
        <v>3951</v>
      </c>
      <c r="G2790" t="s">
        <v>3952</v>
      </c>
    </row>
    <row r="2791" spans="1:7" x14ac:dyDescent="0.25">
      <c r="A2791" t="str">
        <f t="shared" si="197"/>
        <v>U12-B1</v>
      </c>
      <c r="B2791" t="str">
        <f t="shared" si="198"/>
        <v>NetU12_B1</v>
      </c>
      <c r="C2791" t="str">
        <f t="shared" si="199"/>
        <v>U12-NetU12_B1</v>
      </c>
      <c r="D2791" t="str">
        <f t="shared" si="200"/>
        <v>U12-B1</v>
      </c>
      <c r="E2791" t="s">
        <v>3926</v>
      </c>
      <c r="F2791" t="s">
        <v>370</v>
      </c>
      <c r="G2791" t="s">
        <v>3953</v>
      </c>
    </row>
    <row r="2792" spans="1:7" x14ac:dyDescent="0.25">
      <c r="A2792" t="str">
        <f t="shared" si="197"/>
        <v>U12-B2</v>
      </c>
      <c r="B2792" t="str">
        <f t="shared" si="198"/>
        <v>LPDDR4B_DQ0</v>
      </c>
      <c r="C2792" t="str">
        <f t="shared" si="199"/>
        <v>U12-LPDDR4B_DQ0</v>
      </c>
      <c r="D2792" t="str">
        <f t="shared" si="200"/>
        <v>U12-B2</v>
      </c>
      <c r="E2792" t="s">
        <v>3926</v>
      </c>
      <c r="F2792" t="s">
        <v>372</v>
      </c>
      <c r="G2792" t="s">
        <v>1507</v>
      </c>
    </row>
    <row r="2793" spans="1:7" x14ac:dyDescent="0.25">
      <c r="A2793" t="str">
        <f t="shared" si="197"/>
        <v>U12-B3</v>
      </c>
      <c r="B2793" t="str">
        <f t="shared" si="198"/>
        <v>1.1V_LPDDR4</v>
      </c>
      <c r="C2793" t="str">
        <f t="shared" si="199"/>
        <v>U12-1.1V_LPDDR4</v>
      </c>
      <c r="D2793" t="str">
        <f t="shared" si="200"/>
        <v>U12-B3</v>
      </c>
      <c r="E2793" t="s">
        <v>3926</v>
      </c>
      <c r="F2793" t="s">
        <v>374</v>
      </c>
      <c r="G2793" t="s">
        <v>309</v>
      </c>
    </row>
    <row r="2794" spans="1:7" x14ac:dyDescent="0.25">
      <c r="A2794" t="str">
        <f t="shared" si="197"/>
        <v>U12-B4</v>
      </c>
      <c r="B2794" t="str">
        <f t="shared" si="198"/>
        <v>LPDDR4B_DQ7</v>
      </c>
      <c r="C2794" t="str">
        <f t="shared" si="199"/>
        <v>U12-LPDDR4B_DQ7</v>
      </c>
      <c r="D2794" t="str">
        <f t="shared" si="200"/>
        <v>U12-B4</v>
      </c>
      <c r="E2794" t="s">
        <v>3926</v>
      </c>
      <c r="F2794" t="s">
        <v>376</v>
      </c>
      <c r="G2794" t="s">
        <v>1567</v>
      </c>
    </row>
    <row r="2795" spans="1:7" x14ac:dyDescent="0.25">
      <c r="A2795" t="str">
        <f t="shared" si="197"/>
        <v>U12-B5</v>
      </c>
      <c r="B2795" t="str">
        <f t="shared" si="198"/>
        <v>1.1V_LPDDR4</v>
      </c>
      <c r="C2795" t="str">
        <f t="shared" si="199"/>
        <v>U12-1.1V_LPDDR4</v>
      </c>
      <c r="D2795" t="str">
        <f t="shared" si="200"/>
        <v>U12-B5</v>
      </c>
      <c r="E2795" t="s">
        <v>3926</v>
      </c>
      <c r="F2795" t="s">
        <v>378</v>
      </c>
      <c r="G2795" t="s">
        <v>309</v>
      </c>
    </row>
    <row r="2796" spans="1:7" x14ac:dyDescent="0.25">
      <c r="A2796" t="str">
        <f t="shared" si="197"/>
        <v>U12-B8</v>
      </c>
      <c r="B2796" t="str">
        <f t="shared" si="198"/>
        <v>1.1V_LPDDR4</v>
      </c>
      <c r="C2796" t="str">
        <f t="shared" si="199"/>
        <v>U12-1.1V_LPDDR4</v>
      </c>
      <c r="D2796" t="str">
        <f t="shared" si="200"/>
        <v>U12-B8</v>
      </c>
      <c r="E2796" t="s">
        <v>3926</v>
      </c>
      <c r="F2796" t="s">
        <v>386</v>
      </c>
      <c r="G2796" t="s">
        <v>309</v>
      </c>
    </row>
    <row r="2797" spans="1:7" x14ac:dyDescent="0.25">
      <c r="A2797" t="str">
        <f t="shared" si="197"/>
        <v>U12-B9</v>
      </c>
      <c r="B2797" t="str">
        <f t="shared" si="198"/>
        <v>LPDDR4B_DQ15</v>
      </c>
      <c r="C2797" t="str">
        <f t="shared" si="199"/>
        <v>U12-LPDDR4B_DQ15</v>
      </c>
      <c r="D2797" t="str">
        <f t="shared" si="200"/>
        <v>U12-B9</v>
      </c>
      <c r="E2797" t="s">
        <v>3926</v>
      </c>
      <c r="F2797" t="s">
        <v>389</v>
      </c>
      <c r="G2797" t="s">
        <v>1521</v>
      </c>
    </row>
    <row r="2798" spans="1:7" x14ac:dyDescent="0.25">
      <c r="A2798" t="str">
        <f t="shared" si="197"/>
        <v>U12-B10</v>
      </c>
      <c r="B2798" t="str">
        <f t="shared" si="198"/>
        <v>1.1V_LPDDR4</v>
      </c>
      <c r="C2798" t="str">
        <f t="shared" si="199"/>
        <v>U12-1.1V_LPDDR4</v>
      </c>
      <c r="D2798" t="str">
        <f t="shared" si="200"/>
        <v>U12-B10</v>
      </c>
      <c r="E2798" t="s">
        <v>3926</v>
      </c>
      <c r="F2798" t="s">
        <v>392</v>
      </c>
      <c r="G2798" t="s">
        <v>309</v>
      </c>
    </row>
    <row r="2799" spans="1:7" x14ac:dyDescent="0.25">
      <c r="A2799" t="str">
        <f t="shared" si="197"/>
        <v>U12-B11</v>
      </c>
      <c r="B2799" t="str">
        <f t="shared" si="198"/>
        <v>LPDDR4B_DQ8</v>
      </c>
      <c r="C2799" t="str">
        <f t="shared" si="199"/>
        <v>U12-LPDDR4B_DQ8</v>
      </c>
      <c r="D2799" t="str">
        <f t="shared" si="200"/>
        <v>U12-B11</v>
      </c>
      <c r="E2799" t="s">
        <v>3926</v>
      </c>
      <c r="F2799" t="s">
        <v>395</v>
      </c>
      <c r="G2799" t="s">
        <v>1570</v>
      </c>
    </row>
    <row r="2800" spans="1:7" x14ac:dyDescent="0.25">
      <c r="A2800" t="str">
        <f t="shared" si="197"/>
        <v>U12-B12</v>
      </c>
      <c r="B2800" t="str">
        <f t="shared" si="198"/>
        <v>NetU12_B12</v>
      </c>
      <c r="C2800" t="str">
        <f t="shared" si="199"/>
        <v>U12-NetU12_B12</v>
      </c>
      <c r="D2800" t="str">
        <f t="shared" si="200"/>
        <v>U12-B12</v>
      </c>
      <c r="E2800" t="s">
        <v>3926</v>
      </c>
      <c r="F2800" t="s">
        <v>398</v>
      </c>
      <c r="G2800" t="s">
        <v>3954</v>
      </c>
    </row>
    <row r="2801" spans="1:7" x14ac:dyDescent="0.25">
      <c r="A2801" t="str">
        <f t="shared" si="197"/>
        <v>U12-C1</v>
      </c>
      <c r="B2801" t="str">
        <f t="shared" si="198"/>
        <v>GND</v>
      </c>
      <c r="C2801" t="str">
        <f t="shared" si="199"/>
        <v>U12-GND</v>
      </c>
      <c r="D2801" t="str">
        <f t="shared" si="200"/>
        <v>U12-C1</v>
      </c>
      <c r="E2801" t="s">
        <v>3926</v>
      </c>
      <c r="F2801" t="s">
        <v>459</v>
      </c>
      <c r="G2801" t="s">
        <v>294</v>
      </c>
    </row>
    <row r="2802" spans="1:7" x14ac:dyDescent="0.25">
      <c r="A2802" t="str">
        <f t="shared" si="197"/>
        <v>U12-C2</v>
      </c>
      <c r="B2802" t="str">
        <f t="shared" si="198"/>
        <v>LPDDR4B_DQ1</v>
      </c>
      <c r="C2802" t="str">
        <f t="shared" si="199"/>
        <v>U12-LPDDR4B_DQ1</v>
      </c>
      <c r="D2802" t="str">
        <f t="shared" si="200"/>
        <v>U12-C2</v>
      </c>
      <c r="E2802" t="s">
        <v>3926</v>
      </c>
      <c r="F2802" t="s">
        <v>461</v>
      </c>
      <c r="G2802" t="s">
        <v>1509</v>
      </c>
    </row>
    <row r="2803" spans="1:7" x14ac:dyDescent="0.25">
      <c r="A2803" t="str">
        <f t="shared" si="197"/>
        <v>U12-C3</v>
      </c>
      <c r="B2803" t="str">
        <f t="shared" si="198"/>
        <v>LPDDR4B_DMA0</v>
      </c>
      <c r="C2803" t="str">
        <f t="shared" si="199"/>
        <v>U12-LPDDR4B_DMA0</v>
      </c>
      <c r="D2803" t="str">
        <f t="shared" si="200"/>
        <v>U12-C3</v>
      </c>
      <c r="E2803" t="s">
        <v>3926</v>
      </c>
      <c r="F2803" t="s">
        <v>463</v>
      </c>
      <c r="G2803" t="s">
        <v>1498</v>
      </c>
    </row>
    <row r="2804" spans="1:7" x14ac:dyDescent="0.25">
      <c r="A2804" t="str">
        <f t="shared" si="197"/>
        <v>U12-C4</v>
      </c>
      <c r="B2804" t="str">
        <f t="shared" si="198"/>
        <v>LPDDR4B_DQ6</v>
      </c>
      <c r="C2804" t="str">
        <f t="shared" si="199"/>
        <v>U12-LPDDR4B_DQ6</v>
      </c>
      <c r="D2804" t="str">
        <f t="shared" si="200"/>
        <v>U12-C4</v>
      </c>
      <c r="E2804" t="s">
        <v>3926</v>
      </c>
      <c r="F2804" t="s">
        <v>465</v>
      </c>
      <c r="G2804" t="s">
        <v>1565</v>
      </c>
    </row>
    <row r="2805" spans="1:7" x14ac:dyDescent="0.25">
      <c r="A2805" t="str">
        <f t="shared" si="197"/>
        <v>U12-C5</v>
      </c>
      <c r="B2805" t="str">
        <f t="shared" si="198"/>
        <v>GND</v>
      </c>
      <c r="C2805" t="str">
        <f t="shared" si="199"/>
        <v>U12-GND</v>
      </c>
      <c r="D2805" t="str">
        <f t="shared" si="200"/>
        <v>U12-C5</v>
      </c>
      <c r="E2805" t="s">
        <v>3926</v>
      </c>
      <c r="F2805" t="s">
        <v>466</v>
      </c>
      <c r="G2805" t="s">
        <v>294</v>
      </c>
    </row>
    <row r="2806" spans="1:7" x14ac:dyDescent="0.25">
      <c r="A2806" t="str">
        <f t="shared" si="197"/>
        <v>U12-C8</v>
      </c>
      <c r="B2806" t="str">
        <f t="shared" si="198"/>
        <v>GND</v>
      </c>
      <c r="C2806" t="str">
        <f t="shared" si="199"/>
        <v>U12-GND</v>
      </c>
      <c r="D2806" t="str">
        <f t="shared" si="200"/>
        <v>U12-C8</v>
      </c>
      <c r="E2806" t="s">
        <v>3926</v>
      </c>
      <c r="F2806" t="s">
        <v>1297</v>
      </c>
      <c r="G2806" t="s">
        <v>294</v>
      </c>
    </row>
    <row r="2807" spans="1:7" x14ac:dyDescent="0.25">
      <c r="A2807" t="str">
        <f t="shared" si="197"/>
        <v>U12-C9</v>
      </c>
      <c r="B2807" t="str">
        <f t="shared" si="198"/>
        <v>LPDDR4B_DQ14</v>
      </c>
      <c r="C2807" t="str">
        <f t="shared" si="199"/>
        <v>U12-LPDDR4B_DQ14</v>
      </c>
      <c r="D2807" t="str">
        <f t="shared" si="200"/>
        <v>U12-C9</v>
      </c>
      <c r="E2807" t="s">
        <v>3926</v>
      </c>
      <c r="F2807" t="s">
        <v>1298</v>
      </c>
      <c r="G2807" t="s">
        <v>1519</v>
      </c>
    </row>
    <row r="2808" spans="1:7" x14ac:dyDescent="0.25">
      <c r="A2808" t="str">
        <f t="shared" si="197"/>
        <v>U12-C10</v>
      </c>
      <c r="B2808" t="str">
        <f t="shared" si="198"/>
        <v>LPDDR4B_DMA1</v>
      </c>
      <c r="C2808" t="str">
        <f t="shared" si="199"/>
        <v>U12-LPDDR4B_DMA1</v>
      </c>
      <c r="D2808" t="str">
        <f t="shared" si="200"/>
        <v>U12-C10</v>
      </c>
      <c r="E2808" t="s">
        <v>3926</v>
      </c>
      <c r="F2808" t="s">
        <v>485</v>
      </c>
      <c r="G2808" t="s">
        <v>1501</v>
      </c>
    </row>
    <row r="2809" spans="1:7" x14ac:dyDescent="0.25">
      <c r="A2809" t="str">
        <f t="shared" si="197"/>
        <v>U12-C11</v>
      </c>
      <c r="B2809" t="str">
        <f t="shared" si="198"/>
        <v>LPDDR4B_DQ9</v>
      </c>
      <c r="C2809" t="str">
        <f t="shared" si="199"/>
        <v>U12-LPDDR4B_DQ9</v>
      </c>
      <c r="D2809" t="str">
        <f t="shared" si="200"/>
        <v>U12-C11</v>
      </c>
      <c r="E2809" t="s">
        <v>3926</v>
      </c>
      <c r="F2809" t="s">
        <v>488</v>
      </c>
      <c r="G2809" t="s">
        <v>1573</v>
      </c>
    </row>
    <row r="2810" spans="1:7" x14ac:dyDescent="0.25">
      <c r="A2810" t="str">
        <f t="shared" si="197"/>
        <v>U12-C12</v>
      </c>
      <c r="B2810" t="str">
        <f t="shared" si="198"/>
        <v>GND</v>
      </c>
      <c r="C2810" t="str">
        <f t="shared" si="199"/>
        <v>U12-GND</v>
      </c>
      <c r="D2810" t="str">
        <f t="shared" si="200"/>
        <v>U12-C12</v>
      </c>
      <c r="E2810" t="s">
        <v>3926</v>
      </c>
      <c r="F2810" t="s">
        <v>1299</v>
      </c>
      <c r="G2810" t="s">
        <v>294</v>
      </c>
    </row>
    <row r="2811" spans="1:7" x14ac:dyDescent="0.25">
      <c r="A2811" t="str">
        <f t="shared" si="197"/>
        <v>U12-D1</v>
      </c>
      <c r="B2811" t="str">
        <f t="shared" si="198"/>
        <v>1.1V_LPDDR4</v>
      </c>
      <c r="C2811" t="str">
        <f t="shared" si="199"/>
        <v>U12-1.1V_LPDDR4</v>
      </c>
      <c r="D2811" t="str">
        <f t="shared" si="200"/>
        <v>U12-D1</v>
      </c>
      <c r="E2811" t="s">
        <v>3926</v>
      </c>
      <c r="F2811" t="s">
        <v>1031</v>
      </c>
      <c r="G2811" t="s">
        <v>309</v>
      </c>
    </row>
    <row r="2812" spans="1:7" x14ac:dyDescent="0.25">
      <c r="A2812" t="str">
        <f t="shared" si="197"/>
        <v>U12-D2</v>
      </c>
      <c r="B2812" t="str">
        <f t="shared" si="198"/>
        <v>GND</v>
      </c>
      <c r="C2812" t="str">
        <f t="shared" si="199"/>
        <v>U12-GND</v>
      </c>
      <c r="D2812" t="str">
        <f t="shared" si="200"/>
        <v>U12-D2</v>
      </c>
      <c r="E2812" t="s">
        <v>3926</v>
      </c>
      <c r="F2812" t="s">
        <v>1317</v>
      </c>
      <c r="G2812" t="s">
        <v>294</v>
      </c>
    </row>
    <row r="2813" spans="1:7" x14ac:dyDescent="0.25">
      <c r="A2813" t="str">
        <f t="shared" si="197"/>
        <v>U12-D3</v>
      </c>
      <c r="B2813" t="str">
        <f t="shared" si="198"/>
        <v>LPDDR4B_DQSA0_P</v>
      </c>
      <c r="C2813" t="str">
        <f t="shared" si="199"/>
        <v>U12-LPDDR4B_DQSA0_P</v>
      </c>
      <c r="D2813" t="str">
        <f t="shared" si="200"/>
        <v>U12-D3</v>
      </c>
      <c r="E2813" t="s">
        <v>3926</v>
      </c>
      <c r="F2813" t="s">
        <v>1318</v>
      </c>
      <c r="G2813" t="s">
        <v>1577</v>
      </c>
    </row>
    <row r="2814" spans="1:7" x14ac:dyDescent="0.25">
      <c r="A2814" t="str">
        <f t="shared" si="197"/>
        <v>U12-D4</v>
      </c>
      <c r="B2814" t="str">
        <f t="shared" si="198"/>
        <v>GND</v>
      </c>
      <c r="C2814" t="str">
        <f t="shared" si="199"/>
        <v>U12-GND</v>
      </c>
      <c r="D2814" t="str">
        <f t="shared" si="200"/>
        <v>U12-D4</v>
      </c>
      <c r="E2814" t="s">
        <v>3926</v>
      </c>
      <c r="F2814" t="s">
        <v>1033</v>
      </c>
      <c r="G2814" t="s">
        <v>294</v>
      </c>
    </row>
    <row r="2815" spans="1:7" x14ac:dyDescent="0.25">
      <c r="A2815" t="str">
        <f t="shared" si="197"/>
        <v>U12-D5</v>
      </c>
      <c r="B2815" t="str">
        <f t="shared" si="198"/>
        <v>1.1V_LPDDR4</v>
      </c>
      <c r="C2815" t="str">
        <f t="shared" si="199"/>
        <v>U12-1.1V_LPDDR4</v>
      </c>
      <c r="D2815" t="str">
        <f t="shared" si="200"/>
        <v>U12-D5</v>
      </c>
      <c r="E2815" t="s">
        <v>3926</v>
      </c>
      <c r="F2815" t="s">
        <v>1034</v>
      </c>
      <c r="G2815" t="s">
        <v>309</v>
      </c>
    </row>
    <row r="2816" spans="1:7" x14ac:dyDescent="0.25">
      <c r="A2816" t="str">
        <f t="shared" si="197"/>
        <v>U12-D8</v>
      </c>
      <c r="B2816" t="str">
        <f t="shared" si="198"/>
        <v>1.1V_LPDDR4</v>
      </c>
      <c r="C2816" t="str">
        <f t="shared" si="199"/>
        <v>U12-1.1V_LPDDR4</v>
      </c>
      <c r="D2816" t="str">
        <f t="shared" si="200"/>
        <v>U12-D8</v>
      </c>
      <c r="E2816" t="s">
        <v>3926</v>
      </c>
      <c r="F2816" t="s">
        <v>515</v>
      </c>
      <c r="G2816" t="s">
        <v>309</v>
      </c>
    </row>
    <row r="2817" spans="1:7" x14ac:dyDescent="0.25">
      <c r="A2817" t="str">
        <f t="shared" si="197"/>
        <v>U12-D9</v>
      </c>
      <c r="B2817" t="str">
        <f t="shared" si="198"/>
        <v>GND</v>
      </c>
      <c r="C2817" t="str">
        <f t="shared" si="199"/>
        <v>U12-GND</v>
      </c>
      <c r="D2817" t="str">
        <f t="shared" si="200"/>
        <v>U12-D9</v>
      </c>
      <c r="E2817" t="s">
        <v>3926</v>
      </c>
      <c r="F2817" t="s">
        <v>518</v>
      </c>
      <c r="G2817" t="s">
        <v>294</v>
      </c>
    </row>
    <row r="2818" spans="1:7" x14ac:dyDescent="0.25">
      <c r="A2818" t="str">
        <f t="shared" si="197"/>
        <v>U12-D10</v>
      </c>
      <c r="B2818" t="str">
        <f t="shared" si="198"/>
        <v>LPDDR4B_DQSA1_P</v>
      </c>
      <c r="C2818" t="str">
        <f t="shared" si="199"/>
        <v>U12-LPDDR4B_DQSA1_P</v>
      </c>
      <c r="D2818" t="str">
        <f t="shared" si="200"/>
        <v>U12-D10</v>
      </c>
      <c r="E2818" t="s">
        <v>3926</v>
      </c>
      <c r="F2818" t="s">
        <v>1321</v>
      </c>
      <c r="G2818" t="s">
        <v>1581</v>
      </c>
    </row>
    <row r="2819" spans="1:7" x14ac:dyDescent="0.25">
      <c r="A2819" t="str">
        <f t="shared" si="197"/>
        <v>U12-D11</v>
      </c>
      <c r="B2819" t="str">
        <f t="shared" si="198"/>
        <v>GND</v>
      </c>
      <c r="C2819" t="str">
        <f t="shared" si="199"/>
        <v>U12-GND</v>
      </c>
      <c r="D2819" t="str">
        <f t="shared" si="200"/>
        <v>U12-D11</v>
      </c>
      <c r="E2819" t="s">
        <v>3926</v>
      </c>
      <c r="F2819" t="s">
        <v>521</v>
      </c>
      <c r="G2819" t="s">
        <v>294</v>
      </c>
    </row>
    <row r="2820" spans="1:7" x14ac:dyDescent="0.25">
      <c r="A2820" t="str">
        <f t="shared" si="197"/>
        <v>U12-D12</v>
      </c>
      <c r="B2820" t="str">
        <f t="shared" si="198"/>
        <v>1.1V_LPDDR4</v>
      </c>
      <c r="C2820" t="str">
        <f t="shared" si="199"/>
        <v>U12-1.1V_LPDDR4</v>
      </c>
      <c r="D2820" t="str">
        <f t="shared" si="200"/>
        <v>U12-D12</v>
      </c>
      <c r="E2820" t="s">
        <v>3926</v>
      </c>
      <c r="F2820" t="s">
        <v>524</v>
      </c>
      <c r="G2820" t="s">
        <v>309</v>
      </c>
    </row>
    <row r="2821" spans="1:7" x14ac:dyDescent="0.25">
      <c r="A2821" t="str">
        <f t="shared" si="197"/>
        <v>U12-E1</v>
      </c>
      <c r="B2821" t="str">
        <f t="shared" si="198"/>
        <v>GND</v>
      </c>
      <c r="C2821" t="str">
        <f t="shared" si="199"/>
        <v>U12-GND</v>
      </c>
      <c r="D2821" t="str">
        <f t="shared" si="200"/>
        <v>U12-E1</v>
      </c>
      <c r="E2821" t="s">
        <v>3926</v>
      </c>
      <c r="F2821" t="s">
        <v>1344</v>
      </c>
      <c r="G2821" t="s">
        <v>294</v>
      </c>
    </row>
    <row r="2822" spans="1:7" x14ac:dyDescent="0.25">
      <c r="A2822" t="str">
        <f t="shared" ref="A2822:A2885" si="201">$E2822&amp;"-"&amp;$F2822</f>
        <v>U12-E2</v>
      </c>
      <c r="B2822" t="str">
        <f t="shared" ref="B2822:B2885" si="202">IF(OR(E2822=$A$2,E2822=$B$2,E2822=$C$2,E2822=$D$2),"--",G2822)</f>
        <v>LPDDR4B_DQ2</v>
      </c>
      <c r="C2822" t="str">
        <f t="shared" ref="C2822:C2885" si="203">$E2822&amp;"-"&amp;$G2822</f>
        <v>U12-LPDDR4B_DQ2</v>
      </c>
      <c r="D2822" t="str">
        <f t="shared" ref="D2822:D2885" si="204">A2822</f>
        <v>U12-E2</v>
      </c>
      <c r="E2822" t="s">
        <v>3926</v>
      </c>
      <c r="F2822" t="s">
        <v>557</v>
      </c>
      <c r="G2822" t="s">
        <v>1532</v>
      </c>
    </row>
    <row r="2823" spans="1:7" x14ac:dyDescent="0.25">
      <c r="A2823" t="str">
        <f t="shared" si="201"/>
        <v>U12-E3</v>
      </c>
      <c r="B2823" t="str">
        <f t="shared" si="202"/>
        <v>LPDDR4B_DQSA0_N</v>
      </c>
      <c r="C2823" t="str">
        <f t="shared" si="203"/>
        <v>U12-LPDDR4B_DQSA0_N</v>
      </c>
      <c r="D2823" t="str">
        <f t="shared" si="204"/>
        <v>U12-E3</v>
      </c>
      <c r="E2823" t="s">
        <v>3926</v>
      </c>
      <c r="F2823" t="s">
        <v>560</v>
      </c>
      <c r="G2823" t="s">
        <v>1575</v>
      </c>
    </row>
    <row r="2824" spans="1:7" x14ac:dyDescent="0.25">
      <c r="A2824" t="str">
        <f t="shared" si="201"/>
        <v>U12-E4</v>
      </c>
      <c r="B2824" t="str">
        <f t="shared" si="202"/>
        <v>LPDDR4B_DQ5</v>
      </c>
      <c r="C2824" t="str">
        <f t="shared" si="203"/>
        <v>U12-LPDDR4B_DQ5</v>
      </c>
      <c r="D2824" t="str">
        <f t="shared" si="204"/>
        <v>U12-E4</v>
      </c>
      <c r="E2824" t="s">
        <v>3926</v>
      </c>
      <c r="F2824" t="s">
        <v>1346</v>
      </c>
      <c r="G2824" t="s">
        <v>1563</v>
      </c>
    </row>
    <row r="2825" spans="1:7" x14ac:dyDescent="0.25">
      <c r="A2825" t="str">
        <f t="shared" si="201"/>
        <v>U12-E5</v>
      </c>
      <c r="B2825" t="str">
        <f t="shared" si="202"/>
        <v>GND</v>
      </c>
      <c r="C2825" t="str">
        <f t="shared" si="203"/>
        <v>U12-GND</v>
      </c>
      <c r="D2825" t="str">
        <f t="shared" si="204"/>
        <v>U12-E5</v>
      </c>
      <c r="E2825" t="s">
        <v>3926</v>
      </c>
      <c r="F2825" t="s">
        <v>1348</v>
      </c>
      <c r="G2825" t="s">
        <v>294</v>
      </c>
    </row>
    <row r="2826" spans="1:7" x14ac:dyDescent="0.25">
      <c r="A2826" t="str">
        <f t="shared" si="201"/>
        <v>U12-E8</v>
      </c>
      <c r="B2826" t="str">
        <f t="shared" si="202"/>
        <v>GND</v>
      </c>
      <c r="C2826" t="str">
        <f t="shared" si="203"/>
        <v>U12-GND</v>
      </c>
      <c r="D2826" t="str">
        <f t="shared" si="204"/>
        <v>U12-E8</v>
      </c>
      <c r="E2826" t="s">
        <v>3926</v>
      </c>
      <c r="F2826" t="s">
        <v>1350</v>
      </c>
      <c r="G2826" t="s">
        <v>294</v>
      </c>
    </row>
    <row r="2827" spans="1:7" x14ac:dyDescent="0.25">
      <c r="A2827" t="str">
        <f t="shared" si="201"/>
        <v>U12-E9</v>
      </c>
      <c r="B2827" t="str">
        <f t="shared" si="202"/>
        <v>LPDDR4B_DQ13</v>
      </c>
      <c r="C2827" t="str">
        <f t="shared" si="203"/>
        <v>U12-LPDDR4B_DQ13</v>
      </c>
      <c r="D2827" t="str">
        <f t="shared" si="204"/>
        <v>U12-E9</v>
      </c>
      <c r="E2827" t="s">
        <v>3926</v>
      </c>
      <c r="F2827" t="s">
        <v>569</v>
      </c>
      <c r="G2827" t="s">
        <v>1517</v>
      </c>
    </row>
    <row r="2828" spans="1:7" x14ac:dyDescent="0.25">
      <c r="A2828" t="str">
        <f t="shared" si="201"/>
        <v>U12-E10</v>
      </c>
      <c r="B2828" t="str">
        <f t="shared" si="202"/>
        <v>LPDDR4B_DQSA1_N</v>
      </c>
      <c r="C2828" t="str">
        <f t="shared" si="203"/>
        <v>U12-LPDDR4B_DQSA1_N</v>
      </c>
      <c r="D2828" t="str">
        <f t="shared" si="204"/>
        <v>U12-E10</v>
      </c>
      <c r="E2828" t="s">
        <v>3926</v>
      </c>
      <c r="F2828" t="s">
        <v>572</v>
      </c>
      <c r="G2828" t="s">
        <v>1579</v>
      </c>
    </row>
    <row r="2829" spans="1:7" x14ac:dyDescent="0.25">
      <c r="A2829" t="str">
        <f t="shared" si="201"/>
        <v>U12-E11</v>
      </c>
      <c r="B2829" t="str">
        <f t="shared" si="202"/>
        <v>LPDDR4B_DQ10</v>
      </c>
      <c r="C2829" t="str">
        <f t="shared" si="203"/>
        <v>U12-LPDDR4B_DQ10</v>
      </c>
      <c r="D2829" t="str">
        <f t="shared" si="204"/>
        <v>U12-E11</v>
      </c>
      <c r="E2829" t="s">
        <v>3926</v>
      </c>
      <c r="F2829" t="s">
        <v>1352</v>
      </c>
      <c r="G2829" t="s">
        <v>1511</v>
      </c>
    </row>
    <row r="2830" spans="1:7" x14ac:dyDescent="0.25">
      <c r="A2830" t="str">
        <f t="shared" si="201"/>
        <v>U12-E12</v>
      </c>
      <c r="B2830" t="str">
        <f t="shared" si="202"/>
        <v>GND</v>
      </c>
      <c r="C2830" t="str">
        <f t="shared" si="203"/>
        <v>U12-GND</v>
      </c>
      <c r="D2830" t="str">
        <f t="shared" si="204"/>
        <v>U12-E12</v>
      </c>
      <c r="E2830" t="s">
        <v>3926</v>
      </c>
      <c r="F2830" t="s">
        <v>575</v>
      </c>
      <c r="G2830" t="s">
        <v>294</v>
      </c>
    </row>
    <row r="2831" spans="1:7" x14ac:dyDescent="0.25">
      <c r="A2831" t="str">
        <f t="shared" si="201"/>
        <v>U12-F1</v>
      </c>
      <c r="B2831" t="str">
        <f t="shared" si="202"/>
        <v>1.8V</v>
      </c>
      <c r="C2831" t="str">
        <f t="shared" si="203"/>
        <v>U12-1.8V</v>
      </c>
      <c r="D2831" t="str">
        <f t="shared" si="204"/>
        <v>U12-F1</v>
      </c>
      <c r="E2831" t="s">
        <v>3926</v>
      </c>
      <c r="F2831" t="s">
        <v>476</v>
      </c>
      <c r="G2831" t="s">
        <v>317</v>
      </c>
    </row>
    <row r="2832" spans="1:7" x14ac:dyDescent="0.25">
      <c r="A2832" t="str">
        <f t="shared" si="201"/>
        <v>U12-F2</v>
      </c>
      <c r="B2832" t="str">
        <f t="shared" si="202"/>
        <v>LPDDR4B_DQ3</v>
      </c>
      <c r="C2832" t="str">
        <f t="shared" si="203"/>
        <v>U12-LPDDR4B_DQ3</v>
      </c>
      <c r="D2832" t="str">
        <f t="shared" si="204"/>
        <v>U12-F2</v>
      </c>
      <c r="E2832" t="s">
        <v>3926</v>
      </c>
      <c r="F2832" t="s">
        <v>479</v>
      </c>
      <c r="G2832" t="s">
        <v>1555</v>
      </c>
    </row>
    <row r="2833" spans="1:7" x14ac:dyDescent="0.25">
      <c r="A2833" t="str">
        <f t="shared" si="201"/>
        <v>U12-F3</v>
      </c>
      <c r="B2833" t="str">
        <f t="shared" si="202"/>
        <v>1.1V_LPDDR4</v>
      </c>
      <c r="C2833" t="str">
        <f t="shared" si="203"/>
        <v>U12-1.1V_LPDDR4</v>
      </c>
      <c r="D2833" t="str">
        <f t="shared" si="204"/>
        <v>U12-F3</v>
      </c>
      <c r="E2833" t="s">
        <v>3926</v>
      </c>
      <c r="F2833" t="s">
        <v>481</v>
      </c>
      <c r="G2833" t="s">
        <v>309</v>
      </c>
    </row>
    <row r="2834" spans="1:7" x14ac:dyDescent="0.25">
      <c r="A2834" t="str">
        <f t="shared" si="201"/>
        <v>U12-F4</v>
      </c>
      <c r="B2834" t="str">
        <f t="shared" si="202"/>
        <v>LPDDR4B_DQ4</v>
      </c>
      <c r="C2834" t="str">
        <f t="shared" si="203"/>
        <v>U12-LPDDR4B_DQ4</v>
      </c>
      <c r="D2834" t="str">
        <f t="shared" si="204"/>
        <v>U12-F4</v>
      </c>
      <c r="E2834" t="s">
        <v>3926</v>
      </c>
      <c r="F2834" t="s">
        <v>483</v>
      </c>
      <c r="G2834" t="s">
        <v>1561</v>
      </c>
    </row>
    <row r="2835" spans="1:7" x14ac:dyDescent="0.25">
      <c r="A2835" t="str">
        <f t="shared" si="201"/>
        <v>U12-F5</v>
      </c>
      <c r="B2835" t="str">
        <f t="shared" si="202"/>
        <v>1.1V_LPDDR4</v>
      </c>
      <c r="C2835" t="str">
        <f t="shared" si="203"/>
        <v>U12-1.1V_LPDDR4</v>
      </c>
      <c r="D2835" t="str">
        <f t="shared" si="204"/>
        <v>U12-F5</v>
      </c>
      <c r="E2835" t="s">
        <v>3926</v>
      </c>
      <c r="F2835" t="s">
        <v>631</v>
      </c>
      <c r="G2835" t="s">
        <v>309</v>
      </c>
    </row>
    <row r="2836" spans="1:7" x14ac:dyDescent="0.25">
      <c r="A2836" t="str">
        <f t="shared" si="201"/>
        <v>U12-F8</v>
      </c>
      <c r="B2836" t="str">
        <f t="shared" si="202"/>
        <v>1.1V_LPDDR4</v>
      </c>
      <c r="C2836" t="str">
        <f t="shared" si="203"/>
        <v>U12-1.1V_LPDDR4</v>
      </c>
      <c r="D2836" t="str">
        <f t="shared" si="204"/>
        <v>U12-F8</v>
      </c>
      <c r="E2836" t="s">
        <v>3926</v>
      </c>
      <c r="F2836" t="s">
        <v>637</v>
      </c>
      <c r="G2836" t="s">
        <v>309</v>
      </c>
    </row>
    <row r="2837" spans="1:7" x14ac:dyDescent="0.25">
      <c r="A2837" t="str">
        <f t="shared" si="201"/>
        <v>U12-F9</v>
      </c>
      <c r="B2837" t="str">
        <f t="shared" si="202"/>
        <v>LPDDR4B_DQ12</v>
      </c>
      <c r="C2837" t="str">
        <f t="shared" si="203"/>
        <v>U12-LPDDR4B_DQ12</v>
      </c>
      <c r="D2837" t="str">
        <f t="shared" si="204"/>
        <v>U12-F9</v>
      </c>
      <c r="E2837" t="s">
        <v>3926</v>
      </c>
      <c r="F2837" t="s">
        <v>1380</v>
      </c>
      <c r="G2837" t="s">
        <v>1515</v>
      </c>
    </row>
    <row r="2838" spans="1:7" x14ac:dyDescent="0.25">
      <c r="A2838" t="str">
        <f t="shared" si="201"/>
        <v>U12-F10</v>
      </c>
      <c r="B2838" t="str">
        <f t="shared" si="202"/>
        <v>1.1V_LPDDR4</v>
      </c>
      <c r="C2838" t="str">
        <f t="shared" si="203"/>
        <v>U12-1.1V_LPDDR4</v>
      </c>
      <c r="D2838" t="str">
        <f t="shared" si="204"/>
        <v>U12-F10</v>
      </c>
      <c r="E2838" t="s">
        <v>3926</v>
      </c>
      <c r="F2838" t="s">
        <v>640</v>
      </c>
      <c r="G2838" t="s">
        <v>309</v>
      </c>
    </row>
    <row r="2839" spans="1:7" x14ac:dyDescent="0.25">
      <c r="A2839" t="str">
        <f t="shared" si="201"/>
        <v>U12-F11</v>
      </c>
      <c r="B2839" t="str">
        <f t="shared" si="202"/>
        <v>LPDDR4B_DQ11</v>
      </c>
      <c r="C2839" t="str">
        <f t="shared" si="203"/>
        <v>U12-LPDDR4B_DQ11</v>
      </c>
      <c r="D2839" t="str">
        <f t="shared" si="204"/>
        <v>U12-F11</v>
      </c>
      <c r="E2839" t="s">
        <v>3926</v>
      </c>
      <c r="F2839" t="s">
        <v>643</v>
      </c>
      <c r="G2839" t="s">
        <v>1513</v>
      </c>
    </row>
    <row r="2840" spans="1:7" x14ac:dyDescent="0.25">
      <c r="A2840" t="str">
        <f t="shared" si="201"/>
        <v>U12-F12</v>
      </c>
      <c r="B2840" t="str">
        <f t="shared" si="202"/>
        <v>1.8V</v>
      </c>
      <c r="C2840" t="str">
        <f t="shared" si="203"/>
        <v>U12-1.8V</v>
      </c>
      <c r="D2840" t="str">
        <f t="shared" si="204"/>
        <v>U12-F12</v>
      </c>
      <c r="E2840" t="s">
        <v>3926</v>
      </c>
      <c r="F2840" t="s">
        <v>1382</v>
      </c>
      <c r="G2840" t="s">
        <v>317</v>
      </c>
    </row>
    <row r="2841" spans="1:7" x14ac:dyDescent="0.25">
      <c r="A2841" t="str">
        <f t="shared" si="201"/>
        <v>U12-G1</v>
      </c>
      <c r="B2841" t="str">
        <f t="shared" si="202"/>
        <v>GND</v>
      </c>
      <c r="C2841" t="str">
        <f t="shared" si="203"/>
        <v>U12-GND</v>
      </c>
      <c r="D2841" t="str">
        <f t="shared" si="204"/>
        <v>U12-G1</v>
      </c>
      <c r="E2841" t="s">
        <v>3926</v>
      </c>
      <c r="F2841" t="s">
        <v>1404</v>
      </c>
      <c r="G2841" t="s">
        <v>294</v>
      </c>
    </row>
    <row r="2842" spans="1:7" x14ac:dyDescent="0.25">
      <c r="A2842" t="str">
        <f t="shared" si="201"/>
        <v>U12-G2</v>
      </c>
      <c r="B2842" t="str">
        <f t="shared" si="202"/>
        <v>NetR13_2</v>
      </c>
      <c r="C2842" t="str">
        <f t="shared" si="203"/>
        <v>U12-NetR13_2</v>
      </c>
      <c r="D2842" t="str">
        <f t="shared" si="204"/>
        <v>U12-G2</v>
      </c>
      <c r="E2842" t="s">
        <v>3926</v>
      </c>
      <c r="F2842" t="s">
        <v>1054</v>
      </c>
      <c r="G2842" t="s">
        <v>1828</v>
      </c>
    </row>
    <row r="2843" spans="1:7" x14ac:dyDescent="0.25">
      <c r="A2843" t="str">
        <f t="shared" si="201"/>
        <v>U12-G3</v>
      </c>
      <c r="B2843" t="str">
        <f t="shared" si="202"/>
        <v>GND</v>
      </c>
      <c r="C2843" t="str">
        <f t="shared" si="203"/>
        <v>U12-GND</v>
      </c>
      <c r="D2843" t="str">
        <f t="shared" si="204"/>
        <v>U12-G3</v>
      </c>
      <c r="E2843" t="s">
        <v>3926</v>
      </c>
      <c r="F2843" t="s">
        <v>1056</v>
      </c>
      <c r="G2843" t="s">
        <v>294</v>
      </c>
    </row>
    <row r="2844" spans="1:7" x14ac:dyDescent="0.25">
      <c r="A2844" t="str">
        <f t="shared" si="201"/>
        <v>U12-G4</v>
      </c>
      <c r="B2844" t="str">
        <f t="shared" si="202"/>
        <v>1.8V</v>
      </c>
      <c r="C2844" t="str">
        <f t="shared" si="203"/>
        <v>U12-1.8V</v>
      </c>
      <c r="D2844" t="str">
        <f t="shared" si="204"/>
        <v>U12-G4</v>
      </c>
      <c r="E2844" t="s">
        <v>3926</v>
      </c>
      <c r="F2844" t="s">
        <v>1406</v>
      </c>
      <c r="G2844" t="s">
        <v>317</v>
      </c>
    </row>
    <row r="2845" spans="1:7" x14ac:dyDescent="0.25">
      <c r="A2845" t="str">
        <f t="shared" si="201"/>
        <v>U12-G5</v>
      </c>
      <c r="B2845" t="str">
        <f t="shared" si="202"/>
        <v>GND</v>
      </c>
      <c r="C2845" t="str">
        <f t="shared" si="203"/>
        <v>U12-GND</v>
      </c>
      <c r="D2845" t="str">
        <f t="shared" si="204"/>
        <v>U12-G5</v>
      </c>
      <c r="E2845" t="s">
        <v>3926</v>
      </c>
      <c r="F2845" t="s">
        <v>1408</v>
      </c>
      <c r="G2845" t="s">
        <v>294</v>
      </c>
    </row>
    <row r="2846" spans="1:7" x14ac:dyDescent="0.25">
      <c r="A2846" t="str">
        <f t="shared" si="201"/>
        <v>U12-G8</v>
      </c>
      <c r="B2846" t="str">
        <f t="shared" si="202"/>
        <v>GND</v>
      </c>
      <c r="C2846" t="str">
        <f t="shared" si="203"/>
        <v>U12-GND</v>
      </c>
      <c r="D2846" t="str">
        <f t="shared" si="204"/>
        <v>U12-G8</v>
      </c>
      <c r="E2846" t="s">
        <v>3926</v>
      </c>
      <c r="F2846" t="s">
        <v>1410</v>
      </c>
      <c r="G2846" t="s">
        <v>294</v>
      </c>
    </row>
    <row r="2847" spans="1:7" x14ac:dyDescent="0.25">
      <c r="A2847" t="str">
        <f t="shared" si="201"/>
        <v>U12-G9</v>
      </c>
      <c r="B2847" t="str">
        <f t="shared" si="202"/>
        <v>1.8V</v>
      </c>
      <c r="C2847" t="str">
        <f t="shared" si="203"/>
        <v>U12-1.8V</v>
      </c>
      <c r="D2847" t="str">
        <f t="shared" si="204"/>
        <v>U12-G9</v>
      </c>
      <c r="E2847" t="s">
        <v>3926</v>
      </c>
      <c r="F2847" t="s">
        <v>706</v>
      </c>
      <c r="G2847" t="s">
        <v>317</v>
      </c>
    </row>
    <row r="2848" spans="1:7" x14ac:dyDescent="0.25">
      <c r="A2848" t="str">
        <f t="shared" si="201"/>
        <v>U12-G10</v>
      </c>
      <c r="B2848" t="str">
        <f t="shared" si="202"/>
        <v>GND</v>
      </c>
      <c r="C2848" t="str">
        <f t="shared" si="203"/>
        <v>U12-GND</v>
      </c>
      <c r="D2848" t="str">
        <f t="shared" si="204"/>
        <v>U12-G10</v>
      </c>
      <c r="E2848" t="s">
        <v>3926</v>
      </c>
      <c r="F2848" t="s">
        <v>709</v>
      </c>
      <c r="G2848" t="s">
        <v>294</v>
      </c>
    </row>
    <row r="2849" spans="1:7" x14ac:dyDescent="0.25">
      <c r="A2849" t="str">
        <f t="shared" si="201"/>
        <v>U12-G11</v>
      </c>
      <c r="B2849" t="str">
        <f t="shared" si="202"/>
        <v>NetU12_G11</v>
      </c>
      <c r="C2849" t="str">
        <f t="shared" si="203"/>
        <v>U12-NetU12_G11</v>
      </c>
      <c r="D2849" t="str">
        <f t="shared" si="204"/>
        <v>U12-G11</v>
      </c>
      <c r="E2849" t="s">
        <v>3926</v>
      </c>
      <c r="F2849" t="s">
        <v>1412</v>
      </c>
      <c r="G2849" t="s">
        <v>3955</v>
      </c>
    </row>
    <row r="2850" spans="1:7" x14ac:dyDescent="0.25">
      <c r="A2850" t="str">
        <f t="shared" si="201"/>
        <v>U12-G12</v>
      </c>
      <c r="B2850" t="str">
        <f t="shared" si="202"/>
        <v>GND</v>
      </c>
      <c r="C2850" t="str">
        <f t="shared" si="203"/>
        <v>U12-GND</v>
      </c>
      <c r="D2850" t="str">
        <f t="shared" si="204"/>
        <v>U12-G12</v>
      </c>
      <c r="E2850" t="s">
        <v>3926</v>
      </c>
      <c r="F2850" t="s">
        <v>712</v>
      </c>
      <c r="G2850" t="s">
        <v>294</v>
      </c>
    </row>
    <row r="2851" spans="1:7" x14ac:dyDescent="0.25">
      <c r="A2851" t="str">
        <f t="shared" si="201"/>
        <v>U12-H1</v>
      </c>
      <c r="B2851" t="str">
        <f t="shared" si="202"/>
        <v>1.1V_LPDDR4</v>
      </c>
      <c r="C2851" t="str">
        <f t="shared" si="203"/>
        <v>U12-1.1V_LPDDR4</v>
      </c>
      <c r="D2851" t="str">
        <f t="shared" si="204"/>
        <v>U12-H1</v>
      </c>
      <c r="E2851" t="s">
        <v>3926</v>
      </c>
      <c r="F2851" t="s">
        <v>1436</v>
      </c>
      <c r="G2851" t="s">
        <v>309</v>
      </c>
    </row>
    <row r="2852" spans="1:7" x14ac:dyDescent="0.25">
      <c r="A2852" t="str">
        <f t="shared" si="201"/>
        <v>U12-H2</v>
      </c>
      <c r="B2852" t="str">
        <f t="shared" si="202"/>
        <v>LPDDR4B_CA0</v>
      </c>
      <c r="C2852" t="str">
        <f t="shared" si="203"/>
        <v>U12-LPDDR4B_CA0</v>
      </c>
      <c r="D2852" t="str">
        <f t="shared" si="204"/>
        <v>U12-H2</v>
      </c>
      <c r="E2852" t="s">
        <v>3926</v>
      </c>
      <c r="F2852" t="s">
        <v>1058</v>
      </c>
      <c r="G2852" t="s">
        <v>1473</v>
      </c>
    </row>
    <row r="2853" spans="1:7" x14ac:dyDescent="0.25">
      <c r="A2853" t="str">
        <f t="shared" si="201"/>
        <v>U12-H3</v>
      </c>
      <c r="B2853" t="str">
        <f t="shared" si="202"/>
        <v>LPDDR4B_CS1_N</v>
      </c>
      <c r="C2853" t="str">
        <f t="shared" si="203"/>
        <v>U12-LPDDR4B_CS1_N</v>
      </c>
      <c r="D2853" t="str">
        <f t="shared" si="204"/>
        <v>U12-H3</v>
      </c>
      <c r="E2853" t="s">
        <v>3926</v>
      </c>
      <c r="F2853" t="s">
        <v>1439</v>
      </c>
      <c r="G2853" t="s">
        <v>1496</v>
      </c>
    </row>
    <row r="2854" spans="1:7" x14ac:dyDescent="0.25">
      <c r="A2854" t="str">
        <f t="shared" si="201"/>
        <v>U12-H4</v>
      </c>
      <c r="B2854" t="str">
        <f t="shared" si="202"/>
        <v>LPDDR4B_CS0_N</v>
      </c>
      <c r="C2854" t="str">
        <f t="shared" si="203"/>
        <v>U12-LPDDR4B_CS0_N</v>
      </c>
      <c r="D2854" t="str">
        <f t="shared" si="204"/>
        <v>U12-H4</v>
      </c>
      <c r="E2854" t="s">
        <v>3926</v>
      </c>
      <c r="F2854" t="s">
        <v>1060</v>
      </c>
      <c r="G2854" t="s">
        <v>1493</v>
      </c>
    </row>
    <row r="2855" spans="1:7" x14ac:dyDescent="0.25">
      <c r="A2855" t="str">
        <f t="shared" si="201"/>
        <v>U12-H5</v>
      </c>
      <c r="B2855" t="str">
        <f t="shared" si="202"/>
        <v>1.1V_LPDDR4</v>
      </c>
      <c r="C2855" t="str">
        <f t="shared" si="203"/>
        <v>U12-1.1V_LPDDR4</v>
      </c>
      <c r="D2855" t="str">
        <f t="shared" si="204"/>
        <v>U12-H5</v>
      </c>
      <c r="E2855" t="s">
        <v>3926</v>
      </c>
      <c r="F2855" t="s">
        <v>1062</v>
      </c>
      <c r="G2855" t="s">
        <v>309</v>
      </c>
    </row>
    <row r="2856" spans="1:7" x14ac:dyDescent="0.25">
      <c r="A2856" t="str">
        <f t="shared" si="201"/>
        <v>U12-H8</v>
      </c>
      <c r="B2856" t="str">
        <f t="shared" si="202"/>
        <v>1.1V_LPDDR4</v>
      </c>
      <c r="C2856" t="str">
        <f t="shared" si="203"/>
        <v>U12-1.1V_LPDDR4</v>
      </c>
      <c r="D2856" t="str">
        <f t="shared" si="204"/>
        <v>U12-H8</v>
      </c>
      <c r="E2856" t="s">
        <v>3926</v>
      </c>
      <c r="F2856" t="s">
        <v>769</v>
      </c>
      <c r="G2856" t="s">
        <v>309</v>
      </c>
    </row>
    <row r="2857" spans="1:7" x14ac:dyDescent="0.25">
      <c r="A2857" t="str">
        <f t="shared" si="201"/>
        <v>U12-H9</v>
      </c>
      <c r="B2857" t="str">
        <f t="shared" si="202"/>
        <v>LPDDR4B_CA2</v>
      </c>
      <c r="C2857" t="str">
        <f t="shared" si="203"/>
        <v>U12-LPDDR4B_CA2</v>
      </c>
      <c r="D2857" t="str">
        <f t="shared" si="204"/>
        <v>U12-H9</v>
      </c>
      <c r="E2857" t="s">
        <v>3926</v>
      </c>
      <c r="F2857" t="s">
        <v>1443</v>
      </c>
      <c r="G2857" t="s">
        <v>1477</v>
      </c>
    </row>
    <row r="2858" spans="1:7" x14ac:dyDescent="0.25">
      <c r="A2858" t="str">
        <f t="shared" si="201"/>
        <v>U12-H10</v>
      </c>
      <c r="B2858" t="str">
        <f t="shared" si="202"/>
        <v>LPDDR4B_CA3</v>
      </c>
      <c r="C2858" t="str">
        <f t="shared" si="203"/>
        <v>U12-LPDDR4B_CA3</v>
      </c>
      <c r="D2858" t="str">
        <f t="shared" si="204"/>
        <v>U12-H10</v>
      </c>
      <c r="E2858" t="s">
        <v>3926</v>
      </c>
      <c r="F2858" t="s">
        <v>772</v>
      </c>
      <c r="G2858" t="s">
        <v>1479</v>
      </c>
    </row>
    <row r="2859" spans="1:7" x14ac:dyDescent="0.25">
      <c r="A2859" t="str">
        <f t="shared" si="201"/>
        <v>U12-H11</v>
      </c>
      <c r="B2859" t="str">
        <f t="shared" si="202"/>
        <v>LPDDR4B_CA4</v>
      </c>
      <c r="C2859" t="str">
        <f t="shared" si="203"/>
        <v>U12-LPDDR4B_CA4</v>
      </c>
      <c r="D2859" t="str">
        <f t="shared" si="204"/>
        <v>U12-H11</v>
      </c>
      <c r="E2859" t="s">
        <v>3926</v>
      </c>
      <c r="F2859" t="s">
        <v>775</v>
      </c>
      <c r="G2859" t="s">
        <v>1481</v>
      </c>
    </row>
    <row r="2860" spans="1:7" x14ac:dyDescent="0.25">
      <c r="A2860" t="str">
        <f t="shared" si="201"/>
        <v>U12-H12</v>
      </c>
      <c r="B2860" t="str">
        <f t="shared" si="202"/>
        <v>1.1V_LPDDR4</v>
      </c>
      <c r="C2860" t="str">
        <f t="shared" si="203"/>
        <v>U12-1.1V_LPDDR4</v>
      </c>
      <c r="D2860" t="str">
        <f t="shared" si="204"/>
        <v>U12-H12</v>
      </c>
      <c r="E2860" t="s">
        <v>3926</v>
      </c>
      <c r="F2860" t="s">
        <v>1445</v>
      </c>
      <c r="G2860" t="s">
        <v>309</v>
      </c>
    </row>
    <row r="2861" spans="1:7" x14ac:dyDescent="0.25">
      <c r="A2861" t="str">
        <f t="shared" si="201"/>
        <v>U12-J1</v>
      </c>
      <c r="B2861" t="str">
        <f t="shared" si="202"/>
        <v>GND</v>
      </c>
      <c r="C2861" t="str">
        <f t="shared" si="203"/>
        <v>U12-GND</v>
      </c>
      <c r="D2861" t="str">
        <f t="shared" si="204"/>
        <v>U12-J1</v>
      </c>
      <c r="E2861" t="s">
        <v>3926</v>
      </c>
      <c r="F2861" t="s">
        <v>169</v>
      </c>
      <c r="G2861" t="s">
        <v>294</v>
      </c>
    </row>
    <row r="2862" spans="1:7" x14ac:dyDescent="0.25">
      <c r="A2862" t="str">
        <f t="shared" si="201"/>
        <v>U12-J2</v>
      </c>
      <c r="B2862" t="str">
        <f t="shared" si="202"/>
        <v>LPDDR4B_CA1</v>
      </c>
      <c r="C2862" t="str">
        <f t="shared" si="203"/>
        <v>U12-LPDDR4B_CA1</v>
      </c>
      <c r="D2862" t="str">
        <f t="shared" si="204"/>
        <v>U12-J2</v>
      </c>
      <c r="E2862" t="s">
        <v>3926</v>
      </c>
      <c r="F2862" t="s">
        <v>270</v>
      </c>
      <c r="G2862" t="s">
        <v>1475</v>
      </c>
    </row>
    <row r="2863" spans="1:7" x14ac:dyDescent="0.25">
      <c r="A2863" t="str">
        <f t="shared" si="201"/>
        <v>U12-J3</v>
      </c>
      <c r="B2863" t="str">
        <f t="shared" si="202"/>
        <v>GND</v>
      </c>
      <c r="C2863" t="str">
        <f t="shared" si="203"/>
        <v>U12-GND</v>
      </c>
      <c r="D2863" t="str">
        <f t="shared" si="204"/>
        <v>U12-J3</v>
      </c>
      <c r="E2863" t="s">
        <v>3926</v>
      </c>
      <c r="F2863" t="s">
        <v>271</v>
      </c>
      <c r="G2863" t="s">
        <v>294</v>
      </c>
    </row>
    <row r="2864" spans="1:7" x14ac:dyDescent="0.25">
      <c r="A2864" t="str">
        <f t="shared" si="201"/>
        <v>U12-J4</v>
      </c>
      <c r="B2864" t="str">
        <f t="shared" si="202"/>
        <v>LPDDR4B_CKE0</v>
      </c>
      <c r="C2864" t="str">
        <f t="shared" si="203"/>
        <v>U12-LPDDR4B_CKE0</v>
      </c>
      <c r="D2864" t="str">
        <f t="shared" si="204"/>
        <v>U12-J4</v>
      </c>
      <c r="E2864" t="s">
        <v>3926</v>
      </c>
      <c r="F2864" t="s">
        <v>1468</v>
      </c>
      <c r="G2864" t="s">
        <v>1485</v>
      </c>
    </row>
    <row r="2865" spans="1:7" x14ac:dyDescent="0.25">
      <c r="A2865" t="str">
        <f t="shared" si="201"/>
        <v>U12-J5</v>
      </c>
      <c r="B2865" t="str">
        <f t="shared" si="202"/>
        <v>LPDDR4B_CKE1</v>
      </c>
      <c r="C2865" t="str">
        <f t="shared" si="203"/>
        <v>U12-LPDDR4B_CKE1</v>
      </c>
      <c r="D2865" t="str">
        <f t="shared" si="204"/>
        <v>U12-J5</v>
      </c>
      <c r="E2865" t="s">
        <v>3926</v>
      </c>
      <c r="F2865" t="s">
        <v>1470</v>
      </c>
      <c r="G2865" t="s">
        <v>1487</v>
      </c>
    </row>
    <row r="2866" spans="1:7" x14ac:dyDescent="0.25">
      <c r="A2866" t="str">
        <f t="shared" si="201"/>
        <v>U12-J8</v>
      </c>
      <c r="B2866" t="str">
        <f t="shared" si="202"/>
        <v>LPDDR4B_CK_P</v>
      </c>
      <c r="C2866" t="str">
        <f t="shared" si="203"/>
        <v>U12-LPDDR4B_CK_P</v>
      </c>
      <c r="D2866" t="str">
        <f t="shared" si="204"/>
        <v>U12-J8</v>
      </c>
      <c r="E2866" t="s">
        <v>3926</v>
      </c>
      <c r="F2866" t="s">
        <v>1472</v>
      </c>
      <c r="G2866" t="s">
        <v>1491</v>
      </c>
    </row>
    <row r="2867" spans="1:7" x14ac:dyDescent="0.25">
      <c r="A2867" t="str">
        <f t="shared" si="201"/>
        <v>U12-J9</v>
      </c>
      <c r="B2867" t="str">
        <f t="shared" si="202"/>
        <v>LPDDR4B_CK_N</v>
      </c>
      <c r="C2867" t="str">
        <f t="shared" si="203"/>
        <v>U12-LPDDR4B_CK_N</v>
      </c>
      <c r="D2867" t="str">
        <f t="shared" si="204"/>
        <v>U12-J9</v>
      </c>
      <c r="E2867" t="s">
        <v>3926</v>
      </c>
      <c r="F2867" t="s">
        <v>838</v>
      </c>
      <c r="G2867" t="s">
        <v>1489</v>
      </c>
    </row>
    <row r="2868" spans="1:7" x14ac:dyDescent="0.25">
      <c r="A2868" t="str">
        <f t="shared" si="201"/>
        <v>U12-J10</v>
      </c>
      <c r="B2868" t="str">
        <f t="shared" si="202"/>
        <v>GND</v>
      </c>
      <c r="C2868" t="str">
        <f t="shared" si="203"/>
        <v>U12-GND</v>
      </c>
      <c r="D2868" t="str">
        <f t="shared" si="204"/>
        <v>U12-J10</v>
      </c>
      <c r="E2868" t="s">
        <v>3926</v>
      </c>
      <c r="F2868" t="s">
        <v>841</v>
      </c>
      <c r="G2868" t="s">
        <v>294</v>
      </c>
    </row>
    <row r="2869" spans="1:7" x14ac:dyDescent="0.25">
      <c r="A2869" t="str">
        <f t="shared" si="201"/>
        <v>U12-J11</v>
      </c>
      <c r="B2869" t="str">
        <f t="shared" si="202"/>
        <v>LPDDR4B_CA5</v>
      </c>
      <c r="C2869" t="str">
        <f t="shared" si="203"/>
        <v>U12-LPDDR4B_CA5</v>
      </c>
      <c r="D2869" t="str">
        <f t="shared" si="204"/>
        <v>U12-J11</v>
      </c>
      <c r="E2869" t="s">
        <v>3926</v>
      </c>
      <c r="F2869" t="s">
        <v>1474</v>
      </c>
      <c r="G2869" t="s">
        <v>1483</v>
      </c>
    </row>
    <row r="2870" spans="1:7" x14ac:dyDescent="0.25">
      <c r="A2870" t="str">
        <f t="shared" si="201"/>
        <v>U12-J12</v>
      </c>
      <c r="B2870" t="str">
        <f t="shared" si="202"/>
        <v>GND</v>
      </c>
      <c r="C2870" t="str">
        <f t="shared" si="203"/>
        <v>U12-GND</v>
      </c>
      <c r="D2870" t="str">
        <f t="shared" si="204"/>
        <v>U12-J12</v>
      </c>
      <c r="E2870" t="s">
        <v>3926</v>
      </c>
      <c r="F2870" t="s">
        <v>844</v>
      </c>
      <c r="G2870" t="s">
        <v>294</v>
      </c>
    </row>
    <row r="2871" spans="1:7" x14ac:dyDescent="0.25">
      <c r="A2871" t="str">
        <f t="shared" si="201"/>
        <v>U12-K1</v>
      </c>
      <c r="B2871" t="str">
        <f t="shared" si="202"/>
        <v>1.1V_LPDDR4</v>
      </c>
      <c r="C2871" t="str">
        <f t="shared" si="203"/>
        <v>U12-1.1V_LPDDR4</v>
      </c>
      <c r="D2871" t="str">
        <f t="shared" si="204"/>
        <v>U12-K1</v>
      </c>
      <c r="E2871" t="s">
        <v>3926</v>
      </c>
      <c r="F2871" t="s">
        <v>1499</v>
      </c>
      <c r="G2871" t="s">
        <v>309</v>
      </c>
    </row>
    <row r="2872" spans="1:7" x14ac:dyDescent="0.25">
      <c r="A2872" t="str">
        <f t="shared" si="201"/>
        <v>U12-K2</v>
      </c>
      <c r="B2872" t="str">
        <f t="shared" si="202"/>
        <v>GND</v>
      </c>
      <c r="C2872" t="str">
        <f t="shared" si="203"/>
        <v>U12-GND</v>
      </c>
      <c r="D2872" t="str">
        <f t="shared" si="204"/>
        <v>U12-K2</v>
      </c>
      <c r="E2872" t="s">
        <v>3926</v>
      </c>
      <c r="F2872" t="s">
        <v>1502</v>
      </c>
      <c r="G2872" t="s">
        <v>294</v>
      </c>
    </row>
    <row r="2873" spans="1:7" x14ac:dyDescent="0.25">
      <c r="A2873" t="str">
        <f t="shared" si="201"/>
        <v>U12-K3</v>
      </c>
      <c r="B2873" t="str">
        <f t="shared" si="202"/>
        <v>1.1V_LPDDR4</v>
      </c>
      <c r="C2873" t="str">
        <f t="shared" si="203"/>
        <v>U12-1.1V_LPDDR4</v>
      </c>
      <c r="D2873" t="str">
        <f t="shared" si="204"/>
        <v>U12-K3</v>
      </c>
      <c r="E2873" t="s">
        <v>3926</v>
      </c>
      <c r="F2873" t="s">
        <v>1504</v>
      </c>
      <c r="G2873" t="s">
        <v>309</v>
      </c>
    </row>
    <row r="2874" spans="1:7" x14ac:dyDescent="0.25">
      <c r="A2874" t="str">
        <f t="shared" si="201"/>
        <v>U12-K4</v>
      </c>
      <c r="B2874" t="str">
        <f t="shared" si="202"/>
        <v>GND</v>
      </c>
      <c r="C2874" t="str">
        <f t="shared" si="203"/>
        <v>U12-GND</v>
      </c>
      <c r="D2874" t="str">
        <f t="shared" si="204"/>
        <v>U12-K4</v>
      </c>
      <c r="E2874" t="s">
        <v>3926</v>
      </c>
      <c r="F2874" t="s">
        <v>1068</v>
      </c>
      <c r="G2874" t="s">
        <v>294</v>
      </c>
    </row>
    <row r="2875" spans="1:7" x14ac:dyDescent="0.25">
      <c r="A2875" t="str">
        <f t="shared" si="201"/>
        <v>U12-K5</v>
      </c>
      <c r="B2875" t="str">
        <f t="shared" si="202"/>
        <v>NetU12_K5</v>
      </c>
      <c r="C2875" t="str">
        <f t="shared" si="203"/>
        <v>U12-NetU12_K5</v>
      </c>
      <c r="D2875" t="str">
        <f t="shared" si="204"/>
        <v>U12-K5</v>
      </c>
      <c r="E2875" t="s">
        <v>3926</v>
      </c>
      <c r="F2875" t="s">
        <v>1071</v>
      </c>
      <c r="G2875" t="s">
        <v>3956</v>
      </c>
    </row>
    <row r="2876" spans="1:7" x14ac:dyDescent="0.25">
      <c r="A2876" t="str">
        <f t="shared" si="201"/>
        <v>U12-K8</v>
      </c>
      <c r="B2876" t="str">
        <f t="shared" si="202"/>
        <v>NetU12_K8</v>
      </c>
      <c r="C2876" t="str">
        <f t="shared" si="203"/>
        <v>U12-NetU12_K8</v>
      </c>
      <c r="D2876" t="str">
        <f t="shared" si="204"/>
        <v>U12-K8</v>
      </c>
      <c r="E2876" t="s">
        <v>3926</v>
      </c>
      <c r="F2876" t="s">
        <v>901</v>
      </c>
      <c r="G2876" t="s">
        <v>3957</v>
      </c>
    </row>
    <row r="2877" spans="1:7" x14ac:dyDescent="0.25">
      <c r="A2877" t="str">
        <f t="shared" si="201"/>
        <v>U12-K9</v>
      </c>
      <c r="B2877" t="str">
        <f t="shared" si="202"/>
        <v>GND</v>
      </c>
      <c r="C2877" t="str">
        <f t="shared" si="203"/>
        <v>U12-GND</v>
      </c>
      <c r="D2877" t="str">
        <f t="shared" si="204"/>
        <v>U12-K9</v>
      </c>
      <c r="E2877" t="s">
        <v>3926</v>
      </c>
      <c r="F2877" t="s">
        <v>1508</v>
      </c>
      <c r="G2877" t="s">
        <v>294</v>
      </c>
    </row>
    <row r="2878" spans="1:7" x14ac:dyDescent="0.25">
      <c r="A2878" t="str">
        <f t="shared" si="201"/>
        <v>U12-K10</v>
      </c>
      <c r="B2878" t="str">
        <f t="shared" si="202"/>
        <v>1.1V_LPDDR4</v>
      </c>
      <c r="C2878" t="str">
        <f t="shared" si="203"/>
        <v>U12-1.1V_LPDDR4</v>
      </c>
      <c r="D2878" t="str">
        <f t="shared" si="204"/>
        <v>U12-K10</v>
      </c>
      <c r="E2878" t="s">
        <v>3926</v>
      </c>
      <c r="F2878" t="s">
        <v>904</v>
      </c>
      <c r="G2878" t="s">
        <v>309</v>
      </c>
    </row>
    <row r="2879" spans="1:7" x14ac:dyDescent="0.25">
      <c r="A2879" t="str">
        <f t="shared" si="201"/>
        <v>U12-K11</v>
      </c>
      <c r="B2879" t="str">
        <f t="shared" si="202"/>
        <v>GND</v>
      </c>
      <c r="C2879" t="str">
        <f t="shared" si="203"/>
        <v>U12-GND</v>
      </c>
      <c r="D2879" t="str">
        <f t="shared" si="204"/>
        <v>U12-K11</v>
      </c>
      <c r="E2879" t="s">
        <v>3926</v>
      </c>
      <c r="F2879" t="s">
        <v>907</v>
      </c>
      <c r="G2879" t="s">
        <v>294</v>
      </c>
    </row>
    <row r="2880" spans="1:7" x14ac:dyDescent="0.25">
      <c r="A2880" t="str">
        <f t="shared" si="201"/>
        <v>U12-K12</v>
      </c>
      <c r="B2880" t="str">
        <f t="shared" si="202"/>
        <v>1.1V_LPDDR4</v>
      </c>
      <c r="C2880" t="str">
        <f t="shared" si="203"/>
        <v>U12-1.1V_LPDDR4</v>
      </c>
      <c r="D2880" t="str">
        <f t="shared" si="204"/>
        <v>U12-K12</v>
      </c>
      <c r="E2880" t="s">
        <v>3926</v>
      </c>
      <c r="F2880" t="s">
        <v>1510</v>
      </c>
      <c r="G2880" t="s">
        <v>309</v>
      </c>
    </row>
    <row r="2881" spans="1:7" x14ac:dyDescent="0.25">
      <c r="A2881" t="str">
        <f t="shared" si="201"/>
        <v>U12-N1</v>
      </c>
      <c r="B2881" t="str">
        <f t="shared" si="202"/>
        <v>1.1V_LPDDR4</v>
      </c>
      <c r="C2881" t="str">
        <f t="shared" si="203"/>
        <v>U12-1.1V_LPDDR4</v>
      </c>
      <c r="D2881" t="str">
        <f t="shared" si="204"/>
        <v>U12-N1</v>
      </c>
      <c r="E2881" t="s">
        <v>3926</v>
      </c>
      <c r="F2881" t="s">
        <v>3789</v>
      </c>
      <c r="G2881" t="s">
        <v>309</v>
      </c>
    </row>
    <row r="2882" spans="1:7" x14ac:dyDescent="0.25">
      <c r="A2882" t="str">
        <f t="shared" si="201"/>
        <v>U12-N2</v>
      </c>
      <c r="B2882" t="str">
        <f t="shared" si="202"/>
        <v>GND</v>
      </c>
      <c r="C2882" t="str">
        <f t="shared" si="203"/>
        <v>U12-GND</v>
      </c>
      <c r="D2882" t="str">
        <f t="shared" si="204"/>
        <v>U12-N2</v>
      </c>
      <c r="E2882" t="s">
        <v>3926</v>
      </c>
      <c r="F2882" t="s">
        <v>3791</v>
      </c>
      <c r="G2882" t="s">
        <v>294</v>
      </c>
    </row>
    <row r="2883" spans="1:7" x14ac:dyDescent="0.25">
      <c r="A2883" t="str">
        <f t="shared" si="201"/>
        <v>U12-N3</v>
      </c>
      <c r="B2883" t="str">
        <f t="shared" si="202"/>
        <v>1.1V_LPDDR4</v>
      </c>
      <c r="C2883" t="str">
        <f t="shared" si="203"/>
        <v>U12-1.1V_LPDDR4</v>
      </c>
      <c r="D2883" t="str">
        <f t="shared" si="204"/>
        <v>U12-N3</v>
      </c>
      <c r="E2883" t="s">
        <v>3926</v>
      </c>
      <c r="F2883" t="s">
        <v>3958</v>
      </c>
      <c r="G2883" t="s">
        <v>309</v>
      </c>
    </row>
    <row r="2884" spans="1:7" x14ac:dyDescent="0.25">
      <c r="A2884" t="str">
        <f t="shared" si="201"/>
        <v>U12-N4</v>
      </c>
      <c r="B2884" t="str">
        <f t="shared" si="202"/>
        <v>GND</v>
      </c>
      <c r="C2884" t="str">
        <f t="shared" si="203"/>
        <v>U12-GND</v>
      </c>
      <c r="D2884" t="str">
        <f t="shared" si="204"/>
        <v>U12-N4</v>
      </c>
      <c r="E2884" t="s">
        <v>3926</v>
      </c>
      <c r="F2884" t="s">
        <v>3959</v>
      </c>
      <c r="G2884" t="s">
        <v>294</v>
      </c>
    </row>
    <row r="2885" spans="1:7" x14ac:dyDescent="0.25">
      <c r="A2885" t="str">
        <f t="shared" si="201"/>
        <v>U12-N5</v>
      </c>
      <c r="B2885" t="str">
        <f t="shared" si="202"/>
        <v>NetU12_N5</v>
      </c>
      <c r="C2885" t="str">
        <f t="shared" si="203"/>
        <v>U12-NetU12_N5</v>
      </c>
      <c r="D2885" t="str">
        <f t="shared" si="204"/>
        <v>U12-N5</v>
      </c>
      <c r="E2885" t="s">
        <v>3926</v>
      </c>
      <c r="F2885" t="s">
        <v>3960</v>
      </c>
      <c r="G2885" t="s">
        <v>3961</v>
      </c>
    </row>
    <row r="2886" spans="1:7" x14ac:dyDescent="0.25">
      <c r="A2886" t="str">
        <f t="shared" ref="A2886:A2949" si="205">$E2886&amp;"-"&amp;$F2886</f>
        <v>U12-N8</v>
      </c>
      <c r="B2886" t="str">
        <f t="shared" ref="B2886:B2949" si="206">IF(OR(E2886=$A$2,E2886=$B$2,E2886=$C$2,E2886=$D$2),"--",G2886)</f>
        <v>NetU12_N8</v>
      </c>
      <c r="C2886" t="str">
        <f t="shared" ref="C2886:C2949" si="207">$E2886&amp;"-"&amp;$G2886</f>
        <v>U12-NetU12_N8</v>
      </c>
      <c r="D2886" t="str">
        <f t="shared" ref="D2886:D2949" si="208">A2886</f>
        <v>U12-N8</v>
      </c>
      <c r="E2886" t="s">
        <v>3926</v>
      </c>
      <c r="F2886" t="s">
        <v>3962</v>
      </c>
      <c r="G2886" t="s">
        <v>3963</v>
      </c>
    </row>
    <row r="2887" spans="1:7" x14ac:dyDescent="0.25">
      <c r="A2887" t="str">
        <f t="shared" si="205"/>
        <v>U12-N9</v>
      </c>
      <c r="B2887" t="str">
        <f t="shared" si="206"/>
        <v>GND</v>
      </c>
      <c r="C2887" t="str">
        <f t="shared" si="207"/>
        <v>U12-GND</v>
      </c>
      <c r="D2887" t="str">
        <f t="shared" si="208"/>
        <v>U12-N9</v>
      </c>
      <c r="E2887" t="s">
        <v>3926</v>
      </c>
      <c r="F2887" t="s">
        <v>3964</v>
      </c>
      <c r="G2887" t="s">
        <v>294</v>
      </c>
    </row>
    <row r="2888" spans="1:7" x14ac:dyDescent="0.25">
      <c r="A2888" t="str">
        <f t="shared" si="205"/>
        <v>U12-N10</v>
      </c>
      <c r="B2888" t="str">
        <f t="shared" si="206"/>
        <v>1.1V_LPDDR4</v>
      </c>
      <c r="C2888" t="str">
        <f t="shared" si="207"/>
        <v>U12-1.1V_LPDDR4</v>
      </c>
      <c r="D2888" t="str">
        <f t="shared" si="208"/>
        <v>U12-N10</v>
      </c>
      <c r="E2888" t="s">
        <v>3926</v>
      </c>
      <c r="F2888" t="s">
        <v>3965</v>
      </c>
      <c r="G2888" t="s">
        <v>309</v>
      </c>
    </row>
    <row r="2889" spans="1:7" x14ac:dyDescent="0.25">
      <c r="A2889" t="str">
        <f t="shared" si="205"/>
        <v>U12-N11</v>
      </c>
      <c r="B2889" t="str">
        <f t="shared" si="206"/>
        <v>GND</v>
      </c>
      <c r="C2889" t="str">
        <f t="shared" si="207"/>
        <v>U12-GND</v>
      </c>
      <c r="D2889" t="str">
        <f t="shared" si="208"/>
        <v>U12-N11</v>
      </c>
      <c r="E2889" t="s">
        <v>3926</v>
      </c>
      <c r="F2889" t="s">
        <v>3966</v>
      </c>
      <c r="G2889" t="s">
        <v>294</v>
      </c>
    </row>
    <row r="2890" spans="1:7" x14ac:dyDescent="0.25">
      <c r="A2890" t="str">
        <f t="shared" si="205"/>
        <v>U12-N12</v>
      </c>
      <c r="B2890" t="str">
        <f t="shared" si="206"/>
        <v>1.1V_LPDDR4</v>
      </c>
      <c r="C2890" t="str">
        <f t="shared" si="207"/>
        <v>U12-1.1V_LPDDR4</v>
      </c>
      <c r="D2890" t="str">
        <f t="shared" si="208"/>
        <v>U12-N12</v>
      </c>
      <c r="E2890" t="s">
        <v>3926</v>
      </c>
      <c r="F2890" t="s">
        <v>3967</v>
      </c>
      <c r="G2890" t="s">
        <v>309</v>
      </c>
    </row>
    <row r="2891" spans="1:7" x14ac:dyDescent="0.25">
      <c r="A2891" t="str">
        <f t="shared" si="205"/>
        <v>U12-P1</v>
      </c>
      <c r="B2891" t="str">
        <f t="shared" si="206"/>
        <v>GND</v>
      </c>
      <c r="C2891" t="str">
        <f t="shared" si="207"/>
        <v>U12-GND</v>
      </c>
      <c r="D2891" t="str">
        <f t="shared" si="208"/>
        <v>U12-P1</v>
      </c>
      <c r="E2891" t="s">
        <v>3926</v>
      </c>
      <c r="F2891" t="s">
        <v>3968</v>
      </c>
      <c r="G2891" t="s">
        <v>294</v>
      </c>
    </row>
    <row r="2892" spans="1:7" x14ac:dyDescent="0.25">
      <c r="A2892" t="str">
        <f t="shared" si="205"/>
        <v>U12-P2</v>
      </c>
      <c r="B2892" t="str">
        <f t="shared" si="206"/>
        <v>LPDDR4B_CA1</v>
      </c>
      <c r="C2892" t="str">
        <f t="shared" si="207"/>
        <v>U12-LPDDR4B_CA1</v>
      </c>
      <c r="D2892" t="str">
        <f t="shared" si="208"/>
        <v>U12-P2</v>
      </c>
      <c r="E2892" t="s">
        <v>3926</v>
      </c>
      <c r="F2892" t="s">
        <v>3969</v>
      </c>
      <c r="G2892" t="s">
        <v>1475</v>
      </c>
    </row>
    <row r="2893" spans="1:7" x14ac:dyDescent="0.25">
      <c r="A2893" t="str">
        <f t="shared" si="205"/>
        <v>U12-P3</v>
      </c>
      <c r="B2893" t="str">
        <f t="shared" si="206"/>
        <v>GND</v>
      </c>
      <c r="C2893" t="str">
        <f t="shared" si="207"/>
        <v>U12-GND</v>
      </c>
      <c r="D2893" t="str">
        <f t="shared" si="208"/>
        <v>U12-P3</v>
      </c>
      <c r="E2893" t="s">
        <v>3926</v>
      </c>
      <c r="F2893" t="s">
        <v>3970</v>
      </c>
      <c r="G2893" t="s">
        <v>294</v>
      </c>
    </row>
    <row r="2894" spans="1:7" x14ac:dyDescent="0.25">
      <c r="A2894" t="str">
        <f t="shared" si="205"/>
        <v>U12-P4</v>
      </c>
      <c r="B2894" t="str">
        <f t="shared" si="206"/>
        <v>LPDDR4B_CKE0</v>
      </c>
      <c r="C2894" t="str">
        <f t="shared" si="207"/>
        <v>U12-LPDDR4B_CKE0</v>
      </c>
      <c r="D2894" t="str">
        <f t="shared" si="208"/>
        <v>U12-P4</v>
      </c>
      <c r="E2894" t="s">
        <v>3926</v>
      </c>
      <c r="F2894" t="s">
        <v>3793</v>
      </c>
      <c r="G2894" t="s">
        <v>1485</v>
      </c>
    </row>
    <row r="2895" spans="1:7" x14ac:dyDescent="0.25">
      <c r="A2895" t="str">
        <f t="shared" si="205"/>
        <v>U12-P5</v>
      </c>
      <c r="B2895" t="str">
        <f t="shared" si="206"/>
        <v>LPDDR4B_CKE1</v>
      </c>
      <c r="C2895" t="str">
        <f t="shared" si="207"/>
        <v>U12-LPDDR4B_CKE1</v>
      </c>
      <c r="D2895" t="str">
        <f t="shared" si="208"/>
        <v>U12-P5</v>
      </c>
      <c r="E2895" t="s">
        <v>3926</v>
      </c>
      <c r="F2895" t="s">
        <v>3971</v>
      </c>
      <c r="G2895" t="s">
        <v>1487</v>
      </c>
    </row>
    <row r="2896" spans="1:7" x14ac:dyDescent="0.25">
      <c r="A2896" t="str">
        <f t="shared" si="205"/>
        <v>U12-P8</v>
      </c>
      <c r="B2896" t="str">
        <f t="shared" si="206"/>
        <v>LPDDR4B_CK_P</v>
      </c>
      <c r="C2896" t="str">
        <f t="shared" si="207"/>
        <v>U12-LPDDR4B_CK_P</v>
      </c>
      <c r="D2896" t="str">
        <f t="shared" si="208"/>
        <v>U12-P8</v>
      </c>
      <c r="E2896" t="s">
        <v>3926</v>
      </c>
      <c r="F2896" t="s">
        <v>2850</v>
      </c>
      <c r="G2896" t="s">
        <v>1491</v>
      </c>
    </row>
    <row r="2897" spans="1:7" x14ac:dyDescent="0.25">
      <c r="A2897" t="str">
        <f t="shared" si="205"/>
        <v>U12-P9</v>
      </c>
      <c r="B2897" t="str">
        <f t="shared" si="206"/>
        <v>LPDDR4B_CK_N</v>
      </c>
      <c r="C2897" t="str">
        <f t="shared" si="207"/>
        <v>U12-LPDDR4B_CK_N</v>
      </c>
      <c r="D2897" t="str">
        <f t="shared" si="208"/>
        <v>U12-P9</v>
      </c>
      <c r="E2897" t="s">
        <v>3926</v>
      </c>
      <c r="F2897" t="s">
        <v>3972</v>
      </c>
      <c r="G2897" t="s">
        <v>1489</v>
      </c>
    </row>
    <row r="2898" spans="1:7" x14ac:dyDescent="0.25">
      <c r="A2898" t="str">
        <f t="shared" si="205"/>
        <v>U12-P10</v>
      </c>
      <c r="B2898" t="str">
        <f t="shared" si="206"/>
        <v>GND</v>
      </c>
      <c r="C2898" t="str">
        <f t="shared" si="207"/>
        <v>U12-GND</v>
      </c>
      <c r="D2898" t="str">
        <f t="shared" si="208"/>
        <v>U12-P10</v>
      </c>
      <c r="E2898" t="s">
        <v>3926</v>
      </c>
      <c r="F2898" t="s">
        <v>3973</v>
      </c>
      <c r="G2898" t="s">
        <v>294</v>
      </c>
    </row>
    <row r="2899" spans="1:7" x14ac:dyDescent="0.25">
      <c r="A2899" t="str">
        <f t="shared" si="205"/>
        <v>U12-P11</v>
      </c>
      <c r="B2899" t="str">
        <f t="shared" si="206"/>
        <v>LPDDR4B_CA5</v>
      </c>
      <c r="C2899" t="str">
        <f t="shared" si="207"/>
        <v>U12-LPDDR4B_CA5</v>
      </c>
      <c r="D2899" t="str">
        <f t="shared" si="208"/>
        <v>U12-P11</v>
      </c>
      <c r="E2899" t="s">
        <v>3926</v>
      </c>
      <c r="F2899" t="s">
        <v>3974</v>
      </c>
      <c r="G2899" t="s">
        <v>1483</v>
      </c>
    </row>
    <row r="2900" spans="1:7" x14ac:dyDescent="0.25">
      <c r="A2900" t="str">
        <f t="shared" si="205"/>
        <v>U12-P12</v>
      </c>
      <c r="B2900" t="str">
        <f t="shared" si="206"/>
        <v>GND</v>
      </c>
      <c r="C2900" t="str">
        <f t="shared" si="207"/>
        <v>U12-GND</v>
      </c>
      <c r="D2900" t="str">
        <f t="shared" si="208"/>
        <v>U12-P12</v>
      </c>
      <c r="E2900" t="s">
        <v>3926</v>
      </c>
      <c r="F2900" t="s">
        <v>3975</v>
      </c>
      <c r="G2900" t="s">
        <v>294</v>
      </c>
    </row>
    <row r="2901" spans="1:7" x14ac:dyDescent="0.25">
      <c r="A2901" t="str">
        <f t="shared" si="205"/>
        <v>U12-R1</v>
      </c>
      <c r="B2901" t="str">
        <f t="shared" si="206"/>
        <v>1.1V_LPDDR4</v>
      </c>
      <c r="C2901" t="str">
        <f t="shared" si="207"/>
        <v>U12-1.1V_LPDDR4</v>
      </c>
      <c r="D2901" t="str">
        <f t="shared" si="208"/>
        <v>U12-R1</v>
      </c>
      <c r="E2901" t="s">
        <v>3926</v>
      </c>
      <c r="F2901" t="s">
        <v>2863</v>
      </c>
      <c r="G2901" t="s">
        <v>309</v>
      </c>
    </row>
    <row r="2902" spans="1:7" x14ac:dyDescent="0.25">
      <c r="A2902" t="str">
        <f t="shared" si="205"/>
        <v>U12-R2</v>
      </c>
      <c r="B2902" t="str">
        <f t="shared" si="206"/>
        <v>LPDDR4B_CA0</v>
      </c>
      <c r="C2902" t="str">
        <f t="shared" si="207"/>
        <v>U12-LPDDR4B_CA0</v>
      </c>
      <c r="D2902" t="str">
        <f t="shared" si="208"/>
        <v>U12-R2</v>
      </c>
      <c r="E2902" t="s">
        <v>3926</v>
      </c>
      <c r="F2902" t="s">
        <v>3801</v>
      </c>
      <c r="G2902" t="s">
        <v>1473</v>
      </c>
    </row>
    <row r="2903" spans="1:7" x14ac:dyDescent="0.25">
      <c r="A2903" t="str">
        <f t="shared" si="205"/>
        <v>U12-R3</v>
      </c>
      <c r="B2903" t="str">
        <f t="shared" si="206"/>
        <v>LPDDR4B_CS1_N</v>
      </c>
      <c r="C2903" t="str">
        <f t="shared" si="207"/>
        <v>U12-LPDDR4B_CS1_N</v>
      </c>
      <c r="D2903" t="str">
        <f t="shared" si="208"/>
        <v>U12-R3</v>
      </c>
      <c r="E2903" t="s">
        <v>3926</v>
      </c>
      <c r="F2903" t="s">
        <v>3976</v>
      </c>
      <c r="G2903" t="s">
        <v>1496</v>
      </c>
    </row>
    <row r="2904" spans="1:7" x14ac:dyDescent="0.25">
      <c r="A2904" t="str">
        <f t="shared" si="205"/>
        <v>U12-R4</v>
      </c>
      <c r="B2904" t="str">
        <f t="shared" si="206"/>
        <v>LPDDR4B_CS0_N</v>
      </c>
      <c r="C2904" t="str">
        <f t="shared" si="207"/>
        <v>U12-LPDDR4B_CS0_N</v>
      </c>
      <c r="D2904" t="str">
        <f t="shared" si="208"/>
        <v>U12-R4</v>
      </c>
      <c r="E2904" t="s">
        <v>3926</v>
      </c>
      <c r="F2904" t="s">
        <v>3977</v>
      </c>
      <c r="G2904" t="s">
        <v>1493</v>
      </c>
    </row>
    <row r="2905" spans="1:7" x14ac:dyDescent="0.25">
      <c r="A2905" t="str">
        <f t="shared" si="205"/>
        <v>U12-R5</v>
      </c>
      <c r="B2905" t="str">
        <f t="shared" si="206"/>
        <v>1.1V_LPDDR4</v>
      </c>
      <c r="C2905" t="str">
        <f t="shared" si="207"/>
        <v>U12-1.1V_LPDDR4</v>
      </c>
      <c r="D2905" t="str">
        <f t="shared" si="208"/>
        <v>U12-R5</v>
      </c>
      <c r="E2905" t="s">
        <v>3926</v>
      </c>
      <c r="F2905" t="s">
        <v>3978</v>
      </c>
      <c r="G2905" t="s">
        <v>309</v>
      </c>
    </row>
    <row r="2906" spans="1:7" x14ac:dyDescent="0.25">
      <c r="A2906" t="str">
        <f t="shared" si="205"/>
        <v>U12-R8</v>
      </c>
      <c r="B2906" t="str">
        <f t="shared" si="206"/>
        <v>1.1V_LPDDR4</v>
      </c>
      <c r="C2906" t="str">
        <f t="shared" si="207"/>
        <v>U12-1.1V_LPDDR4</v>
      </c>
      <c r="D2906" t="str">
        <f t="shared" si="208"/>
        <v>U12-R8</v>
      </c>
      <c r="E2906" t="s">
        <v>3926</v>
      </c>
      <c r="F2906" t="s">
        <v>3979</v>
      </c>
      <c r="G2906" t="s">
        <v>309</v>
      </c>
    </row>
    <row r="2907" spans="1:7" x14ac:dyDescent="0.25">
      <c r="A2907" t="str">
        <f t="shared" si="205"/>
        <v>U12-R9</v>
      </c>
      <c r="B2907" t="str">
        <f t="shared" si="206"/>
        <v>LPDDR4B_CA2</v>
      </c>
      <c r="C2907" t="str">
        <f t="shared" si="207"/>
        <v>U12-LPDDR4B_CA2</v>
      </c>
      <c r="D2907" t="str">
        <f t="shared" si="208"/>
        <v>U12-R9</v>
      </c>
      <c r="E2907" t="s">
        <v>3926</v>
      </c>
      <c r="F2907" t="s">
        <v>3980</v>
      </c>
      <c r="G2907" t="s">
        <v>1477</v>
      </c>
    </row>
    <row r="2908" spans="1:7" x14ac:dyDescent="0.25">
      <c r="A2908" t="str">
        <f t="shared" si="205"/>
        <v>U12-R10</v>
      </c>
      <c r="B2908" t="str">
        <f t="shared" si="206"/>
        <v>LPDDR4B_CA3</v>
      </c>
      <c r="C2908" t="str">
        <f t="shared" si="207"/>
        <v>U12-LPDDR4B_CA3</v>
      </c>
      <c r="D2908" t="str">
        <f t="shared" si="208"/>
        <v>U12-R10</v>
      </c>
      <c r="E2908" t="s">
        <v>3926</v>
      </c>
      <c r="F2908" t="s">
        <v>3981</v>
      </c>
      <c r="G2908" t="s">
        <v>1479</v>
      </c>
    </row>
    <row r="2909" spans="1:7" x14ac:dyDescent="0.25">
      <c r="A2909" t="str">
        <f t="shared" si="205"/>
        <v>U12-R11</v>
      </c>
      <c r="B2909" t="str">
        <f t="shared" si="206"/>
        <v>LPDDR4B_CA4</v>
      </c>
      <c r="C2909" t="str">
        <f t="shared" si="207"/>
        <v>U12-LPDDR4B_CA4</v>
      </c>
      <c r="D2909" t="str">
        <f t="shared" si="208"/>
        <v>U12-R11</v>
      </c>
      <c r="E2909" t="s">
        <v>3926</v>
      </c>
      <c r="F2909" t="s">
        <v>3982</v>
      </c>
      <c r="G2909" t="s">
        <v>1481</v>
      </c>
    </row>
    <row r="2910" spans="1:7" x14ac:dyDescent="0.25">
      <c r="A2910" t="str">
        <f t="shared" si="205"/>
        <v>U12-R12</v>
      </c>
      <c r="B2910" t="str">
        <f t="shared" si="206"/>
        <v>1.1V_LPDDR4</v>
      </c>
      <c r="C2910" t="str">
        <f t="shared" si="207"/>
        <v>U12-1.1V_LPDDR4</v>
      </c>
      <c r="D2910" t="str">
        <f t="shared" si="208"/>
        <v>U12-R12</v>
      </c>
      <c r="E2910" t="s">
        <v>3926</v>
      </c>
      <c r="F2910" t="s">
        <v>3983</v>
      </c>
      <c r="G2910" t="s">
        <v>309</v>
      </c>
    </row>
    <row r="2911" spans="1:7" x14ac:dyDescent="0.25">
      <c r="A2911" t="str">
        <f t="shared" si="205"/>
        <v>U12-T1</v>
      </c>
      <c r="B2911" t="str">
        <f t="shared" si="206"/>
        <v>GND</v>
      </c>
      <c r="C2911" t="str">
        <f t="shared" si="207"/>
        <v>U12-GND</v>
      </c>
      <c r="D2911" t="str">
        <f t="shared" si="208"/>
        <v>U12-T1</v>
      </c>
      <c r="E2911" t="s">
        <v>3926</v>
      </c>
      <c r="F2911" t="s">
        <v>3984</v>
      </c>
      <c r="G2911" t="s">
        <v>294</v>
      </c>
    </row>
    <row r="2912" spans="1:7" x14ac:dyDescent="0.25">
      <c r="A2912" t="str">
        <f t="shared" si="205"/>
        <v>U12-T2</v>
      </c>
      <c r="B2912" t="str">
        <f t="shared" si="206"/>
        <v>NetR17_2</v>
      </c>
      <c r="C2912" t="str">
        <f t="shared" si="207"/>
        <v>U12-NetR17_2</v>
      </c>
      <c r="D2912" t="str">
        <f t="shared" si="208"/>
        <v>U12-T2</v>
      </c>
      <c r="E2912" t="s">
        <v>3926</v>
      </c>
      <c r="F2912" t="s">
        <v>3985</v>
      </c>
      <c r="G2912" t="s">
        <v>1839</v>
      </c>
    </row>
    <row r="2913" spans="1:7" x14ac:dyDescent="0.25">
      <c r="A2913" t="str">
        <f t="shared" si="205"/>
        <v>U12-T3</v>
      </c>
      <c r="B2913" t="str">
        <f t="shared" si="206"/>
        <v>GND</v>
      </c>
      <c r="C2913" t="str">
        <f t="shared" si="207"/>
        <v>U12-GND</v>
      </c>
      <c r="D2913" t="str">
        <f t="shared" si="208"/>
        <v>U12-T3</v>
      </c>
      <c r="E2913" t="s">
        <v>3926</v>
      </c>
      <c r="F2913" t="s">
        <v>3986</v>
      </c>
      <c r="G2913" t="s">
        <v>294</v>
      </c>
    </row>
    <row r="2914" spans="1:7" x14ac:dyDescent="0.25">
      <c r="A2914" t="str">
        <f t="shared" si="205"/>
        <v>U12-T4</v>
      </c>
      <c r="B2914" t="str">
        <f t="shared" si="206"/>
        <v>1.8V</v>
      </c>
      <c r="C2914" t="str">
        <f t="shared" si="207"/>
        <v>U12-1.8V</v>
      </c>
      <c r="D2914" t="str">
        <f t="shared" si="208"/>
        <v>U12-T4</v>
      </c>
      <c r="E2914" t="s">
        <v>3926</v>
      </c>
      <c r="F2914" t="s">
        <v>3803</v>
      </c>
      <c r="G2914" t="s">
        <v>317</v>
      </c>
    </row>
    <row r="2915" spans="1:7" x14ac:dyDescent="0.25">
      <c r="A2915" t="str">
        <f t="shared" si="205"/>
        <v>U12-T5</v>
      </c>
      <c r="B2915" t="str">
        <f t="shared" si="206"/>
        <v>GND</v>
      </c>
      <c r="C2915" t="str">
        <f t="shared" si="207"/>
        <v>U12-GND</v>
      </c>
      <c r="D2915" t="str">
        <f t="shared" si="208"/>
        <v>U12-T5</v>
      </c>
      <c r="E2915" t="s">
        <v>3926</v>
      </c>
      <c r="F2915" t="s">
        <v>3987</v>
      </c>
      <c r="G2915" t="s">
        <v>294</v>
      </c>
    </row>
    <row r="2916" spans="1:7" x14ac:dyDescent="0.25">
      <c r="A2916" t="str">
        <f t="shared" si="205"/>
        <v>U12-T8</v>
      </c>
      <c r="B2916" t="str">
        <f t="shared" si="206"/>
        <v>GND</v>
      </c>
      <c r="C2916" t="str">
        <f t="shared" si="207"/>
        <v>U12-GND</v>
      </c>
      <c r="D2916" t="str">
        <f t="shared" si="208"/>
        <v>U12-T8</v>
      </c>
      <c r="E2916" t="s">
        <v>3926</v>
      </c>
      <c r="F2916" t="s">
        <v>3805</v>
      </c>
      <c r="G2916" t="s">
        <v>294</v>
      </c>
    </row>
    <row r="2917" spans="1:7" x14ac:dyDescent="0.25">
      <c r="A2917" t="str">
        <f t="shared" si="205"/>
        <v>U12-T9</v>
      </c>
      <c r="B2917" t="str">
        <f t="shared" si="206"/>
        <v>1.8V</v>
      </c>
      <c r="C2917" t="str">
        <f t="shared" si="207"/>
        <v>U12-1.8V</v>
      </c>
      <c r="D2917" t="str">
        <f t="shared" si="208"/>
        <v>U12-T9</v>
      </c>
      <c r="E2917" t="s">
        <v>3926</v>
      </c>
      <c r="F2917" t="s">
        <v>3988</v>
      </c>
      <c r="G2917" t="s">
        <v>317</v>
      </c>
    </row>
    <row r="2918" spans="1:7" x14ac:dyDescent="0.25">
      <c r="A2918" t="str">
        <f t="shared" si="205"/>
        <v>U12-T10</v>
      </c>
      <c r="B2918" t="str">
        <f t="shared" si="206"/>
        <v>GND</v>
      </c>
      <c r="C2918" t="str">
        <f t="shared" si="207"/>
        <v>U12-GND</v>
      </c>
      <c r="D2918" t="str">
        <f t="shared" si="208"/>
        <v>U12-T10</v>
      </c>
      <c r="E2918" t="s">
        <v>3926</v>
      </c>
      <c r="F2918" t="s">
        <v>3989</v>
      </c>
      <c r="G2918" t="s">
        <v>294</v>
      </c>
    </row>
    <row r="2919" spans="1:7" x14ac:dyDescent="0.25">
      <c r="A2919" t="str">
        <f t="shared" si="205"/>
        <v>U12-T11</v>
      </c>
      <c r="B2919" t="str">
        <f t="shared" si="206"/>
        <v>LPDDR4B_RST</v>
      </c>
      <c r="C2919" t="str">
        <f t="shared" si="207"/>
        <v>U12-LPDDR4B_RST</v>
      </c>
      <c r="D2919" t="str">
        <f t="shared" si="208"/>
        <v>U12-T11</v>
      </c>
      <c r="E2919" t="s">
        <v>3926</v>
      </c>
      <c r="F2919" t="s">
        <v>3990</v>
      </c>
      <c r="G2919" t="s">
        <v>1595</v>
      </c>
    </row>
    <row r="2920" spans="1:7" x14ac:dyDescent="0.25">
      <c r="A2920" t="str">
        <f t="shared" si="205"/>
        <v>U12-T12</v>
      </c>
      <c r="B2920" t="str">
        <f t="shared" si="206"/>
        <v>GND</v>
      </c>
      <c r="C2920" t="str">
        <f t="shared" si="207"/>
        <v>U12-GND</v>
      </c>
      <c r="D2920" t="str">
        <f t="shared" si="208"/>
        <v>U12-T12</v>
      </c>
      <c r="E2920" t="s">
        <v>3926</v>
      </c>
      <c r="F2920" t="s">
        <v>3991</v>
      </c>
      <c r="G2920" t="s">
        <v>294</v>
      </c>
    </row>
    <row r="2921" spans="1:7" x14ac:dyDescent="0.25">
      <c r="A2921" t="str">
        <f t="shared" si="205"/>
        <v>U12-U1</v>
      </c>
      <c r="B2921" t="str">
        <f t="shared" si="206"/>
        <v>1.8V</v>
      </c>
      <c r="C2921" t="str">
        <f t="shared" si="207"/>
        <v>U12-1.8V</v>
      </c>
      <c r="D2921" t="str">
        <f t="shared" si="208"/>
        <v>U12-U1</v>
      </c>
      <c r="E2921" t="s">
        <v>3926</v>
      </c>
      <c r="F2921" t="s">
        <v>2084</v>
      </c>
      <c r="G2921" t="s">
        <v>317</v>
      </c>
    </row>
    <row r="2922" spans="1:7" x14ac:dyDescent="0.25">
      <c r="A2922" t="str">
        <f t="shared" si="205"/>
        <v>U12-U2</v>
      </c>
      <c r="B2922" t="str">
        <f t="shared" si="206"/>
        <v>LPDDR4B_DQ19</v>
      </c>
      <c r="C2922" t="str">
        <f t="shared" si="207"/>
        <v>U12-LPDDR4B_DQ19</v>
      </c>
      <c r="D2922" t="str">
        <f t="shared" si="208"/>
        <v>U12-U2</v>
      </c>
      <c r="E2922" t="s">
        <v>3926</v>
      </c>
      <c r="F2922" t="s">
        <v>3820</v>
      </c>
      <c r="G2922" t="s">
        <v>1529</v>
      </c>
    </row>
    <row r="2923" spans="1:7" x14ac:dyDescent="0.25">
      <c r="A2923" t="str">
        <f t="shared" si="205"/>
        <v>U12-U3</v>
      </c>
      <c r="B2923" t="str">
        <f t="shared" si="206"/>
        <v>1.1V_LPDDR4</v>
      </c>
      <c r="C2923" t="str">
        <f t="shared" si="207"/>
        <v>U12-1.1V_LPDDR4</v>
      </c>
      <c r="D2923" t="str">
        <f t="shared" si="208"/>
        <v>U12-U3</v>
      </c>
      <c r="E2923" t="s">
        <v>3926</v>
      </c>
      <c r="F2923" t="s">
        <v>3906</v>
      </c>
      <c r="G2923" t="s">
        <v>309</v>
      </c>
    </row>
    <row r="2924" spans="1:7" x14ac:dyDescent="0.25">
      <c r="A2924" t="str">
        <f t="shared" si="205"/>
        <v>U12-U4</v>
      </c>
      <c r="B2924" t="str">
        <f t="shared" si="206"/>
        <v>LPDDR4B_DQ20</v>
      </c>
      <c r="C2924" t="str">
        <f t="shared" si="207"/>
        <v>U12-LPDDR4B_DQ20</v>
      </c>
      <c r="D2924" t="str">
        <f t="shared" si="208"/>
        <v>U12-U4</v>
      </c>
      <c r="E2924" t="s">
        <v>3926</v>
      </c>
      <c r="F2924" t="s">
        <v>3907</v>
      </c>
      <c r="G2924" t="s">
        <v>1535</v>
      </c>
    </row>
    <row r="2925" spans="1:7" x14ac:dyDescent="0.25">
      <c r="A2925" t="str">
        <f t="shared" si="205"/>
        <v>U12-U5</v>
      </c>
      <c r="B2925" t="str">
        <f t="shared" si="206"/>
        <v>1.1V_LPDDR4</v>
      </c>
      <c r="C2925" t="str">
        <f t="shared" si="207"/>
        <v>U12-1.1V_LPDDR4</v>
      </c>
      <c r="D2925" t="str">
        <f t="shared" si="208"/>
        <v>U12-U5</v>
      </c>
      <c r="E2925" t="s">
        <v>3926</v>
      </c>
      <c r="F2925" t="s">
        <v>3908</v>
      </c>
      <c r="G2925" t="s">
        <v>309</v>
      </c>
    </row>
    <row r="2926" spans="1:7" x14ac:dyDescent="0.25">
      <c r="A2926" t="str">
        <f t="shared" si="205"/>
        <v>U12-U8</v>
      </c>
      <c r="B2926" t="str">
        <f t="shared" si="206"/>
        <v>1.1V_LPDDR4</v>
      </c>
      <c r="C2926" t="str">
        <f t="shared" si="207"/>
        <v>U12-1.1V_LPDDR4</v>
      </c>
      <c r="D2926" t="str">
        <f t="shared" si="208"/>
        <v>U12-U8</v>
      </c>
      <c r="E2926" t="s">
        <v>3926</v>
      </c>
      <c r="F2926" t="s">
        <v>3911</v>
      </c>
      <c r="G2926" t="s">
        <v>309</v>
      </c>
    </row>
    <row r="2927" spans="1:7" x14ac:dyDescent="0.25">
      <c r="A2927" t="str">
        <f t="shared" si="205"/>
        <v>U12-U9</v>
      </c>
      <c r="B2927" t="str">
        <f t="shared" si="206"/>
        <v>LPDDR4B_DQ28</v>
      </c>
      <c r="C2927" t="str">
        <f t="shared" si="207"/>
        <v>U12-LPDDR4B_DQ28</v>
      </c>
      <c r="D2927" t="str">
        <f t="shared" si="208"/>
        <v>U12-U9</v>
      </c>
      <c r="E2927" t="s">
        <v>3926</v>
      </c>
      <c r="F2927" t="s">
        <v>3917</v>
      </c>
      <c r="G2927" t="s">
        <v>1551</v>
      </c>
    </row>
    <row r="2928" spans="1:7" x14ac:dyDescent="0.25">
      <c r="A2928" t="str">
        <f t="shared" si="205"/>
        <v>U12-U10</v>
      </c>
      <c r="B2928" t="str">
        <f t="shared" si="206"/>
        <v>1.1V_LPDDR4</v>
      </c>
      <c r="C2928" t="str">
        <f t="shared" si="207"/>
        <v>U12-1.1V_LPDDR4</v>
      </c>
      <c r="D2928" t="str">
        <f t="shared" si="208"/>
        <v>U12-U10</v>
      </c>
      <c r="E2928" t="s">
        <v>3926</v>
      </c>
      <c r="F2928" t="s">
        <v>3918</v>
      </c>
      <c r="G2928" t="s">
        <v>309</v>
      </c>
    </row>
    <row r="2929" spans="1:7" x14ac:dyDescent="0.25">
      <c r="A2929" t="str">
        <f t="shared" si="205"/>
        <v>U12-U11</v>
      </c>
      <c r="B2929" t="str">
        <f t="shared" si="206"/>
        <v>LPDDR4B_DQ27</v>
      </c>
      <c r="C2929" t="str">
        <f t="shared" si="207"/>
        <v>U12-LPDDR4B_DQ27</v>
      </c>
      <c r="D2929" t="str">
        <f t="shared" si="208"/>
        <v>U12-U11</v>
      </c>
      <c r="E2929" t="s">
        <v>3926</v>
      </c>
      <c r="F2929" t="s">
        <v>3925</v>
      </c>
      <c r="G2929" t="s">
        <v>1549</v>
      </c>
    </row>
    <row r="2930" spans="1:7" x14ac:dyDescent="0.25">
      <c r="A2930" t="str">
        <f t="shared" si="205"/>
        <v>U12-U12</v>
      </c>
      <c r="B2930" t="str">
        <f t="shared" si="206"/>
        <v>1.8V</v>
      </c>
      <c r="C2930" t="str">
        <f t="shared" si="207"/>
        <v>U12-1.8V</v>
      </c>
      <c r="D2930" t="str">
        <f t="shared" si="208"/>
        <v>U12-U12</v>
      </c>
      <c r="E2930" t="s">
        <v>3926</v>
      </c>
      <c r="F2930" t="s">
        <v>3926</v>
      </c>
      <c r="G2930" t="s">
        <v>317</v>
      </c>
    </row>
    <row r="2931" spans="1:7" x14ac:dyDescent="0.25">
      <c r="A2931" t="str">
        <f t="shared" si="205"/>
        <v>U12-V1</v>
      </c>
      <c r="B2931" t="str">
        <f t="shared" si="206"/>
        <v>GND</v>
      </c>
      <c r="C2931" t="str">
        <f t="shared" si="207"/>
        <v>U12-GND</v>
      </c>
      <c r="D2931" t="str">
        <f t="shared" si="208"/>
        <v>U12-V1</v>
      </c>
      <c r="E2931" t="s">
        <v>3926</v>
      </c>
      <c r="F2931" t="s">
        <v>3992</v>
      </c>
      <c r="G2931" t="s">
        <v>294</v>
      </c>
    </row>
    <row r="2932" spans="1:7" x14ac:dyDescent="0.25">
      <c r="A2932" t="str">
        <f t="shared" si="205"/>
        <v>U12-V2</v>
      </c>
      <c r="B2932" t="str">
        <f t="shared" si="206"/>
        <v>LPDDR4B_DQ18</v>
      </c>
      <c r="C2932" t="str">
        <f t="shared" si="207"/>
        <v>U12-LPDDR4B_DQ18</v>
      </c>
      <c r="D2932" t="str">
        <f t="shared" si="208"/>
        <v>U12-V2</v>
      </c>
      <c r="E2932" t="s">
        <v>3926</v>
      </c>
      <c r="F2932" t="s">
        <v>3993</v>
      </c>
      <c r="G2932" t="s">
        <v>1527</v>
      </c>
    </row>
    <row r="2933" spans="1:7" x14ac:dyDescent="0.25">
      <c r="A2933" t="str">
        <f t="shared" si="205"/>
        <v>U12-V3</v>
      </c>
      <c r="B2933" t="str">
        <f t="shared" si="206"/>
        <v>LPDDR4B_DQSB0_N</v>
      </c>
      <c r="C2933" t="str">
        <f t="shared" si="207"/>
        <v>U12-LPDDR4B_DQSB0_N</v>
      </c>
      <c r="D2933" t="str">
        <f t="shared" si="208"/>
        <v>U12-V3</v>
      </c>
      <c r="E2933" t="s">
        <v>3926</v>
      </c>
      <c r="F2933" t="s">
        <v>3994</v>
      </c>
      <c r="G2933" t="s">
        <v>1583</v>
      </c>
    </row>
    <row r="2934" spans="1:7" x14ac:dyDescent="0.25">
      <c r="A2934" t="str">
        <f t="shared" si="205"/>
        <v>U12-V4</v>
      </c>
      <c r="B2934" t="str">
        <f t="shared" si="206"/>
        <v>LPDDR4B_DQ21</v>
      </c>
      <c r="C2934" t="str">
        <f t="shared" si="207"/>
        <v>U12-LPDDR4B_DQ21</v>
      </c>
      <c r="D2934" t="str">
        <f t="shared" si="208"/>
        <v>U12-V4</v>
      </c>
      <c r="E2934" t="s">
        <v>3926</v>
      </c>
      <c r="F2934" t="s">
        <v>2865</v>
      </c>
      <c r="G2934" t="s">
        <v>1537</v>
      </c>
    </row>
    <row r="2935" spans="1:7" x14ac:dyDescent="0.25">
      <c r="A2935" t="str">
        <f t="shared" si="205"/>
        <v>U12-V5</v>
      </c>
      <c r="B2935" t="str">
        <f t="shared" si="206"/>
        <v>GND</v>
      </c>
      <c r="C2935" t="str">
        <f t="shared" si="207"/>
        <v>U12-GND</v>
      </c>
      <c r="D2935" t="str">
        <f t="shared" si="208"/>
        <v>U12-V5</v>
      </c>
      <c r="E2935" t="s">
        <v>3926</v>
      </c>
      <c r="F2935" t="s">
        <v>3995</v>
      </c>
      <c r="G2935" t="s">
        <v>294</v>
      </c>
    </row>
    <row r="2936" spans="1:7" x14ac:dyDescent="0.25">
      <c r="A2936" t="str">
        <f t="shared" si="205"/>
        <v>U12-V8</v>
      </c>
      <c r="B2936" t="str">
        <f t="shared" si="206"/>
        <v>GND</v>
      </c>
      <c r="C2936" t="str">
        <f t="shared" si="207"/>
        <v>U12-GND</v>
      </c>
      <c r="D2936" t="str">
        <f t="shared" si="208"/>
        <v>U12-V8</v>
      </c>
      <c r="E2936" t="s">
        <v>3926</v>
      </c>
      <c r="F2936" t="s">
        <v>3822</v>
      </c>
      <c r="G2936" t="s">
        <v>294</v>
      </c>
    </row>
    <row r="2937" spans="1:7" x14ac:dyDescent="0.25">
      <c r="A2937" t="str">
        <f t="shared" si="205"/>
        <v>U12-V9</v>
      </c>
      <c r="B2937" t="str">
        <f t="shared" si="206"/>
        <v>LPDDR4B_DQ29</v>
      </c>
      <c r="C2937" t="str">
        <f t="shared" si="207"/>
        <v>U12-LPDDR4B_DQ29</v>
      </c>
      <c r="D2937" t="str">
        <f t="shared" si="208"/>
        <v>U12-V9</v>
      </c>
      <c r="E2937" t="s">
        <v>3926</v>
      </c>
      <c r="F2937" t="s">
        <v>3996</v>
      </c>
      <c r="G2937" t="s">
        <v>1553</v>
      </c>
    </row>
    <row r="2938" spans="1:7" x14ac:dyDescent="0.25">
      <c r="A2938" t="str">
        <f t="shared" si="205"/>
        <v>U12-V10</v>
      </c>
      <c r="B2938" t="str">
        <f t="shared" si="206"/>
        <v>LPDDR4B_DQSB1_N</v>
      </c>
      <c r="C2938" t="str">
        <f t="shared" si="207"/>
        <v>U12-LPDDR4B_DQSB1_N</v>
      </c>
      <c r="D2938" t="str">
        <f t="shared" si="208"/>
        <v>U12-V10</v>
      </c>
      <c r="E2938" t="s">
        <v>3926</v>
      </c>
      <c r="F2938" t="s">
        <v>3997</v>
      </c>
      <c r="G2938" t="s">
        <v>1587</v>
      </c>
    </row>
    <row r="2939" spans="1:7" x14ac:dyDescent="0.25">
      <c r="A2939" t="str">
        <f t="shared" si="205"/>
        <v>U12-V11</v>
      </c>
      <c r="B2939" t="str">
        <f t="shared" si="206"/>
        <v>LPDDR4B_DQ26</v>
      </c>
      <c r="C2939" t="str">
        <f t="shared" si="207"/>
        <v>U12-LPDDR4B_DQ26</v>
      </c>
      <c r="D2939" t="str">
        <f t="shared" si="208"/>
        <v>U12-V11</v>
      </c>
      <c r="E2939" t="s">
        <v>3926</v>
      </c>
      <c r="F2939" t="s">
        <v>3998</v>
      </c>
      <c r="G2939" t="s">
        <v>1547</v>
      </c>
    </row>
    <row r="2940" spans="1:7" x14ac:dyDescent="0.25">
      <c r="A2940" t="str">
        <f t="shared" si="205"/>
        <v>U12-V12</v>
      </c>
      <c r="B2940" t="str">
        <f t="shared" si="206"/>
        <v>GND</v>
      </c>
      <c r="C2940" t="str">
        <f t="shared" si="207"/>
        <v>U12-GND</v>
      </c>
      <c r="D2940" t="str">
        <f t="shared" si="208"/>
        <v>U12-V12</v>
      </c>
      <c r="E2940" t="s">
        <v>3926</v>
      </c>
      <c r="F2940" t="s">
        <v>3999</v>
      </c>
      <c r="G2940" t="s">
        <v>294</v>
      </c>
    </row>
    <row r="2941" spans="1:7" x14ac:dyDescent="0.25">
      <c r="A2941" t="str">
        <f t="shared" si="205"/>
        <v>U12-W1</v>
      </c>
      <c r="B2941" t="str">
        <f t="shared" si="206"/>
        <v>1.1V_LPDDR4</v>
      </c>
      <c r="C2941" t="str">
        <f t="shared" si="207"/>
        <v>U12-1.1V_LPDDR4</v>
      </c>
      <c r="D2941" t="str">
        <f t="shared" si="208"/>
        <v>U12-W1</v>
      </c>
      <c r="E2941" t="s">
        <v>3926</v>
      </c>
      <c r="F2941" t="s">
        <v>3830</v>
      </c>
      <c r="G2941" t="s">
        <v>309</v>
      </c>
    </row>
    <row r="2942" spans="1:7" x14ac:dyDescent="0.25">
      <c r="A2942" t="str">
        <f t="shared" si="205"/>
        <v>U12-W2</v>
      </c>
      <c r="B2942" t="str">
        <f t="shared" si="206"/>
        <v>GND</v>
      </c>
      <c r="C2942" t="str">
        <f t="shared" si="207"/>
        <v>U12-GND</v>
      </c>
      <c r="D2942" t="str">
        <f t="shared" si="208"/>
        <v>U12-W2</v>
      </c>
      <c r="E2942" t="s">
        <v>3926</v>
      </c>
      <c r="F2942" t="s">
        <v>3832</v>
      </c>
      <c r="G2942" t="s">
        <v>294</v>
      </c>
    </row>
    <row r="2943" spans="1:7" x14ac:dyDescent="0.25">
      <c r="A2943" t="str">
        <f t="shared" si="205"/>
        <v>U12-W3</v>
      </c>
      <c r="B2943" t="str">
        <f t="shared" si="206"/>
        <v>LPDDR4B_DQSB0_P</v>
      </c>
      <c r="C2943" t="str">
        <f t="shared" si="207"/>
        <v>U12-LPDDR4B_DQSB0_P</v>
      </c>
      <c r="D2943" t="str">
        <f t="shared" si="208"/>
        <v>U12-W3</v>
      </c>
      <c r="E2943" t="s">
        <v>3926</v>
      </c>
      <c r="F2943" t="s">
        <v>4000</v>
      </c>
      <c r="G2943" t="s">
        <v>1585</v>
      </c>
    </row>
    <row r="2944" spans="1:7" x14ac:dyDescent="0.25">
      <c r="A2944" t="str">
        <f t="shared" si="205"/>
        <v>U12-W4</v>
      </c>
      <c r="B2944" t="str">
        <f t="shared" si="206"/>
        <v>GND</v>
      </c>
      <c r="C2944" t="str">
        <f t="shared" si="207"/>
        <v>U12-GND</v>
      </c>
      <c r="D2944" t="str">
        <f t="shared" si="208"/>
        <v>U12-W4</v>
      </c>
      <c r="E2944" t="s">
        <v>3926</v>
      </c>
      <c r="F2944" t="s">
        <v>4001</v>
      </c>
      <c r="G2944" t="s">
        <v>294</v>
      </c>
    </row>
    <row r="2945" spans="1:7" x14ac:dyDescent="0.25">
      <c r="A2945" t="str">
        <f t="shared" si="205"/>
        <v>U12-W5</v>
      </c>
      <c r="B2945" t="str">
        <f t="shared" si="206"/>
        <v>1.1V_LPDDR4</v>
      </c>
      <c r="C2945" t="str">
        <f t="shared" si="207"/>
        <v>U12-1.1V_LPDDR4</v>
      </c>
      <c r="D2945" t="str">
        <f t="shared" si="208"/>
        <v>U12-W5</v>
      </c>
      <c r="E2945" t="s">
        <v>3926</v>
      </c>
      <c r="F2945" t="s">
        <v>4002</v>
      </c>
      <c r="G2945" t="s">
        <v>309</v>
      </c>
    </row>
    <row r="2946" spans="1:7" x14ac:dyDescent="0.25">
      <c r="A2946" t="str">
        <f t="shared" si="205"/>
        <v>U12-W8</v>
      </c>
      <c r="B2946" t="str">
        <f t="shared" si="206"/>
        <v>1.1V_LPDDR4</v>
      </c>
      <c r="C2946" t="str">
        <f t="shared" si="207"/>
        <v>U12-1.1V_LPDDR4</v>
      </c>
      <c r="D2946" t="str">
        <f t="shared" si="208"/>
        <v>U12-W8</v>
      </c>
      <c r="E2946" t="s">
        <v>3926</v>
      </c>
      <c r="F2946" t="s">
        <v>4003</v>
      </c>
      <c r="G2946" t="s">
        <v>309</v>
      </c>
    </row>
    <row r="2947" spans="1:7" x14ac:dyDescent="0.25">
      <c r="A2947" t="str">
        <f t="shared" si="205"/>
        <v>U12-W9</v>
      </c>
      <c r="B2947" t="str">
        <f t="shared" si="206"/>
        <v>GND</v>
      </c>
      <c r="C2947" t="str">
        <f t="shared" si="207"/>
        <v>U12-GND</v>
      </c>
      <c r="D2947" t="str">
        <f t="shared" si="208"/>
        <v>U12-W9</v>
      </c>
      <c r="E2947" t="s">
        <v>3926</v>
      </c>
      <c r="F2947" t="s">
        <v>4004</v>
      </c>
      <c r="G2947" t="s">
        <v>294</v>
      </c>
    </row>
    <row r="2948" spans="1:7" x14ac:dyDescent="0.25">
      <c r="A2948" t="str">
        <f t="shared" si="205"/>
        <v>U12-W10</v>
      </c>
      <c r="B2948" t="str">
        <f t="shared" si="206"/>
        <v>LPDDR4B_DQSB1_P</v>
      </c>
      <c r="C2948" t="str">
        <f t="shared" si="207"/>
        <v>U12-LPDDR4B_DQSB1_P</v>
      </c>
      <c r="D2948" t="str">
        <f t="shared" si="208"/>
        <v>U12-W10</v>
      </c>
      <c r="E2948" t="s">
        <v>3926</v>
      </c>
      <c r="F2948" t="s">
        <v>4005</v>
      </c>
      <c r="G2948" t="s">
        <v>1589</v>
      </c>
    </row>
    <row r="2949" spans="1:7" x14ac:dyDescent="0.25">
      <c r="A2949" t="str">
        <f t="shared" si="205"/>
        <v>U12-W11</v>
      </c>
      <c r="B2949" t="str">
        <f t="shared" si="206"/>
        <v>GND</v>
      </c>
      <c r="C2949" t="str">
        <f t="shared" si="207"/>
        <v>U12-GND</v>
      </c>
      <c r="D2949" t="str">
        <f t="shared" si="208"/>
        <v>U12-W11</v>
      </c>
      <c r="E2949" t="s">
        <v>3926</v>
      </c>
      <c r="F2949" t="s">
        <v>4006</v>
      </c>
      <c r="G2949" t="s">
        <v>294</v>
      </c>
    </row>
    <row r="2950" spans="1:7" x14ac:dyDescent="0.25">
      <c r="A2950" t="str">
        <f t="shared" ref="A2950:A3013" si="209">$E2950&amp;"-"&amp;$F2950</f>
        <v>U12-W12</v>
      </c>
      <c r="B2950" t="str">
        <f t="shared" ref="B2950:B3013" si="210">IF(OR(E2950=$A$2,E2950=$B$2,E2950=$C$2,E2950=$D$2),"--",G2950)</f>
        <v>1.1V_LPDDR4</v>
      </c>
      <c r="C2950" t="str">
        <f t="shared" ref="C2950:C3013" si="211">$E2950&amp;"-"&amp;$G2950</f>
        <v>U12-1.1V_LPDDR4</v>
      </c>
      <c r="D2950" t="str">
        <f t="shared" ref="D2950:D3013" si="212">A2950</f>
        <v>U12-W12</v>
      </c>
      <c r="E2950" t="s">
        <v>3926</v>
      </c>
      <c r="F2950" t="s">
        <v>4007</v>
      </c>
      <c r="G2950" t="s">
        <v>309</v>
      </c>
    </row>
    <row r="2951" spans="1:7" x14ac:dyDescent="0.25">
      <c r="A2951" t="str">
        <f t="shared" si="209"/>
        <v>U12-Y1</v>
      </c>
      <c r="B2951" t="str">
        <f t="shared" si="210"/>
        <v>GND</v>
      </c>
      <c r="C2951" t="str">
        <f t="shared" si="211"/>
        <v>U12-GND</v>
      </c>
      <c r="D2951" t="str">
        <f t="shared" si="212"/>
        <v>U12-Y1</v>
      </c>
      <c r="E2951" t="s">
        <v>3926</v>
      </c>
      <c r="F2951" t="s">
        <v>1628</v>
      </c>
      <c r="G2951" t="s">
        <v>294</v>
      </c>
    </row>
    <row r="2952" spans="1:7" x14ac:dyDescent="0.25">
      <c r="A2952" t="str">
        <f t="shared" si="209"/>
        <v>U12-Y2</v>
      </c>
      <c r="B2952" t="str">
        <f t="shared" si="210"/>
        <v>LPDDR4B_DQ17</v>
      </c>
      <c r="C2952" t="str">
        <f t="shared" si="211"/>
        <v>U12-LPDDR4B_DQ17</v>
      </c>
      <c r="D2952" t="str">
        <f t="shared" si="212"/>
        <v>U12-Y2</v>
      </c>
      <c r="E2952" t="s">
        <v>3926</v>
      </c>
      <c r="F2952" t="s">
        <v>1167</v>
      </c>
      <c r="G2952" t="s">
        <v>1525</v>
      </c>
    </row>
    <row r="2953" spans="1:7" x14ac:dyDescent="0.25">
      <c r="A2953" t="str">
        <f t="shared" si="209"/>
        <v>U12-Y3</v>
      </c>
      <c r="B2953" t="str">
        <f t="shared" si="210"/>
        <v>LPDDR4B_DMB0</v>
      </c>
      <c r="C2953" t="str">
        <f t="shared" si="211"/>
        <v>U12-LPDDR4B_DMB0</v>
      </c>
      <c r="D2953" t="str">
        <f t="shared" si="212"/>
        <v>U12-Y3</v>
      </c>
      <c r="E2953" t="s">
        <v>3926</v>
      </c>
      <c r="F2953" t="s">
        <v>1170</v>
      </c>
      <c r="G2953" t="s">
        <v>1503</v>
      </c>
    </row>
    <row r="2954" spans="1:7" x14ac:dyDescent="0.25">
      <c r="A2954" t="str">
        <f t="shared" si="209"/>
        <v>U12-Y4</v>
      </c>
      <c r="B2954" t="str">
        <f t="shared" si="210"/>
        <v>LPDDR4B_DQ22</v>
      </c>
      <c r="C2954" t="str">
        <f t="shared" si="211"/>
        <v>U12-LPDDR4B_DQ22</v>
      </c>
      <c r="D2954" t="str">
        <f t="shared" si="212"/>
        <v>U12-Y4</v>
      </c>
      <c r="E2954" t="s">
        <v>3926</v>
      </c>
      <c r="F2954" t="s">
        <v>1630</v>
      </c>
      <c r="G2954" t="s">
        <v>1539</v>
      </c>
    </row>
    <row r="2955" spans="1:7" x14ac:dyDescent="0.25">
      <c r="A2955" t="str">
        <f t="shared" si="209"/>
        <v>U12-Y5</v>
      </c>
      <c r="B2955" t="str">
        <f t="shared" si="210"/>
        <v>GND</v>
      </c>
      <c r="C2955" t="str">
        <f t="shared" si="211"/>
        <v>U12-GND</v>
      </c>
      <c r="D2955" t="str">
        <f t="shared" si="212"/>
        <v>U12-Y5</v>
      </c>
      <c r="E2955" t="s">
        <v>3926</v>
      </c>
      <c r="F2955" t="s">
        <v>1632</v>
      </c>
      <c r="G2955" t="s">
        <v>294</v>
      </c>
    </row>
    <row r="2956" spans="1:7" x14ac:dyDescent="0.25">
      <c r="A2956" t="str">
        <f t="shared" si="209"/>
        <v>U12-Y8</v>
      </c>
      <c r="B2956" t="str">
        <f t="shared" si="210"/>
        <v>GND</v>
      </c>
      <c r="C2956" t="str">
        <f t="shared" si="211"/>
        <v>U12-GND</v>
      </c>
      <c r="D2956" t="str">
        <f t="shared" si="212"/>
        <v>U12-Y8</v>
      </c>
      <c r="E2956" t="s">
        <v>3926</v>
      </c>
      <c r="F2956" t="s">
        <v>1634</v>
      </c>
      <c r="G2956" t="s">
        <v>294</v>
      </c>
    </row>
    <row r="2957" spans="1:7" x14ac:dyDescent="0.25">
      <c r="A2957" t="str">
        <f t="shared" si="209"/>
        <v>U12-Y9</v>
      </c>
      <c r="B2957" t="str">
        <f t="shared" si="210"/>
        <v>LPDDR4B_DQ30</v>
      </c>
      <c r="C2957" t="str">
        <f t="shared" si="211"/>
        <v>U12-LPDDR4B_DQ30</v>
      </c>
      <c r="D2957" t="str">
        <f t="shared" si="212"/>
        <v>U12-Y9</v>
      </c>
      <c r="E2957" t="s">
        <v>3926</v>
      </c>
      <c r="F2957" t="s">
        <v>1636</v>
      </c>
      <c r="G2957" t="s">
        <v>1557</v>
      </c>
    </row>
    <row r="2958" spans="1:7" x14ac:dyDescent="0.25">
      <c r="A2958" t="str">
        <f t="shared" si="209"/>
        <v>U12-Y10</v>
      </c>
      <c r="B2958" t="str">
        <f t="shared" si="210"/>
        <v>LPDDR4B_DMB1</v>
      </c>
      <c r="C2958" t="str">
        <f t="shared" si="211"/>
        <v>U12-LPDDR4B_DMB1</v>
      </c>
      <c r="D2958" t="str">
        <f t="shared" si="212"/>
        <v>U12-Y10</v>
      </c>
      <c r="E2958" t="s">
        <v>3926</v>
      </c>
      <c r="F2958" t="s">
        <v>1179</v>
      </c>
      <c r="G2958" t="s">
        <v>1505</v>
      </c>
    </row>
    <row r="2959" spans="1:7" x14ac:dyDescent="0.25">
      <c r="A2959" t="str">
        <f t="shared" si="209"/>
        <v>U12-Y11</v>
      </c>
      <c r="B2959" t="str">
        <f t="shared" si="210"/>
        <v>LPDDR4B_DQ25</v>
      </c>
      <c r="C2959" t="str">
        <f t="shared" si="211"/>
        <v>U12-LPDDR4B_DQ25</v>
      </c>
      <c r="D2959" t="str">
        <f t="shared" si="212"/>
        <v>U12-Y11</v>
      </c>
      <c r="E2959" t="s">
        <v>3926</v>
      </c>
      <c r="F2959" t="s">
        <v>1182</v>
      </c>
      <c r="G2959" t="s">
        <v>1545</v>
      </c>
    </row>
    <row r="2960" spans="1:7" x14ac:dyDescent="0.25">
      <c r="A2960" t="str">
        <f t="shared" si="209"/>
        <v>U12-Y12</v>
      </c>
      <c r="B2960" t="str">
        <f t="shared" si="210"/>
        <v>GND</v>
      </c>
      <c r="C2960" t="str">
        <f t="shared" si="211"/>
        <v>U12-GND</v>
      </c>
      <c r="D2960" t="str">
        <f t="shared" si="212"/>
        <v>U12-Y12</v>
      </c>
      <c r="E2960" t="s">
        <v>3926</v>
      </c>
      <c r="F2960" t="s">
        <v>1638</v>
      </c>
      <c r="G2960" t="s">
        <v>294</v>
      </c>
    </row>
    <row r="2961" spans="1:7" x14ac:dyDescent="0.25">
      <c r="A2961" t="str">
        <f t="shared" si="209"/>
        <v>U13-A1</v>
      </c>
      <c r="B2961" t="str">
        <f t="shared" si="210"/>
        <v>NetU13_A1</v>
      </c>
      <c r="C2961" t="str">
        <f t="shared" si="211"/>
        <v>U13-NetU13_A1</v>
      </c>
      <c r="D2961" t="str">
        <f t="shared" si="212"/>
        <v>U13-A1</v>
      </c>
      <c r="E2961" t="s">
        <v>4008</v>
      </c>
      <c r="F2961" t="s">
        <v>285</v>
      </c>
      <c r="G2961" t="s">
        <v>4009</v>
      </c>
    </row>
    <row r="2962" spans="1:7" x14ac:dyDescent="0.25">
      <c r="A2962" t="str">
        <f t="shared" si="209"/>
        <v>U13-A2</v>
      </c>
      <c r="B2962" t="str">
        <f t="shared" si="210"/>
        <v>NetU13_A2</v>
      </c>
      <c r="C2962" t="str">
        <f t="shared" si="211"/>
        <v>U13-NetU13_A2</v>
      </c>
      <c r="D2962" t="str">
        <f t="shared" si="212"/>
        <v>U13-A2</v>
      </c>
      <c r="E2962" t="s">
        <v>4008</v>
      </c>
      <c r="F2962" t="s">
        <v>289</v>
      </c>
      <c r="G2962" t="s">
        <v>4010</v>
      </c>
    </row>
    <row r="2963" spans="1:7" x14ac:dyDescent="0.25">
      <c r="A2963" t="str">
        <f t="shared" si="209"/>
        <v>U13-A3</v>
      </c>
      <c r="B2963" t="str">
        <f t="shared" si="210"/>
        <v>GND</v>
      </c>
      <c r="C2963" t="str">
        <f t="shared" si="211"/>
        <v>U13-GND</v>
      </c>
      <c r="D2963" t="str">
        <f t="shared" si="212"/>
        <v>U13-A3</v>
      </c>
      <c r="E2963" t="s">
        <v>4008</v>
      </c>
      <c r="F2963" t="s">
        <v>292</v>
      </c>
      <c r="G2963" t="s">
        <v>294</v>
      </c>
    </row>
    <row r="2964" spans="1:7" x14ac:dyDescent="0.25">
      <c r="A2964" t="str">
        <f t="shared" si="209"/>
        <v>U13-A4</v>
      </c>
      <c r="B2964" t="str">
        <f t="shared" si="210"/>
        <v>1.1V_LPDDR4</v>
      </c>
      <c r="C2964" t="str">
        <f t="shared" si="211"/>
        <v>U13-1.1V_LPDDR4</v>
      </c>
      <c r="D2964" t="str">
        <f t="shared" si="212"/>
        <v>U13-A4</v>
      </c>
      <c r="E2964" t="s">
        <v>4008</v>
      </c>
      <c r="F2964" t="s">
        <v>293</v>
      </c>
      <c r="G2964" t="s">
        <v>309</v>
      </c>
    </row>
    <row r="2965" spans="1:7" x14ac:dyDescent="0.25">
      <c r="A2965" t="str">
        <f t="shared" si="209"/>
        <v>U13-A5</v>
      </c>
      <c r="B2965" t="str">
        <f t="shared" si="210"/>
        <v>LPDDR4A_ZQA0</v>
      </c>
      <c r="C2965" t="str">
        <f t="shared" si="211"/>
        <v>U13-LPDDR4A_ZQA0</v>
      </c>
      <c r="D2965" t="str">
        <f t="shared" si="212"/>
        <v>U13-A5</v>
      </c>
      <c r="E2965" t="s">
        <v>4008</v>
      </c>
      <c r="F2965" t="s">
        <v>296</v>
      </c>
      <c r="G2965" t="s">
        <v>1469</v>
      </c>
    </row>
    <row r="2966" spans="1:7" x14ac:dyDescent="0.25">
      <c r="A2966" t="str">
        <f t="shared" si="209"/>
        <v>U13-A8</v>
      </c>
      <c r="B2966" t="str">
        <f t="shared" si="210"/>
        <v>LPDDR4A_ZQA1</v>
      </c>
      <c r="C2966" t="str">
        <f t="shared" si="211"/>
        <v>U13-LPDDR4A_ZQA1</v>
      </c>
      <c r="D2966" t="str">
        <f t="shared" si="212"/>
        <v>U13-A8</v>
      </c>
      <c r="E2966" t="s">
        <v>4008</v>
      </c>
      <c r="F2966" t="s">
        <v>304</v>
      </c>
      <c r="G2966" t="s">
        <v>1471</v>
      </c>
    </row>
    <row r="2967" spans="1:7" x14ac:dyDescent="0.25">
      <c r="A2967" t="str">
        <f t="shared" si="209"/>
        <v>U13-A9</v>
      </c>
      <c r="B2967" t="str">
        <f t="shared" si="210"/>
        <v>1.1V_LPDDR4</v>
      </c>
      <c r="C2967" t="str">
        <f t="shared" si="211"/>
        <v>U13-1.1V_LPDDR4</v>
      </c>
      <c r="D2967" t="str">
        <f t="shared" si="212"/>
        <v>U13-A9</v>
      </c>
      <c r="E2967" t="s">
        <v>4008</v>
      </c>
      <c r="F2967" t="s">
        <v>307</v>
      </c>
      <c r="G2967" t="s">
        <v>309</v>
      </c>
    </row>
    <row r="2968" spans="1:7" x14ac:dyDescent="0.25">
      <c r="A2968" t="str">
        <f t="shared" si="209"/>
        <v>U13-A10</v>
      </c>
      <c r="B2968" t="str">
        <f t="shared" si="210"/>
        <v>GND</v>
      </c>
      <c r="C2968" t="str">
        <f t="shared" si="211"/>
        <v>U13-GND</v>
      </c>
      <c r="D2968" t="str">
        <f t="shared" si="212"/>
        <v>U13-A10</v>
      </c>
      <c r="E2968" t="s">
        <v>4008</v>
      </c>
      <c r="F2968" t="s">
        <v>310</v>
      </c>
      <c r="G2968" t="s">
        <v>294</v>
      </c>
    </row>
    <row r="2969" spans="1:7" x14ac:dyDescent="0.25">
      <c r="A2969" t="str">
        <f t="shared" si="209"/>
        <v>U13-A11</v>
      </c>
      <c r="B2969" t="str">
        <f t="shared" si="210"/>
        <v>NetU13_A11</v>
      </c>
      <c r="C2969" t="str">
        <f t="shared" si="211"/>
        <v>U13-NetU13_A11</v>
      </c>
      <c r="D2969" t="str">
        <f t="shared" si="212"/>
        <v>U13-A11</v>
      </c>
      <c r="E2969" t="s">
        <v>4008</v>
      </c>
      <c r="F2969" t="s">
        <v>313</v>
      </c>
      <c r="G2969" t="s">
        <v>4011</v>
      </c>
    </row>
    <row r="2970" spans="1:7" x14ac:dyDescent="0.25">
      <c r="A2970" t="str">
        <f t="shared" si="209"/>
        <v>U13-A12</v>
      </c>
      <c r="B2970" t="str">
        <f t="shared" si="210"/>
        <v>NetU13_A12</v>
      </c>
      <c r="C2970" t="str">
        <f t="shared" si="211"/>
        <v>U13-NetU13_A12</v>
      </c>
      <c r="D2970" t="str">
        <f t="shared" si="212"/>
        <v>U13-A12</v>
      </c>
      <c r="E2970" t="s">
        <v>4008</v>
      </c>
      <c r="F2970" t="s">
        <v>316</v>
      </c>
      <c r="G2970" t="s">
        <v>4012</v>
      </c>
    </row>
    <row r="2971" spans="1:7" x14ac:dyDescent="0.25">
      <c r="A2971" t="str">
        <f t="shared" si="209"/>
        <v>U13-AA1</v>
      </c>
      <c r="B2971" t="str">
        <f t="shared" si="210"/>
        <v>NetU13_AA1</v>
      </c>
      <c r="C2971" t="str">
        <f t="shared" si="211"/>
        <v>U13-NetU13_AA1</v>
      </c>
      <c r="D2971" t="str">
        <f t="shared" si="212"/>
        <v>U13-AA1</v>
      </c>
      <c r="E2971" t="s">
        <v>4008</v>
      </c>
      <c r="F2971" t="s">
        <v>3599</v>
      </c>
      <c r="G2971" t="s">
        <v>4013</v>
      </c>
    </row>
    <row r="2972" spans="1:7" x14ac:dyDescent="0.25">
      <c r="A2972" t="str">
        <f t="shared" si="209"/>
        <v>U13-AA2</v>
      </c>
      <c r="B2972" t="str">
        <f t="shared" si="210"/>
        <v>LPDDR4A_DQ16</v>
      </c>
      <c r="C2972" t="str">
        <f t="shared" si="211"/>
        <v>U13-LPDDR4A_DQ16</v>
      </c>
      <c r="D2972" t="str">
        <f t="shared" si="212"/>
        <v>U13-AA2</v>
      </c>
      <c r="E2972" t="s">
        <v>4008</v>
      </c>
      <c r="F2972" t="s">
        <v>2618</v>
      </c>
      <c r="G2972" t="s">
        <v>1399</v>
      </c>
    </row>
    <row r="2973" spans="1:7" x14ac:dyDescent="0.25">
      <c r="A2973" t="str">
        <f t="shared" si="209"/>
        <v>U13-AA3</v>
      </c>
      <c r="B2973" t="str">
        <f t="shared" si="210"/>
        <v>1.1V_LPDDR4</v>
      </c>
      <c r="C2973" t="str">
        <f t="shared" si="211"/>
        <v>U13-1.1V_LPDDR4</v>
      </c>
      <c r="D2973" t="str">
        <f t="shared" si="212"/>
        <v>U13-AA3</v>
      </c>
      <c r="E2973" t="s">
        <v>4008</v>
      </c>
      <c r="F2973" t="s">
        <v>3932</v>
      </c>
      <c r="G2973" t="s">
        <v>309</v>
      </c>
    </row>
    <row r="2974" spans="1:7" x14ac:dyDescent="0.25">
      <c r="A2974" t="str">
        <f t="shared" si="209"/>
        <v>U13-AA4</v>
      </c>
      <c r="B2974" t="str">
        <f t="shared" si="210"/>
        <v>LPDDR4A_DQ23</v>
      </c>
      <c r="C2974" t="str">
        <f t="shared" si="211"/>
        <v>U13-LPDDR4A_DQ23</v>
      </c>
      <c r="D2974" t="str">
        <f t="shared" si="212"/>
        <v>U13-AA4</v>
      </c>
      <c r="E2974" t="s">
        <v>4008</v>
      </c>
      <c r="F2974" t="s">
        <v>3933</v>
      </c>
      <c r="G2974" t="s">
        <v>1415</v>
      </c>
    </row>
    <row r="2975" spans="1:7" x14ac:dyDescent="0.25">
      <c r="A2975" t="str">
        <f t="shared" si="209"/>
        <v>U13-AA5</v>
      </c>
      <c r="B2975" t="str">
        <f t="shared" si="210"/>
        <v>1.1V_LPDDR4</v>
      </c>
      <c r="C2975" t="str">
        <f t="shared" si="211"/>
        <v>U13-1.1V_LPDDR4</v>
      </c>
      <c r="D2975" t="str">
        <f t="shared" si="212"/>
        <v>U13-AA5</v>
      </c>
      <c r="E2975" t="s">
        <v>4008</v>
      </c>
      <c r="F2975" t="s">
        <v>3934</v>
      </c>
      <c r="G2975" t="s">
        <v>309</v>
      </c>
    </row>
    <row r="2976" spans="1:7" x14ac:dyDescent="0.25">
      <c r="A2976" t="str">
        <f t="shared" si="209"/>
        <v>U13-AA8</v>
      </c>
      <c r="B2976" t="str">
        <f t="shared" si="210"/>
        <v>1.1V_LPDDR4</v>
      </c>
      <c r="C2976" t="str">
        <f t="shared" si="211"/>
        <v>U13-1.1V_LPDDR4</v>
      </c>
      <c r="D2976" t="str">
        <f t="shared" si="212"/>
        <v>U13-AA8</v>
      </c>
      <c r="E2976" t="s">
        <v>4008</v>
      </c>
      <c r="F2976" t="s">
        <v>3935</v>
      </c>
      <c r="G2976" t="s">
        <v>309</v>
      </c>
    </row>
    <row r="2977" spans="1:7" x14ac:dyDescent="0.25">
      <c r="A2977" t="str">
        <f t="shared" si="209"/>
        <v>U13-AA9</v>
      </c>
      <c r="B2977" t="str">
        <f t="shared" si="210"/>
        <v>LPDDR4A_DQ31</v>
      </c>
      <c r="C2977" t="str">
        <f t="shared" si="211"/>
        <v>U13-LPDDR4A_DQ31</v>
      </c>
      <c r="D2977" t="str">
        <f t="shared" si="212"/>
        <v>U13-AA9</v>
      </c>
      <c r="E2977" t="s">
        <v>4008</v>
      </c>
      <c r="F2977" t="s">
        <v>3936</v>
      </c>
      <c r="G2977" t="s">
        <v>1433</v>
      </c>
    </row>
    <row r="2978" spans="1:7" x14ac:dyDescent="0.25">
      <c r="A2978" t="str">
        <f t="shared" si="209"/>
        <v>U13-AA10</v>
      </c>
      <c r="B2978" t="str">
        <f t="shared" si="210"/>
        <v>1.1V_LPDDR4</v>
      </c>
      <c r="C2978" t="str">
        <f t="shared" si="211"/>
        <v>U13-1.1V_LPDDR4</v>
      </c>
      <c r="D2978" t="str">
        <f t="shared" si="212"/>
        <v>U13-AA10</v>
      </c>
      <c r="E2978" t="s">
        <v>4008</v>
      </c>
      <c r="F2978" t="s">
        <v>3937</v>
      </c>
      <c r="G2978" t="s">
        <v>309</v>
      </c>
    </row>
    <row r="2979" spans="1:7" x14ac:dyDescent="0.25">
      <c r="A2979" t="str">
        <f t="shared" si="209"/>
        <v>U13-AA11</v>
      </c>
      <c r="B2979" t="str">
        <f t="shared" si="210"/>
        <v>LPDDR4A_DQ24</v>
      </c>
      <c r="C2979" t="str">
        <f t="shared" si="211"/>
        <v>U13-LPDDR4A_DQ24</v>
      </c>
      <c r="D2979" t="str">
        <f t="shared" si="212"/>
        <v>U13-AA11</v>
      </c>
      <c r="E2979" t="s">
        <v>4008</v>
      </c>
      <c r="F2979" t="s">
        <v>3938</v>
      </c>
      <c r="G2979" t="s">
        <v>1417</v>
      </c>
    </row>
    <row r="2980" spans="1:7" x14ac:dyDescent="0.25">
      <c r="A2980" t="str">
        <f t="shared" si="209"/>
        <v>U13-AA12</v>
      </c>
      <c r="B2980" t="str">
        <f t="shared" si="210"/>
        <v>NetU13_AA12</v>
      </c>
      <c r="C2980" t="str">
        <f t="shared" si="211"/>
        <v>U13-NetU13_AA12</v>
      </c>
      <c r="D2980" t="str">
        <f t="shared" si="212"/>
        <v>U13-AA12</v>
      </c>
      <c r="E2980" t="s">
        <v>4008</v>
      </c>
      <c r="F2980" t="s">
        <v>3939</v>
      </c>
      <c r="G2980" t="s">
        <v>4014</v>
      </c>
    </row>
    <row r="2981" spans="1:7" x14ac:dyDescent="0.25">
      <c r="A2981" t="str">
        <f t="shared" si="209"/>
        <v>U13-AB1</v>
      </c>
      <c r="B2981" t="str">
        <f t="shared" si="210"/>
        <v>NetU13_AB1</v>
      </c>
      <c r="C2981" t="str">
        <f t="shared" si="211"/>
        <v>U13-NetU13_AB1</v>
      </c>
      <c r="D2981" t="str">
        <f t="shared" si="212"/>
        <v>U13-AB1</v>
      </c>
      <c r="E2981" t="s">
        <v>4008</v>
      </c>
      <c r="F2981" t="s">
        <v>3941</v>
      </c>
      <c r="G2981" t="s">
        <v>4015</v>
      </c>
    </row>
    <row r="2982" spans="1:7" x14ac:dyDescent="0.25">
      <c r="A2982" t="str">
        <f t="shared" si="209"/>
        <v>U13-AB2</v>
      </c>
      <c r="B2982" t="str">
        <f t="shared" si="210"/>
        <v>NetU13_AB2</v>
      </c>
      <c r="C2982" t="str">
        <f t="shared" si="211"/>
        <v>U13-NetU13_AB2</v>
      </c>
      <c r="D2982" t="str">
        <f t="shared" si="212"/>
        <v>U13-AB2</v>
      </c>
      <c r="E2982" t="s">
        <v>4008</v>
      </c>
      <c r="F2982" t="s">
        <v>3943</v>
      </c>
      <c r="G2982" t="s">
        <v>4016</v>
      </c>
    </row>
    <row r="2983" spans="1:7" x14ac:dyDescent="0.25">
      <c r="A2983" t="str">
        <f t="shared" si="209"/>
        <v>U13-AB3</v>
      </c>
      <c r="B2983" t="str">
        <f t="shared" si="210"/>
        <v>GND</v>
      </c>
      <c r="C2983" t="str">
        <f t="shared" si="211"/>
        <v>U13-GND</v>
      </c>
      <c r="D2983" t="str">
        <f t="shared" si="212"/>
        <v>U13-AB3</v>
      </c>
      <c r="E2983" t="s">
        <v>4008</v>
      </c>
      <c r="F2983" t="s">
        <v>3945</v>
      </c>
      <c r="G2983" t="s">
        <v>294</v>
      </c>
    </row>
    <row r="2984" spans="1:7" x14ac:dyDescent="0.25">
      <c r="A2984" t="str">
        <f t="shared" si="209"/>
        <v>U13-AB4</v>
      </c>
      <c r="B2984" t="str">
        <f t="shared" si="210"/>
        <v>1.1V_LPDDR4</v>
      </c>
      <c r="C2984" t="str">
        <f t="shared" si="211"/>
        <v>U13-1.1V_LPDDR4</v>
      </c>
      <c r="D2984" t="str">
        <f t="shared" si="212"/>
        <v>U13-AB4</v>
      </c>
      <c r="E2984" t="s">
        <v>4008</v>
      </c>
      <c r="F2984" t="s">
        <v>3601</v>
      </c>
      <c r="G2984" t="s">
        <v>309</v>
      </c>
    </row>
    <row r="2985" spans="1:7" x14ac:dyDescent="0.25">
      <c r="A2985" t="str">
        <f t="shared" si="209"/>
        <v>U13-AB5</v>
      </c>
      <c r="B2985" t="str">
        <f t="shared" si="210"/>
        <v>GND</v>
      </c>
      <c r="C2985" t="str">
        <f t="shared" si="211"/>
        <v>U13-GND</v>
      </c>
      <c r="D2985" t="str">
        <f t="shared" si="212"/>
        <v>U13-AB5</v>
      </c>
      <c r="E2985" t="s">
        <v>4008</v>
      </c>
      <c r="F2985" t="s">
        <v>3946</v>
      </c>
      <c r="G2985" t="s">
        <v>294</v>
      </c>
    </row>
    <row r="2986" spans="1:7" x14ac:dyDescent="0.25">
      <c r="A2986" t="str">
        <f t="shared" si="209"/>
        <v>U13-AB8</v>
      </c>
      <c r="B2986" t="str">
        <f t="shared" si="210"/>
        <v>GND</v>
      </c>
      <c r="C2986" t="str">
        <f t="shared" si="211"/>
        <v>U13-GND</v>
      </c>
      <c r="D2986" t="str">
        <f t="shared" si="212"/>
        <v>U13-AB8</v>
      </c>
      <c r="E2986" t="s">
        <v>4008</v>
      </c>
      <c r="F2986" t="s">
        <v>3603</v>
      </c>
      <c r="G2986" t="s">
        <v>294</v>
      </c>
    </row>
    <row r="2987" spans="1:7" x14ac:dyDescent="0.25">
      <c r="A2987" t="str">
        <f t="shared" si="209"/>
        <v>U13-AB9</v>
      </c>
      <c r="B2987" t="str">
        <f t="shared" si="210"/>
        <v>1.1V_LPDDR4</v>
      </c>
      <c r="C2987" t="str">
        <f t="shared" si="211"/>
        <v>U13-1.1V_LPDDR4</v>
      </c>
      <c r="D2987" t="str">
        <f t="shared" si="212"/>
        <v>U13-AB9</v>
      </c>
      <c r="E2987" t="s">
        <v>4008</v>
      </c>
      <c r="F2987" t="s">
        <v>3947</v>
      </c>
      <c r="G2987" t="s">
        <v>309</v>
      </c>
    </row>
    <row r="2988" spans="1:7" x14ac:dyDescent="0.25">
      <c r="A2988" t="str">
        <f t="shared" si="209"/>
        <v>U13-AB10</v>
      </c>
      <c r="B2988" t="str">
        <f t="shared" si="210"/>
        <v>GND</v>
      </c>
      <c r="C2988" t="str">
        <f t="shared" si="211"/>
        <v>U13-GND</v>
      </c>
      <c r="D2988" t="str">
        <f t="shared" si="212"/>
        <v>U13-AB10</v>
      </c>
      <c r="E2988" t="s">
        <v>4008</v>
      </c>
      <c r="F2988" t="s">
        <v>3948</v>
      </c>
      <c r="G2988" t="s">
        <v>294</v>
      </c>
    </row>
    <row r="2989" spans="1:7" x14ac:dyDescent="0.25">
      <c r="A2989" t="str">
        <f t="shared" si="209"/>
        <v>U13-AB11</v>
      </c>
      <c r="B2989" t="str">
        <f t="shared" si="210"/>
        <v>NetU13_AB11</v>
      </c>
      <c r="C2989" t="str">
        <f t="shared" si="211"/>
        <v>U13-NetU13_AB11</v>
      </c>
      <c r="D2989" t="str">
        <f t="shared" si="212"/>
        <v>U13-AB11</v>
      </c>
      <c r="E2989" t="s">
        <v>4008</v>
      </c>
      <c r="F2989" t="s">
        <v>3949</v>
      </c>
      <c r="G2989" t="s">
        <v>4017</v>
      </c>
    </row>
    <row r="2990" spans="1:7" x14ac:dyDescent="0.25">
      <c r="A2990" t="str">
        <f t="shared" si="209"/>
        <v>U13-AB12</v>
      </c>
      <c r="B2990" t="str">
        <f t="shared" si="210"/>
        <v>NetU13_AB12</v>
      </c>
      <c r="C2990" t="str">
        <f t="shared" si="211"/>
        <v>U13-NetU13_AB12</v>
      </c>
      <c r="D2990" t="str">
        <f t="shared" si="212"/>
        <v>U13-AB12</v>
      </c>
      <c r="E2990" t="s">
        <v>4008</v>
      </c>
      <c r="F2990" t="s">
        <v>3951</v>
      </c>
      <c r="G2990" t="s">
        <v>4018</v>
      </c>
    </row>
    <row r="2991" spans="1:7" x14ac:dyDescent="0.25">
      <c r="A2991" t="str">
        <f t="shared" si="209"/>
        <v>U13-B1</v>
      </c>
      <c r="B2991" t="str">
        <f t="shared" si="210"/>
        <v>NetU13_B1</v>
      </c>
      <c r="C2991" t="str">
        <f t="shared" si="211"/>
        <v>U13-NetU13_B1</v>
      </c>
      <c r="D2991" t="str">
        <f t="shared" si="212"/>
        <v>U13-B1</v>
      </c>
      <c r="E2991" t="s">
        <v>4008</v>
      </c>
      <c r="F2991" t="s">
        <v>370</v>
      </c>
      <c r="G2991" t="s">
        <v>4019</v>
      </c>
    </row>
    <row r="2992" spans="1:7" x14ac:dyDescent="0.25">
      <c r="A2992" t="str">
        <f t="shared" si="209"/>
        <v>U13-B2</v>
      </c>
      <c r="B2992" t="str">
        <f t="shared" si="210"/>
        <v>LPDDR4A_DQ0</v>
      </c>
      <c r="C2992" t="str">
        <f t="shared" si="211"/>
        <v>U13-LPDDR4A_DQ0</v>
      </c>
      <c r="D2992" t="str">
        <f t="shared" si="212"/>
        <v>U13-B2</v>
      </c>
      <c r="E2992" t="s">
        <v>4008</v>
      </c>
      <c r="F2992" t="s">
        <v>372</v>
      </c>
      <c r="G2992" t="s">
        <v>1383</v>
      </c>
    </row>
    <row r="2993" spans="1:7" x14ac:dyDescent="0.25">
      <c r="A2993" t="str">
        <f t="shared" si="209"/>
        <v>U13-B3</v>
      </c>
      <c r="B2993" t="str">
        <f t="shared" si="210"/>
        <v>1.1V_LPDDR4</v>
      </c>
      <c r="C2993" t="str">
        <f t="shared" si="211"/>
        <v>U13-1.1V_LPDDR4</v>
      </c>
      <c r="D2993" t="str">
        <f t="shared" si="212"/>
        <v>U13-B3</v>
      </c>
      <c r="E2993" t="s">
        <v>4008</v>
      </c>
      <c r="F2993" t="s">
        <v>374</v>
      </c>
      <c r="G2993" t="s">
        <v>309</v>
      </c>
    </row>
    <row r="2994" spans="1:7" x14ac:dyDescent="0.25">
      <c r="A2994" t="str">
        <f t="shared" si="209"/>
        <v>U13-B4</v>
      </c>
      <c r="B2994" t="str">
        <f t="shared" si="210"/>
        <v>LPDDR4A_DQ7</v>
      </c>
      <c r="C2994" t="str">
        <f t="shared" si="211"/>
        <v>U13-LPDDR4A_DQ7</v>
      </c>
      <c r="D2994" t="str">
        <f t="shared" si="212"/>
        <v>U13-B4</v>
      </c>
      <c r="E2994" t="s">
        <v>4008</v>
      </c>
      <c r="F2994" t="s">
        <v>376</v>
      </c>
      <c r="G2994" t="s">
        <v>1442</v>
      </c>
    </row>
    <row r="2995" spans="1:7" x14ac:dyDescent="0.25">
      <c r="A2995" t="str">
        <f t="shared" si="209"/>
        <v>U13-B5</v>
      </c>
      <c r="B2995" t="str">
        <f t="shared" si="210"/>
        <v>1.1V_LPDDR4</v>
      </c>
      <c r="C2995" t="str">
        <f t="shared" si="211"/>
        <v>U13-1.1V_LPDDR4</v>
      </c>
      <c r="D2995" t="str">
        <f t="shared" si="212"/>
        <v>U13-B5</v>
      </c>
      <c r="E2995" t="s">
        <v>4008</v>
      </c>
      <c r="F2995" t="s">
        <v>378</v>
      </c>
      <c r="G2995" t="s">
        <v>309</v>
      </c>
    </row>
    <row r="2996" spans="1:7" x14ac:dyDescent="0.25">
      <c r="A2996" t="str">
        <f t="shared" si="209"/>
        <v>U13-B8</v>
      </c>
      <c r="B2996" t="str">
        <f t="shared" si="210"/>
        <v>1.1V_LPDDR4</v>
      </c>
      <c r="C2996" t="str">
        <f t="shared" si="211"/>
        <v>U13-1.1V_LPDDR4</v>
      </c>
      <c r="D2996" t="str">
        <f t="shared" si="212"/>
        <v>U13-B8</v>
      </c>
      <c r="E2996" t="s">
        <v>4008</v>
      </c>
      <c r="F2996" t="s">
        <v>386</v>
      </c>
      <c r="G2996" t="s">
        <v>309</v>
      </c>
    </row>
    <row r="2997" spans="1:7" x14ac:dyDescent="0.25">
      <c r="A2997" t="str">
        <f t="shared" si="209"/>
        <v>U13-B9</v>
      </c>
      <c r="B2997" t="str">
        <f t="shared" si="210"/>
        <v>LPDDR4A_DQ15</v>
      </c>
      <c r="C2997" t="str">
        <f t="shared" si="211"/>
        <v>U13-LPDDR4A_DQ15</v>
      </c>
      <c r="D2997" t="str">
        <f t="shared" si="212"/>
        <v>U13-B9</v>
      </c>
      <c r="E2997" t="s">
        <v>4008</v>
      </c>
      <c r="F2997" t="s">
        <v>389</v>
      </c>
      <c r="G2997" t="s">
        <v>1397</v>
      </c>
    </row>
    <row r="2998" spans="1:7" x14ac:dyDescent="0.25">
      <c r="A2998" t="str">
        <f t="shared" si="209"/>
        <v>U13-B10</v>
      </c>
      <c r="B2998" t="str">
        <f t="shared" si="210"/>
        <v>1.1V_LPDDR4</v>
      </c>
      <c r="C2998" t="str">
        <f t="shared" si="211"/>
        <v>U13-1.1V_LPDDR4</v>
      </c>
      <c r="D2998" t="str">
        <f t="shared" si="212"/>
        <v>U13-B10</v>
      </c>
      <c r="E2998" t="s">
        <v>4008</v>
      </c>
      <c r="F2998" t="s">
        <v>392</v>
      </c>
      <c r="G2998" t="s">
        <v>309</v>
      </c>
    </row>
    <row r="2999" spans="1:7" x14ac:dyDescent="0.25">
      <c r="A2999" t="str">
        <f t="shared" si="209"/>
        <v>U13-B11</v>
      </c>
      <c r="B2999" t="str">
        <f t="shared" si="210"/>
        <v>LPDDR4A_DQ8</v>
      </c>
      <c r="C2999" t="str">
        <f t="shared" si="211"/>
        <v>U13-LPDDR4A_DQ8</v>
      </c>
      <c r="D2999" t="str">
        <f t="shared" si="212"/>
        <v>U13-B11</v>
      </c>
      <c r="E2999" t="s">
        <v>4008</v>
      </c>
      <c r="F2999" t="s">
        <v>395</v>
      </c>
      <c r="G2999" t="s">
        <v>1444</v>
      </c>
    </row>
    <row r="3000" spans="1:7" x14ac:dyDescent="0.25">
      <c r="A3000" t="str">
        <f t="shared" si="209"/>
        <v>U13-B12</v>
      </c>
      <c r="B3000" t="str">
        <f t="shared" si="210"/>
        <v>NetU13_B12</v>
      </c>
      <c r="C3000" t="str">
        <f t="shared" si="211"/>
        <v>U13-NetU13_B12</v>
      </c>
      <c r="D3000" t="str">
        <f t="shared" si="212"/>
        <v>U13-B12</v>
      </c>
      <c r="E3000" t="s">
        <v>4008</v>
      </c>
      <c r="F3000" t="s">
        <v>398</v>
      </c>
      <c r="G3000" t="s">
        <v>4020</v>
      </c>
    </row>
    <row r="3001" spans="1:7" x14ac:dyDescent="0.25">
      <c r="A3001" t="str">
        <f t="shared" si="209"/>
        <v>U13-C1</v>
      </c>
      <c r="B3001" t="str">
        <f t="shared" si="210"/>
        <v>GND</v>
      </c>
      <c r="C3001" t="str">
        <f t="shared" si="211"/>
        <v>U13-GND</v>
      </c>
      <c r="D3001" t="str">
        <f t="shared" si="212"/>
        <v>U13-C1</v>
      </c>
      <c r="E3001" t="s">
        <v>4008</v>
      </c>
      <c r="F3001" t="s">
        <v>459</v>
      </c>
      <c r="G3001" t="s">
        <v>294</v>
      </c>
    </row>
    <row r="3002" spans="1:7" x14ac:dyDescent="0.25">
      <c r="A3002" t="str">
        <f t="shared" si="209"/>
        <v>U13-C2</v>
      </c>
      <c r="B3002" t="str">
        <f t="shared" si="210"/>
        <v>LPDDR4A_DQ1</v>
      </c>
      <c r="C3002" t="str">
        <f t="shared" si="211"/>
        <v>U13-LPDDR4A_DQ1</v>
      </c>
      <c r="D3002" t="str">
        <f t="shared" si="212"/>
        <v>U13-C2</v>
      </c>
      <c r="E3002" t="s">
        <v>4008</v>
      </c>
      <c r="F3002" t="s">
        <v>461</v>
      </c>
      <c r="G3002" t="s">
        <v>1385</v>
      </c>
    </row>
    <row r="3003" spans="1:7" x14ac:dyDescent="0.25">
      <c r="A3003" t="str">
        <f t="shared" si="209"/>
        <v>U13-C3</v>
      </c>
      <c r="B3003" t="str">
        <f t="shared" si="210"/>
        <v>LPDDR4A_DMA0</v>
      </c>
      <c r="C3003" t="str">
        <f t="shared" si="211"/>
        <v>U13-LPDDR4A_DMA0</v>
      </c>
      <c r="D3003" t="str">
        <f t="shared" si="212"/>
        <v>U13-C3</v>
      </c>
      <c r="E3003" t="s">
        <v>4008</v>
      </c>
      <c r="F3003" t="s">
        <v>463</v>
      </c>
      <c r="G3003" t="s">
        <v>1376</v>
      </c>
    </row>
    <row r="3004" spans="1:7" x14ac:dyDescent="0.25">
      <c r="A3004" t="str">
        <f t="shared" si="209"/>
        <v>U13-C4</v>
      </c>
      <c r="B3004" t="str">
        <f t="shared" si="210"/>
        <v>LPDDR4A_DQ6</v>
      </c>
      <c r="C3004" t="str">
        <f t="shared" si="211"/>
        <v>U13-LPDDR4A_DQ6</v>
      </c>
      <c r="D3004" t="str">
        <f t="shared" si="212"/>
        <v>U13-C4</v>
      </c>
      <c r="E3004" t="s">
        <v>4008</v>
      </c>
      <c r="F3004" t="s">
        <v>465</v>
      </c>
      <c r="G3004" t="s">
        <v>1440</v>
      </c>
    </row>
    <row r="3005" spans="1:7" x14ac:dyDescent="0.25">
      <c r="A3005" t="str">
        <f t="shared" si="209"/>
        <v>U13-C5</v>
      </c>
      <c r="B3005" t="str">
        <f t="shared" si="210"/>
        <v>GND</v>
      </c>
      <c r="C3005" t="str">
        <f t="shared" si="211"/>
        <v>U13-GND</v>
      </c>
      <c r="D3005" t="str">
        <f t="shared" si="212"/>
        <v>U13-C5</v>
      </c>
      <c r="E3005" t="s">
        <v>4008</v>
      </c>
      <c r="F3005" t="s">
        <v>466</v>
      </c>
      <c r="G3005" t="s">
        <v>294</v>
      </c>
    </row>
    <row r="3006" spans="1:7" x14ac:dyDescent="0.25">
      <c r="A3006" t="str">
        <f t="shared" si="209"/>
        <v>U13-C8</v>
      </c>
      <c r="B3006" t="str">
        <f t="shared" si="210"/>
        <v>GND</v>
      </c>
      <c r="C3006" t="str">
        <f t="shared" si="211"/>
        <v>U13-GND</v>
      </c>
      <c r="D3006" t="str">
        <f t="shared" si="212"/>
        <v>U13-C8</v>
      </c>
      <c r="E3006" t="s">
        <v>4008</v>
      </c>
      <c r="F3006" t="s">
        <v>1297</v>
      </c>
      <c r="G3006" t="s">
        <v>294</v>
      </c>
    </row>
    <row r="3007" spans="1:7" x14ac:dyDescent="0.25">
      <c r="A3007" t="str">
        <f t="shared" si="209"/>
        <v>U13-C9</v>
      </c>
      <c r="B3007" t="str">
        <f t="shared" si="210"/>
        <v>LPDDR4A_DQ14</v>
      </c>
      <c r="C3007" t="str">
        <f t="shared" si="211"/>
        <v>U13-LPDDR4A_DQ14</v>
      </c>
      <c r="D3007" t="str">
        <f t="shared" si="212"/>
        <v>U13-C9</v>
      </c>
      <c r="E3007" t="s">
        <v>4008</v>
      </c>
      <c r="F3007" t="s">
        <v>1298</v>
      </c>
      <c r="G3007" t="s">
        <v>1395</v>
      </c>
    </row>
    <row r="3008" spans="1:7" x14ac:dyDescent="0.25">
      <c r="A3008" t="str">
        <f t="shared" si="209"/>
        <v>U13-C10</v>
      </c>
      <c r="B3008" t="str">
        <f t="shared" si="210"/>
        <v>LPDDR4A_DMA1</v>
      </c>
      <c r="C3008" t="str">
        <f t="shared" si="211"/>
        <v>U13-LPDDR4A_DMA1</v>
      </c>
      <c r="D3008" t="str">
        <f t="shared" si="212"/>
        <v>U13-C10</v>
      </c>
      <c r="E3008" t="s">
        <v>4008</v>
      </c>
      <c r="F3008" t="s">
        <v>485</v>
      </c>
      <c r="G3008" t="s">
        <v>1377</v>
      </c>
    </row>
    <row r="3009" spans="1:7" x14ac:dyDescent="0.25">
      <c r="A3009" t="str">
        <f t="shared" si="209"/>
        <v>U13-C11</v>
      </c>
      <c r="B3009" t="str">
        <f t="shared" si="210"/>
        <v>LPDDR4A_DQ9</v>
      </c>
      <c r="C3009" t="str">
        <f t="shared" si="211"/>
        <v>U13-LPDDR4A_DQ9</v>
      </c>
      <c r="D3009" t="str">
        <f t="shared" si="212"/>
        <v>U13-C11</v>
      </c>
      <c r="E3009" t="s">
        <v>4008</v>
      </c>
      <c r="F3009" t="s">
        <v>488</v>
      </c>
      <c r="G3009" t="s">
        <v>1446</v>
      </c>
    </row>
    <row r="3010" spans="1:7" x14ac:dyDescent="0.25">
      <c r="A3010" t="str">
        <f t="shared" si="209"/>
        <v>U13-C12</v>
      </c>
      <c r="B3010" t="str">
        <f t="shared" si="210"/>
        <v>GND</v>
      </c>
      <c r="C3010" t="str">
        <f t="shared" si="211"/>
        <v>U13-GND</v>
      </c>
      <c r="D3010" t="str">
        <f t="shared" si="212"/>
        <v>U13-C12</v>
      </c>
      <c r="E3010" t="s">
        <v>4008</v>
      </c>
      <c r="F3010" t="s">
        <v>1299</v>
      </c>
      <c r="G3010" t="s">
        <v>294</v>
      </c>
    </row>
    <row r="3011" spans="1:7" x14ac:dyDescent="0.25">
      <c r="A3011" t="str">
        <f t="shared" si="209"/>
        <v>U13-D1</v>
      </c>
      <c r="B3011" t="str">
        <f t="shared" si="210"/>
        <v>1.1V_LPDDR4</v>
      </c>
      <c r="C3011" t="str">
        <f t="shared" si="211"/>
        <v>U13-1.1V_LPDDR4</v>
      </c>
      <c r="D3011" t="str">
        <f t="shared" si="212"/>
        <v>U13-D1</v>
      </c>
      <c r="E3011" t="s">
        <v>4008</v>
      </c>
      <c r="F3011" t="s">
        <v>1031</v>
      </c>
      <c r="G3011" t="s">
        <v>309</v>
      </c>
    </row>
    <row r="3012" spans="1:7" x14ac:dyDescent="0.25">
      <c r="A3012" t="str">
        <f t="shared" si="209"/>
        <v>U13-D2</v>
      </c>
      <c r="B3012" t="str">
        <f t="shared" si="210"/>
        <v>GND</v>
      </c>
      <c r="C3012" t="str">
        <f t="shared" si="211"/>
        <v>U13-GND</v>
      </c>
      <c r="D3012" t="str">
        <f t="shared" si="212"/>
        <v>U13-D2</v>
      </c>
      <c r="E3012" t="s">
        <v>4008</v>
      </c>
      <c r="F3012" t="s">
        <v>1317</v>
      </c>
      <c r="G3012" t="s">
        <v>294</v>
      </c>
    </row>
    <row r="3013" spans="1:7" x14ac:dyDescent="0.25">
      <c r="A3013" t="str">
        <f t="shared" si="209"/>
        <v>U13-D3</v>
      </c>
      <c r="B3013" t="str">
        <f t="shared" si="210"/>
        <v>LPDDR4A_DQSA0_P</v>
      </c>
      <c r="C3013" t="str">
        <f t="shared" si="211"/>
        <v>U13-LPDDR4A_DQSA0_P</v>
      </c>
      <c r="D3013" t="str">
        <f t="shared" si="212"/>
        <v>U13-D3</v>
      </c>
      <c r="E3013" t="s">
        <v>4008</v>
      </c>
      <c r="F3013" t="s">
        <v>1318</v>
      </c>
      <c r="G3013" t="s">
        <v>1450</v>
      </c>
    </row>
    <row r="3014" spans="1:7" x14ac:dyDescent="0.25">
      <c r="A3014" t="str">
        <f t="shared" ref="A3014:A3077" si="213">$E3014&amp;"-"&amp;$F3014</f>
        <v>U13-D4</v>
      </c>
      <c r="B3014" t="str">
        <f t="shared" ref="B3014:B3077" si="214">IF(OR(E3014=$A$2,E3014=$B$2,E3014=$C$2,E3014=$D$2),"--",G3014)</f>
        <v>GND</v>
      </c>
      <c r="C3014" t="str">
        <f t="shared" ref="C3014:C3077" si="215">$E3014&amp;"-"&amp;$G3014</f>
        <v>U13-GND</v>
      </c>
      <c r="D3014" t="str">
        <f t="shared" ref="D3014:D3077" si="216">A3014</f>
        <v>U13-D4</v>
      </c>
      <c r="E3014" t="s">
        <v>4008</v>
      </c>
      <c r="F3014" t="s">
        <v>1033</v>
      </c>
      <c r="G3014" t="s">
        <v>294</v>
      </c>
    </row>
    <row r="3015" spans="1:7" x14ac:dyDescent="0.25">
      <c r="A3015" t="str">
        <f t="shared" si="213"/>
        <v>U13-D5</v>
      </c>
      <c r="B3015" t="str">
        <f t="shared" si="214"/>
        <v>1.1V_LPDDR4</v>
      </c>
      <c r="C3015" t="str">
        <f t="shared" si="215"/>
        <v>U13-1.1V_LPDDR4</v>
      </c>
      <c r="D3015" t="str">
        <f t="shared" si="216"/>
        <v>U13-D5</v>
      </c>
      <c r="E3015" t="s">
        <v>4008</v>
      </c>
      <c r="F3015" t="s">
        <v>1034</v>
      </c>
      <c r="G3015" t="s">
        <v>309</v>
      </c>
    </row>
    <row r="3016" spans="1:7" x14ac:dyDescent="0.25">
      <c r="A3016" t="str">
        <f t="shared" si="213"/>
        <v>U13-D8</v>
      </c>
      <c r="B3016" t="str">
        <f t="shared" si="214"/>
        <v>1.1V_LPDDR4</v>
      </c>
      <c r="C3016" t="str">
        <f t="shared" si="215"/>
        <v>U13-1.1V_LPDDR4</v>
      </c>
      <c r="D3016" t="str">
        <f t="shared" si="216"/>
        <v>U13-D8</v>
      </c>
      <c r="E3016" t="s">
        <v>4008</v>
      </c>
      <c r="F3016" t="s">
        <v>515</v>
      </c>
      <c r="G3016" t="s">
        <v>309</v>
      </c>
    </row>
    <row r="3017" spans="1:7" x14ac:dyDescent="0.25">
      <c r="A3017" t="str">
        <f t="shared" si="213"/>
        <v>U13-D9</v>
      </c>
      <c r="B3017" t="str">
        <f t="shared" si="214"/>
        <v>GND</v>
      </c>
      <c r="C3017" t="str">
        <f t="shared" si="215"/>
        <v>U13-GND</v>
      </c>
      <c r="D3017" t="str">
        <f t="shared" si="216"/>
        <v>U13-D9</v>
      </c>
      <c r="E3017" t="s">
        <v>4008</v>
      </c>
      <c r="F3017" t="s">
        <v>518</v>
      </c>
      <c r="G3017" t="s">
        <v>294</v>
      </c>
    </row>
    <row r="3018" spans="1:7" x14ac:dyDescent="0.25">
      <c r="A3018" t="str">
        <f t="shared" si="213"/>
        <v>U13-D10</v>
      </c>
      <c r="B3018" t="str">
        <f t="shared" si="214"/>
        <v>LPDDR4A_DQSA1_P</v>
      </c>
      <c r="C3018" t="str">
        <f t="shared" si="215"/>
        <v>U13-LPDDR4A_DQSA1_P</v>
      </c>
      <c r="D3018" t="str">
        <f t="shared" si="216"/>
        <v>U13-D10</v>
      </c>
      <c r="E3018" t="s">
        <v>4008</v>
      </c>
      <c r="F3018" t="s">
        <v>1321</v>
      </c>
      <c r="G3018" t="s">
        <v>1454</v>
      </c>
    </row>
    <row r="3019" spans="1:7" x14ac:dyDescent="0.25">
      <c r="A3019" t="str">
        <f t="shared" si="213"/>
        <v>U13-D11</v>
      </c>
      <c r="B3019" t="str">
        <f t="shared" si="214"/>
        <v>GND</v>
      </c>
      <c r="C3019" t="str">
        <f t="shared" si="215"/>
        <v>U13-GND</v>
      </c>
      <c r="D3019" t="str">
        <f t="shared" si="216"/>
        <v>U13-D11</v>
      </c>
      <c r="E3019" t="s">
        <v>4008</v>
      </c>
      <c r="F3019" t="s">
        <v>521</v>
      </c>
      <c r="G3019" t="s">
        <v>294</v>
      </c>
    </row>
    <row r="3020" spans="1:7" x14ac:dyDescent="0.25">
      <c r="A3020" t="str">
        <f t="shared" si="213"/>
        <v>U13-D12</v>
      </c>
      <c r="B3020" t="str">
        <f t="shared" si="214"/>
        <v>1.1V_LPDDR4</v>
      </c>
      <c r="C3020" t="str">
        <f t="shared" si="215"/>
        <v>U13-1.1V_LPDDR4</v>
      </c>
      <c r="D3020" t="str">
        <f t="shared" si="216"/>
        <v>U13-D12</v>
      </c>
      <c r="E3020" t="s">
        <v>4008</v>
      </c>
      <c r="F3020" t="s">
        <v>524</v>
      </c>
      <c r="G3020" t="s">
        <v>309</v>
      </c>
    </row>
    <row r="3021" spans="1:7" x14ac:dyDescent="0.25">
      <c r="A3021" t="str">
        <f t="shared" si="213"/>
        <v>U13-E1</v>
      </c>
      <c r="B3021" t="str">
        <f t="shared" si="214"/>
        <v>GND</v>
      </c>
      <c r="C3021" t="str">
        <f t="shared" si="215"/>
        <v>U13-GND</v>
      </c>
      <c r="D3021" t="str">
        <f t="shared" si="216"/>
        <v>U13-E1</v>
      </c>
      <c r="E3021" t="s">
        <v>4008</v>
      </c>
      <c r="F3021" t="s">
        <v>1344</v>
      </c>
      <c r="G3021" t="s">
        <v>294</v>
      </c>
    </row>
    <row r="3022" spans="1:7" x14ac:dyDescent="0.25">
      <c r="A3022" t="str">
        <f t="shared" si="213"/>
        <v>U13-E2</v>
      </c>
      <c r="B3022" t="str">
        <f t="shared" si="214"/>
        <v>LPDDR4A_DQ2</v>
      </c>
      <c r="C3022" t="str">
        <f t="shared" si="215"/>
        <v>U13-LPDDR4A_DQ2</v>
      </c>
      <c r="D3022" t="str">
        <f t="shared" si="216"/>
        <v>U13-E2</v>
      </c>
      <c r="E3022" t="s">
        <v>4008</v>
      </c>
      <c r="F3022" t="s">
        <v>557</v>
      </c>
      <c r="G3022" t="s">
        <v>1407</v>
      </c>
    </row>
    <row r="3023" spans="1:7" x14ac:dyDescent="0.25">
      <c r="A3023" t="str">
        <f t="shared" si="213"/>
        <v>U13-E3</v>
      </c>
      <c r="B3023" t="str">
        <f t="shared" si="214"/>
        <v>LPDDR4A_DQSA0_N</v>
      </c>
      <c r="C3023" t="str">
        <f t="shared" si="215"/>
        <v>U13-LPDDR4A_DQSA0_N</v>
      </c>
      <c r="D3023" t="str">
        <f t="shared" si="216"/>
        <v>U13-E3</v>
      </c>
      <c r="E3023" t="s">
        <v>4008</v>
      </c>
      <c r="F3023" t="s">
        <v>560</v>
      </c>
      <c r="G3023" t="s">
        <v>1448</v>
      </c>
    </row>
    <row r="3024" spans="1:7" x14ac:dyDescent="0.25">
      <c r="A3024" t="str">
        <f t="shared" si="213"/>
        <v>U13-E4</v>
      </c>
      <c r="B3024" t="str">
        <f t="shared" si="214"/>
        <v>LPDDR4A_DQ5</v>
      </c>
      <c r="C3024" t="str">
        <f t="shared" si="215"/>
        <v>U13-LPDDR4A_DQ5</v>
      </c>
      <c r="D3024" t="str">
        <f t="shared" si="216"/>
        <v>U13-E4</v>
      </c>
      <c r="E3024" t="s">
        <v>4008</v>
      </c>
      <c r="F3024" t="s">
        <v>1346</v>
      </c>
      <c r="G3024" t="s">
        <v>1438</v>
      </c>
    </row>
    <row r="3025" spans="1:7" x14ac:dyDescent="0.25">
      <c r="A3025" t="str">
        <f t="shared" si="213"/>
        <v>U13-E5</v>
      </c>
      <c r="B3025" t="str">
        <f t="shared" si="214"/>
        <v>GND</v>
      </c>
      <c r="C3025" t="str">
        <f t="shared" si="215"/>
        <v>U13-GND</v>
      </c>
      <c r="D3025" t="str">
        <f t="shared" si="216"/>
        <v>U13-E5</v>
      </c>
      <c r="E3025" t="s">
        <v>4008</v>
      </c>
      <c r="F3025" t="s">
        <v>1348</v>
      </c>
      <c r="G3025" t="s">
        <v>294</v>
      </c>
    </row>
    <row r="3026" spans="1:7" x14ac:dyDescent="0.25">
      <c r="A3026" t="str">
        <f t="shared" si="213"/>
        <v>U13-E8</v>
      </c>
      <c r="B3026" t="str">
        <f t="shared" si="214"/>
        <v>GND</v>
      </c>
      <c r="C3026" t="str">
        <f t="shared" si="215"/>
        <v>U13-GND</v>
      </c>
      <c r="D3026" t="str">
        <f t="shared" si="216"/>
        <v>U13-E8</v>
      </c>
      <c r="E3026" t="s">
        <v>4008</v>
      </c>
      <c r="F3026" t="s">
        <v>1350</v>
      </c>
      <c r="G3026" t="s">
        <v>294</v>
      </c>
    </row>
    <row r="3027" spans="1:7" x14ac:dyDescent="0.25">
      <c r="A3027" t="str">
        <f t="shared" si="213"/>
        <v>U13-E9</v>
      </c>
      <c r="B3027" t="str">
        <f t="shared" si="214"/>
        <v>LPDDR4A_DQ13</v>
      </c>
      <c r="C3027" t="str">
        <f t="shared" si="215"/>
        <v>U13-LPDDR4A_DQ13</v>
      </c>
      <c r="D3027" t="str">
        <f t="shared" si="216"/>
        <v>U13-E9</v>
      </c>
      <c r="E3027" t="s">
        <v>4008</v>
      </c>
      <c r="F3027" t="s">
        <v>569</v>
      </c>
      <c r="G3027" t="s">
        <v>1393</v>
      </c>
    </row>
    <row r="3028" spans="1:7" x14ac:dyDescent="0.25">
      <c r="A3028" t="str">
        <f t="shared" si="213"/>
        <v>U13-E10</v>
      </c>
      <c r="B3028" t="str">
        <f t="shared" si="214"/>
        <v>LPDDR4A_DQSA1_N</v>
      </c>
      <c r="C3028" t="str">
        <f t="shared" si="215"/>
        <v>U13-LPDDR4A_DQSA1_N</v>
      </c>
      <c r="D3028" t="str">
        <f t="shared" si="216"/>
        <v>U13-E10</v>
      </c>
      <c r="E3028" t="s">
        <v>4008</v>
      </c>
      <c r="F3028" t="s">
        <v>572</v>
      </c>
      <c r="G3028" t="s">
        <v>1452</v>
      </c>
    </row>
    <row r="3029" spans="1:7" x14ac:dyDescent="0.25">
      <c r="A3029" t="str">
        <f t="shared" si="213"/>
        <v>U13-E11</v>
      </c>
      <c r="B3029" t="str">
        <f t="shared" si="214"/>
        <v>LPDDR4A_DQ10</v>
      </c>
      <c r="C3029" t="str">
        <f t="shared" si="215"/>
        <v>U13-LPDDR4A_DQ10</v>
      </c>
      <c r="D3029" t="str">
        <f t="shared" si="216"/>
        <v>U13-E11</v>
      </c>
      <c r="E3029" t="s">
        <v>4008</v>
      </c>
      <c r="F3029" t="s">
        <v>1352</v>
      </c>
      <c r="G3029" t="s">
        <v>1387</v>
      </c>
    </row>
    <row r="3030" spans="1:7" x14ac:dyDescent="0.25">
      <c r="A3030" t="str">
        <f t="shared" si="213"/>
        <v>U13-E12</v>
      </c>
      <c r="B3030" t="str">
        <f t="shared" si="214"/>
        <v>GND</v>
      </c>
      <c r="C3030" t="str">
        <f t="shared" si="215"/>
        <v>U13-GND</v>
      </c>
      <c r="D3030" t="str">
        <f t="shared" si="216"/>
        <v>U13-E12</v>
      </c>
      <c r="E3030" t="s">
        <v>4008</v>
      </c>
      <c r="F3030" t="s">
        <v>575</v>
      </c>
      <c r="G3030" t="s">
        <v>294</v>
      </c>
    </row>
    <row r="3031" spans="1:7" x14ac:dyDescent="0.25">
      <c r="A3031" t="str">
        <f t="shared" si="213"/>
        <v>U13-F1</v>
      </c>
      <c r="B3031" t="str">
        <f t="shared" si="214"/>
        <v>1.8V</v>
      </c>
      <c r="C3031" t="str">
        <f t="shared" si="215"/>
        <v>U13-1.8V</v>
      </c>
      <c r="D3031" t="str">
        <f t="shared" si="216"/>
        <v>U13-F1</v>
      </c>
      <c r="E3031" t="s">
        <v>4008</v>
      </c>
      <c r="F3031" t="s">
        <v>476</v>
      </c>
      <c r="G3031" t="s">
        <v>317</v>
      </c>
    </row>
    <row r="3032" spans="1:7" x14ac:dyDescent="0.25">
      <c r="A3032" t="str">
        <f t="shared" si="213"/>
        <v>U13-F2</v>
      </c>
      <c r="B3032" t="str">
        <f t="shared" si="214"/>
        <v>LPDDR4A_DQ3</v>
      </c>
      <c r="C3032" t="str">
        <f t="shared" si="215"/>
        <v>U13-LPDDR4A_DQ3</v>
      </c>
      <c r="D3032" t="str">
        <f t="shared" si="216"/>
        <v>U13-F2</v>
      </c>
      <c r="E3032" t="s">
        <v>4008</v>
      </c>
      <c r="F3032" t="s">
        <v>479</v>
      </c>
      <c r="G3032" t="s">
        <v>1429</v>
      </c>
    </row>
    <row r="3033" spans="1:7" x14ac:dyDescent="0.25">
      <c r="A3033" t="str">
        <f t="shared" si="213"/>
        <v>U13-F3</v>
      </c>
      <c r="B3033" t="str">
        <f t="shared" si="214"/>
        <v>1.1V_LPDDR4</v>
      </c>
      <c r="C3033" t="str">
        <f t="shared" si="215"/>
        <v>U13-1.1V_LPDDR4</v>
      </c>
      <c r="D3033" t="str">
        <f t="shared" si="216"/>
        <v>U13-F3</v>
      </c>
      <c r="E3033" t="s">
        <v>4008</v>
      </c>
      <c r="F3033" t="s">
        <v>481</v>
      </c>
      <c r="G3033" t="s">
        <v>309</v>
      </c>
    </row>
    <row r="3034" spans="1:7" x14ac:dyDescent="0.25">
      <c r="A3034" t="str">
        <f t="shared" si="213"/>
        <v>U13-F4</v>
      </c>
      <c r="B3034" t="str">
        <f t="shared" si="214"/>
        <v>LPDDR4A_DQ4</v>
      </c>
      <c r="C3034" t="str">
        <f t="shared" si="215"/>
        <v>U13-LPDDR4A_DQ4</v>
      </c>
      <c r="D3034" t="str">
        <f t="shared" si="216"/>
        <v>U13-F4</v>
      </c>
      <c r="E3034" t="s">
        <v>4008</v>
      </c>
      <c r="F3034" t="s">
        <v>483</v>
      </c>
      <c r="G3034" t="s">
        <v>1435</v>
      </c>
    </row>
    <row r="3035" spans="1:7" x14ac:dyDescent="0.25">
      <c r="A3035" t="str">
        <f t="shared" si="213"/>
        <v>U13-F5</v>
      </c>
      <c r="B3035" t="str">
        <f t="shared" si="214"/>
        <v>1.1V_LPDDR4</v>
      </c>
      <c r="C3035" t="str">
        <f t="shared" si="215"/>
        <v>U13-1.1V_LPDDR4</v>
      </c>
      <c r="D3035" t="str">
        <f t="shared" si="216"/>
        <v>U13-F5</v>
      </c>
      <c r="E3035" t="s">
        <v>4008</v>
      </c>
      <c r="F3035" t="s">
        <v>631</v>
      </c>
      <c r="G3035" t="s">
        <v>309</v>
      </c>
    </row>
    <row r="3036" spans="1:7" x14ac:dyDescent="0.25">
      <c r="A3036" t="str">
        <f t="shared" si="213"/>
        <v>U13-F8</v>
      </c>
      <c r="B3036" t="str">
        <f t="shared" si="214"/>
        <v>1.1V_LPDDR4</v>
      </c>
      <c r="C3036" t="str">
        <f t="shared" si="215"/>
        <v>U13-1.1V_LPDDR4</v>
      </c>
      <c r="D3036" t="str">
        <f t="shared" si="216"/>
        <v>U13-F8</v>
      </c>
      <c r="E3036" t="s">
        <v>4008</v>
      </c>
      <c r="F3036" t="s">
        <v>637</v>
      </c>
      <c r="G3036" t="s">
        <v>309</v>
      </c>
    </row>
    <row r="3037" spans="1:7" x14ac:dyDescent="0.25">
      <c r="A3037" t="str">
        <f t="shared" si="213"/>
        <v>U13-F9</v>
      </c>
      <c r="B3037" t="str">
        <f t="shared" si="214"/>
        <v>LPDDR4A_DQ12</v>
      </c>
      <c r="C3037" t="str">
        <f t="shared" si="215"/>
        <v>U13-LPDDR4A_DQ12</v>
      </c>
      <c r="D3037" t="str">
        <f t="shared" si="216"/>
        <v>U13-F9</v>
      </c>
      <c r="E3037" t="s">
        <v>4008</v>
      </c>
      <c r="F3037" t="s">
        <v>1380</v>
      </c>
      <c r="G3037" t="s">
        <v>1391</v>
      </c>
    </row>
    <row r="3038" spans="1:7" x14ac:dyDescent="0.25">
      <c r="A3038" t="str">
        <f t="shared" si="213"/>
        <v>U13-F10</v>
      </c>
      <c r="B3038" t="str">
        <f t="shared" si="214"/>
        <v>1.1V_LPDDR4</v>
      </c>
      <c r="C3038" t="str">
        <f t="shared" si="215"/>
        <v>U13-1.1V_LPDDR4</v>
      </c>
      <c r="D3038" t="str">
        <f t="shared" si="216"/>
        <v>U13-F10</v>
      </c>
      <c r="E3038" t="s">
        <v>4008</v>
      </c>
      <c r="F3038" t="s">
        <v>640</v>
      </c>
      <c r="G3038" t="s">
        <v>309</v>
      </c>
    </row>
    <row r="3039" spans="1:7" x14ac:dyDescent="0.25">
      <c r="A3039" t="str">
        <f t="shared" si="213"/>
        <v>U13-F11</v>
      </c>
      <c r="B3039" t="str">
        <f t="shared" si="214"/>
        <v>LPDDR4A_DQ11</v>
      </c>
      <c r="C3039" t="str">
        <f t="shared" si="215"/>
        <v>U13-LPDDR4A_DQ11</v>
      </c>
      <c r="D3039" t="str">
        <f t="shared" si="216"/>
        <v>U13-F11</v>
      </c>
      <c r="E3039" t="s">
        <v>4008</v>
      </c>
      <c r="F3039" t="s">
        <v>643</v>
      </c>
      <c r="G3039" t="s">
        <v>1389</v>
      </c>
    </row>
    <row r="3040" spans="1:7" x14ac:dyDescent="0.25">
      <c r="A3040" t="str">
        <f t="shared" si="213"/>
        <v>U13-F12</v>
      </c>
      <c r="B3040" t="str">
        <f t="shared" si="214"/>
        <v>1.8V</v>
      </c>
      <c r="C3040" t="str">
        <f t="shared" si="215"/>
        <v>U13-1.8V</v>
      </c>
      <c r="D3040" t="str">
        <f t="shared" si="216"/>
        <v>U13-F12</v>
      </c>
      <c r="E3040" t="s">
        <v>4008</v>
      </c>
      <c r="F3040" t="s">
        <v>1382</v>
      </c>
      <c r="G3040" t="s">
        <v>317</v>
      </c>
    </row>
    <row r="3041" spans="1:7" x14ac:dyDescent="0.25">
      <c r="A3041" t="str">
        <f t="shared" si="213"/>
        <v>U13-G1</v>
      </c>
      <c r="B3041" t="str">
        <f t="shared" si="214"/>
        <v>GND</v>
      </c>
      <c r="C3041" t="str">
        <f t="shared" si="215"/>
        <v>U13-GND</v>
      </c>
      <c r="D3041" t="str">
        <f t="shared" si="216"/>
        <v>U13-G1</v>
      </c>
      <c r="E3041" t="s">
        <v>4008</v>
      </c>
      <c r="F3041" t="s">
        <v>1404</v>
      </c>
      <c r="G3041" t="s">
        <v>294</v>
      </c>
    </row>
    <row r="3042" spans="1:7" x14ac:dyDescent="0.25">
      <c r="A3042" t="str">
        <f t="shared" si="213"/>
        <v>U13-G2</v>
      </c>
      <c r="B3042" t="str">
        <f t="shared" si="214"/>
        <v>NetR28_2</v>
      </c>
      <c r="C3042" t="str">
        <f t="shared" si="215"/>
        <v>U13-NetR28_2</v>
      </c>
      <c r="D3042" t="str">
        <f t="shared" si="216"/>
        <v>U13-G2</v>
      </c>
      <c r="E3042" t="s">
        <v>4008</v>
      </c>
      <c r="F3042" t="s">
        <v>1054</v>
      </c>
      <c r="G3042" t="s">
        <v>1859</v>
      </c>
    </row>
    <row r="3043" spans="1:7" x14ac:dyDescent="0.25">
      <c r="A3043" t="str">
        <f t="shared" si="213"/>
        <v>U13-G3</v>
      </c>
      <c r="B3043" t="str">
        <f t="shared" si="214"/>
        <v>GND</v>
      </c>
      <c r="C3043" t="str">
        <f t="shared" si="215"/>
        <v>U13-GND</v>
      </c>
      <c r="D3043" t="str">
        <f t="shared" si="216"/>
        <v>U13-G3</v>
      </c>
      <c r="E3043" t="s">
        <v>4008</v>
      </c>
      <c r="F3043" t="s">
        <v>1056</v>
      </c>
      <c r="G3043" t="s">
        <v>294</v>
      </c>
    </row>
    <row r="3044" spans="1:7" x14ac:dyDescent="0.25">
      <c r="A3044" t="str">
        <f t="shared" si="213"/>
        <v>U13-G4</v>
      </c>
      <c r="B3044" t="str">
        <f t="shared" si="214"/>
        <v>1.8V</v>
      </c>
      <c r="C3044" t="str">
        <f t="shared" si="215"/>
        <v>U13-1.8V</v>
      </c>
      <c r="D3044" t="str">
        <f t="shared" si="216"/>
        <v>U13-G4</v>
      </c>
      <c r="E3044" t="s">
        <v>4008</v>
      </c>
      <c r="F3044" t="s">
        <v>1406</v>
      </c>
      <c r="G3044" t="s">
        <v>317</v>
      </c>
    </row>
    <row r="3045" spans="1:7" x14ac:dyDescent="0.25">
      <c r="A3045" t="str">
        <f t="shared" si="213"/>
        <v>U13-G5</v>
      </c>
      <c r="B3045" t="str">
        <f t="shared" si="214"/>
        <v>GND</v>
      </c>
      <c r="C3045" t="str">
        <f t="shared" si="215"/>
        <v>U13-GND</v>
      </c>
      <c r="D3045" t="str">
        <f t="shared" si="216"/>
        <v>U13-G5</v>
      </c>
      <c r="E3045" t="s">
        <v>4008</v>
      </c>
      <c r="F3045" t="s">
        <v>1408</v>
      </c>
      <c r="G3045" t="s">
        <v>294</v>
      </c>
    </row>
    <row r="3046" spans="1:7" x14ac:dyDescent="0.25">
      <c r="A3046" t="str">
        <f t="shared" si="213"/>
        <v>U13-G8</v>
      </c>
      <c r="B3046" t="str">
        <f t="shared" si="214"/>
        <v>GND</v>
      </c>
      <c r="C3046" t="str">
        <f t="shared" si="215"/>
        <v>U13-GND</v>
      </c>
      <c r="D3046" t="str">
        <f t="shared" si="216"/>
        <v>U13-G8</v>
      </c>
      <c r="E3046" t="s">
        <v>4008</v>
      </c>
      <c r="F3046" t="s">
        <v>1410</v>
      </c>
      <c r="G3046" t="s">
        <v>294</v>
      </c>
    </row>
    <row r="3047" spans="1:7" x14ac:dyDescent="0.25">
      <c r="A3047" t="str">
        <f t="shared" si="213"/>
        <v>U13-G9</v>
      </c>
      <c r="B3047" t="str">
        <f t="shared" si="214"/>
        <v>1.8V</v>
      </c>
      <c r="C3047" t="str">
        <f t="shared" si="215"/>
        <v>U13-1.8V</v>
      </c>
      <c r="D3047" t="str">
        <f t="shared" si="216"/>
        <v>U13-G9</v>
      </c>
      <c r="E3047" t="s">
        <v>4008</v>
      </c>
      <c r="F3047" t="s">
        <v>706</v>
      </c>
      <c r="G3047" t="s">
        <v>317</v>
      </c>
    </row>
    <row r="3048" spans="1:7" x14ac:dyDescent="0.25">
      <c r="A3048" t="str">
        <f t="shared" si="213"/>
        <v>U13-G10</v>
      </c>
      <c r="B3048" t="str">
        <f t="shared" si="214"/>
        <v>GND</v>
      </c>
      <c r="C3048" t="str">
        <f t="shared" si="215"/>
        <v>U13-GND</v>
      </c>
      <c r="D3048" t="str">
        <f t="shared" si="216"/>
        <v>U13-G10</v>
      </c>
      <c r="E3048" t="s">
        <v>4008</v>
      </c>
      <c r="F3048" t="s">
        <v>709</v>
      </c>
      <c r="G3048" t="s">
        <v>294</v>
      </c>
    </row>
    <row r="3049" spans="1:7" x14ac:dyDescent="0.25">
      <c r="A3049" t="str">
        <f t="shared" si="213"/>
        <v>U13-G11</v>
      </c>
      <c r="B3049" t="str">
        <f t="shared" si="214"/>
        <v>NetU13_G11</v>
      </c>
      <c r="C3049" t="str">
        <f t="shared" si="215"/>
        <v>U13-NetU13_G11</v>
      </c>
      <c r="D3049" t="str">
        <f t="shared" si="216"/>
        <v>U13-G11</v>
      </c>
      <c r="E3049" t="s">
        <v>4008</v>
      </c>
      <c r="F3049" t="s">
        <v>1412</v>
      </c>
      <c r="G3049" t="s">
        <v>4021</v>
      </c>
    </row>
    <row r="3050" spans="1:7" x14ac:dyDescent="0.25">
      <c r="A3050" t="str">
        <f t="shared" si="213"/>
        <v>U13-G12</v>
      </c>
      <c r="B3050" t="str">
        <f t="shared" si="214"/>
        <v>GND</v>
      </c>
      <c r="C3050" t="str">
        <f t="shared" si="215"/>
        <v>U13-GND</v>
      </c>
      <c r="D3050" t="str">
        <f t="shared" si="216"/>
        <v>U13-G12</v>
      </c>
      <c r="E3050" t="s">
        <v>4008</v>
      </c>
      <c r="F3050" t="s">
        <v>712</v>
      </c>
      <c r="G3050" t="s">
        <v>294</v>
      </c>
    </row>
    <row r="3051" spans="1:7" x14ac:dyDescent="0.25">
      <c r="A3051" t="str">
        <f t="shared" si="213"/>
        <v>U13-H1</v>
      </c>
      <c r="B3051" t="str">
        <f t="shared" si="214"/>
        <v>1.1V_LPDDR4</v>
      </c>
      <c r="C3051" t="str">
        <f t="shared" si="215"/>
        <v>U13-1.1V_LPDDR4</v>
      </c>
      <c r="D3051" t="str">
        <f t="shared" si="216"/>
        <v>U13-H1</v>
      </c>
      <c r="E3051" t="s">
        <v>4008</v>
      </c>
      <c r="F3051" t="s">
        <v>1436</v>
      </c>
      <c r="G3051" t="s">
        <v>309</v>
      </c>
    </row>
    <row r="3052" spans="1:7" x14ac:dyDescent="0.25">
      <c r="A3052" t="str">
        <f t="shared" si="213"/>
        <v>U13-H2</v>
      </c>
      <c r="B3052" t="str">
        <f t="shared" si="214"/>
        <v>LPDDR4A_CA0</v>
      </c>
      <c r="C3052" t="str">
        <f t="shared" si="215"/>
        <v>U13-LPDDR4A_CA0</v>
      </c>
      <c r="D3052" t="str">
        <f t="shared" si="216"/>
        <v>U13-H2</v>
      </c>
      <c r="E3052" t="s">
        <v>4008</v>
      </c>
      <c r="F3052" t="s">
        <v>1058</v>
      </c>
      <c r="G3052" t="s">
        <v>1353</v>
      </c>
    </row>
    <row r="3053" spans="1:7" x14ac:dyDescent="0.25">
      <c r="A3053" t="str">
        <f t="shared" si="213"/>
        <v>U13-H3</v>
      </c>
      <c r="B3053" t="str">
        <f t="shared" si="214"/>
        <v>LPDDR4A_CS1_N</v>
      </c>
      <c r="C3053" t="str">
        <f t="shared" si="215"/>
        <v>U13-LPDDR4A_CS1_N</v>
      </c>
      <c r="D3053" t="str">
        <f t="shared" si="216"/>
        <v>U13-H3</v>
      </c>
      <c r="E3053" t="s">
        <v>4008</v>
      </c>
      <c r="F3053" t="s">
        <v>1439</v>
      </c>
      <c r="G3053" t="s">
        <v>1375</v>
      </c>
    </row>
    <row r="3054" spans="1:7" x14ac:dyDescent="0.25">
      <c r="A3054" t="str">
        <f t="shared" si="213"/>
        <v>U13-H4</v>
      </c>
      <c r="B3054" t="str">
        <f t="shared" si="214"/>
        <v>LPDDR4A_CS0_N</v>
      </c>
      <c r="C3054" t="str">
        <f t="shared" si="215"/>
        <v>U13-LPDDR4A_CS0_N</v>
      </c>
      <c r="D3054" t="str">
        <f t="shared" si="216"/>
        <v>U13-H4</v>
      </c>
      <c r="E3054" t="s">
        <v>4008</v>
      </c>
      <c r="F3054" t="s">
        <v>1060</v>
      </c>
      <c r="G3054" t="s">
        <v>1373</v>
      </c>
    </row>
    <row r="3055" spans="1:7" x14ac:dyDescent="0.25">
      <c r="A3055" t="str">
        <f t="shared" si="213"/>
        <v>U13-H5</v>
      </c>
      <c r="B3055" t="str">
        <f t="shared" si="214"/>
        <v>1.1V_LPDDR4</v>
      </c>
      <c r="C3055" t="str">
        <f t="shared" si="215"/>
        <v>U13-1.1V_LPDDR4</v>
      </c>
      <c r="D3055" t="str">
        <f t="shared" si="216"/>
        <v>U13-H5</v>
      </c>
      <c r="E3055" t="s">
        <v>4008</v>
      </c>
      <c r="F3055" t="s">
        <v>1062</v>
      </c>
      <c r="G3055" t="s">
        <v>309</v>
      </c>
    </row>
    <row r="3056" spans="1:7" x14ac:dyDescent="0.25">
      <c r="A3056" t="str">
        <f t="shared" si="213"/>
        <v>U13-H8</v>
      </c>
      <c r="B3056" t="str">
        <f t="shared" si="214"/>
        <v>1.1V_LPDDR4</v>
      </c>
      <c r="C3056" t="str">
        <f t="shared" si="215"/>
        <v>U13-1.1V_LPDDR4</v>
      </c>
      <c r="D3056" t="str">
        <f t="shared" si="216"/>
        <v>U13-H8</v>
      </c>
      <c r="E3056" t="s">
        <v>4008</v>
      </c>
      <c r="F3056" t="s">
        <v>769</v>
      </c>
      <c r="G3056" t="s">
        <v>309</v>
      </c>
    </row>
    <row r="3057" spans="1:7" x14ac:dyDescent="0.25">
      <c r="A3057" t="str">
        <f t="shared" si="213"/>
        <v>U13-H9</v>
      </c>
      <c r="B3057" t="str">
        <f t="shared" si="214"/>
        <v>LPDDR4A_CA2</v>
      </c>
      <c r="C3057" t="str">
        <f t="shared" si="215"/>
        <v>U13-LPDDR4A_CA2</v>
      </c>
      <c r="D3057" t="str">
        <f t="shared" si="216"/>
        <v>U13-H9</v>
      </c>
      <c r="E3057" t="s">
        <v>4008</v>
      </c>
      <c r="F3057" t="s">
        <v>1443</v>
      </c>
      <c r="G3057" t="s">
        <v>1357</v>
      </c>
    </row>
    <row r="3058" spans="1:7" x14ac:dyDescent="0.25">
      <c r="A3058" t="str">
        <f t="shared" si="213"/>
        <v>U13-H10</v>
      </c>
      <c r="B3058" t="str">
        <f t="shared" si="214"/>
        <v>LPDDR4A_CA3</v>
      </c>
      <c r="C3058" t="str">
        <f t="shared" si="215"/>
        <v>U13-LPDDR4A_CA3</v>
      </c>
      <c r="D3058" t="str">
        <f t="shared" si="216"/>
        <v>U13-H10</v>
      </c>
      <c r="E3058" t="s">
        <v>4008</v>
      </c>
      <c r="F3058" t="s">
        <v>772</v>
      </c>
      <c r="G3058" t="s">
        <v>1359</v>
      </c>
    </row>
    <row r="3059" spans="1:7" x14ac:dyDescent="0.25">
      <c r="A3059" t="str">
        <f t="shared" si="213"/>
        <v>U13-H11</v>
      </c>
      <c r="B3059" t="str">
        <f t="shared" si="214"/>
        <v>LPDDR4A_CA4</v>
      </c>
      <c r="C3059" t="str">
        <f t="shared" si="215"/>
        <v>U13-LPDDR4A_CA4</v>
      </c>
      <c r="D3059" t="str">
        <f t="shared" si="216"/>
        <v>U13-H11</v>
      </c>
      <c r="E3059" t="s">
        <v>4008</v>
      </c>
      <c r="F3059" t="s">
        <v>775</v>
      </c>
      <c r="G3059" t="s">
        <v>1361</v>
      </c>
    </row>
    <row r="3060" spans="1:7" x14ac:dyDescent="0.25">
      <c r="A3060" t="str">
        <f t="shared" si="213"/>
        <v>U13-H12</v>
      </c>
      <c r="B3060" t="str">
        <f t="shared" si="214"/>
        <v>1.1V_LPDDR4</v>
      </c>
      <c r="C3060" t="str">
        <f t="shared" si="215"/>
        <v>U13-1.1V_LPDDR4</v>
      </c>
      <c r="D3060" t="str">
        <f t="shared" si="216"/>
        <v>U13-H12</v>
      </c>
      <c r="E3060" t="s">
        <v>4008</v>
      </c>
      <c r="F3060" t="s">
        <v>1445</v>
      </c>
      <c r="G3060" t="s">
        <v>309</v>
      </c>
    </row>
    <row r="3061" spans="1:7" x14ac:dyDescent="0.25">
      <c r="A3061" t="str">
        <f t="shared" si="213"/>
        <v>U13-J1</v>
      </c>
      <c r="B3061" t="str">
        <f t="shared" si="214"/>
        <v>GND</v>
      </c>
      <c r="C3061" t="str">
        <f t="shared" si="215"/>
        <v>U13-GND</v>
      </c>
      <c r="D3061" t="str">
        <f t="shared" si="216"/>
        <v>U13-J1</v>
      </c>
      <c r="E3061" t="s">
        <v>4008</v>
      </c>
      <c r="F3061" t="s">
        <v>169</v>
      </c>
      <c r="G3061" t="s">
        <v>294</v>
      </c>
    </row>
    <row r="3062" spans="1:7" x14ac:dyDescent="0.25">
      <c r="A3062" t="str">
        <f t="shared" si="213"/>
        <v>U13-J2</v>
      </c>
      <c r="B3062" t="str">
        <f t="shared" si="214"/>
        <v>LPDDR4A_CA1</v>
      </c>
      <c r="C3062" t="str">
        <f t="shared" si="215"/>
        <v>U13-LPDDR4A_CA1</v>
      </c>
      <c r="D3062" t="str">
        <f t="shared" si="216"/>
        <v>U13-J2</v>
      </c>
      <c r="E3062" t="s">
        <v>4008</v>
      </c>
      <c r="F3062" t="s">
        <v>270</v>
      </c>
      <c r="G3062" t="s">
        <v>1355</v>
      </c>
    </row>
    <row r="3063" spans="1:7" x14ac:dyDescent="0.25">
      <c r="A3063" t="str">
        <f t="shared" si="213"/>
        <v>U13-J3</v>
      </c>
      <c r="B3063" t="str">
        <f t="shared" si="214"/>
        <v>GND</v>
      </c>
      <c r="C3063" t="str">
        <f t="shared" si="215"/>
        <v>U13-GND</v>
      </c>
      <c r="D3063" t="str">
        <f t="shared" si="216"/>
        <v>U13-J3</v>
      </c>
      <c r="E3063" t="s">
        <v>4008</v>
      </c>
      <c r="F3063" t="s">
        <v>271</v>
      </c>
      <c r="G3063" t="s">
        <v>294</v>
      </c>
    </row>
    <row r="3064" spans="1:7" x14ac:dyDescent="0.25">
      <c r="A3064" t="str">
        <f t="shared" si="213"/>
        <v>U13-J4</v>
      </c>
      <c r="B3064" t="str">
        <f t="shared" si="214"/>
        <v>LPDDR4A_CKE0</v>
      </c>
      <c r="C3064" t="str">
        <f t="shared" si="215"/>
        <v>U13-LPDDR4A_CKE0</v>
      </c>
      <c r="D3064" t="str">
        <f t="shared" si="216"/>
        <v>U13-J4</v>
      </c>
      <c r="E3064" t="s">
        <v>4008</v>
      </c>
      <c r="F3064" t="s">
        <v>1468</v>
      </c>
      <c r="G3064" t="s">
        <v>1365</v>
      </c>
    </row>
    <row r="3065" spans="1:7" x14ac:dyDescent="0.25">
      <c r="A3065" t="str">
        <f t="shared" si="213"/>
        <v>U13-J5</v>
      </c>
      <c r="B3065" t="str">
        <f t="shared" si="214"/>
        <v>LPDDR4A_CKE1</v>
      </c>
      <c r="C3065" t="str">
        <f t="shared" si="215"/>
        <v>U13-LPDDR4A_CKE1</v>
      </c>
      <c r="D3065" t="str">
        <f t="shared" si="216"/>
        <v>U13-J5</v>
      </c>
      <c r="E3065" t="s">
        <v>4008</v>
      </c>
      <c r="F3065" t="s">
        <v>1470</v>
      </c>
      <c r="G3065" t="s">
        <v>1367</v>
      </c>
    </row>
    <row r="3066" spans="1:7" x14ac:dyDescent="0.25">
      <c r="A3066" t="str">
        <f t="shared" si="213"/>
        <v>U13-J8</v>
      </c>
      <c r="B3066" t="str">
        <f t="shared" si="214"/>
        <v>LPDDR4A_CK_P</v>
      </c>
      <c r="C3066" t="str">
        <f t="shared" si="215"/>
        <v>U13-LPDDR4A_CK_P</v>
      </c>
      <c r="D3066" t="str">
        <f t="shared" si="216"/>
        <v>U13-J8</v>
      </c>
      <c r="E3066" t="s">
        <v>4008</v>
      </c>
      <c r="F3066" t="s">
        <v>1472</v>
      </c>
      <c r="G3066" t="s">
        <v>1371</v>
      </c>
    </row>
    <row r="3067" spans="1:7" x14ac:dyDescent="0.25">
      <c r="A3067" t="str">
        <f t="shared" si="213"/>
        <v>U13-J9</v>
      </c>
      <c r="B3067" t="str">
        <f t="shared" si="214"/>
        <v>LPDDR4A_CK_N</v>
      </c>
      <c r="C3067" t="str">
        <f t="shared" si="215"/>
        <v>U13-LPDDR4A_CK_N</v>
      </c>
      <c r="D3067" t="str">
        <f t="shared" si="216"/>
        <v>U13-J9</v>
      </c>
      <c r="E3067" t="s">
        <v>4008</v>
      </c>
      <c r="F3067" t="s">
        <v>838</v>
      </c>
      <c r="G3067" t="s">
        <v>1369</v>
      </c>
    </row>
    <row r="3068" spans="1:7" x14ac:dyDescent="0.25">
      <c r="A3068" t="str">
        <f t="shared" si="213"/>
        <v>U13-J10</v>
      </c>
      <c r="B3068" t="str">
        <f t="shared" si="214"/>
        <v>GND</v>
      </c>
      <c r="C3068" t="str">
        <f t="shared" si="215"/>
        <v>U13-GND</v>
      </c>
      <c r="D3068" t="str">
        <f t="shared" si="216"/>
        <v>U13-J10</v>
      </c>
      <c r="E3068" t="s">
        <v>4008</v>
      </c>
      <c r="F3068" t="s">
        <v>841</v>
      </c>
      <c r="G3068" t="s">
        <v>294</v>
      </c>
    </row>
    <row r="3069" spans="1:7" x14ac:dyDescent="0.25">
      <c r="A3069" t="str">
        <f t="shared" si="213"/>
        <v>U13-J11</v>
      </c>
      <c r="B3069" t="str">
        <f t="shared" si="214"/>
        <v>LPDDR4A_CA5</v>
      </c>
      <c r="C3069" t="str">
        <f t="shared" si="215"/>
        <v>U13-LPDDR4A_CA5</v>
      </c>
      <c r="D3069" t="str">
        <f t="shared" si="216"/>
        <v>U13-J11</v>
      </c>
      <c r="E3069" t="s">
        <v>4008</v>
      </c>
      <c r="F3069" t="s">
        <v>1474</v>
      </c>
      <c r="G3069" t="s">
        <v>1363</v>
      </c>
    </row>
    <row r="3070" spans="1:7" x14ac:dyDescent="0.25">
      <c r="A3070" t="str">
        <f t="shared" si="213"/>
        <v>U13-J12</v>
      </c>
      <c r="B3070" t="str">
        <f t="shared" si="214"/>
        <v>GND</v>
      </c>
      <c r="C3070" t="str">
        <f t="shared" si="215"/>
        <v>U13-GND</v>
      </c>
      <c r="D3070" t="str">
        <f t="shared" si="216"/>
        <v>U13-J12</v>
      </c>
      <c r="E3070" t="s">
        <v>4008</v>
      </c>
      <c r="F3070" t="s">
        <v>844</v>
      </c>
      <c r="G3070" t="s">
        <v>294</v>
      </c>
    </row>
    <row r="3071" spans="1:7" x14ac:dyDescent="0.25">
      <c r="A3071" t="str">
        <f t="shared" si="213"/>
        <v>U13-K1</v>
      </c>
      <c r="B3071" t="str">
        <f t="shared" si="214"/>
        <v>1.1V_LPDDR4</v>
      </c>
      <c r="C3071" t="str">
        <f t="shared" si="215"/>
        <v>U13-1.1V_LPDDR4</v>
      </c>
      <c r="D3071" t="str">
        <f t="shared" si="216"/>
        <v>U13-K1</v>
      </c>
      <c r="E3071" t="s">
        <v>4008</v>
      </c>
      <c r="F3071" t="s">
        <v>1499</v>
      </c>
      <c r="G3071" t="s">
        <v>309</v>
      </c>
    </row>
    <row r="3072" spans="1:7" x14ac:dyDescent="0.25">
      <c r="A3072" t="str">
        <f t="shared" si="213"/>
        <v>U13-K2</v>
      </c>
      <c r="B3072" t="str">
        <f t="shared" si="214"/>
        <v>GND</v>
      </c>
      <c r="C3072" t="str">
        <f t="shared" si="215"/>
        <v>U13-GND</v>
      </c>
      <c r="D3072" t="str">
        <f t="shared" si="216"/>
        <v>U13-K2</v>
      </c>
      <c r="E3072" t="s">
        <v>4008</v>
      </c>
      <c r="F3072" t="s">
        <v>1502</v>
      </c>
      <c r="G3072" t="s">
        <v>294</v>
      </c>
    </row>
    <row r="3073" spans="1:7" x14ac:dyDescent="0.25">
      <c r="A3073" t="str">
        <f t="shared" si="213"/>
        <v>U13-K3</v>
      </c>
      <c r="B3073" t="str">
        <f t="shared" si="214"/>
        <v>1.1V_LPDDR4</v>
      </c>
      <c r="C3073" t="str">
        <f t="shared" si="215"/>
        <v>U13-1.1V_LPDDR4</v>
      </c>
      <c r="D3073" t="str">
        <f t="shared" si="216"/>
        <v>U13-K3</v>
      </c>
      <c r="E3073" t="s">
        <v>4008</v>
      </c>
      <c r="F3073" t="s">
        <v>1504</v>
      </c>
      <c r="G3073" t="s">
        <v>309</v>
      </c>
    </row>
    <row r="3074" spans="1:7" x14ac:dyDescent="0.25">
      <c r="A3074" t="str">
        <f t="shared" si="213"/>
        <v>U13-K4</v>
      </c>
      <c r="B3074" t="str">
        <f t="shared" si="214"/>
        <v>GND</v>
      </c>
      <c r="C3074" t="str">
        <f t="shared" si="215"/>
        <v>U13-GND</v>
      </c>
      <c r="D3074" t="str">
        <f t="shared" si="216"/>
        <v>U13-K4</v>
      </c>
      <c r="E3074" t="s">
        <v>4008</v>
      </c>
      <c r="F3074" t="s">
        <v>1068</v>
      </c>
      <c r="G3074" t="s">
        <v>294</v>
      </c>
    </row>
    <row r="3075" spans="1:7" x14ac:dyDescent="0.25">
      <c r="A3075" t="str">
        <f t="shared" si="213"/>
        <v>U13-K5</v>
      </c>
      <c r="B3075" t="str">
        <f t="shared" si="214"/>
        <v>NetU13_K5</v>
      </c>
      <c r="C3075" t="str">
        <f t="shared" si="215"/>
        <v>U13-NetU13_K5</v>
      </c>
      <c r="D3075" t="str">
        <f t="shared" si="216"/>
        <v>U13-K5</v>
      </c>
      <c r="E3075" t="s">
        <v>4008</v>
      </c>
      <c r="F3075" t="s">
        <v>1071</v>
      </c>
      <c r="G3075" t="s">
        <v>4022</v>
      </c>
    </row>
    <row r="3076" spans="1:7" x14ac:dyDescent="0.25">
      <c r="A3076" t="str">
        <f t="shared" si="213"/>
        <v>U13-K8</v>
      </c>
      <c r="B3076" t="str">
        <f t="shared" si="214"/>
        <v>NetU13_K8</v>
      </c>
      <c r="C3076" t="str">
        <f t="shared" si="215"/>
        <v>U13-NetU13_K8</v>
      </c>
      <c r="D3076" t="str">
        <f t="shared" si="216"/>
        <v>U13-K8</v>
      </c>
      <c r="E3076" t="s">
        <v>4008</v>
      </c>
      <c r="F3076" t="s">
        <v>901</v>
      </c>
      <c r="G3076" t="s">
        <v>4023</v>
      </c>
    </row>
    <row r="3077" spans="1:7" x14ac:dyDescent="0.25">
      <c r="A3077" t="str">
        <f t="shared" si="213"/>
        <v>U13-K9</v>
      </c>
      <c r="B3077" t="str">
        <f t="shared" si="214"/>
        <v>GND</v>
      </c>
      <c r="C3077" t="str">
        <f t="shared" si="215"/>
        <v>U13-GND</v>
      </c>
      <c r="D3077" t="str">
        <f t="shared" si="216"/>
        <v>U13-K9</v>
      </c>
      <c r="E3077" t="s">
        <v>4008</v>
      </c>
      <c r="F3077" t="s">
        <v>1508</v>
      </c>
      <c r="G3077" t="s">
        <v>294</v>
      </c>
    </row>
    <row r="3078" spans="1:7" x14ac:dyDescent="0.25">
      <c r="A3078" t="str">
        <f t="shared" ref="A3078:A3141" si="217">$E3078&amp;"-"&amp;$F3078</f>
        <v>U13-K10</v>
      </c>
      <c r="B3078" t="str">
        <f t="shared" ref="B3078:B3141" si="218">IF(OR(E3078=$A$2,E3078=$B$2,E3078=$C$2,E3078=$D$2),"--",G3078)</f>
        <v>1.1V_LPDDR4</v>
      </c>
      <c r="C3078" t="str">
        <f t="shared" ref="C3078:C3141" si="219">$E3078&amp;"-"&amp;$G3078</f>
        <v>U13-1.1V_LPDDR4</v>
      </c>
      <c r="D3078" t="str">
        <f t="shared" ref="D3078:D3141" si="220">A3078</f>
        <v>U13-K10</v>
      </c>
      <c r="E3078" t="s">
        <v>4008</v>
      </c>
      <c r="F3078" t="s">
        <v>904</v>
      </c>
      <c r="G3078" t="s">
        <v>309</v>
      </c>
    </row>
    <row r="3079" spans="1:7" x14ac:dyDescent="0.25">
      <c r="A3079" t="str">
        <f t="shared" si="217"/>
        <v>U13-K11</v>
      </c>
      <c r="B3079" t="str">
        <f t="shared" si="218"/>
        <v>GND</v>
      </c>
      <c r="C3079" t="str">
        <f t="shared" si="219"/>
        <v>U13-GND</v>
      </c>
      <c r="D3079" t="str">
        <f t="shared" si="220"/>
        <v>U13-K11</v>
      </c>
      <c r="E3079" t="s">
        <v>4008</v>
      </c>
      <c r="F3079" t="s">
        <v>907</v>
      </c>
      <c r="G3079" t="s">
        <v>294</v>
      </c>
    </row>
    <row r="3080" spans="1:7" x14ac:dyDescent="0.25">
      <c r="A3080" t="str">
        <f t="shared" si="217"/>
        <v>U13-K12</v>
      </c>
      <c r="B3080" t="str">
        <f t="shared" si="218"/>
        <v>1.1V_LPDDR4</v>
      </c>
      <c r="C3080" t="str">
        <f t="shared" si="219"/>
        <v>U13-1.1V_LPDDR4</v>
      </c>
      <c r="D3080" t="str">
        <f t="shared" si="220"/>
        <v>U13-K12</v>
      </c>
      <c r="E3080" t="s">
        <v>4008</v>
      </c>
      <c r="F3080" t="s">
        <v>1510</v>
      </c>
      <c r="G3080" t="s">
        <v>309</v>
      </c>
    </row>
    <row r="3081" spans="1:7" x14ac:dyDescent="0.25">
      <c r="A3081" t="str">
        <f t="shared" si="217"/>
        <v>U13-N1</v>
      </c>
      <c r="B3081" t="str">
        <f t="shared" si="218"/>
        <v>1.1V_LPDDR4</v>
      </c>
      <c r="C3081" t="str">
        <f t="shared" si="219"/>
        <v>U13-1.1V_LPDDR4</v>
      </c>
      <c r="D3081" t="str">
        <f t="shared" si="220"/>
        <v>U13-N1</v>
      </c>
      <c r="E3081" t="s">
        <v>4008</v>
      </c>
      <c r="F3081" t="s">
        <v>3789</v>
      </c>
      <c r="G3081" t="s">
        <v>309</v>
      </c>
    </row>
    <row r="3082" spans="1:7" x14ac:dyDescent="0.25">
      <c r="A3082" t="str">
        <f t="shared" si="217"/>
        <v>U13-N2</v>
      </c>
      <c r="B3082" t="str">
        <f t="shared" si="218"/>
        <v>GND</v>
      </c>
      <c r="C3082" t="str">
        <f t="shared" si="219"/>
        <v>U13-GND</v>
      </c>
      <c r="D3082" t="str">
        <f t="shared" si="220"/>
        <v>U13-N2</v>
      </c>
      <c r="E3082" t="s">
        <v>4008</v>
      </c>
      <c r="F3082" t="s">
        <v>3791</v>
      </c>
      <c r="G3082" t="s">
        <v>294</v>
      </c>
    </row>
    <row r="3083" spans="1:7" x14ac:dyDescent="0.25">
      <c r="A3083" t="str">
        <f t="shared" si="217"/>
        <v>U13-N3</v>
      </c>
      <c r="B3083" t="str">
        <f t="shared" si="218"/>
        <v>1.1V_LPDDR4</v>
      </c>
      <c r="C3083" t="str">
        <f t="shared" si="219"/>
        <v>U13-1.1V_LPDDR4</v>
      </c>
      <c r="D3083" t="str">
        <f t="shared" si="220"/>
        <v>U13-N3</v>
      </c>
      <c r="E3083" t="s">
        <v>4008</v>
      </c>
      <c r="F3083" t="s">
        <v>3958</v>
      </c>
      <c r="G3083" t="s">
        <v>309</v>
      </c>
    </row>
    <row r="3084" spans="1:7" x14ac:dyDescent="0.25">
      <c r="A3084" t="str">
        <f t="shared" si="217"/>
        <v>U13-N4</v>
      </c>
      <c r="B3084" t="str">
        <f t="shared" si="218"/>
        <v>GND</v>
      </c>
      <c r="C3084" t="str">
        <f t="shared" si="219"/>
        <v>U13-GND</v>
      </c>
      <c r="D3084" t="str">
        <f t="shared" si="220"/>
        <v>U13-N4</v>
      </c>
      <c r="E3084" t="s">
        <v>4008</v>
      </c>
      <c r="F3084" t="s">
        <v>3959</v>
      </c>
      <c r="G3084" t="s">
        <v>294</v>
      </c>
    </row>
    <row r="3085" spans="1:7" x14ac:dyDescent="0.25">
      <c r="A3085" t="str">
        <f t="shared" si="217"/>
        <v>U13-N5</v>
      </c>
      <c r="B3085" t="str">
        <f t="shared" si="218"/>
        <v>NetU13_N5</v>
      </c>
      <c r="C3085" t="str">
        <f t="shared" si="219"/>
        <v>U13-NetU13_N5</v>
      </c>
      <c r="D3085" t="str">
        <f t="shared" si="220"/>
        <v>U13-N5</v>
      </c>
      <c r="E3085" t="s">
        <v>4008</v>
      </c>
      <c r="F3085" t="s">
        <v>3960</v>
      </c>
      <c r="G3085" t="s">
        <v>4024</v>
      </c>
    </row>
    <row r="3086" spans="1:7" x14ac:dyDescent="0.25">
      <c r="A3086" t="str">
        <f t="shared" si="217"/>
        <v>U13-N8</v>
      </c>
      <c r="B3086" t="str">
        <f t="shared" si="218"/>
        <v>NetU13_N8</v>
      </c>
      <c r="C3086" t="str">
        <f t="shared" si="219"/>
        <v>U13-NetU13_N8</v>
      </c>
      <c r="D3086" t="str">
        <f t="shared" si="220"/>
        <v>U13-N8</v>
      </c>
      <c r="E3086" t="s">
        <v>4008</v>
      </c>
      <c r="F3086" t="s">
        <v>3962</v>
      </c>
      <c r="G3086" t="s">
        <v>4025</v>
      </c>
    </row>
    <row r="3087" spans="1:7" x14ac:dyDescent="0.25">
      <c r="A3087" t="str">
        <f t="shared" si="217"/>
        <v>U13-N9</v>
      </c>
      <c r="B3087" t="str">
        <f t="shared" si="218"/>
        <v>GND</v>
      </c>
      <c r="C3087" t="str">
        <f t="shared" si="219"/>
        <v>U13-GND</v>
      </c>
      <c r="D3087" t="str">
        <f t="shared" si="220"/>
        <v>U13-N9</v>
      </c>
      <c r="E3087" t="s">
        <v>4008</v>
      </c>
      <c r="F3087" t="s">
        <v>3964</v>
      </c>
      <c r="G3087" t="s">
        <v>294</v>
      </c>
    </row>
    <row r="3088" spans="1:7" x14ac:dyDescent="0.25">
      <c r="A3088" t="str">
        <f t="shared" si="217"/>
        <v>U13-N10</v>
      </c>
      <c r="B3088" t="str">
        <f t="shared" si="218"/>
        <v>1.1V_LPDDR4</v>
      </c>
      <c r="C3088" t="str">
        <f t="shared" si="219"/>
        <v>U13-1.1V_LPDDR4</v>
      </c>
      <c r="D3088" t="str">
        <f t="shared" si="220"/>
        <v>U13-N10</v>
      </c>
      <c r="E3088" t="s">
        <v>4008</v>
      </c>
      <c r="F3088" t="s">
        <v>3965</v>
      </c>
      <c r="G3088" t="s">
        <v>309</v>
      </c>
    </row>
    <row r="3089" spans="1:7" x14ac:dyDescent="0.25">
      <c r="A3089" t="str">
        <f t="shared" si="217"/>
        <v>U13-N11</v>
      </c>
      <c r="B3089" t="str">
        <f t="shared" si="218"/>
        <v>GND</v>
      </c>
      <c r="C3089" t="str">
        <f t="shared" si="219"/>
        <v>U13-GND</v>
      </c>
      <c r="D3089" t="str">
        <f t="shared" si="220"/>
        <v>U13-N11</v>
      </c>
      <c r="E3089" t="s">
        <v>4008</v>
      </c>
      <c r="F3089" t="s">
        <v>3966</v>
      </c>
      <c r="G3089" t="s">
        <v>294</v>
      </c>
    </row>
    <row r="3090" spans="1:7" x14ac:dyDescent="0.25">
      <c r="A3090" t="str">
        <f t="shared" si="217"/>
        <v>U13-N12</v>
      </c>
      <c r="B3090" t="str">
        <f t="shared" si="218"/>
        <v>1.1V_LPDDR4</v>
      </c>
      <c r="C3090" t="str">
        <f t="shared" si="219"/>
        <v>U13-1.1V_LPDDR4</v>
      </c>
      <c r="D3090" t="str">
        <f t="shared" si="220"/>
        <v>U13-N12</v>
      </c>
      <c r="E3090" t="s">
        <v>4008</v>
      </c>
      <c r="F3090" t="s">
        <v>3967</v>
      </c>
      <c r="G3090" t="s">
        <v>309</v>
      </c>
    </row>
    <row r="3091" spans="1:7" x14ac:dyDescent="0.25">
      <c r="A3091" t="str">
        <f t="shared" si="217"/>
        <v>U13-P1</v>
      </c>
      <c r="B3091" t="str">
        <f t="shared" si="218"/>
        <v>GND</v>
      </c>
      <c r="C3091" t="str">
        <f t="shared" si="219"/>
        <v>U13-GND</v>
      </c>
      <c r="D3091" t="str">
        <f t="shared" si="220"/>
        <v>U13-P1</v>
      </c>
      <c r="E3091" t="s">
        <v>4008</v>
      </c>
      <c r="F3091" t="s">
        <v>3968</v>
      </c>
      <c r="G3091" t="s">
        <v>294</v>
      </c>
    </row>
    <row r="3092" spans="1:7" x14ac:dyDescent="0.25">
      <c r="A3092" t="str">
        <f t="shared" si="217"/>
        <v>U13-P2</v>
      </c>
      <c r="B3092" t="str">
        <f t="shared" si="218"/>
        <v>LPDDR4A_CA1</v>
      </c>
      <c r="C3092" t="str">
        <f t="shared" si="219"/>
        <v>U13-LPDDR4A_CA1</v>
      </c>
      <c r="D3092" t="str">
        <f t="shared" si="220"/>
        <v>U13-P2</v>
      </c>
      <c r="E3092" t="s">
        <v>4008</v>
      </c>
      <c r="F3092" t="s">
        <v>3969</v>
      </c>
      <c r="G3092" t="s">
        <v>1355</v>
      </c>
    </row>
    <row r="3093" spans="1:7" x14ac:dyDescent="0.25">
      <c r="A3093" t="str">
        <f t="shared" si="217"/>
        <v>U13-P3</v>
      </c>
      <c r="B3093" t="str">
        <f t="shared" si="218"/>
        <v>GND</v>
      </c>
      <c r="C3093" t="str">
        <f t="shared" si="219"/>
        <v>U13-GND</v>
      </c>
      <c r="D3093" t="str">
        <f t="shared" si="220"/>
        <v>U13-P3</v>
      </c>
      <c r="E3093" t="s">
        <v>4008</v>
      </c>
      <c r="F3093" t="s">
        <v>3970</v>
      </c>
      <c r="G3093" t="s">
        <v>294</v>
      </c>
    </row>
    <row r="3094" spans="1:7" x14ac:dyDescent="0.25">
      <c r="A3094" t="str">
        <f t="shared" si="217"/>
        <v>U13-P4</v>
      </c>
      <c r="B3094" t="str">
        <f t="shared" si="218"/>
        <v>LPDDR4A_CKE0</v>
      </c>
      <c r="C3094" t="str">
        <f t="shared" si="219"/>
        <v>U13-LPDDR4A_CKE0</v>
      </c>
      <c r="D3094" t="str">
        <f t="shared" si="220"/>
        <v>U13-P4</v>
      </c>
      <c r="E3094" t="s">
        <v>4008</v>
      </c>
      <c r="F3094" t="s">
        <v>3793</v>
      </c>
      <c r="G3094" t="s">
        <v>1365</v>
      </c>
    </row>
    <row r="3095" spans="1:7" x14ac:dyDescent="0.25">
      <c r="A3095" t="str">
        <f t="shared" si="217"/>
        <v>U13-P5</v>
      </c>
      <c r="B3095" t="str">
        <f t="shared" si="218"/>
        <v>LPDDR4A_CKE1</v>
      </c>
      <c r="C3095" t="str">
        <f t="shared" si="219"/>
        <v>U13-LPDDR4A_CKE1</v>
      </c>
      <c r="D3095" t="str">
        <f t="shared" si="220"/>
        <v>U13-P5</v>
      </c>
      <c r="E3095" t="s">
        <v>4008</v>
      </c>
      <c r="F3095" t="s">
        <v>3971</v>
      </c>
      <c r="G3095" t="s">
        <v>1367</v>
      </c>
    </row>
    <row r="3096" spans="1:7" x14ac:dyDescent="0.25">
      <c r="A3096" t="str">
        <f t="shared" si="217"/>
        <v>U13-P8</v>
      </c>
      <c r="B3096" t="str">
        <f t="shared" si="218"/>
        <v>LPDDR4A_CK_P</v>
      </c>
      <c r="C3096" t="str">
        <f t="shared" si="219"/>
        <v>U13-LPDDR4A_CK_P</v>
      </c>
      <c r="D3096" t="str">
        <f t="shared" si="220"/>
        <v>U13-P8</v>
      </c>
      <c r="E3096" t="s">
        <v>4008</v>
      </c>
      <c r="F3096" t="s">
        <v>2850</v>
      </c>
      <c r="G3096" t="s">
        <v>1371</v>
      </c>
    </row>
    <row r="3097" spans="1:7" x14ac:dyDescent="0.25">
      <c r="A3097" t="str">
        <f t="shared" si="217"/>
        <v>U13-P9</v>
      </c>
      <c r="B3097" t="str">
        <f t="shared" si="218"/>
        <v>LPDDR4A_CK_N</v>
      </c>
      <c r="C3097" t="str">
        <f t="shared" si="219"/>
        <v>U13-LPDDR4A_CK_N</v>
      </c>
      <c r="D3097" t="str">
        <f t="shared" si="220"/>
        <v>U13-P9</v>
      </c>
      <c r="E3097" t="s">
        <v>4008</v>
      </c>
      <c r="F3097" t="s">
        <v>3972</v>
      </c>
      <c r="G3097" t="s">
        <v>1369</v>
      </c>
    </row>
    <row r="3098" spans="1:7" x14ac:dyDescent="0.25">
      <c r="A3098" t="str">
        <f t="shared" si="217"/>
        <v>U13-P10</v>
      </c>
      <c r="B3098" t="str">
        <f t="shared" si="218"/>
        <v>GND</v>
      </c>
      <c r="C3098" t="str">
        <f t="shared" si="219"/>
        <v>U13-GND</v>
      </c>
      <c r="D3098" t="str">
        <f t="shared" si="220"/>
        <v>U13-P10</v>
      </c>
      <c r="E3098" t="s">
        <v>4008</v>
      </c>
      <c r="F3098" t="s">
        <v>3973</v>
      </c>
      <c r="G3098" t="s">
        <v>294</v>
      </c>
    </row>
    <row r="3099" spans="1:7" x14ac:dyDescent="0.25">
      <c r="A3099" t="str">
        <f t="shared" si="217"/>
        <v>U13-P11</v>
      </c>
      <c r="B3099" t="str">
        <f t="shared" si="218"/>
        <v>LPDDR4A_CA5</v>
      </c>
      <c r="C3099" t="str">
        <f t="shared" si="219"/>
        <v>U13-LPDDR4A_CA5</v>
      </c>
      <c r="D3099" t="str">
        <f t="shared" si="220"/>
        <v>U13-P11</v>
      </c>
      <c r="E3099" t="s">
        <v>4008</v>
      </c>
      <c r="F3099" t="s">
        <v>3974</v>
      </c>
      <c r="G3099" t="s">
        <v>1363</v>
      </c>
    </row>
    <row r="3100" spans="1:7" x14ac:dyDescent="0.25">
      <c r="A3100" t="str">
        <f t="shared" si="217"/>
        <v>U13-P12</v>
      </c>
      <c r="B3100" t="str">
        <f t="shared" si="218"/>
        <v>GND</v>
      </c>
      <c r="C3100" t="str">
        <f t="shared" si="219"/>
        <v>U13-GND</v>
      </c>
      <c r="D3100" t="str">
        <f t="shared" si="220"/>
        <v>U13-P12</v>
      </c>
      <c r="E3100" t="s">
        <v>4008</v>
      </c>
      <c r="F3100" t="s">
        <v>3975</v>
      </c>
      <c r="G3100" t="s">
        <v>294</v>
      </c>
    </row>
    <row r="3101" spans="1:7" x14ac:dyDescent="0.25">
      <c r="A3101" t="str">
        <f t="shared" si="217"/>
        <v>U13-R1</v>
      </c>
      <c r="B3101" t="str">
        <f t="shared" si="218"/>
        <v>1.1V_LPDDR4</v>
      </c>
      <c r="C3101" t="str">
        <f t="shared" si="219"/>
        <v>U13-1.1V_LPDDR4</v>
      </c>
      <c r="D3101" t="str">
        <f t="shared" si="220"/>
        <v>U13-R1</v>
      </c>
      <c r="E3101" t="s">
        <v>4008</v>
      </c>
      <c r="F3101" t="s">
        <v>2863</v>
      </c>
      <c r="G3101" t="s">
        <v>309</v>
      </c>
    </row>
    <row r="3102" spans="1:7" x14ac:dyDescent="0.25">
      <c r="A3102" t="str">
        <f t="shared" si="217"/>
        <v>U13-R2</v>
      </c>
      <c r="B3102" t="str">
        <f t="shared" si="218"/>
        <v>LPDDR4A_CA0</v>
      </c>
      <c r="C3102" t="str">
        <f t="shared" si="219"/>
        <v>U13-LPDDR4A_CA0</v>
      </c>
      <c r="D3102" t="str">
        <f t="shared" si="220"/>
        <v>U13-R2</v>
      </c>
      <c r="E3102" t="s">
        <v>4008</v>
      </c>
      <c r="F3102" t="s">
        <v>3801</v>
      </c>
      <c r="G3102" t="s">
        <v>1353</v>
      </c>
    </row>
    <row r="3103" spans="1:7" x14ac:dyDescent="0.25">
      <c r="A3103" t="str">
        <f t="shared" si="217"/>
        <v>U13-R3</v>
      </c>
      <c r="B3103" t="str">
        <f t="shared" si="218"/>
        <v>LPDDR4A_CS1_N</v>
      </c>
      <c r="C3103" t="str">
        <f t="shared" si="219"/>
        <v>U13-LPDDR4A_CS1_N</v>
      </c>
      <c r="D3103" t="str">
        <f t="shared" si="220"/>
        <v>U13-R3</v>
      </c>
      <c r="E3103" t="s">
        <v>4008</v>
      </c>
      <c r="F3103" t="s">
        <v>3976</v>
      </c>
      <c r="G3103" t="s">
        <v>1375</v>
      </c>
    </row>
    <row r="3104" spans="1:7" x14ac:dyDescent="0.25">
      <c r="A3104" t="str">
        <f t="shared" si="217"/>
        <v>U13-R4</v>
      </c>
      <c r="B3104" t="str">
        <f t="shared" si="218"/>
        <v>LPDDR4A_CS0_N</v>
      </c>
      <c r="C3104" t="str">
        <f t="shared" si="219"/>
        <v>U13-LPDDR4A_CS0_N</v>
      </c>
      <c r="D3104" t="str">
        <f t="shared" si="220"/>
        <v>U13-R4</v>
      </c>
      <c r="E3104" t="s">
        <v>4008</v>
      </c>
      <c r="F3104" t="s">
        <v>3977</v>
      </c>
      <c r="G3104" t="s">
        <v>1373</v>
      </c>
    </row>
    <row r="3105" spans="1:7" x14ac:dyDescent="0.25">
      <c r="A3105" t="str">
        <f t="shared" si="217"/>
        <v>U13-R5</v>
      </c>
      <c r="B3105" t="str">
        <f t="shared" si="218"/>
        <v>1.1V_LPDDR4</v>
      </c>
      <c r="C3105" t="str">
        <f t="shared" si="219"/>
        <v>U13-1.1V_LPDDR4</v>
      </c>
      <c r="D3105" t="str">
        <f t="shared" si="220"/>
        <v>U13-R5</v>
      </c>
      <c r="E3105" t="s">
        <v>4008</v>
      </c>
      <c r="F3105" t="s">
        <v>3978</v>
      </c>
      <c r="G3105" t="s">
        <v>309</v>
      </c>
    </row>
    <row r="3106" spans="1:7" x14ac:dyDescent="0.25">
      <c r="A3106" t="str">
        <f t="shared" si="217"/>
        <v>U13-R8</v>
      </c>
      <c r="B3106" t="str">
        <f t="shared" si="218"/>
        <v>1.1V_LPDDR4</v>
      </c>
      <c r="C3106" t="str">
        <f t="shared" si="219"/>
        <v>U13-1.1V_LPDDR4</v>
      </c>
      <c r="D3106" t="str">
        <f t="shared" si="220"/>
        <v>U13-R8</v>
      </c>
      <c r="E3106" t="s">
        <v>4008</v>
      </c>
      <c r="F3106" t="s">
        <v>3979</v>
      </c>
      <c r="G3106" t="s">
        <v>309</v>
      </c>
    </row>
    <row r="3107" spans="1:7" x14ac:dyDescent="0.25">
      <c r="A3107" t="str">
        <f t="shared" si="217"/>
        <v>U13-R9</v>
      </c>
      <c r="B3107" t="str">
        <f t="shared" si="218"/>
        <v>LPDDR4A_CA2</v>
      </c>
      <c r="C3107" t="str">
        <f t="shared" si="219"/>
        <v>U13-LPDDR4A_CA2</v>
      </c>
      <c r="D3107" t="str">
        <f t="shared" si="220"/>
        <v>U13-R9</v>
      </c>
      <c r="E3107" t="s">
        <v>4008</v>
      </c>
      <c r="F3107" t="s">
        <v>3980</v>
      </c>
      <c r="G3107" t="s">
        <v>1357</v>
      </c>
    </row>
    <row r="3108" spans="1:7" x14ac:dyDescent="0.25">
      <c r="A3108" t="str">
        <f t="shared" si="217"/>
        <v>U13-R10</v>
      </c>
      <c r="B3108" t="str">
        <f t="shared" si="218"/>
        <v>LPDDR4A_CA3</v>
      </c>
      <c r="C3108" t="str">
        <f t="shared" si="219"/>
        <v>U13-LPDDR4A_CA3</v>
      </c>
      <c r="D3108" t="str">
        <f t="shared" si="220"/>
        <v>U13-R10</v>
      </c>
      <c r="E3108" t="s">
        <v>4008</v>
      </c>
      <c r="F3108" t="s">
        <v>3981</v>
      </c>
      <c r="G3108" t="s">
        <v>1359</v>
      </c>
    </row>
    <row r="3109" spans="1:7" x14ac:dyDescent="0.25">
      <c r="A3109" t="str">
        <f t="shared" si="217"/>
        <v>U13-R11</v>
      </c>
      <c r="B3109" t="str">
        <f t="shared" si="218"/>
        <v>LPDDR4A_CA4</v>
      </c>
      <c r="C3109" t="str">
        <f t="shared" si="219"/>
        <v>U13-LPDDR4A_CA4</v>
      </c>
      <c r="D3109" t="str">
        <f t="shared" si="220"/>
        <v>U13-R11</v>
      </c>
      <c r="E3109" t="s">
        <v>4008</v>
      </c>
      <c r="F3109" t="s">
        <v>3982</v>
      </c>
      <c r="G3109" t="s">
        <v>1361</v>
      </c>
    </row>
    <row r="3110" spans="1:7" x14ac:dyDescent="0.25">
      <c r="A3110" t="str">
        <f t="shared" si="217"/>
        <v>U13-R12</v>
      </c>
      <c r="B3110" t="str">
        <f t="shared" si="218"/>
        <v>1.1V_LPDDR4</v>
      </c>
      <c r="C3110" t="str">
        <f t="shared" si="219"/>
        <v>U13-1.1V_LPDDR4</v>
      </c>
      <c r="D3110" t="str">
        <f t="shared" si="220"/>
        <v>U13-R12</v>
      </c>
      <c r="E3110" t="s">
        <v>4008</v>
      </c>
      <c r="F3110" t="s">
        <v>3983</v>
      </c>
      <c r="G3110" t="s">
        <v>309</v>
      </c>
    </row>
    <row r="3111" spans="1:7" x14ac:dyDescent="0.25">
      <c r="A3111" t="str">
        <f t="shared" si="217"/>
        <v>U13-T1</v>
      </c>
      <c r="B3111" t="str">
        <f t="shared" si="218"/>
        <v>GND</v>
      </c>
      <c r="C3111" t="str">
        <f t="shared" si="219"/>
        <v>U13-GND</v>
      </c>
      <c r="D3111" t="str">
        <f t="shared" si="220"/>
        <v>U13-T1</v>
      </c>
      <c r="E3111" t="s">
        <v>4008</v>
      </c>
      <c r="F3111" t="s">
        <v>3984</v>
      </c>
      <c r="G3111" t="s">
        <v>294</v>
      </c>
    </row>
    <row r="3112" spans="1:7" x14ac:dyDescent="0.25">
      <c r="A3112" t="str">
        <f t="shared" si="217"/>
        <v>U13-T2</v>
      </c>
      <c r="B3112" t="str">
        <f t="shared" si="218"/>
        <v>NetR207_2</v>
      </c>
      <c r="C3112" t="str">
        <f t="shared" si="219"/>
        <v>U13-NetR207_2</v>
      </c>
      <c r="D3112" t="str">
        <f t="shared" si="220"/>
        <v>U13-T2</v>
      </c>
      <c r="E3112" t="s">
        <v>4008</v>
      </c>
      <c r="F3112" t="s">
        <v>3985</v>
      </c>
      <c r="G3112" t="s">
        <v>1844</v>
      </c>
    </row>
    <row r="3113" spans="1:7" x14ac:dyDescent="0.25">
      <c r="A3113" t="str">
        <f t="shared" si="217"/>
        <v>U13-T3</v>
      </c>
      <c r="B3113" t="str">
        <f t="shared" si="218"/>
        <v>GND</v>
      </c>
      <c r="C3113" t="str">
        <f t="shared" si="219"/>
        <v>U13-GND</v>
      </c>
      <c r="D3113" t="str">
        <f t="shared" si="220"/>
        <v>U13-T3</v>
      </c>
      <c r="E3113" t="s">
        <v>4008</v>
      </c>
      <c r="F3113" t="s">
        <v>3986</v>
      </c>
      <c r="G3113" t="s">
        <v>294</v>
      </c>
    </row>
    <row r="3114" spans="1:7" x14ac:dyDescent="0.25">
      <c r="A3114" t="str">
        <f t="shared" si="217"/>
        <v>U13-T4</v>
      </c>
      <c r="B3114" t="str">
        <f t="shared" si="218"/>
        <v>1.8V</v>
      </c>
      <c r="C3114" t="str">
        <f t="shared" si="219"/>
        <v>U13-1.8V</v>
      </c>
      <c r="D3114" t="str">
        <f t="shared" si="220"/>
        <v>U13-T4</v>
      </c>
      <c r="E3114" t="s">
        <v>4008</v>
      </c>
      <c r="F3114" t="s">
        <v>3803</v>
      </c>
      <c r="G3114" t="s">
        <v>317</v>
      </c>
    </row>
    <row r="3115" spans="1:7" x14ac:dyDescent="0.25">
      <c r="A3115" t="str">
        <f t="shared" si="217"/>
        <v>U13-T5</v>
      </c>
      <c r="B3115" t="str">
        <f t="shared" si="218"/>
        <v>GND</v>
      </c>
      <c r="C3115" t="str">
        <f t="shared" si="219"/>
        <v>U13-GND</v>
      </c>
      <c r="D3115" t="str">
        <f t="shared" si="220"/>
        <v>U13-T5</v>
      </c>
      <c r="E3115" t="s">
        <v>4008</v>
      </c>
      <c r="F3115" t="s">
        <v>3987</v>
      </c>
      <c r="G3115" t="s">
        <v>294</v>
      </c>
    </row>
    <row r="3116" spans="1:7" x14ac:dyDescent="0.25">
      <c r="A3116" t="str">
        <f t="shared" si="217"/>
        <v>U13-T8</v>
      </c>
      <c r="B3116" t="str">
        <f t="shared" si="218"/>
        <v>GND</v>
      </c>
      <c r="C3116" t="str">
        <f t="shared" si="219"/>
        <v>U13-GND</v>
      </c>
      <c r="D3116" t="str">
        <f t="shared" si="220"/>
        <v>U13-T8</v>
      </c>
      <c r="E3116" t="s">
        <v>4008</v>
      </c>
      <c r="F3116" t="s">
        <v>3805</v>
      </c>
      <c r="G3116" t="s">
        <v>294</v>
      </c>
    </row>
    <row r="3117" spans="1:7" x14ac:dyDescent="0.25">
      <c r="A3117" t="str">
        <f t="shared" si="217"/>
        <v>U13-T9</v>
      </c>
      <c r="B3117" t="str">
        <f t="shared" si="218"/>
        <v>1.8V</v>
      </c>
      <c r="C3117" t="str">
        <f t="shared" si="219"/>
        <v>U13-1.8V</v>
      </c>
      <c r="D3117" t="str">
        <f t="shared" si="220"/>
        <v>U13-T9</v>
      </c>
      <c r="E3117" t="s">
        <v>4008</v>
      </c>
      <c r="F3117" t="s">
        <v>3988</v>
      </c>
      <c r="G3117" t="s">
        <v>317</v>
      </c>
    </row>
    <row r="3118" spans="1:7" x14ac:dyDescent="0.25">
      <c r="A3118" t="str">
        <f t="shared" si="217"/>
        <v>U13-T10</v>
      </c>
      <c r="B3118" t="str">
        <f t="shared" si="218"/>
        <v>GND</v>
      </c>
      <c r="C3118" t="str">
        <f t="shared" si="219"/>
        <v>U13-GND</v>
      </c>
      <c r="D3118" t="str">
        <f t="shared" si="220"/>
        <v>U13-T10</v>
      </c>
      <c r="E3118" t="s">
        <v>4008</v>
      </c>
      <c r="F3118" t="s">
        <v>3989</v>
      </c>
      <c r="G3118" t="s">
        <v>294</v>
      </c>
    </row>
    <row r="3119" spans="1:7" x14ac:dyDescent="0.25">
      <c r="A3119" t="str">
        <f t="shared" si="217"/>
        <v>U13-T11</v>
      </c>
      <c r="B3119" t="str">
        <f t="shared" si="218"/>
        <v>LPDDR4A_RST</v>
      </c>
      <c r="C3119" t="str">
        <f t="shared" si="219"/>
        <v>U13-LPDDR4A_RST</v>
      </c>
      <c r="D3119" t="str">
        <f t="shared" si="220"/>
        <v>U13-T11</v>
      </c>
      <c r="E3119" t="s">
        <v>4008</v>
      </c>
      <c r="F3119" t="s">
        <v>3990</v>
      </c>
      <c r="G3119" t="s">
        <v>1467</v>
      </c>
    </row>
    <row r="3120" spans="1:7" x14ac:dyDescent="0.25">
      <c r="A3120" t="str">
        <f t="shared" si="217"/>
        <v>U13-T12</v>
      </c>
      <c r="B3120" t="str">
        <f t="shared" si="218"/>
        <v>GND</v>
      </c>
      <c r="C3120" t="str">
        <f t="shared" si="219"/>
        <v>U13-GND</v>
      </c>
      <c r="D3120" t="str">
        <f t="shared" si="220"/>
        <v>U13-T12</v>
      </c>
      <c r="E3120" t="s">
        <v>4008</v>
      </c>
      <c r="F3120" t="s">
        <v>3991</v>
      </c>
      <c r="G3120" t="s">
        <v>294</v>
      </c>
    </row>
    <row r="3121" spans="1:7" x14ac:dyDescent="0.25">
      <c r="A3121" t="str">
        <f t="shared" si="217"/>
        <v>U13-U1</v>
      </c>
      <c r="B3121" t="str">
        <f t="shared" si="218"/>
        <v>1.8V</v>
      </c>
      <c r="C3121" t="str">
        <f t="shared" si="219"/>
        <v>U13-1.8V</v>
      </c>
      <c r="D3121" t="str">
        <f t="shared" si="220"/>
        <v>U13-U1</v>
      </c>
      <c r="E3121" t="s">
        <v>4008</v>
      </c>
      <c r="F3121" t="s">
        <v>2084</v>
      </c>
      <c r="G3121" t="s">
        <v>317</v>
      </c>
    </row>
    <row r="3122" spans="1:7" x14ac:dyDescent="0.25">
      <c r="A3122" t="str">
        <f t="shared" si="217"/>
        <v>U13-U2</v>
      </c>
      <c r="B3122" t="str">
        <f t="shared" si="218"/>
        <v>LPDDR4A_DQ19</v>
      </c>
      <c r="C3122" t="str">
        <f t="shared" si="219"/>
        <v>U13-LPDDR4A_DQ19</v>
      </c>
      <c r="D3122" t="str">
        <f t="shared" si="220"/>
        <v>U13-U2</v>
      </c>
      <c r="E3122" t="s">
        <v>4008</v>
      </c>
      <c r="F3122" t="s">
        <v>3820</v>
      </c>
      <c r="G3122" t="s">
        <v>1405</v>
      </c>
    </row>
    <row r="3123" spans="1:7" x14ac:dyDescent="0.25">
      <c r="A3123" t="str">
        <f t="shared" si="217"/>
        <v>U13-U3</v>
      </c>
      <c r="B3123" t="str">
        <f t="shared" si="218"/>
        <v>1.1V_LPDDR4</v>
      </c>
      <c r="C3123" t="str">
        <f t="shared" si="219"/>
        <v>U13-1.1V_LPDDR4</v>
      </c>
      <c r="D3123" t="str">
        <f t="shared" si="220"/>
        <v>U13-U3</v>
      </c>
      <c r="E3123" t="s">
        <v>4008</v>
      </c>
      <c r="F3123" t="s">
        <v>3906</v>
      </c>
      <c r="G3123" t="s">
        <v>309</v>
      </c>
    </row>
    <row r="3124" spans="1:7" x14ac:dyDescent="0.25">
      <c r="A3124" t="str">
        <f t="shared" si="217"/>
        <v>U13-U4</v>
      </c>
      <c r="B3124" t="str">
        <f t="shared" si="218"/>
        <v>LPDDR4A_DQ20</v>
      </c>
      <c r="C3124" t="str">
        <f t="shared" si="219"/>
        <v>U13-LPDDR4A_DQ20</v>
      </c>
      <c r="D3124" t="str">
        <f t="shared" si="220"/>
        <v>U13-U4</v>
      </c>
      <c r="E3124" t="s">
        <v>4008</v>
      </c>
      <c r="F3124" t="s">
        <v>3907</v>
      </c>
      <c r="G3124" t="s">
        <v>1409</v>
      </c>
    </row>
    <row r="3125" spans="1:7" x14ac:dyDescent="0.25">
      <c r="A3125" t="str">
        <f t="shared" si="217"/>
        <v>U13-U5</v>
      </c>
      <c r="B3125" t="str">
        <f t="shared" si="218"/>
        <v>1.1V_LPDDR4</v>
      </c>
      <c r="C3125" t="str">
        <f t="shared" si="219"/>
        <v>U13-1.1V_LPDDR4</v>
      </c>
      <c r="D3125" t="str">
        <f t="shared" si="220"/>
        <v>U13-U5</v>
      </c>
      <c r="E3125" t="s">
        <v>4008</v>
      </c>
      <c r="F3125" t="s">
        <v>3908</v>
      </c>
      <c r="G3125" t="s">
        <v>309</v>
      </c>
    </row>
    <row r="3126" spans="1:7" x14ac:dyDescent="0.25">
      <c r="A3126" t="str">
        <f t="shared" si="217"/>
        <v>U13-U8</v>
      </c>
      <c r="B3126" t="str">
        <f t="shared" si="218"/>
        <v>1.1V_LPDDR4</v>
      </c>
      <c r="C3126" t="str">
        <f t="shared" si="219"/>
        <v>U13-1.1V_LPDDR4</v>
      </c>
      <c r="D3126" t="str">
        <f t="shared" si="220"/>
        <v>U13-U8</v>
      </c>
      <c r="E3126" t="s">
        <v>4008</v>
      </c>
      <c r="F3126" t="s">
        <v>3911</v>
      </c>
      <c r="G3126" t="s">
        <v>309</v>
      </c>
    </row>
    <row r="3127" spans="1:7" x14ac:dyDescent="0.25">
      <c r="A3127" t="str">
        <f t="shared" si="217"/>
        <v>U13-U9</v>
      </c>
      <c r="B3127" t="str">
        <f t="shared" si="218"/>
        <v>LPDDR4A_DQ28</v>
      </c>
      <c r="C3127" t="str">
        <f t="shared" si="219"/>
        <v>U13-LPDDR4A_DQ28</v>
      </c>
      <c r="D3127" t="str">
        <f t="shared" si="220"/>
        <v>U13-U9</v>
      </c>
      <c r="E3127" t="s">
        <v>4008</v>
      </c>
      <c r="F3127" t="s">
        <v>3917</v>
      </c>
      <c r="G3127" t="s">
        <v>1425</v>
      </c>
    </row>
    <row r="3128" spans="1:7" x14ac:dyDescent="0.25">
      <c r="A3128" t="str">
        <f t="shared" si="217"/>
        <v>U13-U10</v>
      </c>
      <c r="B3128" t="str">
        <f t="shared" si="218"/>
        <v>1.1V_LPDDR4</v>
      </c>
      <c r="C3128" t="str">
        <f t="shared" si="219"/>
        <v>U13-1.1V_LPDDR4</v>
      </c>
      <c r="D3128" t="str">
        <f t="shared" si="220"/>
        <v>U13-U10</v>
      </c>
      <c r="E3128" t="s">
        <v>4008</v>
      </c>
      <c r="F3128" t="s">
        <v>3918</v>
      </c>
      <c r="G3128" t="s">
        <v>309</v>
      </c>
    </row>
    <row r="3129" spans="1:7" x14ac:dyDescent="0.25">
      <c r="A3129" t="str">
        <f t="shared" si="217"/>
        <v>U13-U11</v>
      </c>
      <c r="B3129" t="str">
        <f t="shared" si="218"/>
        <v>LPDDR4A_DQ27</v>
      </c>
      <c r="C3129" t="str">
        <f t="shared" si="219"/>
        <v>U13-LPDDR4A_DQ27</v>
      </c>
      <c r="D3129" t="str">
        <f t="shared" si="220"/>
        <v>U13-U11</v>
      </c>
      <c r="E3129" t="s">
        <v>4008</v>
      </c>
      <c r="F3129" t="s">
        <v>3925</v>
      </c>
      <c r="G3129" t="s">
        <v>1423</v>
      </c>
    </row>
    <row r="3130" spans="1:7" x14ac:dyDescent="0.25">
      <c r="A3130" t="str">
        <f t="shared" si="217"/>
        <v>U13-U12</v>
      </c>
      <c r="B3130" t="str">
        <f t="shared" si="218"/>
        <v>1.8V</v>
      </c>
      <c r="C3130" t="str">
        <f t="shared" si="219"/>
        <v>U13-1.8V</v>
      </c>
      <c r="D3130" t="str">
        <f t="shared" si="220"/>
        <v>U13-U12</v>
      </c>
      <c r="E3130" t="s">
        <v>4008</v>
      </c>
      <c r="F3130" t="s">
        <v>3926</v>
      </c>
      <c r="G3130" t="s">
        <v>317</v>
      </c>
    </row>
    <row r="3131" spans="1:7" x14ac:dyDescent="0.25">
      <c r="A3131" t="str">
        <f t="shared" si="217"/>
        <v>U13-V1</v>
      </c>
      <c r="B3131" t="str">
        <f t="shared" si="218"/>
        <v>GND</v>
      </c>
      <c r="C3131" t="str">
        <f t="shared" si="219"/>
        <v>U13-GND</v>
      </c>
      <c r="D3131" t="str">
        <f t="shared" si="220"/>
        <v>U13-V1</v>
      </c>
      <c r="E3131" t="s">
        <v>4008</v>
      </c>
      <c r="F3131" t="s">
        <v>3992</v>
      </c>
      <c r="G3131" t="s">
        <v>294</v>
      </c>
    </row>
    <row r="3132" spans="1:7" x14ac:dyDescent="0.25">
      <c r="A3132" t="str">
        <f t="shared" si="217"/>
        <v>U13-V2</v>
      </c>
      <c r="B3132" t="str">
        <f t="shared" si="218"/>
        <v>LPDDR4A_DQ18</v>
      </c>
      <c r="C3132" t="str">
        <f t="shared" si="219"/>
        <v>U13-LPDDR4A_DQ18</v>
      </c>
      <c r="D3132" t="str">
        <f t="shared" si="220"/>
        <v>U13-V2</v>
      </c>
      <c r="E3132" t="s">
        <v>4008</v>
      </c>
      <c r="F3132" t="s">
        <v>3993</v>
      </c>
      <c r="G3132" t="s">
        <v>1403</v>
      </c>
    </row>
    <row r="3133" spans="1:7" x14ac:dyDescent="0.25">
      <c r="A3133" t="str">
        <f t="shared" si="217"/>
        <v>U13-V3</v>
      </c>
      <c r="B3133" t="str">
        <f t="shared" si="218"/>
        <v>LPDDR4A_DQSB0_N</v>
      </c>
      <c r="C3133" t="str">
        <f t="shared" si="219"/>
        <v>U13-LPDDR4A_DQSB0_N</v>
      </c>
      <c r="D3133" t="str">
        <f t="shared" si="220"/>
        <v>U13-V3</v>
      </c>
      <c r="E3133" t="s">
        <v>4008</v>
      </c>
      <c r="F3133" t="s">
        <v>3994</v>
      </c>
      <c r="G3133" t="s">
        <v>1456</v>
      </c>
    </row>
    <row r="3134" spans="1:7" x14ac:dyDescent="0.25">
      <c r="A3134" t="str">
        <f t="shared" si="217"/>
        <v>U13-V4</v>
      </c>
      <c r="B3134" t="str">
        <f t="shared" si="218"/>
        <v>LPDDR4A_DQ21</v>
      </c>
      <c r="C3134" t="str">
        <f t="shared" si="219"/>
        <v>U13-LPDDR4A_DQ21</v>
      </c>
      <c r="D3134" t="str">
        <f t="shared" si="220"/>
        <v>U13-V4</v>
      </c>
      <c r="E3134" t="s">
        <v>4008</v>
      </c>
      <c r="F3134" t="s">
        <v>2865</v>
      </c>
      <c r="G3134" t="s">
        <v>1411</v>
      </c>
    </row>
    <row r="3135" spans="1:7" x14ac:dyDescent="0.25">
      <c r="A3135" t="str">
        <f t="shared" si="217"/>
        <v>U13-V5</v>
      </c>
      <c r="B3135" t="str">
        <f t="shared" si="218"/>
        <v>GND</v>
      </c>
      <c r="C3135" t="str">
        <f t="shared" si="219"/>
        <v>U13-GND</v>
      </c>
      <c r="D3135" t="str">
        <f t="shared" si="220"/>
        <v>U13-V5</v>
      </c>
      <c r="E3135" t="s">
        <v>4008</v>
      </c>
      <c r="F3135" t="s">
        <v>3995</v>
      </c>
      <c r="G3135" t="s">
        <v>294</v>
      </c>
    </row>
    <row r="3136" spans="1:7" x14ac:dyDescent="0.25">
      <c r="A3136" t="str">
        <f t="shared" si="217"/>
        <v>U13-V8</v>
      </c>
      <c r="B3136" t="str">
        <f t="shared" si="218"/>
        <v>GND</v>
      </c>
      <c r="C3136" t="str">
        <f t="shared" si="219"/>
        <v>U13-GND</v>
      </c>
      <c r="D3136" t="str">
        <f t="shared" si="220"/>
        <v>U13-V8</v>
      </c>
      <c r="E3136" t="s">
        <v>4008</v>
      </c>
      <c r="F3136" t="s">
        <v>3822</v>
      </c>
      <c r="G3136" t="s">
        <v>294</v>
      </c>
    </row>
    <row r="3137" spans="1:7" x14ac:dyDescent="0.25">
      <c r="A3137" t="str">
        <f t="shared" si="217"/>
        <v>U13-V9</v>
      </c>
      <c r="B3137" t="str">
        <f t="shared" si="218"/>
        <v>LPDDR4A_DQ29</v>
      </c>
      <c r="C3137" t="str">
        <f t="shared" si="219"/>
        <v>U13-LPDDR4A_DQ29</v>
      </c>
      <c r="D3137" t="str">
        <f t="shared" si="220"/>
        <v>U13-V9</v>
      </c>
      <c r="E3137" t="s">
        <v>4008</v>
      </c>
      <c r="F3137" t="s">
        <v>3996</v>
      </c>
      <c r="G3137" t="s">
        <v>1427</v>
      </c>
    </row>
    <row r="3138" spans="1:7" x14ac:dyDescent="0.25">
      <c r="A3138" t="str">
        <f t="shared" si="217"/>
        <v>U13-V10</v>
      </c>
      <c r="B3138" t="str">
        <f t="shared" si="218"/>
        <v>LPDDR4A_DQSB1_N</v>
      </c>
      <c r="C3138" t="str">
        <f t="shared" si="219"/>
        <v>U13-LPDDR4A_DQSB1_N</v>
      </c>
      <c r="D3138" t="str">
        <f t="shared" si="220"/>
        <v>U13-V10</v>
      </c>
      <c r="E3138" t="s">
        <v>4008</v>
      </c>
      <c r="F3138" t="s">
        <v>3997</v>
      </c>
      <c r="G3138" t="s">
        <v>1460</v>
      </c>
    </row>
    <row r="3139" spans="1:7" x14ac:dyDescent="0.25">
      <c r="A3139" t="str">
        <f t="shared" si="217"/>
        <v>U13-V11</v>
      </c>
      <c r="B3139" t="str">
        <f t="shared" si="218"/>
        <v>LPDDR4A_DQ26</v>
      </c>
      <c r="C3139" t="str">
        <f t="shared" si="219"/>
        <v>U13-LPDDR4A_DQ26</v>
      </c>
      <c r="D3139" t="str">
        <f t="shared" si="220"/>
        <v>U13-V11</v>
      </c>
      <c r="E3139" t="s">
        <v>4008</v>
      </c>
      <c r="F3139" t="s">
        <v>3998</v>
      </c>
      <c r="G3139" t="s">
        <v>1421</v>
      </c>
    </row>
    <row r="3140" spans="1:7" x14ac:dyDescent="0.25">
      <c r="A3140" t="str">
        <f t="shared" si="217"/>
        <v>U13-V12</v>
      </c>
      <c r="B3140" t="str">
        <f t="shared" si="218"/>
        <v>GND</v>
      </c>
      <c r="C3140" t="str">
        <f t="shared" si="219"/>
        <v>U13-GND</v>
      </c>
      <c r="D3140" t="str">
        <f t="shared" si="220"/>
        <v>U13-V12</v>
      </c>
      <c r="E3140" t="s">
        <v>4008</v>
      </c>
      <c r="F3140" t="s">
        <v>3999</v>
      </c>
      <c r="G3140" t="s">
        <v>294</v>
      </c>
    </row>
    <row r="3141" spans="1:7" x14ac:dyDescent="0.25">
      <c r="A3141" t="str">
        <f t="shared" si="217"/>
        <v>U13-W1</v>
      </c>
      <c r="B3141" t="str">
        <f t="shared" si="218"/>
        <v>1.1V_LPDDR4</v>
      </c>
      <c r="C3141" t="str">
        <f t="shared" si="219"/>
        <v>U13-1.1V_LPDDR4</v>
      </c>
      <c r="D3141" t="str">
        <f t="shared" si="220"/>
        <v>U13-W1</v>
      </c>
      <c r="E3141" t="s">
        <v>4008</v>
      </c>
      <c r="F3141" t="s">
        <v>3830</v>
      </c>
      <c r="G3141" t="s">
        <v>309</v>
      </c>
    </row>
    <row r="3142" spans="1:7" x14ac:dyDescent="0.25">
      <c r="A3142" t="str">
        <f t="shared" ref="A3142:A3205" si="221">$E3142&amp;"-"&amp;$F3142</f>
        <v>U13-W2</v>
      </c>
      <c r="B3142" t="str">
        <f t="shared" ref="B3142:B3205" si="222">IF(OR(E3142=$A$2,E3142=$B$2,E3142=$C$2,E3142=$D$2),"--",G3142)</f>
        <v>GND</v>
      </c>
      <c r="C3142" t="str">
        <f t="shared" ref="C3142:C3205" si="223">$E3142&amp;"-"&amp;$G3142</f>
        <v>U13-GND</v>
      </c>
      <c r="D3142" t="str">
        <f t="shared" ref="D3142:D3205" si="224">A3142</f>
        <v>U13-W2</v>
      </c>
      <c r="E3142" t="s">
        <v>4008</v>
      </c>
      <c r="F3142" t="s">
        <v>3832</v>
      </c>
      <c r="G3142" t="s">
        <v>294</v>
      </c>
    </row>
    <row r="3143" spans="1:7" x14ac:dyDescent="0.25">
      <c r="A3143" t="str">
        <f t="shared" si="221"/>
        <v>U13-W3</v>
      </c>
      <c r="B3143" t="str">
        <f t="shared" si="222"/>
        <v>LPDDR4A_DQSB0_P</v>
      </c>
      <c r="C3143" t="str">
        <f t="shared" si="223"/>
        <v>U13-LPDDR4A_DQSB0_P</v>
      </c>
      <c r="D3143" t="str">
        <f t="shared" si="224"/>
        <v>U13-W3</v>
      </c>
      <c r="E3143" t="s">
        <v>4008</v>
      </c>
      <c r="F3143" t="s">
        <v>4000</v>
      </c>
      <c r="G3143" t="s">
        <v>1458</v>
      </c>
    </row>
    <row r="3144" spans="1:7" x14ac:dyDescent="0.25">
      <c r="A3144" t="str">
        <f t="shared" si="221"/>
        <v>U13-W4</v>
      </c>
      <c r="B3144" t="str">
        <f t="shared" si="222"/>
        <v>GND</v>
      </c>
      <c r="C3144" t="str">
        <f t="shared" si="223"/>
        <v>U13-GND</v>
      </c>
      <c r="D3144" t="str">
        <f t="shared" si="224"/>
        <v>U13-W4</v>
      </c>
      <c r="E3144" t="s">
        <v>4008</v>
      </c>
      <c r="F3144" t="s">
        <v>4001</v>
      </c>
      <c r="G3144" t="s">
        <v>294</v>
      </c>
    </row>
    <row r="3145" spans="1:7" x14ac:dyDescent="0.25">
      <c r="A3145" t="str">
        <f t="shared" si="221"/>
        <v>U13-W5</v>
      </c>
      <c r="B3145" t="str">
        <f t="shared" si="222"/>
        <v>1.1V_LPDDR4</v>
      </c>
      <c r="C3145" t="str">
        <f t="shared" si="223"/>
        <v>U13-1.1V_LPDDR4</v>
      </c>
      <c r="D3145" t="str">
        <f t="shared" si="224"/>
        <v>U13-W5</v>
      </c>
      <c r="E3145" t="s">
        <v>4008</v>
      </c>
      <c r="F3145" t="s">
        <v>4002</v>
      </c>
      <c r="G3145" t="s">
        <v>309</v>
      </c>
    </row>
    <row r="3146" spans="1:7" x14ac:dyDescent="0.25">
      <c r="A3146" t="str">
        <f t="shared" si="221"/>
        <v>U13-W8</v>
      </c>
      <c r="B3146" t="str">
        <f t="shared" si="222"/>
        <v>1.1V_LPDDR4</v>
      </c>
      <c r="C3146" t="str">
        <f t="shared" si="223"/>
        <v>U13-1.1V_LPDDR4</v>
      </c>
      <c r="D3146" t="str">
        <f t="shared" si="224"/>
        <v>U13-W8</v>
      </c>
      <c r="E3146" t="s">
        <v>4008</v>
      </c>
      <c r="F3146" t="s">
        <v>4003</v>
      </c>
      <c r="G3146" t="s">
        <v>309</v>
      </c>
    </row>
    <row r="3147" spans="1:7" x14ac:dyDescent="0.25">
      <c r="A3147" t="str">
        <f t="shared" si="221"/>
        <v>U13-W9</v>
      </c>
      <c r="B3147" t="str">
        <f t="shared" si="222"/>
        <v>GND</v>
      </c>
      <c r="C3147" t="str">
        <f t="shared" si="223"/>
        <v>U13-GND</v>
      </c>
      <c r="D3147" t="str">
        <f t="shared" si="224"/>
        <v>U13-W9</v>
      </c>
      <c r="E3147" t="s">
        <v>4008</v>
      </c>
      <c r="F3147" t="s">
        <v>4004</v>
      </c>
      <c r="G3147" t="s">
        <v>294</v>
      </c>
    </row>
    <row r="3148" spans="1:7" x14ac:dyDescent="0.25">
      <c r="A3148" t="str">
        <f t="shared" si="221"/>
        <v>U13-W10</v>
      </c>
      <c r="B3148" t="str">
        <f t="shared" si="222"/>
        <v>LPDDR4A_DQSB1_P</v>
      </c>
      <c r="C3148" t="str">
        <f t="shared" si="223"/>
        <v>U13-LPDDR4A_DQSB1_P</v>
      </c>
      <c r="D3148" t="str">
        <f t="shared" si="224"/>
        <v>U13-W10</v>
      </c>
      <c r="E3148" t="s">
        <v>4008</v>
      </c>
      <c r="F3148" t="s">
        <v>4005</v>
      </c>
      <c r="G3148" t="s">
        <v>1462</v>
      </c>
    </row>
    <row r="3149" spans="1:7" x14ac:dyDescent="0.25">
      <c r="A3149" t="str">
        <f t="shared" si="221"/>
        <v>U13-W11</v>
      </c>
      <c r="B3149" t="str">
        <f t="shared" si="222"/>
        <v>GND</v>
      </c>
      <c r="C3149" t="str">
        <f t="shared" si="223"/>
        <v>U13-GND</v>
      </c>
      <c r="D3149" t="str">
        <f t="shared" si="224"/>
        <v>U13-W11</v>
      </c>
      <c r="E3149" t="s">
        <v>4008</v>
      </c>
      <c r="F3149" t="s">
        <v>4006</v>
      </c>
      <c r="G3149" t="s">
        <v>294</v>
      </c>
    </row>
    <row r="3150" spans="1:7" x14ac:dyDescent="0.25">
      <c r="A3150" t="str">
        <f t="shared" si="221"/>
        <v>U13-W12</v>
      </c>
      <c r="B3150" t="str">
        <f t="shared" si="222"/>
        <v>1.1V_LPDDR4</v>
      </c>
      <c r="C3150" t="str">
        <f t="shared" si="223"/>
        <v>U13-1.1V_LPDDR4</v>
      </c>
      <c r="D3150" t="str">
        <f t="shared" si="224"/>
        <v>U13-W12</v>
      </c>
      <c r="E3150" t="s">
        <v>4008</v>
      </c>
      <c r="F3150" t="s">
        <v>4007</v>
      </c>
      <c r="G3150" t="s">
        <v>309</v>
      </c>
    </row>
    <row r="3151" spans="1:7" x14ac:dyDescent="0.25">
      <c r="A3151" t="str">
        <f t="shared" si="221"/>
        <v>U13-Y1</v>
      </c>
      <c r="B3151" t="str">
        <f t="shared" si="222"/>
        <v>GND</v>
      </c>
      <c r="C3151" t="str">
        <f t="shared" si="223"/>
        <v>U13-GND</v>
      </c>
      <c r="D3151" t="str">
        <f t="shared" si="224"/>
        <v>U13-Y1</v>
      </c>
      <c r="E3151" t="s">
        <v>4008</v>
      </c>
      <c r="F3151" t="s">
        <v>1628</v>
      </c>
      <c r="G3151" t="s">
        <v>294</v>
      </c>
    </row>
    <row r="3152" spans="1:7" x14ac:dyDescent="0.25">
      <c r="A3152" t="str">
        <f t="shared" si="221"/>
        <v>U13-Y2</v>
      </c>
      <c r="B3152" t="str">
        <f t="shared" si="222"/>
        <v>LPDDR4A_DQ17</v>
      </c>
      <c r="C3152" t="str">
        <f t="shared" si="223"/>
        <v>U13-LPDDR4A_DQ17</v>
      </c>
      <c r="D3152" t="str">
        <f t="shared" si="224"/>
        <v>U13-Y2</v>
      </c>
      <c r="E3152" t="s">
        <v>4008</v>
      </c>
      <c r="F3152" t="s">
        <v>1167</v>
      </c>
      <c r="G3152" t="s">
        <v>1401</v>
      </c>
    </row>
    <row r="3153" spans="1:7" x14ac:dyDescent="0.25">
      <c r="A3153" t="str">
        <f t="shared" si="221"/>
        <v>U13-Y3</v>
      </c>
      <c r="B3153" t="str">
        <f t="shared" si="222"/>
        <v>LPDDR4A_DMB0</v>
      </c>
      <c r="C3153" t="str">
        <f t="shared" si="223"/>
        <v>U13-LPDDR4A_DMB0</v>
      </c>
      <c r="D3153" t="str">
        <f t="shared" si="224"/>
        <v>U13-Y3</v>
      </c>
      <c r="E3153" t="s">
        <v>4008</v>
      </c>
      <c r="F3153" t="s">
        <v>1170</v>
      </c>
      <c r="G3153" t="s">
        <v>1379</v>
      </c>
    </row>
    <row r="3154" spans="1:7" x14ac:dyDescent="0.25">
      <c r="A3154" t="str">
        <f t="shared" si="221"/>
        <v>U13-Y4</v>
      </c>
      <c r="B3154" t="str">
        <f t="shared" si="222"/>
        <v>LPDDR4A_DQ22</v>
      </c>
      <c r="C3154" t="str">
        <f t="shared" si="223"/>
        <v>U13-LPDDR4A_DQ22</v>
      </c>
      <c r="D3154" t="str">
        <f t="shared" si="224"/>
        <v>U13-Y4</v>
      </c>
      <c r="E3154" t="s">
        <v>4008</v>
      </c>
      <c r="F3154" t="s">
        <v>1630</v>
      </c>
      <c r="G3154" t="s">
        <v>1413</v>
      </c>
    </row>
    <row r="3155" spans="1:7" x14ac:dyDescent="0.25">
      <c r="A3155" t="str">
        <f t="shared" si="221"/>
        <v>U13-Y5</v>
      </c>
      <c r="B3155" t="str">
        <f t="shared" si="222"/>
        <v>GND</v>
      </c>
      <c r="C3155" t="str">
        <f t="shared" si="223"/>
        <v>U13-GND</v>
      </c>
      <c r="D3155" t="str">
        <f t="shared" si="224"/>
        <v>U13-Y5</v>
      </c>
      <c r="E3155" t="s">
        <v>4008</v>
      </c>
      <c r="F3155" t="s">
        <v>1632</v>
      </c>
      <c r="G3155" t="s">
        <v>294</v>
      </c>
    </row>
    <row r="3156" spans="1:7" x14ac:dyDescent="0.25">
      <c r="A3156" t="str">
        <f t="shared" si="221"/>
        <v>U13-Y8</v>
      </c>
      <c r="B3156" t="str">
        <f t="shared" si="222"/>
        <v>GND</v>
      </c>
      <c r="C3156" t="str">
        <f t="shared" si="223"/>
        <v>U13-GND</v>
      </c>
      <c r="D3156" t="str">
        <f t="shared" si="224"/>
        <v>U13-Y8</v>
      </c>
      <c r="E3156" t="s">
        <v>4008</v>
      </c>
      <c r="F3156" t="s">
        <v>1634</v>
      </c>
      <c r="G3156" t="s">
        <v>294</v>
      </c>
    </row>
    <row r="3157" spans="1:7" x14ac:dyDescent="0.25">
      <c r="A3157" t="str">
        <f t="shared" si="221"/>
        <v>U13-Y9</v>
      </c>
      <c r="B3157" t="str">
        <f t="shared" si="222"/>
        <v>LPDDR4A_DQ30</v>
      </c>
      <c r="C3157" t="str">
        <f t="shared" si="223"/>
        <v>U13-LPDDR4A_DQ30</v>
      </c>
      <c r="D3157" t="str">
        <f t="shared" si="224"/>
        <v>U13-Y9</v>
      </c>
      <c r="E3157" t="s">
        <v>4008</v>
      </c>
      <c r="F3157" t="s">
        <v>1636</v>
      </c>
      <c r="G3157" t="s">
        <v>1431</v>
      </c>
    </row>
    <row r="3158" spans="1:7" x14ac:dyDescent="0.25">
      <c r="A3158" t="str">
        <f t="shared" si="221"/>
        <v>U13-Y10</v>
      </c>
      <c r="B3158" t="str">
        <f t="shared" si="222"/>
        <v>LPDDR4A_DMB1</v>
      </c>
      <c r="C3158" t="str">
        <f t="shared" si="223"/>
        <v>U13-LPDDR4A_DMB1</v>
      </c>
      <c r="D3158" t="str">
        <f t="shared" si="224"/>
        <v>U13-Y10</v>
      </c>
      <c r="E3158" t="s">
        <v>4008</v>
      </c>
      <c r="F3158" t="s">
        <v>1179</v>
      </c>
      <c r="G3158" t="s">
        <v>1381</v>
      </c>
    </row>
    <row r="3159" spans="1:7" x14ac:dyDescent="0.25">
      <c r="A3159" t="str">
        <f t="shared" si="221"/>
        <v>U13-Y11</v>
      </c>
      <c r="B3159" t="str">
        <f t="shared" si="222"/>
        <v>LPDDR4A_DQ25</v>
      </c>
      <c r="C3159" t="str">
        <f t="shared" si="223"/>
        <v>U13-LPDDR4A_DQ25</v>
      </c>
      <c r="D3159" t="str">
        <f t="shared" si="224"/>
        <v>U13-Y11</v>
      </c>
      <c r="E3159" t="s">
        <v>4008</v>
      </c>
      <c r="F3159" t="s">
        <v>1182</v>
      </c>
      <c r="G3159" t="s">
        <v>1419</v>
      </c>
    </row>
    <row r="3160" spans="1:7" x14ac:dyDescent="0.25">
      <c r="A3160" t="str">
        <f t="shared" si="221"/>
        <v>U13-Y12</v>
      </c>
      <c r="B3160" t="str">
        <f t="shared" si="222"/>
        <v>GND</v>
      </c>
      <c r="C3160" t="str">
        <f t="shared" si="223"/>
        <v>U13-GND</v>
      </c>
      <c r="D3160" t="str">
        <f t="shared" si="224"/>
        <v>U13-Y12</v>
      </c>
      <c r="E3160" t="s">
        <v>4008</v>
      </c>
      <c r="F3160" t="s">
        <v>1638</v>
      </c>
      <c r="G3160" t="s">
        <v>294</v>
      </c>
    </row>
    <row r="3161" spans="1:7" x14ac:dyDescent="0.25">
      <c r="A3161" t="str">
        <f t="shared" si="221"/>
        <v>U14-1</v>
      </c>
      <c r="B3161" t="str">
        <f t="shared" si="222"/>
        <v>SD_RDAT2</v>
      </c>
      <c r="C3161" t="str">
        <f t="shared" si="223"/>
        <v>U14-SD_RDAT2</v>
      </c>
      <c r="D3161" t="str">
        <f t="shared" si="224"/>
        <v>U14-1</v>
      </c>
      <c r="E3161" t="s">
        <v>4026</v>
      </c>
      <c r="F3161">
        <v>1</v>
      </c>
      <c r="G3161" t="s">
        <v>2028</v>
      </c>
    </row>
    <row r="3162" spans="1:7" x14ac:dyDescent="0.25">
      <c r="A3162" t="str">
        <f t="shared" si="221"/>
        <v>U14-2</v>
      </c>
      <c r="B3162" t="str">
        <f t="shared" si="222"/>
        <v>GND</v>
      </c>
      <c r="C3162" t="str">
        <f t="shared" si="223"/>
        <v>U14-GND</v>
      </c>
      <c r="D3162" t="str">
        <f t="shared" si="224"/>
        <v>U14-2</v>
      </c>
      <c r="E3162" t="s">
        <v>4026</v>
      </c>
      <c r="F3162">
        <v>2</v>
      </c>
      <c r="G3162" t="s">
        <v>294</v>
      </c>
    </row>
    <row r="3163" spans="1:7" x14ac:dyDescent="0.25">
      <c r="A3163" t="str">
        <f t="shared" si="221"/>
        <v>U14-3</v>
      </c>
      <c r="B3163" t="str">
        <f t="shared" si="222"/>
        <v>SD_RDAT3</v>
      </c>
      <c r="C3163" t="str">
        <f t="shared" si="223"/>
        <v>U14-SD_RDAT3</v>
      </c>
      <c r="D3163" t="str">
        <f t="shared" si="224"/>
        <v>U14-3</v>
      </c>
      <c r="E3163" t="s">
        <v>4026</v>
      </c>
      <c r="F3163">
        <v>3</v>
      </c>
      <c r="G3163" t="s">
        <v>2029</v>
      </c>
    </row>
    <row r="3164" spans="1:7" x14ac:dyDescent="0.25">
      <c r="A3164" t="str">
        <f t="shared" si="221"/>
        <v>U14-4</v>
      </c>
      <c r="B3164" t="str">
        <f t="shared" si="222"/>
        <v>SD_RCMD</v>
      </c>
      <c r="C3164" t="str">
        <f t="shared" si="223"/>
        <v>U14-SD_RCMD</v>
      </c>
      <c r="D3164" t="str">
        <f t="shared" si="224"/>
        <v>U14-4</v>
      </c>
      <c r="E3164" t="s">
        <v>4026</v>
      </c>
      <c r="F3164">
        <v>4</v>
      </c>
      <c r="G3164" t="s">
        <v>2025</v>
      </c>
    </row>
    <row r="3165" spans="1:7" x14ac:dyDescent="0.25">
      <c r="A3165" t="str">
        <f t="shared" si="221"/>
        <v>U14-5</v>
      </c>
      <c r="B3165" t="str">
        <f t="shared" si="222"/>
        <v>1.8VD</v>
      </c>
      <c r="C3165" t="str">
        <f t="shared" si="223"/>
        <v>U14-1.8VD</v>
      </c>
      <c r="D3165" t="str">
        <f t="shared" si="224"/>
        <v>U14-5</v>
      </c>
      <c r="E3165" t="s">
        <v>4026</v>
      </c>
      <c r="F3165">
        <v>5</v>
      </c>
      <c r="G3165" t="s">
        <v>320</v>
      </c>
    </row>
    <row r="3166" spans="1:7" x14ac:dyDescent="0.25">
      <c r="A3166" t="str">
        <f t="shared" si="221"/>
        <v>U14-6</v>
      </c>
      <c r="B3166" t="str">
        <f t="shared" si="222"/>
        <v>SD_RDAT0</v>
      </c>
      <c r="C3166" t="str">
        <f t="shared" si="223"/>
        <v>U14-SD_RDAT0</v>
      </c>
      <c r="D3166" t="str">
        <f t="shared" si="224"/>
        <v>U14-6</v>
      </c>
      <c r="E3166" t="s">
        <v>4026</v>
      </c>
      <c r="F3166">
        <v>6</v>
      </c>
      <c r="G3166" t="s">
        <v>2026</v>
      </c>
    </row>
    <row r="3167" spans="1:7" x14ac:dyDescent="0.25">
      <c r="A3167" t="str">
        <f t="shared" si="221"/>
        <v>U14-7</v>
      </c>
      <c r="B3167" t="str">
        <f t="shared" si="222"/>
        <v>SD_RDAT1</v>
      </c>
      <c r="C3167" t="str">
        <f t="shared" si="223"/>
        <v>U14-SD_RDAT1</v>
      </c>
      <c r="D3167" t="str">
        <f t="shared" si="224"/>
        <v>U14-7</v>
      </c>
      <c r="E3167" t="s">
        <v>4026</v>
      </c>
      <c r="F3167">
        <v>7</v>
      </c>
      <c r="G3167" t="s">
        <v>2027</v>
      </c>
    </row>
    <row r="3168" spans="1:7" x14ac:dyDescent="0.25">
      <c r="A3168" t="str">
        <f t="shared" si="221"/>
        <v>U14-8</v>
      </c>
      <c r="B3168" t="str">
        <f t="shared" si="222"/>
        <v>NetU14_8</v>
      </c>
      <c r="C3168" t="str">
        <f t="shared" si="223"/>
        <v>U14-NetU14_8</v>
      </c>
      <c r="D3168" t="str">
        <f t="shared" si="224"/>
        <v>U14-8</v>
      </c>
      <c r="E3168" t="s">
        <v>4026</v>
      </c>
      <c r="F3168">
        <v>8</v>
      </c>
      <c r="G3168" t="s">
        <v>4027</v>
      </c>
    </row>
    <row r="3169" spans="1:7" x14ac:dyDescent="0.25">
      <c r="A3169" t="str">
        <f t="shared" si="221"/>
        <v>U14-9</v>
      </c>
      <c r="B3169" t="str">
        <f t="shared" si="222"/>
        <v>SD_RCLK</v>
      </c>
      <c r="C3169" t="str">
        <f t="shared" si="223"/>
        <v>U14-SD_RCLK</v>
      </c>
      <c r="D3169" t="str">
        <f t="shared" si="224"/>
        <v>U14-9</v>
      </c>
      <c r="E3169" t="s">
        <v>4026</v>
      </c>
      <c r="F3169">
        <v>9</v>
      </c>
      <c r="G3169" t="s">
        <v>2024</v>
      </c>
    </row>
    <row r="3170" spans="1:7" x14ac:dyDescent="0.25">
      <c r="A3170" t="str">
        <f t="shared" si="221"/>
        <v>U14-10</v>
      </c>
      <c r="B3170" t="str">
        <f t="shared" si="222"/>
        <v>NetU14_10</v>
      </c>
      <c r="C3170" t="str">
        <f t="shared" si="223"/>
        <v>U14-NetU14_10</v>
      </c>
      <c r="D3170" t="str">
        <f t="shared" si="224"/>
        <v>U14-10</v>
      </c>
      <c r="E3170" t="s">
        <v>4026</v>
      </c>
      <c r="F3170">
        <v>10</v>
      </c>
      <c r="G3170" t="s">
        <v>4028</v>
      </c>
    </row>
    <row r="3171" spans="1:7" x14ac:dyDescent="0.25">
      <c r="A3171" t="str">
        <f t="shared" si="221"/>
        <v>U14-11</v>
      </c>
      <c r="B3171" t="str">
        <f t="shared" si="222"/>
        <v>GND</v>
      </c>
      <c r="C3171" t="str">
        <f t="shared" si="223"/>
        <v>U14-GND</v>
      </c>
      <c r="D3171" t="str">
        <f t="shared" si="224"/>
        <v>U14-11</v>
      </c>
      <c r="E3171" t="s">
        <v>4026</v>
      </c>
      <c r="F3171">
        <v>11</v>
      </c>
      <c r="G3171" t="s">
        <v>294</v>
      </c>
    </row>
    <row r="3172" spans="1:7" x14ac:dyDescent="0.25">
      <c r="A3172" t="str">
        <f t="shared" si="221"/>
        <v>U14-12</v>
      </c>
      <c r="B3172" t="str">
        <f t="shared" si="222"/>
        <v>NetU14_12</v>
      </c>
      <c r="C3172" t="str">
        <f t="shared" si="223"/>
        <v>U14-NetU14_12</v>
      </c>
      <c r="D3172" t="str">
        <f t="shared" si="224"/>
        <v>U14-12</v>
      </c>
      <c r="E3172" t="s">
        <v>4026</v>
      </c>
      <c r="F3172">
        <v>12</v>
      </c>
      <c r="G3172" t="s">
        <v>4029</v>
      </c>
    </row>
    <row r="3173" spans="1:7" x14ac:dyDescent="0.25">
      <c r="A3173" t="str">
        <f t="shared" si="221"/>
        <v>U14-13</v>
      </c>
      <c r="B3173" t="str">
        <f t="shared" si="222"/>
        <v>NetU14_13</v>
      </c>
      <c r="C3173" t="str">
        <f t="shared" si="223"/>
        <v>U14-NetU14_13</v>
      </c>
      <c r="D3173" t="str">
        <f t="shared" si="224"/>
        <v>U14-13</v>
      </c>
      <c r="E3173" t="s">
        <v>4026</v>
      </c>
      <c r="F3173">
        <v>13</v>
      </c>
      <c r="G3173" t="s">
        <v>4030</v>
      </c>
    </row>
    <row r="3174" spans="1:7" x14ac:dyDescent="0.25">
      <c r="A3174" t="str">
        <f t="shared" si="221"/>
        <v>U14-14</v>
      </c>
      <c r="B3174" t="str">
        <f t="shared" si="222"/>
        <v>NetU14_14</v>
      </c>
      <c r="C3174" t="str">
        <f t="shared" si="223"/>
        <v>U14-NetU14_14</v>
      </c>
      <c r="D3174" t="str">
        <f t="shared" si="224"/>
        <v>U14-14</v>
      </c>
      <c r="E3174" t="s">
        <v>4026</v>
      </c>
      <c r="F3174">
        <v>14</v>
      </c>
      <c r="G3174" t="s">
        <v>4031</v>
      </c>
    </row>
    <row r="3175" spans="1:7" x14ac:dyDescent="0.25">
      <c r="A3175" t="str">
        <f t="shared" si="221"/>
        <v>U14-15</v>
      </c>
      <c r="B3175" t="str">
        <f t="shared" si="222"/>
        <v>NetU14_15</v>
      </c>
      <c r="C3175" t="str">
        <f t="shared" si="223"/>
        <v>U14-NetU14_15</v>
      </c>
      <c r="D3175" t="str">
        <f t="shared" si="224"/>
        <v>U14-15</v>
      </c>
      <c r="E3175" t="s">
        <v>4026</v>
      </c>
      <c r="F3175">
        <v>15</v>
      </c>
      <c r="G3175" t="s">
        <v>4032</v>
      </c>
    </row>
    <row r="3176" spans="1:7" x14ac:dyDescent="0.25">
      <c r="A3176" t="str">
        <f t="shared" si="221"/>
        <v>U14-16</v>
      </c>
      <c r="B3176" t="str">
        <f t="shared" si="222"/>
        <v>eSD_DAT1</v>
      </c>
      <c r="C3176" t="str">
        <f t="shared" si="223"/>
        <v>U14-eSD_DAT1</v>
      </c>
      <c r="D3176" t="str">
        <f t="shared" si="224"/>
        <v>U14-16</v>
      </c>
      <c r="E3176" t="s">
        <v>4026</v>
      </c>
      <c r="F3176">
        <v>16</v>
      </c>
      <c r="G3176" t="s">
        <v>1989</v>
      </c>
    </row>
    <row r="3177" spans="1:7" x14ac:dyDescent="0.25">
      <c r="A3177" t="str">
        <f t="shared" si="221"/>
        <v>U14-17</v>
      </c>
      <c r="B3177" t="str">
        <f t="shared" si="222"/>
        <v>3.3V</v>
      </c>
      <c r="C3177" t="str">
        <f t="shared" si="223"/>
        <v>U14-3.3V</v>
      </c>
      <c r="D3177" t="str">
        <f t="shared" si="224"/>
        <v>U14-17</v>
      </c>
      <c r="E3177" t="s">
        <v>4026</v>
      </c>
      <c r="F3177">
        <v>17</v>
      </c>
      <c r="G3177" t="s">
        <v>358</v>
      </c>
    </row>
    <row r="3178" spans="1:7" x14ac:dyDescent="0.25">
      <c r="A3178" t="str">
        <f t="shared" si="221"/>
        <v>U14-18</v>
      </c>
      <c r="B3178" t="str">
        <f t="shared" si="222"/>
        <v>eSD_DAT0</v>
      </c>
      <c r="C3178" t="str">
        <f t="shared" si="223"/>
        <v>U14-eSD_DAT0</v>
      </c>
      <c r="D3178" t="str">
        <f t="shared" si="224"/>
        <v>U14-18</v>
      </c>
      <c r="E3178" t="s">
        <v>4026</v>
      </c>
      <c r="F3178">
        <v>18</v>
      </c>
      <c r="G3178" t="s">
        <v>1987</v>
      </c>
    </row>
    <row r="3179" spans="1:7" x14ac:dyDescent="0.25">
      <c r="A3179" t="str">
        <f t="shared" si="221"/>
        <v>U14-19</v>
      </c>
      <c r="B3179" t="str">
        <f t="shared" si="222"/>
        <v>eSD_CLK</v>
      </c>
      <c r="C3179" t="str">
        <f t="shared" si="223"/>
        <v>U14-eSD_CLK</v>
      </c>
      <c r="D3179" t="str">
        <f t="shared" si="224"/>
        <v>U14-19</v>
      </c>
      <c r="E3179" t="s">
        <v>4026</v>
      </c>
      <c r="F3179">
        <v>19</v>
      </c>
      <c r="G3179" t="s">
        <v>1984</v>
      </c>
    </row>
    <row r="3180" spans="1:7" x14ac:dyDescent="0.25">
      <c r="A3180" t="str">
        <f t="shared" si="221"/>
        <v>U14-20</v>
      </c>
      <c r="B3180" t="str">
        <f t="shared" si="222"/>
        <v>eSD_CMD</v>
      </c>
      <c r="C3180" t="str">
        <f t="shared" si="223"/>
        <v>U14-eSD_CMD</v>
      </c>
      <c r="D3180" t="str">
        <f t="shared" si="224"/>
        <v>U14-20</v>
      </c>
      <c r="E3180" t="s">
        <v>4026</v>
      </c>
      <c r="F3180">
        <v>20</v>
      </c>
      <c r="G3180" t="s">
        <v>1981</v>
      </c>
    </row>
    <row r="3181" spans="1:7" x14ac:dyDescent="0.25">
      <c r="A3181" t="str">
        <f t="shared" si="221"/>
        <v>U14-21</v>
      </c>
      <c r="B3181" t="str">
        <f t="shared" si="222"/>
        <v>3.3V</v>
      </c>
      <c r="C3181" t="str">
        <f t="shared" si="223"/>
        <v>U14-3.3V</v>
      </c>
      <c r="D3181" t="str">
        <f t="shared" si="224"/>
        <v>U14-21</v>
      </c>
      <c r="E3181" t="s">
        <v>4026</v>
      </c>
      <c r="F3181">
        <v>21</v>
      </c>
      <c r="G3181" t="s">
        <v>358</v>
      </c>
    </row>
    <row r="3182" spans="1:7" x14ac:dyDescent="0.25">
      <c r="A3182" t="str">
        <f t="shared" si="221"/>
        <v>U14-22</v>
      </c>
      <c r="B3182" t="str">
        <f t="shared" si="222"/>
        <v>eSD_DAT3</v>
      </c>
      <c r="C3182" t="str">
        <f t="shared" si="223"/>
        <v>U14-eSD_DAT3</v>
      </c>
      <c r="D3182" t="str">
        <f t="shared" si="224"/>
        <v>U14-22</v>
      </c>
      <c r="E3182" t="s">
        <v>4026</v>
      </c>
      <c r="F3182">
        <v>22</v>
      </c>
      <c r="G3182" t="s">
        <v>1979</v>
      </c>
    </row>
    <row r="3183" spans="1:7" x14ac:dyDescent="0.25">
      <c r="A3183" t="str">
        <f t="shared" si="221"/>
        <v>U14-23</v>
      </c>
      <c r="B3183" t="str">
        <f t="shared" si="222"/>
        <v>eSD_DAT2</v>
      </c>
      <c r="C3183" t="str">
        <f t="shared" si="223"/>
        <v>U14-eSD_DAT2</v>
      </c>
      <c r="D3183" t="str">
        <f t="shared" si="224"/>
        <v>U14-23</v>
      </c>
      <c r="E3183" t="s">
        <v>4026</v>
      </c>
      <c r="F3183">
        <v>23</v>
      </c>
      <c r="G3183" t="s">
        <v>1977</v>
      </c>
    </row>
    <row r="3184" spans="1:7" x14ac:dyDescent="0.25">
      <c r="A3184" t="str">
        <f t="shared" si="221"/>
        <v>U14-24</v>
      </c>
      <c r="B3184" t="str">
        <f t="shared" si="222"/>
        <v>GND</v>
      </c>
      <c r="C3184" t="str">
        <f t="shared" si="223"/>
        <v>U14-GND</v>
      </c>
      <c r="D3184" t="str">
        <f t="shared" si="224"/>
        <v>U14-24</v>
      </c>
      <c r="E3184" t="s">
        <v>4026</v>
      </c>
      <c r="F3184">
        <v>24</v>
      </c>
      <c r="G3184" t="s">
        <v>294</v>
      </c>
    </row>
    <row r="3185" spans="1:7" x14ac:dyDescent="0.25">
      <c r="A3185" t="str">
        <f t="shared" si="221"/>
        <v>U14-25</v>
      </c>
      <c r="B3185" t="str">
        <f t="shared" si="222"/>
        <v>GND</v>
      </c>
      <c r="C3185" t="str">
        <f t="shared" si="223"/>
        <v>U14-GND</v>
      </c>
      <c r="D3185" t="str">
        <f t="shared" si="224"/>
        <v>U14-25</v>
      </c>
      <c r="E3185" t="s">
        <v>4026</v>
      </c>
      <c r="F3185">
        <v>25</v>
      </c>
      <c r="G3185" t="s">
        <v>294</v>
      </c>
    </row>
    <row r="3186" spans="1:7" x14ac:dyDescent="0.25">
      <c r="A3186" t="str">
        <f t="shared" si="221"/>
        <v>U15-1</v>
      </c>
      <c r="B3186" t="str">
        <f t="shared" si="222"/>
        <v>3.3V</v>
      </c>
      <c r="C3186" t="str">
        <f t="shared" si="223"/>
        <v>U15-3.3V</v>
      </c>
      <c r="D3186" t="str">
        <f t="shared" si="224"/>
        <v>U15-1</v>
      </c>
      <c r="E3186" t="s">
        <v>4033</v>
      </c>
      <c r="F3186">
        <v>1</v>
      </c>
      <c r="G3186" t="s">
        <v>358</v>
      </c>
    </row>
    <row r="3187" spans="1:7" x14ac:dyDescent="0.25">
      <c r="A3187" t="str">
        <f t="shared" si="221"/>
        <v>U15-2</v>
      </c>
      <c r="B3187" t="str">
        <f t="shared" si="222"/>
        <v>ADDA_IO0</v>
      </c>
      <c r="C3187" t="str">
        <f t="shared" si="223"/>
        <v>U15-ADDA_IO0</v>
      </c>
      <c r="D3187" t="str">
        <f t="shared" si="224"/>
        <v>U15-2</v>
      </c>
      <c r="E3187" t="s">
        <v>4033</v>
      </c>
      <c r="F3187">
        <v>2</v>
      </c>
      <c r="G3187" t="s">
        <v>397</v>
      </c>
    </row>
    <row r="3188" spans="1:7" x14ac:dyDescent="0.25">
      <c r="A3188" t="str">
        <f t="shared" si="221"/>
        <v>U15-3</v>
      </c>
      <c r="B3188" t="str">
        <f t="shared" si="222"/>
        <v>ADDA_IO1</v>
      </c>
      <c r="C3188" t="str">
        <f t="shared" si="223"/>
        <v>U15-ADDA_IO1</v>
      </c>
      <c r="D3188" t="str">
        <f t="shared" si="224"/>
        <v>U15-3</v>
      </c>
      <c r="E3188" t="s">
        <v>4033</v>
      </c>
      <c r="F3188">
        <v>3</v>
      </c>
      <c r="G3188" t="s">
        <v>400</v>
      </c>
    </row>
    <row r="3189" spans="1:7" x14ac:dyDescent="0.25">
      <c r="A3189" t="str">
        <f t="shared" si="221"/>
        <v>U15-4</v>
      </c>
      <c r="B3189" t="str">
        <f t="shared" si="222"/>
        <v>ADDA_IO2</v>
      </c>
      <c r="C3189" t="str">
        <f t="shared" si="223"/>
        <v>U15-ADDA_IO2</v>
      </c>
      <c r="D3189" t="str">
        <f t="shared" si="224"/>
        <v>U15-4</v>
      </c>
      <c r="E3189" t="s">
        <v>4033</v>
      </c>
      <c r="F3189">
        <v>4</v>
      </c>
      <c r="G3189" t="s">
        <v>402</v>
      </c>
    </row>
    <row r="3190" spans="1:7" x14ac:dyDescent="0.25">
      <c r="A3190" t="str">
        <f t="shared" si="221"/>
        <v>U15-5</v>
      </c>
      <c r="B3190" t="str">
        <f t="shared" si="222"/>
        <v>ADDA_IO3</v>
      </c>
      <c r="C3190" t="str">
        <f t="shared" si="223"/>
        <v>U15-ADDA_IO3</v>
      </c>
      <c r="D3190" t="str">
        <f t="shared" si="224"/>
        <v>U15-5</v>
      </c>
      <c r="E3190" t="s">
        <v>4033</v>
      </c>
      <c r="F3190">
        <v>5</v>
      </c>
      <c r="G3190" t="s">
        <v>405</v>
      </c>
    </row>
    <row r="3191" spans="1:7" x14ac:dyDescent="0.25">
      <c r="A3191" t="str">
        <f t="shared" si="221"/>
        <v>U15-6</v>
      </c>
      <c r="B3191" t="str">
        <f t="shared" si="222"/>
        <v>ADDA_VREF</v>
      </c>
      <c r="C3191" t="str">
        <f t="shared" si="223"/>
        <v>U15-ADDA_VREF</v>
      </c>
      <c r="D3191" t="str">
        <f t="shared" si="224"/>
        <v>U15-6</v>
      </c>
      <c r="E3191" t="s">
        <v>4033</v>
      </c>
      <c r="F3191">
        <v>6</v>
      </c>
      <c r="G3191" t="s">
        <v>423</v>
      </c>
    </row>
    <row r="3192" spans="1:7" x14ac:dyDescent="0.25">
      <c r="A3192" t="str">
        <f t="shared" si="221"/>
        <v>U15-7</v>
      </c>
      <c r="B3192" t="str">
        <f t="shared" si="222"/>
        <v>ADDA_DOUT</v>
      </c>
      <c r="C3192" t="str">
        <f t="shared" si="223"/>
        <v>U15-ADDA_DOUT</v>
      </c>
      <c r="D3192" t="str">
        <f t="shared" si="224"/>
        <v>U15-7</v>
      </c>
      <c r="E3192" t="s">
        <v>4033</v>
      </c>
      <c r="F3192">
        <v>7</v>
      </c>
      <c r="G3192" t="s">
        <v>394</v>
      </c>
    </row>
    <row r="3193" spans="1:7" x14ac:dyDescent="0.25">
      <c r="A3193" t="str">
        <f t="shared" si="221"/>
        <v>U15-8</v>
      </c>
      <c r="B3193" t="str">
        <f t="shared" si="222"/>
        <v>ADDA_IO4</v>
      </c>
      <c r="C3193" t="str">
        <f t="shared" si="223"/>
        <v>U15-ADDA_IO4</v>
      </c>
      <c r="D3193" t="str">
        <f t="shared" si="224"/>
        <v>U15-8</v>
      </c>
      <c r="E3193" t="s">
        <v>4033</v>
      </c>
      <c r="F3193">
        <v>8</v>
      </c>
      <c r="G3193" t="s">
        <v>408</v>
      </c>
    </row>
    <row r="3194" spans="1:7" x14ac:dyDescent="0.25">
      <c r="A3194" t="str">
        <f t="shared" si="221"/>
        <v>U15-9</v>
      </c>
      <c r="B3194" t="str">
        <f t="shared" si="222"/>
        <v>ADDA_IO5</v>
      </c>
      <c r="C3194" t="str">
        <f t="shared" si="223"/>
        <v>U15-ADDA_IO5</v>
      </c>
      <c r="D3194" t="str">
        <f t="shared" si="224"/>
        <v>U15-9</v>
      </c>
      <c r="E3194" t="s">
        <v>4033</v>
      </c>
      <c r="F3194">
        <v>9</v>
      </c>
      <c r="G3194" t="s">
        <v>410</v>
      </c>
    </row>
    <row r="3195" spans="1:7" x14ac:dyDescent="0.25">
      <c r="A3195" t="str">
        <f t="shared" si="221"/>
        <v>U15-10</v>
      </c>
      <c r="B3195" t="str">
        <f t="shared" si="222"/>
        <v>ADDA_IO6</v>
      </c>
      <c r="C3195" t="str">
        <f t="shared" si="223"/>
        <v>U15-ADDA_IO6</v>
      </c>
      <c r="D3195" t="str">
        <f t="shared" si="224"/>
        <v>U15-10</v>
      </c>
      <c r="E3195" t="s">
        <v>4033</v>
      </c>
      <c r="F3195">
        <v>10</v>
      </c>
      <c r="G3195" t="s">
        <v>413</v>
      </c>
    </row>
    <row r="3196" spans="1:7" x14ac:dyDescent="0.25">
      <c r="A3196" t="str">
        <f t="shared" si="221"/>
        <v>U15-11</v>
      </c>
      <c r="B3196" t="str">
        <f t="shared" si="222"/>
        <v>ADDA_IO7</v>
      </c>
      <c r="C3196" t="str">
        <f t="shared" si="223"/>
        <v>U15-ADDA_IO7</v>
      </c>
      <c r="D3196" t="str">
        <f t="shared" si="224"/>
        <v>U15-11</v>
      </c>
      <c r="E3196" t="s">
        <v>4033</v>
      </c>
      <c r="F3196">
        <v>11</v>
      </c>
      <c r="G3196" t="s">
        <v>415</v>
      </c>
    </row>
    <row r="3197" spans="1:7" x14ac:dyDescent="0.25">
      <c r="A3197" t="str">
        <f t="shared" si="221"/>
        <v>U15-12</v>
      </c>
      <c r="B3197" t="str">
        <f t="shared" si="222"/>
        <v>GND</v>
      </c>
      <c r="C3197" t="str">
        <f t="shared" si="223"/>
        <v>U15-GND</v>
      </c>
      <c r="D3197" t="str">
        <f t="shared" si="224"/>
        <v>U15-12</v>
      </c>
      <c r="E3197" t="s">
        <v>4033</v>
      </c>
      <c r="F3197">
        <v>12</v>
      </c>
      <c r="G3197" t="s">
        <v>294</v>
      </c>
    </row>
    <row r="3198" spans="1:7" x14ac:dyDescent="0.25">
      <c r="A3198" t="str">
        <f t="shared" si="221"/>
        <v>U15-13</v>
      </c>
      <c r="B3198" t="str">
        <f t="shared" si="222"/>
        <v>ADDA_DIN</v>
      </c>
      <c r="C3198" t="str">
        <f t="shared" si="223"/>
        <v>U15-ADDA_DIN</v>
      </c>
      <c r="D3198" t="str">
        <f t="shared" si="224"/>
        <v>U15-13</v>
      </c>
      <c r="E3198" t="s">
        <v>4033</v>
      </c>
      <c r="F3198">
        <v>13</v>
      </c>
      <c r="G3198" t="s">
        <v>391</v>
      </c>
    </row>
    <row r="3199" spans="1:7" x14ac:dyDescent="0.25">
      <c r="A3199" t="str">
        <f t="shared" si="221"/>
        <v>U15-14</v>
      </c>
      <c r="B3199" t="str">
        <f t="shared" si="222"/>
        <v>ADDA_CLK</v>
      </c>
      <c r="C3199" t="str">
        <f t="shared" si="223"/>
        <v>U15-ADDA_CLK</v>
      </c>
      <c r="D3199" t="str">
        <f t="shared" si="224"/>
        <v>U15-14</v>
      </c>
      <c r="E3199" t="s">
        <v>4033</v>
      </c>
      <c r="F3199">
        <v>14</v>
      </c>
      <c r="G3199" t="s">
        <v>388</v>
      </c>
    </row>
    <row r="3200" spans="1:7" x14ac:dyDescent="0.25">
      <c r="A3200" t="str">
        <f t="shared" si="221"/>
        <v>U15-15</v>
      </c>
      <c r="B3200" t="str">
        <f t="shared" si="222"/>
        <v>ADDA_RST</v>
      </c>
      <c r="C3200" t="str">
        <f t="shared" si="223"/>
        <v>U15-ADDA_RST</v>
      </c>
      <c r="D3200" t="str">
        <f t="shared" si="224"/>
        <v>U15-15</v>
      </c>
      <c r="E3200" t="s">
        <v>4033</v>
      </c>
      <c r="F3200">
        <v>15</v>
      </c>
      <c r="G3200" t="s">
        <v>418</v>
      </c>
    </row>
    <row r="3201" spans="1:7" x14ac:dyDescent="0.25">
      <c r="A3201" t="str">
        <f t="shared" si="221"/>
        <v>U15-16</v>
      </c>
      <c r="B3201" t="str">
        <f t="shared" si="222"/>
        <v>ADDA_SYNC</v>
      </c>
      <c r="C3201" t="str">
        <f t="shared" si="223"/>
        <v>U15-ADDA_SYNC</v>
      </c>
      <c r="D3201" t="str">
        <f t="shared" si="224"/>
        <v>U15-16</v>
      </c>
      <c r="E3201" t="s">
        <v>4033</v>
      </c>
      <c r="F3201">
        <v>16</v>
      </c>
      <c r="G3201" t="s">
        <v>421</v>
      </c>
    </row>
    <row r="3202" spans="1:7" x14ac:dyDescent="0.25">
      <c r="A3202" t="str">
        <f t="shared" si="221"/>
        <v>U16-1</v>
      </c>
      <c r="B3202" t="str">
        <f t="shared" si="222"/>
        <v>GND</v>
      </c>
      <c r="C3202" t="str">
        <f t="shared" si="223"/>
        <v>U16-GND</v>
      </c>
      <c r="D3202" t="str">
        <f t="shared" si="224"/>
        <v>U16-1</v>
      </c>
      <c r="E3202" t="s">
        <v>4034</v>
      </c>
      <c r="F3202">
        <v>1</v>
      </c>
      <c r="G3202" t="s">
        <v>294</v>
      </c>
    </row>
    <row r="3203" spans="1:7" x14ac:dyDescent="0.25">
      <c r="A3203" t="str">
        <f t="shared" si="221"/>
        <v>U16-2</v>
      </c>
      <c r="B3203" t="str">
        <f t="shared" si="222"/>
        <v>GND</v>
      </c>
      <c r="C3203" t="str">
        <f t="shared" si="223"/>
        <v>U16-GND</v>
      </c>
      <c r="D3203" t="str">
        <f t="shared" si="224"/>
        <v>U16-2</v>
      </c>
      <c r="E3203" t="s">
        <v>4034</v>
      </c>
      <c r="F3203">
        <v>2</v>
      </c>
      <c r="G3203" t="s">
        <v>294</v>
      </c>
    </row>
    <row r="3204" spans="1:7" x14ac:dyDescent="0.25">
      <c r="A3204" t="str">
        <f t="shared" si="221"/>
        <v>U16-3</v>
      </c>
      <c r="B3204" t="str">
        <f t="shared" si="222"/>
        <v>PHY_RESET</v>
      </c>
      <c r="C3204" t="str">
        <f t="shared" si="223"/>
        <v>U16-PHY_RESET</v>
      </c>
      <c r="D3204" t="str">
        <f t="shared" si="224"/>
        <v>U16-3</v>
      </c>
      <c r="E3204" t="s">
        <v>4034</v>
      </c>
      <c r="F3204">
        <v>3</v>
      </c>
      <c r="G3204" t="s">
        <v>1978</v>
      </c>
    </row>
    <row r="3205" spans="1:7" x14ac:dyDescent="0.25">
      <c r="A3205" t="str">
        <f t="shared" si="221"/>
        <v>U16-4</v>
      </c>
      <c r="B3205" t="str">
        <f t="shared" si="222"/>
        <v>PHY1_RESET</v>
      </c>
      <c r="C3205" t="str">
        <f t="shared" si="223"/>
        <v>U16-PHY1_RESET</v>
      </c>
      <c r="D3205" t="str">
        <f t="shared" si="224"/>
        <v>U16-4</v>
      </c>
      <c r="E3205" t="s">
        <v>4034</v>
      </c>
      <c r="F3205">
        <v>4</v>
      </c>
      <c r="G3205" t="s">
        <v>1974</v>
      </c>
    </row>
    <row r="3206" spans="1:7" x14ac:dyDescent="0.25">
      <c r="A3206" t="str">
        <f t="shared" ref="A3206:A3269" si="225">$E3206&amp;"-"&amp;$F3206</f>
        <v>U16-5</v>
      </c>
      <c r="B3206" t="str">
        <f t="shared" ref="B3206:B3269" si="226">IF(OR(E3206=$A$2,E3206=$B$2,E3206=$C$2,E3206=$D$2),"--",G3206)</f>
        <v>GND</v>
      </c>
      <c r="C3206" t="str">
        <f t="shared" ref="C3206:C3269" si="227">$E3206&amp;"-"&amp;$G3206</f>
        <v>U16-GND</v>
      </c>
      <c r="D3206" t="str">
        <f t="shared" ref="D3206:D3269" si="228">A3206</f>
        <v>U16-5</v>
      </c>
      <c r="E3206" t="s">
        <v>4034</v>
      </c>
      <c r="F3206">
        <v>5</v>
      </c>
      <c r="G3206" t="s">
        <v>294</v>
      </c>
    </row>
    <row r="3207" spans="1:7" x14ac:dyDescent="0.25">
      <c r="A3207" t="str">
        <f t="shared" si="225"/>
        <v>U16-6</v>
      </c>
      <c r="B3207" t="str">
        <f t="shared" si="226"/>
        <v>GND</v>
      </c>
      <c r="C3207" t="str">
        <f t="shared" si="227"/>
        <v>U16-GND</v>
      </c>
      <c r="D3207" t="str">
        <f t="shared" si="228"/>
        <v>U16-6</v>
      </c>
      <c r="E3207" t="s">
        <v>4034</v>
      </c>
      <c r="F3207">
        <v>6</v>
      </c>
      <c r="G3207" t="s">
        <v>294</v>
      </c>
    </row>
    <row r="3208" spans="1:7" x14ac:dyDescent="0.25">
      <c r="A3208" t="str">
        <f t="shared" si="225"/>
        <v>U16-7</v>
      </c>
      <c r="B3208" t="str">
        <f t="shared" si="226"/>
        <v>3.3V</v>
      </c>
      <c r="C3208" t="str">
        <f t="shared" si="227"/>
        <v>U16-3.3V</v>
      </c>
      <c r="D3208" t="str">
        <f t="shared" si="228"/>
        <v>U16-7</v>
      </c>
      <c r="E3208" t="s">
        <v>4034</v>
      </c>
      <c r="F3208">
        <v>7</v>
      </c>
      <c r="G3208" t="s">
        <v>358</v>
      </c>
    </row>
    <row r="3209" spans="1:7" x14ac:dyDescent="0.25">
      <c r="A3209" t="str">
        <f t="shared" si="225"/>
        <v>U16-8</v>
      </c>
      <c r="B3209" t="str">
        <f t="shared" si="226"/>
        <v>3.3V</v>
      </c>
      <c r="C3209" t="str">
        <f t="shared" si="227"/>
        <v>U16-3.3V</v>
      </c>
      <c r="D3209" t="str">
        <f t="shared" si="228"/>
        <v>U16-8</v>
      </c>
      <c r="E3209" t="s">
        <v>4034</v>
      </c>
      <c r="F3209">
        <v>8</v>
      </c>
      <c r="G3209" t="s">
        <v>358</v>
      </c>
    </row>
    <row r="3210" spans="1:7" x14ac:dyDescent="0.25">
      <c r="A3210" t="str">
        <f t="shared" si="225"/>
        <v>U16-9</v>
      </c>
      <c r="B3210" t="str">
        <f t="shared" si="226"/>
        <v>GND</v>
      </c>
      <c r="C3210" t="str">
        <f t="shared" si="227"/>
        <v>U16-GND</v>
      </c>
      <c r="D3210" t="str">
        <f t="shared" si="228"/>
        <v>U16-9</v>
      </c>
      <c r="E3210" t="s">
        <v>4034</v>
      </c>
      <c r="F3210">
        <v>9</v>
      </c>
      <c r="G3210" t="s">
        <v>294</v>
      </c>
    </row>
    <row r="3211" spans="1:7" x14ac:dyDescent="0.25">
      <c r="A3211" t="str">
        <f t="shared" si="225"/>
        <v>U16-10</v>
      </c>
      <c r="B3211" t="str">
        <f t="shared" si="226"/>
        <v>GND</v>
      </c>
      <c r="C3211" t="str">
        <f t="shared" si="227"/>
        <v>U16-GND</v>
      </c>
      <c r="D3211" t="str">
        <f t="shared" si="228"/>
        <v>U16-10</v>
      </c>
      <c r="E3211" t="s">
        <v>4034</v>
      </c>
      <c r="F3211">
        <v>10</v>
      </c>
      <c r="G3211" t="s">
        <v>294</v>
      </c>
    </row>
    <row r="3212" spans="1:7" x14ac:dyDescent="0.25">
      <c r="A3212" t="str">
        <f t="shared" si="225"/>
        <v>U16-11</v>
      </c>
      <c r="B3212" t="str">
        <f t="shared" si="226"/>
        <v>NetU16_11</v>
      </c>
      <c r="C3212" t="str">
        <f t="shared" si="227"/>
        <v>U16-NetU16_11</v>
      </c>
      <c r="D3212" t="str">
        <f t="shared" si="228"/>
        <v>U16-11</v>
      </c>
      <c r="E3212" t="s">
        <v>4034</v>
      </c>
      <c r="F3212">
        <v>11</v>
      </c>
      <c r="G3212" t="s">
        <v>4035</v>
      </c>
    </row>
    <row r="3213" spans="1:7" x14ac:dyDescent="0.25">
      <c r="A3213" t="str">
        <f t="shared" si="225"/>
        <v>U16-12</v>
      </c>
      <c r="B3213" t="str">
        <f t="shared" si="226"/>
        <v>NetU16_12</v>
      </c>
      <c r="C3213" t="str">
        <f t="shared" si="227"/>
        <v>U16-NetU16_12</v>
      </c>
      <c r="D3213" t="str">
        <f t="shared" si="228"/>
        <v>U16-12</v>
      </c>
      <c r="E3213" t="s">
        <v>4034</v>
      </c>
      <c r="F3213">
        <v>12</v>
      </c>
      <c r="G3213" t="s">
        <v>4036</v>
      </c>
    </row>
    <row r="3214" spans="1:7" x14ac:dyDescent="0.25">
      <c r="A3214" t="str">
        <f t="shared" si="225"/>
        <v>U16-13</v>
      </c>
      <c r="B3214" t="str">
        <f t="shared" si="226"/>
        <v>ETH1_RST</v>
      </c>
      <c r="C3214" t="str">
        <f t="shared" si="227"/>
        <v>U16-ETH1_RST</v>
      </c>
      <c r="D3214" t="str">
        <f t="shared" si="228"/>
        <v>U16-13</v>
      </c>
      <c r="E3214" t="s">
        <v>4034</v>
      </c>
      <c r="F3214">
        <v>13</v>
      </c>
      <c r="G3214" t="s">
        <v>906</v>
      </c>
    </row>
    <row r="3215" spans="1:7" x14ac:dyDescent="0.25">
      <c r="A3215" t="str">
        <f t="shared" si="225"/>
        <v>U16-14</v>
      </c>
      <c r="B3215" t="str">
        <f t="shared" si="226"/>
        <v>ETH_RST</v>
      </c>
      <c r="C3215" t="str">
        <f t="shared" si="227"/>
        <v>U16-ETH_RST</v>
      </c>
      <c r="D3215" t="str">
        <f t="shared" si="228"/>
        <v>U16-14</v>
      </c>
      <c r="E3215" t="s">
        <v>4034</v>
      </c>
      <c r="F3215">
        <v>14</v>
      </c>
      <c r="G3215" t="s">
        <v>957</v>
      </c>
    </row>
    <row r="3216" spans="1:7" x14ac:dyDescent="0.25">
      <c r="A3216" t="str">
        <f t="shared" si="225"/>
        <v>U16-15</v>
      </c>
      <c r="B3216" t="str">
        <f t="shared" si="226"/>
        <v>1.8VD</v>
      </c>
      <c r="C3216" t="str">
        <f t="shared" si="227"/>
        <v>U16-1.8VD</v>
      </c>
      <c r="D3216" t="str">
        <f t="shared" si="228"/>
        <v>U16-15</v>
      </c>
      <c r="E3216" t="s">
        <v>4034</v>
      </c>
      <c r="F3216">
        <v>15</v>
      </c>
      <c r="G3216" t="s">
        <v>320</v>
      </c>
    </row>
    <row r="3217" spans="1:7" x14ac:dyDescent="0.25">
      <c r="A3217" t="str">
        <f t="shared" si="225"/>
        <v>U16-16</v>
      </c>
      <c r="B3217" t="str">
        <f t="shared" si="226"/>
        <v>3.3V</v>
      </c>
      <c r="C3217" t="str">
        <f t="shared" si="227"/>
        <v>U16-3.3V</v>
      </c>
      <c r="D3217" t="str">
        <f t="shared" si="228"/>
        <v>U16-16</v>
      </c>
      <c r="E3217" t="s">
        <v>4034</v>
      </c>
      <c r="F3217">
        <v>16</v>
      </c>
      <c r="G3217" t="s">
        <v>358</v>
      </c>
    </row>
    <row r="3218" spans="1:7" x14ac:dyDescent="0.25">
      <c r="A3218" t="str">
        <f t="shared" si="225"/>
        <v>U16-17</v>
      </c>
      <c r="B3218" t="str">
        <f t="shared" si="226"/>
        <v>GND</v>
      </c>
      <c r="C3218" t="str">
        <f t="shared" si="227"/>
        <v>U16-GND</v>
      </c>
      <c r="D3218" t="str">
        <f t="shared" si="228"/>
        <v>U16-17</v>
      </c>
      <c r="E3218" t="s">
        <v>4034</v>
      </c>
      <c r="F3218">
        <v>17</v>
      </c>
      <c r="G3218" t="s">
        <v>294</v>
      </c>
    </row>
    <row r="3219" spans="1:7" x14ac:dyDescent="0.25">
      <c r="A3219" t="str">
        <f t="shared" si="225"/>
        <v>U17-1</v>
      </c>
      <c r="B3219" t="str">
        <f t="shared" si="226"/>
        <v>+12.0V_IN_A</v>
      </c>
      <c r="C3219" t="str">
        <f t="shared" si="227"/>
        <v>U17-+12.0V_IN_A</v>
      </c>
      <c r="D3219" t="str">
        <f t="shared" si="228"/>
        <v>U17-1</v>
      </c>
      <c r="E3219" t="s">
        <v>4037</v>
      </c>
      <c r="F3219">
        <v>1</v>
      </c>
      <c r="G3219" t="s">
        <v>291</v>
      </c>
    </row>
    <row r="3220" spans="1:7" x14ac:dyDescent="0.25">
      <c r="A3220" t="str">
        <f t="shared" si="225"/>
        <v>U17-2</v>
      </c>
      <c r="B3220" t="str">
        <f t="shared" si="226"/>
        <v>NetR45_1</v>
      </c>
      <c r="C3220" t="str">
        <f t="shared" si="227"/>
        <v>U17-NetR45_1</v>
      </c>
      <c r="D3220" t="str">
        <f t="shared" si="228"/>
        <v>U17-2</v>
      </c>
      <c r="E3220" t="s">
        <v>4037</v>
      </c>
      <c r="F3220">
        <v>2</v>
      </c>
      <c r="G3220" t="s">
        <v>1876</v>
      </c>
    </row>
    <row r="3221" spans="1:7" x14ac:dyDescent="0.25">
      <c r="A3221" t="str">
        <f t="shared" si="225"/>
        <v>U17-3</v>
      </c>
      <c r="B3221" t="str">
        <f t="shared" si="226"/>
        <v>NetR47_2</v>
      </c>
      <c r="C3221" t="str">
        <f t="shared" si="227"/>
        <v>U17-NetR47_2</v>
      </c>
      <c r="D3221" t="str">
        <f t="shared" si="228"/>
        <v>U17-3</v>
      </c>
      <c r="E3221" t="s">
        <v>4037</v>
      </c>
      <c r="F3221">
        <v>3</v>
      </c>
      <c r="G3221" t="s">
        <v>1878</v>
      </c>
    </row>
    <row r="3222" spans="1:7" x14ac:dyDescent="0.25">
      <c r="A3222" t="str">
        <f t="shared" si="225"/>
        <v>U17-4</v>
      </c>
      <c r="B3222" t="str">
        <f t="shared" si="226"/>
        <v>GND</v>
      </c>
      <c r="C3222" t="str">
        <f t="shared" si="227"/>
        <v>U17-GND</v>
      </c>
      <c r="D3222" t="str">
        <f t="shared" si="228"/>
        <v>U17-4</v>
      </c>
      <c r="E3222" t="s">
        <v>4037</v>
      </c>
      <c r="F3222">
        <v>4</v>
      </c>
      <c r="G3222" t="s">
        <v>294</v>
      </c>
    </row>
    <row r="3223" spans="1:7" x14ac:dyDescent="0.25">
      <c r="A3223" t="str">
        <f t="shared" si="225"/>
        <v>U17-5</v>
      </c>
      <c r="B3223" t="str">
        <f t="shared" si="226"/>
        <v>SHDN_n_1</v>
      </c>
      <c r="C3223" t="str">
        <f t="shared" si="227"/>
        <v>U17-SHDN_n_1</v>
      </c>
      <c r="D3223" t="str">
        <f t="shared" si="228"/>
        <v>U17-5</v>
      </c>
      <c r="E3223" t="s">
        <v>4037</v>
      </c>
      <c r="F3223">
        <v>5</v>
      </c>
      <c r="G3223" t="s">
        <v>2070</v>
      </c>
    </row>
    <row r="3224" spans="1:7" x14ac:dyDescent="0.25">
      <c r="A3224" t="str">
        <f t="shared" si="225"/>
        <v>U17-6</v>
      </c>
      <c r="B3224" t="str">
        <f t="shared" si="226"/>
        <v>NetU17_6</v>
      </c>
      <c r="C3224" t="str">
        <f t="shared" si="227"/>
        <v>U17-NetU17_6</v>
      </c>
      <c r="D3224" t="str">
        <f t="shared" si="228"/>
        <v>U17-6</v>
      </c>
      <c r="E3224" t="s">
        <v>4037</v>
      </c>
      <c r="F3224">
        <v>6</v>
      </c>
      <c r="G3224" t="s">
        <v>4038</v>
      </c>
    </row>
    <row r="3225" spans="1:7" x14ac:dyDescent="0.25">
      <c r="A3225" t="str">
        <f t="shared" si="225"/>
        <v>U17-7</v>
      </c>
      <c r="B3225" t="str">
        <f t="shared" si="226"/>
        <v>12.0V</v>
      </c>
      <c r="C3225" t="str">
        <f t="shared" si="227"/>
        <v>U17-12.0V</v>
      </c>
      <c r="D3225" t="str">
        <f t="shared" si="228"/>
        <v>U17-7</v>
      </c>
      <c r="E3225" t="s">
        <v>4037</v>
      </c>
      <c r="F3225">
        <v>7</v>
      </c>
      <c r="G3225" t="s">
        <v>325</v>
      </c>
    </row>
    <row r="3226" spans="1:7" x14ac:dyDescent="0.25">
      <c r="A3226" t="str">
        <f t="shared" si="225"/>
        <v>U17-8</v>
      </c>
      <c r="B3226" t="str">
        <f t="shared" si="226"/>
        <v>NetR37_2</v>
      </c>
      <c r="C3226" t="str">
        <f t="shared" si="227"/>
        <v>U17-NetR37_2</v>
      </c>
      <c r="D3226" t="str">
        <f t="shared" si="228"/>
        <v>U17-8</v>
      </c>
      <c r="E3226" t="s">
        <v>4037</v>
      </c>
      <c r="F3226">
        <v>8</v>
      </c>
      <c r="G3226" t="s">
        <v>1871</v>
      </c>
    </row>
    <row r="3227" spans="1:7" x14ac:dyDescent="0.25">
      <c r="A3227" t="str">
        <f t="shared" si="225"/>
        <v>U18-1</v>
      </c>
      <c r="B3227" t="str">
        <f t="shared" si="226"/>
        <v>+12.0V_IN_B</v>
      </c>
      <c r="C3227" t="str">
        <f t="shared" si="227"/>
        <v>U18-+12.0V_IN_B</v>
      </c>
      <c r="D3227" t="str">
        <f t="shared" si="228"/>
        <v>U18-1</v>
      </c>
      <c r="E3227" t="s">
        <v>4039</v>
      </c>
      <c r="F3227">
        <v>1</v>
      </c>
      <c r="G3227" t="s">
        <v>290</v>
      </c>
    </row>
    <row r="3228" spans="1:7" x14ac:dyDescent="0.25">
      <c r="A3228" t="str">
        <f t="shared" si="225"/>
        <v>U18-2</v>
      </c>
      <c r="B3228" t="str">
        <f t="shared" si="226"/>
        <v>NetR56_1</v>
      </c>
      <c r="C3228" t="str">
        <f t="shared" si="227"/>
        <v>U18-NetR56_1</v>
      </c>
      <c r="D3228" t="str">
        <f t="shared" si="228"/>
        <v>U18-2</v>
      </c>
      <c r="E3228" t="s">
        <v>4039</v>
      </c>
      <c r="F3228">
        <v>2</v>
      </c>
      <c r="G3228" t="s">
        <v>1885</v>
      </c>
    </row>
    <row r="3229" spans="1:7" x14ac:dyDescent="0.25">
      <c r="A3229" t="str">
        <f t="shared" si="225"/>
        <v>U18-3</v>
      </c>
      <c r="B3229" t="str">
        <f t="shared" si="226"/>
        <v>NetR59_2</v>
      </c>
      <c r="C3229" t="str">
        <f t="shared" si="227"/>
        <v>U18-NetR59_2</v>
      </c>
      <c r="D3229" t="str">
        <f t="shared" si="228"/>
        <v>U18-3</v>
      </c>
      <c r="E3229" t="s">
        <v>4039</v>
      </c>
      <c r="F3229">
        <v>3</v>
      </c>
      <c r="G3229" t="s">
        <v>1886</v>
      </c>
    </row>
    <row r="3230" spans="1:7" x14ac:dyDescent="0.25">
      <c r="A3230" t="str">
        <f t="shared" si="225"/>
        <v>U18-4</v>
      </c>
      <c r="B3230" t="str">
        <f t="shared" si="226"/>
        <v>GND</v>
      </c>
      <c r="C3230" t="str">
        <f t="shared" si="227"/>
        <v>U18-GND</v>
      </c>
      <c r="D3230" t="str">
        <f t="shared" si="228"/>
        <v>U18-4</v>
      </c>
      <c r="E3230" t="s">
        <v>4039</v>
      </c>
      <c r="F3230">
        <v>4</v>
      </c>
      <c r="G3230" t="s">
        <v>294</v>
      </c>
    </row>
    <row r="3231" spans="1:7" x14ac:dyDescent="0.25">
      <c r="A3231" t="str">
        <f t="shared" si="225"/>
        <v>U18-5</v>
      </c>
      <c r="B3231" t="str">
        <f t="shared" si="226"/>
        <v>SHDN_n_2</v>
      </c>
      <c r="C3231" t="str">
        <f t="shared" si="227"/>
        <v>U18-SHDN_n_2</v>
      </c>
      <c r="D3231" t="str">
        <f t="shared" si="228"/>
        <v>U18-5</v>
      </c>
      <c r="E3231" t="s">
        <v>4039</v>
      </c>
      <c r="F3231">
        <v>5</v>
      </c>
      <c r="G3231" t="s">
        <v>2071</v>
      </c>
    </row>
    <row r="3232" spans="1:7" x14ac:dyDescent="0.25">
      <c r="A3232" t="str">
        <f t="shared" si="225"/>
        <v>U18-6</v>
      </c>
      <c r="B3232" t="str">
        <f t="shared" si="226"/>
        <v>NetU18_6</v>
      </c>
      <c r="C3232" t="str">
        <f t="shared" si="227"/>
        <v>U18-NetU18_6</v>
      </c>
      <c r="D3232" t="str">
        <f t="shared" si="228"/>
        <v>U18-6</v>
      </c>
      <c r="E3232" t="s">
        <v>4039</v>
      </c>
      <c r="F3232">
        <v>6</v>
      </c>
      <c r="G3232" t="s">
        <v>4040</v>
      </c>
    </row>
    <row r="3233" spans="1:7" x14ac:dyDescent="0.25">
      <c r="A3233" t="str">
        <f t="shared" si="225"/>
        <v>U18-7</v>
      </c>
      <c r="B3233" t="str">
        <f t="shared" si="226"/>
        <v>12.0V</v>
      </c>
      <c r="C3233" t="str">
        <f t="shared" si="227"/>
        <v>U18-12.0V</v>
      </c>
      <c r="D3233" t="str">
        <f t="shared" si="228"/>
        <v>U18-7</v>
      </c>
      <c r="E3233" t="s">
        <v>4039</v>
      </c>
      <c r="F3233">
        <v>7</v>
      </c>
      <c r="G3233" t="s">
        <v>325</v>
      </c>
    </row>
    <row r="3234" spans="1:7" x14ac:dyDescent="0.25">
      <c r="A3234" t="str">
        <f t="shared" si="225"/>
        <v>U18-8</v>
      </c>
      <c r="B3234" t="str">
        <f t="shared" si="226"/>
        <v>NetR49_2</v>
      </c>
      <c r="C3234" t="str">
        <f t="shared" si="227"/>
        <v>U18-NetR49_2</v>
      </c>
      <c r="D3234" t="str">
        <f t="shared" si="228"/>
        <v>U18-8</v>
      </c>
      <c r="E3234" t="s">
        <v>4039</v>
      </c>
      <c r="F3234">
        <v>8</v>
      </c>
      <c r="G3234" t="s">
        <v>1880</v>
      </c>
    </row>
    <row r="3235" spans="1:7" x14ac:dyDescent="0.25">
      <c r="A3235" t="str">
        <f t="shared" si="225"/>
        <v>U19-1</v>
      </c>
      <c r="B3235" t="str">
        <f t="shared" si="226"/>
        <v>FPGA_TEMP_P</v>
      </c>
      <c r="C3235" t="str">
        <f t="shared" si="227"/>
        <v>U19-FPGA_TEMP_P</v>
      </c>
      <c r="D3235" t="str">
        <f t="shared" si="228"/>
        <v>U19-1</v>
      </c>
      <c r="E3235" t="s">
        <v>4041</v>
      </c>
      <c r="F3235">
        <v>1</v>
      </c>
      <c r="G3235" t="s">
        <v>1099</v>
      </c>
    </row>
    <row r="3236" spans="1:7" x14ac:dyDescent="0.25">
      <c r="A3236" t="str">
        <f t="shared" si="225"/>
        <v>U19-2</v>
      </c>
      <c r="B3236" t="str">
        <f t="shared" si="226"/>
        <v>FPGA_TEMP_N</v>
      </c>
      <c r="C3236" t="str">
        <f t="shared" si="227"/>
        <v>U19-FPGA_TEMP_N</v>
      </c>
      <c r="D3236" t="str">
        <f t="shared" si="228"/>
        <v>U19-2</v>
      </c>
      <c r="E3236" t="s">
        <v>4041</v>
      </c>
      <c r="F3236">
        <v>2</v>
      </c>
      <c r="G3236" t="s">
        <v>1097</v>
      </c>
    </row>
    <row r="3237" spans="1:7" x14ac:dyDescent="0.25">
      <c r="A3237" t="str">
        <f t="shared" si="225"/>
        <v>U19-3</v>
      </c>
      <c r="B3237" t="str">
        <f t="shared" si="226"/>
        <v>3.3V</v>
      </c>
      <c r="C3237" t="str">
        <f t="shared" si="227"/>
        <v>U19-3.3V</v>
      </c>
      <c r="D3237" t="str">
        <f t="shared" si="228"/>
        <v>U19-3</v>
      </c>
      <c r="E3237" t="s">
        <v>4041</v>
      </c>
      <c r="F3237">
        <v>3</v>
      </c>
      <c r="G3237" t="s">
        <v>358</v>
      </c>
    </row>
    <row r="3238" spans="1:7" x14ac:dyDescent="0.25">
      <c r="A3238" t="str">
        <f t="shared" si="225"/>
        <v>U19-4</v>
      </c>
      <c r="B3238" t="str">
        <f t="shared" si="226"/>
        <v>3.3V</v>
      </c>
      <c r="C3238" t="str">
        <f t="shared" si="227"/>
        <v>U19-3.3V</v>
      </c>
      <c r="D3238" t="str">
        <f t="shared" si="228"/>
        <v>U19-4</v>
      </c>
      <c r="E3238" t="s">
        <v>4041</v>
      </c>
      <c r="F3238">
        <v>4</v>
      </c>
      <c r="G3238" t="s">
        <v>358</v>
      </c>
    </row>
    <row r="3239" spans="1:7" x14ac:dyDescent="0.25">
      <c r="A3239" t="str">
        <f t="shared" si="225"/>
        <v>U19-5</v>
      </c>
      <c r="B3239" t="str">
        <f t="shared" si="226"/>
        <v>3.3V</v>
      </c>
      <c r="C3239" t="str">
        <f t="shared" si="227"/>
        <v>U19-3.3V</v>
      </c>
      <c r="D3239" t="str">
        <f t="shared" si="228"/>
        <v>U19-5</v>
      </c>
      <c r="E3239" t="s">
        <v>4041</v>
      </c>
      <c r="F3239">
        <v>5</v>
      </c>
      <c r="G3239" t="s">
        <v>358</v>
      </c>
    </row>
    <row r="3240" spans="1:7" x14ac:dyDescent="0.25">
      <c r="A3240" t="str">
        <f t="shared" si="225"/>
        <v>U19-6</v>
      </c>
      <c r="B3240" t="str">
        <f t="shared" si="226"/>
        <v>FAN_PWM</v>
      </c>
      <c r="C3240" t="str">
        <f t="shared" si="227"/>
        <v>U19-FAN_PWM</v>
      </c>
      <c r="D3240" t="str">
        <f t="shared" si="228"/>
        <v>U19-6</v>
      </c>
      <c r="E3240" t="s">
        <v>4041</v>
      </c>
      <c r="F3240">
        <v>6</v>
      </c>
      <c r="G3240" t="s">
        <v>977</v>
      </c>
    </row>
    <row r="3241" spans="1:7" x14ac:dyDescent="0.25">
      <c r="A3241" t="str">
        <f t="shared" si="225"/>
        <v>U19-7</v>
      </c>
      <c r="B3241" t="str">
        <f t="shared" si="226"/>
        <v>FAN_TACH</v>
      </c>
      <c r="C3241" t="str">
        <f t="shared" si="227"/>
        <v>U19-FAN_TACH</v>
      </c>
      <c r="D3241" t="str">
        <f t="shared" si="228"/>
        <v>U19-7</v>
      </c>
      <c r="E3241" t="s">
        <v>4041</v>
      </c>
      <c r="F3241">
        <v>7</v>
      </c>
      <c r="G3241" t="s">
        <v>979</v>
      </c>
    </row>
    <row r="3242" spans="1:7" x14ac:dyDescent="0.25">
      <c r="A3242" t="str">
        <f t="shared" si="225"/>
        <v>U19-8</v>
      </c>
      <c r="B3242" t="str">
        <f t="shared" si="226"/>
        <v>GND</v>
      </c>
      <c r="C3242" t="str">
        <f t="shared" si="227"/>
        <v>U19-GND</v>
      </c>
      <c r="D3242" t="str">
        <f t="shared" si="228"/>
        <v>U19-8</v>
      </c>
      <c r="E3242" t="s">
        <v>4041</v>
      </c>
      <c r="F3242">
        <v>8</v>
      </c>
      <c r="G3242" t="s">
        <v>294</v>
      </c>
    </row>
    <row r="3243" spans="1:7" x14ac:dyDescent="0.25">
      <c r="A3243" t="str">
        <f t="shared" si="225"/>
        <v>U19-9</v>
      </c>
      <c r="B3243" t="str">
        <f t="shared" si="226"/>
        <v>NetU19_9</v>
      </c>
      <c r="C3243" t="str">
        <f t="shared" si="227"/>
        <v>U19-NetU19_9</v>
      </c>
      <c r="D3243" t="str">
        <f t="shared" si="228"/>
        <v>U19-9</v>
      </c>
      <c r="E3243" t="s">
        <v>4041</v>
      </c>
      <c r="F3243">
        <v>9</v>
      </c>
      <c r="G3243" t="s">
        <v>4042</v>
      </c>
    </row>
    <row r="3244" spans="1:7" x14ac:dyDescent="0.25">
      <c r="A3244" t="str">
        <f t="shared" si="225"/>
        <v>U19-10</v>
      </c>
      <c r="B3244" t="str">
        <f t="shared" si="226"/>
        <v>NetU19_10</v>
      </c>
      <c r="C3244" t="str">
        <f t="shared" si="227"/>
        <v>U19-NetU19_10</v>
      </c>
      <c r="D3244" t="str">
        <f t="shared" si="228"/>
        <v>U19-10</v>
      </c>
      <c r="E3244" t="s">
        <v>4041</v>
      </c>
      <c r="F3244">
        <v>10</v>
      </c>
      <c r="G3244" t="s">
        <v>4043</v>
      </c>
    </row>
    <row r="3245" spans="1:7" x14ac:dyDescent="0.25">
      <c r="A3245" t="str">
        <f t="shared" si="225"/>
        <v>U19-11</v>
      </c>
      <c r="B3245" t="str">
        <f t="shared" si="226"/>
        <v>FAN_SHDN</v>
      </c>
      <c r="C3245" t="str">
        <f t="shared" si="227"/>
        <v>U19-FAN_SHDN</v>
      </c>
      <c r="D3245" t="str">
        <f t="shared" si="228"/>
        <v>U19-11</v>
      </c>
      <c r="E3245" t="s">
        <v>4041</v>
      </c>
      <c r="F3245">
        <v>11</v>
      </c>
      <c r="G3245" t="s">
        <v>978</v>
      </c>
    </row>
    <row r="3246" spans="1:7" x14ac:dyDescent="0.25">
      <c r="A3246" t="str">
        <f t="shared" si="225"/>
        <v>U19-12</v>
      </c>
      <c r="B3246" t="str">
        <f t="shared" si="226"/>
        <v>FAN_FF_FS</v>
      </c>
      <c r="C3246" t="str">
        <f t="shared" si="227"/>
        <v>U19-FAN_FF_FS</v>
      </c>
      <c r="D3246" t="str">
        <f t="shared" si="228"/>
        <v>U19-12</v>
      </c>
      <c r="E3246" t="s">
        <v>4041</v>
      </c>
      <c r="F3246">
        <v>12</v>
      </c>
      <c r="G3246" t="s">
        <v>976</v>
      </c>
    </row>
    <row r="3247" spans="1:7" x14ac:dyDescent="0.25">
      <c r="A3247" t="str">
        <f t="shared" si="225"/>
        <v>U19-13</v>
      </c>
      <c r="B3247" t="str">
        <f t="shared" si="226"/>
        <v>FAN_ALERT</v>
      </c>
      <c r="C3247" t="str">
        <f t="shared" si="227"/>
        <v>U19-FAN_ALERT</v>
      </c>
      <c r="D3247" t="str">
        <f t="shared" si="228"/>
        <v>U19-13</v>
      </c>
      <c r="E3247" t="s">
        <v>4041</v>
      </c>
      <c r="F3247">
        <v>13</v>
      </c>
      <c r="G3247" t="s">
        <v>975</v>
      </c>
    </row>
    <row r="3248" spans="1:7" x14ac:dyDescent="0.25">
      <c r="A3248" t="str">
        <f t="shared" si="225"/>
        <v>U19-14</v>
      </c>
      <c r="B3248" t="str">
        <f t="shared" si="226"/>
        <v>I2C_SDA</v>
      </c>
      <c r="C3248" t="str">
        <f t="shared" si="227"/>
        <v>U19-I2C_SDA</v>
      </c>
      <c r="D3248" t="str">
        <f t="shared" si="228"/>
        <v>U19-14</v>
      </c>
      <c r="E3248" t="s">
        <v>4041</v>
      </c>
      <c r="F3248">
        <v>14</v>
      </c>
      <c r="G3248" t="s">
        <v>1265</v>
      </c>
    </row>
    <row r="3249" spans="1:7" x14ac:dyDescent="0.25">
      <c r="A3249" t="str">
        <f t="shared" si="225"/>
        <v>U19-15</v>
      </c>
      <c r="B3249" t="str">
        <f t="shared" si="226"/>
        <v>I2C_SCL</v>
      </c>
      <c r="C3249" t="str">
        <f t="shared" si="227"/>
        <v>U19-I2C_SCL</v>
      </c>
      <c r="D3249" t="str">
        <f t="shared" si="228"/>
        <v>U19-15</v>
      </c>
      <c r="E3249" t="s">
        <v>4041</v>
      </c>
      <c r="F3249">
        <v>15</v>
      </c>
      <c r="G3249" t="s">
        <v>1262</v>
      </c>
    </row>
    <row r="3250" spans="1:7" x14ac:dyDescent="0.25">
      <c r="A3250" t="str">
        <f t="shared" si="225"/>
        <v>U19-16</v>
      </c>
      <c r="B3250" t="str">
        <f t="shared" si="226"/>
        <v>3.3V</v>
      </c>
      <c r="C3250" t="str">
        <f t="shared" si="227"/>
        <v>U19-3.3V</v>
      </c>
      <c r="D3250" t="str">
        <f t="shared" si="228"/>
        <v>U19-16</v>
      </c>
      <c r="E3250" t="s">
        <v>4041</v>
      </c>
      <c r="F3250">
        <v>16</v>
      </c>
      <c r="G3250" t="s">
        <v>358</v>
      </c>
    </row>
    <row r="3251" spans="1:7" x14ac:dyDescent="0.25">
      <c r="A3251" t="str">
        <f t="shared" si="225"/>
        <v>U20-1</v>
      </c>
      <c r="B3251" t="str">
        <f t="shared" si="226"/>
        <v>NetC159_1</v>
      </c>
      <c r="C3251" t="str">
        <f t="shared" si="227"/>
        <v>U20-NetC159_1</v>
      </c>
      <c r="D3251" t="str">
        <f t="shared" si="228"/>
        <v>U20-1</v>
      </c>
      <c r="E3251" t="s">
        <v>4044</v>
      </c>
      <c r="F3251">
        <v>1</v>
      </c>
      <c r="G3251" t="s">
        <v>1625</v>
      </c>
    </row>
    <row r="3252" spans="1:7" x14ac:dyDescent="0.25">
      <c r="A3252" t="str">
        <f t="shared" si="225"/>
        <v>U20-2</v>
      </c>
      <c r="B3252" t="str">
        <f t="shared" si="226"/>
        <v>NetC159_2</v>
      </c>
      <c r="C3252" t="str">
        <f t="shared" si="227"/>
        <v>U20-NetC159_2</v>
      </c>
      <c r="D3252" t="str">
        <f t="shared" si="228"/>
        <v>U20-2</v>
      </c>
      <c r="E3252" t="s">
        <v>4044</v>
      </c>
      <c r="F3252">
        <v>2</v>
      </c>
      <c r="G3252" t="s">
        <v>1627</v>
      </c>
    </row>
    <row r="3253" spans="1:7" x14ac:dyDescent="0.25">
      <c r="A3253" t="str">
        <f t="shared" si="225"/>
        <v>U20-3</v>
      </c>
      <c r="B3253" t="str">
        <f t="shared" si="226"/>
        <v>DCDC_VCC</v>
      </c>
      <c r="C3253" t="str">
        <f t="shared" si="227"/>
        <v>U20-DCDC_VCC</v>
      </c>
      <c r="D3253" t="str">
        <f t="shared" si="228"/>
        <v>U20-3</v>
      </c>
      <c r="E3253" t="s">
        <v>4044</v>
      </c>
      <c r="F3253">
        <v>3</v>
      </c>
      <c r="G3253" t="s">
        <v>753</v>
      </c>
    </row>
    <row r="3254" spans="1:7" x14ac:dyDescent="0.25">
      <c r="A3254" t="str">
        <f t="shared" si="225"/>
        <v>U20-4</v>
      </c>
      <c r="B3254" t="str">
        <f t="shared" si="226"/>
        <v>DCDC_LDOIN</v>
      </c>
      <c r="C3254" t="str">
        <f t="shared" si="227"/>
        <v>U20-DCDC_LDOIN</v>
      </c>
      <c r="D3254" t="str">
        <f t="shared" si="228"/>
        <v>U20-4</v>
      </c>
      <c r="E3254" t="s">
        <v>4044</v>
      </c>
      <c r="F3254">
        <v>4</v>
      </c>
      <c r="G3254" t="s">
        <v>750</v>
      </c>
    </row>
    <row r="3255" spans="1:7" x14ac:dyDescent="0.25">
      <c r="A3255" t="str">
        <f t="shared" si="225"/>
        <v>U20-5</v>
      </c>
      <c r="B3255" t="str">
        <f t="shared" si="226"/>
        <v>DCDC_AVDD</v>
      </c>
      <c r="C3255" t="str">
        <f t="shared" si="227"/>
        <v>U20-DCDC_AVDD</v>
      </c>
      <c r="D3255" t="str">
        <f t="shared" si="228"/>
        <v>U20-5</v>
      </c>
      <c r="E3255" t="s">
        <v>4044</v>
      </c>
      <c r="F3255">
        <v>5</v>
      </c>
      <c r="G3255" t="s">
        <v>747</v>
      </c>
    </row>
    <row r="3256" spans="1:7" x14ac:dyDescent="0.25">
      <c r="A3256" t="str">
        <f t="shared" si="225"/>
        <v>U20-6</v>
      </c>
      <c r="B3256" t="str">
        <f t="shared" si="226"/>
        <v>AGND</v>
      </c>
      <c r="C3256" t="str">
        <f t="shared" si="227"/>
        <v>U20-AGND</v>
      </c>
      <c r="D3256" t="str">
        <f t="shared" si="228"/>
        <v>U20-6</v>
      </c>
      <c r="E3256" t="s">
        <v>4044</v>
      </c>
      <c r="F3256">
        <v>6</v>
      </c>
      <c r="G3256" t="s">
        <v>425</v>
      </c>
    </row>
    <row r="3257" spans="1:7" x14ac:dyDescent="0.25">
      <c r="A3257" t="str">
        <f t="shared" si="225"/>
        <v>U20-7</v>
      </c>
      <c r="B3257" t="str">
        <f t="shared" si="226"/>
        <v>NetR68_1</v>
      </c>
      <c r="C3257" t="str">
        <f t="shared" si="227"/>
        <v>U20-NetR68_1</v>
      </c>
      <c r="D3257" t="str">
        <f t="shared" si="228"/>
        <v>U20-7</v>
      </c>
      <c r="E3257" t="s">
        <v>4044</v>
      </c>
      <c r="F3257">
        <v>7</v>
      </c>
      <c r="G3257" t="s">
        <v>1888</v>
      </c>
    </row>
    <row r="3258" spans="1:7" x14ac:dyDescent="0.25">
      <c r="A3258" t="str">
        <f t="shared" si="225"/>
        <v>U20-8</v>
      </c>
      <c r="B3258" t="str">
        <f t="shared" si="226"/>
        <v>NetR69_1</v>
      </c>
      <c r="C3258" t="str">
        <f t="shared" si="227"/>
        <v>U20-NetR69_1</v>
      </c>
      <c r="D3258" t="str">
        <f t="shared" si="228"/>
        <v>U20-8</v>
      </c>
      <c r="E3258" t="s">
        <v>4044</v>
      </c>
      <c r="F3258">
        <v>8</v>
      </c>
      <c r="G3258" t="s">
        <v>1890</v>
      </c>
    </row>
    <row r="3259" spans="1:7" x14ac:dyDescent="0.25">
      <c r="A3259" t="str">
        <f t="shared" si="225"/>
        <v>U20-9</v>
      </c>
      <c r="B3259" t="str">
        <f t="shared" si="226"/>
        <v>VID_SDA</v>
      </c>
      <c r="C3259" t="str">
        <f t="shared" si="227"/>
        <v>U20-VID_SDA</v>
      </c>
      <c r="D3259" t="str">
        <f t="shared" si="228"/>
        <v>U20-9</v>
      </c>
      <c r="E3259" t="s">
        <v>4044</v>
      </c>
      <c r="F3259">
        <v>9</v>
      </c>
      <c r="G3259" t="s">
        <v>1769</v>
      </c>
    </row>
    <row r="3260" spans="1:7" x14ac:dyDescent="0.25">
      <c r="A3260" t="str">
        <f t="shared" si="225"/>
        <v>U20-10</v>
      </c>
      <c r="B3260" t="str">
        <f t="shared" si="226"/>
        <v>VID_SCL</v>
      </c>
      <c r="C3260" t="str">
        <f t="shared" si="227"/>
        <v>U20-VID_SCL</v>
      </c>
      <c r="D3260" t="str">
        <f t="shared" si="228"/>
        <v>U20-10</v>
      </c>
      <c r="E3260" t="s">
        <v>4044</v>
      </c>
      <c r="F3260">
        <v>10</v>
      </c>
      <c r="G3260" t="s">
        <v>1772</v>
      </c>
    </row>
    <row r="3261" spans="1:7" x14ac:dyDescent="0.25">
      <c r="A3261" t="str">
        <f t="shared" si="225"/>
        <v>U20-11</v>
      </c>
      <c r="B3261" t="str">
        <f t="shared" si="226"/>
        <v>PMIC_SENSE_N</v>
      </c>
      <c r="C3261" t="str">
        <f t="shared" si="227"/>
        <v>U20-PMIC_SENSE_N</v>
      </c>
      <c r="D3261" t="str">
        <f t="shared" si="228"/>
        <v>U20-11</v>
      </c>
      <c r="E3261" t="s">
        <v>4044</v>
      </c>
      <c r="F3261">
        <v>11</v>
      </c>
      <c r="G3261" t="s">
        <v>1998</v>
      </c>
    </row>
    <row r="3262" spans="1:7" x14ac:dyDescent="0.25">
      <c r="A3262" t="str">
        <f t="shared" si="225"/>
        <v>U20-12</v>
      </c>
      <c r="B3262" t="str">
        <f t="shared" si="226"/>
        <v>NetR66_1</v>
      </c>
      <c r="C3262" t="str">
        <f t="shared" si="227"/>
        <v>U20-NetR66_1</v>
      </c>
      <c r="D3262" t="str">
        <f t="shared" si="228"/>
        <v>U20-12</v>
      </c>
      <c r="E3262" t="s">
        <v>4044</v>
      </c>
      <c r="F3262">
        <v>12</v>
      </c>
      <c r="G3262" t="s">
        <v>1887</v>
      </c>
    </row>
    <row r="3263" spans="1:7" x14ac:dyDescent="0.25">
      <c r="A3263" t="str">
        <f t="shared" si="225"/>
        <v>U20-13</v>
      </c>
      <c r="B3263" t="str">
        <f t="shared" si="226"/>
        <v>PG_GROUP0</v>
      </c>
      <c r="C3263" t="str">
        <f t="shared" si="227"/>
        <v>U20-PG_GROUP0</v>
      </c>
      <c r="D3263" t="str">
        <f t="shared" si="228"/>
        <v>U20-13</v>
      </c>
      <c r="E3263" t="s">
        <v>4044</v>
      </c>
      <c r="F3263">
        <v>13</v>
      </c>
      <c r="G3263" t="s">
        <v>1952</v>
      </c>
    </row>
    <row r="3264" spans="1:7" x14ac:dyDescent="0.25">
      <c r="A3264" t="str">
        <f t="shared" si="225"/>
        <v>U20-14</v>
      </c>
      <c r="B3264" t="str">
        <f t="shared" si="226"/>
        <v>EN_GROUP0</v>
      </c>
      <c r="C3264" t="str">
        <f t="shared" si="227"/>
        <v>U20-EN_GROUP0</v>
      </c>
      <c r="D3264" t="str">
        <f t="shared" si="228"/>
        <v>U20-14</v>
      </c>
      <c r="E3264" t="s">
        <v>4044</v>
      </c>
      <c r="F3264">
        <v>14</v>
      </c>
      <c r="G3264" t="s">
        <v>894</v>
      </c>
    </row>
    <row r="3265" spans="1:7" x14ac:dyDescent="0.25">
      <c r="A3265" t="str">
        <f t="shared" si="225"/>
        <v>U20-15</v>
      </c>
      <c r="B3265" t="str">
        <f t="shared" si="226"/>
        <v>12.0V</v>
      </c>
      <c r="C3265" t="str">
        <f t="shared" si="227"/>
        <v>U20-12.0V</v>
      </c>
      <c r="D3265" t="str">
        <f t="shared" si="228"/>
        <v>U20-15</v>
      </c>
      <c r="E3265" t="s">
        <v>4044</v>
      </c>
      <c r="F3265">
        <v>15</v>
      </c>
      <c r="G3265" t="s">
        <v>325</v>
      </c>
    </row>
    <row r="3266" spans="1:7" x14ac:dyDescent="0.25">
      <c r="A3266" t="str">
        <f t="shared" si="225"/>
        <v>U20-16</v>
      </c>
      <c r="B3266" t="str">
        <f t="shared" si="226"/>
        <v>GND</v>
      </c>
      <c r="C3266" t="str">
        <f t="shared" si="227"/>
        <v>U20-GND</v>
      </c>
      <c r="D3266" t="str">
        <f t="shared" si="228"/>
        <v>U20-16</v>
      </c>
      <c r="E3266" t="s">
        <v>4044</v>
      </c>
      <c r="F3266">
        <v>16</v>
      </c>
      <c r="G3266" t="s">
        <v>294</v>
      </c>
    </row>
    <row r="3267" spans="1:7" x14ac:dyDescent="0.25">
      <c r="A3267" t="str">
        <f t="shared" si="225"/>
        <v>U20-17</v>
      </c>
      <c r="B3267" t="str">
        <f t="shared" si="226"/>
        <v>NetU20_17</v>
      </c>
      <c r="C3267" t="str">
        <f t="shared" si="227"/>
        <v>U20-NetU20_17</v>
      </c>
      <c r="D3267" t="str">
        <f t="shared" si="228"/>
        <v>U20-17</v>
      </c>
      <c r="E3267" t="s">
        <v>4044</v>
      </c>
      <c r="F3267">
        <v>17</v>
      </c>
      <c r="G3267" t="s">
        <v>4045</v>
      </c>
    </row>
    <row r="3268" spans="1:7" x14ac:dyDescent="0.25">
      <c r="A3268" t="str">
        <f t="shared" si="225"/>
        <v>U20-18</v>
      </c>
      <c r="B3268" t="str">
        <f t="shared" si="226"/>
        <v>NetU20_18</v>
      </c>
      <c r="C3268" t="str">
        <f t="shared" si="227"/>
        <v>U20-NetU20_18</v>
      </c>
      <c r="D3268" t="str">
        <f t="shared" si="228"/>
        <v>U20-18</v>
      </c>
      <c r="E3268" t="s">
        <v>4044</v>
      </c>
      <c r="F3268">
        <v>18</v>
      </c>
      <c r="G3268" t="s">
        <v>4046</v>
      </c>
    </row>
    <row r="3269" spans="1:7" x14ac:dyDescent="0.25">
      <c r="A3269" t="str">
        <f t="shared" si="225"/>
        <v>U20-19</v>
      </c>
      <c r="B3269" t="str">
        <f t="shared" si="226"/>
        <v>NetU20_19</v>
      </c>
      <c r="C3269" t="str">
        <f t="shared" si="227"/>
        <v>U20-NetU20_19</v>
      </c>
      <c r="D3269" t="str">
        <f t="shared" si="228"/>
        <v>U20-19</v>
      </c>
      <c r="E3269" t="s">
        <v>4044</v>
      </c>
      <c r="F3269">
        <v>19</v>
      </c>
      <c r="G3269" t="s">
        <v>4047</v>
      </c>
    </row>
    <row r="3270" spans="1:7" x14ac:dyDescent="0.25">
      <c r="A3270" t="str">
        <f t="shared" ref="A3270:A3333" si="229">$E3270&amp;"-"&amp;$F3270</f>
        <v>U20-20</v>
      </c>
      <c r="B3270" t="str">
        <f t="shared" ref="B3270:B3333" si="230">IF(OR(E3270=$A$2,E3270=$B$2,E3270=$C$2,E3270=$D$2),"--",G3270)</f>
        <v>NetU20_20</v>
      </c>
      <c r="C3270" t="str">
        <f t="shared" ref="C3270:C3333" si="231">$E3270&amp;"-"&amp;$G3270</f>
        <v>U20-NetU20_20</v>
      </c>
      <c r="D3270" t="str">
        <f t="shared" ref="D3270:D3333" si="232">A3270</f>
        <v>U20-20</v>
      </c>
      <c r="E3270" t="s">
        <v>4044</v>
      </c>
      <c r="F3270">
        <v>20</v>
      </c>
      <c r="G3270" t="s">
        <v>4048</v>
      </c>
    </row>
    <row r="3271" spans="1:7" x14ac:dyDescent="0.25">
      <c r="A3271" t="str">
        <f t="shared" si="229"/>
        <v>U20-21</v>
      </c>
      <c r="B3271" t="str">
        <f t="shared" si="230"/>
        <v>NetU20_21</v>
      </c>
      <c r="C3271" t="str">
        <f t="shared" si="231"/>
        <v>U20-NetU20_21</v>
      </c>
      <c r="D3271" t="str">
        <f t="shared" si="232"/>
        <v>U20-21</v>
      </c>
      <c r="E3271" t="s">
        <v>4044</v>
      </c>
      <c r="F3271">
        <v>21</v>
      </c>
      <c r="G3271" t="s">
        <v>4049</v>
      </c>
    </row>
    <row r="3272" spans="1:7" x14ac:dyDescent="0.25">
      <c r="A3272" t="str">
        <f t="shared" si="229"/>
        <v>U20-22</v>
      </c>
      <c r="B3272" t="str">
        <f t="shared" si="230"/>
        <v>NetU20_22</v>
      </c>
      <c r="C3272" t="str">
        <f t="shared" si="231"/>
        <v>U20-NetU20_22</v>
      </c>
      <c r="D3272" t="str">
        <f t="shared" si="232"/>
        <v>U20-22</v>
      </c>
      <c r="E3272" t="s">
        <v>4044</v>
      </c>
      <c r="F3272">
        <v>22</v>
      </c>
      <c r="G3272" t="s">
        <v>4050</v>
      </c>
    </row>
    <row r="3273" spans="1:7" x14ac:dyDescent="0.25">
      <c r="A3273" t="str">
        <f t="shared" si="229"/>
        <v>U20-23</v>
      </c>
      <c r="B3273" t="str">
        <f t="shared" si="230"/>
        <v>NetU20_23</v>
      </c>
      <c r="C3273" t="str">
        <f t="shared" si="231"/>
        <v>U20-NetU20_23</v>
      </c>
      <c r="D3273" t="str">
        <f t="shared" si="232"/>
        <v>U20-23</v>
      </c>
      <c r="E3273" t="s">
        <v>4044</v>
      </c>
      <c r="F3273">
        <v>23</v>
      </c>
      <c r="G3273" t="s">
        <v>4051</v>
      </c>
    </row>
    <row r="3274" spans="1:7" x14ac:dyDescent="0.25">
      <c r="A3274" t="str">
        <f t="shared" si="229"/>
        <v>U20-24</v>
      </c>
      <c r="B3274" t="str">
        <f t="shared" si="230"/>
        <v>NetU20_24</v>
      </c>
      <c r="C3274" t="str">
        <f t="shared" si="231"/>
        <v>U20-NetU20_24</v>
      </c>
      <c r="D3274" t="str">
        <f t="shared" si="232"/>
        <v>U20-24</v>
      </c>
      <c r="E3274" t="s">
        <v>4044</v>
      </c>
      <c r="F3274">
        <v>24</v>
      </c>
      <c r="G3274" t="s">
        <v>4052</v>
      </c>
    </row>
    <row r="3275" spans="1:7" x14ac:dyDescent="0.25">
      <c r="A3275" t="str">
        <f t="shared" si="229"/>
        <v>U20-25</v>
      </c>
      <c r="B3275" t="str">
        <f t="shared" si="230"/>
        <v>NetU20_25</v>
      </c>
      <c r="C3275" t="str">
        <f t="shared" si="231"/>
        <v>U20-NetU20_25</v>
      </c>
      <c r="D3275" t="str">
        <f t="shared" si="232"/>
        <v>U20-25</v>
      </c>
      <c r="E3275" t="s">
        <v>4044</v>
      </c>
      <c r="F3275">
        <v>25</v>
      </c>
      <c r="G3275" t="s">
        <v>4053</v>
      </c>
    </row>
    <row r="3276" spans="1:7" x14ac:dyDescent="0.25">
      <c r="A3276" t="str">
        <f t="shared" si="229"/>
        <v>U21-1</v>
      </c>
      <c r="B3276" t="str">
        <f t="shared" si="230"/>
        <v>3.3V</v>
      </c>
      <c r="C3276" t="str">
        <f t="shared" si="231"/>
        <v>U21-3.3V</v>
      </c>
      <c r="D3276" t="str">
        <f t="shared" si="232"/>
        <v>U21-1</v>
      </c>
      <c r="E3276" t="s">
        <v>4054</v>
      </c>
      <c r="F3276">
        <v>1</v>
      </c>
      <c r="G3276" t="s">
        <v>358</v>
      </c>
    </row>
    <row r="3277" spans="1:7" x14ac:dyDescent="0.25">
      <c r="A3277" t="str">
        <f t="shared" si="229"/>
        <v>U21-2</v>
      </c>
      <c r="B3277" t="str">
        <f t="shared" si="230"/>
        <v>GND</v>
      </c>
      <c r="C3277" t="str">
        <f t="shared" si="231"/>
        <v>U21-GND</v>
      </c>
      <c r="D3277" t="str">
        <f t="shared" si="232"/>
        <v>U21-2</v>
      </c>
      <c r="E3277" t="s">
        <v>4054</v>
      </c>
      <c r="F3277">
        <v>2</v>
      </c>
      <c r="G3277" t="s">
        <v>294</v>
      </c>
    </row>
    <row r="3278" spans="1:7" x14ac:dyDescent="0.25">
      <c r="A3278" t="str">
        <f t="shared" si="229"/>
        <v>U21-3</v>
      </c>
      <c r="B3278" t="str">
        <f t="shared" si="230"/>
        <v>SFPA_TX_FAULT</v>
      </c>
      <c r="C3278" t="str">
        <f t="shared" si="231"/>
        <v>U21-SFPA_TX_FAULT</v>
      </c>
      <c r="D3278" t="str">
        <f t="shared" si="232"/>
        <v>U21-3</v>
      </c>
      <c r="E3278" t="s">
        <v>4054</v>
      </c>
      <c r="F3278">
        <v>3</v>
      </c>
      <c r="G3278" t="s">
        <v>2043</v>
      </c>
    </row>
    <row r="3279" spans="1:7" x14ac:dyDescent="0.25">
      <c r="A3279" t="str">
        <f t="shared" si="229"/>
        <v>U21-4</v>
      </c>
      <c r="B3279" t="str">
        <f t="shared" si="230"/>
        <v>SFPA_TX_DIS</v>
      </c>
      <c r="C3279" t="str">
        <f t="shared" si="231"/>
        <v>U21-SFPA_TX_DIS</v>
      </c>
      <c r="D3279" t="str">
        <f t="shared" si="232"/>
        <v>U21-4</v>
      </c>
      <c r="E3279" t="s">
        <v>4054</v>
      </c>
      <c r="F3279">
        <v>4</v>
      </c>
      <c r="G3279" t="s">
        <v>2042</v>
      </c>
    </row>
    <row r="3280" spans="1:7" x14ac:dyDescent="0.25">
      <c r="A3280" t="str">
        <f t="shared" si="229"/>
        <v>U21-5</v>
      </c>
      <c r="B3280" t="str">
        <f t="shared" si="230"/>
        <v>SFPA_M-DEF0</v>
      </c>
      <c r="C3280" t="str">
        <f t="shared" si="231"/>
        <v>U21-SFPA_M-DEF0</v>
      </c>
      <c r="D3280" t="str">
        <f t="shared" si="232"/>
        <v>U21-5</v>
      </c>
      <c r="E3280" t="s">
        <v>4054</v>
      </c>
      <c r="F3280">
        <v>5</v>
      </c>
      <c r="G3280" t="s">
        <v>2032</v>
      </c>
    </row>
    <row r="3281" spans="1:7" x14ac:dyDescent="0.25">
      <c r="A3281" t="str">
        <f t="shared" si="229"/>
        <v>U21-6</v>
      </c>
      <c r="B3281" t="str">
        <f t="shared" si="230"/>
        <v>SFPA_RS0</v>
      </c>
      <c r="C3281" t="str">
        <f t="shared" si="231"/>
        <v>U21-SFPA_RS0</v>
      </c>
      <c r="D3281" t="str">
        <f t="shared" si="232"/>
        <v>U21-6</v>
      </c>
      <c r="E3281" t="s">
        <v>4054</v>
      </c>
      <c r="F3281">
        <v>6</v>
      </c>
      <c r="G3281" t="s">
        <v>2036</v>
      </c>
    </row>
    <row r="3282" spans="1:7" x14ac:dyDescent="0.25">
      <c r="A3282" t="str">
        <f t="shared" si="229"/>
        <v>U21-7</v>
      </c>
      <c r="B3282" t="str">
        <f t="shared" si="230"/>
        <v>3.3V</v>
      </c>
      <c r="C3282" t="str">
        <f t="shared" si="231"/>
        <v>U21-3.3V</v>
      </c>
      <c r="D3282" t="str">
        <f t="shared" si="232"/>
        <v>U21-7</v>
      </c>
      <c r="E3282" t="s">
        <v>4054</v>
      </c>
      <c r="F3282">
        <v>7</v>
      </c>
      <c r="G3282" t="s">
        <v>358</v>
      </c>
    </row>
    <row r="3283" spans="1:7" x14ac:dyDescent="0.25">
      <c r="A3283" t="str">
        <f t="shared" si="229"/>
        <v>U21-8</v>
      </c>
      <c r="B3283" t="str">
        <f t="shared" si="230"/>
        <v>GND</v>
      </c>
      <c r="C3283" t="str">
        <f t="shared" si="231"/>
        <v>U21-GND</v>
      </c>
      <c r="D3283" t="str">
        <f t="shared" si="232"/>
        <v>U21-8</v>
      </c>
      <c r="E3283" t="s">
        <v>4054</v>
      </c>
      <c r="F3283">
        <v>8</v>
      </c>
      <c r="G3283" t="s">
        <v>294</v>
      </c>
    </row>
    <row r="3284" spans="1:7" x14ac:dyDescent="0.25">
      <c r="A3284" t="str">
        <f t="shared" si="229"/>
        <v>U21-9</v>
      </c>
      <c r="B3284" t="str">
        <f t="shared" si="230"/>
        <v>GND</v>
      </c>
      <c r="C3284" t="str">
        <f t="shared" si="231"/>
        <v>U21-GND</v>
      </c>
      <c r="D3284" t="str">
        <f t="shared" si="232"/>
        <v>U21-9</v>
      </c>
      <c r="E3284" t="s">
        <v>4054</v>
      </c>
      <c r="F3284">
        <v>9</v>
      </c>
      <c r="G3284" t="s">
        <v>294</v>
      </c>
    </row>
    <row r="3285" spans="1:7" x14ac:dyDescent="0.25">
      <c r="A3285" t="str">
        <f t="shared" si="229"/>
        <v>U21-10</v>
      </c>
      <c r="B3285" t="str">
        <f t="shared" si="230"/>
        <v>GND</v>
      </c>
      <c r="C3285" t="str">
        <f t="shared" si="231"/>
        <v>U21-GND</v>
      </c>
      <c r="D3285" t="str">
        <f t="shared" si="232"/>
        <v>U21-10</v>
      </c>
      <c r="E3285" t="s">
        <v>4054</v>
      </c>
      <c r="F3285">
        <v>10</v>
      </c>
      <c r="G3285" t="s">
        <v>294</v>
      </c>
    </row>
    <row r="3286" spans="1:7" x14ac:dyDescent="0.25">
      <c r="A3286" t="str">
        <f t="shared" si="229"/>
        <v>U21-11</v>
      </c>
      <c r="B3286" t="str">
        <f t="shared" si="230"/>
        <v>SFPA_T_RS0</v>
      </c>
      <c r="C3286" t="str">
        <f t="shared" si="231"/>
        <v>U21-SFPA_T_RS0</v>
      </c>
      <c r="D3286" t="str">
        <f t="shared" si="232"/>
        <v>U21-11</v>
      </c>
      <c r="E3286" t="s">
        <v>4054</v>
      </c>
      <c r="F3286">
        <v>11</v>
      </c>
      <c r="G3286" t="s">
        <v>2046</v>
      </c>
    </row>
    <row r="3287" spans="1:7" x14ac:dyDescent="0.25">
      <c r="A3287" t="str">
        <f t="shared" si="229"/>
        <v>U21-12</v>
      </c>
      <c r="B3287" t="str">
        <f t="shared" si="230"/>
        <v>SFPA_T_M-DEF0</v>
      </c>
      <c r="C3287" t="str">
        <f t="shared" si="231"/>
        <v>U21-SFPA_T_M-DEF0</v>
      </c>
      <c r="D3287" t="str">
        <f t="shared" si="232"/>
        <v>U21-12</v>
      </c>
      <c r="E3287" t="s">
        <v>4054</v>
      </c>
      <c r="F3287">
        <v>12</v>
      </c>
      <c r="G3287" t="s">
        <v>2045</v>
      </c>
    </row>
    <row r="3288" spans="1:7" x14ac:dyDescent="0.25">
      <c r="A3288" t="str">
        <f t="shared" si="229"/>
        <v>U21-13</v>
      </c>
      <c r="B3288" t="str">
        <f t="shared" si="230"/>
        <v>SFPA_T_TX_DIS</v>
      </c>
      <c r="C3288" t="str">
        <f t="shared" si="231"/>
        <v>U21-SFPA_T_TX_DIS</v>
      </c>
      <c r="D3288" t="str">
        <f t="shared" si="232"/>
        <v>U21-13</v>
      </c>
      <c r="E3288" t="s">
        <v>4054</v>
      </c>
      <c r="F3288">
        <v>13</v>
      </c>
      <c r="G3288" t="s">
        <v>2048</v>
      </c>
    </row>
    <row r="3289" spans="1:7" x14ac:dyDescent="0.25">
      <c r="A3289" t="str">
        <f t="shared" si="229"/>
        <v>U21-14</v>
      </c>
      <c r="B3289" t="str">
        <f t="shared" si="230"/>
        <v>SFPA_T_TX_FAULT</v>
      </c>
      <c r="C3289" t="str">
        <f t="shared" si="231"/>
        <v>U21-SFPA_T_TX_FAULT</v>
      </c>
      <c r="D3289" t="str">
        <f t="shared" si="232"/>
        <v>U21-14</v>
      </c>
      <c r="E3289" t="s">
        <v>4054</v>
      </c>
      <c r="F3289">
        <v>14</v>
      </c>
      <c r="G3289" t="s">
        <v>2049</v>
      </c>
    </row>
    <row r="3290" spans="1:7" x14ac:dyDescent="0.25">
      <c r="A3290" t="str">
        <f t="shared" si="229"/>
        <v>U21-15</v>
      </c>
      <c r="B3290" t="str">
        <f t="shared" si="230"/>
        <v>VIO_CRUVI</v>
      </c>
      <c r="C3290" t="str">
        <f t="shared" si="231"/>
        <v>U21-VIO_CRUVI</v>
      </c>
      <c r="D3290" t="str">
        <f t="shared" si="232"/>
        <v>U21-15</v>
      </c>
      <c r="E3290" t="s">
        <v>4054</v>
      </c>
      <c r="F3290">
        <v>15</v>
      </c>
      <c r="G3290" t="s">
        <v>1877</v>
      </c>
    </row>
    <row r="3291" spans="1:7" x14ac:dyDescent="0.25">
      <c r="A3291" t="str">
        <f t="shared" si="229"/>
        <v>U21-16</v>
      </c>
      <c r="B3291" t="str">
        <f t="shared" si="230"/>
        <v>3.3V</v>
      </c>
      <c r="C3291" t="str">
        <f t="shared" si="231"/>
        <v>U21-3.3V</v>
      </c>
      <c r="D3291" t="str">
        <f t="shared" si="232"/>
        <v>U21-16</v>
      </c>
      <c r="E3291" t="s">
        <v>4054</v>
      </c>
      <c r="F3291">
        <v>16</v>
      </c>
      <c r="G3291" t="s">
        <v>358</v>
      </c>
    </row>
    <row r="3292" spans="1:7" x14ac:dyDescent="0.25">
      <c r="A3292" t="str">
        <f t="shared" si="229"/>
        <v>U21-17</v>
      </c>
      <c r="B3292" t="str">
        <f t="shared" si="230"/>
        <v>GND</v>
      </c>
      <c r="C3292" t="str">
        <f t="shared" si="231"/>
        <v>U21-GND</v>
      </c>
      <c r="D3292" t="str">
        <f t="shared" si="232"/>
        <v>U21-17</v>
      </c>
      <c r="E3292" t="s">
        <v>4054</v>
      </c>
      <c r="F3292">
        <v>17</v>
      </c>
      <c r="G3292" t="s">
        <v>294</v>
      </c>
    </row>
    <row r="3293" spans="1:7" x14ac:dyDescent="0.25">
      <c r="A3293" t="str">
        <f t="shared" si="229"/>
        <v>U23-1</v>
      </c>
      <c r="B3293" t="str">
        <f t="shared" si="230"/>
        <v>DVDD_HDMI</v>
      </c>
      <c r="C3293" t="str">
        <f t="shared" si="231"/>
        <v>U23-DVDD_HDMI</v>
      </c>
      <c r="D3293" t="str">
        <f t="shared" si="232"/>
        <v>U23-1</v>
      </c>
      <c r="E3293" t="s">
        <v>4055</v>
      </c>
      <c r="F3293">
        <v>1</v>
      </c>
      <c r="G3293" t="s">
        <v>876</v>
      </c>
    </row>
    <row r="3294" spans="1:7" x14ac:dyDescent="0.25">
      <c r="A3294" t="str">
        <f t="shared" si="229"/>
        <v>U23-2</v>
      </c>
      <c r="B3294" t="str">
        <f t="shared" si="230"/>
        <v>HDMI_VS</v>
      </c>
      <c r="C3294" t="str">
        <f t="shared" si="231"/>
        <v>U23-HDMI_VS</v>
      </c>
      <c r="D3294" t="str">
        <f t="shared" si="232"/>
        <v>U23-2</v>
      </c>
      <c r="E3294" t="s">
        <v>4055</v>
      </c>
      <c r="F3294">
        <v>2</v>
      </c>
      <c r="G3294" t="s">
        <v>1232</v>
      </c>
    </row>
    <row r="3295" spans="1:7" x14ac:dyDescent="0.25">
      <c r="A3295" t="str">
        <f t="shared" si="229"/>
        <v>U23-3</v>
      </c>
      <c r="B3295" t="str">
        <f t="shared" si="230"/>
        <v>GND</v>
      </c>
      <c r="C3295" t="str">
        <f t="shared" si="231"/>
        <v>U23-GND</v>
      </c>
      <c r="D3295" t="str">
        <f t="shared" si="232"/>
        <v>U23-3</v>
      </c>
      <c r="E3295" t="s">
        <v>4055</v>
      </c>
      <c r="F3295">
        <v>3</v>
      </c>
      <c r="G3295" t="s">
        <v>294</v>
      </c>
    </row>
    <row r="3296" spans="1:7" x14ac:dyDescent="0.25">
      <c r="A3296" t="str">
        <f t="shared" si="229"/>
        <v>U23-4</v>
      </c>
      <c r="B3296" t="str">
        <f t="shared" si="230"/>
        <v>GND</v>
      </c>
      <c r="C3296" t="str">
        <f t="shared" si="231"/>
        <v>U23-GND</v>
      </c>
      <c r="D3296" t="str">
        <f t="shared" si="232"/>
        <v>U23-4</v>
      </c>
      <c r="E3296" t="s">
        <v>4055</v>
      </c>
      <c r="F3296">
        <v>4</v>
      </c>
      <c r="G3296" t="s">
        <v>294</v>
      </c>
    </row>
    <row r="3297" spans="1:7" x14ac:dyDescent="0.25">
      <c r="A3297" t="str">
        <f t="shared" si="229"/>
        <v>U23-5</v>
      </c>
      <c r="B3297" t="str">
        <f t="shared" si="230"/>
        <v>GND</v>
      </c>
      <c r="C3297" t="str">
        <f t="shared" si="231"/>
        <v>U23-GND</v>
      </c>
      <c r="D3297" t="str">
        <f t="shared" si="232"/>
        <v>U23-5</v>
      </c>
      <c r="E3297" t="s">
        <v>4055</v>
      </c>
      <c r="F3297">
        <v>5</v>
      </c>
      <c r="G3297" t="s">
        <v>294</v>
      </c>
    </row>
    <row r="3298" spans="1:7" x14ac:dyDescent="0.25">
      <c r="A3298" t="str">
        <f t="shared" si="229"/>
        <v>U23-6</v>
      </c>
      <c r="B3298" t="str">
        <f t="shared" si="230"/>
        <v>GND</v>
      </c>
      <c r="C3298" t="str">
        <f t="shared" si="231"/>
        <v>U23-GND</v>
      </c>
      <c r="D3298" t="str">
        <f t="shared" si="232"/>
        <v>U23-6</v>
      </c>
      <c r="E3298" t="s">
        <v>4055</v>
      </c>
      <c r="F3298">
        <v>6</v>
      </c>
      <c r="G3298" t="s">
        <v>294</v>
      </c>
    </row>
    <row r="3299" spans="1:7" x14ac:dyDescent="0.25">
      <c r="A3299" t="str">
        <f t="shared" si="229"/>
        <v>U23-7</v>
      </c>
      <c r="B3299" t="str">
        <f t="shared" si="230"/>
        <v>GND</v>
      </c>
      <c r="C3299" t="str">
        <f t="shared" si="231"/>
        <v>U23-GND</v>
      </c>
      <c r="D3299" t="str">
        <f t="shared" si="232"/>
        <v>U23-7</v>
      </c>
      <c r="E3299" t="s">
        <v>4055</v>
      </c>
      <c r="F3299">
        <v>7</v>
      </c>
      <c r="G3299" t="s">
        <v>294</v>
      </c>
    </row>
    <row r="3300" spans="1:7" x14ac:dyDescent="0.25">
      <c r="A3300" t="str">
        <f t="shared" si="229"/>
        <v>U23-8</v>
      </c>
      <c r="B3300" t="str">
        <f t="shared" si="230"/>
        <v>GND</v>
      </c>
      <c r="C3300" t="str">
        <f t="shared" si="231"/>
        <v>U23-GND</v>
      </c>
      <c r="D3300" t="str">
        <f t="shared" si="232"/>
        <v>U23-8</v>
      </c>
      <c r="E3300" t="s">
        <v>4055</v>
      </c>
      <c r="F3300">
        <v>8</v>
      </c>
      <c r="G3300" t="s">
        <v>294</v>
      </c>
    </row>
    <row r="3301" spans="1:7" x14ac:dyDescent="0.25">
      <c r="A3301" t="str">
        <f t="shared" si="229"/>
        <v>U23-9</v>
      </c>
      <c r="B3301" t="str">
        <f t="shared" si="230"/>
        <v>GND</v>
      </c>
      <c r="C3301" t="str">
        <f t="shared" si="231"/>
        <v>U23-GND</v>
      </c>
      <c r="D3301" t="str">
        <f t="shared" si="232"/>
        <v>U23-9</v>
      </c>
      <c r="E3301" t="s">
        <v>4055</v>
      </c>
      <c r="F3301">
        <v>9</v>
      </c>
      <c r="G3301" t="s">
        <v>294</v>
      </c>
    </row>
    <row r="3302" spans="1:7" x14ac:dyDescent="0.25">
      <c r="A3302" t="str">
        <f t="shared" si="229"/>
        <v>U23-10</v>
      </c>
      <c r="B3302" t="str">
        <f t="shared" si="230"/>
        <v>SPDIF</v>
      </c>
      <c r="C3302" t="str">
        <f t="shared" si="231"/>
        <v>U23-SPDIF</v>
      </c>
      <c r="D3302" t="str">
        <f t="shared" si="232"/>
        <v>U23-10</v>
      </c>
      <c r="E3302" t="s">
        <v>4055</v>
      </c>
      <c r="F3302">
        <v>10</v>
      </c>
      <c r="G3302" t="s">
        <v>2072</v>
      </c>
    </row>
    <row r="3303" spans="1:7" x14ac:dyDescent="0.25">
      <c r="A3303" t="str">
        <f t="shared" si="229"/>
        <v>U23-11</v>
      </c>
      <c r="B3303" t="str">
        <f t="shared" si="230"/>
        <v>GND</v>
      </c>
      <c r="C3303" t="str">
        <f t="shared" si="231"/>
        <v>U23-GND</v>
      </c>
      <c r="D3303" t="str">
        <f t="shared" si="232"/>
        <v>U23-11</v>
      </c>
      <c r="E3303" t="s">
        <v>4055</v>
      </c>
      <c r="F3303">
        <v>11</v>
      </c>
      <c r="G3303" t="s">
        <v>294</v>
      </c>
    </row>
    <row r="3304" spans="1:7" x14ac:dyDescent="0.25">
      <c r="A3304" t="str">
        <f t="shared" si="229"/>
        <v>U23-12</v>
      </c>
      <c r="B3304" t="str">
        <f t="shared" si="230"/>
        <v>GND</v>
      </c>
      <c r="C3304" t="str">
        <f t="shared" si="231"/>
        <v>U23-GND</v>
      </c>
      <c r="D3304" t="str">
        <f t="shared" si="232"/>
        <v>U23-12</v>
      </c>
      <c r="E3304" t="s">
        <v>4055</v>
      </c>
      <c r="F3304">
        <v>12</v>
      </c>
      <c r="G3304" t="s">
        <v>294</v>
      </c>
    </row>
    <row r="3305" spans="1:7" x14ac:dyDescent="0.25">
      <c r="A3305" t="str">
        <f t="shared" si="229"/>
        <v>U23-13</v>
      </c>
      <c r="B3305" t="str">
        <f t="shared" si="230"/>
        <v>GND</v>
      </c>
      <c r="C3305" t="str">
        <f t="shared" si="231"/>
        <v>U23-GND</v>
      </c>
      <c r="D3305" t="str">
        <f t="shared" si="232"/>
        <v>U23-13</v>
      </c>
      <c r="E3305" t="s">
        <v>4055</v>
      </c>
      <c r="F3305">
        <v>13</v>
      </c>
      <c r="G3305" t="s">
        <v>294</v>
      </c>
    </row>
    <row r="3306" spans="1:7" x14ac:dyDescent="0.25">
      <c r="A3306" t="str">
        <f t="shared" si="229"/>
        <v>U23-14</v>
      </c>
      <c r="B3306" t="str">
        <f t="shared" si="230"/>
        <v>GND</v>
      </c>
      <c r="C3306" t="str">
        <f t="shared" si="231"/>
        <v>U23-GND</v>
      </c>
      <c r="D3306" t="str">
        <f t="shared" si="232"/>
        <v>U23-14</v>
      </c>
      <c r="E3306" t="s">
        <v>4055</v>
      </c>
      <c r="F3306">
        <v>14</v>
      </c>
      <c r="G3306" t="s">
        <v>294</v>
      </c>
    </row>
    <row r="3307" spans="1:7" x14ac:dyDescent="0.25">
      <c r="A3307" t="str">
        <f t="shared" si="229"/>
        <v>U23-15</v>
      </c>
      <c r="B3307" t="str">
        <f t="shared" si="230"/>
        <v>GND</v>
      </c>
      <c r="C3307" t="str">
        <f t="shared" si="231"/>
        <v>U23-GND</v>
      </c>
      <c r="D3307" t="str">
        <f t="shared" si="232"/>
        <v>U23-15</v>
      </c>
      <c r="E3307" t="s">
        <v>4055</v>
      </c>
      <c r="F3307">
        <v>15</v>
      </c>
      <c r="G3307" t="s">
        <v>294</v>
      </c>
    </row>
    <row r="3308" spans="1:7" x14ac:dyDescent="0.25">
      <c r="A3308" t="str">
        <f t="shared" si="229"/>
        <v>U23-16</v>
      </c>
      <c r="B3308" t="str">
        <f t="shared" si="230"/>
        <v>GND</v>
      </c>
      <c r="C3308" t="str">
        <f t="shared" si="231"/>
        <v>U23-GND</v>
      </c>
      <c r="D3308" t="str">
        <f t="shared" si="232"/>
        <v>U23-16</v>
      </c>
      <c r="E3308" t="s">
        <v>4055</v>
      </c>
      <c r="F3308">
        <v>16</v>
      </c>
      <c r="G3308" t="s">
        <v>294</v>
      </c>
    </row>
    <row r="3309" spans="1:7" x14ac:dyDescent="0.25">
      <c r="A3309" t="str">
        <f t="shared" si="229"/>
        <v>U23-17</v>
      </c>
      <c r="B3309" t="str">
        <f t="shared" si="230"/>
        <v>GND</v>
      </c>
      <c r="C3309" t="str">
        <f t="shared" si="231"/>
        <v>U23-GND</v>
      </c>
      <c r="D3309" t="str">
        <f t="shared" si="232"/>
        <v>U23-17</v>
      </c>
      <c r="E3309" t="s">
        <v>4055</v>
      </c>
      <c r="F3309">
        <v>17</v>
      </c>
      <c r="G3309" t="s">
        <v>294</v>
      </c>
    </row>
    <row r="3310" spans="1:7" x14ac:dyDescent="0.25">
      <c r="A3310" t="str">
        <f t="shared" si="229"/>
        <v>U23-18</v>
      </c>
      <c r="B3310" t="str">
        <f t="shared" si="230"/>
        <v>GND</v>
      </c>
      <c r="C3310" t="str">
        <f t="shared" si="231"/>
        <v>U23-GND</v>
      </c>
      <c r="D3310" t="str">
        <f t="shared" si="232"/>
        <v>U23-18</v>
      </c>
      <c r="E3310" t="s">
        <v>4055</v>
      </c>
      <c r="F3310">
        <v>18</v>
      </c>
      <c r="G3310" t="s">
        <v>294</v>
      </c>
    </row>
    <row r="3311" spans="1:7" x14ac:dyDescent="0.25">
      <c r="A3311" t="str">
        <f t="shared" si="229"/>
        <v>U23-19</v>
      </c>
      <c r="B3311" t="str">
        <f t="shared" si="230"/>
        <v>DVDD_HDMI</v>
      </c>
      <c r="C3311" t="str">
        <f t="shared" si="231"/>
        <v>U23-DVDD_HDMI</v>
      </c>
      <c r="D3311" t="str">
        <f t="shared" si="232"/>
        <v>U23-19</v>
      </c>
      <c r="E3311" t="s">
        <v>4055</v>
      </c>
      <c r="F3311">
        <v>19</v>
      </c>
      <c r="G3311" t="s">
        <v>876</v>
      </c>
    </row>
    <row r="3312" spans="1:7" x14ac:dyDescent="0.25">
      <c r="A3312" t="str">
        <f t="shared" si="229"/>
        <v>U23-20</v>
      </c>
      <c r="B3312" t="str">
        <f t="shared" si="230"/>
        <v>GND</v>
      </c>
      <c r="C3312" t="str">
        <f t="shared" si="231"/>
        <v>U23-GND</v>
      </c>
      <c r="D3312" t="str">
        <f t="shared" si="232"/>
        <v>U23-20</v>
      </c>
      <c r="E3312" t="s">
        <v>4055</v>
      </c>
      <c r="F3312">
        <v>20</v>
      </c>
      <c r="G3312" t="s">
        <v>294</v>
      </c>
    </row>
    <row r="3313" spans="1:7" x14ac:dyDescent="0.25">
      <c r="A3313" t="str">
        <f t="shared" si="229"/>
        <v>U23-21</v>
      </c>
      <c r="B3313" t="str">
        <f t="shared" si="230"/>
        <v>PLVDD_HDMI</v>
      </c>
      <c r="C3313" t="str">
        <f t="shared" si="231"/>
        <v>U23-PLVDD_HDMI</v>
      </c>
      <c r="D3313" t="str">
        <f t="shared" si="232"/>
        <v>U23-21</v>
      </c>
      <c r="E3313" t="s">
        <v>4055</v>
      </c>
      <c r="F3313">
        <v>21</v>
      </c>
      <c r="G3313" t="s">
        <v>1997</v>
      </c>
    </row>
    <row r="3314" spans="1:7" x14ac:dyDescent="0.25">
      <c r="A3314" t="str">
        <f t="shared" si="229"/>
        <v>U23-22</v>
      </c>
      <c r="B3314" t="str">
        <f t="shared" si="230"/>
        <v>GND</v>
      </c>
      <c r="C3314" t="str">
        <f t="shared" si="231"/>
        <v>U23-GND</v>
      </c>
      <c r="D3314" t="str">
        <f t="shared" si="232"/>
        <v>U23-22</v>
      </c>
      <c r="E3314" t="s">
        <v>4055</v>
      </c>
      <c r="F3314">
        <v>22</v>
      </c>
      <c r="G3314" t="s">
        <v>294</v>
      </c>
    </row>
    <row r="3315" spans="1:7" x14ac:dyDescent="0.25">
      <c r="A3315" t="str">
        <f t="shared" si="229"/>
        <v>U23-23</v>
      </c>
      <c r="B3315" t="str">
        <f t="shared" si="230"/>
        <v>GND</v>
      </c>
      <c r="C3315" t="str">
        <f t="shared" si="231"/>
        <v>U23-GND</v>
      </c>
      <c r="D3315" t="str">
        <f t="shared" si="232"/>
        <v>U23-23</v>
      </c>
      <c r="E3315" t="s">
        <v>4055</v>
      </c>
      <c r="F3315">
        <v>23</v>
      </c>
      <c r="G3315" t="s">
        <v>294</v>
      </c>
    </row>
    <row r="3316" spans="1:7" x14ac:dyDescent="0.25">
      <c r="A3316" t="str">
        <f t="shared" si="229"/>
        <v>U23-24</v>
      </c>
      <c r="B3316" t="str">
        <f t="shared" si="230"/>
        <v>PVDD_HDMI</v>
      </c>
      <c r="C3316" t="str">
        <f t="shared" si="231"/>
        <v>U23-PVDD_HDMI</v>
      </c>
      <c r="D3316" t="str">
        <f t="shared" si="232"/>
        <v>U23-24</v>
      </c>
      <c r="E3316" t="s">
        <v>4055</v>
      </c>
      <c r="F3316">
        <v>24</v>
      </c>
      <c r="G3316" t="s">
        <v>2005</v>
      </c>
    </row>
    <row r="3317" spans="1:7" x14ac:dyDescent="0.25">
      <c r="A3317" t="str">
        <f t="shared" si="229"/>
        <v>U23-25</v>
      </c>
      <c r="B3317" t="str">
        <f t="shared" si="230"/>
        <v>PVDD_HDMI</v>
      </c>
      <c r="C3317" t="str">
        <f t="shared" si="231"/>
        <v>U23-PVDD_HDMI</v>
      </c>
      <c r="D3317" t="str">
        <f t="shared" si="232"/>
        <v>U23-25</v>
      </c>
      <c r="E3317" t="s">
        <v>4055</v>
      </c>
      <c r="F3317">
        <v>25</v>
      </c>
      <c r="G3317" t="s">
        <v>2005</v>
      </c>
    </row>
    <row r="3318" spans="1:7" x14ac:dyDescent="0.25">
      <c r="A3318" t="str">
        <f t="shared" si="229"/>
        <v>U23-26</v>
      </c>
      <c r="B3318" t="str">
        <f t="shared" si="230"/>
        <v>PLVDD_HDMI</v>
      </c>
      <c r="C3318" t="str">
        <f t="shared" si="231"/>
        <v>U23-PLVDD_HDMI</v>
      </c>
      <c r="D3318" t="str">
        <f t="shared" si="232"/>
        <v>U23-26</v>
      </c>
      <c r="E3318" t="s">
        <v>4055</v>
      </c>
      <c r="F3318">
        <v>26</v>
      </c>
      <c r="G3318" t="s">
        <v>1997</v>
      </c>
    </row>
    <row r="3319" spans="1:7" x14ac:dyDescent="0.25">
      <c r="A3319" t="str">
        <f t="shared" si="229"/>
        <v>U23-27</v>
      </c>
      <c r="B3319" t="str">
        <f t="shared" si="230"/>
        <v>GND</v>
      </c>
      <c r="C3319" t="str">
        <f t="shared" si="231"/>
        <v>U23-GND</v>
      </c>
      <c r="D3319" t="str">
        <f t="shared" si="232"/>
        <v>U23-27</v>
      </c>
      <c r="E3319" t="s">
        <v>4055</v>
      </c>
      <c r="F3319">
        <v>27</v>
      </c>
      <c r="G3319" t="s">
        <v>294</v>
      </c>
    </row>
    <row r="3320" spans="1:7" x14ac:dyDescent="0.25">
      <c r="A3320" t="str">
        <f t="shared" si="229"/>
        <v>U23-28</v>
      </c>
      <c r="B3320" t="str">
        <f t="shared" si="230"/>
        <v>NetR50_1</v>
      </c>
      <c r="C3320" t="str">
        <f t="shared" si="231"/>
        <v>U23-NetR50_1</v>
      </c>
      <c r="D3320" t="str">
        <f t="shared" si="232"/>
        <v>U23-28</v>
      </c>
      <c r="E3320" t="s">
        <v>4055</v>
      </c>
      <c r="F3320">
        <v>28</v>
      </c>
      <c r="G3320" t="s">
        <v>1881</v>
      </c>
    </row>
    <row r="3321" spans="1:7" x14ac:dyDescent="0.25">
      <c r="A3321" t="str">
        <f t="shared" si="229"/>
        <v>U23-29</v>
      </c>
      <c r="B3321" t="str">
        <f t="shared" si="230"/>
        <v>PVDD_HDMI</v>
      </c>
      <c r="C3321" t="str">
        <f t="shared" si="231"/>
        <v>U23-PVDD_HDMI</v>
      </c>
      <c r="D3321" t="str">
        <f t="shared" si="232"/>
        <v>U23-29</v>
      </c>
      <c r="E3321" t="s">
        <v>4055</v>
      </c>
      <c r="F3321">
        <v>29</v>
      </c>
      <c r="G3321" t="s">
        <v>2005</v>
      </c>
    </row>
    <row r="3322" spans="1:7" x14ac:dyDescent="0.25">
      <c r="A3322" t="str">
        <f t="shared" si="229"/>
        <v>U23-30</v>
      </c>
      <c r="B3322" t="str">
        <f t="shared" si="230"/>
        <v>HPD_A</v>
      </c>
      <c r="C3322" t="str">
        <f t="shared" si="231"/>
        <v>U23-HPD_A</v>
      </c>
      <c r="D3322" t="str">
        <f t="shared" si="232"/>
        <v>U23-30</v>
      </c>
      <c r="E3322" t="s">
        <v>4055</v>
      </c>
      <c r="F3322">
        <v>30</v>
      </c>
      <c r="G3322" t="s">
        <v>1235</v>
      </c>
    </row>
    <row r="3323" spans="1:7" x14ac:dyDescent="0.25">
      <c r="A3323" t="str">
        <f t="shared" si="229"/>
        <v>U23-31</v>
      </c>
      <c r="B3323" t="str">
        <f t="shared" si="230"/>
        <v>GND</v>
      </c>
      <c r="C3323" t="str">
        <f t="shared" si="231"/>
        <v>U23-GND</v>
      </c>
      <c r="D3323" t="str">
        <f t="shared" si="232"/>
        <v>U23-31</v>
      </c>
      <c r="E3323" t="s">
        <v>4055</v>
      </c>
      <c r="F3323">
        <v>31</v>
      </c>
      <c r="G3323" t="s">
        <v>294</v>
      </c>
    </row>
    <row r="3324" spans="1:7" x14ac:dyDescent="0.25">
      <c r="A3324" t="str">
        <f t="shared" si="229"/>
        <v>U23-32</v>
      </c>
      <c r="B3324" t="str">
        <f t="shared" si="230"/>
        <v>HDMI_TXC_N</v>
      </c>
      <c r="C3324" t="str">
        <f t="shared" si="231"/>
        <v>U23-HDMI_TXC_N</v>
      </c>
      <c r="D3324" t="str">
        <f t="shared" si="232"/>
        <v>U23-32</v>
      </c>
      <c r="E3324" t="s">
        <v>4055</v>
      </c>
      <c r="F3324">
        <v>32</v>
      </c>
      <c r="G3324" t="s">
        <v>1226</v>
      </c>
    </row>
    <row r="3325" spans="1:7" x14ac:dyDescent="0.25">
      <c r="A3325" t="str">
        <f t="shared" si="229"/>
        <v>U23-33</v>
      </c>
      <c r="B3325" t="str">
        <f t="shared" si="230"/>
        <v>HDMI_TXC_P</v>
      </c>
      <c r="C3325" t="str">
        <f t="shared" si="231"/>
        <v>U23-HDMI_TXC_P</v>
      </c>
      <c r="D3325" t="str">
        <f t="shared" si="232"/>
        <v>U23-33</v>
      </c>
      <c r="E3325" t="s">
        <v>4055</v>
      </c>
      <c r="F3325">
        <v>33</v>
      </c>
      <c r="G3325" t="s">
        <v>1229</v>
      </c>
    </row>
    <row r="3326" spans="1:7" x14ac:dyDescent="0.25">
      <c r="A3326" t="str">
        <f t="shared" si="229"/>
        <v>U23-34</v>
      </c>
      <c r="B3326" t="str">
        <f t="shared" si="230"/>
        <v>PVDD_HDMI</v>
      </c>
      <c r="C3326" t="str">
        <f t="shared" si="231"/>
        <v>U23-PVDD_HDMI</v>
      </c>
      <c r="D3326" t="str">
        <f t="shared" si="232"/>
        <v>U23-34</v>
      </c>
      <c r="E3326" t="s">
        <v>4055</v>
      </c>
      <c r="F3326">
        <v>34</v>
      </c>
      <c r="G3326" t="s">
        <v>2005</v>
      </c>
    </row>
    <row r="3327" spans="1:7" x14ac:dyDescent="0.25">
      <c r="A3327" t="str">
        <f t="shared" si="229"/>
        <v>U23-35</v>
      </c>
      <c r="B3327" t="str">
        <f t="shared" si="230"/>
        <v>HDMI_TX0_N</v>
      </c>
      <c r="C3327" t="str">
        <f t="shared" si="231"/>
        <v>U23-HDMI_TX0_N</v>
      </c>
      <c r="D3327" t="str">
        <f t="shared" si="232"/>
        <v>U23-35</v>
      </c>
      <c r="E3327" t="s">
        <v>4055</v>
      </c>
      <c r="F3327">
        <v>35</v>
      </c>
      <c r="G3327" t="s">
        <v>1208</v>
      </c>
    </row>
    <row r="3328" spans="1:7" x14ac:dyDescent="0.25">
      <c r="A3328" t="str">
        <f t="shared" si="229"/>
        <v>U23-36</v>
      </c>
      <c r="B3328" t="str">
        <f t="shared" si="230"/>
        <v>HDMI_TX0_P</v>
      </c>
      <c r="C3328" t="str">
        <f t="shared" si="231"/>
        <v>U23-HDMI_TX0_P</v>
      </c>
      <c r="D3328" t="str">
        <f t="shared" si="232"/>
        <v>U23-36</v>
      </c>
      <c r="E3328" t="s">
        <v>4055</v>
      </c>
      <c r="F3328">
        <v>36</v>
      </c>
      <c r="G3328" t="s">
        <v>1211</v>
      </c>
    </row>
    <row r="3329" spans="1:7" x14ac:dyDescent="0.25">
      <c r="A3329" t="str">
        <f t="shared" si="229"/>
        <v>U23-37</v>
      </c>
      <c r="B3329" t="str">
        <f t="shared" si="230"/>
        <v>GND</v>
      </c>
      <c r="C3329" t="str">
        <f t="shared" si="231"/>
        <v>U23-GND</v>
      </c>
      <c r="D3329" t="str">
        <f t="shared" si="232"/>
        <v>U23-37</v>
      </c>
      <c r="E3329" t="s">
        <v>4055</v>
      </c>
      <c r="F3329">
        <v>37</v>
      </c>
      <c r="G3329" t="s">
        <v>294</v>
      </c>
    </row>
    <row r="3330" spans="1:7" x14ac:dyDescent="0.25">
      <c r="A3330" t="str">
        <f t="shared" si="229"/>
        <v>U23-38</v>
      </c>
      <c r="B3330" t="str">
        <f t="shared" si="230"/>
        <v>GND</v>
      </c>
      <c r="C3330" t="str">
        <f t="shared" si="231"/>
        <v>U23-GND</v>
      </c>
      <c r="D3330" t="str">
        <f t="shared" si="232"/>
        <v>U23-38</v>
      </c>
      <c r="E3330" t="s">
        <v>4055</v>
      </c>
      <c r="F3330">
        <v>38</v>
      </c>
      <c r="G3330" t="s">
        <v>294</v>
      </c>
    </row>
    <row r="3331" spans="1:7" x14ac:dyDescent="0.25">
      <c r="A3331" t="str">
        <f t="shared" si="229"/>
        <v>U23-39</v>
      </c>
      <c r="B3331" t="str">
        <f t="shared" si="230"/>
        <v>HDMI_TX1_N</v>
      </c>
      <c r="C3331" t="str">
        <f t="shared" si="231"/>
        <v>U23-HDMI_TX1_N</v>
      </c>
      <c r="D3331" t="str">
        <f t="shared" si="232"/>
        <v>U23-39</v>
      </c>
      <c r="E3331" t="s">
        <v>4055</v>
      </c>
      <c r="F3331">
        <v>39</v>
      </c>
      <c r="G3331" t="s">
        <v>1214</v>
      </c>
    </row>
    <row r="3332" spans="1:7" x14ac:dyDescent="0.25">
      <c r="A3332" t="str">
        <f t="shared" si="229"/>
        <v>U23-40</v>
      </c>
      <c r="B3332" t="str">
        <f t="shared" si="230"/>
        <v>HDMI_TX1_P</v>
      </c>
      <c r="C3332" t="str">
        <f t="shared" si="231"/>
        <v>U23-HDMI_TX1_P</v>
      </c>
      <c r="D3332" t="str">
        <f t="shared" si="232"/>
        <v>U23-40</v>
      </c>
      <c r="E3332" t="s">
        <v>4055</v>
      </c>
      <c r="F3332">
        <v>40</v>
      </c>
      <c r="G3332" t="s">
        <v>1217</v>
      </c>
    </row>
    <row r="3333" spans="1:7" x14ac:dyDescent="0.25">
      <c r="A3333" t="str">
        <f t="shared" si="229"/>
        <v>U23-41</v>
      </c>
      <c r="B3333" t="str">
        <f t="shared" si="230"/>
        <v>PVDD_HDMI</v>
      </c>
      <c r="C3333" t="str">
        <f t="shared" si="231"/>
        <v>U23-PVDD_HDMI</v>
      </c>
      <c r="D3333" t="str">
        <f t="shared" si="232"/>
        <v>U23-41</v>
      </c>
      <c r="E3333" t="s">
        <v>4055</v>
      </c>
      <c r="F3333">
        <v>41</v>
      </c>
      <c r="G3333" t="s">
        <v>2005</v>
      </c>
    </row>
    <row r="3334" spans="1:7" x14ac:dyDescent="0.25">
      <c r="A3334" t="str">
        <f t="shared" ref="A3334:A3397" si="233">$E3334&amp;"-"&amp;$F3334</f>
        <v>U23-42</v>
      </c>
      <c r="B3334" t="str">
        <f t="shared" ref="B3334:B3397" si="234">IF(OR(E3334=$A$2,E3334=$B$2,E3334=$C$2,E3334=$D$2),"--",G3334)</f>
        <v>HDMI_TX2_N</v>
      </c>
      <c r="C3334" t="str">
        <f t="shared" ref="C3334:C3397" si="235">$E3334&amp;"-"&amp;$G3334</f>
        <v>U23-HDMI_TX2_N</v>
      </c>
      <c r="D3334" t="str">
        <f t="shared" ref="D3334:D3397" si="236">A3334</f>
        <v>U23-42</v>
      </c>
      <c r="E3334" t="s">
        <v>4055</v>
      </c>
      <c r="F3334">
        <v>42</v>
      </c>
      <c r="G3334" t="s">
        <v>1220</v>
      </c>
    </row>
    <row r="3335" spans="1:7" x14ac:dyDescent="0.25">
      <c r="A3335" t="str">
        <f t="shared" si="233"/>
        <v>U23-43</v>
      </c>
      <c r="B3335" t="str">
        <f t="shared" si="234"/>
        <v>HDMI_TX2_P</v>
      </c>
      <c r="C3335" t="str">
        <f t="shared" si="235"/>
        <v>U23-HDMI_TX2_P</v>
      </c>
      <c r="D3335" t="str">
        <f t="shared" si="236"/>
        <v>U23-43</v>
      </c>
      <c r="E3335" t="s">
        <v>4055</v>
      </c>
      <c r="F3335">
        <v>43</v>
      </c>
      <c r="G3335" t="s">
        <v>1223</v>
      </c>
    </row>
    <row r="3336" spans="1:7" x14ac:dyDescent="0.25">
      <c r="A3336" t="str">
        <f t="shared" si="233"/>
        <v>U23-44</v>
      </c>
      <c r="B3336" t="str">
        <f t="shared" si="234"/>
        <v>GND</v>
      </c>
      <c r="C3336" t="str">
        <f t="shared" si="235"/>
        <v>U23-GND</v>
      </c>
      <c r="D3336" t="str">
        <f t="shared" si="236"/>
        <v>U23-44</v>
      </c>
      <c r="E3336" t="s">
        <v>4055</v>
      </c>
      <c r="F3336">
        <v>44</v>
      </c>
      <c r="G3336" t="s">
        <v>294</v>
      </c>
    </row>
    <row r="3337" spans="1:7" x14ac:dyDescent="0.25">
      <c r="A3337" t="str">
        <f t="shared" si="233"/>
        <v>U23-45</v>
      </c>
      <c r="B3337" t="str">
        <f t="shared" si="234"/>
        <v>HDMI_INT</v>
      </c>
      <c r="C3337" t="str">
        <f t="shared" si="235"/>
        <v>U23-HDMI_INT</v>
      </c>
      <c r="D3337" t="str">
        <f t="shared" si="236"/>
        <v>U23-45</v>
      </c>
      <c r="E3337" t="s">
        <v>4055</v>
      </c>
      <c r="F3337">
        <v>45</v>
      </c>
      <c r="G3337" t="s">
        <v>1202</v>
      </c>
    </row>
    <row r="3338" spans="1:7" x14ac:dyDescent="0.25">
      <c r="A3338" t="str">
        <f t="shared" si="233"/>
        <v>U23-46</v>
      </c>
      <c r="B3338" t="str">
        <f t="shared" si="234"/>
        <v>NetU23_46</v>
      </c>
      <c r="C3338" t="str">
        <f t="shared" si="235"/>
        <v>U23-NetU23_46</v>
      </c>
      <c r="D3338" t="str">
        <f t="shared" si="236"/>
        <v>U23-46</v>
      </c>
      <c r="E3338" t="s">
        <v>4055</v>
      </c>
      <c r="F3338">
        <v>46</v>
      </c>
      <c r="G3338" t="s">
        <v>4056</v>
      </c>
    </row>
    <row r="3339" spans="1:7" x14ac:dyDescent="0.25">
      <c r="A3339" t="str">
        <f t="shared" si="233"/>
        <v>U23-47</v>
      </c>
      <c r="B3339" t="str">
        <f t="shared" si="234"/>
        <v>MVDD_HDMI</v>
      </c>
      <c r="C3339" t="str">
        <f t="shared" si="235"/>
        <v>U23-MVDD_HDMI</v>
      </c>
      <c r="D3339" t="str">
        <f t="shared" si="236"/>
        <v>U23-47</v>
      </c>
      <c r="E3339" t="s">
        <v>4055</v>
      </c>
      <c r="F3339">
        <v>47</v>
      </c>
      <c r="G3339" t="s">
        <v>1611</v>
      </c>
    </row>
    <row r="3340" spans="1:7" x14ac:dyDescent="0.25">
      <c r="A3340" t="str">
        <f t="shared" si="233"/>
        <v>U23-48</v>
      </c>
      <c r="B3340" t="str">
        <f t="shared" si="234"/>
        <v>CEC_A</v>
      </c>
      <c r="C3340" t="str">
        <f t="shared" si="235"/>
        <v>U23-CEC_A</v>
      </c>
      <c r="D3340" t="str">
        <f t="shared" si="236"/>
        <v>U23-48</v>
      </c>
      <c r="E3340" t="s">
        <v>4055</v>
      </c>
      <c r="F3340">
        <v>48</v>
      </c>
      <c r="G3340" t="s">
        <v>471</v>
      </c>
    </row>
    <row r="3341" spans="1:7" x14ac:dyDescent="0.25">
      <c r="A3341" t="str">
        <f t="shared" si="233"/>
        <v>U23-49</v>
      </c>
      <c r="B3341" t="str">
        <f t="shared" si="234"/>
        <v>DVDD_HDMI</v>
      </c>
      <c r="C3341" t="str">
        <f t="shared" si="235"/>
        <v>U23-DVDD_HDMI</v>
      </c>
      <c r="D3341" t="str">
        <f t="shared" si="236"/>
        <v>U23-49</v>
      </c>
      <c r="E3341" t="s">
        <v>4055</v>
      </c>
      <c r="F3341">
        <v>49</v>
      </c>
      <c r="G3341" t="s">
        <v>876</v>
      </c>
    </row>
    <row r="3342" spans="1:7" x14ac:dyDescent="0.25">
      <c r="A3342" t="str">
        <f t="shared" si="233"/>
        <v>U23-50</v>
      </c>
      <c r="B3342" t="str">
        <f t="shared" si="234"/>
        <v>CEC_CLK</v>
      </c>
      <c r="C3342" t="str">
        <f t="shared" si="235"/>
        <v>U23-CEC_CLK</v>
      </c>
      <c r="D3342" t="str">
        <f t="shared" si="236"/>
        <v>U23-50</v>
      </c>
      <c r="E3342" t="s">
        <v>4055</v>
      </c>
      <c r="F3342">
        <v>50</v>
      </c>
      <c r="G3342" t="s">
        <v>475</v>
      </c>
    </row>
    <row r="3343" spans="1:7" x14ac:dyDescent="0.25">
      <c r="A3343" t="str">
        <f t="shared" si="233"/>
        <v>U23-51</v>
      </c>
      <c r="B3343" t="str">
        <f t="shared" si="234"/>
        <v>GND</v>
      </c>
      <c r="C3343" t="str">
        <f t="shared" si="235"/>
        <v>U23-GND</v>
      </c>
      <c r="D3343" t="str">
        <f t="shared" si="236"/>
        <v>U23-51</v>
      </c>
      <c r="E3343" t="s">
        <v>4055</v>
      </c>
      <c r="F3343">
        <v>51</v>
      </c>
      <c r="G3343" t="s">
        <v>294</v>
      </c>
    </row>
    <row r="3344" spans="1:7" x14ac:dyDescent="0.25">
      <c r="A3344" t="str">
        <f t="shared" si="233"/>
        <v>U23-52</v>
      </c>
      <c r="B3344" t="str">
        <f t="shared" si="234"/>
        <v>GND</v>
      </c>
      <c r="C3344" t="str">
        <f t="shared" si="235"/>
        <v>U23-GND</v>
      </c>
      <c r="D3344" t="str">
        <f t="shared" si="236"/>
        <v>U23-52</v>
      </c>
      <c r="E3344" t="s">
        <v>4055</v>
      </c>
      <c r="F3344">
        <v>52</v>
      </c>
      <c r="G3344" t="s">
        <v>294</v>
      </c>
    </row>
    <row r="3345" spans="1:7" x14ac:dyDescent="0.25">
      <c r="A3345" t="str">
        <f t="shared" si="233"/>
        <v>U23-53</v>
      </c>
      <c r="B3345" t="str">
        <f t="shared" si="234"/>
        <v>SCL_A</v>
      </c>
      <c r="C3345" t="str">
        <f t="shared" si="235"/>
        <v>U23-SCL_A</v>
      </c>
      <c r="D3345" t="str">
        <f t="shared" si="236"/>
        <v>U23-53</v>
      </c>
      <c r="E3345" t="s">
        <v>4055</v>
      </c>
      <c r="F3345">
        <v>53</v>
      </c>
      <c r="G3345" t="s">
        <v>2014</v>
      </c>
    </row>
    <row r="3346" spans="1:7" x14ac:dyDescent="0.25">
      <c r="A3346" t="str">
        <f t="shared" si="233"/>
        <v>U23-54</v>
      </c>
      <c r="B3346" t="str">
        <f t="shared" si="234"/>
        <v>SDA_A</v>
      </c>
      <c r="C3346" t="str">
        <f t="shared" si="235"/>
        <v>U23-SDA_A</v>
      </c>
      <c r="D3346" t="str">
        <f t="shared" si="236"/>
        <v>U23-54</v>
      </c>
      <c r="E3346" t="s">
        <v>4055</v>
      </c>
      <c r="F3346">
        <v>54</v>
      </c>
      <c r="G3346" t="s">
        <v>2015</v>
      </c>
    </row>
    <row r="3347" spans="1:7" x14ac:dyDescent="0.25">
      <c r="A3347" t="str">
        <f t="shared" si="233"/>
        <v>U23-55</v>
      </c>
      <c r="B3347" t="str">
        <f t="shared" si="234"/>
        <v>HDMI_I2C_SCL</v>
      </c>
      <c r="C3347" t="str">
        <f t="shared" si="235"/>
        <v>U23-HDMI_I2C_SCL</v>
      </c>
      <c r="D3347" t="str">
        <f t="shared" si="236"/>
        <v>U23-55</v>
      </c>
      <c r="E3347" t="s">
        <v>4055</v>
      </c>
      <c r="F3347">
        <v>55</v>
      </c>
      <c r="G3347" t="s">
        <v>1196</v>
      </c>
    </row>
    <row r="3348" spans="1:7" x14ac:dyDescent="0.25">
      <c r="A3348" t="str">
        <f t="shared" si="233"/>
        <v>U23-56</v>
      </c>
      <c r="B3348" t="str">
        <f t="shared" si="234"/>
        <v>HDMI_I2C_SDA</v>
      </c>
      <c r="C3348" t="str">
        <f t="shared" si="235"/>
        <v>U23-HDMI_I2C_SDA</v>
      </c>
      <c r="D3348" t="str">
        <f t="shared" si="236"/>
        <v>U23-56</v>
      </c>
      <c r="E3348" t="s">
        <v>4055</v>
      </c>
      <c r="F3348">
        <v>56</v>
      </c>
      <c r="G3348" t="s">
        <v>1199</v>
      </c>
    </row>
    <row r="3349" spans="1:7" x14ac:dyDescent="0.25">
      <c r="A3349" t="str">
        <f t="shared" si="233"/>
        <v>U23-57</v>
      </c>
      <c r="B3349" t="str">
        <f t="shared" si="234"/>
        <v>GND</v>
      </c>
      <c r="C3349" t="str">
        <f t="shared" si="235"/>
        <v>U23-GND</v>
      </c>
      <c r="D3349" t="str">
        <f t="shared" si="236"/>
        <v>U23-57</v>
      </c>
      <c r="E3349" t="s">
        <v>4055</v>
      </c>
      <c r="F3349">
        <v>57</v>
      </c>
      <c r="G3349" t="s">
        <v>294</v>
      </c>
    </row>
    <row r="3350" spans="1:7" x14ac:dyDescent="0.25">
      <c r="A3350" t="str">
        <f t="shared" si="233"/>
        <v>U23-58</v>
      </c>
      <c r="B3350" t="str">
        <f t="shared" si="234"/>
        <v>GND</v>
      </c>
      <c r="C3350" t="str">
        <f t="shared" si="235"/>
        <v>U23-GND</v>
      </c>
      <c r="D3350" t="str">
        <f t="shared" si="236"/>
        <v>U23-58</v>
      </c>
      <c r="E3350" t="s">
        <v>4055</v>
      </c>
      <c r="F3350">
        <v>58</v>
      </c>
      <c r="G3350" t="s">
        <v>294</v>
      </c>
    </row>
    <row r="3351" spans="1:7" x14ac:dyDescent="0.25">
      <c r="A3351" t="str">
        <f t="shared" si="233"/>
        <v>U23-59</v>
      </c>
      <c r="B3351" t="str">
        <f t="shared" si="234"/>
        <v>GND</v>
      </c>
      <c r="C3351" t="str">
        <f t="shared" si="235"/>
        <v>U23-GND</v>
      </c>
      <c r="D3351" t="str">
        <f t="shared" si="236"/>
        <v>U23-59</v>
      </c>
      <c r="E3351" t="s">
        <v>4055</v>
      </c>
      <c r="F3351">
        <v>59</v>
      </c>
      <c r="G3351" t="s">
        <v>294</v>
      </c>
    </row>
    <row r="3352" spans="1:7" x14ac:dyDescent="0.25">
      <c r="A3352" t="str">
        <f t="shared" si="233"/>
        <v>U23-60</v>
      </c>
      <c r="B3352" t="str">
        <f t="shared" si="234"/>
        <v>GND</v>
      </c>
      <c r="C3352" t="str">
        <f t="shared" si="235"/>
        <v>U23-GND</v>
      </c>
      <c r="D3352" t="str">
        <f t="shared" si="236"/>
        <v>U23-60</v>
      </c>
      <c r="E3352" t="s">
        <v>4055</v>
      </c>
      <c r="F3352">
        <v>60</v>
      </c>
      <c r="G3352" t="s">
        <v>294</v>
      </c>
    </row>
    <row r="3353" spans="1:7" x14ac:dyDescent="0.25">
      <c r="A3353" t="str">
        <f t="shared" si="233"/>
        <v>U23-61</v>
      </c>
      <c r="B3353" t="str">
        <f t="shared" si="234"/>
        <v>GND</v>
      </c>
      <c r="C3353" t="str">
        <f t="shared" si="235"/>
        <v>U23-GND</v>
      </c>
      <c r="D3353" t="str">
        <f t="shared" si="236"/>
        <v>U23-61</v>
      </c>
      <c r="E3353" t="s">
        <v>4055</v>
      </c>
      <c r="F3353">
        <v>61</v>
      </c>
      <c r="G3353" t="s">
        <v>294</v>
      </c>
    </row>
    <row r="3354" spans="1:7" x14ac:dyDescent="0.25">
      <c r="A3354" t="str">
        <f t="shared" si="233"/>
        <v>U23-62</v>
      </c>
      <c r="B3354" t="str">
        <f t="shared" si="234"/>
        <v>GND</v>
      </c>
      <c r="C3354" t="str">
        <f t="shared" si="235"/>
        <v>U23-GND</v>
      </c>
      <c r="D3354" t="str">
        <f t="shared" si="236"/>
        <v>U23-62</v>
      </c>
      <c r="E3354" t="s">
        <v>4055</v>
      </c>
      <c r="F3354">
        <v>62</v>
      </c>
      <c r="G3354" t="s">
        <v>294</v>
      </c>
    </row>
    <row r="3355" spans="1:7" x14ac:dyDescent="0.25">
      <c r="A3355" t="str">
        <f t="shared" si="233"/>
        <v>U23-63</v>
      </c>
      <c r="B3355" t="str">
        <f t="shared" si="234"/>
        <v>GND</v>
      </c>
      <c r="C3355" t="str">
        <f t="shared" si="235"/>
        <v>U23-GND</v>
      </c>
      <c r="D3355" t="str">
        <f t="shared" si="236"/>
        <v>U23-63</v>
      </c>
      <c r="E3355" t="s">
        <v>4055</v>
      </c>
      <c r="F3355">
        <v>63</v>
      </c>
      <c r="G3355" t="s">
        <v>294</v>
      </c>
    </row>
    <row r="3356" spans="1:7" x14ac:dyDescent="0.25">
      <c r="A3356" t="str">
        <f t="shared" si="233"/>
        <v>U23-64</v>
      </c>
      <c r="B3356" t="str">
        <f t="shared" si="234"/>
        <v>GND</v>
      </c>
      <c r="C3356" t="str">
        <f t="shared" si="235"/>
        <v>U23-GND</v>
      </c>
      <c r="D3356" t="str">
        <f t="shared" si="236"/>
        <v>U23-64</v>
      </c>
      <c r="E3356" t="s">
        <v>4055</v>
      </c>
      <c r="F3356">
        <v>64</v>
      </c>
      <c r="G3356" t="s">
        <v>294</v>
      </c>
    </row>
    <row r="3357" spans="1:7" x14ac:dyDescent="0.25">
      <c r="A3357" t="str">
        <f t="shared" si="233"/>
        <v>U23-65</v>
      </c>
      <c r="B3357" t="str">
        <f t="shared" si="234"/>
        <v>GND</v>
      </c>
      <c r="C3357" t="str">
        <f t="shared" si="235"/>
        <v>U23-GND</v>
      </c>
      <c r="D3357" t="str">
        <f t="shared" si="236"/>
        <v>U23-65</v>
      </c>
      <c r="E3357" t="s">
        <v>4055</v>
      </c>
      <c r="F3357">
        <v>65</v>
      </c>
      <c r="G3357" t="s">
        <v>294</v>
      </c>
    </row>
    <row r="3358" spans="1:7" x14ac:dyDescent="0.25">
      <c r="A3358" t="str">
        <f t="shared" si="233"/>
        <v>U23-66</v>
      </c>
      <c r="B3358" t="str">
        <f t="shared" si="234"/>
        <v>GND</v>
      </c>
      <c r="C3358" t="str">
        <f t="shared" si="235"/>
        <v>U23-GND</v>
      </c>
      <c r="D3358" t="str">
        <f t="shared" si="236"/>
        <v>U23-66</v>
      </c>
      <c r="E3358" t="s">
        <v>4055</v>
      </c>
      <c r="F3358">
        <v>66</v>
      </c>
      <c r="G3358" t="s">
        <v>294</v>
      </c>
    </row>
    <row r="3359" spans="1:7" x14ac:dyDescent="0.25">
      <c r="A3359" t="str">
        <f t="shared" si="233"/>
        <v>U23-67</v>
      </c>
      <c r="B3359" t="str">
        <f t="shared" si="234"/>
        <v>GND</v>
      </c>
      <c r="C3359" t="str">
        <f t="shared" si="235"/>
        <v>U23-GND</v>
      </c>
      <c r="D3359" t="str">
        <f t="shared" si="236"/>
        <v>U23-67</v>
      </c>
      <c r="E3359" t="s">
        <v>4055</v>
      </c>
      <c r="F3359">
        <v>67</v>
      </c>
      <c r="G3359" t="s">
        <v>294</v>
      </c>
    </row>
    <row r="3360" spans="1:7" x14ac:dyDescent="0.25">
      <c r="A3360" t="str">
        <f t="shared" si="233"/>
        <v>U23-68</v>
      </c>
      <c r="B3360" t="str">
        <f t="shared" si="234"/>
        <v>GND</v>
      </c>
      <c r="C3360" t="str">
        <f t="shared" si="235"/>
        <v>U23-GND</v>
      </c>
      <c r="D3360" t="str">
        <f t="shared" si="236"/>
        <v>U23-68</v>
      </c>
      <c r="E3360" t="s">
        <v>4055</v>
      </c>
      <c r="F3360">
        <v>68</v>
      </c>
      <c r="G3360" t="s">
        <v>294</v>
      </c>
    </row>
    <row r="3361" spans="1:7" x14ac:dyDescent="0.25">
      <c r="A3361" t="str">
        <f t="shared" si="233"/>
        <v>U23-69</v>
      </c>
      <c r="B3361" t="str">
        <f t="shared" si="234"/>
        <v>HDMI_D23</v>
      </c>
      <c r="C3361" t="str">
        <f t="shared" si="235"/>
        <v>U23-HDMI_D23</v>
      </c>
      <c r="D3361" t="str">
        <f t="shared" si="236"/>
        <v>U23-69</v>
      </c>
      <c r="E3361" t="s">
        <v>4055</v>
      </c>
      <c r="F3361">
        <v>69</v>
      </c>
      <c r="G3361" t="s">
        <v>1166</v>
      </c>
    </row>
    <row r="3362" spans="1:7" x14ac:dyDescent="0.25">
      <c r="A3362" t="str">
        <f t="shared" si="233"/>
        <v>U23-70</v>
      </c>
      <c r="B3362" t="str">
        <f t="shared" si="234"/>
        <v>HDMI_D22</v>
      </c>
      <c r="C3362" t="str">
        <f t="shared" si="235"/>
        <v>U23-HDMI_D22</v>
      </c>
      <c r="D3362" t="str">
        <f t="shared" si="236"/>
        <v>U23-70</v>
      </c>
      <c r="E3362" t="s">
        <v>4055</v>
      </c>
      <c r="F3362">
        <v>70</v>
      </c>
      <c r="G3362" t="s">
        <v>1163</v>
      </c>
    </row>
    <row r="3363" spans="1:7" x14ac:dyDescent="0.25">
      <c r="A3363" t="str">
        <f t="shared" si="233"/>
        <v>U23-71</v>
      </c>
      <c r="B3363" t="str">
        <f t="shared" si="234"/>
        <v>HDMI_D21</v>
      </c>
      <c r="C3363" t="str">
        <f t="shared" si="235"/>
        <v>U23-HDMI_D21</v>
      </c>
      <c r="D3363" t="str">
        <f t="shared" si="236"/>
        <v>U23-71</v>
      </c>
      <c r="E3363" t="s">
        <v>4055</v>
      </c>
      <c r="F3363">
        <v>71</v>
      </c>
      <c r="G3363" t="s">
        <v>1160</v>
      </c>
    </row>
    <row r="3364" spans="1:7" x14ac:dyDescent="0.25">
      <c r="A3364" t="str">
        <f t="shared" si="233"/>
        <v>U23-72</v>
      </c>
      <c r="B3364" t="str">
        <f t="shared" si="234"/>
        <v>HDMI_D20</v>
      </c>
      <c r="C3364" t="str">
        <f t="shared" si="235"/>
        <v>U23-HDMI_D20</v>
      </c>
      <c r="D3364" t="str">
        <f t="shared" si="236"/>
        <v>U23-72</v>
      </c>
      <c r="E3364" t="s">
        <v>4055</v>
      </c>
      <c r="F3364">
        <v>72</v>
      </c>
      <c r="G3364" t="s">
        <v>1157</v>
      </c>
    </row>
    <row r="3365" spans="1:7" x14ac:dyDescent="0.25">
      <c r="A3365" t="str">
        <f t="shared" si="233"/>
        <v>U23-73</v>
      </c>
      <c r="B3365" t="str">
        <f t="shared" si="234"/>
        <v>HDMI_D19</v>
      </c>
      <c r="C3365" t="str">
        <f t="shared" si="235"/>
        <v>U23-HDMI_D19</v>
      </c>
      <c r="D3365" t="str">
        <f t="shared" si="236"/>
        <v>U23-73</v>
      </c>
      <c r="E3365" t="s">
        <v>4055</v>
      </c>
      <c r="F3365">
        <v>73</v>
      </c>
      <c r="G3365" t="s">
        <v>1151</v>
      </c>
    </row>
    <row r="3366" spans="1:7" x14ac:dyDescent="0.25">
      <c r="A3366" t="str">
        <f t="shared" si="233"/>
        <v>U23-74</v>
      </c>
      <c r="B3366" t="str">
        <f t="shared" si="234"/>
        <v>HDMI_D18</v>
      </c>
      <c r="C3366" t="str">
        <f t="shared" si="235"/>
        <v>U23-HDMI_D18</v>
      </c>
      <c r="D3366" t="str">
        <f t="shared" si="236"/>
        <v>U23-74</v>
      </c>
      <c r="E3366" t="s">
        <v>4055</v>
      </c>
      <c r="F3366">
        <v>74</v>
      </c>
      <c r="G3366" t="s">
        <v>1148</v>
      </c>
    </row>
    <row r="3367" spans="1:7" x14ac:dyDescent="0.25">
      <c r="A3367" t="str">
        <f t="shared" si="233"/>
        <v>U23-75</v>
      </c>
      <c r="B3367" t="str">
        <f t="shared" si="234"/>
        <v>GND</v>
      </c>
      <c r="C3367" t="str">
        <f t="shared" si="235"/>
        <v>U23-GND</v>
      </c>
      <c r="D3367" t="str">
        <f t="shared" si="236"/>
        <v>U23-75</v>
      </c>
      <c r="E3367" t="s">
        <v>4055</v>
      </c>
      <c r="F3367">
        <v>75</v>
      </c>
      <c r="G3367" t="s">
        <v>294</v>
      </c>
    </row>
    <row r="3368" spans="1:7" x14ac:dyDescent="0.25">
      <c r="A3368" t="str">
        <f t="shared" si="233"/>
        <v>U23-76</v>
      </c>
      <c r="B3368" t="str">
        <f t="shared" si="234"/>
        <v>DVDD_HDMI</v>
      </c>
      <c r="C3368" t="str">
        <f t="shared" si="235"/>
        <v>U23-DVDD_HDMI</v>
      </c>
      <c r="D3368" t="str">
        <f t="shared" si="236"/>
        <v>U23-76</v>
      </c>
      <c r="E3368" t="s">
        <v>4055</v>
      </c>
      <c r="F3368">
        <v>76</v>
      </c>
      <c r="G3368" t="s">
        <v>876</v>
      </c>
    </row>
    <row r="3369" spans="1:7" x14ac:dyDescent="0.25">
      <c r="A3369" t="str">
        <f t="shared" si="233"/>
        <v>U23-77</v>
      </c>
      <c r="B3369" t="str">
        <f t="shared" si="234"/>
        <v>DVDD_HDMI</v>
      </c>
      <c r="C3369" t="str">
        <f t="shared" si="235"/>
        <v>U23-DVDD_HDMI</v>
      </c>
      <c r="D3369" t="str">
        <f t="shared" si="236"/>
        <v>U23-77</v>
      </c>
      <c r="E3369" t="s">
        <v>4055</v>
      </c>
      <c r="F3369">
        <v>77</v>
      </c>
      <c r="G3369" t="s">
        <v>876</v>
      </c>
    </row>
    <row r="3370" spans="1:7" x14ac:dyDescent="0.25">
      <c r="A3370" t="str">
        <f t="shared" si="233"/>
        <v>U23-78</v>
      </c>
      <c r="B3370" t="str">
        <f t="shared" si="234"/>
        <v>HDMI_D17</v>
      </c>
      <c r="C3370" t="str">
        <f t="shared" si="235"/>
        <v>U23-HDMI_D17</v>
      </c>
      <c r="D3370" t="str">
        <f t="shared" si="236"/>
        <v>U23-78</v>
      </c>
      <c r="E3370" t="s">
        <v>4055</v>
      </c>
      <c r="F3370">
        <v>78</v>
      </c>
      <c r="G3370" t="s">
        <v>1145</v>
      </c>
    </row>
    <row r="3371" spans="1:7" x14ac:dyDescent="0.25">
      <c r="A3371" t="str">
        <f t="shared" si="233"/>
        <v>U23-79</v>
      </c>
      <c r="B3371" t="str">
        <f t="shared" si="234"/>
        <v>HDMI_CLK</v>
      </c>
      <c r="C3371" t="str">
        <f t="shared" si="235"/>
        <v>U23-HDMI_CLK</v>
      </c>
      <c r="D3371" t="str">
        <f t="shared" si="236"/>
        <v>U23-79</v>
      </c>
      <c r="E3371" t="s">
        <v>4055</v>
      </c>
      <c r="F3371">
        <v>79</v>
      </c>
      <c r="G3371" t="s">
        <v>1115</v>
      </c>
    </row>
    <row r="3372" spans="1:7" x14ac:dyDescent="0.25">
      <c r="A3372" t="str">
        <f t="shared" si="233"/>
        <v>U23-80</v>
      </c>
      <c r="B3372" t="str">
        <f t="shared" si="234"/>
        <v>HDMI_D16</v>
      </c>
      <c r="C3372" t="str">
        <f t="shared" si="235"/>
        <v>U23-HDMI_D16</v>
      </c>
      <c r="D3372" t="str">
        <f t="shared" si="236"/>
        <v>U23-80</v>
      </c>
      <c r="E3372" t="s">
        <v>4055</v>
      </c>
      <c r="F3372">
        <v>80</v>
      </c>
      <c r="G3372" t="s">
        <v>1142</v>
      </c>
    </row>
    <row r="3373" spans="1:7" x14ac:dyDescent="0.25">
      <c r="A3373" t="str">
        <f t="shared" si="233"/>
        <v>U23-81</v>
      </c>
      <c r="B3373" t="str">
        <f t="shared" si="234"/>
        <v>HDMI_D15</v>
      </c>
      <c r="C3373" t="str">
        <f t="shared" si="235"/>
        <v>U23-HDMI_D15</v>
      </c>
      <c r="D3373" t="str">
        <f t="shared" si="236"/>
        <v>U23-81</v>
      </c>
      <c r="E3373" t="s">
        <v>4055</v>
      </c>
      <c r="F3373">
        <v>81</v>
      </c>
      <c r="G3373" t="s">
        <v>1139</v>
      </c>
    </row>
    <row r="3374" spans="1:7" x14ac:dyDescent="0.25">
      <c r="A3374" t="str">
        <f t="shared" si="233"/>
        <v>U23-82</v>
      </c>
      <c r="B3374" t="str">
        <f t="shared" si="234"/>
        <v>HDMI_D14</v>
      </c>
      <c r="C3374" t="str">
        <f t="shared" si="235"/>
        <v>U23-HDMI_D14</v>
      </c>
      <c r="D3374" t="str">
        <f t="shared" si="236"/>
        <v>U23-82</v>
      </c>
      <c r="E3374" t="s">
        <v>4055</v>
      </c>
      <c r="F3374">
        <v>82</v>
      </c>
      <c r="G3374" t="s">
        <v>1136</v>
      </c>
    </row>
    <row r="3375" spans="1:7" x14ac:dyDescent="0.25">
      <c r="A3375" t="str">
        <f t="shared" si="233"/>
        <v>U23-83</v>
      </c>
      <c r="B3375" t="str">
        <f t="shared" si="234"/>
        <v>HDMI_D13</v>
      </c>
      <c r="C3375" t="str">
        <f t="shared" si="235"/>
        <v>U23-HDMI_D13</v>
      </c>
      <c r="D3375" t="str">
        <f t="shared" si="236"/>
        <v>U23-83</v>
      </c>
      <c r="E3375" t="s">
        <v>4055</v>
      </c>
      <c r="F3375">
        <v>83</v>
      </c>
      <c r="G3375" t="s">
        <v>1133</v>
      </c>
    </row>
    <row r="3376" spans="1:7" x14ac:dyDescent="0.25">
      <c r="A3376" t="str">
        <f t="shared" si="233"/>
        <v>U23-84</v>
      </c>
      <c r="B3376" t="str">
        <f t="shared" si="234"/>
        <v>HDMI_D12</v>
      </c>
      <c r="C3376" t="str">
        <f t="shared" si="235"/>
        <v>U23-HDMI_D12</v>
      </c>
      <c r="D3376" t="str">
        <f t="shared" si="236"/>
        <v>U23-84</v>
      </c>
      <c r="E3376" t="s">
        <v>4055</v>
      </c>
      <c r="F3376">
        <v>84</v>
      </c>
      <c r="G3376" t="s">
        <v>1130</v>
      </c>
    </row>
    <row r="3377" spans="1:7" x14ac:dyDescent="0.25">
      <c r="A3377" t="str">
        <f t="shared" si="233"/>
        <v>U23-85</v>
      </c>
      <c r="B3377" t="str">
        <f t="shared" si="234"/>
        <v>HDMI_D11</v>
      </c>
      <c r="C3377" t="str">
        <f t="shared" si="235"/>
        <v>U23-HDMI_D11</v>
      </c>
      <c r="D3377" t="str">
        <f t="shared" si="236"/>
        <v>U23-85</v>
      </c>
      <c r="E3377" t="s">
        <v>4055</v>
      </c>
      <c r="F3377">
        <v>85</v>
      </c>
      <c r="G3377" t="s">
        <v>1127</v>
      </c>
    </row>
    <row r="3378" spans="1:7" x14ac:dyDescent="0.25">
      <c r="A3378" t="str">
        <f t="shared" si="233"/>
        <v>U23-86</v>
      </c>
      <c r="B3378" t="str">
        <f t="shared" si="234"/>
        <v>HDMI_D10</v>
      </c>
      <c r="C3378" t="str">
        <f t="shared" si="235"/>
        <v>U23-HDMI_D10</v>
      </c>
      <c r="D3378" t="str">
        <f t="shared" si="236"/>
        <v>U23-86</v>
      </c>
      <c r="E3378" t="s">
        <v>4055</v>
      </c>
      <c r="F3378">
        <v>86</v>
      </c>
      <c r="G3378" t="s">
        <v>1124</v>
      </c>
    </row>
    <row r="3379" spans="1:7" x14ac:dyDescent="0.25">
      <c r="A3379" t="str">
        <f t="shared" si="233"/>
        <v>U23-87</v>
      </c>
      <c r="B3379" t="str">
        <f t="shared" si="234"/>
        <v>HDMI_D9</v>
      </c>
      <c r="C3379" t="str">
        <f t="shared" si="235"/>
        <v>U23-HDMI_D9</v>
      </c>
      <c r="D3379" t="str">
        <f t="shared" si="236"/>
        <v>U23-87</v>
      </c>
      <c r="E3379" t="s">
        <v>4055</v>
      </c>
      <c r="F3379">
        <v>87</v>
      </c>
      <c r="G3379" t="s">
        <v>1187</v>
      </c>
    </row>
    <row r="3380" spans="1:7" x14ac:dyDescent="0.25">
      <c r="A3380" t="str">
        <f t="shared" si="233"/>
        <v>U23-88</v>
      </c>
      <c r="B3380" t="str">
        <f t="shared" si="234"/>
        <v>HDMI_D8</v>
      </c>
      <c r="C3380" t="str">
        <f t="shared" si="235"/>
        <v>U23-HDMI_D8</v>
      </c>
      <c r="D3380" t="str">
        <f t="shared" si="236"/>
        <v>U23-88</v>
      </c>
      <c r="E3380" t="s">
        <v>4055</v>
      </c>
      <c r="F3380">
        <v>88</v>
      </c>
      <c r="G3380" t="s">
        <v>1184</v>
      </c>
    </row>
    <row r="3381" spans="1:7" x14ac:dyDescent="0.25">
      <c r="A3381" t="str">
        <f t="shared" si="233"/>
        <v>U23-89</v>
      </c>
      <c r="B3381" t="str">
        <f t="shared" si="234"/>
        <v>HDMI_D7</v>
      </c>
      <c r="C3381" t="str">
        <f t="shared" si="235"/>
        <v>U23-HDMI_D7</v>
      </c>
      <c r="D3381" t="str">
        <f t="shared" si="236"/>
        <v>U23-89</v>
      </c>
      <c r="E3381" t="s">
        <v>4055</v>
      </c>
      <c r="F3381">
        <v>89</v>
      </c>
      <c r="G3381" t="s">
        <v>1181</v>
      </c>
    </row>
    <row r="3382" spans="1:7" x14ac:dyDescent="0.25">
      <c r="A3382" t="str">
        <f t="shared" si="233"/>
        <v>U23-90</v>
      </c>
      <c r="B3382" t="str">
        <f t="shared" si="234"/>
        <v>HDMI_D6</v>
      </c>
      <c r="C3382" t="str">
        <f t="shared" si="235"/>
        <v>U23-HDMI_D6</v>
      </c>
      <c r="D3382" t="str">
        <f t="shared" si="236"/>
        <v>U23-90</v>
      </c>
      <c r="E3382" t="s">
        <v>4055</v>
      </c>
      <c r="F3382">
        <v>90</v>
      </c>
      <c r="G3382" t="s">
        <v>1178</v>
      </c>
    </row>
    <row r="3383" spans="1:7" x14ac:dyDescent="0.25">
      <c r="A3383" t="str">
        <f t="shared" si="233"/>
        <v>U23-91</v>
      </c>
      <c r="B3383" t="str">
        <f t="shared" si="234"/>
        <v>HDMI_D5</v>
      </c>
      <c r="C3383" t="str">
        <f t="shared" si="235"/>
        <v>U23-HDMI_D5</v>
      </c>
      <c r="D3383" t="str">
        <f t="shared" si="236"/>
        <v>U23-91</v>
      </c>
      <c r="E3383" t="s">
        <v>4055</v>
      </c>
      <c r="F3383">
        <v>91</v>
      </c>
      <c r="G3383" t="s">
        <v>1175</v>
      </c>
    </row>
    <row r="3384" spans="1:7" x14ac:dyDescent="0.25">
      <c r="A3384" t="str">
        <f t="shared" si="233"/>
        <v>U23-92</v>
      </c>
      <c r="B3384" t="str">
        <f t="shared" si="234"/>
        <v>HDMI_D4</v>
      </c>
      <c r="C3384" t="str">
        <f t="shared" si="235"/>
        <v>U23-HDMI_D4</v>
      </c>
      <c r="D3384" t="str">
        <f t="shared" si="236"/>
        <v>U23-92</v>
      </c>
      <c r="E3384" t="s">
        <v>4055</v>
      </c>
      <c r="F3384">
        <v>92</v>
      </c>
      <c r="G3384" t="s">
        <v>1172</v>
      </c>
    </row>
    <row r="3385" spans="1:7" x14ac:dyDescent="0.25">
      <c r="A3385" t="str">
        <f t="shared" si="233"/>
        <v>U23-93</v>
      </c>
      <c r="B3385" t="str">
        <f t="shared" si="234"/>
        <v>HDMI_D3</v>
      </c>
      <c r="C3385" t="str">
        <f t="shared" si="235"/>
        <v>U23-HDMI_D3</v>
      </c>
      <c r="D3385" t="str">
        <f t="shared" si="236"/>
        <v>U23-93</v>
      </c>
      <c r="E3385" t="s">
        <v>4055</v>
      </c>
      <c r="F3385">
        <v>93</v>
      </c>
      <c r="G3385" t="s">
        <v>1169</v>
      </c>
    </row>
    <row r="3386" spans="1:7" x14ac:dyDescent="0.25">
      <c r="A3386" t="str">
        <f t="shared" si="233"/>
        <v>U23-94</v>
      </c>
      <c r="B3386" t="str">
        <f t="shared" si="234"/>
        <v>HDMI_D2</v>
      </c>
      <c r="C3386" t="str">
        <f t="shared" si="235"/>
        <v>U23-HDMI_D2</v>
      </c>
      <c r="D3386" t="str">
        <f t="shared" si="236"/>
        <v>U23-94</v>
      </c>
      <c r="E3386" t="s">
        <v>4055</v>
      </c>
      <c r="F3386">
        <v>94</v>
      </c>
      <c r="G3386" t="s">
        <v>1154</v>
      </c>
    </row>
    <row r="3387" spans="1:7" x14ac:dyDescent="0.25">
      <c r="A3387" t="str">
        <f t="shared" si="233"/>
        <v>U23-95</v>
      </c>
      <c r="B3387" t="str">
        <f t="shared" si="234"/>
        <v>HDMI_D1</v>
      </c>
      <c r="C3387" t="str">
        <f t="shared" si="235"/>
        <v>U23-HDMI_D1</v>
      </c>
      <c r="D3387" t="str">
        <f t="shared" si="236"/>
        <v>U23-95</v>
      </c>
      <c r="E3387" t="s">
        <v>4055</v>
      </c>
      <c r="F3387">
        <v>95</v>
      </c>
      <c r="G3387" t="s">
        <v>1121</v>
      </c>
    </row>
    <row r="3388" spans="1:7" x14ac:dyDescent="0.25">
      <c r="A3388" t="str">
        <f t="shared" si="233"/>
        <v>U23-96</v>
      </c>
      <c r="B3388" t="str">
        <f t="shared" si="234"/>
        <v>HDMI_D0</v>
      </c>
      <c r="C3388" t="str">
        <f t="shared" si="235"/>
        <v>U23-HDMI_D0</v>
      </c>
      <c r="D3388" t="str">
        <f t="shared" si="236"/>
        <v>U23-96</v>
      </c>
      <c r="E3388" t="s">
        <v>4055</v>
      </c>
      <c r="F3388">
        <v>96</v>
      </c>
      <c r="G3388" t="s">
        <v>1118</v>
      </c>
    </row>
    <row r="3389" spans="1:7" x14ac:dyDescent="0.25">
      <c r="A3389" t="str">
        <f t="shared" si="233"/>
        <v>U23-97</v>
      </c>
      <c r="B3389" t="str">
        <f t="shared" si="234"/>
        <v>HDMI_DE</v>
      </c>
      <c r="C3389" t="str">
        <f t="shared" si="235"/>
        <v>U23-HDMI_DE</v>
      </c>
      <c r="D3389" t="str">
        <f t="shared" si="236"/>
        <v>U23-97</v>
      </c>
      <c r="E3389" t="s">
        <v>4055</v>
      </c>
      <c r="F3389">
        <v>97</v>
      </c>
      <c r="G3389" t="s">
        <v>1190</v>
      </c>
    </row>
    <row r="3390" spans="1:7" x14ac:dyDescent="0.25">
      <c r="A3390" t="str">
        <f t="shared" si="233"/>
        <v>U23-98</v>
      </c>
      <c r="B3390" t="str">
        <f t="shared" si="234"/>
        <v>HDMI_HS</v>
      </c>
      <c r="C3390" t="str">
        <f t="shared" si="235"/>
        <v>U23-HDMI_HS</v>
      </c>
      <c r="D3390" t="str">
        <f t="shared" si="236"/>
        <v>U23-98</v>
      </c>
      <c r="E3390" t="s">
        <v>4055</v>
      </c>
      <c r="F3390">
        <v>98</v>
      </c>
      <c r="G3390" t="s">
        <v>1193</v>
      </c>
    </row>
    <row r="3391" spans="1:7" x14ac:dyDescent="0.25">
      <c r="A3391" t="str">
        <f t="shared" si="233"/>
        <v>U23-99</v>
      </c>
      <c r="B3391" t="str">
        <f t="shared" si="234"/>
        <v>GND</v>
      </c>
      <c r="C3391" t="str">
        <f t="shared" si="235"/>
        <v>U23-GND</v>
      </c>
      <c r="D3391" t="str">
        <f t="shared" si="236"/>
        <v>U23-99</v>
      </c>
      <c r="E3391" t="s">
        <v>4055</v>
      </c>
      <c r="F3391">
        <v>99</v>
      </c>
      <c r="G3391" t="s">
        <v>294</v>
      </c>
    </row>
    <row r="3392" spans="1:7" x14ac:dyDescent="0.25">
      <c r="A3392" t="str">
        <f t="shared" si="233"/>
        <v>U23-100</v>
      </c>
      <c r="B3392" t="str">
        <f t="shared" si="234"/>
        <v>GND</v>
      </c>
      <c r="C3392" t="str">
        <f t="shared" si="235"/>
        <v>U23-GND</v>
      </c>
      <c r="D3392" t="str">
        <f t="shared" si="236"/>
        <v>U23-100</v>
      </c>
      <c r="E3392" t="s">
        <v>4055</v>
      </c>
      <c r="F3392">
        <v>100</v>
      </c>
      <c r="G3392" t="s">
        <v>294</v>
      </c>
    </row>
    <row r="3393" spans="1:7" x14ac:dyDescent="0.25">
      <c r="A3393" t="str">
        <f t="shared" si="233"/>
        <v>U24-1</v>
      </c>
      <c r="B3393" t="str">
        <f t="shared" si="234"/>
        <v>CEC_A</v>
      </c>
      <c r="C3393" t="str">
        <f t="shared" si="235"/>
        <v>U24-CEC_A</v>
      </c>
      <c r="D3393" t="str">
        <f t="shared" si="236"/>
        <v>U24-1</v>
      </c>
      <c r="E3393" t="s">
        <v>4057</v>
      </c>
      <c r="F3393">
        <v>1</v>
      </c>
      <c r="G3393" t="s">
        <v>471</v>
      </c>
    </row>
    <row r="3394" spans="1:7" x14ac:dyDescent="0.25">
      <c r="A3394" t="str">
        <f t="shared" si="233"/>
        <v>U24-2</v>
      </c>
      <c r="B3394" t="str">
        <f t="shared" si="234"/>
        <v>SCL_A</v>
      </c>
      <c r="C3394" t="str">
        <f t="shared" si="235"/>
        <v>U24-SCL_A</v>
      </c>
      <c r="D3394" t="str">
        <f t="shared" si="236"/>
        <v>U24-2</v>
      </c>
      <c r="E3394" t="s">
        <v>4057</v>
      </c>
      <c r="F3394">
        <v>2</v>
      </c>
      <c r="G3394" t="s">
        <v>2014</v>
      </c>
    </row>
    <row r="3395" spans="1:7" x14ac:dyDescent="0.25">
      <c r="A3395" t="str">
        <f t="shared" si="233"/>
        <v>U24-3</v>
      </c>
      <c r="B3395" t="str">
        <f t="shared" si="234"/>
        <v>SDA_A</v>
      </c>
      <c r="C3395" t="str">
        <f t="shared" si="235"/>
        <v>U24-SDA_A</v>
      </c>
      <c r="D3395" t="str">
        <f t="shared" si="236"/>
        <v>U24-3</v>
      </c>
      <c r="E3395" t="s">
        <v>4057</v>
      </c>
      <c r="F3395">
        <v>3</v>
      </c>
      <c r="G3395" t="s">
        <v>2015</v>
      </c>
    </row>
    <row r="3396" spans="1:7" x14ac:dyDescent="0.25">
      <c r="A3396" t="str">
        <f t="shared" si="233"/>
        <v>U24-4</v>
      </c>
      <c r="B3396" t="str">
        <f t="shared" si="234"/>
        <v>HPD_A</v>
      </c>
      <c r="C3396" t="str">
        <f t="shared" si="235"/>
        <v>U24-HPD_A</v>
      </c>
      <c r="D3396" t="str">
        <f t="shared" si="236"/>
        <v>U24-4</v>
      </c>
      <c r="E3396" t="s">
        <v>4057</v>
      </c>
      <c r="F3396">
        <v>4</v>
      </c>
      <c r="G3396" t="s">
        <v>1235</v>
      </c>
    </row>
    <row r="3397" spans="1:7" x14ac:dyDescent="0.25">
      <c r="A3397" t="str">
        <f t="shared" si="233"/>
        <v>U24-5</v>
      </c>
      <c r="B3397" t="str">
        <f t="shared" si="234"/>
        <v>1.8VD</v>
      </c>
      <c r="C3397" t="str">
        <f t="shared" si="235"/>
        <v>U24-1.8VD</v>
      </c>
      <c r="D3397" t="str">
        <f t="shared" si="236"/>
        <v>U24-5</v>
      </c>
      <c r="E3397" t="s">
        <v>4057</v>
      </c>
      <c r="F3397">
        <v>5</v>
      </c>
      <c r="G3397" t="s">
        <v>320</v>
      </c>
    </row>
    <row r="3398" spans="1:7" x14ac:dyDescent="0.25">
      <c r="A3398" t="str">
        <f t="shared" ref="A3398:A3461" si="237">$E3398&amp;"-"&amp;$F3398</f>
        <v>U24-6</v>
      </c>
      <c r="B3398" t="str">
        <f t="shared" ref="B3398:B3461" si="238">IF(OR(E3398=$A$2,E3398=$B$2,E3398=$C$2,E3398=$D$2),"--",G3398)</f>
        <v>GND</v>
      </c>
      <c r="C3398" t="str">
        <f t="shared" ref="C3398:C3461" si="239">$E3398&amp;"-"&amp;$G3398</f>
        <v>U24-GND</v>
      </c>
      <c r="D3398" t="str">
        <f t="shared" ref="D3398:D3461" si="240">A3398</f>
        <v>U24-6</v>
      </c>
      <c r="E3398" t="s">
        <v>4057</v>
      </c>
      <c r="F3398">
        <v>6</v>
      </c>
      <c r="G3398" t="s">
        <v>294</v>
      </c>
    </row>
    <row r="3399" spans="1:7" x14ac:dyDescent="0.25">
      <c r="A3399" t="str">
        <f t="shared" si="237"/>
        <v>U24-7</v>
      </c>
      <c r="B3399" t="str">
        <f t="shared" si="238"/>
        <v>CEC_B</v>
      </c>
      <c r="C3399" t="str">
        <f t="shared" si="239"/>
        <v>U24-CEC_B</v>
      </c>
      <c r="D3399" t="str">
        <f t="shared" si="240"/>
        <v>U24-7</v>
      </c>
      <c r="E3399" t="s">
        <v>4057</v>
      </c>
      <c r="F3399">
        <v>7</v>
      </c>
      <c r="G3399" t="s">
        <v>473</v>
      </c>
    </row>
    <row r="3400" spans="1:7" x14ac:dyDescent="0.25">
      <c r="A3400" t="str">
        <f t="shared" si="237"/>
        <v>U24-8</v>
      </c>
      <c r="B3400" t="str">
        <f t="shared" si="238"/>
        <v>SCL_B</v>
      </c>
      <c r="C3400" t="str">
        <f t="shared" si="239"/>
        <v>U24-SCL_B</v>
      </c>
      <c r="D3400" t="str">
        <f t="shared" si="240"/>
        <v>U24-8</v>
      </c>
      <c r="E3400" t="s">
        <v>4057</v>
      </c>
      <c r="F3400">
        <v>8</v>
      </c>
      <c r="G3400" t="s">
        <v>1799</v>
      </c>
    </row>
    <row r="3401" spans="1:7" x14ac:dyDescent="0.25">
      <c r="A3401" t="str">
        <f t="shared" si="237"/>
        <v>U24-9</v>
      </c>
      <c r="B3401" t="str">
        <f t="shared" si="238"/>
        <v>SDA_B</v>
      </c>
      <c r="C3401" t="str">
        <f t="shared" si="239"/>
        <v>U24-SDA_B</v>
      </c>
      <c r="D3401" t="str">
        <f t="shared" si="240"/>
        <v>U24-9</v>
      </c>
      <c r="E3401" t="s">
        <v>4057</v>
      </c>
      <c r="F3401">
        <v>9</v>
      </c>
      <c r="G3401" t="s">
        <v>1800</v>
      </c>
    </row>
    <row r="3402" spans="1:7" x14ac:dyDescent="0.25">
      <c r="A3402" t="str">
        <f t="shared" si="237"/>
        <v>U24-10</v>
      </c>
      <c r="B3402" t="str">
        <f t="shared" si="238"/>
        <v>HPD_B</v>
      </c>
      <c r="C3402" t="str">
        <f t="shared" si="239"/>
        <v>U24-HPD_B</v>
      </c>
      <c r="D3402" t="str">
        <f t="shared" si="240"/>
        <v>U24-10</v>
      </c>
      <c r="E3402" t="s">
        <v>4057</v>
      </c>
      <c r="F3402">
        <v>10</v>
      </c>
      <c r="G3402" t="s">
        <v>1238</v>
      </c>
    </row>
    <row r="3403" spans="1:7" x14ac:dyDescent="0.25">
      <c r="A3403" t="str">
        <f t="shared" si="237"/>
        <v>U24-11</v>
      </c>
      <c r="B3403" t="str">
        <f t="shared" si="238"/>
        <v>5.0V</v>
      </c>
      <c r="C3403" t="str">
        <f t="shared" si="239"/>
        <v>U24-5.0V</v>
      </c>
      <c r="D3403" t="str">
        <f t="shared" si="240"/>
        <v>U24-11</v>
      </c>
      <c r="E3403" t="s">
        <v>4057</v>
      </c>
      <c r="F3403">
        <v>11</v>
      </c>
      <c r="G3403" t="s">
        <v>371</v>
      </c>
    </row>
    <row r="3404" spans="1:7" x14ac:dyDescent="0.25">
      <c r="A3404" t="str">
        <f t="shared" si="237"/>
        <v>U24-12</v>
      </c>
      <c r="B3404" t="str">
        <f t="shared" si="238"/>
        <v>CT_HPD</v>
      </c>
      <c r="C3404" t="str">
        <f t="shared" si="239"/>
        <v>U24-CT_HPD</v>
      </c>
      <c r="D3404" t="str">
        <f t="shared" si="240"/>
        <v>U24-12</v>
      </c>
      <c r="E3404" t="s">
        <v>4057</v>
      </c>
      <c r="F3404">
        <v>12</v>
      </c>
      <c r="G3404" t="s">
        <v>544</v>
      </c>
    </row>
    <row r="3405" spans="1:7" x14ac:dyDescent="0.25">
      <c r="A3405" t="str">
        <f t="shared" si="237"/>
        <v>U24-13</v>
      </c>
      <c r="B3405" t="str">
        <f t="shared" si="238"/>
        <v>5V_HDMI</v>
      </c>
      <c r="C3405" t="str">
        <f t="shared" si="239"/>
        <v>U24-5V_HDMI</v>
      </c>
      <c r="D3405" t="str">
        <f t="shared" si="240"/>
        <v>U24-13</v>
      </c>
      <c r="E3405" t="s">
        <v>4057</v>
      </c>
      <c r="F3405">
        <v>13</v>
      </c>
      <c r="G3405" t="s">
        <v>385</v>
      </c>
    </row>
    <row r="3406" spans="1:7" x14ac:dyDescent="0.25">
      <c r="A3406" t="str">
        <f t="shared" si="237"/>
        <v>U24-14</v>
      </c>
      <c r="B3406" t="str">
        <f t="shared" si="238"/>
        <v>GND</v>
      </c>
      <c r="C3406" t="str">
        <f t="shared" si="239"/>
        <v>U24-GND</v>
      </c>
      <c r="D3406" t="str">
        <f t="shared" si="240"/>
        <v>U24-14</v>
      </c>
      <c r="E3406" t="s">
        <v>4057</v>
      </c>
      <c r="F3406">
        <v>14</v>
      </c>
      <c r="G3406" t="s">
        <v>294</v>
      </c>
    </row>
    <row r="3407" spans="1:7" x14ac:dyDescent="0.25">
      <c r="A3407" t="str">
        <f t="shared" si="237"/>
        <v>U24-15</v>
      </c>
      <c r="B3407" t="str">
        <f t="shared" si="238"/>
        <v>HDMI_TXC_N</v>
      </c>
      <c r="C3407" t="str">
        <f t="shared" si="239"/>
        <v>U24-HDMI_TXC_N</v>
      </c>
      <c r="D3407" t="str">
        <f t="shared" si="240"/>
        <v>U24-15</v>
      </c>
      <c r="E3407" t="s">
        <v>4057</v>
      </c>
      <c r="F3407">
        <v>15</v>
      </c>
      <c r="G3407" t="s">
        <v>1226</v>
      </c>
    </row>
    <row r="3408" spans="1:7" x14ac:dyDescent="0.25">
      <c r="A3408" t="str">
        <f t="shared" si="237"/>
        <v>U24-16</v>
      </c>
      <c r="B3408" t="str">
        <f t="shared" si="238"/>
        <v>HDMI_TXC_P</v>
      </c>
      <c r="C3408" t="str">
        <f t="shared" si="239"/>
        <v>U24-HDMI_TXC_P</v>
      </c>
      <c r="D3408" t="str">
        <f t="shared" si="240"/>
        <v>U24-16</v>
      </c>
      <c r="E3408" t="s">
        <v>4057</v>
      </c>
      <c r="F3408">
        <v>16</v>
      </c>
      <c r="G3408" t="s">
        <v>1229</v>
      </c>
    </row>
    <row r="3409" spans="1:7" x14ac:dyDescent="0.25">
      <c r="A3409" t="str">
        <f t="shared" si="237"/>
        <v>U24-17</v>
      </c>
      <c r="B3409" t="str">
        <f t="shared" si="238"/>
        <v>HDMI_TX0_N</v>
      </c>
      <c r="C3409" t="str">
        <f t="shared" si="239"/>
        <v>U24-HDMI_TX0_N</v>
      </c>
      <c r="D3409" t="str">
        <f t="shared" si="240"/>
        <v>U24-17</v>
      </c>
      <c r="E3409" t="s">
        <v>4057</v>
      </c>
      <c r="F3409">
        <v>17</v>
      </c>
      <c r="G3409" t="s">
        <v>1208</v>
      </c>
    </row>
    <row r="3410" spans="1:7" x14ac:dyDescent="0.25">
      <c r="A3410" t="str">
        <f t="shared" si="237"/>
        <v>U24-18</v>
      </c>
      <c r="B3410" t="str">
        <f t="shared" si="238"/>
        <v>HDMI_TX0_P</v>
      </c>
      <c r="C3410" t="str">
        <f t="shared" si="239"/>
        <v>U24-HDMI_TX0_P</v>
      </c>
      <c r="D3410" t="str">
        <f t="shared" si="240"/>
        <v>U24-18</v>
      </c>
      <c r="E3410" t="s">
        <v>4057</v>
      </c>
      <c r="F3410">
        <v>18</v>
      </c>
      <c r="G3410" t="s">
        <v>1211</v>
      </c>
    </row>
    <row r="3411" spans="1:7" x14ac:dyDescent="0.25">
      <c r="A3411" t="str">
        <f t="shared" si="237"/>
        <v>U24-19</v>
      </c>
      <c r="B3411" t="str">
        <f t="shared" si="238"/>
        <v>GND</v>
      </c>
      <c r="C3411" t="str">
        <f t="shared" si="239"/>
        <v>U24-GND</v>
      </c>
      <c r="D3411" t="str">
        <f t="shared" si="240"/>
        <v>U24-19</v>
      </c>
      <c r="E3411" t="s">
        <v>4057</v>
      </c>
      <c r="F3411">
        <v>19</v>
      </c>
      <c r="G3411" t="s">
        <v>294</v>
      </c>
    </row>
    <row r="3412" spans="1:7" x14ac:dyDescent="0.25">
      <c r="A3412" t="str">
        <f t="shared" si="237"/>
        <v>U24-20</v>
      </c>
      <c r="B3412" t="str">
        <f t="shared" si="238"/>
        <v>HDMI_TX1_N</v>
      </c>
      <c r="C3412" t="str">
        <f t="shared" si="239"/>
        <v>U24-HDMI_TX1_N</v>
      </c>
      <c r="D3412" t="str">
        <f t="shared" si="240"/>
        <v>U24-20</v>
      </c>
      <c r="E3412" t="s">
        <v>4057</v>
      </c>
      <c r="F3412">
        <v>20</v>
      </c>
      <c r="G3412" t="s">
        <v>1214</v>
      </c>
    </row>
    <row r="3413" spans="1:7" x14ac:dyDescent="0.25">
      <c r="A3413" t="str">
        <f t="shared" si="237"/>
        <v>U24-21</v>
      </c>
      <c r="B3413" t="str">
        <f t="shared" si="238"/>
        <v>HDMI_TX1_P</v>
      </c>
      <c r="C3413" t="str">
        <f t="shared" si="239"/>
        <v>U24-HDMI_TX1_P</v>
      </c>
      <c r="D3413" t="str">
        <f t="shared" si="240"/>
        <v>U24-21</v>
      </c>
      <c r="E3413" t="s">
        <v>4057</v>
      </c>
      <c r="F3413">
        <v>21</v>
      </c>
      <c r="G3413" t="s">
        <v>1217</v>
      </c>
    </row>
    <row r="3414" spans="1:7" x14ac:dyDescent="0.25">
      <c r="A3414" t="str">
        <f t="shared" si="237"/>
        <v>U24-22</v>
      </c>
      <c r="B3414" t="str">
        <f t="shared" si="238"/>
        <v>HDMI_TX2_N</v>
      </c>
      <c r="C3414" t="str">
        <f t="shared" si="239"/>
        <v>U24-HDMI_TX2_N</v>
      </c>
      <c r="D3414" t="str">
        <f t="shared" si="240"/>
        <v>U24-22</v>
      </c>
      <c r="E3414" t="s">
        <v>4057</v>
      </c>
      <c r="F3414">
        <v>22</v>
      </c>
      <c r="G3414" t="s">
        <v>1220</v>
      </c>
    </row>
    <row r="3415" spans="1:7" x14ac:dyDescent="0.25">
      <c r="A3415" t="str">
        <f t="shared" si="237"/>
        <v>U24-23</v>
      </c>
      <c r="B3415" t="str">
        <f t="shared" si="238"/>
        <v>HDMI_TX2_P</v>
      </c>
      <c r="C3415" t="str">
        <f t="shared" si="239"/>
        <v>U24-HDMI_TX2_P</v>
      </c>
      <c r="D3415" t="str">
        <f t="shared" si="240"/>
        <v>U24-23</v>
      </c>
      <c r="E3415" t="s">
        <v>4057</v>
      </c>
      <c r="F3415">
        <v>23</v>
      </c>
      <c r="G3415" t="s">
        <v>1223</v>
      </c>
    </row>
    <row r="3416" spans="1:7" x14ac:dyDescent="0.25">
      <c r="A3416" t="str">
        <f t="shared" si="237"/>
        <v>U24-24</v>
      </c>
      <c r="B3416" t="str">
        <f t="shared" si="238"/>
        <v>1.8VD</v>
      </c>
      <c r="C3416" t="str">
        <f t="shared" si="239"/>
        <v>U24-1.8VD</v>
      </c>
      <c r="D3416" t="str">
        <f t="shared" si="240"/>
        <v>U24-24</v>
      </c>
      <c r="E3416" t="s">
        <v>4057</v>
      </c>
      <c r="F3416">
        <v>24</v>
      </c>
      <c r="G3416" t="s">
        <v>320</v>
      </c>
    </row>
    <row r="3417" spans="1:7" x14ac:dyDescent="0.25">
      <c r="A3417" t="str">
        <f t="shared" si="237"/>
        <v>U25-1</v>
      </c>
      <c r="B3417" t="str">
        <f t="shared" si="238"/>
        <v>GND</v>
      </c>
      <c r="C3417" t="str">
        <f t="shared" si="239"/>
        <v>U25-GND</v>
      </c>
      <c r="D3417" t="str">
        <f t="shared" si="240"/>
        <v>U25-1</v>
      </c>
      <c r="E3417" t="s">
        <v>4058</v>
      </c>
      <c r="F3417">
        <v>1</v>
      </c>
      <c r="G3417" t="s">
        <v>294</v>
      </c>
    </row>
    <row r="3418" spans="1:7" x14ac:dyDescent="0.25">
      <c r="A3418" t="str">
        <f t="shared" si="237"/>
        <v>U25-2</v>
      </c>
      <c r="B3418" t="str">
        <f t="shared" si="238"/>
        <v>USB_D4_P</v>
      </c>
      <c r="C3418" t="str">
        <f t="shared" si="239"/>
        <v>U25-USB_D4_P</v>
      </c>
      <c r="D3418" t="str">
        <f t="shared" si="240"/>
        <v>U25-2</v>
      </c>
      <c r="E3418" t="s">
        <v>4058</v>
      </c>
      <c r="F3418">
        <v>2</v>
      </c>
      <c r="G3418" t="s">
        <v>1821</v>
      </c>
    </row>
    <row r="3419" spans="1:7" x14ac:dyDescent="0.25">
      <c r="A3419" t="str">
        <f t="shared" si="237"/>
        <v>U25-3</v>
      </c>
      <c r="B3419" t="str">
        <f t="shared" si="238"/>
        <v>USB_D4_N</v>
      </c>
      <c r="C3419" t="str">
        <f t="shared" si="239"/>
        <v>U25-USB_D4_N</v>
      </c>
      <c r="D3419" t="str">
        <f t="shared" si="240"/>
        <v>U25-3</v>
      </c>
      <c r="E3419" t="s">
        <v>4058</v>
      </c>
      <c r="F3419">
        <v>3</v>
      </c>
      <c r="G3419" t="s">
        <v>1819</v>
      </c>
    </row>
    <row r="3420" spans="1:7" x14ac:dyDescent="0.25">
      <c r="A3420" t="str">
        <f t="shared" si="237"/>
        <v>U25-4</v>
      </c>
      <c r="B3420" t="str">
        <f t="shared" si="238"/>
        <v>VBUS4</v>
      </c>
      <c r="C3420" t="str">
        <f t="shared" si="239"/>
        <v>U25-VBUS4</v>
      </c>
      <c r="D3420" t="str">
        <f t="shared" si="240"/>
        <v>U25-4</v>
      </c>
      <c r="E3420" t="s">
        <v>4058</v>
      </c>
      <c r="F3420">
        <v>4</v>
      </c>
      <c r="G3420" t="s">
        <v>1817</v>
      </c>
    </row>
    <row r="3421" spans="1:7" x14ac:dyDescent="0.25">
      <c r="A3421" t="str">
        <f t="shared" si="237"/>
        <v>U26-1</v>
      </c>
      <c r="B3421" t="str">
        <f t="shared" si="238"/>
        <v>0V8SENSE_N</v>
      </c>
      <c r="C3421" t="str">
        <f t="shared" si="239"/>
        <v>U26-0V8SENSE_N</v>
      </c>
      <c r="D3421" t="str">
        <f t="shared" si="240"/>
        <v>U26-1</v>
      </c>
      <c r="E3421" t="s">
        <v>4059</v>
      </c>
      <c r="F3421">
        <v>1</v>
      </c>
      <c r="G3421" t="s">
        <v>301</v>
      </c>
    </row>
    <row r="3422" spans="1:7" x14ac:dyDescent="0.25">
      <c r="A3422" t="str">
        <f t="shared" si="237"/>
        <v>U26-2</v>
      </c>
      <c r="B3422" t="str">
        <f t="shared" si="238"/>
        <v>0V8SENSE_P</v>
      </c>
      <c r="C3422" t="str">
        <f t="shared" si="239"/>
        <v>U26-0V8SENSE_P</v>
      </c>
      <c r="D3422" t="str">
        <f t="shared" si="240"/>
        <v>U26-2</v>
      </c>
      <c r="E3422" t="s">
        <v>4059</v>
      </c>
      <c r="F3422">
        <v>2</v>
      </c>
      <c r="G3422" t="s">
        <v>303</v>
      </c>
    </row>
    <row r="3423" spans="1:7" x14ac:dyDescent="0.25">
      <c r="A3423" t="str">
        <f t="shared" si="237"/>
        <v>U26-3</v>
      </c>
      <c r="B3423" t="str">
        <f t="shared" si="238"/>
        <v>GND</v>
      </c>
      <c r="C3423" t="str">
        <f t="shared" si="239"/>
        <v>U26-GND</v>
      </c>
      <c r="D3423" t="str">
        <f t="shared" si="240"/>
        <v>U26-3</v>
      </c>
      <c r="E3423" t="s">
        <v>4059</v>
      </c>
      <c r="F3423">
        <v>3</v>
      </c>
      <c r="G3423" t="s">
        <v>294</v>
      </c>
    </row>
    <row r="3424" spans="1:7" x14ac:dyDescent="0.25">
      <c r="A3424" t="str">
        <f t="shared" si="237"/>
        <v>U26-4</v>
      </c>
      <c r="B3424" t="str">
        <f t="shared" si="238"/>
        <v>NetC606_1</v>
      </c>
      <c r="C3424" t="str">
        <f t="shared" si="239"/>
        <v>U26-NetC606_1</v>
      </c>
      <c r="D3424" t="str">
        <f t="shared" si="240"/>
        <v>U26-4</v>
      </c>
      <c r="E3424" t="s">
        <v>4059</v>
      </c>
      <c r="F3424">
        <v>4</v>
      </c>
      <c r="G3424" t="s">
        <v>1745</v>
      </c>
    </row>
    <row r="3425" spans="1:7" x14ac:dyDescent="0.25">
      <c r="A3425" t="str">
        <f t="shared" si="237"/>
        <v>U26-5</v>
      </c>
      <c r="B3425" t="str">
        <f t="shared" si="238"/>
        <v>NetC607_1</v>
      </c>
      <c r="C3425" t="str">
        <f t="shared" si="239"/>
        <v>U26-NetC607_1</v>
      </c>
      <c r="D3425" t="str">
        <f t="shared" si="240"/>
        <v>U26-5</v>
      </c>
      <c r="E3425" t="s">
        <v>4059</v>
      </c>
      <c r="F3425">
        <v>5</v>
      </c>
      <c r="G3425" t="s">
        <v>1746</v>
      </c>
    </row>
    <row r="3426" spans="1:7" x14ac:dyDescent="0.25">
      <c r="A3426" t="str">
        <f t="shared" si="237"/>
        <v>U26-6</v>
      </c>
      <c r="B3426" t="str">
        <f t="shared" si="238"/>
        <v>INTVCC_2</v>
      </c>
      <c r="C3426" t="str">
        <f t="shared" si="239"/>
        <v>U26-INTVCC_2</v>
      </c>
      <c r="D3426" t="str">
        <f t="shared" si="240"/>
        <v>U26-6</v>
      </c>
      <c r="E3426" t="s">
        <v>4059</v>
      </c>
      <c r="F3426">
        <v>6</v>
      </c>
      <c r="G3426" t="s">
        <v>1274</v>
      </c>
    </row>
    <row r="3427" spans="1:7" x14ac:dyDescent="0.25">
      <c r="A3427" t="str">
        <f t="shared" si="237"/>
        <v>U26-7</v>
      </c>
      <c r="B3427" t="str">
        <f t="shared" si="238"/>
        <v>NetC489_1</v>
      </c>
      <c r="C3427" t="str">
        <f t="shared" si="239"/>
        <v>U26-NetC489_1</v>
      </c>
      <c r="D3427" t="str">
        <f t="shared" si="240"/>
        <v>U26-7</v>
      </c>
      <c r="E3427" t="s">
        <v>4059</v>
      </c>
      <c r="F3427">
        <v>7</v>
      </c>
      <c r="G3427" t="s">
        <v>1738</v>
      </c>
    </row>
    <row r="3428" spans="1:7" x14ac:dyDescent="0.25">
      <c r="A3428" t="str">
        <f t="shared" si="237"/>
        <v>U26-8</v>
      </c>
      <c r="B3428" t="str">
        <f t="shared" si="238"/>
        <v>NetR73_1</v>
      </c>
      <c r="C3428" t="str">
        <f t="shared" si="239"/>
        <v>U26-NetR73_1</v>
      </c>
      <c r="D3428" t="str">
        <f t="shared" si="240"/>
        <v>U26-8</v>
      </c>
      <c r="E3428" t="s">
        <v>4059</v>
      </c>
      <c r="F3428">
        <v>8</v>
      </c>
      <c r="G3428" t="s">
        <v>1893</v>
      </c>
    </row>
    <row r="3429" spans="1:7" x14ac:dyDescent="0.25">
      <c r="A3429" t="str">
        <f t="shared" si="237"/>
        <v>U26-9</v>
      </c>
      <c r="B3429" t="str">
        <f t="shared" si="238"/>
        <v>NetR75_1</v>
      </c>
      <c r="C3429" t="str">
        <f t="shared" si="239"/>
        <v>U26-NetR75_1</v>
      </c>
      <c r="D3429" t="str">
        <f t="shared" si="240"/>
        <v>U26-9</v>
      </c>
      <c r="E3429" t="s">
        <v>4059</v>
      </c>
      <c r="F3429">
        <v>9</v>
      </c>
      <c r="G3429" t="s">
        <v>1895</v>
      </c>
    </row>
    <row r="3430" spans="1:7" x14ac:dyDescent="0.25">
      <c r="A3430" t="str">
        <f t="shared" si="237"/>
        <v>U26-10</v>
      </c>
      <c r="B3430" t="str">
        <f t="shared" si="238"/>
        <v>NetR102_1</v>
      </c>
      <c r="C3430" t="str">
        <f t="shared" si="239"/>
        <v>U26-NetR102_1</v>
      </c>
      <c r="D3430" t="str">
        <f t="shared" si="240"/>
        <v>U26-10</v>
      </c>
      <c r="E3430" t="s">
        <v>4059</v>
      </c>
      <c r="F3430">
        <v>10</v>
      </c>
      <c r="G3430" t="s">
        <v>1807</v>
      </c>
    </row>
    <row r="3431" spans="1:7" x14ac:dyDescent="0.25">
      <c r="A3431" t="str">
        <f t="shared" si="237"/>
        <v>U26-11</v>
      </c>
      <c r="B3431" t="str">
        <f t="shared" si="238"/>
        <v>1VSENSE_P</v>
      </c>
      <c r="C3431" t="str">
        <f t="shared" si="239"/>
        <v>U26-1VSENSE_P</v>
      </c>
      <c r="D3431" t="str">
        <f t="shared" si="240"/>
        <v>U26-11</v>
      </c>
      <c r="E3431" t="s">
        <v>4059</v>
      </c>
      <c r="F3431">
        <v>11</v>
      </c>
      <c r="G3431" t="s">
        <v>348</v>
      </c>
    </row>
    <row r="3432" spans="1:7" x14ac:dyDescent="0.25">
      <c r="A3432" t="str">
        <f t="shared" si="237"/>
        <v>U26-12</v>
      </c>
      <c r="B3432" t="str">
        <f t="shared" si="238"/>
        <v>1VSENSE_N</v>
      </c>
      <c r="C3432" t="str">
        <f t="shared" si="239"/>
        <v>U26-1VSENSE_N</v>
      </c>
      <c r="D3432" t="str">
        <f t="shared" si="240"/>
        <v>U26-12</v>
      </c>
      <c r="E3432" t="s">
        <v>4059</v>
      </c>
      <c r="F3432">
        <v>12</v>
      </c>
      <c r="G3432" t="s">
        <v>346</v>
      </c>
    </row>
    <row r="3433" spans="1:7" x14ac:dyDescent="0.25">
      <c r="A3433" t="str">
        <f t="shared" si="237"/>
        <v>U26-13</v>
      </c>
      <c r="B3433" t="str">
        <f t="shared" si="238"/>
        <v>NetC235_2</v>
      </c>
      <c r="C3433" t="str">
        <f t="shared" si="239"/>
        <v>U26-NetC235_2</v>
      </c>
      <c r="D3433" t="str">
        <f t="shared" si="240"/>
        <v>U26-13</v>
      </c>
      <c r="E3433" t="s">
        <v>4059</v>
      </c>
      <c r="F3433">
        <v>13</v>
      </c>
      <c r="G3433" t="s">
        <v>1667</v>
      </c>
    </row>
    <row r="3434" spans="1:7" x14ac:dyDescent="0.25">
      <c r="A3434" t="str">
        <f t="shared" si="237"/>
        <v>U26-14</v>
      </c>
      <c r="B3434" t="str">
        <f t="shared" si="238"/>
        <v>GND</v>
      </c>
      <c r="C3434" t="str">
        <f t="shared" si="239"/>
        <v>U26-GND</v>
      </c>
      <c r="D3434" t="str">
        <f t="shared" si="240"/>
        <v>U26-14</v>
      </c>
      <c r="E3434" t="s">
        <v>4059</v>
      </c>
      <c r="F3434">
        <v>14</v>
      </c>
      <c r="G3434" t="s">
        <v>294</v>
      </c>
    </row>
    <row r="3435" spans="1:7" x14ac:dyDescent="0.25">
      <c r="A3435" t="str">
        <f t="shared" si="237"/>
        <v>U26-15</v>
      </c>
      <c r="B3435" t="str">
        <f t="shared" si="238"/>
        <v>12.0V</v>
      </c>
      <c r="C3435" t="str">
        <f t="shared" si="239"/>
        <v>U26-12.0V</v>
      </c>
      <c r="D3435" t="str">
        <f t="shared" si="240"/>
        <v>U26-15</v>
      </c>
      <c r="E3435" t="s">
        <v>4059</v>
      </c>
      <c r="F3435">
        <v>15</v>
      </c>
      <c r="G3435" t="s">
        <v>325</v>
      </c>
    </row>
    <row r="3436" spans="1:7" x14ac:dyDescent="0.25">
      <c r="A3436" t="str">
        <f t="shared" si="237"/>
        <v>U26-16</v>
      </c>
      <c r="B3436" t="str">
        <f t="shared" si="238"/>
        <v>NetC235_1</v>
      </c>
      <c r="C3436" t="str">
        <f t="shared" si="239"/>
        <v>U26-NetC235_1</v>
      </c>
      <c r="D3436" t="str">
        <f t="shared" si="240"/>
        <v>U26-16</v>
      </c>
      <c r="E3436" t="s">
        <v>4059</v>
      </c>
      <c r="F3436">
        <v>16</v>
      </c>
      <c r="G3436" t="s">
        <v>1665</v>
      </c>
    </row>
    <row r="3437" spans="1:7" x14ac:dyDescent="0.25">
      <c r="A3437" t="str">
        <f t="shared" si="237"/>
        <v>U26-17</v>
      </c>
      <c r="B3437" t="str">
        <f t="shared" si="238"/>
        <v>NetC235_1</v>
      </c>
      <c r="C3437" t="str">
        <f t="shared" si="239"/>
        <v>U26-NetC235_1</v>
      </c>
      <c r="D3437" t="str">
        <f t="shared" si="240"/>
        <v>U26-17</v>
      </c>
      <c r="E3437" t="s">
        <v>4059</v>
      </c>
      <c r="F3437">
        <v>17</v>
      </c>
      <c r="G3437" t="s">
        <v>1665</v>
      </c>
    </row>
    <row r="3438" spans="1:7" x14ac:dyDescent="0.25">
      <c r="A3438" t="str">
        <f t="shared" si="237"/>
        <v>U26-18</v>
      </c>
      <c r="B3438" t="str">
        <f t="shared" si="238"/>
        <v>12.0V</v>
      </c>
      <c r="C3438" t="str">
        <f t="shared" si="239"/>
        <v>U26-12.0V</v>
      </c>
      <c r="D3438" t="str">
        <f t="shared" si="240"/>
        <v>U26-18</v>
      </c>
      <c r="E3438" t="s">
        <v>4059</v>
      </c>
      <c r="F3438">
        <v>18</v>
      </c>
      <c r="G3438" t="s">
        <v>325</v>
      </c>
    </row>
    <row r="3439" spans="1:7" x14ac:dyDescent="0.25">
      <c r="A3439" t="str">
        <f t="shared" si="237"/>
        <v>U26-19</v>
      </c>
      <c r="B3439" t="str">
        <f t="shared" si="238"/>
        <v>GND</v>
      </c>
      <c r="C3439" t="str">
        <f t="shared" si="239"/>
        <v>U26-GND</v>
      </c>
      <c r="D3439" t="str">
        <f t="shared" si="240"/>
        <v>U26-19</v>
      </c>
      <c r="E3439" t="s">
        <v>4059</v>
      </c>
      <c r="F3439">
        <v>19</v>
      </c>
      <c r="G3439" t="s">
        <v>294</v>
      </c>
    </row>
    <row r="3440" spans="1:7" x14ac:dyDescent="0.25">
      <c r="A3440" t="str">
        <f t="shared" si="237"/>
        <v>U26-20</v>
      </c>
      <c r="B3440" t="str">
        <f t="shared" si="238"/>
        <v>DRVCC_1</v>
      </c>
      <c r="C3440" t="str">
        <f t="shared" si="239"/>
        <v>U26-DRVCC_1</v>
      </c>
      <c r="D3440" t="str">
        <f t="shared" si="240"/>
        <v>U26-20</v>
      </c>
      <c r="E3440" t="s">
        <v>4059</v>
      </c>
      <c r="F3440">
        <v>20</v>
      </c>
      <c r="G3440" t="s">
        <v>867</v>
      </c>
    </row>
    <row r="3441" spans="1:7" x14ac:dyDescent="0.25">
      <c r="A3441" t="str">
        <f t="shared" si="237"/>
        <v>U26-21</v>
      </c>
      <c r="B3441" t="str">
        <f t="shared" si="238"/>
        <v>NetC200_1</v>
      </c>
      <c r="C3441" t="str">
        <f t="shared" si="239"/>
        <v>U26-NetC200_1</v>
      </c>
      <c r="D3441" t="str">
        <f t="shared" si="240"/>
        <v>U26-21</v>
      </c>
      <c r="E3441" t="s">
        <v>4059</v>
      </c>
      <c r="F3441">
        <v>21</v>
      </c>
      <c r="G3441" t="s">
        <v>1635</v>
      </c>
    </row>
    <row r="3442" spans="1:7" x14ac:dyDescent="0.25">
      <c r="A3442" t="str">
        <f t="shared" si="237"/>
        <v>U26-22</v>
      </c>
      <c r="B3442" t="str">
        <f t="shared" si="238"/>
        <v>NetR98_1</v>
      </c>
      <c r="C3442" t="str">
        <f t="shared" si="239"/>
        <v>U26-NetR98_1</v>
      </c>
      <c r="D3442" t="str">
        <f t="shared" si="240"/>
        <v>U26-22</v>
      </c>
      <c r="E3442" t="s">
        <v>4059</v>
      </c>
      <c r="F3442">
        <v>22</v>
      </c>
      <c r="G3442" t="s">
        <v>1911</v>
      </c>
    </row>
    <row r="3443" spans="1:7" x14ac:dyDescent="0.25">
      <c r="A3443" t="str">
        <f t="shared" si="237"/>
        <v>U26-23</v>
      </c>
      <c r="B3443" t="str">
        <f t="shared" si="238"/>
        <v>EN_GROUP0</v>
      </c>
      <c r="C3443" t="str">
        <f t="shared" si="239"/>
        <v>U26-EN_GROUP0</v>
      </c>
      <c r="D3443" t="str">
        <f t="shared" si="240"/>
        <v>U26-23</v>
      </c>
      <c r="E3443" t="s">
        <v>4059</v>
      </c>
      <c r="F3443">
        <v>23</v>
      </c>
      <c r="G3443" t="s">
        <v>894</v>
      </c>
    </row>
    <row r="3444" spans="1:7" x14ac:dyDescent="0.25">
      <c r="A3444" t="str">
        <f t="shared" si="237"/>
        <v>U26-24</v>
      </c>
      <c r="B3444" t="str">
        <f t="shared" si="238"/>
        <v>EN_GROUP0</v>
      </c>
      <c r="C3444" t="str">
        <f t="shared" si="239"/>
        <v>U26-EN_GROUP0</v>
      </c>
      <c r="D3444" t="str">
        <f t="shared" si="240"/>
        <v>U26-24</v>
      </c>
      <c r="E3444" t="s">
        <v>4059</v>
      </c>
      <c r="F3444">
        <v>24</v>
      </c>
      <c r="G3444" t="s">
        <v>894</v>
      </c>
    </row>
    <row r="3445" spans="1:7" x14ac:dyDescent="0.25">
      <c r="A3445" t="str">
        <f t="shared" si="237"/>
        <v>U26-25</v>
      </c>
      <c r="B3445" t="str">
        <f t="shared" si="238"/>
        <v>NetR96_2</v>
      </c>
      <c r="C3445" t="str">
        <f t="shared" si="239"/>
        <v>U26-NetR96_2</v>
      </c>
      <c r="D3445" t="str">
        <f t="shared" si="240"/>
        <v>U26-25</v>
      </c>
      <c r="E3445" t="s">
        <v>4059</v>
      </c>
      <c r="F3445">
        <v>25</v>
      </c>
      <c r="G3445" t="s">
        <v>1910</v>
      </c>
    </row>
    <row r="3446" spans="1:7" x14ac:dyDescent="0.25">
      <c r="A3446" t="str">
        <f t="shared" si="237"/>
        <v>U26-26</v>
      </c>
      <c r="B3446" t="str">
        <f t="shared" si="238"/>
        <v>NetR91_2</v>
      </c>
      <c r="C3446" t="str">
        <f t="shared" si="239"/>
        <v>U26-NetR91_2</v>
      </c>
      <c r="D3446" t="str">
        <f t="shared" si="240"/>
        <v>U26-26</v>
      </c>
      <c r="E3446" t="s">
        <v>4059</v>
      </c>
      <c r="F3446">
        <v>26</v>
      </c>
      <c r="G3446" t="s">
        <v>1908</v>
      </c>
    </row>
    <row r="3447" spans="1:7" x14ac:dyDescent="0.25">
      <c r="A3447" t="str">
        <f t="shared" si="237"/>
        <v>U26-27</v>
      </c>
      <c r="B3447" t="str">
        <f t="shared" si="238"/>
        <v>FAULT_1</v>
      </c>
      <c r="C3447" t="str">
        <f t="shared" si="239"/>
        <v>U26-FAULT_1</v>
      </c>
      <c r="D3447" t="str">
        <f t="shared" si="240"/>
        <v>U26-27</v>
      </c>
      <c r="E3447" t="s">
        <v>4059</v>
      </c>
      <c r="F3447">
        <v>27</v>
      </c>
      <c r="G3447" t="s">
        <v>983</v>
      </c>
    </row>
    <row r="3448" spans="1:7" x14ac:dyDescent="0.25">
      <c r="A3448" t="str">
        <f t="shared" si="237"/>
        <v>U26-28</v>
      </c>
      <c r="B3448" t="str">
        <f t="shared" si="238"/>
        <v>FAULT_1</v>
      </c>
      <c r="C3448" t="str">
        <f t="shared" si="239"/>
        <v>U26-FAULT_1</v>
      </c>
      <c r="D3448" t="str">
        <f t="shared" si="240"/>
        <v>U26-28</v>
      </c>
      <c r="E3448" t="s">
        <v>4059</v>
      </c>
      <c r="F3448">
        <v>28</v>
      </c>
      <c r="G3448" t="s">
        <v>983</v>
      </c>
    </row>
    <row r="3449" spans="1:7" x14ac:dyDescent="0.25">
      <c r="A3449" t="str">
        <f t="shared" si="237"/>
        <v>U26-29</v>
      </c>
      <c r="B3449" t="str">
        <f t="shared" si="238"/>
        <v>ALERT_DCDC</v>
      </c>
      <c r="C3449" t="str">
        <f t="shared" si="239"/>
        <v>U26-ALERT_DCDC</v>
      </c>
      <c r="D3449" t="str">
        <f t="shared" si="240"/>
        <v>U26-29</v>
      </c>
      <c r="E3449" t="s">
        <v>4059</v>
      </c>
      <c r="F3449">
        <v>29</v>
      </c>
      <c r="G3449" t="s">
        <v>428</v>
      </c>
    </row>
    <row r="3450" spans="1:7" x14ac:dyDescent="0.25">
      <c r="A3450" t="str">
        <f t="shared" si="237"/>
        <v>U26-30</v>
      </c>
      <c r="B3450" t="str">
        <f t="shared" si="238"/>
        <v>SCL_DCDC</v>
      </c>
      <c r="C3450" t="str">
        <f t="shared" si="239"/>
        <v>U26-SCL_DCDC</v>
      </c>
      <c r="D3450" t="str">
        <f t="shared" si="240"/>
        <v>U26-30</v>
      </c>
      <c r="E3450" t="s">
        <v>4059</v>
      </c>
      <c r="F3450">
        <v>30</v>
      </c>
      <c r="G3450" t="s">
        <v>1779</v>
      </c>
    </row>
    <row r="3451" spans="1:7" x14ac:dyDescent="0.25">
      <c r="A3451" t="str">
        <f t="shared" si="237"/>
        <v>U26-31</v>
      </c>
      <c r="B3451" t="str">
        <f t="shared" si="238"/>
        <v>SDA_DCDC</v>
      </c>
      <c r="C3451" t="str">
        <f t="shared" si="239"/>
        <v>U26-SDA_DCDC</v>
      </c>
      <c r="D3451" t="str">
        <f t="shared" si="240"/>
        <v>U26-31</v>
      </c>
      <c r="E3451" t="s">
        <v>4059</v>
      </c>
      <c r="F3451">
        <v>31</v>
      </c>
      <c r="G3451" t="s">
        <v>1776</v>
      </c>
    </row>
    <row r="3452" spans="1:7" x14ac:dyDescent="0.25">
      <c r="A3452" t="str">
        <f t="shared" si="237"/>
        <v>U26-32</v>
      </c>
      <c r="B3452" t="str">
        <f t="shared" si="238"/>
        <v>PG_GROUP0</v>
      </c>
      <c r="C3452" t="str">
        <f t="shared" si="239"/>
        <v>U26-PG_GROUP0</v>
      </c>
      <c r="D3452" t="str">
        <f t="shared" si="240"/>
        <v>U26-32</v>
      </c>
      <c r="E3452" t="s">
        <v>4059</v>
      </c>
      <c r="F3452">
        <v>32</v>
      </c>
      <c r="G3452" t="s">
        <v>1952</v>
      </c>
    </row>
    <row r="3453" spans="1:7" x14ac:dyDescent="0.25">
      <c r="A3453" t="str">
        <f t="shared" si="237"/>
        <v>U26-33</v>
      </c>
      <c r="B3453" t="str">
        <f t="shared" si="238"/>
        <v>PG_GROUP0</v>
      </c>
      <c r="C3453" t="str">
        <f t="shared" si="239"/>
        <v>U26-PG_GROUP0</v>
      </c>
      <c r="D3453" t="str">
        <f t="shared" si="240"/>
        <v>U26-33</v>
      </c>
      <c r="E3453" t="s">
        <v>4059</v>
      </c>
      <c r="F3453">
        <v>33</v>
      </c>
      <c r="G3453" t="s">
        <v>1952</v>
      </c>
    </row>
    <row r="3454" spans="1:7" x14ac:dyDescent="0.25">
      <c r="A3454" t="str">
        <f t="shared" si="237"/>
        <v>U26-34</v>
      </c>
      <c r="B3454" t="str">
        <f t="shared" si="238"/>
        <v>GND</v>
      </c>
      <c r="C3454" t="str">
        <f t="shared" si="239"/>
        <v>U26-GND</v>
      </c>
      <c r="D3454" t="str">
        <f t="shared" si="240"/>
        <v>U26-34</v>
      </c>
      <c r="E3454" t="s">
        <v>4059</v>
      </c>
      <c r="F3454">
        <v>34</v>
      </c>
      <c r="G3454" t="s">
        <v>294</v>
      </c>
    </row>
    <row r="3455" spans="1:7" x14ac:dyDescent="0.25">
      <c r="A3455" t="str">
        <f t="shared" si="237"/>
        <v>U26-35</v>
      </c>
      <c r="B3455" t="str">
        <f t="shared" si="238"/>
        <v>12.0V</v>
      </c>
      <c r="C3455" t="str">
        <f t="shared" si="239"/>
        <v>U26-12.0V</v>
      </c>
      <c r="D3455" t="str">
        <f t="shared" si="240"/>
        <v>U26-35</v>
      </c>
      <c r="E3455" t="s">
        <v>4059</v>
      </c>
      <c r="F3455">
        <v>35</v>
      </c>
      <c r="G3455" t="s">
        <v>325</v>
      </c>
    </row>
    <row r="3456" spans="1:7" x14ac:dyDescent="0.25">
      <c r="A3456" t="str">
        <f t="shared" si="237"/>
        <v>U26-36</v>
      </c>
      <c r="B3456" t="str">
        <f t="shared" si="238"/>
        <v>NetC201_1</v>
      </c>
      <c r="C3456" t="str">
        <f t="shared" si="239"/>
        <v>U26-NetC201_1</v>
      </c>
      <c r="D3456" t="str">
        <f t="shared" si="240"/>
        <v>U26-36</v>
      </c>
      <c r="E3456" t="s">
        <v>4059</v>
      </c>
      <c r="F3456">
        <v>36</v>
      </c>
      <c r="G3456" t="s">
        <v>1637</v>
      </c>
    </row>
    <row r="3457" spans="1:7" x14ac:dyDescent="0.25">
      <c r="A3457" t="str">
        <f t="shared" si="237"/>
        <v>U26-37</v>
      </c>
      <c r="B3457" t="str">
        <f t="shared" si="238"/>
        <v>NetC201_1</v>
      </c>
      <c r="C3457" t="str">
        <f t="shared" si="239"/>
        <v>U26-NetC201_1</v>
      </c>
      <c r="D3457" t="str">
        <f t="shared" si="240"/>
        <v>U26-37</v>
      </c>
      <c r="E3457" t="s">
        <v>4059</v>
      </c>
      <c r="F3457">
        <v>37</v>
      </c>
      <c r="G3457" t="s">
        <v>1637</v>
      </c>
    </row>
    <row r="3458" spans="1:7" x14ac:dyDescent="0.25">
      <c r="A3458" t="str">
        <f t="shared" si="237"/>
        <v>U26-38</v>
      </c>
      <c r="B3458" t="str">
        <f t="shared" si="238"/>
        <v>12.0V</v>
      </c>
      <c r="C3458" t="str">
        <f t="shared" si="239"/>
        <v>U26-12.0V</v>
      </c>
      <c r="D3458" t="str">
        <f t="shared" si="240"/>
        <v>U26-38</v>
      </c>
      <c r="E3458" t="s">
        <v>4059</v>
      </c>
      <c r="F3458">
        <v>38</v>
      </c>
      <c r="G3458" t="s">
        <v>325</v>
      </c>
    </row>
    <row r="3459" spans="1:7" x14ac:dyDescent="0.25">
      <c r="A3459" t="str">
        <f t="shared" si="237"/>
        <v>U26-39</v>
      </c>
      <c r="B3459" t="str">
        <f t="shared" si="238"/>
        <v>GND</v>
      </c>
      <c r="C3459" t="str">
        <f t="shared" si="239"/>
        <v>U26-GND</v>
      </c>
      <c r="D3459" t="str">
        <f t="shared" si="240"/>
        <v>U26-39</v>
      </c>
      <c r="E3459" t="s">
        <v>4059</v>
      </c>
      <c r="F3459">
        <v>39</v>
      </c>
      <c r="G3459" t="s">
        <v>294</v>
      </c>
    </row>
    <row r="3460" spans="1:7" x14ac:dyDescent="0.25">
      <c r="A3460" t="str">
        <f t="shared" si="237"/>
        <v>U26-40</v>
      </c>
      <c r="B3460" t="str">
        <f t="shared" si="238"/>
        <v>NetC201_2</v>
      </c>
      <c r="C3460" t="str">
        <f t="shared" si="239"/>
        <v>U26-NetC201_2</v>
      </c>
      <c r="D3460" t="str">
        <f t="shared" si="240"/>
        <v>U26-40</v>
      </c>
      <c r="E3460" t="s">
        <v>4059</v>
      </c>
      <c r="F3460">
        <v>40</v>
      </c>
      <c r="G3460" t="s">
        <v>1639</v>
      </c>
    </row>
    <row r="3461" spans="1:7" x14ac:dyDescent="0.25">
      <c r="A3461" t="str">
        <f t="shared" si="237"/>
        <v>U26-41</v>
      </c>
      <c r="B3461" t="str">
        <f t="shared" si="238"/>
        <v>NetC201_1</v>
      </c>
      <c r="C3461" t="str">
        <f t="shared" si="239"/>
        <v>U26-NetC201_1</v>
      </c>
      <c r="D3461" t="str">
        <f t="shared" si="240"/>
        <v>U26-41</v>
      </c>
      <c r="E3461" t="s">
        <v>4059</v>
      </c>
      <c r="F3461">
        <v>41</v>
      </c>
      <c r="G3461" t="s">
        <v>1637</v>
      </c>
    </row>
    <row r="3462" spans="1:7" x14ac:dyDescent="0.25">
      <c r="A3462" t="str">
        <f t="shared" ref="A3462:A3525" si="241">$E3462&amp;"-"&amp;$F3462</f>
        <v>U26-42</v>
      </c>
      <c r="B3462" t="str">
        <f t="shared" ref="B3462:B3525" si="242">IF(OR(E3462=$A$2,E3462=$B$2,E3462=$C$2,E3462=$D$2),"--",G3462)</f>
        <v>GND</v>
      </c>
      <c r="C3462" t="str">
        <f t="shared" ref="C3462:C3525" si="243">$E3462&amp;"-"&amp;$G3462</f>
        <v>U26-GND</v>
      </c>
      <c r="D3462" t="str">
        <f t="shared" ref="D3462:D3525" si="244">A3462</f>
        <v>U26-42</v>
      </c>
      <c r="E3462" t="s">
        <v>4059</v>
      </c>
      <c r="F3462">
        <v>42</v>
      </c>
      <c r="G3462" t="s">
        <v>294</v>
      </c>
    </row>
    <row r="3463" spans="1:7" x14ac:dyDescent="0.25">
      <c r="A3463" t="str">
        <f t="shared" si="241"/>
        <v>U26-43</v>
      </c>
      <c r="B3463" t="str">
        <f t="shared" si="242"/>
        <v>GND</v>
      </c>
      <c r="C3463" t="str">
        <f t="shared" si="243"/>
        <v>U26-GND</v>
      </c>
      <c r="D3463" t="str">
        <f t="shared" si="244"/>
        <v>U26-43</v>
      </c>
      <c r="E3463" t="s">
        <v>4059</v>
      </c>
      <c r="F3463">
        <v>43</v>
      </c>
      <c r="G3463" t="s">
        <v>294</v>
      </c>
    </row>
    <row r="3464" spans="1:7" x14ac:dyDescent="0.25">
      <c r="A3464" t="str">
        <f t="shared" si="241"/>
        <v>U26-44</v>
      </c>
      <c r="B3464" t="str">
        <f t="shared" si="242"/>
        <v>NetC235_1</v>
      </c>
      <c r="C3464" t="str">
        <f t="shared" si="243"/>
        <v>U26-NetC235_1</v>
      </c>
      <c r="D3464" t="str">
        <f t="shared" si="244"/>
        <v>U26-44</v>
      </c>
      <c r="E3464" t="s">
        <v>4059</v>
      </c>
      <c r="F3464">
        <v>44</v>
      </c>
      <c r="G3464" t="s">
        <v>1665</v>
      </c>
    </row>
    <row r="3465" spans="1:7" x14ac:dyDescent="0.25">
      <c r="A3465" t="str">
        <f t="shared" si="241"/>
        <v>U26-45</v>
      </c>
      <c r="B3465" t="str">
        <f t="shared" si="242"/>
        <v>GND</v>
      </c>
      <c r="C3465" t="str">
        <f t="shared" si="243"/>
        <v>U26-GND</v>
      </c>
      <c r="D3465" t="str">
        <f t="shared" si="244"/>
        <v>U26-45</v>
      </c>
      <c r="E3465" t="s">
        <v>4059</v>
      </c>
      <c r="F3465">
        <v>45</v>
      </c>
      <c r="G3465" t="s">
        <v>294</v>
      </c>
    </row>
    <row r="3466" spans="1:7" x14ac:dyDescent="0.25">
      <c r="A3466" t="str">
        <f t="shared" si="241"/>
        <v>U26-46</v>
      </c>
      <c r="B3466" t="str">
        <f t="shared" si="242"/>
        <v>GND</v>
      </c>
      <c r="C3466" t="str">
        <f t="shared" si="243"/>
        <v>U26-GND</v>
      </c>
      <c r="D3466" t="str">
        <f t="shared" si="244"/>
        <v>U26-46</v>
      </c>
      <c r="E3466" t="s">
        <v>4059</v>
      </c>
      <c r="F3466">
        <v>46</v>
      </c>
      <c r="G3466" t="s">
        <v>294</v>
      </c>
    </row>
    <row r="3467" spans="1:7" x14ac:dyDescent="0.25">
      <c r="A3467" t="str">
        <f t="shared" si="241"/>
        <v>U26-47</v>
      </c>
      <c r="B3467" t="str">
        <f t="shared" si="242"/>
        <v>GND</v>
      </c>
      <c r="C3467" t="str">
        <f t="shared" si="243"/>
        <v>U26-GND</v>
      </c>
      <c r="D3467" t="str">
        <f t="shared" si="244"/>
        <v>U26-47</v>
      </c>
      <c r="E3467" t="s">
        <v>4059</v>
      </c>
      <c r="F3467">
        <v>47</v>
      </c>
      <c r="G3467" t="s">
        <v>294</v>
      </c>
    </row>
    <row r="3468" spans="1:7" x14ac:dyDescent="0.25">
      <c r="A3468" t="str">
        <f t="shared" si="241"/>
        <v>U26-48</v>
      </c>
      <c r="B3468" t="str">
        <f t="shared" si="242"/>
        <v>GND</v>
      </c>
      <c r="C3468" t="str">
        <f t="shared" si="243"/>
        <v>U26-GND</v>
      </c>
      <c r="D3468" t="str">
        <f t="shared" si="244"/>
        <v>U26-48</v>
      </c>
      <c r="E3468" t="s">
        <v>4059</v>
      </c>
      <c r="F3468">
        <v>48</v>
      </c>
      <c r="G3468" t="s">
        <v>294</v>
      </c>
    </row>
    <row r="3469" spans="1:7" x14ac:dyDescent="0.25">
      <c r="A3469" t="str">
        <f t="shared" si="241"/>
        <v>U27-1</v>
      </c>
      <c r="B3469" t="str">
        <f t="shared" si="242"/>
        <v>5VUSBSENSE_N</v>
      </c>
      <c r="C3469" t="str">
        <f t="shared" si="243"/>
        <v>U27-5VUSBSENSE_N</v>
      </c>
      <c r="D3469" t="str">
        <f t="shared" si="244"/>
        <v>U27-1</v>
      </c>
      <c r="E3469" t="s">
        <v>4060</v>
      </c>
      <c r="F3469">
        <v>1</v>
      </c>
      <c r="G3469" t="s">
        <v>380</v>
      </c>
    </row>
    <row r="3470" spans="1:7" x14ac:dyDescent="0.25">
      <c r="A3470" t="str">
        <f t="shared" si="241"/>
        <v>U27-2</v>
      </c>
      <c r="B3470" t="str">
        <f t="shared" si="242"/>
        <v>5VUSBSENSE_P</v>
      </c>
      <c r="C3470" t="str">
        <f t="shared" si="243"/>
        <v>U27-5VUSBSENSE_P</v>
      </c>
      <c r="D3470" t="str">
        <f t="shared" si="244"/>
        <v>U27-2</v>
      </c>
      <c r="E3470" t="s">
        <v>4060</v>
      </c>
      <c r="F3470">
        <v>2</v>
      </c>
      <c r="G3470" t="s">
        <v>383</v>
      </c>
    </row>
    <row r="3471" spans="1:7" x14ac:dyDescent="0.25">
      <c r="A3471" t="str">
        <f t="shared" si="241"/>
        <v>U27-3</v>
      </c>
      <c r="B3471" t="str">
        <f t="shared" si="242"/>
        <v>GND</v>
      </c>
      <c r="C3471" t="str">
        <f t="shared" si="243"/>
        <v>U27-GND</v>
      </c>
      <c r="D3471" t="str">
        <f t="shared" si="244"/>
        <v>U27-3</v>
      </c>
      <c r="E3471" t="s">
        <v>4060</v>
      </c>
      <c r="F3471">
        <v>3</v>
      </c>
      <c r="G3471" t="s">
        <v>294</v>
      </c>
    </row>
    <row r="3472" spans="1:7" x14ac:dyDescent="0.25">
      <c r="A3472" t="str">
        <f t="shared" si="241"/>
        <v>U27-4</v>
      </c>
      <c r="B3472" t="str">
        <f t="shared" si="242"/>
        <v>NetC261_1</v>
      </c>
      <c r="C3472" t="str">
        <f t="shared" si="243"/>
        <v>U27-NetC261_1</v>
      </c>
      <c r="D3472" t="str">
        <f t="shared" si="244"/>
        <v>U27-4</v>
      </c>
      <c r="E3472" t="s">
        <v>4060</v>
      </c>
      <c r="F3472">
        <v>4</v>
      </c>
      <c r="G3472" t="s">
        <v>1671</v>
      </c>
    </row>
    <row r="3473" spans="1:7" x14ac:dyDescent="0.25">
      <c r="A3473" t="str">
        <f t="shared" si="241"/>
        <v>U27-5</v>
      </c>
      <c r="B3473" t="str">
        <f t="shared" si="242"/>
        <v>NetC293_1</v>
      </c>
      <c r="C3473" t="str">
        <f t="shared" si="243"/>
        <v>U27-NetC293_1</v>
      </c>
      <c r="D3473" t="str">
        <f t="shared" si="244"/>
        <v>U27-5</v>
      </c>
      <c r="E3473" t="s">
        <v>4060</v>
      </c>
      <c r="F3473">
        <v>5</v>
      </c>
      <c r="G3473" t="s">
        <v>1695</v>
      </c>
    </row>
    <row r="3474" spans="1:7" x14ac:dyDescent="0.25">
      <c r="A3474" t="str">
        <f t="shared" si="241"/>
        <v>U27-6</v>
      </c>
      <c r="B3474" t="str">
        <f t="shared" si="242"/>
        <v>INTVCC_1</v>
      </c>
      <c r="C3474" t="str">
        <f t="shared" si="243"/>
        <v>U27-INTVCC_1</v>
      </c>
      <c r="D3474" t="str">
        <f t="shared" si="244"/>
        <v>U27-6</v>
      </c>
      <c r="E3474" t="s">
        <v>4060</v>
      </c>
      <c r="F3474">
        <v>6</v>
      </c>
      <c r="G3474" t="s">
        <v>1271</v>
      </c>
    </row>
    <row r="3475" spans="1:7" x14ac:dyDescent="0.25">
      <c r="A3475" t="str">
        <f t="shared" si="241"/>
        <v>U27-7</v>
      </c>
      <c r="B3475" t="str">
        <f t="shared" si="242"/>
        <v>NetC250_1</v>
      </c>
      <c r="C3475" t="str">
        <f t="shared" si="243"/>
        <v>U27-NetC250_1</v>
      </c>
      <c r="D3475" t="str">
        <f t="shared" si="244"/>
        <v>U27-7</v>
      </c>
      <c r="E3475" t="s">
        <v>4060</v>
      </c>
      <c r="F3475">
        <v>7</v>
      </c>
      <c r="G3475" t="s">
        <v>1669</v>
      </c>
    </row>
    <row r="3476" spans="1:7" x14ac:dyDescent="0.25">
      <c r="A3476" t="str">
        <f t="shared" si="241"/>
        <v>U27-8</v>
      </c>
      <c r="B3476" t="str">
        <f t="shared" si="242"/>
        <v>NetR80_1</v>
      </c>
      <c r="C3476" t="str">
        <f t="shared" si="243"/>
        <v>U27-NetR80_1</v>
      </c>
      <c r="D3476" t="str">
        <f t="shared" si="244"/>
        <v>U27-8</v>
      </c>
      <c r="E3476" t="s">
        <v>4060</v>
      </c>
      <c r="F3476">
        <v>8</v>
      </c>
      <c r="G3476" t="s">
        <v>1897</v>
      </c>
    </row>
    <row r="3477" spans="1:7" x14ac:dyDescent="0.25">
      <c r="A3477" t="str">
        <f t="shared" si="241"/>
        <v>U27-9</v>
      </c>
      <c r="B3477" t="str">
        <f t="shared" si="242"/>
        <v>NetR83_1</v>
      </c>
      <c r="C3477" t="str">
        <f t="shared" si="243"/>
        <v>U27-NetR83_1</v>
      </c>
      <c r="D3477" t="str">
        <f t="shared" si="244"/>
        <v>U27-9</v>
      </c>
      <c r="E3477" t="s">
        <v>4060</v>
      </c>
      <c r="F3477">
        <v>9</v>
      </c>
      <c r="G3477" t="s">
        <v>1899</v>
      </c>
    </row>
    <row r="3478" spans="1:7" x14ac:dyDescent="0.25">
      <c r="A3478" t="str">
        <f t="shared" si="241"/>
        <v>U27-10</v>
      </c>
      <c r="B3478" t="str">
        <f t="shared" si="242"/>
        <v>NetR101_1</v>
      </c>
      <c r="C3478" t="str">
        <f t="shared" si="243"/>
        <v>U27-NetR101_1</v>
      </c>
      <c r="D3478" t="str">
        <f t="shared" si="244"/>
        <v>U27-10</v>
      </c>
      <c r="E3478" t="s">
        <v>4060</v>
      </c>
      <c r="F3478">
        <v>10</v>
      </c>
      <c r="G3478" t="s">
        <v>1806</v>
      </c>
    </row>
    <row r="3479" spans="1:7" x14ac:dyDescent="0.25">
      <c r="A3479" t="str">
        <f t="shared" si="241"/>
        <v>U27-11</v>
      </c>
      <c r="B3479" t="str">
        <f t="shared" si="242"/>
        <v>5VSENSE_P</v>
      </c>
      <c r="C3479" t="str">
        <f t="shared" si="243"/>
        <v>U27-5VSENSE_P</v>
      </c>
      <c r="D3479" t="str">
        <f t="shared" si="244"/>
        <v>U27-11</v>
      </c>
      <c r="E3479" t="s">
        <v>4060</v>
      </c>
      <c r="F3479">
        <v>11</v>
      </c>
      <c r="G3479" t="s">
        <v>377</v>
      </c>
    </row>
    <row r="3480" spans="1:7" x14ac:dyDescent="0.25">
      <c r="A3480" t="str">
        <f t="shared" si="241"/>
        <v>U27-12</v>
      </c>
      <c r="B3480" t="str">
        <f t="shared" si="242"/>
        <v>5VSENSE_N</v>
      </c>
      <c r="C3480" t="str">
        <f t="shared" si="243"/>
        <v>U27-5VSENSE_N</v>
      </c>
      <c r="D3480" t="str">
        <f t="shared" si="244"/>
        <v>U27-12</v>
      </c>
      <c r="E3480" t="s">
        <v>4060</v>
      </c>
      <c r="F3480">
        <v>12</v>
      </c>
      <c r="G3480" t="s">
        <v>375</v>
      </c>
    </row>
    <row r="3481" spans="1:7" x14ac:dyDescent="0.25">
      <c r="A3481" t="str">
        <f t="shared" si="241"/>
        <v>U27-13</v>
      </c>
      <c r="B3481" t="str">
        <f t="shared" si="242"/>
        <v>NetC230_2</v>
      </c>
      <c r="C3481" t="str">
        <f t="shared" si="243"/>
        <v>U27-NetC230_2</v>
      </c>
      <c r="D3481" t="str">
        <f t="shared" si="244"/>
        <v>U27-13</v>
      </c>
      <c r="E3481" t="s">
        <v>4060</v>
      </c>
      <c r="F3481">
        <v>13</v>
      </c>
      <c r="G3481" t="s">
        <v>1663</v>
      </c>
    </row>
    <row r="3482" spans="1:7" x14ac:dyDescent="0.25">
      <c r="A3482" t="str">
        <f t="shared" si="241"/>
        <v>U27-14</v>
      </c>
      <c r="B3482" t="str">
        <f t="shared" si="242"/>
        <v>GND</v>
      </c>
      <c r="C3482" t="str">
        <f t="shared" si="243"/>
        <v>U27-GND</v>
      </c>
      <c r="D3482" t="str">
        <f t="shared" si="244"/>
        <v>U27-14</v>
      </c>
      <c r="E3482" t="s">
        <v>4060</v>
      </c>
      <c r="F3482">
        <v>14</v>
      </c>
      <c r="G3482" t="s">
        <v>294</v>
      </c>
    </row>
    <row r="3483" spans="1:7" x14ac:dyDescent="0.25">
      <c r="A3483" t="str">
        <f t="shared" si="241"/>
        <v>U27-15</v>
      </c>
      <c r="B3483" t="str">
        <f t="shared" si="242"/>
        <v>12.0V</v>
      </c>
      <c r="C3483" t="str">
        <f t="shared" si="243"/>
        <v>U27-12.0V</v>
      </c>
      <c r="D3483" t="str">
        <f t="shared" si="244"/>
        <v>U27-15</v>
      </c>
      <c r="E3483" t="s">
        <v>4060</v>
      </c>
      <c r="F3483">
        <v>15</v>
      </c>
      <c r="G3483" t="s">
        <v>325</v>
      </c>
    </row>
    <row r="3484" spans="1:7" x14ac:dyDescent="0.25">
      <c r="A3484" t="str">
        <f t="shared" si="241"/>
        <v>U27-16</v>
      </c>
      <c r="B3484" t="str">
        <f t="shared" si="242"/>
        <v>NetC230_1</v>
      </c>
      <c r="C3484" t="str">
        <f t="shared" si="243"/>
        <v>U27-NetC230_1</v>
      </c>
      <c r="D3484" t="str">
        <f t="shared" si="244"/>
        <v>U27-16</v>
      </c>
      <c r="E3484" t="s">
        <v>4060</v>
      </c>
      <c r="F3484">
        <v>16</v>
      </c>
      <c r="G3484" t="s">
        <v>1661</v>
      </c>
    </row>
    <row r="3485" spans="1:7" x14ac:dyDescent="0.25">
      <c r="A3485" t="str">
        <f t="shared" si="241"/>
        <v>U27-17</v>
      </c>
      <c r="B3485" t="str">
        <f t="shared" si="242"/>
        <v>NetC230_1</v>
      </c>
      <c r="C3485" t="str">
        <f t="shared" si="243"/>
        <v>U27-NetC230_1</v>
      </c>
      <c r="D3485" t="str">
        <f t="shared" si="244"/>
        <v>U27-17</v>
      </c>
      <c r="E3485" t="s">
        <v>4060</v>
      </c>
      <c r="F3485">
        <v>17</v>
      </c>
      <c r="G3485" t="s">
        <v>1661</v>
      </c>
    </row>
    <row r="3486" spans="1:7" x14ac:dyDescent="0.25">
      <c r="A3486" t="str">
        <f t="shared" si="241"/>
        <v>U27-18</v>
      </c>
      <c r="B3486" t="str">
        <f t="shared" si="242"/>
        <v>12.0V</v>
      </c>
      <c r="C3486" t="str">
        <f t="shared" si="243"/>
        <v>U27-12.0V</v>
      </c>
      <c r="D3486" t="str">
        <f t="shared" si="244"/>
        <v>U27-18</v>
      </c>
      <c r="E3486" t="s">
        <v>4060</v>
      </c>
      <c r="F3486">
        <v>18</v>
      </c>
      <c r="G3486" t="s">
        <v>325</v>
      </c>
    </row>
    <row r="3487" spans="1:7" x14ac:dyDescent="0.25">
      <c r="A3487" t="str">
        <f t="shared" si="241"/>
        <v>U27-19</v>
      </c>
      <c r="B3487" t="str">
        <f t="shared" si="242"/>
        <v>GND</v>
      </c>
      <c r="C3487" t="str">
        <f t="shared" si="243"/>
        <v>U27-GND</v>
      </c>
      <c r="D3487" t="str">
        <f t="shared" si="244"/>
        <v>U27-19</v>
      </c>
      <c r="E3487" t="s">
        <v>4060</v>
      </c>
      <c r="F3487">
        <v>19</v>
      </c>
      <c r="G3487" t="s">
        <v>294</v>
      </c>
    </row>
    <row r="3488" spans="1:7" x14ac:dyDescent="0.25">
      <c r="A3488" t="str">
        <f t="shared" si="241"/>
        <v>U27-20</v>
      </c>
      <c r="B3488" t="str">
        <f t="shared" si="242"/>
        <v>DRVCC_0</v>
      </c>
      <c r="C3488" t="str">
        <f t="shared" si="243"/>
        <v>U27-DRVCC_0</v>
      </c>
      <c r="D3488" t="str">
        <f t="shared" si="244"/>
        <v>U27-20</v>
      </c>
      <c r="E3488" t="s">
        <v>4060</v>
      </c>
      <c r="F3488">
        <v>20</v>
      </c>
      <c r="G3488" t="s">
        <v>864</v>
      </c>
    </row>
    <row r="3489" spans="1:7" x14ac:dyDescent="0.25">
      <c r="A3489" t="str">
        <f t="shared" si="241"/>
        <v>U27-21</v>
      </c>
      <c r="B3489" t="str">
        <f t="shared" si="242"/>
        <v>NetC194_1</v>
      </c>
      <c r="C3489" t="str">
        <f t="shared" si="243"/>
        <v>U27-NetC194_1</v>
      </c>
      <c r="D3489" t="str">
        <f t="shared" si="244"/>
        <v>U27-21</v>
      </c>
      <c r="E3489" t="s">
        <v>4060</v>
      </c>
      <c r="F3489">
        <v>21</v>
      </c>
      <c r="G3489" t="s">
        <v>1629</v>
      </c>
    </row>
    <row r="3490" spans="1:7" x14ac:dyDescent="0.25">
      <c r="A3490" t="str">
        <f t="shared" si="241"/>
        <v>U27-22</v>
      </c>
      <c r="B3490" t="str">
        <f t="shared" si="242"/>
        <v>NetR89_1</v>
      </c>
      <c r="C3490" t="str">
        <f t="shared" si="243"/>
        <v>U27-NetR89_1</v>
      </c>
      <c r="D3490" t="str">
        <f t="shared" si="244"/>
        <v>U27-22</v>
      </c>
      <c r="E3490" t="s">
        <v>4060</v>
      </c>
      <c r="F3490">
        <v>22</v>
      </c>
      <c r="G3490" t="s">
        <v>1906</v>
      </c>
    </row>
    <row r="3491" spans="1:7" x14ac:dyDescent="0.25">
      <c r="A3491" t="str">
        <f t="shared" si="241"/>
        <v>U27-23</v>
      </c>
      <c r="B3491" t="str">
        <f t="shared" si="242"/>
        <v>PG_3V3AUX</v>
      </c>
      <c r="C3491" t="str">
        <f t="shared" si="243"/>
        <v>U27-PG_3V3AUX</v>
      </c>
      <c r="D3491" t="str">
        <f t="shared" si="244"/>
        <v>U27-23</v>
      </c>
      <c r="E3491" t="s">
        <v>4060</v>
      </c>
      <c r="F3491">
        <v>23</v>
      </c>
      <c r="G3491" t="s">
        <v>1950</v>
      </c>
    </row>
    <row r="3492" spans="1:7" x14ac:dyDescent="0.25">
      <c r="A3492" t="str">
        <f t="shared" si="241"/>
        <v>U27-24</v>
      </c>
      <c r="B3492" t="str">
        <f t="shared" si="242"/>
        <v>PG_GROUP3</v>
      </c>
      <c r="C3492" t="str">
        <f t="shared" si="243"/>
        <v>U27-PG_GROUP3</v>
      </c>
      <c r="D3492" t="str">
        <f t="shared" si="244"/>
        <v>U27-24</v>
      </c>
      <c r="E3492" t="s">
        <v>4060</v>
      </c>
      <c r="F3492">
        <v>24</v>
      </c>
      <c r="G3492" t="s">
        <v>1032</v>
      </c>
    </row>
    <row r="3493" spans="1:7" x14ac:dyDescent="0.25">
      <c r="A3493" t="str">
        <f t="shared" si="241"/>
        <v>U27-25</v>
      </c>
      <c r="B3493" t="str">
        <f t="shared" si="242"/>
        <v>NetR88_2</v>
      </c>
      <c r="C3493" t="str">
        <f t="shared" si="243"/>
        <v>U27-NetR88_2</v>
      </c>
      <c r="D3493" t="str">
        <f t="shared" si="244"/>
        <v>U27-25</v>
      </c>
      <c r="E3493" t="s">
        <v>4060</v>
      </c>
      <c r="F3493">
        <v>25</v>
      </c>
      <c r="G3493" t="s">
        <v>1904</v>
      </c>
    </row>
    <row r="3494" spans="1:7" x14ac:dyDescent="0.25">
      <c r="A3494" t="str">
        <f t="shared" si="241"/>
        <v>U27-26</v>
      </c>
      <c r="B3494" t="str">
        <f t="shared" si="242"/>
        <v>NetR87_2</v>
      </c>
      <c r="C3494" t="str">
        <f t="shared" si="243"/>
        <v>U27-NetR87_2</v>
      </c>
      <c r="D3494" t="str">
        <f t="shared" si="244"/>
        <v>U27-26</v>
      </c>
      <c r="E3494" t="s">
        <v>4060</v>
      </c>
      <c r="F3494">
        <v>26</v>
      </c>
      <c r="G3494" t="s">
        <v>1902</v>
      </c>
    </row>
    <row r="3495" spans="1:7" x14ac:dyDescent="0.25">
      <c r="A3495" t="str">
        <f t="shared" si="241"/>
        <v>U27-27</v>
      </c>
      <c r="B3495" t="str">
        <f t="shared" si="242"/>
        <v>FAULT_0</v>
      </c>
      <c r="C3495" t="str">
        <f t="shared" si="243"/>
        <v>U27-FAULT_0</v>
      </c>
      <c r="D3495" t="str">
        <f t="shared" si="244"/>
        <v>U27-27</v>
      </c>
      <c r="E3495" t="s">
        <v>4060</v>
      </c>
      <c r="F3495">
        <v>27</v>
      </c>
      <c r="G3495" t="s">
        <v>981</v>
      </c>
    </row>
    <row r="3496" spans="1:7" x14ac:dyDescent="0.25">
      <c r="A3496" t="str">
        <f t="shared" si="241"/>
        <v>U27-28</v>
      </c>
      <c r="B3496" t="str">
        <f t="shared" si="242"/>
        <v>FAULT_0</v>
      </c>
      <c r="C3496" t="str">
        <f t="shared" si="243"/>
        <v>U27-FAULT_0</v>
      </c>
      <c r="D3496" t="str">
        <f t="shared" si="244"/>
        <v>U27-28</v>
      </c>
      <c r="E3496" t="s">
        <v>4060</v>
      </c>
      <c r="F3496">
        <v>28</v>
      </c>
      <c r="G3496" t="s">
        <v>981</v>
      </c>
    </row>
    <row r="3497" spans="1:7" x14ac:dyDescent="0.25">
      <c r="A3497" t="str">
        <f t="shared" si="241"/>
        <v>U27-29</v>
      </c>
      <c r="B3497" t="str">
        <f t="shared" si="242"/>
        <v>ALERT_DCDC</v>
      </c>
      <c r="C3497" t="str">
        <f t="shared" si="243"/>
        <v>U27-ALERT_DCDC</v>
      </c>
      <c r="D3497" t="str">
        <f t="shared" si="244"/>
        <v>U27-29</v>
      </c>
      <c r="E3497" t="s">
        <v>4060</v>
      </c>
      <c r="F3497">
        <v>29</v>
      </c>
      <c r="G3497" t="s">
        <v>428</v>
      </c>
    </row>
    <row r="3498" spans="1:7" x14ac:dyDescent="0.25">
      <c r="A3498" t="str">
        <f t="shared" si="241"/>
        <v>U27-30</v>
      </c>
      <c r="B3498" t="str">
        <f t="shared" si="242"/>
        <v>SCL_DCDC</v>
      </c>
      <c r="C3498" t="str">
        <f t="shared" si="243"/>
        <v>U27-SCL_DCDC</v>
      </c>
      <c r="D3498" t="str">
        <f t="shared" si="244"/>
        <v>U27-30</v>
      </c>
      <c r="E3498" t="s">
        <v>4060</v>
      </c>
      <c r="F3498">
        <v>30</v>
      </c>
      <c r="G3498" t="s">
        <v>1779</v>
      </c>
    </row>
    <row r="3499" spans="1:7" x14ac:dyDescent="0.25">
      <c r="A3499" t="str">
        <f t="shared" si="241"/>
        <v>U27-31</v>
      </c>
      <c r="B3499" t="str">
        <f t="shared" si="242"/>
        <v>SDA_DCDC</v>
      </c>
      <c r="C3499" t="str">
        <f t="shared" si="243"/>
        <v>U27-SDA_DCDC</v>
      </c>
      <c r="D3499" t="str">
        <f t="shared" si="244"/>
        <v>U27-31</v>
      </c>
      <c r="E3499" t="s">
        <v>4060</v>
      </c>
      <c r="F3499">
        <v>31</v>
      </c>
      <c r="G3499" t="s">
        <v>1776</v>
      </c>
    </row>
    <row r="3500" spans="1:7" x14ac:dyDescent="0.25">
      <c r="A3500" t="str">
        <f t="shared" si="241"/>
        <v>U27-32</v>
      </c>
      <c r="B3500" t="str">
        <f t="shared" si="242"/>
        <v>PG_5V</v>
      </c>
      <c r="C3500" t="str">
        <f t="shared" si="243"/>
        <v>U27-PG_5V</v>
      </c>
      <c r="D3500" t="str">
        <f t="shared" si="244"/>
        <v>U27-32</v>
      </c>
      <c r="E3500" t="s">
        <v>4060</v>
      </c>
      <c r="F3500">
        <v>32</v>
      </c>
      <c r="G3500" t="s">
        <v>1951</v>
      </c>
    </row>
    <row r="3501" spans="1:7" x14ac:dyDescent="0.25">
      <c r="A3501" t="str">
        <f t="shared" si="241"/>
        <v>U27-33</v>
      </c>
      <c r="B3501" t="str">
        <f t="shared" si="242"/>
        <v>PG_5V</v>
      </c>
      <c r="C3501" t="str">
        <f t="shared" si="243"/>
        <v>U27-PG_5V</v>
      </c>
      <c r="D3501" t="str">
        <f t="shared" si="244"/>
        <v>U27-33</v>
      </c>
      <c r="E3501" t="s">
        <v>4060</v>
      </c>
      <c r="F3501">
        <v>33</v>
      </c>
      <c r="G3501" t="s">
        <v>1951</v>
      </c>
    </row>
    <row r="3502" spans="1:7" x14ac:dyDescent="0.25">
      <c r="A3502" t="str">
        <f t="shared" si="241"/>
        <v>U27-34</v>
      </c>
      <c r="B3502" t="str">
        <f t="shared" si="242"/>
        <v>GND</v>
      </c>
      <c r="C3502" t="str">
        <f t="shared" si="243"/>
        <v>U27-GND</v>
      </c>
      <c r="D3502" t="str">
        <f t="shared" si="244"/>
        <v>U27-34</v>
      </c>
      <c r="E3502" t="s">
        <v>4060</v>
      </c>
      <c r="F3502">
        <v>34</v>
      </c>
      <c r="G3502" t="s">
        <v>294</v>
      </c>
    </row>
    <row r="3503" spans="1:7" x14ac:dyDescent="0.25">
      <c r="A3503" t="str">
        <f t="shared" si="241"/>
        <v>U27-35</v>
      </c>
      <c r="B3503" t="str">
        <f t="shared" si="242"/>
        <v>12.0V</v>
      </c>
      <c r="C3503" t="str">
        <f t="shared" si="243"/>
        <v>U27-12.0V</v>
      </c>
      <c r="D3503" t="str">
        <f t="shared" si="244"/>
        <v>U27-35</v>
      </c>
      <c r="E3503" t="s">
        <v>4060</v>
      </c>
      <c r="F3503">
        <v>35</v>
      </c>
      <c r="G3503" t="s">
        <v>325</v>
      </c>
    </row>
    <row r="3504" spans="1:7" x14ac:dyDescent="0.25">
      <c r="A3504" t="str">
        <f t="shared" si="241"/>
        <v>U27-36</v>
      </c>
      <c r="B3504" t="str">
        <f t="shared" si="242"/>
        <v>NetC195_1</v>
      </c>
      <c r="C3504" t="str">
        <f t="shared" si="243"/>
        <v>U27-NetC195_1</v>
      </c>
      <c r="D3504" t="str">
        <f t="shared" si="244"/>
        <v>U27-36</v>
      </c>
      <c r="E3504" t="s">
        <v>4060</v>
      </c>
      <c r="F3504">
        <v>36</v>
      </c>
      <c r="G3504" t="s">
        <v>1631</v>
      </c>
    </row>
    <row r="3505" spans="1:7" x14ac:dyDescent="0.25">
      <c r="A3505" t="str">
        <f t="shared" si="241"/>
        <v>U27-37</v>
      </c>
      <c r="B3505" t="str">
        <f t="shared" si="242"/>
        <v>NetC195_1</v>
      </c>
      <c r="C3505" t="str">
        <f t="shared" si="243"/>
        <v>U27-NetC195_1</v>
      </c>
      <c r="D3505" t="str">
        <f t="shared" si="244"/>
        <v>U27-37</v>
      </c>
      <c r="E3505" t="s">
        <v>4060</v>
      </c>
      <c r="F3505">
        <v>37</v>
      </c>
      <c r="G3505" t="s">
        <v>1631</v>
      </c>
    </row>
    <row r="3506" spans="1:7" x14ac:dyDescent="0.25">
      <c r="A3506" t="str">
        <f t="shared" si="241"/>
        <v>U27-38</v>
      </c>
      <c r="B3506" t="str">
        <f t="shared" si="242"/>
        <v>12.0V</v>
      </c>
      <c r="C3506" t="str">
        <f t="shared" si="243"/>
        <v>U27-12.0V</v>
      </c>
      <c r="D3506" t="str">
        <f t="shared" si="244"/>
        <v>U27-38</v>
      </c>
      <c r="E3506" t="s">
        <v>4060</v>
      </c>
      <c r="F3506">
        <v>38</v>
      </c>
      <c r="G3506" t="s">
        <v>325</v>
      </c>
    </row>
    <row r="3507" spans="1:7" x14ac:dyDescent="0.25">
      <c r="A3507" t="str">
        <f t="shared" si="241"/>
        <v>U27-39</v>
      </c>
      <c r="B3507" t="str">
        <f t="shared" si="242"/>
        <v>GND</v>
      </c>
      <c r="C3507" t="str">
        <f t="shared" si="243"/>
        <v>U27-GND</v>
      </c>
      <c r="D3507" t="str">
        <f t="shared" si="244"/>
        <v>U27-39</v>
      </c>
      <c r="E3507" t="s">
        <v>4060</v>
      </c>
      <c r="F3507">
        <v>39</v>
      </c>
      <c r="G3507" t="s">
        <v>294</v>
      </c>
    </row>
    <row r="3508" spans="1:7" x14ac:dyDescent="0.25">
      <c r="A3508" t="str">
        <f t="shared" si="241"/>
        <v>U27-40</v>
      </c>
      <c r="B3508" t="str">
        <f t="shared" si="242"/>
        <v>NetC195_2</v>
      </c>
      <c r="C3508" t="str">
        <f t="shared" si="243"/>
        <v>U27-NetC195_2</v>
      </c>
      <c r="D3508" t="str">
        <f t="shared" si="244"/>
        <v>U27-40</v>
      </c>
      <c r="E3508" t="s">
        <v>4060</v>
      </c>
      <c r="F3508">
        <v>40</v>
      </c>
      <c r="G3508" t="s">
        <v>1633</v>
      </c>
    </row>
    <row r="3509" spans="1:7" x14ac:dyDescent="0.25">
      <c r="A3509" t="str">
        <f t="shared" si="241"/>
        <v>U27-41</v>
      </c>
      <c r="B3509" t="str">
        <f t="shared" si="242"/>
        <v>NetC195_1</v>
      </c>
      <c r="C3509" t="str">
        <f t="shared" si="243"/>
        <v>U27-NetC195_1</v>
      </c>
      <c r="D3509" t="str">
        <f t="shared" si="244"/>
        <v>U27-41</v>
      </c>
      <c r="E3509" t="s">
        <v>4060</v>
      </c>
      <c r="F3509">
        <v>41</v>
      </c>
      <c r="G3509" t="s">
        <v>1631</v>
      </c>
    </row>
    <row r="3510" spans="1:7" x14ac:dyDescent="0.25">
      <c r="A3510" t="str">
        <f t="shared" si="241"/>
        <v>U27-42</v>
      </c>
      <c r="B3510" t="str">
        <f t="shared" si="242"/>
        <v>GND</v>
      </c>
      <c r="C3510" t="str">
        <f t="shared" si="243"/>
        <v>U27-GND</v>
      </c>
      <c r="D3510" t="str">
        <f t="shared" si="244"/>
        <v>U27-42</v>
      </c>
      <c r="E3510" t="s">
        <v>4060</v>
      </c>
      <c r="F3510">
        <v>42</v>
      </c>
      <c r="G3510" t="s">
        <v>294</v>
      </c>
    </row>
    <row r="3511" spans="1:7" x14ac:dyDescent="0.25">
      <c r="A3511" t="str">
        <f t="shared" si="241"/>
        <v>U27-43</v>
      </c>
      <c r="B3511" t="str">
        <f t="shared" si="242"/>
        <v>GND</v>
      </c>
      <c r="C3511" t="str">
        <f t="shared" si="243"/>
        <v>U27-GND</v>
      </c>
      <c r="D3511" t="str">
        <f t="shared" si="244"/>
        <v>U27-43</v>
      </c>
      <c r="E3511" t="s">
        <v>4060</v>
      </c>
      <c r="F3511">
        <v>43</v>
      </c>
      <c r="G3511" t="s">
        <v>294</v>
      </c>
    </row>
    <row r="3512" spans="1:7" x14ac:dyDescent="0.25">
      <c r="A3512" t="str">
        <f t="shared" si="241"/>
        <v>U27-44</v>
      </c>
      <c r="B3512" t="str">
        <f t="shared" si="242"/>
        <v>NetC230_1</v>
      </c>
      <c r="C3512" t="str">
        <f t="shared" si="243"/>
        <v>U27-NetC230_1</v>
      </c>
      <c r="D3512" t="str">
        <f t="shared" si="244"/>
        <v>U27-44</v>
      </c>
      <c r="E3512" t="s">
        <v>4060</v>
      </c>
      <c r="F3512">
        <v>44</v>
      </c>
      <c r="G3512" t="s">
        <v>1661</v>
      </c>
    </row>
    <row r="3513" spans="1:7" x14ac:dyDescent="0.25">
      <c r="A3513" t="str">
        <f t="shared" si="241"/>
        <v>U27-45</v>
      </c>
      <c r="B3513" t="str">
        <f t="shared" si="242"/>
        <v>GND</v>
      </c>
      <c r="C3513" t="str">
        <f t="shared" si="243"/>
        <v>U27-GND</v>
      </c>
      <c r="D3513" t="str">
        <f t="shared" si="244"/>
        <v>U27-45</v>
      </c>
      <c r="E3513" t="s">
        <v>4060</v>
      </c>
      <c r="F3513">
        <v>45</v>
      </c>
      <c r="G3513" t="s">
        <v>294</v>
      </c>
    </row>
    <row r="3514" spans="1:7" x14ac:dyDescent="0.25">
      <c r="A3514" t="str">
        <f t="shared" si="241"/>
        <v>U27-46</v>
      </c>
      <c r="B3514" t="str">
        <f t="shared" si="242"/>
        <v>GND</v>
      </c>
      <c r="C3514" t="str">
        <f t="shared" si="243"/>
        <v>U27-GND</v>
      </c>
      <c r="D3514" t="str">
        <f t="shared" si="244"/>
        <v>U27-46</v>
      </c>
      <c r="E3514" t="s">
        <v>4060</v>
      </c>
      <c r="F3514">
        <v>46</v>
      </c>
      <c r="G3514" t="s">
        <v>294</v>
      </c>
    </row>
    <row r="3515" spans="1:7" x14ac:dyDescent="0.25">
      <c r="A3515" t="str">
        <f t="shared" si="241"/>
        <v>U27-47</v>
      </c>
      <c r="B3515" t="str">
        <f t="shared" si="242"/>
        <v>GND</v>
      </c>
      <c r="C3515" t="str">
        <f t="shared" si="243"/>
        <v>U27-GND</v>
      </c>
      <c r="D3515" t="str">
        <f t="shared" si="244"/>
        <v>U27-47</v>
      </c>
      <c r="E3515" t="s">
        <v>4060</v>
      </c>
      <c r="F3515">
        <v>47</v>
      </c>
      <c r="G3515" t="s">
        <v>294</v>
      </c>
    </row>
    <row r="3516" spans="1:7" x14ac:dyDescent="0.25">
      <c r="A3516" t="str">
        <f t="shared" si="241"/>
        <v>U27-48</v>
      </c>
      <c r="B3516" t="str">
        <f t="shared" si="242"/>
        <v>GND</v>
      </c>
      <c r="C3516" t="str">
        <f t="shared" si="243"/>
        <v>U27-GND</v>
      </c>
      <c r="D3516" t="str">
        <f t="shared" si="244"/>
        <v>U27-48</v>
      </c>
      <c r="E3516" t="s">
        <v>4060</v>
      </c>
      <c r="F3516">
        <v>48</v>
      </c>
      <c r="G3516" t="s">
        <v>294</v>
      </c>
    </row>
    <row r="3517" spans="1:7" x14ac:dyDescent="0.25">
      <c r="A3517" t="str">
        <f t="shared" si="241"/>
        <v>U28-1</v>
      </c>
      <c r="B3517" t="str">
        <f t="shared" si="242"/>
        <v>1V2SENSE_N</v>
      </c>
      <c r="C3517" t="str">
        <f t="shared" si="243"/>
        <v>U28-1V2SENSE_N</v>
      </c>
      <c r="D3517" t="str">
        <f t="shared" si="244"/>
        <v>U28-1</v>
      </c>
      <c r="E3517" t="s">
        <v>4061</v>
      </c>
      <c r="F3517">
        <v>1</v>
      </c>
      <c r="G3517" t="s">
        <v>336</v>
      </c>
    </row>
    <row r="3518" spans="1:7" x14ac:dyDescent="0.25">
      <c r="A3518" t="str">
        <f t="shared" si="241"/>
        <v>U28-2</v>
      </c>
      <c r="B3518" t="str">
        <f t="shared" si="242"/>
        <v>1V2SENSE_P</v>
      </c>
      <c r="C3518" t="str">
        <f t="shared" si="243"/>
        <v>U28-1V2SENSE_P</v>
      </c>
      <c r="D3518" t="str">
        <f t="shared" si="244"/>
        <v>U28-2</v>
      </c>
      <c r="E3518" t="s">
        <v>4061</v>
      </c>
      <c r="F3518">
        <v>2</v>
      </c>
      <c r="G3518" t="s">
        <v>338</v>
      </c>
    </row>
    <row r="3519" spans="1:7" x14ac:dyDescent="0.25">
      <c r="A3519" t="str">
        <f t="shared" si="241"/>
        <v>U28-3</v>
      </c>
      <c r="B3519" t="str">
        <f t="shared" si="242"/>
        <v>GND</v>
      </c>
      <c r="C3519" t="str">
        <f t="shared" si="243"/>
        <v>U28-GND</v>
      </c>
      <c r="D3519" t="str">
        <f t="shared" si="244"/>
        <v>U28-3</v>
      </c>
      <c r="E3519" t="s">
        <v>4061</v>
      </c>
      <c r="F3519">
        <v>3</v>
      </c>
      <c r="G3519" t="s">
        <v>294</v>
      </c>
    </row>
    <row r="3520" spans="1:7" x14ac:dyDescent="0.25">
      <c r="A3520" t="str">
        <f t="shared" si="241"/>
        <v>U28-4</v>
      </c>
      <c r="B3520" t="str">
        <f t="shared" si="242"/>
        <v>NetC630_1</v>
      </c>
      <c r="C3520" t="str">
        <f t="shared" si="243"/>
        <v>U28-NetC630_1</v>
      </c>
      <c r="D3520" t="str">
        <f t="shared" si="244"/>
        <v>U28-4</v>
      </c>
      <c r="E3520" t="s">
        <v>4061</v>
      </c>
      <c r="F3520">
        <v>4</v>
      </c>
      <c r="G3520" t="s">
        <v>1759</v>
      </c>
    </row>
    <row r="3521" spans="1:7" x14ac:dyDescent="0.25">
      <c r="A3521" t="str">
        <f t="shared" si="241"/>
        <v>U28-5</v>
      </c>
      <c r="B3521" t="str">
        <f t="shared" si="242"/>
        <v>NetC631_1</v>
      </c>
      <c r="C3521" t="str">
        <f t="shared" si="243"/>
        <v>U28-NetC631_1</v>
      </c>
      <c r="D3521" t="str">
        <f t="shared" si="244"/>
        <v>U28-5</v>
      </c>
      <c r="E3521" t="s">
        <v>4061</v>
      </c>
      <c r="F3521">
        <v>5</v>
      </c>
      <c r="G3521" t="s">
        <v>1760</v>
      </c>
    </row>
    <row r="3522" spans="1:7" x14ac:dyDescent="0.25">
      <c r="A3522" t="str">
        <f t="shared" si="241"/>
        <v>U28-6</v>
      </c>
      <c r="B3522" t="str">
        <f t="shared" si="242"/>
        <v>INTVCC_3</v>
      </c>
      <c r="C3522" t="str">
        <f t="shared" si="243"/>
        <v>U28-INTVCC_3</v>
      </c>
      <c r="D3522" t="str">
        <f t="shared" si="244"/>
        <v>U28-6</v>
      </c>
      <c r="E3522" t="s">
        <v>4061</v>
      </c>
      <c r="F3522">
        <v>6</v>
      </c>
      <c r="G3522" t="s">
        <v>1277</v>
      </c>
    </row>
    <row r="3523" spans="1:7" x14ac:dyDescent="0.25">
      <c r="A3523" t="str">
        <f t="shared" si="241"/>
        <v>U28-7</v>
      </c>
      <c r="B3523" t="str">
        <f t="shared" si="242"/>
        <v>NetC283_1</v>
      </c>
      <c r="C3523" t="str">
        <f t="shared" si="243"/>
        <v>U28-NetC283_1</v>
      </c>
      <c r="D3523" t="str">
        <f t="shared" si="244"/>
        <v>U28-7</v>
      </c>
      <c r="E3523" t="s">
        <v>4061</v>
      </c>
      <c r="F3523">
        <v>7</v>
      </c>
      <c r="G3523" t="s">
        <v>1683</v>
      </c>
    </row>
    <row r="3524" spans="1:7" x14ac:dyDescent="0.25">
      <c r="A3524" t="str">
        <f t="shared" si="241"/>
        <v>U28-8</v>
      </c>
      <c r="B3524" t="str">
        <f t="shared" si="242"/>
        <v>NetR115_1</v>
      </c>
      <c r="C3524" t="str">
        <f t="shared" si="243"/>
        <v>U28-NetR115_1</v>
      </c>
      <c r="D3524" t="str">
        <f t="shared" si="244"/>
        <v>U28-8</v>
      </c>
      <c r="E3524" t="s">
        <v>4061</v>
      </c>
      <c r="F3524">
        <v>8</v>
      </c>
      <c r="G3524" t="s">
        <v>1812</v>
      </c>
    </row>
    <row r="3525" spans="1:7" x14ac:dyDescent="0.25">
      <c r="A3525" t="str">
        <f t="shared" si="241"/>
        <v>U28-9</v>
      </c>
      <c r="B3525" t="str">
        <f t="shared" si="242"/>
        <v>NetR116_1</v>
      </c>
      <c r="C3525" t="str">
        <f t="shared" si="243"/>
        <v>U28-NetR116_1</v>
      </c>
      <c r="D3525" t="str">
        <f t="shared" si="244"/>
        <v>U28-9</v>
      </c>
      <c r="E3525" t="s">
        <v>4061</v>
      </c>
      <c r="F3525">
        <v>9</v>
      </c>
      <c r="G3525" t="s">
        <v>1814</v>
      </c>
    </row>
    <row r="3526" spans="1:7" x14ac:dyDescent="0.25">
      <c r="A3526" t="str">
        <f t="shared" ref="A3526:A3589" si="245">$E3526&amp;"-"&amp;$F3526</f>
        <v>U28-10</v>
      </c>
      <c r="B3526" t="str">
        <f t="shared" ref="B3526:B3589" si="246">IF(OR(E3526=$A$2,E3526=$B$2,E3526=$C$2,E3526=$D$2),"--",G3526)</f>
        <v>NetR103_1</v>
      </c>
      <c r="C3526" t="str">
        <f t="shared" ref="C3526:C3589" si="247">$E3526&amp;"-"&amp;$G3526</f>
        <v>U28-NetR103_1</v>
      </c>
      <c r="D3526" t="str">
        <f t="shared" ref="D3526:D3589" si="248">A3526</f>
        <v>U28-10</v>
      </c>
      <c r="E3526" t="s">
        <v>4061</v>
      </c>
      <c r="F3526">
        <v>10</v>
      </c>
      <c r="G3526" t="s">
        <v>1809</v>
      </c>
    </row>
    <row r="3527" spans="1:7" x14ac:dyDescent="0.25">
      <c r="A3527" t="str">
        <f t="shared" si="245"/>
        <v>U28-11</v>
      </c>
      <c r="B3527" t="str">
        <f t="shared" si="246"/>
        <v>1V8SENSE_P</v>
      </c>
      <c r="C3527" t="str">
        <f t="shared" si="247"/>
        <v>U28-1V8SENSE_P</v>
      </c>
      <c r="D3527" t="str">
        <f t="shared" si="248"/>
        <v>U28-11</v>
      </c>
      <c r="E3527" t="s">
        <v>4061</v>
      </c>
      <c r="F3527">
        <v>11</v>
      </c>
      <c r="G3527" t="s">
        <v>344</v>
      </c>
    </row>
    <row r="3528" spans="1:7" x14ac:dyDescent="0.25">
      <c r="A3528" t="str">
        <f t="shared" si="245"/>
        <v>U28-12</v>
      </c>
      <c r="B3528" t="str">
        <f t="shared" si="246"/>
        <v>1V8SENSE_N</v>
      </c>
      <c r="C3528" t="str">
        <f t="shared" si="247"/>
        <v>U28-1V8SENSE_N</v>
      </c>
      <c r="D3528" t="str">
        <f t="shared" si="248"/>
        <v>U28-12</v>
      </c>
      <c r="E3528" t="s">
        <v>4061</v>
      </c>
      <c r="F3528">
        <v>12</v>
      </c>
      <c r="G3528" t="s">
        <v>341</v>
      </c>
    </row>
    <row r="3529" spans="1:7" x14ac:dyDescent="0.25">
      <c r="A3529" t="str">
        <f t="shared" si="245"/>
        <v>U28-13</v>
      </c>
      <c r="B3529" t="str">
        <f t="shared" si="246"/>
        <v>NetC272_2</v>
      </c>
      <c r="C3529" t="str">
        <f t="shared" si="247"/>
        <v>U28-NetC272_2</v>
      </c>
      <c r="D3529" t="str">
        <f t="shared" si="248"/>
        <v>U28-13</v>
      </c>
      <c r="E3529" t="s">
        <v>4061</v>
      </c>
      <c r="F3529">
        <v>13</v>
      </c>
      <c r="G3529" t="s">
        <v>1681</v>
      </c>
    </row>
    <row r="3530" spans="1:7" x14ac:dyDescent="0.25">
      <c r="A3530" t="str">
        <f t="shared" si="245"/>
        <v>U28-14</v>
      </c>
      <c r="B3530" t="str">
        <f t="shared" si="246"/>
        <v>GND</v>
      </c>
      <c r="C3530" t="str">
        <f t="shared" si="247"/>
        <v>U28-GND</v>
      </c>
      <c r="D3530" t="str">
        <f t="shared" si="248"/>
        <v>U28-14</v>
      </c>
      <c r="E3530" t="s">
        <v>4061</v>
      </c>
      <c r="F3530">
        <v>14</v>
      </c>
      <c r="G3530" t="s">
        <v>294</v>
      </c>
    </row>
    <row r="3531" spans="1:7" x14ac:dyDescent="0.25">
      <c r="A3531" t="str">
        <f t="shared" si="245"/>
        <v>U28-15</v>
      </c>
      <c r="B3531" t="str">
        <f t="shared" si="246"/>
        <v>12.0V</v>
      </c>
      <c r="C3531" t="str">
        <f t="shared" si="247"/>
        <v>U28-12.0V</v>
      </c>
      <c r="D3531" t="str">
        <f t="shared" si="248"/>
        <v>U28-15</v>
      </c>
      <c r="E3531" t="s">
        <v>4061</v>
      </c>
      <c r="F3531">
        <v>15</v>
      </c>
      <c r="G3531" t="s">
        <v>325</v>
      </c>
    </row>
    <row r="3532" spans="1:7" x14ac:dyDescent="0.25">
      <c r="A3532" t="str">
        <f t="shared" si="245"/>
        <v>U28-16</v>
      </c>
      <c r="B3532" t="str">
        <f t="shared" si="246"/>
        <v>NetC272_1</v>
      </c>
      <c r="C3532" t="str">
        <f t="shared" si="247"/>
        <v>U28-NetC272_1</v>
      </c>
      <c r="D3532" t="str">
        <f t="shared" si="248"/>
        <v>U28-16</v>
      </c>
      <c r="E3532" t="s">
        <v>4061</v>
      </c>
      <c r="F3532">
        <v>16</v>
      </c>
      <c r="G3532" t="s">
        <v>1679</v>
      </c>
    </row>
    <row r="3533" spans="1:7" x14ac:dyDescent="0.25">
      <c r="A3533" t="str">
        <f t="shared" si="245"/>
        <v>U28-17</v>
      </c>
      <c r="B3533" t="str">
        <f t="shared" si="246"/>
        <v>NetC272_1</v>
      </c>
      <c r="C3533" t="str">
        <f t="shared" si="247"/>
        <v>U28-NetC272_1</v>
      </c>
      <c r="D3533" t="str">
        <f t="shared" si="248"/>
        <v>U28-17</v>
      </c>
      <c r="E3533" t="s">
        <v>4061</v>
      </c>
      <c r="F3533">
        <v>17</v>
      </c>
      <c r="G3533" t="s">
        <v>1679</v>
      </c>
    </row>
    <row r="3534" spans="1:7" x14ac:dyDescent="0.25">
      <c r="A3534" t="str">
        <f t="shared" si="245"/>
        <v>U28-18</v>
      </c>
      <c r="B3534" t="str">
        <f t="shared" si="246"/>
        <v>12.0V</v>
      </c>
      <c r="C3534" t="str">
        <f t="shared" si="247"/>
        <v>U28-12.0V</v>
      </c>
      <c r="D3534" t="str">
        <f t="shared" si="248"/>
        <v>U28-18</v>
      </c>
      <c r="E3534" t="s">
        <v>4061</v>
      </c>
      <c r="F3534">
        <v>18</v>
      </c>
      <c r="G3534" t="s">
        <v>325</v>
      </c>
    </row>
    <row r="3535" spans="1:7" x14ac:dyDescent="0.25">
      <c r="A3535" t="str">
        <f t="shared" si="245"/>
        <v>U28-19</v>
      </c>
      <c r="B3535" t="str">
        <f t="shared" si="246"/>
        <v>GND</v>
      </c>
      <c r="C3535" t="str">
        <f t="shared" si="247"/>
        <v>U28-GND</v>
      </c>
      <c r="D3535" t="str">
        <f t="shared" si="248"/>
        <v>U28-19</v>
      </c>
      <c r="E3535" t="s">
        <v>4061</v>
      </c>
      <c r="F3535">
        <v>19</v>
      </c>
      <c r="G3535" t="s">
        <v>294</v>
      </c>
    </row>
    <row r="3536" spans="1:7" x14ac:dyDescent="0.25">
      <c r="A3536" t="str">
        <f t="shared" si="245"/>
        <v>U28-20</v>
      </c>
      <c r="B3536" t="str">
        <f t="shared" si="246"/>
        <v>DRVCC_3</v>
      </c>
      <c r="C3536" t="str">
        <f t="shared" si="247"/>
        <v>U28-DRVCC_3</v>
      </c>
      <c r="D3536" t="str">
        <f t="shared" si="248"/>
        <v>U28-20</v>
      </c>
      <c r="E3536" t="s">
        <v>4061</v>
      </c>
      <c r="F3536">
        <v>20</v>
      </c>
      <c r="G3536" t="s">
        <v>870</v>
      </c>
    </row>
    <row r="3537" spans="1:7" x14ac:dyDescent="0.25">
      <c r="A3537" t="str">
        <f t="shared" si="245"/>
        <v>U28-21</v>
      </c>
      <c r="B3537" t="str">
        <f t="shared" si="246"/>
        <v>NetC262_1</v>
      </c>
      <c r="C3537" t="str">
        <f t="shared" si="247"/>
        <v>U28-NetC262_1</v>
      </c>
      <c r="D3537" t="str">
        <f t="shared" si="248"/>
        <v>U28-21</v>
      </c>
      <c r="E3537" t="s">
        <v>4061</v>
      </c>
      <c r="F3537">
        <v>21</v>
      </c>
      <c r="G3537" t="s">
        <v>1673</v>
      </c>
    </row>
    <row r="3538" spans="1:7" x14ac:dyDescent="0.25">
      <c r="A3538" t="str">
        <f t="shared" si="245"/>
        <v>U28-22</v>
      </c>
      <c r="B3538" t="str">
        <f t="shared" si="246"/>
        <v>NetR133_1</v>
      </c>
      <c r="C3538" t="str">
        <f t="shared" si="247"/>
        <v>U28-NetR133_1</v>
      </c>
      <c r="D3538" t="str">
        <f t="shared" si="248"/>
        <v>U28-22</v>
      </c>
      <c r="E3538" t="s">
        <v>4061</v>
      </c>
      <c r="F3538">
        <v>22</v>
      </c>
      <c r="G3538" t="s">
        <v>1820</v>
      </c>
    </row>
    <row r="3539" spans="1:7" x14ac:dyDescent="0.25">
      <c r="A3539" t="str">
        <f t="shared" si="245"/>
        <v>U28-23</v>
      </c>
      <c r="B3539" t="str">
        <f t="shared" si="246"/>
        <v>PG_GROUP0</v>
      </c>
      <c r="C3539" t="str">
        <f t="shared" si="247"/>
        <v>U28-PG_GROUP0</v>
      </c>
      <c r="D3539" t="str">
        <f t="shared" si="248"/>
        <v>U28-23</v>
      </c>
      <c r="E3539" t="s">
        <v>4061</v>
      </c>
      <c r="F3539">
        <v>23</v>
      </c>
      <c r="G3539" t="s">
        <v>1952</v>
      </c>
    </row>
    <row r="3540" spans="1:7" x14ac:dyDescent="0.25">
      <c r="A3540" t="str">
        <f t="shared" si="245"/>
        <v>U28-24</v>
      </c>
      <c r="B3540" t="str">
        <f t="shared" si="246"/>
        <v>PG_GROUP1</v>
      </c>
      <c r="C3540" t="str">
        <f t="shared" si="247"/>
        <v>U28-PG_GROUP1</v>
      </c>
      <c r="D3540" t="str">
        <f t="shared" si="248"/>
        <v>U28-24</v>
      </c>
      <c r="E3540" t="s">
        <v>4061</v>
      </c>
      <c r="F3540">
        <v>24</v>
      </c>
      <c r="G3540" t="s">
        <v>1953</v>
      </c>
    </row>
    <row r="3541" spans="1:7" x14ac:dyDescent="0.25">
      <c r="A3541" t="str">
        <f t="shared" si="245"/>
        <v>U28-25</v>
      </c>
      <c r="B3541" t="str">
        <f t="shared" si="246"/>
        <v>NetR123_2</v>
      </c>
      <c r="C3541" t="str">
        <f t="shared" si="247"/>
        <v>U28-NetR123_2</v>
      </c>
      <c r="D3541" t="str">
        <f t="shared" si="248"/>
        <v>U28-25</v>
      </c>
      <c r="E3541" t="s">
        <v>4061</v>
      </c>
      <c r="F3541">
        <v>25</v>
      </c>
      <c r="G3541" t="s">
        <v>1818</v>
      </c>
    </row>
    <row r="3542" spans="1:7" x14ac:dyDescent="0.25">
      <c r="A3542" t="str">
        <f t="shared" si="245"/>
        <v>U28-26</v>
      </c>
      <c r="B3542" t="str">
        <f t="shared" si="246"/>
        <v>NetR118_2</v>
      </c>
      <c r="C3542" t="str">
        <f t="shared" si="247"/>
        <v>U28-NetR118_2</v>
      </c>
      <c r="D3542" t="str">
        <f t="shared" si="248"/>
        <v>U28-26</v>
      </c>
      <c r="E3542" t="s">
        <v>4061</v>
      </c>
      <c r="F3542">
        <v>26</v>
      </c>
      <c r="G3542" t="s">
        <v>1816</v>
      </c>
    </row>
    <row r="3543" spans="1:7" x14ac:dyDescent="0.25">
      <c r="A3543" t="str">
        <f t="shared" si="245"/>
        <v>U28-27</v>
      </c>
      <c r="B3543" t="str">
        <f t="shared" si="246"/>
        <v>FAULT_2</v>
      </c>
      <c r="C3543" t="str">
        <f t="shared" si="247"/>
        <v>U28-FAULT_2</v>
      </c>
      <c r="D3543" t="str">
        <f t="shared" si="248"/>
        <v>U28-27</v>
      </c>
      <c r="E3543" t="s">
        <v>4061</v>
      </c>
      <c r="F3543">
        <v>27</v>
      </c>
      <c r="G3543" t="s">
        <v>985</v>
      </c>
    </row>
    <row r="3544" spans="1:7" x14ac:dyDescent="0.25">
      <c r="A3544" t="str">
        <f t="shared" si="245"/>
        <v>U28-28</v>
      </c>
      <c r="B3544" t="str">
        <f t="shared" si="246"/>
        <v>FAULT_2</v>
      </c>
      <c r="C3544" t="str">
        <f t="shared" si="247"/>
        <v>U28-FAULT_2</v>
      </c>
      <c r="D3544" t="str">
        <f t="shared" si="248"/>
        <v>U28-28</v>
      </c>
      <c r="E3544" t="s">
        <v>4061</v>
      </c>
      <c r="F3544">
        <v>28</v>
      </c>
      <c r="G3544" t="s">
        <v>985</v>
      </c>
    </row>
    <row r="3545" spans="1:7" x14ac:dyDescent="0.25">
      <c r="A3545" t="str">
        <f t="shared" si="245"/>
        <v>U28-29</v>
      </c>
      <c r="B3545" t="str">
        <f t="shared" si="246"/>
        <v>ALERT_DCDC</v>
      </c>
      <c r="C3545" t="str">
        <f t="shared" si="247"/>
        <v>U28-ALERT_DCDC</v>
      </c>
      <c r="D3545" t="str">
        <f t="shared" si="248"/>
        <v>U28-29</v>
      </c>
      <c r="E3545" t="s">
        <v>4061</v>
      </c>
      <c r="F3545">
        <v>29</v>
      </c>
      <c r="G3545" t="s">
        <v>428</v>
      </c>
    </row>
    <row r="3546" spans="1:7" x14ac:dyDescent="0.25">
      <c r="A3546" t="str">
        <f t="shared" si="245"/>
        <v>U28-30</v>
      </c>
      <c r="B3546" t="str">
        <f t="shared" si="246"/>
        <v>SCL_DCDC</v>
      </c>
      <c r="C3546" t="str">
        <f t="shared" si="247"/>
        <v>U28-SCL_DCDC</v>
      </c>
      <c r="D3546" t="str">
        <f t="shared" si="248"/>
        <v>U28-30</v>
      </c>
      <c r="E3546" t="s">
        <v>4061</v>
      </c>
      <c r="F3546">
        <v>30</v>
      </c>
      <c r="G3546" t="s">
        <v>1779</v>
      </c>
    </row>
    <row r="3547" spans="1:7" x14ac:dyDescent="0.25">
      <c r="A3547" t="str">
        <f t="shared" si="245"/>
        <v>U28-31</v>
      </c>
      <c r="B3547" t="str">
        <f t="shared" si="246"/>
        <v>SDA_DCDC</v>
      </c>
      <c r="C3547" t="str">
        <f t="shared" si="247"/>
        <v>U28-SDA_DCDC</v>
      </c>
      <c r="D3547" t="str">
        <f t="shared" si="248"/>
        <v>U28-31</v>
      </c>
      <c r="E3547" t="s">
        <v>4061</v>
      </c>
      <c r="F3547">
        <v>31</v>
      </c>
      <c r="G3547" t="s">
        <v>1776</v>
      </c>
    </row>
    <row r="3548" spans="1:7" x14ac:dyDescent="0.25">
      <c r="A3548" t="str">
        <f t="shared" si="245"/>
        <v>U28-32</v>
      </c>
      <c r="B3548" t="str">
        <f t="shared" si="246"/>
        <v>PG_GROUP1</v>
      </c>
      <c r="C3548" t="str">
        <f t="shared" si="247"/>
        <v>U28-PG_GROUP1</v>
      </c>
      <c r="D3548" t="str">
        <f t="shared" si="248"/>
        <v>U28-32</v>
      </c>
      <c r="E3548" t="s">
        <v>4061</v>
      </c>
      <c r="F3548">
        <v>32</v>
      </c>
      <c r="G3548" t="s">
        <v>1953</v>
      </c>
    </row>
    <row r="3549" spans="1:7" x14ac:dyDescent="0.25">
      <c r="A3549" t="str">
        <f t="shared" si="245"/>
        <v>U28-33</v>
      </c>
      <c r="B3549" t="str">
        <f t="shared" si="246"/>
        <v>PG_GROUP2</v>
      </c>
      <c r="C3549" t="str">
        <f t="shared" si="247"/>
        <v>U28-PG_GROUP2</v>
      </c>
      <c r="D3549" t="str">
        <f t="shared" si="248"/>
        <v>U28-33</v>
      </c>
      <c r="E3549" t="s">
        <v>4061</v>
      </c>
      <c r="F3549">
        <v>33</v>
      </c>
      <c r="G3549" t="s">
        <v>1955</v>
      </c>
    </row>
    <row r="3550" spans="1:7" x14ac:dyDescent="0.25">
      <c r="A3550" t="str">
        <f t="shared" si="245"/>
        <v>U28-34</v>
      </c>
      <c r="B3550" t="str">
        <f t="shared" si="246"/>
        <v>GND</v>
      </c>
      <c r="C3550" t="str">
        <f t="shared" si="247"/>
        <v>U28-GND</v>
      </c>
      <c r="D3550" t="str">
        <f t="shared" si="248"/>
        <v>U28-34</v>
      </c>
      <c r="E3550" t="s">
        <v>4061</v>
      </c>
      <c r="F3550">
        <v>34</v>
      </c>
      <c r="G3550" t="s">
        <v>294</v>
      </c>
    </row>
    <row r="3551" spans="1:7" x14ac:dyDescent="0.25">
      <c r="A3551" t="str">
        <f t="shared" si="245"/>
        <v>U28-35</v>
      </c>
      <c r="B3551" t="str">
        <f t="shared" si="246"/>
        <v>12.0V</v>
      </c>
      <c r="C3551" t="str">
        <f t="shared" si="247"/>
        <v>U28-12.0V</v>
      </c>
      <c r="D3551" t="str">
        <f t="shared" si="248"/>
        <v>U28-35</v>
      </c>
      <c r="E3551" t="s">
        <v>4061</v>
      </c>
      <c r="F3551">
        <v>35</v>
      </c>
      <c r="G3551" t="s">
        <v>325</v>
      </c>
    </row>
    <row r="3552" spans="1:7" x14ac:dyDescent="0.25">
      <c r="A3552" t="str">
        <f t="shared" si="245"/>
        <v>U28-36</v>
      </c>
      <c r="B3552" t="str">
        <f t="shared" si="246"/>
        <v>NetC263_1</v>
      </c>
      <c r="C3552" t="str">
        <f t="shared" si="247"/>
        <v>U28-NetC263_1</v>
      </c>
      <c r="D3552" t="str">
        <f t="shared" si="248"/>
        <v>U28-36</v>
      </c>
      <c r="E3552" t="s">
        <v>4061</v>
      </c>
      <c r="F3552">
        <v>36</v>
      </c>
      <c r="G3552" t="s">
        <v>1675</v>
      </c>
    </row>
    <row r="3553" spans="1:7" x14ac:dyDescent="0.25">
      <c r="A3553" t="str">
        <f t="shared" si="245"/>
        <v>U28-37</v>
      </c>
      <c r="B3553" t="str">
        <f t="shared" si="246"/>
        <v>NetC263_1</v>
      </c>
      <c r="C3553" t="str">
        <f t="shared" si="247"/>
        <v>U28-NetC263_1</v>
      </c>
      <c r="D3553" t="str">
        <f t="shared" si="248"/>
        <v>U28-37</v>
      </c>
      <c r="E3553" t="s">
        <v>4061</v>
      </c>
      <c r="F3553">
        <v>37</v>
      </c>
      <c r="G3553" t="s">
        <v>1675</v>
      </c>
    </row>
    <row r="3554" spans="1:7" x14ac:dyDescent="0.25">
      <c r="A3554" t="str">
        <f t="shared" si="245"/>
        <v>U28-38</v>
      </c>
      <c r="B3554" t="str">
        <f t="shared" si="246"/>
        <v>12.0V</v>
      </c>
      <c r="C3554" t="str">
        <f t="shared" si="247"/>
        <v>U28-12.0V</v>
      </c>
      <c r="D3554" t="str">
        <f t="shared" si="248"/>
        <v>U28-38</v>
      </c>
      <c r="E3554" t="s">
        <v>4061</v>
      </c>
      <c r="F3554">
        <v>38</v>
      </c>
      <c r="G3554" t="s">
        <v>325</v>
      </c>
    </row>
    <row r="3555" spans="1:7" x14ac:dyDescent="0.25">
      <c r="A3555" t="str">
        <f t="shared" si="245"/>
        <v>U28-39</v>
      </c>
      <c r="B3555" t="str">
        <f t="shared" si="246"/>
        <v>GND</v>
      </c>
      <c r="C3555" t="str">
        <f t="shared" si="247"/>
        <v>U28-GND</v>
      </c>
      <c r="D3555" t="str">
        <f t="shared" si="248"/>
        <v>U28-39</v>
      </c>
      <c r="E3555" t="s">
        <v>4061</v>
      </c>
      <c r="F3555">
        <v>39</v>
      </c>
      <c r="G3555" t="s">
        <v>294</v>
      </c>
    </row>
    <row r="3556" spans="1:7" x14ac:dyDescent="0.25">
      <c r="A3556" t="str">
        <f t="shared" si="245"/>
        <v>U28-40</v>
      </c>
      <c r="B3556" t="str">
        <f t="shared" si="246"/>
        <v>NetC263_2</v>
      </c>
      <c r="C3556" t="str">
        <f t="shared" si="247"/>
        <v>U28-NetC263_2</v>
      </c>
      <c r="D3556" t="str">
        <f t="shared" si="248"/>
        <v>U28-40</v>
      </c>
      <c r="E3556" t="s">
        <v>4061</v>
      </c>
      <c r="F3556">
        <v>40</v>
      </c>
      <c r="G3556" t="s">
        <v>1677</v>
      </c>
    </row>
    <row r="3557" spans="1:7" x14ac:dyDescent="0.25">
      <c r="A3557" t="str">
        <f t="shared" si="245"/>
        <v>U28-41</v>
      </c>
      <c r="B3557" t="str">
        <f t="shared" si="246"/>
        <v>NetC263_1</v>
      </c>
      <c r="C3557" t="str">
        <f t="shared" si="247"/>
        <v>U28-NetC263_1</v>
      </c>
      <c r="D3557" t="str">
        <f t="shared" si="248"/>
        <v>U28-41</v>
      </c>
      <c r="E3557" t="s">
        <v>4061</v>
      </c>
      <c r="F3557">
        <v>41</v>
      </c>
      <c r="G3557" t="s">
        <v>1675</v>
      </c>
    </row>
    <row r="3558" spans="1:7" x14ac:dyDescent="0.25">
      <c r="A3558" t="str">
        <f t="shared" si="245"/>
        <v>U28-42</v>
      </c>
      <c r="B3558" t="str">
        <f t="shared" si="246"/>
        <v>GND</v>
      </c>
      <c r="C3558" t="str">
        <f t="shared" si="247"/>
        <v>U28-GND</v>
      </c>
      <c r="D3558" t="str">
        <f t="shared" si="248"/>
        <v>U28-42</v>
      </c>
      <c r="E3558" t="s">
        <v>4061</v>
      </c>
      <c r="F3558">
        <v>42</v>
      </c>
      <c r="G3558" t="s">
        <v>294</v>
      </c>
    </row>
    <row r="3559" spans="1:7" x14ac:dyDescent="0.25">
      <c r="A3559" t="str">
        <f t="shared" si="245"/>
        <v>U28-43</v>
      </c>
      <c r="B3559" t="str">
        <f t="shared" si="246"/>
        <v>GND</v>
      </c>
      <c r="C3559" t="str">
        <f t="shared" si="247"/>
        <v>U28-GND</v>
      </c>
      <c r="D3559" t="str">
        <f t="shared" si="248"/>
        <v>U28-43</v>
      </c>
      <c r="E3559" t="s">
        <v>4061</v>
      </c>
      <c r="F3559">
        <v>43</v>
      </c>
      <c r="G3559" t="s">
        <v>294</v>
      </c>
    </row>
    <row r="3560" spans="1:7" x14ac:dyDescent="0.25">
      <c r="A3560" t="str">
        <f t="shared" si="245"/>
        <v>U28-44</v>
      </c>
      <c r="B3560" t="str">
        <f t="shared" si="246"/>
        <v>NetC272_1</v>
      </c>
      <c r="C3560" t="str">
        <f t="shared" si="247"/>
        <v>U28-NetC272_1</v>
      </c>
      <c r="D3560" t="str">
        <f t="shared" si="248"/>
        <v>U28-44</v>
      </c>
      <c r="E3560" t="s">
        <v>4061</v>
      </c>
      <c r="F3560">
        <v>44</v>
      </c>
      <c r="G3560" t="s">
        <v>1679</v>
      </c>
    </row>
    <row r="3561" spans="1:7" x14ac:dyDescent="0.25">
      <c r="A3561" t="str">
        <f t="shared" si="245"/>
        <v>U28-45</v>
      </c>
      <c r="B3561" t="str">
        <f t="shared" si="246"/>
        <v>GND</v>
      </c>
      <c r="C3561" t="str">
        <f t="shared" si="247"/>
        <v>U28-GND</v>
      </c>
      <c r="D3561" t="str">
        <f t="shared" si="248"/>
        <v>U28-45</v>
      </c>
      <c r="E3561" t="s">
        <v>4061</v>
      </c>
      <c r="F3561">
        <v>45</v>
      </c>
      <c r="G3561" t="s">
        <v>294</v>
      </c>
    </row>
    <row r="3562" spans="1:7" x14ac:dyDescent="0.25">
      <c r="A3562" t="str">
        <f t="shared" si="245"/>
        <v>U28-46</v>
      </c>
      <c r="B3562" t="str">
        <f t="shared" si="246"/>
        <v>GND</v>
      </c>
      <c r="C3562" t="str">
        <f t="shared" si="247"/>
        <v>U28-GND</v>
      </c>
      <c r="D3562" t="str">
        <f t="shared" si="248"/>
        <v>U28-46</v>
      </c>
      <c r="E3562" t="s">
        <v>4061</v>
      </c>
      <c r="F3562">
        <v>46</v>
      </c>
      <c r="G3562" t="s">
        <v>294</v>
      </c>
    </row>
    <row r="3563" spans="1:7" x14ac:dyDescent="0.25">
      <c r="A3563" t="str">
        <f t="shared" si="245"/>
        <v>U28-47</v>
      </c>
      <c r="B3563" t="str">
        <f t="shared" si="246"/>
        <v>GND</v>
      </c>
      <c r="C3563" t="str">
        <f t="shared" si="247"/>
        <v>U28-GND</v>
      </c>
      <c r="D3563" t="str">
        <f t="shared" si="248"/>
        <v>U28-47</v>
      </c>
      <c r="E3563" t="s">
        <v>4061</v>
      </c>
      <c r="F3563">
        <v>47</v>
      </c>
      <c r="G3563" t="s">
        <v>294</v>
      </c>
    </row>
    <row r="3564" spans="1:7" x14ac:dyDescent="0.25">
      <c r="A3564" t="str">
        <f t="shared" si="245"/>
        <v>U28-48</v>
      </c>
      <c r="B3564" t="str">
        <f t="shared" si="246"/>
        <v>GND</v>
      </c>
      <c r="C3564" t="str">
        <f t="shared" si="247"/>
        <v>U28-GND</v>
      </c>
      <c r="D3564" t="str">
        <f t="shared" si="248"/>
        <v>U28-48</v>
      </c>
      <c r="E3564" t="s">
        <v>4061</v>
      </c>
      <c r="F3564">
        <v>48</v>
      </c>
      <c r="G3564" t="s">
        <v>294</v>
      </c>
    </row>
    <row r="3565" spans="1:7" x14ac:dyDescent="0.25">
      <c r="A3565" t="str">
        <f t="shared" si="245"/>
        <v>U29-1</v>
      </c>
      <c r="B3565" t="str">
        <f t="shared" si="246"/>
        <v>3V3SENSE_N</v>
      </c>
      <c r="C3565" t="str">
        <f t="shared" si="247"/>
        <v>U29-3V3SENSE_N</v>
      </c>
      <c r="D3565" t="str">
        <f t="shared" si="248"/>
        <v>U29-1</v>
      </c>
      <c r="E3565" t="s">
        <v>4062</v>
      </c>
      <c r="F3565">
        <v>1</v>
      </c>
      <c r="G3565" t="s">
        <v>366</v>
      </c>
    </row>
    <row r="3566" spans="1:7" x14ac:dyDescent="0.25">
      <c r="A3566" t="str">
        <f t="shared" si="245"/>
        <v>U29-2</v>
      </c>
      <c r="B3566" t="str">
        <f t="shared" si="246"/>
        <v>3V3SENSE_P</v>
      </c>
      <c r="C3566" t="str">
        <f t="shared" si="247"/>
        <v>U29-3V3SENSE_P</v>
      </c>
      <c r="D3566" t="str">
        <f t="shared" si="248"/>
        <v>U29-2</v>
      </c>
      <c r="E3566" t="s">
        <v>4062</v>
      </c>
      <c r="F3566">
        <v>2</v>
      </c>
      <c r="G3566" t="s">
        <v>369</v>
      </c>
    </row>
    <row r="3567" spans="1:7" x14ac:dyDescent="0.25">
      <c r="A3567" t="str">
        <f t="shared" si="245"/>
        <v>U29-3</v>
      </c>
      <c r="B3567" t="str">
        <f t="shared" si="246"/>
        <v>GND</v>
      </c>
      <c r="C3567" t="str">
        <f t="shared" si="247"/>
        <v>U29-GND</v>
      </c>
      <c r="D3567" t="str">
        <f t="shared" si="248"/>
        <v>U29-3</v>
      </c>
      <c r="E3567" t="s">
        <v>4062</v>
      </c>
      <c r="F3567">
        <v>3</v>
      </c>
      <c r="G3567" t="s">
        <v>294</v>
      </c>
    </row>
    <row r="3568" spans="1:7" x14ac:dyDescent="0.25">
      <c r="A3568" t="str">
        <f t="shared" si="245"/>
        <v>U29-4</v>
      </c>
      <c r="B3568" t="str">
        <f t="shared" si="246"/>
        <v>NetC638_1</v>
      </c>
      <c r="C3568" t="str">
        <f t="shared" si="247"/>
        <v>U29-NetC638_1</v>
      </c>
      <c r="D3568" t="str">
        <f t="shared" si="248"/>
        <v>U29-4</v>
      </c>
      <c r="E3568" t="s">
        <v>4062</v>
      </c>
      <c r="F3568">
        <v>4</v>
      </c>
      <c r="G3568" t="s">
        <v>1762</v>
      </c>
    </row>
    <row r="3569" spans="1:7" x14ac:dyDescent="0.25">
      <c r="A3569" t="str">
        <f t="shared" si="245"/>
        <v>U29-5</v>
      </c>
      <c r="B3569" t="str">
        <f t="shared" si="246"/>
        <v>NetC639_1</v>
      </c>
      <c r="C3569" t="str">
        <f t="shared" si="247"/>
        <v>U29-NetC639_1</v>
      </c>
      <c r="D3569" t="str">
        <f t="shared" si="248"/>
        <v>U29-5</v>
      </c>
      <c r="E3569" t="s">
        <v>4062</v>
      </c>
      <c r="F3569">
        <v>5</v>
      </c>
      <c r="G3569" t="s">
        <v>1764</v>
      </c>
    </row>
    <row r="3570" spans="1:7" x14ac:dyDescent="0.25">
      <c r="A3570" t="str">
        <f t="shared" si="245"/>
        <v>U29-6</v>
      </c>
      <c r="B3570" t="str">
        <f t="shared" si="246"/>
        <v>INTVCC_4</v>
      </c>
      <c r="C3570" t="str">
        <f t="shared" si="247"/>
        <v>U29-INTVCC_4</v>
      </c>
      <c r="D3570" t="str">
        <f t="shared" si="248"/>
        <v>U29-6</v>
      </c>
      <c r="E3570" t="s">
        <v>4062</v>
      </c>
      <c r="F3570">
        <v>6</v>
      </c>
      <c r="G3570" t="s">
        <v>1280</v>
      </c>
    </row>
    <row r="3571" spans="1:7" x14ac:dyDescent="0.25">
      <c r="A3571" t="str">
        <f t="shared" si="245"/>
        <v>U29-7</v>
      </c>
      <c r="B3571" t="str">
        <f t="shared" si="246"/>
        <v>NetC423_1</v>
      </c>
      <c r="C3571" t="str">
        <f t="shared" si="247"/>
        <v>U29-NetC423_1</v>
      </c>
      <c r="D3571" t="str">
        <f t="shared" si="248"/>
        <v>U29-7</v>
      </c>
      <c r="E3571" t="s">
        <v>4062</v>
      </c>
      <c r="F3571">
        <v>7</v>
      </c>
      <c r="G3571" t="s">
        <v>1718</v>
      </c>
    </row>
    <row r="3572" spans="1:7" x14ac:dyDescent="0.25">
      <c r="A3572" t="str">
        <f t="shared" si="245"/>
        <v>U29-8</v>
      </c>
      <c r="B3572" t="str">
        <f t="shared" si="246"/>
        <v>NetR138_1</v>
      </c>
      <c r="C3572" t="str">
        <f t="shared" si="247"/>
        <v>U29-NetR138_1</v>
      </c>
      <c r="D3572" t="str">
        <f t="shared" si="248"/>
        <v>U29-8</v>
      </c>
      <c r="E3572" t="s">
        <v>4062</v>
      </c>
      <c r="F3572">
        <v>8</v>
      </c>
      <c r="G3572" t="s">
        <v>1825</v>
      </c>
    </row>
    <row r="3573" spans="1:7" x14ac:dyDescent="0.25">
      <c r="A3573" t="str">
        <f t="shared" si="245"/>
        <v>U29-9</v>
      </c>
      <c r="B3573" t="str">
        <f t="shared" si="246"/>
        <v>NetR139_1</v>
      </c>
      <c r="C3573" t="str">
        <f t="shared" si="247"/>
        <v>U29-NetR139_1</v>
      </c>
      <c r="D3573" t="str">
        <f t="shared" si="248"/>
        <v>U29-9</v>
      </c>
      <c r="E3573" t="s">
        <v>4062</v>
      </c>
      <c r="F3573">
        <v>9</v>
      </c>
      <c r="G3573" t="s">
        <v>1827</v>
      </c>
    </row>
    <row r="3574" spans="1:7" x14ac:dyDescent="0.25">
      <c r="A3574" t="str">
        <f t="shared" si="245"/>
        <v>U29-10</v>
      </c>
      <c r="B3574" t="str">
        <f t="shared" si="246"/>
        <v>NetR104_1</v>
      </c>
      <c r="C3574" t="str">
        <f t="shared" si="247"/>
        <v>U29-NetR104_1</v>
      </c>
      <c r="D3574" t="str">
        <f t="shared" si="248"/>
        <v>U29-10</v>
      </c>
      <c r="E3574" t="s">
        <v>4062</v>
      </c>
      <c r="F3574">
        <v>10</v>
      </c>
      <c r="G3574" t="s">
        <v>1811</v>
      </c>
    </row>
    <row r="3575" spans="1:7" x14ac:dyDescent="0.25">
      <c r="A3575" t="str">
        <f t="shared" si="245"/>
        <v>U29-11</v>
      </c>
      <c r="B3575" t="str">
        <f t="shared" si="246"/>
        <v>1V1SENSE_P</v>
      </c>
      <c r="C3575" t="str">
        <f t="shared" si="247"/>
        <v>U29-1V1SENSE_P</v>
      </c>
      <c r="D3575" t="str">
        <f t="shared" si="248"/>
        <v>U29-11</v>
      </c>
      <c r="E3575" t="s">
        <v>4062</v>
      </c>
      <c r="F3575">
        <v>11</v>
      </c>
      <c r="G3575" t="s">
        <v>333</v>
      </c>
    </row>
    <row r="3576" spans="1:7" x14ac:dyDescent="0.25">
      <c r="A3576" t="str">
        <f t="shared" si="245"/>
        <v>U29-12</v>
      </c>
      <c r="B3576" t="str">
        <f t="shared" si="246"/>
        <v>1V1SENSE_N</v>
      </c>
      <c r="C3576" t="str">
        <f t="shared" si="247"/>
        <v>U29-1V1SENSE_N</v>
      </c>
      <c r="D3576" t="str">
        <f t="shared" si="248"/>
        <v>U29-12</v>
      </c>
      <c r="E3576" t="s">
        <v>4062</v>
      </c>
      <c r="F3576">
        <v>12</v>
      </c>
      <c r="G3576" t="s">
        <v>331</v>
      </c>
    </row>
    <row r="3577" spans="1:7" x14ac:dyDescent="0.25">
      <c r="A3577" t="str">
        <f t="shared" si="245"/>
        <v>U29-13</v>
      </c>
      <c r="B3577" t="str">
        <f t="shared" si="246"/>
        <v>NetC406_2</v>
      </c>
      <c r="C3577" t="str">
        <f t="shared" si="247"/>
        <v>U29-NetC406_2</v>
      </c>
      <c r="D3577" t="str">
        <f t="shared" si="248"/>
        <v>U29-13</v>
      </c>
      <c r="E3577" t="s">
        <v>4062</v>
      </c>
      <c r="F3577">
        <v>13</v>
      </c>
      <c r="G3577" t="s">
        <v>1716</v>
      </c>
    </row>
    <row r="3578" spans="1:7" x14ac:dyDescent="0.25">
      <c r="A3578" t="str">
        <f t="shared" si="245"/>
        <v>U29-14</v>
      </c>
      <c r="B3578" t="str">
        <f t="shared" si="246"/>
        <v>GND</v>
      </c>
      <c r="C3578" t="str">
        <f t="shared" si="247"/>
        <v>U29-GND</v>
      </c>
      <c r="D3578" t="str">
        <f t="shared" si="248"/>
        <v>U29-14</v>
      </c>
      <c r="E3578" t="s">
        <v>4062</v>
      </c>
      <c r="F3578">
        <v>14</v>
      </c>
      <c r="G3578" t="s">
        <v>294</v>
      </c>
    </row>
    <row r="3579" spans="1:7" x14ac:dyDescent="0.25">
      <c r="A3579" t="str">
        <f t="shared" si="245"/>
        <v>U29-15</v>
      </c>
      <c r="B3579" t="str">
        <f t="shared" si="246"/>
        <v>12.0V</v>
      </c>
      <c r="C3579" t="str">
        <f t="shared" si="247"/>
        <v>U29-12.0V</v>
      </c>
      <c r="D3579" t="str">
        <f t="shared" si="248"/>
        <v>U29-15</v>
      </c>
      <c r="E3579" t="s">
        <v>4062</v>
      </c>
      <c r="F3579">
        <v>15</v>
      </c>
      <c r="G3579" t="s">
        <v>325</v>
      </c>
    </row>
    <row r="3580" spans="1:7" x14ac:dyDescent="0.25">
      <c r="A3580" t="str">
        <f t="shared" si="245"/>
        <v>U29-16</v>
      </c>
      <c r="B3580" t="str">
        <f t="shared" si="246"/>
        <v>NetC406_1</v>
      </c>
      <c r="C3580" t="str">
        <f t="shared" si="247"/>
        <v>U29-NetC406_1</v>
      </c>
      <c r="D3580" t="str">
        <f t="shared" si="248"/>
        <v>U29-16</v>
      </c>
      <c r="E3580" t="s">
        <v>4062</v>
      </c>
      <c r="F3580">
        <v>16</v>
      </c>
      <c r="G3580" t="s">
        <v>1714</v>
      </c>
    </row>
    <row r="3581" spans="1:7" x14ac:dyDescent="0.25">
      <c r="A3581" t="str">
        <f t="shared" si="245"/>
        <v>U29-17</v>
      </c>
      <c r="B3581" t="str">
        <f t="shared" si="246"/>
        <v>NetC406_1</v>
      </c>
      <c r="C3581" t="str">
        <f t="shared" si="247"/>
        <v>U29-NetC406_1</v>
      </c>
      <c r="D3581" t="str">
        <f t="shared" si="248"/>
        <v>U29-17</v>
      </c>
      <c r="E3581" t="s">
        <v>4062</v>
      </c>
      <c r="F3581">
        <v>17</v>
      </c>
      <c r="G3581" t="s">
        <v>1714</v>
      </c>
    </row>
    <row r="3582" spans="1:7" x14ac:dyDescent="0.25">
      <c r="A3582" t="str">
        <f t="shared" si="245"/>
        <v>U29-18</v>
      </c>
      <c r="B3582" t="str">
        <f t="shared" si="246"/>
        <v>12.0V</v>
      </c>
      <c r="C3582" t="str">
        <f t="shared" si="247"/>
        <v>U29-12.0V</v>
      </c>
      <c r="D3582" t="str">
        <f t="shared" si="248"/>
        <v>U29-18</v>
      </c>
      <c r="E3582" t="s">
        <v>4062</v>
      </c>
      <c r="F3582">
        <v>18</v>
      </c>
      <c r="G3582" t="s">
        <v>325</v>
      </c>
    </row>
    <row r="3583" spans="1:7" x14ac:dyDescent="0.25">
      <c r="A3583" t="str">
        <f t="shared" si="245"/>
        <v>U29-19</v>
      </c>
      <c r="B3583" t="str">
        <f t="shared" si="246"/>
        <v>GND</v>
      </c>
      <c r="C3583" t="str">
        <f t="shared" si="247"/>
        <v>U29-GND</v>
      </c>
      <c r="D3583" t="str">
        <f t="shared" si="248"/>
        <v>U29-19</v>
      </c>
      <c r="E3583" t="s">
        <v>4062</v>
      </c>
      <c r="F3583">
        <v>19</v>
      </c>
      <c r="G3583" t="s">
        <v>294</v>
      </c>
    </row>
    <row r="3584" spans="1:7" x14ac:dyDescent="0.25">
      <c r="A3584" t="str">
        <f t="shared" si="245"/>
        <v>U29-20</v>
      </c>
      <c r="B3584" t="str">
        <f t="shared" si="246"/>
        <v>DRVCC_4</v>
      </c>
      <c r="C3584" t="str">
        <f t="shared" si="247"/>
        <v>U29-DRVCC_4</v>
      </c>
      <c r="D3584" t="str">
        <f t="shared" si="248"/>
        <v>U29-20</v>
      </c>
      <c r="E3584" t="s">
        <v>4062</v>
      </c>
      <c r="F3584">
        <v>20</v>
      </c>
      <c r="G3584" t="s">
        <v>873</v>
      </c>
    </row>
    <row r="3585" spans="1:7" x14ac:dyDescent="0.25">
      <c r="A3585" t="str">
        <f t="shared" si="245"/>
        <v>U29-21</v>
      </c>
      <c r="B3585" t="str">
        <f t="shared" si="246"/>
        <v>NetC288_1</v>
      </c>
      <c r="C3585" t="str">
        <f t="shared" si="247"/>
        <v>U29-NetC288_1</v>
      </c>
      <c r="D3585" t="str">
        <f t="shared" si="248"/>
        <v>U29-21</v>
      </c>
      <c r="E3585" t="s">
        <v>4062</v>
      </c>
      <c r="F3585">
        <v>21</v>
      </c>
      <c r="G3585" t="s">
        <v>1689</v>
      </c>
    </row>
    <row r="3586" spans="1:7" x14ac:dyDescent="0.25">
      <c r="A3586" t="str">
        <f t="shared" si="245"/>
        <v>U29-22</v>
      </c>
      <c r="B3586" t="str">
        <f t="shared" si="246"/>
        <v>NetR148_1</v>
      </c>
      <c r="C3586" t="str">
        <f t="shared" si="247"/>
        <v>U29-NetR148_1</v>
      </c>
      <c r="D3586" t="str">
        <f t="shared" si="248"/>
        <v>U29-22</v>
      </c>
      <c r="E3586" t="s">
        <v>4062</v>
      </c>
      <c r="F3586">
        <v>22</v>
      </c>
      <c r="G3586" t="s">
        <v>1833</v>
      </c>
    </row>
    <row r="3587" spans="1:7" x14ac:dyDescent="0.25">
      <c r="A3587" t="str">
        <f t="shared" si="245"/>
        <v>U29-23</v>
      </c>
      <c r="B3587" t="str">
        <f t="shared" si="246"/>
        <v>PG_GROUP1</v>
      </c>
      <c r="C3587" t="str">
        <f t="shared" si="247"/>
        <v>U29-PG_GROUP1</v>
      </c>
      <c r="D3587" t="str">
        <f t="shared" si="248"/>
        <v>U29-23</v>
      </c>
      <c r="E3587" t="s">
        <v>4062</v>
      </c>
      <c r="F3587">
        <v>23</v>
      </c>
      <c r="G3587" t="s">
        <v>1953</v>
      </c>
    </row>
    <row r="3588" spans="1:7" x14ac:dyDescent="0.25">
      <c r="A3588" t="str">
        <f t="shared" si="245"/>
        <v>U29-24</v>
      </c>
      <c r="B3588" t="str">
        <f t="shared" si="246"/>
        <v>PG_GROUP2</v>
      </c>
      <c r="C3588" t="str">
        <f t="shared" si="247"/>
        <v>U29-PG_GROUP2</v>
      </c>
      <c r="D3588" t="str">
        <f t="shared" si="248"/>
        <v>U29-24</v>
      </c>
      <c r="E3588" t="s">
        <v>4062</v>
      </c>
      <c r="F3588">
        <v>24</v>
      </c>
      <c r="G3588" t="s">
        <v>1955</v>
      </c>
    </row>
    <row r="3589" spans="1:7" x14ac:dyDescent="0.25">
      <c r="A3589" t="str">
        <f t="shared" si="245"/>
        <v>U29-25</v>
      </c>
      <c r="B3589" t="str">
        <f t="shared" si="246"/>
        <v>NetR146_2</v>
      </c>
      <c r="C3589" t="str">
        <f t="shared" si="247"/>
        <v>U29-NetR146_2</v>
      </c>
      <c r="D3589" t="str">
        <f t="shared" si="248"/>
        <v>U29-25</v>
      </c>
      <c r="E3589" t="s">
        <v>4062</v>
      </c>
      <c r="F3589">
        <v>25</v>
      </c>
      <c r="G3589" t="s">
        <v>1832</v>
      </c>
    </row>
    <row r="3590" spans="1:7" x14ac:dyDescent="0.25">
      <c r="A3590" t="str">
        <f t="shared" ref="A3590:A3653" si="249">$E3590&amp;"-"&amp;$F3590</f>
        <v>U29-26</v>
      </c>
      <c r="B3590" t="str">
        <f t="shared" ref="B3590:B3653" si="250">IF(OR(E3590=$A$2,E3590=$B$2,E3590=$C$2,E3590=$D$2),"--",G3590)</f>
        <v>NetR141_2</v>
      </c>
      <c r="C3590" t="str">
        <f t="shared" ref="C3590:C3653" si="251">$E3590&amp;"-"&amp;$G3590</f>
        <v>U29-NetR141_2</v>
      </c>
      <c r="D3590" t="str">
        <f t="shared" ref="D3590:D3653" si="252">A3590</f>
        <v>U29-26</v>
      </c>
      <c r="E3590" t="s">
        <v>4062</v>
      </c>
      <c r="F3590">
        <v>26</v>
      </c>
      <c r="G3590" t="s">
        <v>1830</v>
      </c>
    </row>
    <row r="3591" spans="1:7" x14ac:dyDescent="0.25">
      <c r="A3591" t="str">
        <f t="shared" si="249"/>
        <v>U29-27</v>
      </c>
      <c r="B3591" t="str">
        <f t="shared" si="250"/>
        <v>FAULT_3</v>
      </c>
      <c r="C3591" t="str">
        <f t="shared" si="251"/>
        <v>U29-FAULT_3</v>
      </c>
      <c r="D3591" t="str">
        <f t="shared" si="252"/>
        <v>U29-27</v>
      </c>
      <c r="E3591" t="s">
        <v>4062</v>
      </c>
      <c r="F3591">
        <v>27</v>
      </c>
      <c r="G3591" t="s">
        <v>987</v>
      </c>
    </row>
    <row r="3592" spans="1:7" x14ac:dyDescent="0.25">
      <c r="A3592" t="str">
        <f t="shared" si="249"/>
        <v>U29-28</v>
      </c>
      <c r="B3592" t="str">
        <f t="shared" si="250"/>
        <v>FAULT_3</v>
      </c>
      <c r="C3592" t="str">
        <f t="shared" si="251"/>
        <v>U29-FAULT_3</v>
      </c>
      <c r="D3592" t="str">
        <f t="shared" si="252"/>
        <v>U29-28</v>
      </c>
      <c r="E3592" t="s">
        <v>4062</v>
      </c>
      <c r="F3592">
        <v>28</v>
      </c>
      <c r="G3592" t="s">
        <v>987</v>
      </c>
    </row>
    <row r="3593" spans="1:7" x14ac:dyDescent="0.25">
      <c r="A3593" t="str">
        <f t="shared" si="249"/>
        <v>U29-29</v>
      </c>
      <c r="B3593" t="str">
        <f t="shared" si="250"/>
        <v>ALERT_DCDC</v>
      </c>
      <c r="C3593" t="str">
        <f t="shared" si="251"/>
        <v>U29-ALERT_DCDC</v>
      </c>
      <c r="D3593" t="str">
        <f t="shared" si="252"/>
        <v>U29-29</v>
      </c>
      <c r="E3593" t="s">
        <v>4062</v>
      </c>
      <c r="F3593">
        <v>29</v>
      </c>
      <c r="G3593" t="s">
        <v>428</v>
      </c>
    </row>
    <row r="3594" spans="1:7" x14ac:dyDescent="0.25">
      <c r="A3594" t="str">
        <f t="shared" si="249"/>
        <v>U29-30</v>
      </c>
      <c r="B3594" t="str">
        <f t="shared" si="250"/>
        <v>SCL_DCDC</v>
      </c>
      <c r="C3594" t="str">
        <f t="shared" si="251"/>
        <v>U29-SCL_DCDC</v>
      </c>
      <c r="D3594" t="str">
        <f t="shared" si="252"/>
        <v>U29-30</v>
      </c>
      <c r="E3594" t="s">
        <v>4062</v>
      </c>
      <c r="F3594">
        <v>30</v>
      </c>
      <c r="G3594" t="s">
        <v>1779</v>
      </c>
    </row>
    <row r="3595" spans="1:7" x14ac:dyDescent="0.25">
      <c r="A3595" t="str">
        <f t="shared" si="249"/>
        <v>U29-31</v>
      </c>
      <c r="B3595" t="str">
        <f t="shared" si="250"/>
        <v>SDA_DCDC</v>
      </c>
      <c r="C3595" t="str">
        <f t="shared" si="251"/>
        <v>U29-SDA_DCDC</v>
      </c>
      <c r="D3595" t="str">
        <f t="shared" si="252"/>
        <v>U29-31</v>
      </c>
      <c r="E3595" t="s">
        <v>4062</v>
      </c>
      <c r="F3595">
        <v>31</v>
      </c>
      <c r="G3595" t="s">
        <v>1776</v>
      </c>
    </row>
    <row r="3596" spans="1:7" x14ac:dyDescent="0.25">
      <c r="A3596" t="str">
        <f t="shared" si="249"/>
        <v>U29-32</v>
      </c>
      <c r="B3596" t="str">
        <f t="shared" si="250"/>
        <v>PG_GROUP2</v>
      </c>
      <c r="C3596" t="str">
        <f t="shared" si="251"/>
        <v>U29-PG_GROUP2</v>
      </c>
      <c r="D3596" t="str">
        <f t="shared" si="252"/>
        <v>U29-32</v>
      </c>
      <c r="E3596" t="s">
        <v>4062</v>
      </c>
      <c r="F3596">
        <v>32</v>
      </c>
      <c r="G3596" t="s">
        <v>1955</v>
      </c>
    </row>
    <row r="3597" spans="1:7" x14ac:dyDescent="0.25">
      <c r="A3597" t="str">
        <f t="shared" si="249"/>
        <v>U29-33</v>
      </c>
      <c r="B3597" t="str">
        <f t="shared" si="250"/>
        <v>PG_GROUP3</v>
      </c>
      <c r="C3597" t="str">
        <f t="shared" si="251"/>
        <v>U29-PG_GROUP3</v>
      </c>
      <c r="D3597" t="str">
        <f t="shared" si="252"/>
        <v>U29-33</v>
      </c>
      <c r="E3597" t="s">
        <v>4062</v>
      </c>
      <c r="F3597">
        <v>33</v>
      </c>
      <c r="G3597" t="s">
        <v>1032</v>
      </c>
    </row>
    <row r="3598" spans="1:7" x14ac:dyDescent="0.25">
      <c r="A3598" t="str">
        <f t="shared" si="249"/>
        <v>U29-34</v>
      </c>
      <c r="B3598" t="str">
        <f t="shared" si="250"/>
        <v>GND</v>
      </c>
      <c r="C3598" t="str">
        <f t="shared" si="251"/>
        <v>U29-GND</v>
      </c>
      <c r="D3598" t="str">
        <f t="shared" si="252"/>
        <v>U29-34</v>
      </c>
      <c r="E3598" t="s">
        <v>4062</v>
      </c>
      <c r="F3598">
        <v>34</v>
      </c>
      <c r="G3598" t="s">
        <v>294</v>
      </c>
    </row>
    <row r="3599" spans="1:7" x14ac:dyDescent="0.25">
      <c r="A3599" t="str">
        <f t="shared" si="249"/>
        <v>U29-35</v>
      </c>
      <c r="B3599" t="str">
        <f t="shared" si="250"/>
        <v>12.0V</v>
      </c>
      <c r="C3599" t="str">
        <f t="shared" si="251"/>
        <v>U29-12.0V</v>
      </c>
      <c r="D3599" t="str">
        <f t="shared" si="252"/>
        <v>U29-35</v>
      </c>
      <c r="E3599" t="s">
        <v>4062</v>
      </c>
      <c r="F3599">
        <v>35</v>
      </c>
      <c r="G3599" t="s">
        <v>325</v>
      </c>
    </row>
    <row r="3600" spans="1:7" x14ac:dyDescent="0.25">
      <c r="A3600" t="str">
        <f t="shared" si="249"/>
        <v>U29-36</v>
      </c>
      <c r="B3600" t="str">
        <f t="shared" si="250"/>
        <v>NetC289_1</v>
      </c>
      <c r="C3600" t="str">
        <f t="shared" si="251"/>
        <v>U29-NetC289_1</v>
      </c>
      <c r="D3600" t="str">
        <f t="shared" si="252"/>
        <v>U29-36</v>
      </c>
      <c r="E3600" t="s">
        <v>4062</v>
      </c>
      <c r="F3600">
        <v>36</v>
      </c>
      <c r="G3600" t="s">
        <v>1691</v>
      </c>
    </row>
    <row r="3601" spans="1:7" x14ac:dyDescent="0.25">
      <c r="A3601" t="str">
        <f t="shared" si="249"/>
        <v>U29-37</v>
      </c>
      <c r="B3601" t="str">
        <f t="shared" si="250"/>
        <v>NetC289_1</v>
      </c>
      <c r="C3601" t="str">
        <f t="shared" si="251"/>
        <v>U29-NetC289_1</v>
      </c>
      <c r="D3601" t="str">
        <f t="shared" si="252"/>
        <v>U29-37</v>
      </c>
      <c r="E3601" t="s">
        <v>4062</v>
      </c>
      <c r="F3601">
        <v>37</v>
      </c>
      <c r="G3601" t="s">
        <v>1691</v>
      </c>
    </row>
    <row r="3602" spans="1:7" x14ac:dyDescent="0.25">
      <c r="A3602" t="str">
        <f t="shared" si="249"/>
        <v>U29-38</v>
      </c>
      <c r="B3602" t="str">
        <f t="shared" si="250"/>
        <v>12.0V</v>
      </c>
      <c r="C3602" t="str">
        <f t="shared" si="251"/>
        <v>U29-12.0V</v>
      </c>
      <c r="D3602" t="str">
        <f t="shared" si="252"/>
        <v>U29-38</v>
      </c>
      <c r="E3602" t="s">
        <v>4062</v>
      </c>
      <c r="F3602">
        <v>38</v>
      </c>
      <c r="G3602" t="s">
        <v>325</v>
      </c>
    </row>
    <row r="3603" spans="1:7" x14ac:dyDescent="0.25">
      <c r="A3603" t="str">
        <f t="shared" si="249"/>
        <v>U29-39</v>
      </c>
      <c r="B3603" t="str">
        <f t="shared" si="250"/>
        <v>GND</v>
      </c>
      <c r="C3603" t="str">
        <f t="shared" si="251"/>
        <v>U29-GND</v>
      </c>
      <c r="D3603" t="str">
        <f t="shared" si="252"/>
        <v>U29-39</v>
      </c>
      <c r="E3603" t="s">
        <v>4062</v>
      </c>
      <c r="F3603">
        <v>39</v>
      </c>
      <c r="G3603" t="s">
        <v>294</v>
      </c>
    </row>
    <row r="3604" spans="1:7" x14ac:dyDescent="0.25">
      <c r="A3604" t="str">
        <f t="shared" si="249"/>
        <v>U29-40</v>
      </c>
      <c r="B3604" t="str">
        <f t="shared" si="250"/>
        <v>NetC289_2</v>
      </c>
      <c r="C3604" t="str">
        <f t="shared" si="251"/>
        <v>U29-NetC289_2</v>
      </c>
      <c r="D3604" t="str">
        <f t="shared" si="252"/>
        <v>U29-40</v>
      </c>
      <c r="E3604" t="s">
        <v>4062</v>
      </c>
      <c r="F3604">
        <v>40</v>
      </c>
      <c r="G3604" t="s">
        <v>1693</v>
      </c>
    </row>
    <row r="3605" spans="1:7" x14ac:dyDescent="0.25">
      <c r="A3605" t="str">
        <f t="shared" si="249"/>
        <v>U29-41</v>
      </c>
      <c r="B3605" t="str">
        <f t="shared" si="250"/>
        <v>NetC289_1</v>
      </c>
      <c r="C3605" t="str">
        <f t="shared" si="251"/>
        <v>U29-NetC289_1</v>
      </c>
      <c r="D3605" t="str">
        <f t="shared" si="252"/>
        <v>U29-41</v>
      </c>
      <c r="E3605" t="s">
        <v>4062</v>
      </c>
      <c r="F3605">
        <v>41</v>
      </c>
      <c r="G3605" t="s">
        <v>1691</v>
      </c>
    </row>
    <row r="3606" spans="1:7" x14ac:dyDescent="0.25">
      <c r="A3606" t="str">
        <f t="shared" si="249"/>
        <v>U29-42</v>
      </c>
      <c r="B3606" t="str">
        <f t="shared" si="250"/>
        <v>GND</v>
      </c>
      <c r="C3606" t="str">
        <f t="shared" si="251"/>
        <v>U29-GND</v>
      </c>
      <c r="D3606" t="str">
        <f t="shared" si="252"/>
        <v>U29-42</v>
      </c>
      <c r="E3606" t="s">
        <v>4062</v>
      </c>
      <c r="F3606">
        <v>42</v>
      </c>
      <c r="G3606" t="s">
        <v>294</v>
      </c>
    </row>
    <row r="3607" spans="1:7" x14ac:dyDescent="0.25">
      <c r="A3607" t="str">
        <f t="shared" si="249"/>
        <v>U29-43</v>
      </c>
      <c r="B3607" t="str">
        <f t="shared" si="250"/>
        <v>GND</v>
      </c>
      <c r="C3607" t="str">
        <f t="shared" si="251"/>
        <v>U29-GND</v>
      </c>
      <c r="D3607" t="str">
        <f t="shared" si="252"/>
        <v>U29-43</v>
      </c>
      <c r="E3607" t="s">
        <v>4062</v>
      </c>
      <c r="F3607">
        <v>43</v>
      </c>
      <c r="G3607" t="s">
        <v>294</v>
      </c>
    </row>
    <row r="3608" spans="1:7" x14ac:dyDescent="0.25">
      <c r="A3608" t="str">
        <f t="shared" si="249"/>
        <v>U29-44</v>
      </c>
      <c r="B3608" t="str">
        <f t="shared" si="250"/>
        <v>NetC406_1</v>
      </c>
      <c r="C3608" t="str">
        <f t="shared" si="251"/>
        <v>U29-NetC406_1</v>
      </c>
      <c r="D3608" t="str">
        <f t="shared" si="252"/>
        <v>U29-44</v>
      </c>
      <c r="E3608" t="s">
        <v>4062</v>
      </c>
      <c r="F3608">
        <v>44</v>
      </c>
      <c r="G3608" t="s">
        <v>1714</v>
      </c>
    </row>
    <row r="3609" spans="1:7" x14ac:dyDescent="0.25">
      <c r="A3609" t="str">
        <f t="shared" si="249"/>
        <v>U29-45</v>
      </c>
      <c r="B3609" t="str">
        <f t="shared" si="250"/>
        <v>GND</v>
      </c>
      <c r="C3609" t="str">
        <f t="shared" si="251"/>
        <v>U29-GND</v>
      </c>
      <c r="D3609" t="str">
        <f t="shared" si="252"/>
        <v>U29-45</v>
      </c>
      <c r="E3609" t="s">
        <v>4062</v>
      </c>
      <c r="F3609">
        <v>45</v>
      </c>
      <c r="G3609" t="s">
        <v>294</v>
      </c>
    </row>
    <row r="3610" spans="1:7" x14ac:dyDescent="0.25">
      <c r="A3610" t="str">
        <f t="shared" si="249"/>
        <v>U29-46</v>
      </c>
      <c r="B3610" t="str">
        <f t="shared" si="250"/>
        <v>GND</v>
      </c>
      <c r="C3610" t="str">
        <f t="shared" si="251"/>
        <v>U29-GND</v>
      </c>
      <c r="D3610" t="str">
        <f t="shared" si="252"/>
        <v>U29-46</v>
      </c>
      <c r="E3610" t="s">
        <v>4062</v>
      </c>
      <c r="F3610">
        <v>46</v>
      </c>
      <c r="G3610" t="s">
        <v>294</v>
      </c>
    </row>
    <row r="3611" spans="1:7" x14ac:dyDescent="0.25">
      <c r="A3611" t="str">
        <f t="shared" si="249"/>
        <v>U29-47</v>
      </c>
      <c r="B3611" t="str">
        <f t="shared" si="250"/>
        <v>GND</v>
      </c>
      <c r="C3611" t="str">
        <f t="shared" si="251"/>
        <v>U29-GND</v>
      </c>
      <c r="D3611" t="str">
        <f t="shared" si="252"/>
        <v>U29-47</v>
      </c>
      <c r="E3611" t="s">
        <v>4062</v>
      </c>
      <c r="F3611">
        <v>47</v>
      </c>
      <c r="G3611" t="s">
        <v>294</v>
      </c>
    </row>
    <row r="3612" spans="1:7" x14ac:dyDescent="0.25">
      <c r="A3612" t="str">
        <f t="shared" si="249"/>
        <v>U29-48</v>
      </c>
      <c r="B3612" t="str">
        <f t="shared" si="250"/>
        <v>GND</v>
      </c>
      <c r="C3612" t="str">
        <f t="shared" si="251"/>
        <v>U29-GND</v>
      </c>
      <c r="D3612" t="str">
        <f t="shared" si="252"/>
        <v>U29-48</v>
      </c>
      <c r="E3612" t="s">
        <v>4062</v>
      </c>
      <c r="F3612">
        <v>48</v>
      </c>
      <c r="G3612" t="s">
        <v>294</v>
      </c>
    </row>
    <row r="3613" spans="1:7" x14ac:dyDescent="0.25">
      <c r="A3613" t="str">
        <f t="shared" si="249"/>
        <v>U30-1</v>
      </c>
      <c r="B3613" t="str">
        <f t="shared" si="250"/>
        <v>D_UART_N</v>
      </c>
      <c r="C3613" t="str">
        <f t="shared" si="251"/>
        <v>U30-D_UART_N</v>
      </c>
      <c r="D3613" t="str">
        <f t="shared" si="252"/>
        <v>U30-1</v>
      </c>
      <c r="E3613" t="s">
        <v>4063</v>
      </c>
      <c r="F3613">
        <v>1</v>
      </c>
      <c r="G3613" t="s">
        <v>879</v>
      </c>
    </row>
    <row r="3614" spans="1:7" x14ac:dyDescent="0.25">
      <c r="A3614" t="str">
        <f t="shared" si="249"/>
        <v>U30-2</v>
      </c>
      <c r="B3614" t="str">
        <f t="shared" si="250"/>
        <v>3.3VAUX</v>
      </c>
      <c r="C3614" t="str">
        <f t="shared" si="251"/>
        <v>U30-3.3VAUX</v>
      </c>
      <c r="D3614" t="str">
        <f t="shared" si="252"/>
        <v>U30-2</v>
      </c>
      <c r="E3614" t="s">
        <v>4063</v>
      </c>
      <c r="F3614">
        <v>2</v>
      </c>
      <c r="G3614" t="s">
        <v>361</v>
      </c>
    </row>
    <row r="3615" spans="1:7" x14ac:dyDescent="0.25">
      <c r="A3615" t="str">
        <f t="shared" si="249"/>
        <v>U30-3</v>
      </c>
      <c r="B3615" t="str">
        <f t="shared" si="250"/>
        <v>NetC140_1</v>
      </c>
      <c r="C3615" t="str">
        <f t="shared" si="251"/>
        <v>U30-NetC140_1</v>
      </c>
      <c r="D3615" t="str">
        <f t="shared" si="252"/>
        <v>U30-3</v>
      </c>
      <c r="E3615" t="s">
        <v>4063</v>
      </c>
      <c r="F3615">
        <v>3</v>
      </c>
      <c r="G3615" t="s">
        <v>1619</v>
      </c>
    </row>
    <row r="3616" spans="1:7" x14ac:dyDescent="0.25">
      <c r="A3616" t="str">
        <f t="shared" si="249"/>
        <v>U30-4</v>
      </c>
      <c r="B3616" t="str">
        <f t="shared" si="250"/>
        <v>NetC140_1</v>
      </c>
      <c r="C3616" t="str">
        <f t="shared" si="251"/>
        <v>U30-NetC140_1</v>
      </c>
      <c r="D3616" t="str">
        <f t="shared" si="252"/>
        <v>U30-4</v>
      </c>
      <c r="E3616" t="s">
        <v>4063</v>
      </c>
      <c r="F3616">
        <v>4</v>
      </c>
      <c r="G3616" t="s">
        <v>1619</v>
      </c>
    </row>
    <row r="3617" spans="1:7" x14ac:dyDescent="0.25">
      <c r="A3617" t="str">
        <f t="shared" si="249"/>
        <v>U30-5</v>
      </c>
      <c r="B3617" t="str">
        <f t="shared" si="250"/>
        <v>GND</v>
      </c>
      <c r="C3617" t="str">
        <f t="shared" si="251"/>
        <v>U30-GND</v>
      </c>
      <c r="D3617" t="str">
        <f t="shared" si="252"/>
        <v>U30-5</v>
      </c>
      <c r="E3617" t="s">
        <v>4063</v>
      </c>
      <c r="F3617">
        <v>5</v>
      </c>
      <c r="G3617" t="s">
        <v>294</v>
      </c>
    </row>
    <row r="3618" spans="1:7" x14ac:dyDescent="0.25">
      <c r="A3618" t="str">
        <f t="shared" si="249"/>
        <v>U30-6</v>
      </c>
      <c r="B3618" t="str">
        <f t="shared" si="250"/>
        <v>NetR134_2</v>
      </c>
      <c r="C3618" t="str">
        <f t="shared" si="251"/>
        <v>U30-NetR134_2</v>
      </c>
      <c r="D3618" t="str">
        <f t="shared" si="252"/>
        <v>U30-6</v>
      </c>
      <c r="E3618" t="s">
        <v>4063</v>
      </c>
      <c r="F3618">
        <v>6</v>
      </c>
      <c r="G3618" t="s">
        <v>1822</v>
      </c>
    </row>
    <row r="3619" spans="1:7" x14ac:dyDescent="0.25">
      <c r="A3619" t="str">
        <f t="shared" si="249"/>
        <v>U30-7</v>
      </c>
      <c r="B3619" t="str">
        <f t="shared" si="250"/>
        <v>FTDI_FPGA_TX</v>
      </c>
      <c r="C3619" t="str">
        <f t="shared" si="251"/>
        <v>U30-FTDI_FPGA_TX</v>
      </c>
      <c r="D3619" t="str">
        <f t="shared" si="252"/>
        <v>U30-7</v>
      </c>
      <c r="E3619" t="s">
        <v>4063</v>
      </c>
      <c r="F3619">
        <v>7</v>
      </c>
      <c r="G3619" t="s">
        <v>1105</v>
      </c>
    </row>
    <row r="3620" spans="1:7" x14ac:dyDescent="0.25">
      <c r="A3620" t="str">
        <f t="shared" si="249"/>
        <v>U30-8</v>
      </c>
      <c r="B3620" t="str">
        <f t="shared" si="250"/>
        <v>NetU30_8</v>
      </c>
      <c r="C3620" t="str">
        <f t="shared" si="251"/>
        <v>U30-NetU30_8</v>
      </c>
      <c r="D3620" t="str">
        <f t="shared" si="252"/>
        <v>U30-8</v>
      </c>
      <c r="E3620" t="s">
        <v>4063</v>
      </c>
      <c r="F3620">
        <v>8</v>
      </c>
      <c r="G3620" t="s">
        <v>4064</v>
      </c>
    </row>
    <row r="3621" spans="1:7" x14ac:dyDescent="0.25">
      <c r="A3621" t="str">
        <f t="shared" si="249"/>
        <v>U30-9</v>
      </c>
      <c r="B3621" t="str">
        <f t="shared" si="250"/>
        <v>NetC140_1</v>
      </c>
      <c r="C3621" t="str">
        <f t="shared" si="251"/>
        <v>U30-NetC140_1</v>
      </c>
      <c r="D3621" t="str">
        <f t="shared" si="252"/>
        <v>U30-9</v>
      </c>
      <c r="E3621" t="s">
        <v>4063</v>
      </c>
      <c r="F3621">
        <v>9</v>
      </c>
      <c r="G3621" t="s">
        <v>1619</v>
      </c>
    </row>
    <row r="3622" spans="1:7" x14ac:dyDescent="0.25">
      <c r="A3622" t="str">
        <f t="shared" si="249"/>
        <v>U30-10</v>
      </c>
      <c r="B3622" t="str">
        <f t="shared" si="250"/>
        <v>FTDI_FPGA_RX</v>
      </c>
      <c r="C3622" t="str">
        <f t="shared" si="251"/>
        <v>U30-FTDI_FPGA_RX</v>
      </c>
      <c r="D3622" t="str">
        <f t="shared" si="252"/>
        <v>U30-10</v>
      </c>
      <c r="E3622" t="s">
        <v>4063</v>
      </c>
      <c r="F3622">
        <v>10</v>
      </c>
      <c r="G3622" t="s">
        <v>1103</v>
      </c>
    </row>
    <row r="3623" spans="1:7" x14ac:dyDescent="0.25">
      <c r="A3623" t="str">
        <f t="shared" si="249"/>
        <v>U30-11</v>
      </c>
      <c r="B3623" t="str">
        <f t="shared" si="250"/>
        <v>NetU30_11</v>
      </c>
      <c r="C3623" t="str">
        <f t="shared" si="251"/>
        <v>U30-NetU30_11</v>
      </c>
      <c r="D3623" t="str">
        <f t="shared" si="252"/>
        <v>U30-11</v>
      </c>
      <c r="E3623" t="s">
        <v>4063</v>
      </c>
      <c r="F3623">
        <v>11</v>
      </c>
      <c r="G3623" t="s">
        <v>4065</v>
      </c>
    </row>
    <row r="3624" spans="1:7" x14ac:dyDescent="0.25">
      <c r="A3624" t="str">
        <f t="shared" si="249"/>
        <v>U30-12</v>
      </c>
      <c r="B3624" t="str">
        <f t="shared" si="250"/>
        <v>D_UART_P</v>
      </c>
      <c r="C3624" t="str">
        <f t="shared" si="251"/>
        <v>U30-D_UART_P</v>
      </c>
      <c r="D3624" t="str">
        <f t="shared" si="252"/>
        <v>U30-12</v>
      </c>
      <c r="E3624" t="s">
        <v>4063</v>
      </c>
      <c r="F3624">
        <v>12</v>
      </c>
      <c r="G3624" t="s">
        <v>882</v>
      </c>
    </row>
    <row r="3625" spans="1:7" x14ac:dyDescent="0.25">
      <c r="A3625" t="str">
        <f t="shared" si="249"/>
        <v>U30-13</v>
      </c>
      <c r="B3625" t="str">
        <f t="shared" si="250"/>
        <v>GND</v>
      </c>
      <c r="C3625" t="str">
        <f t="shared" si="251"/>
        <v>U30-GND</v>
      </c>
      <c r="D3625" t="str">
        <f t="shared" si="252"/>
        <v>U30-13</v>
      </c>
      <c r="E3625" t="s">
        <v>4063</v>
      </c>
      <c r="F3625">
        <v>13</v>
      </c>
      <c r="G3625" t="s">
        <v>294</v>
      </c>
    </row>
    <row r="3626" spans="1:7" x14ac:dyDescent="0.25">
      <c r="A3626" t="str">
        <f t="shared" si="249"/>
        <v>U31-1</v>
      </c>
      <c r="B3626" t="str">
        <f t="shared" si="250"/>
        <v>1.8V</v>
      </c>
      <c r="C3626" t="str">
        <f t="shared" si="251"/>
        <v>U31-1.8V</v>
      </c>
      <c r="D3626" t="str">
        <f t="shared" si="252"/>
        <v>U31-1</v>
      </c>
      <c r="E3626" t="s">
        <v>4066</v>
      </c>
      <c r="F3626">
        <v>1</v>
      </c>
      <c r="G3626" t="s">
        <v>317</v>
      </c>
    </row>
    <row r="3627" spans="1:7" x14ac:dyDescent="0.25">
      <c r="A3627" t="str">
        <f t="shared" si="249"/>
        <v>U31-2</v>
      </c>
      <c r="B3627" t="str">
        <f t="shared" si="250"/>
        <v>PWRMGT_SCL</v>
      </c>
      <c r="C3627" t="str">
        <f t="shared" si="251"/>
        <v>U31-PWRMGT_SCL</v>
      </c>
      <c r="D3627" t="str">
        <f t="shared" si="252"/>
        <v>U31-2</v>
      </c>
      <c r="E3627" t="s">
        <v>4066</v>
      </c>
      <c r="F3627">
        <v>2</v>
      </c>
      <c r="G3627" t="s">
        <v>2006</v>
      </c>
    </row>
    <row r="3628" spans="1:7" x14ac:dyDescent="0.25">
      <c r="A3628" t="str">
        <f t="shared" si="249"/>
        <v>U31-3</v>
      </c>
      <c r="B3628" t="str">
        <f t="shared" si="250"/>
        <v>PWRMGT_SDA</v>
      </c>
      <c r="C3628" t="str">
        <f t="shared" si="251"/>
        <v>U31-PWRMGT_SDA</v>
      </c>
      <c r="D3628" t="str">
        <f t="shared" si="252"/>
        <v>U31-3</v>
      </c>
      <c r="E3628" t="s">
        <v>4066</v>
      </c>
      <c r="F3628">
        <v>3</v>
      </c>
      <c r="G3628" t="s">
        <v>2007</v>
      </c>
    </row>
    <row r="3629" spans="1:7" x14ac:dyDescent="0.25">
      <c r="A3629" t="str">
        <f t="shared" si="249"/>
        <v>U31-4</v>
      </c>
      <c r="B3629" t="str">
        <f t="shared" si="250"/>
        <v>GND</v>
      </c>
      <c r="C3629" t="str">
        <f t="shared" si="251"/>
        <v>U31-GND</v>
      </c>
      <c r="D3629" t="str">
        <f t="shared" si="252"/>
        <v>U31-4</v>
      </c>
      <c r="E3629" t="s">
        <v>4066</v>
      </c>
      <c r="F3629">
        <v>4</v>
      </c>
      <c r="G3629" t="s">
        <v>294</v>
      </c>
    </row>
    <row r="3630" spans="1:7" x14ac:dyDescent="0.25">
      <c r="A3630" t="str">
        <f t="shared" si="249"/>
        <v>U31-5</v>
      </c>
      <c r="B3630" t="str">
        <f t="shared" si="250"/>
        <v>I2C_DCDC_EN</v>
      </c>
      <c r="C3630" t="str">
        <f t="shared" si="251"/>
        <v>U31-I2C_DCDC_EN</v>
      </c>
      <c r="D3630" t="str">
        <f t="shared" si="252"/>
        <v>U31-5</v>
      </c>
      <c r="E3630" t="s">
        <v>4066</v>
      </c>
      <c r="F3630">
        <v>5</v>
      </c>
      <c r="G3630" t="s">
        <v>1256</v>
      </c>
    </row>
    <row r="3631" spans="1:7" x14ac:dyDescent="0.25">
      <c r="A3631" t="str">
        <f t="shared" si="249"/>
        <v>U31-6</v>
      </c>
      <c r="B3631" t="str">
        <f t="shared" si="250"/>
        <v>VID_SDA</v>
      </c>
      <c r="C3631" t="str">
        <f t="shared" si="251"/>
        <v>U31-VID_SDA</v>
      </c>
      <c r="D3631" t="str">
        <f t="shared" si="252"/>
        <v>U31-6</v>
      </c>
      <c r="E3631" t="s">
        <v>4066</v>
      </c>
      <c r="F3631">
        <v>6</v>
      </c>
      <c r="G3631" t="s">
        <v>1769</v>
      </c>
    </row>
    <row r="3632" spans="1:7" x14ac:dyDescent="0.25">
      <c r="A3632" t="str">
        <f t="shared" si="249"/>
        <v>U31-7</v>
      </c>
      <c r="B3632" t="str">
        <f t="shared" si="250"/>
        <v>VID_SCL</v>
      </c>
      <c r="C3632" t="str">
        <f t="shared" si="251"/>
        <v>U31-VID_SCL</v>
      </c>
      <c r="D3632" t="str">
        <f t="shared" si="252"/>
        <v>U31-7</v>
      </c>
      <c r="E3632" t="s">
        <v>4066</v>
      </c>
      <c r="F3632">
        <v>7</v>
      </c>
      <c r="G3632" t="s">
        <v>1772</v>
      </c>
    </row>
    <row r="3633" spans="1:7" x14ac:dyDescent="0.25">
      <c r="A3633" t="str">
        <f t="shared" si="249"/>
        <v>U31-8</v>
      </c>
      <c r="B3633" t="str">
        <f t="shared" si="250"/>
        <v>3.3VAUX</v>
      </c>
      <c r="C3633" t="str">
        <f t="shared" si="251"/>
        <v>U31-3.3VAUX</v>
      </c>
      <c r="D3633" t="str">
        <f t="shared" si="252"/>
        <v>U31-8</v>
      </c>
      <c r="E3633" t="s">
        <v>4066</v>
      </c>
      <c r="F3633">
        <v>8</v>
      </c>
      <c r="G3633" t="s">
        <v>361</v>
      </c>
    </row>
    <row r="3634" spans="1:7" x14ac:dyDescent="0.25">
      <c r="A3634" t="str">
        <f t="shared" si="249"/>
        <v>U32-1</v>
      </c>
      <c r="B3634" t="str">
        <f t="shared" si="250"/>
        <v>NetC138_1</v>
      </c>
      <c r="C3634" t="str">
        <f t="shared" si="251"/>
        <v>U32-NetC138_1</v>
      </c>
      <c r="D3634" t="str">
        <f t="shared" si="252"/>
        <v>U32-1</v>
      </c>
      <c r="E3634" t="s">
        <v>4067</v>
      </c>
      <c r="F3634">
        <v>1</v>
      </c>
      <c r="G3634" t="s">
        <v>1617</v>
      </c>
    </row>
    <row r="3635" spans="1:7" x14ac:dyDescent="0.25">
      <c r="A3635" t="str">
        <f t="shared" si="249"/>
        <v>U32-2</v>
      </c>
      <c r="B3635" t="str">
        <f t="shared" si="250"/>
        <v>GND</v>
      </c>
      <c r="C3635" t="str">
        <f t="shared" si="251"/>
        <v>U32-GND</v>
      </c>
      <c r="D3635" t="str">
        <f t="shared" si="252"/>
        <v>U32-2</v>
      </c>
      <c r="E3635" t="s">
        <v>4067</v>
      </c>
      <c r="F3635">
        <v>2</v>
      </c>
      <c r="G3635" t="s">
        <v>294</v>
      </c>
    </row>
    <row r="3636" spans="1:7" x14ac:dyDescent="0.25">
      <c r="A3636" t="str">
        <f t="shared" si="249"/>
        <v>U32-3</v>
      </c>
      <c r="B3636" t="str">
        <f t="shared" si="250"/>
        <v>CLK12M</v>
      </c>
      <c r="C3636" t="str">
        <f t="shared" si="251"/>
        <v>U32-CLK12M</v>
      </c>
      <c r="D3636" t="str">
        <f t="shared" si="252"/>
        <v>U32-3</v>
      </c>
      <c r="E3636" t="s">
        <v>4067</v>
      </c>
      <c r="F3636">
        <v>3</v>
      </c>
      <c r="G3636" t="s">
        <v>535</v>
      </c>
    </row>
    <row r="3637" spans="1:7" x14ac:dyDescent="0.25">
      <c r="A3637" t="str">
        <f t="shared" si="249"/>
        <v>U32-4</v>
      </c>
      <c r="B3637" t="str">
        <f t="shared" si="250"/>
        <v>NetC138_1</v>
      </c>
      <c r="C3637" t="str">
        <f t="shared" si="251"/>
        <v>U32-NetC138_1</v>
      </c>
      <c r="D3637" t="str">
        <f t="shared" si="252"/>
        <v>U32-4</v>
      </c>
      <c r="E3637" t="s">
        <v>4067</v>
      </c>
      <c r="F3637">
        <v>4</v>
      </c>
      <c r="G3637" t="s">
        <v>1617</v>
      </c>
    </row>
    <row r="3638" spans="1:7" x14ac:dyDescent="0.25">
      <c r="A3638" t="str">
        <f t="shared" si="249"/>
        <v>U33-1</v>
      </c>
      <c r="B3638" t="str">
        <f t="shared" si="250"/>
        <v>ETH1_TXD1</v>
      </c>
      <c r="C3638" t="str">
        <f t="shared" si="251"/>
        <v>U33-ETH1_TXD1</v>
      </c>
      <c r="D3638" t="str">
        <f t="shared" si="252"/>
        <v>U33-1</v>
      </c>
      <c r="E3638" t="s">
        <v>4068</v>
      </c>
      <c r="F3638">
        <v>1</v>
      </c>
      <c r="G3638" t="s">
        <v>936</v>
      </c>
    </row>
    <row r="3639" spans="1:7" x14ac:dyDescent="0.25">
      <c r="A3639" t="str">
        <f t="shared" si="249"/>
        <v>U33-2</v>
      </c>
      <c r="B3639" t="str">
        <f t="shared" si="250"/>
        <v>ETH1_TXD2</v>
      </c>
      <c r="C3639" t="str">
        <f t="shared" si="251"/>
        <v>U33-ETH1_TXD2</v>
      </c>
      <c r="D3639" t="str">
        <f t="shared" si="252"/>
        <v>U33-2</v>
      </c>
      <c r="E3639" t="s">
        <v>4068</v>
      </c>
      <c r="F3639">
        <v>2</v>
      </c>
      <c r="G3639" t="s">
        <v>939</v>
      </c>
    </row>
    <row r="3640" spans="1:7" x14ac:dyDescent="0.25">
      <c r="A3640" t="str">
        <f t="shared" si="249"/>
        <v>U33-3</v>
      </c>
      <c r="B3640" t="str">
        <f t="shared" si="250"/>
        <v>ETH1_TXD3</v>
      </c>
      <c r="C3640" t="str">
        <f t="shared" si="251"/>
        <v>U33-ETH1_TXD3</v>
      </c>
      <c r="D3640" t="str">
        <f t="shared" si="252"/>
        <v>U33-3</v>
      </c>
      <c r="E3640" t="s">
        <v>4068</v>
      </c>
      <c r="F3640">
        <v>3</v>
      </c>
      <c r="G3640" t="s">
        <v>942</v>
      </c>
    </row>
    <row r="3641" spans="1:7" x14ac:dyDescent="0.25">
      <c r="A3641" t="str">
        <f t="shared" si="249"/>
        <v>U33-4</v>
      </c>
      <c r="B3641" t="str">
        <f t="shared" si="250"/>
        <v>0.9V_ETH</v>
      </c>
      <c r="C3641" t="str">
        <f t="shared" si="251"/>
        <v>U33-0.9V_ETH</v>
      </c>
      <c r="D3641" t="str">
        <f t="shared" si="252"/>
        <v>U33-4</v>
      </c>
      <c r="E3641" t="s">
        <v>4068</v>
      </c>
      <c r="F3641">
        <v>4</v>
      </c>
      <c r="G3641" t="s">
        <v>298</v>
      </c>
    </row>
    <row r="3642" spans="1:7" x14ac:dyDescent="0.25">
      <c r="A3642" t="str">
        <f t="shared" si="249"/>
        <v>U33-5</v>
      </c>
      <c r="B3642" t="str">
        <f t="shared" si="250"/>
        <v>GND</v>
      </c>
      <c r="C3642" t="str">
        <f t="shared" si="251"/>
        <v>U33-GND</v>
      </c>
      <c r="D3642" t="str">
        <f t="shared" si="252"/>
        <v>U33-5</v>
      </c>
      <c r="E3642" t="s">
        <v>4068</v>
      </c>
      <c r="F3642">
        <v>5</v>
      </c>
      <c r="G3642" t="s">
        <v>294</v>
      </c>
    </row>
    <row r="3643" spans="1:7" x14ac:dyDescent="0.25">
      <c r="A3643" t="str">
        <f t="shared" si="249"/>
        <v>U33-6</v>
      </c>
      <c r="B3643" t="str">
        <f t="shared" si="250"/>
        <v>NetU33_6</v>
      </c>
      <c r="C3643" t="str">
        <f t="shared" si="251"/>
        <v>U33-NetU33_6</v>
      </c>
      <c r="D3643" t="str">
        <f t="shared" si="252"/>
        <v>U33-6</v>
      </c>
      <c r="E3643" t="s">
        <v>4068</v>
      </c>
      <c r="F3643">
        <v>6</v>
      </c>
      <c r="G3643" t="s">
        <v>4069</v>
      </c>
    </row>
    <row r="3644" spans="1:7" x14ac:dyDescent="0.25">
      <c r="A3644" t="str">
        <f t="shared" si="249"/>
        <v>U33-7</v>
      </c>
      <c r="B3644" t="str">
        <f t="shared" si="250"/>
        <v>PHY1_RESET</v>
      </c>
      <c r="C3644" t="str">
        <f t="shared" si="251"/>
        <v>U33-PHY1_RESET</v>
      </c>
      <c r="D3644" t="str">
        <f t="shared" si="252"/>
        <v>U33-7</v>
      </c>
      <c r="E3644" t="s">
        <v>4068</v>
      </c>
      <c r="F3644">
        <v>7</v>
      </c>
      <c r="G3644" t="s">
        <v>1974</v>
      </c>
    </row>
    <row r="3645" spans="1:7" x14ac:dyDescent="0.25">
      <c r="A3645" t="str">
        <f t="shared" si="249"/>
        <v>U33-8</v>
      </c>
      <c r="B3645" t="str">
        <f t="shared" si="250"/>
        <v>NetU33_8</v>
      </c>
      <c r="C3645" t="str">
        <f t="shared" si="251"/>
        <v>U33-NetU33_8</v>
      </c>
      <c r="D3645" t="str">
        <f t="shared" si="252"/>
        <v>U33-8</v>
      </c>
      <c r="E3645" t="s">
        <v>4068</v>
      </c>
      <c r="F3645">
        <v>8</v>
      </c>
      <c r="G3645" t="s">
        <v>4070</v>
      </c>
    </row>
    <row r="3646" spans="1:7" x14ac:dyDescent="0.25">
      <c r="A3646" t="str">
        <f t="shared" si="249"/>
        <v>U33-9</v>
      </c>
      <c r="B3646" t="str">
        <f t="shared" si="250"/>
        <v>ETH1_25M</v>
      </c>
      <c r="C3646" t="str">
        <f t="shared" si="251"/>
        <v>U33-ETH1_25M</v>
      </c>
      <c r="D3646" t="str">
        <f t="shared" si="252"/>
        <v>U33-9</v>
      </c>
      <c r="E3646" t="s">
        <v>4068</v>
      </c>
      <c r="F3646">
        <v>9</v>
      </c>
      <c r="G3646" t="s">
        <v>897</v>
      </c>
    </row>
    <row r="3647" spans="1:7" x14ac:dyDescent="0.25">
      <c r="A3647" t="str">
        <f t="shared" si="249"/>
        <v>U33-10</v>
      </c>
      <c r="B3647" t="str">
        <f t="shared" si="250"/>
        <v>NetR202_2</v>
      </c>
      <c r="C3647" t="str">
        <f t="shared" si="251"/>
        <v>U33-NetR202_2</v>
      </c>
      <c r="D3647" t="str">
        <f t="shared" si="252"/>
        <v>U33-10</v>
      </c>
      <c r="E3647" t="s">
        <v>4068</v>
      </c>
      <c r="F3647">
        <v>10</v>
      </c>
      <c r="G3647" t="s">
        <v>1843</v>
      </c>
    </row>
    <row r="3648" spans="1:7" x14ac:dyDescent="0.25">
      <c r="A3648" t="str">
        <f t="shared" si="249"/>
        <v>U33-11</v>
      </c>
      <c r="B3648" t="str">
        <f t="shared" si="250"/>
        <v>NetC294_1</v>
      </c>
      <c r="C3648" t="str">
        <f t="shared" si="251"/>
        <v>U33-NetC294_1</v>
      </c>
      <c r="D3648" t="str">
        <f t="shared" si="252"/>
        <v>U33-11</v>
      </c>
      <c r="E3648" t="s">
        <v>4068</v>
      </c>
      <c r="F3648">
        <v>11</v>
      </c>
      <c r="G3648" t="s">
        <v>1697</v>
      </c>
    </row>
    <row r="3649" spans="1:7" x14ac:dyDescent="0.25">
      <c r="A3649" t="str">
        <f t="shared" si="249"/>
        <v>U33-12</v>
      </c>
      <c r="B3649" t="str">
        <f t="shared" si="250"/>
        <v>PHY1_MDI0_P</v>
      </c>
      <c r="C3649" t="str">
        <f t="shared" si="251"/>
        <v>U33-PHY1_MDI0_P</v>
      </c>
      <c r="D3649" t="str">
        <f t="shared" si="252"/>
        <v>U33-12</v>
      </c>
      <c r="E3649" t="s">
        <v>4068</v>
      </c>
      <c r="F3649">
        <v>12</v>
      </c>
      <c r="G3649" t="s">
        <v>1963</v>
      </c>
    </row>
    <row r="3650" spans="1:7" x14ac:dyDescent="0.25">
      <c r="A3650" t="str">
        <f t="shared" si="249"/>
        <v>U33-13</v>
      </c>
      <c r="B3650" t="str">
        <f t="shared" si="250"/>
        <v>PHY1_MDI0_N</v>
      </c>
      <c r="C3650" t="str">
        <f t="shared" si="251"/>
        <v>U33-PHY1_MDI0_N</v>
      </c>
      <c r="D3650" t="str">
        <f t="shared" si="252"/>
        <v>U33-13</v>
      </c>
      <c r="E3650" t="s">
        <v>4068</v>
      </c>
      <c r="F3650">
        <v>13</v>
      </c>
      <c r="G3650" t="s">
        <v>1961</v>
      </c>
    </row>
    <row r="3651" spans="1:7" x14ac:dyDescent="0.25">
      <c r="A3651" t="str">
        <f t="shared" si="249"/>
        <v>U33-14</v>
      </c>
      <c r="B3651" t="str">
        <f t="shared" si="250"/>
        <v>PHY1_MDI1_P</v>
      </c>
      <c r="C3651" t="str">
        <f t="shared" si="251"/>
        <v>U33-PHY1_MDI1_P</v>
      </c>
      <c r="D3651" t="str">
        <f t="shared" si="252"/>
        <v>U33-14</v>
      </c>
      <c r="E3651" t="s">
        <v>4068</v>
      </c>
      <c r="F3651">
        <v>14</v>
      </c>
      <c r="G3651" t="s">
        <v>1967</v>
      </c>
    </row>
    <row r="3652" spans="1:7" x14ac:dyDescent="0.25">
      <c r="A3652" t="str">
        <f t="shared" si="249"/>
        <v>U33-15</v>
      </c>
      <c r="B3652" t="str">
        <f t="shared" si="250"/>
        <v>PHY1_MDI1_N</v>
      </c>
      <c r="C3652" t="str">
        <f t="shared" si="251"/>
        <v>U33-PHY1_MDI1_N</v>
      </c>
      <c r="D3652" t="str">
        <f t="shared" si="252"/>
        <v>U33-15</v>
      </c>
      <c r="E3652" t="s">
        <v>4068</v>
      </c>
      <c r="F3652">
        <v>15</v>
      </c>
      <c r="G3652" t="s">
        <v>1965</v>
      </c>
    </row>
    <row r="3653" spans="1:7" x14ac:dyDescent="0.25">
      <c r="A3653" t="str">
        <f t="shared" si="249"/>
        <v>U33-16</v>
      </c>
      <c r="B3653" t="str">
        <f t="shared" si="250"/>
        <v>PHY1_MDI2_P</v>
      </c>
      <c r="C3653" t="str">
        <f t="shared" si="251"/>
        <v>U33-PHY1_MDI2_P</v>
      </c>
      <c r="D3653" t="str">
        <f t="shared" si="252"/>
        <v>U33-16</v>
      </c>
      <c r="E3653" t="s">
        <v>4068</v>
      </c>
      <c r="F3653">
        <v>16</v>
      </c>
      <c r="G3653" t="s">
        <v>1971</v>
      </c>
    </row>
    <row r="3654" spans="1:7" x14ac:dyDescent="0.25">
      <c r="A3654" t="str">
        <f t="shared" ref="A3654:A3717" si="253">$E3654&amp;"-"&amp;$F3654</f>
        <v>U33-17</v>
      </c>
      <c r="B3654" t="str">
        <f t="shared" ref="B3654:B3717" si="254">IF(OR(E3654=$A$2,E3654=$B$2,E3654=$C$2,E3654=$D$2),"--",G3654)</f>
        <v>PHY1_MDI2_N</v>
      </c>
      <c r="C3654" t="str">
        <f t="shared" ref="C3654:C3717" si="255">$E3654&amp;"-"&amp;$G3654</f>
        <v>U33-PHY1_MDI2_N</v>
      </c>
      <c r="D3654" t="str">
        <f t="shared" ref="D3654:D3717" si="256">A3654</f>
        <v>U33-17</v>
      </c>
      <c r="E3654" t="s">
        <v>4068</v>
      </c>
      <c r="F3654">
        <v>17</v>
      </c>
      <c r="G3654" t="s">
        <v>1969</v>
      </c>
    </row>
    <row r="3655" spans="1:7" x14ac:dyDescent="0.25">
      <c r="A3655" t="str">
        <f t="shared" si="253"/>
        <v>U33-18</v>
      </c>
      <c r="B3655" t="str">
        <f t="shared" si="254"/>
        <v>PHY1_MDI3_P</v>
      </c>
      <c r="C3655" t="str">
        <f t="shared" si="255"/>
        <v>U33-PHY1_MDI3_P</v>
      </c>
      <c r="D3655" t="str">
        <f t="shared" si="256"/>
        <v>U33-18</v>
      </c>
      <c r="E3655" t="s">
        <v>4068</v>
      </c>
      <c r="F3655">
        <v>18</v>
      </c>
      <c r="G3655" t="s">
        <v>1973</v>
      </c>
    </row>
    <row r="3656" spans="1:7" x14ac:dyDescent="0.25">
      <c r="A3656" t="str">
        <f t="shared" si="253"/>
        <v>U33-19</v>
      </c>
      <c r="B3656" t="str">
        <f t="shared" si="254"/>
        <v>PHY1_MDI3_N</v>
      </c>
      <c r="C3656" t="str">
        <f t="shared" si="255"/>
        <v>U33-PHY1_MDI3_N</v>
      </c>
      <c r="D3656" t="str">
        <f t="shared" si="256"/>
        <v>U33-19</v>
      </c>
      <c r="E3656" t="s">
        <v>4068</v>
      </c>
      <c r="F3656">
        <v>19</v>
      </c>
      <c r="G3656" t="s">
        <v>1972</v>
      </c>
    </row>
    <row r="3657" spans="1:7" x14ac:dyDescent="0.25">
      <c r="A3657" t="str">
        <f t="shared" si="253"/>
        <v>U33-20</v>
      </c>
      <c r="B3657" t="str">
        <f t="shared" si="254"/>
        <v>NetC294_1</v>
      </c>
      <c r="C3657" t="str">
        <f t="shared" si="255"/>
        <v>U33-NetC294_1</v>
      </c>
      <c r="D3657" t="str">
        <f t="shared" si="256"/>
        <v>U33-20</v>
      </c>
      <c r="E3657" t="s">
        <v>4068</v>
      </c>
      <c r="F3657">
        <v>20</v>
      </c>
      <c r="G3657" t="s">
        <v>1697</v>
      </c>
    </row>
    <row r="3658" spans="1:7" x14ac:dyDescent="0.25">
      <c r="A3658" t="str">
        <f t="shared" si="253"/>
        <v>U33-21</v>
      </c>
      <c r="B3658" t="str">
        <f t="shared" si="254"/>
        <v>PHY1_LED1</v>
      </c>
      <c r="C3658" t="str">
        <f t="shared" si="255"/>
        <v>U33-PHY1_LED1</v>
      </c>
      <c r="D3658" t="str">
        <f t="shared" si="256"/>
        <v>U33-21</v>
      </c>
      <c r="E3658" t="s">
        <v>4068</v>
      </c>
      <c r="F3658">
        <v>21</v>
      </c>
      <c r="G3658" t="s">
        <v>1960</v>
      </c>
    </row>
    <row r="3659" spans="1:7" x14ac:dyDescent="0.25">
      <c r="A3659" t="str">
        <f t="shared" si="253"/>
        <v>U33-22</v>
      </c>
      <c r="B3659" t="str">
        <f t="shared" si="254"/>
        <v>PHY1_INT</v>
      </c>
      <c r="C3659" t="str">
        <f t="shared" si="255"/>
        <v>U33-PHY1_INT</v>
      </c>
      <c r="D3659" t="str">
        <f t="shared" si="256"/>
        <v>U33-22</v>
      </c>
      <c r="E3659" t="s">
        <v>4068</v>
      </c>
      <c r="F3659">
        <v>22</v>
      </c>
      <c r="G3659" t="s">
        <v>1958</v>
      </c>
    </row>
    <row r="3660" spans="1:7" x14ac:dyDescent="0.25">
      <c r="A3660" t="str">
        <f t="shared" si="253"/>
        <v>U33-23</v>
      </c>
      <c r="B3660" t="str">
        <f t="shared" si="254"/>
        <v>ETH1_MDC</v>
      </c>
      <c r="C3660" t="str">
        <f t="shared" si="255"/>
        <v>U33-ETH1_MDC</v>
      </c>
      <c r="D3660" t="str">
        <f t="shared" si="256"/>
        <v>U33-23</v>
      </c>
      <c r="E3660" t="s">
        <v>4068</v>
      </c>
      <c r="F3660">
        <v>23</v>
      </c>
      <c r="G3660" t="s">
        <v>900</v>
      </c>
    </row>
    <row r="3661" spans="1:7" x14ac:dyDescent="0.25">
      <c r="A3661" t="str">
        <f t="shared" si="253"/>
        <v>U33-24</v>
      </c>
      <c r="B3661" t="str">
        <f t="shared" si="254"/>
        <v>ETH1_MDIO</v>
      </c>
      <c r="C3661" t="str">
        <f t="shared" si="255"/>
        <v>U33-ETH1_MDIO</v>
      </c>
      <c r="D3661" t="str">
        <f t="shared" si="256"/>
        <v>U33-24</v>
      </c>
      <c r="E3661" t="s">
        <v>4068</v>
      </c>
      <c r="F3661">
        <v>24</v>
      </c>
      <c r="G3661" t="s">
        <v>903</v>
      </c>
    </row>
    <row r="3662" spans="1:7" x14ac:dyDescent="0.25">
      <c r="A3662" t="str">
        <f t="shared" si="253"/>
        <v>U33-25</v>
      </c>
      <c r="B3662" t="str">
        <f t="shared" si="254"/>
        <v>NetC300_1</v>
      </c>
      <c r="C3662" t="str">
        <f t="shared" si="255"/>
        <v>U33-NetC300_1</v>
      </c>
      <c r="D3662" t="str">
        <f t="shared" si="256"/>
        <v>U33-25</v>
      </c>
      <c r="E3662" t="s">
        <v>4068</v>
      </c>
      <c r="F3662">
        <v>25</v>
      </c>
      <c r="G3662" t="s">
        <v>1701</v>
      </c>
    </row>
    <row r="3663" spans="1:7" x14ac:dyDescent="0.25">
      <c r="A3663" t="str">
        <f t="shared" si="253"/>
        <v>U33-26</v>
      </c>
      <c r="B3663" t="str">
        <f t="shared" si="254"/>
        <v>Link1_ST</v>
      </c>
      <c r="C3663" t="str">
        <f t="shared" si="255"/>
        <v>U33-Link1_ST</v>
      </c>
      <c r="D3663" t="str">
        <f t="shared" si="256"/>
        <v>U33-26</v>
      </c>
      <c r="E3663" t="s">
        <v>4068</v>
      </c>
      <c r="F3663">
        <v>26</v>
      </c>
      <c r="G3663" t="s">
        <v>4071</v>
      </c>
    </row>
    <row r="3664" spans="1:7" x14ac:dyDescent="0.25">
      <c r="A3664" t="str">
        <f t="shared" si="253"/>
        <v>U33-27</v>
      </c>
      <c r="B3664" t="str">
        <f t="shared" si="254"/>
        <v>RX1_ER</v>
      </c>
      <c r="C3664" t="str">
        <f t="shared" si="255"/>
        <v>U33-RX1_ER</v>
      </c>
      <c r="D3664" t="str">
        <f t="shared" si="256"/>
        <v>U33-27</v>
      </c>
      <c r="E3664" t="s">
        <v>4068</v>
      </c>
      <c r="F3664">
        <v>27</v>
      </c>
      <c r="G3664" t="s">
        <v>2012</v>
      </c>
    </row>
    <row r="3665" spans="1:7" x14ac:dyDescent="0.25">
      <c r="A3665" t="str">
        <f t="shared" si="253"/>
        <v>U33-28</v>
      </c>
      <c r="B3665" t="str">
        <f t="shared" si="254"/>
        <v>0.9V_ETH</v>
      </c>
      <c r="C3665" t="str">
        <f t="shared" si="255"/>
        <v>U33-0.9V_ETH</v>
      </c>
      <c r="D3665" t="str">
        <f t="shared" si="256"/>
        <v>U33-28</v>
      </c>
      <c r="E3665" t="s">
        <v>4068</v>
      </c>
      <c r="F3665">
        <v>28</v>
      </c>
      <c r="G3665" t="s">
        <v>298</v>
      </c>
    </row>
    <row r="3666" spans="1:7" x14ac:dyDescent="0.25">
      <c r="A3666" t="str">
        <f t="shared" si="253"/>
        <v>U33-29</v>
      </c>
      <c r="B3666" t="str">
        <f t="shared" si="254"/>
        <v>ETH1_RXD3</v>
      </c>
      <c r="C3666" t="str">
        <f t="shared" si="255"/>
        <v>U33-ETH1_RXD3</v>
      </c>
      <c r="D3666" t="str">
        <f t="shared" si="256"/>
        <v>U33-29</v>
      </c>
      <c r="E3666" t="s">
        <v>4068</v>
      </c>
      <c r="F3666">
        <v>29</v>
      </c>
      <c r="G3666" t="s">
        <v>924</v>
      </c>
    </row>
    <row r="3667" spans="1:7" x14ac:dyDescent="0.25">
      <c r="A3667" t="str">
        <f t="shared" si="253"/>
        <v>U33-30</v>
      </c>
      <c r="B3667" t="str">
        <f t="shared" si="254"/>
        <v>ETH1_RXD2</v>
      </c>
      <c r="C3667" t="str">
        <f t="shared" si="255"/>
        <v>U33-ETH1_RXD2</v>
      </c>
      <c r="D3667" t="str">
        <f t="shared" si="256"/>
        <v>U33-30</v>
      </c>
      <c r="E3667" t="s">
        <v>4068</v>
      </c>
      <c r="F3667">
        <v>30</v>
      </c>
      <c r="G3667" t="s">
        <v>921</v>
      </c>
    </row>
    <row r="3668" spans="1:7" x14ac:dyDescent="0.25">
      <c r="A3668" t="str">
        <f t="shared" si="253"/>
        <v>U33-31</v>
      </c>
      <c r="B3668" t="str">
        <f t="shared" si="254"/>
        <v>NetC300_1</v>
      </c>
      <c r="C3668" t="str">
        <f t="shared" si="255"/>
        <v>U33-NetC300_1</v>
      </c>
      <c r="D3668" t="str">
        <f t="shared" si="256"/>
        <v>U33-31</v>
      </c>
      <c r="E3668" t="s">
        <v>4068</v>
      </c>
      <c r="F3668">
        <v>31</v>
      </c>
      <c r="G3668" t="s">
        <v>1701</v>
      </c>
    </row>
    <row r="3669" spans="1:7" x14ac:dyDescent="0.25">
      <c r="A3669" t="str">
        <f t="shared" si="253"/>
        <v>U33-32</v>
      </c>
      <c r="B3669" t="str">
        <f t="shared" si="254"/>
        <v>ETH1_RXD1</v>
      </c>
      <c r="C3669" t="str">
        <f t="shared" si="255"/>
        <v>U33-ETH1_RXD1</v>
      </c>
      <c r="D3669" t="str">
        <f t="shared" si="256"/>
        <v>U33-32</v>
      </c>
      <c r="E3669" t="s">
        <v>4068</v>
      </c>
      <c r="F3669">
        <v>32</v>
      </c>
      <c r="G3669" t="s">
        <v>918</v>
      </c>
    </row>
    <row r="3670" spans="1:7" x14ac:dyDescent="0.25">
      <c r="A3670" t="str">
        <f t="shared" si="253"/>
        <v>U33-33</v>
      </c>
      <c r="B3670" t="str">
        <f t="shared" si="254"/>
        <v>ETH1_RXD0</v>
      </c>
      <c r="C3670" t="str">
        <f t="shared" si="255"/>
        <v>U33-ETH1_RXD0</v>
      </c>
      <c r="D3670" t="str">
        <f t="shared" si="256"/>
        <v>U33-33</v>
      </c>
      <c r="E3670" t="s">
        <v>4068</v>
      </c>
      <c r="F3670">
        <v>33</v>
      </c>
      <c r="G3670" t="s">
        <v>915</v>
      </c>
    </row>
    <row r="3671" spans="1:7" x14ac:dyDescent="0.25">
      <c r="A3671" t="str">
        <f t="shared" si="253"/>
        <v>U33-34</v>
      </c>
      <c r="B3671" t="str">
        <f t="shared" si="254"/>
        <v>ETH1_RXCK</v>
      </c>
      <c r="C3671" t="str">
        <f t="shared" si="255"/>
        <v>U33-ETH1_RXCK</v>
      </c>
      <c r="D3671" t="str">
        <f t="shared" si="256"/>
        <v>U33-34</v>
      </c>
      <c r="E3671" t="s">
        <v>4068</v>
      </c>
      <c r="F3671">
        <v>34</v>
      </c>
      <c r="G3671" t="s">
        <v>909</v>
      </c>
    </row>
    <row r="3672" spans="1:7" x14ac:dyDescent="0.25">
      <c r="A3672" t="str">
        <f t="shared" si="253"/>
        <v>U33-35</v>
      </c>
      <c r="B3672" t="str">
        <f t="shared" si="254"/>
        <v>ETH1_RXCTL</v>
      </c>
      <c r="C3672" t="str">
        <f t="shared" si="255"/>
        <v>U33-ETH1_RXCTL</v>
      </c>
      <c r="D3672" t="str">
        <f t="shared" si="256"/>
        <v>U33-35</v>
      </c>
      <c r="E3672" t="s">
        <v>4068</v>
      </c>
      <c r="F3672">
        <v>35</v>
      </c>
      <c r="G3672" t="s">
        <v>912</v>
      </c>
    </row>
    <row r="3673" spans="1:7" x14ac:dyDescent="0.25">
      <c r="A3673" t="str">
        <f t="shared" si="253"/>
        <v>U33-36</v>
      </c>
      <c r="B3673" t="str">
        <f t="shared" si="254"/>
        <v>0.9V_ETH</v>
      </c>
      <c r="C3673" t="str">
        <f t="shared" si="255"/>
        <v>U33-0.9V_ETH</v>
      </c>
      <c r="D3673" t="str">
        <f t="shared" si="256"/>
        <v>U33-36</v>
      </c>
      <c r="E3673" t="s">
        <v>4068</v>
      </c>
      <c r="F3673">
        <v>36</v>
      </c>
      <c r="G3673" t="s">
        <v>298</v>
      </c>
    </row>
    <row r="3674" spans="1:7" x14ac:dyDescent="0.25">
      <c r="A3674" t="str">
        <f t="shared" si="253"/>
        <v>U33-37</v>
      </c>
      <c r="B3674" t="str">
        <f t="shared" si="254"/>
        <v>ETH1_TXCTL</v>
      </c>
      <c r="C3674" t="str">
        <f t="shared" si="255"/>
        <v>U33-ETH1_TXCTL</v>
      </c>
      <c r="D3674" t="str">
        <f t="shared" si="256"/>
        <v>U33-37</v>
      </c>
      <c r="E3674" t="s">
        <v>4068</v>
      </c>
      <c r="F3674">
        <v>37</v>
      </c>
      <c r="G3674" t="s">
        <v>930</v>
      </c>
    </row>
    <row r="3675" spans="1:7" x14ac:dyDescent="0.25">
      <c r="A3675" t="str">
        <f t="shared" si="253"/>
        <v>U33-38</v>
      </c>
      <c r="B3675" t="str">
        <f t="shared" si="254"/>
        <v>ETH1_TXCK</v>
      </c>
      <c r="C3675" t="str">
        <f t="shared" si="255"/>
        <v>U33-ETH1_TXCK</v>
      </c>
      <c r="D3675" t="str">
        <f t="shared" si="256"/>
        <v>U33-38</v>
      </c>
      <c r="E3675" t="s">
        <v>4068</v>
      </c>
      <c r="F3675">
        <v>38</v>
      </c>
      <c r="G3675" t="s">
        <v>927</v>
      </c>
    </row>
    <row r="3676" spans="1:7" x14ac:dyDescent="0.25">
      <c r="A3676" t="str">
        <f t="shared" si="253"/>
        <v>U33-39</v>
      </c>
      <c r="B3676" t="str">
        <f t="shared" si="254"/>
        <v>ETH1_TXD0</v>
      </c>
      <c r="C3676" t="str">
        <f t="shared" si="255"/>
        <v>U33-ETH1_TXD0</v>
      </c>
      <c r="D3676" t="str">
        <f t="shared" si="256"/>
        <v>U33-39</v>
      </c>
      <c r="E3676" t="s">
        <v>4068</v>
      </c>
      <c r="F3676">
        <v>39</v>
      </c>
      <c r="G3676" t="s">
        <v>933</v>
      </c>
    </row>
    <row r="3677" spans="1:7" x14ac:dyDescent="0.25">
      <c r="A3677" t="str">
        <f t="shared" si="253"/>
        <v>U33-40</v>
      </c>
      <c r="B3677" t="str">
        <f t="shared" si="254"/>
        <v>NetC300_1</v>
      </c>
      <c r="C3677" t="str">
        <f t="shared" si="255"/>
        <v>U33-NetC300_1</v>
      </c>
      <c r="D3677" t="str">
        <f t="shared" si="256"/>
        <v>U33-40</v>
      </c>
      <c r="E3677" t="s">
        <v>4068</v>
      </c>
      <c r="F3677">
        <v>40</v>
      </c>
      <c r="G3677" t="s">
        <v>1701</v>
      </c>
    </row>
    <row r="3678" spans="1:7" x14ac:dyDescent="0.25">
      <c r="A3678" t="str">
        <f t="shared" si="253"/>
        <v>U33-41</v>
      </c>
      <c r="B3678" t="str">
        <f t="shared" si="254"/>
        <v>GND</v>
      </c>
      <c r="C3678" t="str">
        <f t="shared" si="255"/>
        <v>U33-GND</v>
      </c>
      <c r="D3678" t="str">
        <f t="shared" si="256"/>
        <v>U33-41</v>
      </c>
      <c r="E3678" t="s">
        <v>4068</v>
      </c>
      <c r="F3678">
        <v>41</v>
      </c>
      <c r="G3678" t="s">
        <v>294</v>
      </c>
    </row>
    <row r="3679" spans="1:7" x14ac:dyDescent="0.25">
      <c r="A3679" t="str">
        <f t="shared" si="253"/>
        <v>U34-A2</v>
      </c>
      <c r="B3679" t="str">
        <f t="shared" si="254"/>
        <v>NetU34_A2</v>
      </c>
      <c r="C3679" t="str">
        <f t="shared" si="255"/>
        <v>U34-NetU34_A2</v>
      </c>
      <c r="D3679" t="str">
        <f t="shared" si="256"/>
        <v>U34-A2</v>
      </c>
      <c r="E3679" t="s">
        <v>4072</v>
      </c>
      <c r="F3679" t="s">
        <v>289</v>
      </c>
      <c r="G3679" t="s">
        <v>4073</v>
      </c>
    </row>
    <row r="3680" spans="1:7" x14ac:dyDescent="0.25">
      <c r="A3680" t="str">
        <f t="shared" si="253"/>
        <v>U34-A3</v>
      </c>
      <c r="B3680" t="str">
        <f t="shared" si="254"/>
        <v>NetU34_A3</v>
      </c>
      <c r="C3680" t="str">
        <f t="shared" si="255"/>
        <v>U34-NetU34_A3</v>
      </c>
      <c r="D3680" t="str">
        <f t="shared" si="256"/>
        <v>U34-A3</v>
      </c>
      <c r="E3680" t="s">
        <v>4072</v>
      </c>
      <c r="F3680" t="s">
        <v>292</v>
      </c>
      <c r="G3680" t="s">
        <v>4074</v>
      </c>
    </row>
    <row r="3681" spans="1:7" x14ac:dyDescent="0.25">
      <c r="A3681" t="str">
        <f t="shared" si="253"/>
        <v>U34-A4</v>
      </c>
      <c r="B3681" t="str">
        <f t="shared" si="254"/>
        <v>NetR313_1</v>
      </c>
      <c r="C3681" t="str">
        <f t="shared" si="255"/>
        <v>U34-NetR313_1</v>
      </c>
      <c r="D3681" t="str">
        <f t="shared" si="256"/>
        <v>U34-A4</v>
      </c>
      <c r="E3681" t="s">
        <v>4072</v>
      </c>
      <c r="F3681" t="s">
        <v>293</v>
      </c>
      <c r="G3681" t="s">
        <v>1861</v>
      </c>
    </row>
    <row r="3682" spans="1:7" x14ac:dyDescent="0.25">
      <c r="A3682" t="str">
        <f t="shared" si="253"/>
        <v>U34-A5</v>
      </c>
      <c r="B3682" t="str">
        <f t="shared" si="254"/>
        <v>NetU34_A5</v>
      </c>
      <c r="C3682" t="str">
        <f t="shared" si="255"/>
        <v>U34-NetU34_A5</v>
      </c>
      <c r="D3682" t="str">
        <f t="shared" si="256"/>
        <v>U34-A5</v>
      </c>
      <c r="E3682" t="s">
        <v>4072</v>
      </c>
      <c r="F3682" t="s">
        <v>296</v>
      </c>
      <c r="G3682" t="s">
        <v>4075</v>
      </c>
    </row>
    <row r="3683" spans="1:7" x14ac:dyDescent="0.25">
      <c r="A3683" t="str">
        <f t="shared" si="253"/>
        <v>U34-B1</v>
      </c>
      <c r="B3683" t="str">
        <f t="shared" si="254"/>
        <v>NetU34_B1</v>
      </c>
      <c r="C3683" t="str">
        <f t="shared" si="255"/>
        <v>U34-NetU34_B1</v>
      </c>
      <c r="D3683" t="str">
        <f t="shared" si="256"/>
        <v>U34-B1</v>
      </c>
      <c r="E3683" t="s">
        <v>4072</v>
      </c>
      <c r="F3683" t="s">
        <v>370</v>
      </c>
      <c r="G3683" t="s">
        <v>4076</v>
      </c>
    </row>
    <row r="3684" spans="1:7" x14ac:dyDescent="0.25">
      <c r="A3684" t="str">
        <f t="shared" si="253"/>
        <v>U34-B2</v>
      </c>
      <c r="B3684" t="str">
        <f t="shared" si="254"/>
        <v>FPGA_SPI_CLK</v>
      </c>
      <c r="C3684" t="str">
        <f t="shared" si="255"/>
        <v>U34-FPGA_SPI_CLK</v>
      </c>
      <c r="D3684" t="str">
        <f t="shared" si="256"/>
        <v>U34-B2</v>
      </c>
      <c r="E3684" t="s">
        <v>4072</v>
      </c>
      <c r="F3684" t="s">
        <v>372</v>
      </c>
      <c r="G3684" t="s">
        <v>1082</v>
      </c>
    </row>
    <row r="3685" spans="1:7" x14ac:dyDescent="0.25">
      <c r="A3685" t="str">
        <f t="shared" si="253"/>
        <v>U34-B3</v>
      </c>
      <c r="B3685" t="str">
        <f t="shared" si="254"/>
        <v>GND</v>
      </c>
      <c r="C3685" t="str">
        <f t="shared" si="255"/>
        <v>U34-GND</v>
      </c>
      <c r="D3685" t="str">
        <f t="shared" si="256"/>
        <v>U34-B3</v>
      </c>
      <c r="E3685" t="s">
        <v>4072</v>
      </c>
      <c r="F3685" t="s">
        <v>374</v>
      </c>
      <c r="G3685" t="s">
        <v>294</v>
      </c>
    </row>
    <row r="3686" spans="1:7" x14ac:dyDescent="0.25">
      <c r="A3686" t="str">
        <f t="shared" si="253"/>
        <v>U34-B4</v>
      </c>
      <c r="B3686" t="str">
        <f t="shared" si="254"/>
        <v>1.8VD</v>
      </c>
      <c r="C3686" t="str">
        <f t="shared" si="255"/>
        <v>U34-1.8VD</v>
      </c>
      <c r="D3686" t="str">
        <f t="shared" si="256"/>
        <v>U34-B4</v>
      </c>
      <c r="E3686" t="s">
        <v>4072</v>
      </c>
      <c r="F3686" t="s">
        <v>376</v>
      </c>
      <c r="G3686" t="s">
        <v>320</v>
      </c>
    </row>
    <row r="3687" spans="1:7" x14ac:dyDescent="0.25">
      <c r="A3687" t="str">
        <f t="shared" si="253"/>
        <v>U34-B5</v>
      </c>
      <c r="B3687" t="str">
        <f t="shared" si="254"/>
        <v>NetU34_B5</v>
      </c>
      <c r="C3687" t="str">
        <f t="shared" si="255"/>
        <v>U34-NetU34_B5</v>
      </c>
      <c r="D3687" t="str">
        <f t="shared" si="256"/>
        <v>U34-B5</v>
      </c>
      <c r="E3687" t="s">
        <v>4072</v>
      </c>
      <c r="F3687" t="s">
        <v>378</v>
      </c>
      <c r="G3687" t="s">
        <v>4077</v>
      </c>
    </row>
    <row r="3688" spans="1:7" x14ac:dyDescent="0.25">
      <c r="A3688" t="str">
        <f t="shared" si="253"/>
        <v>U34-C1</v>
      </c>
      <c r="B3688" t="str">
        <f t="shared" si="254"/>
        <v>NetU34_C1</v>
      </c>
      <c r="C3688" t="str">
        <f t="shared" si="255"/>
        <v>U34-NetU34_C1</v>
      </c>
      <c r="D3688" t="str">
        <f t="shared" si="256"/>
        <v>U34-C1</v>
      </c>
      <c r="E3688" t="s">
        <v>4072</v>
      </c>
      <c r="F3688" t="s">
        <v>459</v>
      </c>
      <c r="G3688" t="s">
        <v>4078</v>
      </c>
    </row>
    <row r="3689" spans="1:7" x14ac:dyDescent="0.25">
      <c r="A3689" t="str">
        <f t="shared" si="253"/>
        <v>U34-C2</v>
      </c>
      <c r="B3689" t="str">
        <f t="shared" si="254"/>
        <v>FPGA_SPI_CS</v>
      </c>
      <c r="C3689" t="str">
        <f t="shared" si="255"/>
        <v>U34-FPGA_SPI_CS</v>
      </c>
      <c r="D3689" t="str">
        <f t="shared" si="256"/>
        <v>U34-C2</v>
      </c>
      <c r="E3689" t="s">
        <v>4072</v>
      </c>
      <c r="F3689" t="s">
        <v>461</v>
      </c>
      <c r="G3689" t="s">
        <v>1085</v>
      </c>
    </row>
    <row r="3690" spans="1:7" x14ac:dyDescent="0.25">
      <c r="A3690" t="str">
        <f t="shared" si="253"/>
        <v>U34-C3</v>
      </c>
      <c r="B3690" t="str">
        <f t="shared" si="254"/>
        <v>NetU34_C3</v>
      </c>
      <c r="C3690" t="str">
        <f t="shared" si="255"/>
        <v>U34-NetU34_C3</v>
      </c>
      <c r="D3690" t="str">
        <f t="shared" si="256"/>
        <v>U34-C3</v>
      </c>
      <c r="E3690" t="s">
        <v>4072</v>
      </c>
      <c r="F3690" t="s">
        <v>463</v>
      </c>
      <c r="G3690" t="s">
        <v>4079</v>
      </c>
    </row>
    <row r="3691" spans="1:7" x14ac:dyDescent="0.25">
      <c r="A3691" t="str">
        <f t="shared" si="253"/>
        <v>U34-C4</v>
      </c>
      <c r="B3691" t="str">
        <f t="shared" si="254"/>
        <v>FPGA_SPI_D2</v>
      </c>
      <c r="C3691" t="str">
        <f t="shared" si="255"/>
        <v>U34-FPGA_SPI_D2</v>
      </c>
      <c r="D3691" t="str">
        <f t="shared" si="256"/>
        <v>U34-C4</v>
      </c>
      <c r="E3691" t="s">
        <v>4072</v>
      </c>
      <c r="F3691" t="s">
        <v>465</v>
      </c>
      <c r="G3691" t="s">
        <v>1093</v>
      </c>
    </row>
    <row r="3692" spans="1:7" x14ac:dyDescent="0.25">
      <c r="A3692" t="str">
        <f t="shared" si="253"/>
        <v>U34-C5</v>
      </c>
      <c r="B3692" t="str">
        <f t="shared" si="254"/>
        <v>NetU34_C5</v>
      </c>
      <c r="C3692" t="str">
        <f t="shared" si="255"/>
        <v>U34-NetU34_C5</v>
      </c>
      <c r="D3692" t="str">
        <f t="shared" si="256"/>
        <v>U34-C5</v>
      </c>
      <c r="E3692" t="s">
        <v>4072</v>
      </c>
      <c r="F3692" t="s">
        <v>466</v>
      </c>
      <c r="G3692" t="s">
        <v>4080</v>
      </c>
    </row>
    <row r="3693" spans="1:7" x14ac:dyDescent="0.25">
      <c r="A3693" t="str">
        <f t="shared" si="253"/>
        <v>U34-D1</v>
      </c>
      <c r="B3693" t="str">
        <f t="shared" si="254"/>
        <v>NetU34_D1</v>
      </c>
      <c r="C3693" t="str">
        <f t="shared" si="255"/>
        <v>U34-NetU34_D1</v>
      </c>
      <c r="D3693" t="str">
        <f t="shared" si="256"/>
        <v>U34-D1</v>
      </c>
      <c r="E3693" t="s">
        <v>4072</v>
      </c>
      <c r="F3693" t="s">
        <v>1031</v>
      </c>
      <c r="G3693" t="s">
        <v>4081</v>
      </c>
    </row>
    <row r="3694" spans="1:7" x14ac:dyDescent="0.25">
      <c r="A3694" t="str">
        <f t="shared" si="253"/>
        <v>U34-D2</v>
      </c>
      <c r="B3694" t="str">
        <f t="shared" si="254"/>
        <v>FPGA_SPI_D1</v>
      </c>
      <c r="C3694" t="str">
        <f t="shared" si="255"/>
        <v>U34-FPGA_SPI_D1</v>
      </c>
      <c r="D3694" t="str">
        <f t="shared" si="256"/>
        <v>U34-D2</v>
      </c>
      <c r="E3694" t="s">
        <v>4072</v>
      </c>
      <c r="F3694" t="s">
        <v>1317</v>
      </c>
      <c r="G3694" t="s">
        <v>1091</v>
      </c>
    </row>
    <row r="3695" spans="1:7" x14ac:dyDescent="0.25">
      <c r="A3695" t="str">
        <f t="shared" si="253"/>
        <v>U34-D3</v>
      </c>
      <c r="B3695" t="str">
        <f t="shared" si="254"/>
        <v>FPGA_SPI_D0</v>
      </c>
      <c r="C3695" t="str">
        <f t="shared" si="255"/>
        <v>U34-FPGA_SPI_D0</v>
      </c>
      <c r="D3695" t="str">
        <f t="shared" si="256"/>
        <v>U34-D3</v>
      </c>
      <c r="E3695" t="s">
        <v>4072</v>
      </c>
      <c r="F3695" t="s">
        <v>1318</v>
      </c>
      <c r="G3695" t="s">
        <v>1088</v>
      </c>
    </row>
    <row r="3696" spans="1:7" x14ac:dyDescent="0.25">
      <c r="A3696" t="str">
        <f t="shared" si="253"/>
        <v>U34-D4</v>
      </c>
      <c r="B3696" t="str">
        <f t="shared" si="254"/>
        <v>FPGA_SPI_D3</v>
      </c>
      <c r="C3696" t="str">
        <f t="shared" si="255"/>
        <v>U34-FPGA_SPI_D3</v>
      </c>
      <c r="D3696" t="str">
        <f t="shared" si="256"/>
        <v>U34-D4</v>
      </c>
      <c r="E3696" t="s">
        <v>4072</v>
      </c>
      <c r="F3696" t="s">
        <v>1033</v>
      </c>
      <c r="G3696" t="s">
        <v>1095</v>
      </c>
    </row>
    <row r="3697" spans="1:7" x14ac:dyDescent="0.25">
      <c r="A3697" t="str">
        <f t="shared" si="253"/>
        <v>U34-D5</v>
      </c>
      <c r="B3697" t="str">
        <f t="shared" si="254"/>
        <v>NetU34_D5</v>
      </c>
      <c r="C3697" t="str">
        <f t="shared" si="255"/>
        <v>U34-NetU34_D5</v>
      </c>
      <c r="D3697" t="str">
        <f t="shared" si="256"/>
        <v>U34-D5</v>
      </c>
      <c r="E3697" t="s">
        <v>4072</v>
      </c>
      <c r="F3697" t="s">
        <v>1034</v>
      </c>
      <c r="G3697" t="s">
        <v>4082</v>
      </c>
    </row>
    <row r="3698" spans="1:7" x14ac:dyDescent="0.25">
      <c r="A3698" t="str">
        <f t="shared" si="253"/>
        <v>U34-E1</v>
      </c>
      <c r="B3698" t="str">
        <f t="shared" si="254"/>
        <v>NetU34_E1</v>
      </c>
      <c r="C3698" t="str">
        <f t="shared" si="255"/>
        <v>U34-NetU34_E1</v>
      </c>
      <c r="D3698" t="str">
        <f t="shared" si="256"/>
        <v>U34-E1</v>
      </c>
      <c r="E3698" t="s">
        <v>4072</v>
      </c>
      <c r="F3698" t="s">
        <v>1344</v>
      </c>
      <c r="G3698" t="s">
        <v>4083</v>
      </c>
    </row>
    <row r="3699" spans="1:7" x14ac:dyDescent="0.25">
      <c r="A3699" t="str">
        <f t="shared" si="253"/>
        <v>U34-E2</v>
      </c>
      <c r="B3699" t="str">
        <f t="shared" si="254"/>
        <v>NetU34_E2</v>
      </c>
      <c r="C3699" t="str">
        <f t="shared" si="255"/>
        <v>U34-NetU34_E2</v>
      </c>
      <c r="D3699" t="str">
        <f t="shared" si="256"/>
        <v>U34-E2</v>
      </c>
      <c r="E3699" t="s">
        <v>4072</v>
      </c>
      <c r="F3699" t="s">
        <v>557</v>
      </c>
      <c r="G3699" t="s">
        <v>4084</v>
      </c>
    </row>
    <row r="3700" spans="1:7" x14ac:dyDescent="0.25">
      <c r="A3700" t="str">
        <f t="shared" si="253"/>
        <v>U34-E3</v>
      </c>
      <c r="B3700" t="str">
        <f t="shared" si="254"/>
        <v>NetU34_E3</v>
      </c>
      <c r="C3700" t="str">
        <f t="shared" si="255"/>
        <v>U34-NetU34_E3</v>
      </c>
      <c r="D3700" t="str">
        <f t="shared" si="256"/>
        <v>U34-E3</v>
      </c>
      <c r="E3700" t="s">
        <v>4072</v>
      </c>
      <c r="F3700" t="s">
        <v>560</v>
      </c>
      <c r="G3700" t="s">
        <v>4085</v>
      </c>
    </row>
    <row r="3701" spans="1:7" x14ac:dyDescent="0.25">
      <c r="A3701" t="str">
        <f t="shared" si="253"/>
        <v>U34-E4</v>
      </c>
      <c r="B3701" t="str">
        <f t="shared" si="254"/>
        <v>NetU34_E4</v>
      </c>
      <c r="C3701" t="str">
        <f t="shared" si="255"/>
        <v>U34-NetU34_E4</v>
      </c>
      <c r="D3701" t="str">
        <f t="shared" si="256"/>
        <v>U34-E4</v>
      </c>
      <c r="E3701" t="s">
        <v>4072</v>
      </c>
      <c r="F3701" t="s">
        <v>1346</v>
      </c>
      <c r="G3701" t="s">
        <v>4086</v>
      </c>
    </row>
    <row r="3702" spans="1:7" x14ac:dyDescent="0.25">
      <c r="A3702" t="str">
        <f t="shared" si="253"/>
        <v>U34-E5</v>
      </c>
      <c r="B3702" t="str">
        <f t="shared" si="254"/>
        <v>NetU34_E5</v>
      </c>
      <c r="C3702" t="str">
        <f t="shared" si="255"/>
        <v>U34-NetU34_E5</v>
      </c>
      <c r="D3702" t="str">
        <f t="shared" si="256"/>
        <v>U34-E5</v>
      </c>
      <c r="E3702" t="s">
        <v>4072</v>
      </c>
      <c r="F3702" t="s">
        <v>1348</v>
      </c>
      <c r="G3702" t="s">
        <v>4087</v>
      </c>
    </row>
    <row r="3703" spans="1:7" x14ac:dyDescent="0.25">
      <c r="A3703" t="str">
        <f t="shared" si="253"/>
        <v>U35-1</v>
      </c>
      <c r="B3703" t="str">
        <f t="shared" si="254"/>
        <v>NetC488_2</v>
      </c>
      <c r="C3703" t="str">
        <f t="shared" si="255"/>
        <v>U35-NetC488_2</v>
      </c>
      <c r="D3703" t="str">
        <f t="shared" si="256"/>
        <v>U35-1</v>
      </c>
      <c r="E3703" t="s">
        <v>4088</v>
      </c>
      <c r="F3703">
        <v>1</v>
      </c>
      <c r="G3703" t="s">
        <v>1737</v>
      </c>
    </row>
    <row r="3704" spans="1:7" x14ac:dyDescent="0.25">
      <c r="A3704" t="str">
        <f t="shared" si="253"/>
        <v>U35-2</v>
      </c>
      <c r="B3704" t="str">
        <f t="shared" si="254"/>
        <v>GND</v>
      </c>
      <c r="C3704" t="str">
        <f t="shared" si="255"/>
        <v>U35-GND</v>
      </c>
      <c r="D3704" t="str">
        <f t="shared" si="256"/>
        <v>U35-2</v>
      </c>
      <c r="E3704" t="s">
        <v>4088</v>
      </c>
      <c r="F3704">
        <v>2</v>
      </c>
      <c r="G3704" t="s">
        <v>294</v>
      </c>
    </row>
    <row r="3705" spans="1:7" x14ac:dyDescent="0.25">
      <c r="A3705" t="str">
        <f t="shared" si="253"/>
        <v>U35-3</v>
      </c>
      <c r="B3705" t="str">
        <f t="shared" si="254"/>
        <v>NetR1_2</v>
      </c>
      <c r="C3705" t="str">
        <f t="shared" si="255"/>
        <v>U35-NetR1_2</v>
      </c>
      <c r="D3705" t="str">
        <f t="shared" si="256"/>
        <v>U35-3</v>
      </c>
      <c r="E3705" t="s">
        <v>4088</v>
      </c>
      <c r="F3705">
        <v>3</v>
      </c>
      <c r="G3705" t="s">
        <v>1842</v>
      </c>
    </row>
    <row r="3706" spans="1:7" x14ac:dyDescent="0.25">
      <c r="A3706" t="str">
        <f t="shared" si="253"/>
        <v>U35-4</v>
      </c>
      <c r="B3706" t="str">
        <f t="shared" si="254"/>
        <v>NetC488_2</v>
      </c>
      <c r="C3706" t="str">
        <f t="shared" si="255"/>
        <v>U35-NetC488_2</v>
      </c>
      <c r="D3706" t="str">
        <f t="shared" si="256"/>
        <v>U35-4</v>
      </c>
      <c r="E3706" t="s">
        <v>4088</v>
      </c>
      <c r="F3706">
        <v>4</v>
      </c>
      <c r="G3706" t="s">
        <v>1737</v>
      </c>
    </row>
    <row r="3707" spans="1:7" x14ac:dyDescent="0.25">
      <c r="A3707" t="str">
        <f t="shared" si="253"/>
        <v>U36-1</v>
      </c>
      <c r="B3707" t="str">
        <f t="shared" si="254"/>
        <v>GND</v>
      </c>
      <c r="C3707" t="str">
        <f t="shared" si="255"/>
        <v>U36-GND</v>
      </c>
      <c r="D3707" t="str">
        <f t="shared" si="256"/>
        <v>U36-1</v>
      </c>
      <c r="E3707" t="s">
        <v>4089</v>
      </c>
      <c r="F3707">
        <v>1</v>
      </c>
      <c r="G3707" t="s">
        <v>294</v>
      </c>
    </row>
    <row r="3708" spans="1:7" x14ac:dyDescent="0.25">
      <c r="A3708" t="str">
        <f t="shared" si="253"/>
        <v>U36-2</v>
      </c>
      <c r="B3708" t="str">
        <f t="shared" si="254"/>
        <v>USB_D2_P</v>
      </c>
      <c r="C3708" t="str">
        <f t="shared" si="255"/>
        <v>U36-USB_D2_P</v>
      </c>
      <c r="D3708" t="str">
        <f t="shared" si="256"/>
        <v>U36-2</v>
      </c>
      <c r="E3708" t="s">
        <v>4089</v>
      </c>
      <c r="F3708">
        <v>2</v>
      </c>
      <c r="G3708" t="s">
        <v>464</v>
      </c>
    </row>
    <row r="3709" spans="1:7" x14ac:dyDescent="0.25">
      <c r="A3709" t="str">
        <f t="shared" si="253"/>
        <v>U36-3</v>
      </c>
      <c r="B3709" t="str">
        <f t="shared" si="254"/>
        <v>USB_D2_N</v>
      </c>
      <c r="C3709" t="str">
        <f t="shared" si="255"/>
        <v>U36-USB_D2_N</v>
      </c>
      <c r="D3709" t="str">
        <f t="shared" si="256"/>
        <v>U36-3</v>
      </c>
      <c r="E3709" t="s">
        <v>4089</v>
      </c>
      <c r="F3709">
        <v>3</v>
      </c>
      <c r="G3709" t="s">
        <v>462</v>
      </c>
    </row>
    <row r="3710" spans="1:7" x14ac:dyDescent="0.25">
      <c r="A3710" t="str">
        <f t="shared" si="253"/>
        <v>U36-4</v>
      </c>
      <c r="B3710" t="str">
        <f t="shared" si="254"/>
        <v>VBUS2</v>
      </c>
      <c r="C3710" t="str">
        <f t="shared" si="255"/>
        <v>U36-VBUS2</v>
      </c>
      <c r="D3710" t="str">
        <f t="shared" si="256"/>
        <v>U36-4</v>
      </c>
      <c r="E3710" t="s">
        <v>4089</v>
      </c>
      <c r="F3710">
        <v>4</v>
      </c>
      <c r="G3710" t="s">
        <v>460</v>
      </c>
    </row>
    <row r="3711" spans="1:7" x14ac:dyDescent="0.25">
      <c r="A3711" t="str">
        <f t="shared" si="253"/>
        <v>U37-A2</v>
      </c>
      <c r="B3711" t="str">
        <f t="shared" si="254"/>
        <v>NetU37_A2</v>
      </c>
      <c r="C3711" t="str">
        <f t="shared" si="255"/>
        <v>U37-NetU37_A2</v>
      </c>
      <c r="D3711" t="str">
        <f t="shared" si="256"/>
        <v>U37-A2</v>
      </c>
      <c r="E3711" t="s">
        <v>4090</v>
      </c>
      <c r="F3711" t="s">
        <v>289</v>
      </c>
      <c r="G3711" t="s">
        <v>1915</v>
      </c>
    </row>
    <row r="3712" spans="1:7" x14ac:dyDescent="0.25">
      <c r="A3712" t="str">
        <f t="shared" si="253"/>
        <v>U37-A3</v>
      </c>
      <c r="B3712" t="str">
        <f t="shared" si="254"/>
        <v>NetU37_A3</v>
      </c>
      <c r="C3712" t="str">
        <f t="shared" si="255"/>
        <v>U37-NetU37_A3</v>
      </c>
      <c r="D3712" t="str">
        <f t="shared" si="256"/>
        <v>U37-A3</v>
      </c>
      <c r="E3712" t="s">
        <v>4090</v>
      </c>
      <c r="F3712" t="s">
        <v>292</v>
      </c>
      <c r="G3712" t="s">
        <v>1916</v>
      </c>
    </row>
    <row r="3713" spans="1:7" x14ac:dyDescent="0.25">
      <c r="A3713" t="str">
        <f t="shared" si="253"/>
        <v>U37-A4</v>
      </c>
      <c r="B3713" t="str">
        <f t="shared" si="254"/>
        <v>AS_NRST</v>
      </c>
      <c r="C3713" t="str">
        <f t="shared" si="255"/>
        <v>U37-AS_NRST</v>
      </c>
      <c r="D3713" t="str">
        <f t="shared" si="256"/>
        <v>U37-A4</v>
      </c>
      <c r="E3713" t="s">
        <v>4090</v>
      </c>
      <c r="F3713" t="s">
        <v>293</v>
      </c>
      <c r="G3713" t="s">
        <v>446</v>
      </c>
    </row>
    <row r="3714" spans="1:7" x14ac:dyDescent="0.25">
      <c r="A3714" t="str">
        <f t="shared" si="253"/>
        <v>U37-A5</v>
      </c>
      <c r="B3714" t="str">
        <f t="shared" si="254"/>
        <v>NetU37_A5</v>
      </c>
      <c r="C3714" t="str">
        <f t="shared" si="255"/>
        <v>U37-NetU37_A5</v>
      </c>
      <c r="D3714" t="str">
        <f t="shared" si="256"/>
        <v>U37-A5</v>
      </c>
      <c r="E3714" t="s">
        <v>4090</v>
      </c>
      <c r="F3714" t="s">
        <v>296</v>
      </c>
      <c r="G3714" t="s">
        <v>1917</v>
      </c>
    </row>
    <row r="3715" spans="1:7" x14ac:dyDescent="0.25">
      <c r="A3715" t="str">
        <f t="shared" si="253"/>
        <v>U37-B1</v>
      </c>
      <c r="B3715" t="str">
        <f t="shared" si="254"/>
        <v>NetU37_B1</v>
      </c>
      <c r="C3715" t="str">
        <f t="shared" si="255"/>
        <v>U37-NetU37_B1</v>
      </c>
      <c r="D3715" t="str">
        <f t="shared" si="256"/>
        <v>U37-B1</v>
      </c>
      <c r="E3715" t="s">
        <v>4090</v>
      </c>
      <c r="F3715" t="s">
        <v>370</v>
      </c>
      <c r="G3715" t="s">
        <v>1918</v>
      </c>
    </row>
    <row r="3716" spans="1:7" x14ac:dyDescent="0.25">
      <c r="A3716" t="str">
        <f t="shared" si="253"/>
        <v>U37-B2</v>
      </c>
      <c r="B3716" t="str">
        <f t="shared" si="254"/>
        <v>AS_R_CLK</v>
      </c>
      <c r="C3716" t="str">
        <f t="shared" si="255"/>
        <v>U37-AS_R_CLK</v>
      </c>
      <c r="D3716" t="str">
        <f t="shared" si="256"/>
        <v>U37-B2</v>
      </c>
      <c r="E3716" t="s">
        <v>4090</v>
      </c>
      <c r="F3716" t="s">
        <v>372</v>
      </c>
      <c r="G3716" t="s">
        <v>448</v>
      </c>
    </row>
    <row r="3717" spans="1:7" x14ac:dyDescent="0.25">
      <c r="A3717" t="str">
        <f t="shared" si="253"/>
        <v>U37-B3</v>
      </c>
      <c r="B3717" t="str">
        <f t="shared" si="254"/>
        <v>GND</v>
      </c>
      <c r="C3717" t="str">
        <f t="shared" si="255"/>
        <v>U37-GND</v>
      </c>
      <c r="D3717" t="str">
        <f t="shared" si="256"/>
        <v>U37-B3</v>
      </c>
      <c r="E3717" t="s">
        <v>4090</v>
      </c>
      <c r="F3717" t="s">
        <v>374</v>
      </c>
      <c r="G3717" t="s">
        <v>294</v>
      </c>
    </row>
    <row r="3718" spans="1:7" x14ac:dyDescent="0.25">
      <c r="A3718" t="str">
        <f t="shared" ref="A3718:A3781" si="257">$E3718&amp;"-"&amp;$F3718</f>
        <v>U37-B4</v>
      </c>
      <c r="B3718" t="str">
        <f t="shared" ref="B3718:B3781" si="258">IF(OR(E3718=$A$2,E3718=$B$2,E3718=$C$2,E3718=$D$2),"--",G3718)</f>
        <v>1.8V</v>
      </c>
      <c r="C3718" t="str">
        <f t="shared" ref="C3718:C3781" si="259">$E3718&amp;"-"&amp;$G3718</f>
        <v>U37-1.8V</v>
      </c>
      <c r="D3718" t="str">
        <f t="shared" ref="D3718:D3781" si="260">A3718</f>
        <v>U37-B4</v>
      </c>
      <c r="E3718" t="s">
        <v>4090</v>
      </c>
      <c r="F3718" t="s">
        <v>376</v>
      </c>
      <c r="G3718" t="s">
        <v>317</v>
      </c>
    </row>
    <row r="3719" spans="1:7" x14ac:dyDescent="0.25">
      <c r="A3719" t="str">
        <f t="shared" si="257"/>
        <v>U37-B5</v>
      </c>
      <c r="B3719" t="str">
        <f t="shared" si="258"/>
        <v>NetU37_B5</v>
      </c>
      <c r="C3719" t="str">
        <f t="shared" si="259"/>
        <v>U37-NetU37_B5</v>
      </c>
      <c r="D3719" t="str">
        <f t="shared" si="260"/>
        <v>U37-B5</v>
      </c>
      <c r="E3719" t="s">
        <v>4090</v>
      </c>
      <c r="F3719" t="s">
        <v>378</v>
      </c>
      <c r="G3719" t="s">
        <v>1919</v>
      </c>
    </row>
    <row r="3720" spans="1:7" x14ac:dyDescent="0.25">
      <c r="A3720" t="str">
        <f t="shared" si="257"/>
        <v>U37-C1</v>
      </c>
      <c r="B3720" t="str">
        <f t="shared" si="258"/>
        <v>NetU37_C1</v>
      </c>
      <c r="C3720" t="str">
        <f t="shared" si="259"/>
        <v>U37-NetU37_C1</v>
      </c>
      <c r="D3720" t="str">
        <f t="shared" si="260"/>
        <v>U37-C1</v>
      </c>
      <c r="E3720" t="s">
        <v>4090</v>
      </c>
      <c r="F3720" t="s">
        <v>459</v>
      </c>
      <c r="G3720" t="s">
        <v>1920</v>
      </c>
    </row>
    <row r="3721" spans="1:7" x14ac:dyDescent="0.25">
      <c r="A3721" t="str">
        <f t="shared" si="257"/>
        <v>U37-C2</v>
      </c>
      <c r="B3721" t="str">
        <f t="shared" si="258"/>
        <v>AS_NCS_MSEL0</v>
      </c>
      <c r="C3721" t="str">
        <f t="shared" si="259"/>
        <v>U37-AS_NCS_MSEL0</v>
      </c>
      <c r="D3721" t="str">
        <f t="shared" si="260"/>
        <v>U37-C2</v>
      </c>
      <c r="E3721" t="s">
        <v>4090</v>
      </c>
      <c r="F3721" t="s">
        <v>461</v>
      </c>
      <c r="G3721" t="s">
        <v>443</v>
      </c>
    </row>
    <row r="3722" spans="1:7" x14ac:dyDescent="0.25">
      <c r="A3722" t="str">
        <f t="shared" si="257"/>
        <v>U37-C3</v>
      </c>
      <c r="B3722" t="str">
        <f t="shared" si="258"/>
        <v>NetU37_C3</v>
      </c>
      <c r="C3722" t="str">
        <f t="shared" si="259"/>
        <v>U37-NetU37_C3</v>
      </c>
      <c r="D3722" t="str">
        <f t="shared" si="260"/>
        <v>U37-C3</v>
      </c>
      <c r="E3722" t="s">
        <v>4090</v>
      </c>
      <c r="F3722" t="s">
        <v>463</v>
      </c>
      <c r="G3722" t="s">
        <v>1921</v>
      </c>
    </row>
    <row r="3723" spans="1:7" x14ac:dyDescent="0.25">
      <c r="A3723" t="str">
        <f t="shared" si="257"/>
        <v>U37-C4</v>
      </c>
      <c r="B3723" t="str">
        <f t="shared" si="258"/>
        <v>AS_DATA2</v>
      </c>
      <c r="C3723" t="str">
        <f t="shared" si="259"/>
        <v>U37-AS_DATA2</v>
      </c>
      <c r="D3723" t="str">
        <f t="shared" si="260"/>
        <v>U37-C4</v>
      </c>
      <c r="E3723" t="s">
        <v>4090</v>
      </c>
      <c r="F3723" t="s">
        <v>465</v>
      </c>
      <c r="G3723" t="s">
        <v>438</v>
      </c>
    </row>
    <row r="3724" spans="1:7" x14ac:dyDescent="0.25">
      <c r="A3724" t="str">
        <f t="shared" si="257"/>
        <v>U37-C5</v>
      </c>
      <c r="B3724" t="str">
        <f t="shared" si="258"/>
        <v>NetU37_C5</v>
      </c>
      <c r="C3724" t="str">
        <f t="shared" si="259"/>
        <v>U37-NetU37_C5</v>
      </c>
      <c r="D3724" t="str">
        <f t="shared" si="260"/>
        <v>U37-C5</v>
      </c>
      <c r="E3724" t="s">
        <v>4090</v>
      </c>
      <c r="F3724" t="s">
        <v>466</v>
      </c>
      <c r="G3724" t="s">
        <v>1923</v>
      </c>
    </row>
    <row r="3725" spans="1:7" x14ac:dyDescent="0.25">
      <c r="A3725" t="str">
        <f t="shared" si="257"/>
        <v>U37-D1</v>
      </c>
      <c r="B3725" t="str">
        <f t="shared" si="258"/>
        <v>NetU37_D1</v>
      </c>
      <c r="C3725" t="str">
        <f t="shared" si="259"/>
        <v>U37-NetU37_D1</v>
      </c>
      <c r="D3725" t="str">
        <f t="shared" si="260"/>
        <v>U37-D1</v>
      </c>
      <c r="E3725" t="s">
        <v>4090</v>
      </c>
      <c r="F3725" t="s">
        <v>1031</v>
      </c>
      <c r="G3725" t="s">
        <v>1924</v>
      </c>
    </row>
    <row r="3726" spans="1:7" x14ac:dyDescent="0.25">
      <c r="A3726" t="str">
        <f t="shared" si="257"/>
        <v>U37-D2</v>
      </c>
      <c r="B3726" t="str">
        <f t="shared" si="258"/>
        <v>AS_DATA1</v>
      </c>
      <c r="C3726" t="str">
        <f t="shared" si="259"/>
        <v>U37-AS_DATA1</v>
      </c>
      <c r="D3726" t="str">
        <f t="shared" si="260"/>
        <v>U37-D2</v>
      </c>
      <c r="E3726" t="s">
        <v>4090</v>
      </c>
      <c r="F3726" t="s">
        <v>1317</v>
      </c>
      <c r="G3726" t="s">
        <v>435</v>
      </c>
    </row>
    <row r="3727" spans="1:7" x14ac:dyDescent="0.25">
      <c r="A3727" t="str">
        <f t="shared" si="257"/>
        <v>U37-D3</v>
      </c>
      <c r="B3727" t="str">
        <f t="shared" si="258"/>
        <v>AS_DATA0</v>
      </c>
      <c r="C3727" t="str">
        <f t="shared" si="259"/>
        <v>U37-AS_DATA0</v>
      </c>
      <c r="D3727" t="str">
        <f t="shared" si="260"/>
        <v>U37-D3</v>
      </c>
      <c r="E3727" t="s">
        <v>4090</v>
      </c>
      <c r="F3727" t="s">
        <v>1318</v>
      </c>
      <c r="G3727" t="s">
        <v>433</v>
      </c>
    </row>
    <row r="3728" spans="1:7" x14ac:dyDescent="0.25">
      <c r="A3728" t="str">
        <f t="shared" si="257"/>
        <v>U37-D4</v>
      </c>
      <c r="B3728" t="str">
        <f t="shared" si="258"/>
        <v>AS_DATA3</v>
      </c>
      <c r="C3728" t="str">
        <f t="shared" si="259"/>
        <v>U37-AS_DATA3</v>
      </c>
      <c r="D3728" t="str">
        <f t="shared" si="260"/>
        <v>U37-D4</v>
      </c>
      <c r="E3728" t="s">
        <v>4090</v>
      </c>
      <c r="F3728" t="s">
        <v>1033</v>
      </c>
      <c r="G3728" t="s">
        <v>441</v>
      </c>
    </row>
    <row r="3729" spans="1:7" x14ac:dyDescent="0.25">
      <c r="A3729" t="str">
        <f t="shared" si="257"/>
        <v>U37-D5</v>
      </c>
      <c r="B3729" t="str">
        <f t="shared" si="258"/>
        <v>NetU37_D5</v>
      </c>
      <c r="C3729" t="str">
        <f t="shared" si="259"/>
        <v>U37-NetU37_D5</v>
      </c>
      <c r="D3729" t="str">
        <f t="shared" si="260"/>
        <v>U37-D5</v>
      </c>
      <c r="E3729" t="s">
        <v>4090</v>
      </c>
      <c r="F3729" t="s">
        <v>1034</v>
      </c>
      <c r="G3729" t="s">
        <v>1926</v>
      </c>
    </row>
    <row r="3730" spans="1:7" x14ac:dyDescent="0.25">
      <c r="A3730" t="str">
        <f t="shared" si="257"/>
        <v>U37-E1</v>
      </c>
      <c r="B3730" t="str">
        <f t="shared" si="258"/>
        <v>NetU37_E1</v>
      </c>
      <c r="C3730" t="str">
        <f t="shared" si="259"/>
        <v>U37-NetU37_E1</v>
      </c>
      <c r="D3730" t="str">
        <f t="shared" si="260"/>
        <v>U37-E1</v>
      </c>
      <c r="E3730" t="s">
        <v>4090</v>
      </c>
      <c r="F3730" t="s">
        <v>1344</v>
      </c>
      <c r="G3730" t="s">
        <v>1927</v>
      </c>
    </row>
    <row r="3731" spans="1:7" x14ac:dyDescent="0.25">
      <c r="A3731" t="str">
        <f t="shared" si="257"/>
        <v>U37-E2</v>
      </c>
      <c r="B3731" t="str">
        <f t="shared" si="258"/>
        <v>NetU37_E2</v>
      </c>
      <c r="C3731" t="str">
        <f t="shared" si="259"/>
        <v>U37-NetU37_E2</v>
      </c>
      <c r="D3731" t="str">
        <f t="shared" si="260"/>
        <v>U37-E2</v>
      </c>
      <c r="E3731" t="s">
        <v>4090</v>
      </c>
      <c r="F3731" t="s">
        <v>557</v>
      </c>
      <c r="G3731" t="s">
        <v>1928</v>
      </c>
    </row>
    <row r="3732" spans="1:7" x14ac:dyDescent="0.25">
      <c r="A3732" t="str">
        <f t="shared" si="257"/>
        <v>U37-E3</v>
      </c>
      <c r="B3732" t="str">
        <f t="shared" si="258"/>
        <v>NetU37_E3</v>
      </c>
      <c r="C3732" t="str">
        <f t="shared" si="259"/>
        <v>U37-NetU37_E3</v>
      </c>
      <c r="D3732" t="str">
        <f t="shared" si="260"/>
        <v>U37-E3</v>
      </c>
      <c r="E3732" t="s">
        <v>4090</v>
      </c>
      <c r="F3732" t="s">
        <v>560</v>
      </c>
      <c r="G3732" t="s">
        <v>1929</v>
      </c>
    </row>
    <row r="3733" spans="1:7" x14ac:dyDescent="0.25">
      <c r="A3733" t="str">
        <f t="shared" si="257"/>
        <v>U37-E4</v>
      </c>
      <c r="B3733" t="str">
        <f t="shared" si="258"/>
        <v>NetU37_E4</v>
      </c>
      <c r="C3733" t="str">
        <f t="shared" si="259"/>
        <v>U37-NetU37_E4</v>
      </c>
      <c r="D3733" t="str">
        <f t="shared" si="260"/>
        <v>U37-E4</v>
      </c>
      <c r="E3733" t="s">
        <v>4090</v>
      </c>
      <c r="F3733" t="s">
        <v>1346</v>
      </c>
      <c r="G3733" t="s">
        <v>1930</v>
      </c>
    </row>
    <row r="3734" spans="1:7" x14ac:dyDescent="0.25">
      <c r="A3734" t="str">
        <f t="shared" si="257"/>
        <v>U37-E5</v>
      </c>
      <c r="B3734" t="str">
        <f t="shared" si="258"/>
        <v>NetU37_E5</v>
      </c>
      <c r="C3734" t="str">
        <f t="shared" si="259"/>
        <v>U37-NetU37_E5</v>
      </c>
      <c r="D3734" t="str">
        <f t="shared" si="260"/>
        <v>U37-E5</v>
      </c>
      <c r="E3734" t="s">
        <v>4090</v>
      </c>
      <c r="F3734" t="s">
        <v>1348</v>
      </c>
      <c r="G3734" t="s">
        <v>1931</v>
      </c>
    </row>
    <row r="3735" spans="1:7" x14ac:dyDescent="0.25">
      <c r="A3735" t="str">
        <f t="shared" si="257"/>
        <v>U38-1</v>
      </c>
      <c r="B3735" t="str">
        <f t="shared" si="258"/>
        <v>USBH_CFG_STRAP</v>
      </c>
      <c r="C3735" t="str">
        <f t="shared" si="259"/>
        <v>U38-USBH_CFG_STRAP</v>
      </c>
      <c r="D3735" t="str">
        <f t="shared" si="260"/>
        <v>U38-1</v>
      </c>
      <c r="E3735" t="s">
        <v>4091</v>
      </c>
      <c r="F3735">
        <v>1</v>
      </c>
      <c r="G3735" t="s">
        <v>2080</v>
      </c>
    </row>
    <row r="3736" spans="1:7" x14ac:dyDescent="0.25">
      <c r="A3736" t="str">
        <f t="shared" si="257"/>
        <v>U38-2</v>
      </c>
      <c r="B3736" t="str">
        <f t="shared" si="258"/>
        <v>USB_D1_P</v>
      </c>
      <c r="C3736" t="str">
        <f t="shared" si="259"/>
        <v>U38-USB_D1_P</v>
      </c>
      <c r="D3736" t="str">
        <f t="shared" si="260"/>
        <v>U38-2</v>
      </c>
      <c r="E3736" t="s">
        <v>4091</v>
      </c>
      <c r="F3736">
        <v>2</v>
      </c>
      <c r="G3736" t="s">
        <v>453</v>
      </c>
    </row>
    <row r="3737" spans="1:7" x14ac:dyDescent="0.25">
      <c r="A3737" t="str">
        <f t="shared" si="257"/>
        <v>U38-3</v>
      </c>
      <c r="B3737" t="str">
        <f t="shared" si="258"/>
        <v>USB_D1_N</v>
      </c>
      <c r="C3737" t="str">
        <f t="shared" si="259"/>
        <v>U38-USB_D1_N</v>
      </c>
      <c r="D3737" t="str">
        <f t="shared" si="260"/>
        <v>U38-3</v>
      </c>
      <c r="E3737" t="s">
        <v>4091</v>
      </c>
      <c r="F3737">
        <v>3</v>
      </c>
      <c r="G3737" t="s">
        <v>452</v>
      </c>
    </row>
    <row r="3738" spans="1:7" x14ac:dyDescent="0.25">
      <c r="A3738" t="str">
        <f t="shared" si="257"/>
        <v>U38-4</v>
      </c>
      <c r="B3738" t="str">
        <f t="shared" si="258"/>
        <v>USB_SSTX_C1_P</v>
      </c>
      <c r="C3738" t="str">
        <f t="shared" si="259"/>
        <v>U38-USB_SSTX_C1_P</v>
      </c>
      <c r="D3738" t="str">
        <f t="shared" si="260"/>
        <v>U38-4</v>
      </c>
      <c r="E3738" t="s">
        <v>4091</v>
      </c>
      <c r="F3738">
        <v>4</v>
      </c>
      <c r="G3738" t="s">
        <v>2166</v>
      </c>
    </row>
    <row r="3739" spans="1:7" x14ac:dyDescent="0.25">
      <c r="A3739" t="str">
        <f t="shared" si="257"/>
        <v>U38-5</v>
      </c>
      <c r="B3739" t="str">
        <f t="shared" si="258"/>
        <v>USB_SSTX_C1_N</v>
      </c>
      <c r="C3739" t="str">
        <f t="shared" si="259"/>
        <v>U38-USB_SSTX_C1_N</v>
      </c>
      <c r="D3739" t="str">
        <f t="shared" si="260"/>
        <v>U38-5</v>
      </c>
      <c r="E3739" t="s">
        <v>4091</v>
      </c>
      <c r="F3739">
        <v>5</v>
      </c>
      <c r="G3739" t="s">
        <v>2164</v>
      </c>
    </row>
    <row r="3740" spans="1:7" x14ac:dyDescent="0.25">
      <c r="A3740" t="str">
        <f t="shared" si="257"/>
        <v>U38-6</v>
      </c>
      <c r="B3740" t="str">
        <f t="shared" si="258"/>
        <v>1.2V_USB</v>
      </c>
      <c r="C3740" t="str">
        <f t="shared" si="259"/>
        <v>U38-1.2V_USB</v>
      </c>
      <c r="D3740" t="str">
        <f t="shared" si="260"/>
        <v>U38-6</v>
      </c>
      <c r="E3740" t="s">
        <v>4091</v>
      </c>
      <c r="F3740">
        <v>6</v>
      </c>
      <c r="G3740" t="s">
        <v>315</v>
      </c>
    </row>
    <row r="3741" spans="1:7" x14ac:dyDescent="0.25">
      <c r="A3741" t="str">
        <f t="shared" si="257"/>
        <v>U38-7</v>
      </c>
      <c r="B3741" t="str">
        <f t="shared" si="258"/>
        <v>USB_SSRX_D1_P</v>
      </c>
      <c r="C3741" t="str">
        <f t="shared" si="259"/>
        <v>U38-USB_SSRX_D1_P</v>
      </c>
      <c r="D3741" t="str">
        <f t="shared" si="260"/>
        <v>U38-7</v>
      </c>
      <c r="E3741" t="s">
        <v>4091</v>
      </c>
      <c r="F3741">
        <v>7</v>
      </c>
      <c r="G3741" t="s">
        <v>455</v>
      </c>
    </row>
    <row r="3742" spans="1:7" x14ac:dyDescent="0.25">
      <c r="A3742" t="str">
        <f t="shared" si="257"/>
        <v>U38-8</v>
      </c>
      <c r="B3742" t="str">
        <f t="shared" si="258"/>
        <v>USB_SSRX_D1_N</v>
      </c>
      <c r="C3742" t="str">
        <f t="shared" si="259"/>
        <v>U38-USB_SSRX_D1_N</v>
      </c>
      <c r="D3742" t="str">
        <f t="shared" si="260"/>
        <v>U38-8</v>
      </c>
      <c r="E3742" t="s">
        <v>4091</v>
      </c>
      <c r="F3742">
        <v>8</v>
      </c>
      <c r="G3742" t="s">
        <v>454</v>
      </c>
    </row>
    <row r="3743" spans="1:7" x14ac:dyDescent="0.25">
      <c r="A3743" t="str">
        <f t="shared" si="257"/>
        <v>U38-9</v>
      </c>
      <c r="B3743" t="str">
        <f t="shared" si="258"/>
        <v>USB_D2_P</v>
      </c>
      <c r="C3743" t="str">
        <f t="shared" si="259"/>
        <v>U38-USB_D2_P</v>
      </c>
      <c r="D3743" t="str">
        <f t="shared" si="260"/>
        <v>U38-9</v>
      </c>
      <c r="E3743" t="s">
        <v>4091</v>
      </c>
      <c r="F3743">
        <v>9</v>
      </c>
      <c r="G3743" t="s">
        <v>464</v>
      </c>
    </row>
    <row r="3744" spans="1:7" x14ac:dyDescent="0.25">
      <c r="A3744" t="str">
        <f t="shared" si="257"/>
        <v>U38-10</v>
      </c>
      <c r="B3744" t="str">
        <f t="shared" si="258"/>
        <v>USB_D2_N</v>
      </c>
      <c r="C3744" t="str">
        <f t="shared" si="259"/>
        <v>U38-USB_D2_N</v>
      </c>
      <c r="D3744" t="str">
        <f t="shared" si="260"/>
        <v>U38-10</v>
      </c>
      <c r="E3744" t="s">
        <v>4091</v>
      </c>
      <c r="F3744">
        <v>10</v>
      </c>
      <c r="G3744" t="s">
        <v>462</v>
      </c>
    </row>
    <row r="3745" spans="1:7" x14ac:dyDescent="0.25">
      <c r="A3745" t="str">
        <f t="shared" si="257"/>
        <v>U38-11</v>
      </c>
      <c r="B3745" t="str">
        <f t="shared" si="258"/>
        <v>USB_SSTX_C2_P</v>
      </c>
      <c r="C3745" t="str">
        <f t="shared" si="259"/>
        <v>U38-USB_SSTX_C2_P</v>
      </c>
      <c r="D3745" t="str">
        <f t="shared" si="260"/>
        <v>U38-11</v>
      </c>
      <c r="E3745" t="s">
        <v>4091</v>
      </c>
      <c r="F3745">
        <v>11</v>
      </c>
      <c r="G3745" t="s">
        <v>2170</v>
      </c>
    </row>
    <row r="3746" spans="1:7" x14ac:dyDescent="0.25">
      <c r="A3746" t="str">
        <f t="shared" si="257"/>
        <v>U38-12</v>
      </c>
      <c r="B3746" t="str">
        <f t="shared" si="258"/>
        <v>USB_SSTX_C2_N</v>
      </c>
      <c r="C3746" t="str">
        <f t="shared" si="259"/>
        <v>U38-USB_SSTX_C2_N</v>
      </c>
      <c r="D3746" t="str">
        <f t="shared" si="260"/>
        <v>U38-12</v>
      </c>
      <c r="E3746" t="s">
        <v>4091</v>
      </c>
      <c r="F3746">
        <v>12</v>
      </c>
      <c r="G3746" t="s">
        <v>2168</v>
      </c>
    </row>
    <row r="3747" spans="1:7" x14ac:dyDescent="0.25">
      <c r="A3747" t="str">
        <f t="shared" si="257"/>
        <v>U38-13</v>
      </c>
      <c r="B3747" t="str">
        <f t="shared" si="258"/>
        <v>1.2V_USB</v>
      </c>
      <c r="C3747" t="str">
        <f t="shared" si="259"/>
        <v>U38-1.2V_USB</v>
      </c>
      <c r="D3747" t="str">
        <f t="shared" si="260"/>
        <v>U38-13</v>
      </c>
      <c r="E3747" t="s">
        <v>4091</v>
      </c>
      <c r="F3747">
        <v>13</v>
      </c>
      <c r="G3747" t="s">
        <v>315</v>
      </c>
    </row>
    <row r="3748" spans="1:7" x14ac:dyDescent="0.25">
      <c r="A3748" t="str">
        <f t="shared" si="257"/>
        <v>U38-14</v>
      </c>
      <c r="B3748" t="str">
        <f t="shared" si="258"/>
        <v>USB_SSRX_D2_P</v>
      </c>
      <c r="C3748" t="str">
        <f t="shared" si="259"/>
        <v>U38-USB_SSRX_D2_P</v>
      </c>
      <c r="D3748" t="str">
        <f t="shared" si="260"/>
        <v>U38-14</v>
      </c>
      <c r="E3748" t="s">
        <v>4091</v>
      </c>
      <c r="F3748">
        <v>14</v>
      </c>
      <c r="G3748" t="s">
        <v>469</v>
      </c>
    </row>
    <row r="3749" spans="1:7" x14ac:dyDescent="0.25">
      <c r="A3749" t="str">
        <f t="shared" si="257"/>
        <v>U38-15</v>
      </c>
      <c r="B3749" t="str">
        <f t="shared" si="258"/>
        <v>USB_SSRX_D2_N</v>
      </c>
      <c r="C3749" t="str">
        <f t="shared" si="259"/>
        <v>U38-USB_SSRX_D2_N</v>
      </c>
      <c r="D3749" t="str">
        <f t="shared" si="260"/>
        <v>U38-15</v>
      </c>
      <c r="E3749" t="s">
        <v>4091</v>
      </c>
      <c r="F3749">
        <v>15</v>
      </c>
      <c r="G3749" t="s">
        <v>467</v>
      </c>
    </row>
    <row r="3750" spans="1:7" x14ac:dyDescent="0.25">
      <c r="A3750" t="str">
        <f t="shared" si="257"/>
        <v>U38-16</v>
      </c>
      <c r="B3750" t="str">
        <f t="shared" si="258"/>
        <v>USB_HUB_PR7</v>
      </c>
      <c r="C3750" t="str">
        <f t="shared" si="259"/>
        <v>U38-USB_HUB_PR7</v>
      </c>
      <c r="D3750" t="str">
        <f t="shared" si="260"/>
        <v>U38-16</v>
      </c>
      <c r="E3750" t="s">
        <v>4091</v>
      </c>
      <c r="F3750">
        <v>16</v>
      </c>
      <c r="G3750" t="s">
        <v>2120</v>
      </c>
    </row>
    <row r="3751" spans="1:7" x14ac:dyDescent="0.25">
      <c r="A3751" t="str">
        <f t="shared" si="257"/>
        <v>U38-17</v>
      </c>
      <c r="B3751" t="str">
        <f t="shared" si="258"/>
        <v>1.2V_USB</v>
      </c>
      <c r="C3751" t="str">
        <f t="shared" si="259"/>
        <v>U38-1.2V_USB</v>
      </c>
      <c r="D3751" t="str">
        <f t="shared" si="260"/>
        <v>U38-17</v>
      </c>
      <c r="E3751" t="s">
        <v>4091</v>
      </c>
      <c r="F3751">
        <v>17</v>
      </c>
      <c r="G3751" t="s">
        <v>315</v>
      </c>
    </row>
    <row r="3752" spans="1:7" x14ac:dyDescent="0.25">
      <c r="A3752" t="str">
        <f t="shared" si="257"/>
        <v>U38-18</v>
      </c>
      <c r="B3752" t="str">
        <f t="shared" si="258"/>
        <v>3.3V_USB</v>
      </c>
      <c r="C3752" t="str">
        <f t="shared" si="259"/>
        <v>U38-3.3V_USB</v>
      </c>
      <c r="D3752" t="str">
        <f t="shared" si="260"/>
        <v>U38-18</v>
      </c>
      <c r="E3752" t="s">
        <v>4091</v>
      </c>
      <c r="F3752">
        <v>18</v>
      </c>
      <c r="G3752" t="s">
        <v>364</v>
      </c>
    </row>
    <row r="3753" spans="1:7" x14ac:dyDescent="0.25">
      <c r="A3753" t="str">
        <f t="shared" si="257"/>
        <v>U38-19</v>
      </c>
      <c r="B3753" t="str">
        <f t="shared" si="258"/>
        <v>USB_D3_P</v>
      </c>
      <c r="C3753" t="str">
        <f t="shared" si="259"/>
        <v>U38-USB_D3_P</v>
      </c>
      <c r="D3753" t="str">
        <f t="shared" si="260"/>
        <v>U38-19</v>
      </c>
      <c r="E3753" t="s">
        <v>4091</v>
      </c>
      <c r="F3753">
        <v>19</v>
      </c>
      <c r="G3753" t="s">
        <v>1805</v>
      </c>
    </row>
    <row r="3754" spans="1:7" x14ac:dyDescent="0.25">
      <c r="A3754" t="str">
        <f t="shared" si="257"/>
        <v>U38-20</v>
      </c>
      <c r="B3754" t="str">
        <f t="shared" si="258"/>
        <v>USB_D3_N</v>
      </c>
      <c r="C3754" t="str">
        <f t="shared" si="259"/>
        <v>U38-USB_D3_N</v>
      </c>
      <c r="D3754" t="str">
        <f t="shared" si="260"/>
        <v>U38-20</v>
      </c>
      <c r="E3754" t="s">
        <v>4091</v>
      </c>
      <c r="F3754">
        <v>20</v>
      </c>
      <c r="G3754" t="s">
        <v>1803</v>
      </c>
    </row>
    <row r="3755" spans="1:7" x14ac:dyDescent="0.25">
      <c r="A3755" t="str">
        <f t="shared" si="257"/>
        <v>U38-21</v>
      </c>
      <c r="B3755" t="str">
        <f t="shared" si="258"/>
        <v>USB_SSTX_C3_P</v>
      </c>
      <c r="C3755" t="str">
        <f t="shared" si="259"/>
        <v>U38-USB_SSTX_C3_P</v>
      </c>
      <c r="D3755" t="str">
        <f t="shared" si="260"/>
        <v>U38-21</v>
      </c>
      <c r="E3755" t="s">
        <v>4091</v>
      </c>
      <c r="F3755">
        <v>21</v>
      </c>
      <c r="G3755" t="s">
        <v>2174</v>
      </c>
    </row>
    <row r="3756" spans="1:7" x14ac:dyDescent="0.25">
      <c r="A3756" t="str">
        <f t="shared" si="257"/>
        <v>U38-22</v>
      </c>
      <c r="B3756" t="str">
        <f t="shared" si="258"/>
        <v>USB_SSTX_C3_N</v>
      </c>
      <c r="C3756" t="str">
        <f t="shared" si="259"/>
        <v>U38-USB_SSTX_C3_N</v>
      </c>
      <c r="D3756" t="str">
        <f t="shared" si="260"/>
        <v>U38-22</v>
      </c>
      <c r="E3756" t="s">
        <v>4091</v>
      </c>
      <c r="F3756">
        <v>22</v>
      </c>
      <c r="G3756" t="s">
        <v>2172</v>
      </c>
    </row>
    <row r="3757" spans="1:7" x14ac:dyDescent="0.25">
      <c r="A3757" t="str">
        <f t="shared" si="257"/>
        <v>U38-23</v>
      </c>
      <c r="B3757" t="str">
        <f t="shared" si="258"/>
        <v>1.2V_USB</v>
      </c>
      <c r="C3757" t="str">
        <f t="shared" si="259"/>
        <v>U38-1.2V_USB</v>
      </c>
      <c r="D3757" t="str">
        <f t="shared" si="260"/>
        <v>U38-23</v>
      </c>
      <c r="E3757" t="s">
        <v>4091</v>
      </c>
      <c r="F3757">
        <v>23</v>
      </c>
      <c r="G3757" t="s">
        <v>315</v>
      </c>
    </row>
    <row r="3758" spans="1:7" x14ac:dyDescent="0.25">
      <c r="A3758" t="str">
        <f t="shared" si="257"/>
        <v>U38-24</v>
      </c>
      <c r="B3758" t="str">
        <f t="shared" si="258"/>
        <v>USB_SSRX_D3_P</v>
      </c>
      <c r="C3758" t="str">
        <f t="shared" si="259"/>
        <v>U38-USB_SSRX_D3_P</v>
      </c>
      <c r="D3758" t="str">
        <f t="shared" si="260"/>
        <v>U38-24</v>
      </c>
      <c r="E3758" t="s">
        <v>4091</v>
      </c>
      <c r="F3758">
        <v>24</v>
      </c>
      <c r="G3758" t="s">
        <v>1810</v>
      </c>
    </row>
    <row r="3759" spans="1:7" x14ac:dyDescent="0.25">
      <c r="A3759" t="str">
        <f t="shared" si="257"/>
        <v>U38-25</v>
      </c>
      <c r="B3759" t="str">
        <f t="shared" si="258"/>
        <v>USB_SSRX_D3_N</v>
      </c>
      <c r="C3759" t="str">
        <f t="shared" si="259"/>
        <v>U38-USB_SSRX_D3_N</v>
      </c>
      <c r="D3759" t="str">
        <f t="shared" si="260"/>
        <v>U38-25</v>
      </c>
      <c r="E3759" t="s">
        <v>4091</v>
      </c>
      <c r="F3759">
        <v>25</v>
      </c>
      <c r="G3759" t="s">
        <v>1808</v>
      </c>
    </row>
    <row r="3760" spans="1:7" x14ac:dyDescent="0.25">
      <c r="A3760" t="str">
        <f t="shared" si="257"/>
        <v>U38-26</v>
      </c>
      <c r="B3760" t="str">
        <f t="shared" si="258"/>
        <v>USB_D4_P</v>
      </c>
      <c r="C3760" t="str">
        <f t="shared" si="259"/>
        <v>U38-USB_D4_P</v>
      </c>
      <c r="D3760" t="str">
        <f t="shared" si="260"/>
        <v>U38-26</v>
      </c>
      <c r="E3760" t="s">
        <v>4091</v>
      </c>
      <c r="F3760">
        <v>26</v>
      </c>
      <c r="G3760" t="s">
        <v>1821</v>
      </c>
    </row>
    <row r="3761" spans="1:7" x14ac:dyDescent="0.25">
      <c r="A3761" t="str">
        <f t="shared" si="257"/>
        <v>U38-27</v>
      </c>
      <c r="B3761" t="str">
        <f t="shared" si="258"/>
        <v>USB_D4_N</v>
      </c>
      <c r="C3761" t="str">
        <f t="shared" si="259"/>
        <v>U38-USB_D4_N</v>
      </c>
      <c r="D3761" t="str">
        <f t="shared" si="260"/>
        <v>U38-27</v>
      </c>
      <c r="E3761" t="s">
        <v>4091</v>
      </c>
      <c r="F3761">
        <v>27</v>
      </c>
      <c r="G3761" t="s">
        <v>1819</v>
      </c>
    </row>
    <row r="3762" spans="1:7" x14ac:dyDescent="0.25">
      <c r="A3762" t="str">
        <f t="shared" si="257"/>
        <v>U38-28</v>
      </c>
      <c r="B3762" t="str">
        <f t="shared" si="258"/>
        <v>USB_SSTX_C4_P</v>
      </c>
      <c r="C3762" t="str">
        <f t="shared" si="259"/>
        <v>U38-USB_SSTX_C4_P</v>
      </c>
      <c r="D3762" t="str">
        <f t="shared" si="260"/>
        <v>U38-28</v>
      </c>
      <c r="E3762" t="s">
        <v>4091</v>
      </c>
      <c r="F3762">
        <v>28</v>
      </c>
      <c r="G3762" t="s">
        <v>2178</v>
      </c>
    </row>
    <row r="3763" spans="1:7" x14ac:dyDescent="0.25">
      <c r="A3763" t="str">
        <f t="shared" si="257"/>
        <v>U38-29</v>
      </c>
      <c r="B3763" t="str">
        <f t="shared" si="258"/>
        <v>USB_SSTX_C4_N</v>
      </c>
      <c r="C3763" t="str">
        <f t="shared" si="259"/>
        <v>U38-USB_SSTX_C4_N</v>
      </c>
      <c r="D3763" t="str">
        <f t="shared" si="260"/>
        <v>U38-29</v>
      </c>
      <c r="E3763" t="s">
        <v>4091</v>
      </c>
      <c r="F3763">
        <v>29</v>
      </c>
      <c r="G3763" t="s">
        <v>2176</v>
      </c>
    </row>
    <row r="3764" spans="1:7" x14ac:dyDescent="0.25">
      <c r="A3764" t="str">
        <f t="shared" si="257"/>
        <v>U38-30</v>
      </c>
      <c r="B3764" t="str">
        <f t="shared" si="258"/>
        <v>1.2V_USB</v>
      </c>
      <c r="C3764" t="str">
        <f t="shared" si="259"/>
        <v>U38-1.2V_USB</v>
      </c>
      <c r="D3764" t="str">
        <f t="shared" si="260"/>
        <v>U38-30</v>
      </c>
      <c r="E3764" t="s">
        <v>4091</v>
      </c>
      <c r="F3764">
        <v>30</v>
      </c>
      <c r="G3764" t="s">
        <v>315</v>
      </c>
    </row>
    <row r="3765" spans="1:7" x14ac:dyDescent="0.25">
      <c r="A3765" t="str">
        <f t="shared" si="257"/>
        <v>U38-31</v>
      </c>
      <c r="B3765" t="str">
        <f t="shared" si="258"/>
        <v>USB_SSRX_D4_P</v>
      </c>
      <c r="C3765" t="str">
        <f t="shared" si="259"/>
        <v>U38-USB_SSRX_D4_P</v>
      </c>
      <c r="D3765" t="str">
        <f t="shared" si="260"/>
        <v>U38-31</v>
      </c>
      <c r="E3765" t="s">
        <v>4091</v>
      </c>
      <c r="F3765">
        <v>31</v>
      </c>
      <c r="G3765" t="s">
        <v>1826</v>
      </c>
    </row>
    <row r="3766" spans="1:7" x14ac:dyDescent="0.25">
      <c r="A3766" t="str">
        <f t="shared" si="257"/>
        <v>U38-32</v>
      </c>
      <c r="B3766" t="str">
        <f t="shared" si="258"/>
        <v>USB_SSRX_D4_N</v>
      </c>
      <c r="C3766" t="str">
        <f t="shared" si="259"/>
        <v>U38-USB_SSRX_D4_N</v>
      </c>
      <c r="D3766" t="str">
        <f t="shared" si="260"/>
        <v>U38-32</v>
      </c>
      <c r="E3766" t="s">
        <v>4091</v>
      </c>
      <c r="F3766">
        <v>32</v>
      </c>
      <c r="G3766" t="s">
        <v>1824</v>
      </c>
    </row>
    <row r="3767" spans="1:7" x14ac:dyDescent="0.25">
      <c r="A3767" t="str">
        <f t="shared" si="257"/>
        <v>U38-33</v>
      </c>
      <c r="B3767" t="str">
        <f t="shared" si="258"/>
        <v>3.3V_USB</v>
      </c>
      <c r="C3767" t="str">
        <f t="shared" si="259"/>
        <v>U38-3.3V_USB</v>
      </c>
      <c r="D3767" t="str">
        <f t="shared" si="260"/>
        <v>U38-33</v>
      </c>
      <c r="E3767" t="s">
        <v>4091</v>
      </c>
      <c r="F3767">
        <v>33</v>
      </c>
      <c r="G3767" t="s">
        <v>364</v>
      </c>
    </row>
    <row r="3768" spans="1:7" x14ac:dyDescent="0.25">
      <c r="A3768" t="str">
        <f t="shared" si="257"/>
        <v>U38-34</v>
      </c>
      <c r="B3768" t="str">
        <f t="shared" si="258"/>
        <v>PRT_CTL4</v>
      </c>
      <c r="C3768" t="str">
        <f t="shared" si="259"/>
        <v>U38-PRT_CTL4</v>
      </c>
      <c r="D3768" t="str">
        <f t="shared" si="260"/>
        <v>U38-34</v>
      </c>
      <c r="E3768" t="s">
        <v>4091</v>
      </c>
      <c r="F3768">
        <v>34</v>
      </c>
      <c r="G3768" t="s">
        <v>2004</v>
      </c>
    </row>
    <row r="3769" spans="1:7" x14ac:dyDescent="0.25">
      <c r="A3769" t="str">
        <f t="shared" si="257"/>
        <v>U38-35</v>
      </c>
      <c r="B3769" t="str">
        <f t="shared" si="258"/>
        <v>1.2V_USB</v>
      </c>
      <c r="C3769" t="str">
        <f t="shared" si="259"/>
        <v>U38-1.2V_USB</v>
      </c>
      <c r="D3769" t="str">
        <f t="shared" si="260"/>
        <v>U38-35</v>
      </c>
      <c r="E3769" t="s">
        <v>4091</v>
      </c>
      <c r="F3769">
        <v>35</v>
      </c>
      <c r="G3769" t="s">
        <v>315</v>
      </c>
    </row>
    <row r="3770" spans="1:7" x14ac:dyDescent="0.25">
      <c r="A3770" t="str">
        <f t="shared" si="257"/>
        <v>U38-36</v>
      </c>
      <c r="B3770" t="str">
        <f t="shared" si="258"/>
        <v>PRT_CTL3</v>
      </c>
      <c r="C3770" t="str">
        <f t="shared" si="259"/>
        <v>U38-PRT_CTL3</v>
      </c>
      <c r="D3770" t="str">
        <f t="shared" si="260"/>
        <v>U38-36</v>
      </c>
      <c r="E3770" t="s">
        <v>4091</v>
      </c>
      <c r="F3770">
        <v>36</v>
      </c>
      <c r="G3770" t="s">
        <v>2003</v>
      </c>
    </row>
    <row r="3771" spans="1:7" x14ac:dyDescent="0.25">
      <c r="A3771" t="str">
        <f t="shared" si="257"/>
        <v>U38-37</v>
      </c>
      <c r="B3771" t="str">
        <f t="shared" si="258"/>
        <v>PRT_CTL2</v>
      </c>
      <c r="C3771" t="str">
        <f t="shared" si="259"/>
        <v>U38-PRT_CTL2</v>
      </c>
      <c r="D3771" t="str">
        <f t="shared" si="260"/>
        <v>U38-37</v>
      </c>
      <c r="E3771" t="s">
        <v>4091</v>
      </c>
      <c r="F3771">
        <v>37</v>
      </c>
      <c r="G3771" t="s">
        <v>2002</v>
      </c>
    </row>
    <row r="3772" spans="1:7" x14ac:dyDescent="0.25">
      <c r="A3772" t="str">
        <f t="shared" si="257"/>
        <v>U38-38</v>
      </c>
      <c r="B3772" t="str">
        <f t="shared" si="258"/>
        <v>PRT_CTL1</v>
      </c>
      <c r="C3772" t="str">
        <f t="shared" si="259"/>
        <v>U38-PRT_CTL1</v>
      </c>
      <c r="D3772" t="str">
        <f t="shared" si="260"/>
        <v>U38-38</v>
      </c>
      <c r="E3772" t="s">
        <v>4091</v>
      </c>
      <c r="F3772">
        <v>38</v>
      </c>
      <c r="G3772" t="s">
        <v>2001</v>
      </c>
    </row>
    <row r="3773" spans="1:7" x14ac:dyDescent="0.25">
      <c r="A3773" t="str">
        <f t="shared" si="257"/>
        <v>U38-39</v>
      </c>
      <c r="B3773" t="str">
        <f t="shared" si="258"/>
        <v>USB_HUB_PR2</v>
      </c>
      <c r="C3773" t="str">
        <f t="shared" si="259"/>
        <v>U38-USB_HUB_PR2</v>
      </c>
      <c r="D3773" t="str">
        <f t="shared" si="260"/>
        <v>U38-39</v>
      </c>
      <c r="E3773" t="s">
        <v>4091</v>
      </c>
      <c r="F3773">
        <v>39</v>
      </c>
      <c r="G3773" t="s">
        <v>2111</v>
      </c>
    </row>
    <row r="3774" spans="1:7" x14ac:dyDescent="0.25">
      <c r="A3774" t="str">
        <f t="shared" si="257"/>
        <v>U38-40</v>
      </c>
      <c r="B3774" t="str">
        <f t="shared" si="258"/>
        <v>USB_HUB_PR3</v>
      </c>
      <c r="C3774" t="str">
        <f t="shared" si="259"/>
        <v>U38-USB_HUB_PR3</v>
      </c>
      <c r="D3774" t="str">
        <f t="shared" si="260"/>
        <v>U38-40</v>
      </c>
      <c r="E3774" t="s">
        <v>4091</v>
      </c>
      <c r="F3774">
        <v>40</v>
      </c>
      <c r="G3774" t="s">
        <v>2114</v>
      </c>
    </row>
    <row r="3775" spans="1:7" x14ac:dyDescent="0.25">
      <c r="A3775" t="str">
        <f t="shared" si="257"/>
        <v>U38-41</v>
      </c>
      <c r="B3775" t="str">
        <f t="shared" si="258"/>
        <v>VBUS_DET</v>
      </c>
      <c r="C3775" t="str">
        <f t="shared" si="259"/>
        <v>U38-VBUS_DET</v>
      </c>
      <c r="D3775" t="str">
        <f t="shared" si="260"/>
        <v>U38-41</v>
      </c>
      <c r="E3775" t="s">
        <v>4091</v>
      </c>
      <c r="F3775">
        <v>41</v>
      </c>
      <c r="G3775" t="s">
        <v>2206</v>
      </c>
    </row>
    <row r="3776" spans="1:7" x14ac:dyDescent="0.25">
      <c r="A3776" t="str">
        <f t="shared" si="257"/>
        <v>U38-42</v>
      </c>
      <c r="B3776" t="str">
        <f t="shared" si="258"/>
        <v>USBH_CFG0</v>
      </c>
      <c r="C3776" t="str">
        <f t="shared" si="259"/>
        <v>U38-USBH_CFG0</v>
      </c>
      <c r="D3776" t="str">
        <f t="shared" si="260"/>
        <v>U38-42</v>
      </c>
      <c r="E3776" t="s">
        <v>4091</v>
      </c>
      <c r="F3776">
        <v>42</v>
      </c>
      <c r="G3776" t="s">
        <v>2076</v>
      </c>
    </row>
    <row r="3777" spans="1:7" x14ac:dyDescent="0.25">
      <c r="A3777" t="str">
        <f t="shared" si="257"/>
        <v>U38-43</v>
      </c>
      <c r="B3777" t="str">
        <f t="shared" si="258"/>
        <v>USBH_CFG1</v>
      </c>
      <c r="C3777" t="str">
        <f t="shared" si="259"/>
        <v>U38-USBH_CFG1</v>
      </c>
      <c r="D3777" t="str">
        <f t="shared" si="260"/>
        <v>U38-43</v>
      </c>
      <c r="E3777" t="s">
        <v>4091</v>
      </c>
      <c r="F3777">
        <v>43</v>
      </c>
      <c r="G3777" t="s">
        <v>2077</v>
      </c>
    </row>
    <row r="3778" spans="1:7" x14ac:dyDescent="0.25">
      <c r="A3778" t="str">
        <f t="shared" si="257"/>
        <v>U38-44</v>
      </c>
      <c r="B3778" t="str">
        <f t="shared" si="258"/>
        <v>USBH_CFG_BC</v>
      </c>
      <c r="C3778" t="str">
        <f t="shared" si="259"/>
        <v>U38-USBH_CFG_BC</v>
      </c>
      <c r="D3778" t="str">
        <f t="shared" si="260"/>
        <v>U38-44</v>
      </c>
      <c r="E3778" t="s">
        <v>4091</v>
      </c>
      <c r="F3778">
        <v>44</v>
      </c>
      <c r="G3778" t="s">
        <v>2078</v>
      </c>
    </row>
    <row r="3779" spans="1:7" x14ac:dyDescent="0.25">
      <c r="A3779" t="str">
        <f t="shared" si="257"/>
        <v>U38-45</v>
      </c>
      <c r="B3779" t="str">
        <f t="shared" si="258"/>
        <v>USBH_CFG_NREM</v>
      </c>
      <c r="C3779" t="str">
        <f t="shared" si="259"/>
        <v>U38-USBH_CFG_NREM</v>
      </c>
      <c r="D3779" t="str">
        <f t="shared" si="260"/>
        <v>U38-45</v>
      </c>
      <c r="E3779" t="s">
        <v>4091</v>
      </c>
      <c r="F3779">
        <v>45</v>
      </c>
      <c r="G3779" t="s">
        <v>2079</v>
      </c>
    </row>
    <row r="3780" spans="1:7" x14ac:dyDescent="0.25">
      <c r="A3780" t="str">
        <f t="shared" si="257"/>
        <v>U38-46</v>
      </c>
      <c r="B3780" t="str">
        <f t="shared" si="258"/>
        <v>USB_HUB_SMDAT</v>
      </c>
      <c r="C3780" t="str">
        <f t="shared" si="259"/>
        <v>U38-USB_HUB_SMDAT</v>
      </c>
      <c r="D3780" t="str">
        <f t="shared" si="260"/>
        <v>U38-46</v>
      </c>
      <c r="E3780" t="s">
        <v>4091</v>
      </c>
      <c r="F3780">
        <v>46</v>
      </c>
      <c r="G3780" t="s">
        <v>2129</v>
      </c>
    </row>
    <row r="3781" spans="1:7" x14ac:dyDescent="0.25">
      <c r="A3781" t="str">
        <f t="shared" si="257"/>
        <v>U38-47</v>
      </c>
      <c r="B3781" t="str">
        <f t="shared" si="258"/>
        <v>USB_HUB_SMCLK</v>
      </c>
      <c r="C3781" t="str">
        <f t="shared" si="259"/>
        <v>U38-USB_HUB_SMCLK</v>
      </c>
      <c r="D3781" t="str">
        <f t="shared" si="260"/>
        <v>U38-47</v>
      </c>
      <c r="E3781" t="s">
        <v>4091</v>
      </c>
      <c r="F3781">
        <v>47</v>
      </c>
      <c r="G3781" t="s">
        <v>2126</v>
      </c>
    </row>
    <row r="3782" spans="1:7" x14ac:dyDescent="0.25">
      <c r="A3782" t="str">
        <f t="shared" ref="A3782:A3845" si="261">$E3782&amp;"-"&amp;$F3782</f>
        <v>U38-48</v>
      </c>
      <c r="B3782" t="str">
        <f t="shared" ref="B3782:B3845" si="262">IF(OR(E3782=$A$2,E3782=$B$2,E3782=$C$2,E3782=$D$2),"--",G3782)</f>
        <v>USB_HUB_RST</v>
      </c>
      <c r="C3782" t="str">
        <f t="shared" ref="C3782:C3845" si="263">$E3782&amp;"-"&amp;$G3782</f>
        <v>U38-USB_HUB_RST</v>
      </c>
      <c r="D3782" t="str">
        <f t="shared" ref="D3782:D3845" si="264">A3782</f>
        <v>U38-48</v>
      </c>
      <c r="E3782" t="s">
        <v>4091</v>
      </c>
      <c r="F3782">
        <v>48</v>
      </c>
      <c r="G3782" t="s">
        <v>2123</v>
      </c>
    </row>
    <row r="3783" spans="1:7" x14ac:dyDescent="0.25">
      <c r="A3783" t="str">
        <f t="shared" si="261"/>
        <v>U38-49</v>
      </c>
      <c r="B3783" t="str">
        <f t="shared" si="262"/>
        <v>USB_HUB_PR6</v>
      </c>
      <c r="C3783" t="str">
        <f t="shared" si="263"/>
        <v>U38-USB_HUB_PR6</v>
      </c>
      <c r="D3783" t="str">
        <f t="shared" si="264"/>
        <v>U38-49</v>
      </c>
      <c r="E3783" t="s">
        <v>4091</v>
      </c>
      <c r="F3783">
        <v>49</v>
      </c>
      <c r="G3783" t="s">
        <v>2117</v>
      </c>
    </row>
    <row r="3784" spans="1:7" x14ac:dyDescent="0.25">
      <c r="A3784" t="str">
        <f t="shared" si="261"/>
        <v>U38-50</v>
      </c>
      <c r="B3784" t="str">
        <f t="shared" si="262"/>
        <v>USB_HUB_PR1</v>
      </c>
      <c r="C3784" t="str">
        <f t="shared" si="263"/>
        <v>U38-USB_HUB_PR1</v>
      </c>
      <c r="D3784" t="str">
        <f t="shared" si="264"/>
        <v>U38-50</v>
      </c>
      <c r="E3784" t="s">
        <v>4091</v>
      </c>
      <c r="F3784">
        <v>50</v>
      </c>
      <c r="G3784" t="s">
        <v>2108</v>
      </c>
    </row>
    <row r="3785" spans="1:7" x14ac:dyDescent="0.25">
      <c r="A3785" t="str">
        <f t="shared" si="261"/>
        <v>U38-51</v>
      </c>
      <c r="B3785" t="str">
        <f t="shared" si="262"/>
        <v>1.2V_USB</v>
      </c>
      <c r="C3785" t="str">
        <f t="shared" si="263"/>
        <v>U38-1.2V_USB</v>
      </c>
      <c r="D3785" t="str">
        <f t="shared" si="264"/>
        <v>U38-51</v>
      </c>
      <c r="E3785" t="s">
        <v>4091</v>
      </c>
      <c r="F3785">
        <v>51</v>
      </c>
      <c r="G3785" t="s">
        <v>315</v>
      </c>
    </row>
    <row r="3786" spans="1:7" x14ac:dyDescent="0.25">
      <c r="A3786" t="str">
        <f t="shared" si="261"/>
        <v>U38-52</v>
      </c>
      <c r="B3786" t="str">
        <f t="shared" si="262"/>
        <v>3.3V_USB</v>
      </c>
      <c r="C3786" t="str">
        <f t="shared" si="263"/>
        <v>U38-3.3V_USB</v>
      </c>
      <c r="D3786" t="str">
        <f t="shared" si="264"/>
        <v>U38-52</v>
      </c>
      <c r="E3786" t="s">
        <v>4091</v>
      </c>
      <c r="F3786">
        <v>52</v>
      </c>
      <c r="G3786" t="s">
        <v>364</v>
      </c>
    </row>
    <row r="3787" spans="1:7" x14ac:dyDescent="0.25">
      <c r="A3787" t="str">
        <f t="shared" si="261"/>
        <v>U38-53</v>
      </c>
      <c r="B3787" t="str">
        <f t="shared" si="262"/>
        <v>USB_P</v>
      </c>
      <c r="C3787" t="str">
        <f t="shared" si="263"/>
        <v>U38-USB_P</v>
      </c>
      <c r="D3787" t="str">
        <f t="shared" si="264"/>
        <v>U38-53</v>
      </c>
      <c r="E3787" t="s">
        <v>4091</v>
      </c>
      <c r="F3787">
        <v>53</v>
      </c>
      <c r="G3787" t="s">
        <v>2138</v>
      </c>
    </row>
    <row r="3788" spans="1:7" x14ac:dyDescent="0.25">
      <c r="A3788" t="str">
        <f t="shared" si="261"/>
        <v>U38-54</v>
      </c>
      <c r="B3788" t="str">
        <f t="shared" si="262"/>
        <v>USB_N</v>
      </c>
      <c r="C3788" t="str">
        <f t="shared" si="263"/>
        <v>U38-USB_N</v>
      </c>
      <c r="D3788" t="str">
        <f t="shared" si="264"/>
        <v>U38-54</v>
      </c>
      <c r="E3788" t="s">
        <v>4091</v>
      </c>
      <c r="F3788">
        <v>54</v>
      </c>
      <c r="G3788" t="s">
        <v>2132</v>
      </c>
    </row>
    <row r="3789" spans="1:7" x14ac:dyDescent="0.25">
      <c r="A3789" t="str">
        <f t="shared" si="261"/>
        <v>U38-55</v>
      </c>
      <c r="B3789" t="str">
        <f t="shared" si="262"/>
        <v>USB_SSRX_C_P</v>
      </c>
      <c r="C3789" t="str">
        <f t="shared" si="263"/>
        <v>U38-USB_SSRX_C_P</v>
      </c>
      <c r="D3789" t="str">
        <f t="shared" si="264"/>
        <v>U38-55</v>
      </c>
      <c r="E3789" t="s">
        <v>4091</v>
      </c>
      <c r="F3789">
        <v>55</v>
      </c>
      <c r="G3789" t="s">
        <v>2150</v>
      </c>
    </row>
    <row r="3790" spans="1:7" x14ac:dyDescent="0.25">
      <c r="A3790" t="str">
        <f t="shared" si="261"/>
        <v>U38-56</v>
      </c>
      <c r="B3790" t="str">
        <f t="shared" si="262"/>
        <v>USB_SSRX_C_N</v>
      </c>
      <c r="C3790" t="str">
        <f t="shared" si="263"/>
        <v>U38-USB_SSRX_C_N</v>
      </c>
      <c r="D3790" t="str">
        <f t="shared" si="264"/>
        <v>U38-56</v>
      </c>
      <c r="E3790" t="s">
        <v>4091</v>
      </c>
      <c r="F3790">
        <v>56</v>
      </c>
      <c r="G3790" t="s">
        <v>2148</v>
      </c>
    </row>
    <row r="3791" spans="1:7" x14ac:dyDescent="0.25">
      <c r="A3791" t="str">
        <f t="shared" si="261"/>
        <v>U38-57</v>
      </c>
      <c r="B3791" t="str">
        <f t="shared" si="262"/>
        <v>1.2V_USB</v>
      </c>
      <c r="C3791" t="str">
        <f t="shared" si="263"/>
        <v>U38-1.2V_USB</v>
      </c>
      <c r="D3791" t="str">
        <f t="shared" si="264"/>
        <v>U38-57</v>
      </c>
      <c r="E3791" t="s">
        <v>4091</v>
      </c>
      <c r="F3791">
        <v>57</v>
      </c>
      <c r="G3791" t="s">
        <v>315</v>
      </c>
    </row>
    <row r="3792" spans="1:7" x14ac:dyDescent="0.25">
      <c r="A3792" t="str">
        <f t="shared" si="261"/>
        <v>U38-58</v>
      </c>
      <c r="B3792" t="str">
        <f t="shared" si="262"/>
        <v>USB_SSTX_C_P</v>
      </c>
      <c r="C3792" t="str">
        <f t="shared" si="263"/>
        <v>U38-USB_SSTX_C_P</v>
      </c>
      <c r="D3792" t="str">
        <f t="shared" si="264"/>
        <v>U38-58</v>
      </c>
      <c r="E3792" t="s">
        <v>4091</v>
      </c>
      <c r="F3792">
        <v>58</v>
      </c>
      <c r="G3792" t="s">
        <v>2183</v>
      </c>
    </row>
    <row r="3793" spans="1:7" x14ac:dyDescent="0.25">
      <c r="A3793" t="str">
        <f t="shared" si="261"/>
        <v>U38-59</v>
      </c>
      <c r="B3793" t="str">
        <f t="shared" si="262"/>
        <v>USB_SSTX_C_N</v>
      </c>
      <c r="C3793" t="str">
        <f t="shared" si="263"/>
        <v>U38-USB_SSTX_C_N</v>
      </c>
      <c r="D3793" t="str">
        <f t="shared" si="264"/>
        <v>U38-59</v>
      </c>
      <c r="E3793" t="s">
        <v>4091</v>
      </c>
      <c r="F3793">
        <v>59</v>
      </c>
      <c r="G3793" t="s">
        <v>2180</v>
      </c>
    </row>
    <row r="3794" spans="1:7" x14ac:dyDescent="0.25">
      <c r="A3794" t="str">
        <f t="shared" si="261"/>
        <v>U38-60</v>
      </c>
      <c r="B3794" t="str">
        <f t="shared" si="262"/>
        <v>NetR223_2</v>
      </c>
      <c r="C3794" t="str">
        <f t="shared" si="263"/>
        <v>U38-NetR223_2</v>
      </c>
      <c r="D3794" t="str">
        <f t="shared" si="264"/>
        <v>U38-60</v>
      </c>
      <c r="E3794" t="s">
        <v>4091</v>
      </c>
      <c r="F3794">
        <v>60</v>
      </c>
      <c r="G3794" t="s">
        <v>1848</v>
      </c>
    </row>
    <row r="3795" spans="1:7" x14ac:dyDescent="0.25">
      <c r="A3795" t="str">
        <f t="shared" si="261"/>
        <v>U38-61</v>
      </c>
      <c r="B3795" t="str">
        <f t="shared" si="262"/>
        <v>NetU38_61</v>
      </c>
      <c r="C3795" t="str">
        <f t="shared" si="263"/>
        <v>U38-NetU38_61</v>
      </c>
      <c r="D3795" t="str">
        <f t="shared" si="264"/>
        <v>U38-61</v>
      </c>
      <c r="E3795" t="s">
        <v>4091</v>
      </c>
      <c r="F3795">
        <v>61</v>
      </c>
      <c r="G3795" t="s">
        <v>4092</v>
      </c>
    </row>
    <row r="3796" spans="1:7" x14ac:dyDescent="0.25">
      <c r="A3796" t="str">
        <f t="shared" si="261"/>
        <v>U38-62</v>
      </c>
      <c r="B3796" t="str">
        <f t="shared" si="262"/>
        <v>NetR224_2</v>
      </c>
      <c r="C3796" t="str">
        <f t="shared" si="263"/>
        <v>U38-NetR224_2</v>
      </c>
      <c r="D3796" t="str">
        <f t="shared" si="264"/>
        <v>U38-62</v>
      </c>
      <c r="E3796" t="s">
        <v>4091</v>
      </c>
      <c r="F3796">
        <v>62</v>
      </c>
      <c r="G3796" t="s">
        <v>1850</v>
      </c>
    </row>
    <row r="3797" spans="1:7" x14ac:dyDescent="0.25">
      <c r="A3797" t="str">
        <f t="shared" si="261"/>
        <v>U38-63</v>
      </c>
      <c r="B3797" t="str">
        <f t="shared" si="262"/>
        <v>3.3V_USB</v>
      </c>
      <c r="C3797" t="str">
        <f t="shared" si="263"/>
        <v>U38-3.3V_USB</v>
      </c>
      <c r="D3797" t="str">
        <f t="shared" si="264"/>
        <v>U38-63</v>
      </c>
      <c r="E3797" t="s">
        <v>4091</v>
      </c>
      <c r="F3797">
        <v>63</v>
      </c>
      <c r="G3797" t="s">
        <v>364</v>
      </c>
    </row>
    <row r="3798" spans="1:7" x14ac:dyDescent="0.25">
      <c r="A3798" t="str">
        <f t="shared" si="261"/>
        <v>U38-64</v>
      </c>
      <c r="B3798" t="str">
        <f t="shared" si="262"/>
        <v>NetR222_2</v>
      </c>
      <c r="C3798" t="str">
        <f t="shared" si="263"/>
        <v>U38-NetR222_2</v>
      </c>
      <c r="D3798" t="str">
        <f t="shared" si="264"/>
        <v>U38-64</v>
      </c>
      <c r="E3798" t="s">
        <v>4091</v>
      </c>
      <c r="F3798">
        <v>64</v>
      </c>
      <c r="G3798" t="s">
        <v>1847</v>
      </c>
    </row>
    <row r="3799" spans="1:7" x14ac:dyDescent="0.25">
      <c r="A3799" t="str">
        <f t="shared" si="261"/>
        <v>U38-65</v>
      </c>
      <c r="B3799" t="str">
        <f t="shared" si="262"/>
        <v>GND</v>
      </c>
      <c r="C3799" t="str">
        <f t="shared" si="263"/>
        <v>U38-GND</v>
      </c>
      <c r="D3799" t="str">
        <f t="shared" si="264"/>
        <v>U38-65</v>
      </c>
      <c r="E3799" t="s">
        <v>4091</v>
      </c>
      <c r="F3799">
        <v>65</v>
      </c>
      <c r="G3799" t="s">
        <v>294</v>
      </c>
    </row>
    <row r="3800" spans="1:7" x14ac:dyDescent="0.25">
      <c r="A3800" t="str">
        <f t="shared" si="261"/>
        <v>U39-1</v>
      </c>
      <c r="B3800" t="str">
        <f t="shared" si="262"/>
        <v>UART_FGND</v>
      </c>
      <c r="C3800" t="str">
        <f t="shared" si="263"/>
        <v>U39-UART_FGND</v>
      </c>
      <c r="D3800" t="str">
        <f t="shared" si="264"/>
        <v>U39-1</v>
      </c>
      <c r="E3800" t="s">
        <v>4093</v>
      </c>
      <c r="F3800">
        <v>1</v>
      </c>
      <c r="G3800" t="s">
        <v>1748</v>
      </c>
    </row>
    <row r="3801" spans="1:7" x14ac:dyDescent="0.25">
      <c r="A3801" t="str">
        <f t="shared" si="261"/>
        <v>U39-2</v>
      </c>
      <c r="B3801" t="str">
        <f t="shared" si="262"/>
        <v>D_U_ART_P</v>
      </c>
      <c r="C3801" t="str">
        <f t="shared" si="263"/>
        <v>U39-D_U_ART_P</v>
      </c>
      <c r="D3801" t="str">
        <f t="shared" si="264"/>
        <v>U39-2</v>
      </c>
      <c r="E3801" t="s">
        <v>4093</v>
      </c>
      <c r="F3801">
        <v>2</v>
      </c>
      <c r="G3801" t="s">
        <v>888</v>
      </c>
    </row>
    <row r="3802" spans="1:7" x14ac:dyDescent="0.25">
      <c r="A3802" t="str">
        <f t="shared" si="261"/>
        <v>U39-3</v>
      </c>
      <c r="B3802" t="str">
        <f t="shared" si="262"/>
        <v>D_U_ART_N</v>
      </c>
      <c r="C3802" t="str">
        <f t="shared" si="263"/>
        <v>U39-D_U_ART_N</v>
      </c>
      <c r="D3802" t="str">
        <f t="shared" si="264"/>
        <v>U39-3</v>
      </c>
      <c r="E3802" t="s">
        <v>4093</v>
      </c>
      <c r="F3802">
        <v>3</v>
      </c>
      <c r="G3802" t="s">
        <v>885</v>
      </c>
    </row>
    <row r="3803" spans="1:7" x14ac:dyDescent="0.25">
      <c r="A3803" t="str">
        <f t="shared" si="261"/>
        <v>U39-4</v>
      </c>
      <c r="B3803" t="str">
        <f t="shared" si="262"/>
        <v>3.3VAUX</v>
      </c>
      <c r="C3803" t="str">
        <f t="shared" si="263"/>
        <v>U39-3.3VAUX</v>
      </c>
      <c r="D3803" t="str">
        <f t="shared" si="264"/>
        <v>U39-4</v>
      </c>
      <c r="E3803" t="s">
        <v>4093</v>
      </c>
      <c r="F3803">
        <v>4</v>
      </c>
      <c r="G3803" t="s">
        <v>361</v>
      </c>
    </row>
    <row r="3804" spans="1:7" x14ac:dyDescent="0.25">
      <c r="A3804" t="str">
        <f t="shared" si="261"/>
        <v>U40-3</v>
      </c>
      <c r="B3804" t="str">
        <f t="shared" si="262"/>
        <v>NetU40_3</v>
      </c>
      <c r="C3804" t="str">
        <f t="shared" si="263"/>
        <v>U40-NetU40_3</v>
      </c>
      <c r="D3804" t="str">
        <f t="shared" si="264"/>
        <v>U40-3</v>
      </c>
      <c r="E3804" t="s">
        <v>4094</v>
      </c>
      <c r="F3804">
        <v>3</v>
      </c>
      <c r="G3804" t="s">
        <v>4095</v>
      </c>
    </row>
    <row r="3805" spans="1:7" x14ac:dyDescent="0.25">
      <c r="A3805" t="str">
        <f t="shared" si="261"/>
        <v>U40-4</v>
      </c>
      <c r="B3805" t="str">
        <f t="shared" si="262"/>
        <v>NetU40_4</v>
      </c>
      <c r="C3805" t="str">
        <f t="shared" si="263"/>
        <v>U40-NetU40_4</v>
      </c>
      <c r="D3805" t="str">
        <f t="shared" si="264"/>
        <v>U40-4</v>
      </c>
      <c r="E3805" t="s">
        <v>4094</v>
      </c>
      <c r="F3805">
        <v>4</v>
      </c>
      <c r="G3805" t="s">
        <v>4096</v>
      </c>
    </row>
    <row r="3806" spans="1:7" x14ac:dyDescent="0.25">
      <c r="A3806" t="str">
        <f t="shared" si="261"/>
        <v>U40-5</v>
      </c>
      <c r="B3806" t="str">
        <f t="shared" si="262"/>
        <v>GND</v>
      </c>
      <c r="C3806" t="str">
        <f t="shared" si="263"/>
        <v>U40-GND</v>
      </c>
      <c r="D3806" t="str">
        <f t="shared" si="264"/>
        <v>U40-5</v>
      </c>
      <c r="E3806" t="s">
        <v>4094</v>
      </c>
      <c r="F3806">
        <v>5</v>
      </c>
      <c r="G3806" t="s">
        <v>294</v>
      </c>
    </row>
    <row r="3807" spans="1:7" x14ac:dyDescent="0.25">
      <c r="A3807" t="str">
        <f t="shared" si="261"/>
        <v>U40-6</v>
      </c>
      <c r="B3807" t="str">
        <f t="shared" si="262"/>
        <v>GND</v>
      </c>
      <c r="C3807" t="str">
        <f t="shared" si="263"/>
        <v>U40-GND</v>
      </c>
      <c r="D3807" t="str">
        <f t="shared" si="264"/>
        <v>U40-6</v>
      </c>
      <c r="E3807" t="s">
        <v>4094</v>
      </c>
      <c r="F3807">
        <v>6</v>
      </c>
      <c r="G3807" t="s">
        <v>294</v>
      </c>
    </row>
    <row r="3808" spans="1:7" x14ac:dyDescent="0.25">
      <c r="A3808" t="str">
        <f t="shared" si="261"/>
        <v>U41-1</v>
      </c>
      <c r="B3808" t="str">
        <f t="shared" si="262"/>
        <v>NetC346_2</v>
      </c>
      <c r="C3808" t="str">
        <f t="shared" si="263"/>
        <v>U41-NetC346_2</v>
      </c>
      <c r="D3808" t="str">
        <f t="shared" si="264"/>
        <v>U41-1</v>
      </c>
      <c r="E3808" t="s">
        <v>4097</v>
      </c>
      <c r="F3808">
        <v>1</v>
      </c>
      <c r="G3808" t="s">
        <v>1703</v>
      </c>
    </row>
    <row r="3809" spans="1:7" x14ac:dyDescent="0.25">
      <c r="A3809" t="str">
        <f t="shared" si="261"/>
        <v>U41-2</v>
      </c>
      <c r="B3809" t="str">
        <f t="shared" si="262"/>
        <v>GND</v>
      </c>
      <c r="C3809" t="str">
        <f t="shared" si="263"/>
        <v>U41-GND</v>
      </c>
      <c r="D3809" t="str">
        <f t="shared" si="264"/>
        <v>U41-2</v>
      </c>
      <c r="E3809" t="s">
        <v>4097</v>
      </c>
      <c r="F3809">
        <v>2</v>
      </c>
      <c r="G3809" t="s">
        <v>294</v>
      </c>
    </row>
    <row r="3810" spans="1:7" x14ac:dyDescent="0.25">
      <c r="A3810" t="str">
        <f t="shared" si="261"/>
        <v>U41-3</v>
      </c>
      <c r="B3810" t="str">
        <f t="shared" si="262"/>
        <v>NetR224_1</v>
      </c>
      <c r="C3810" t="str">
        <f t="shared" si="263"/>
        <v>U41-NetR224_1</v>
      </c>
      <c r="D3810" t="str">
        <f t="shared" si="264"/>
        <v>U41-3</v>
      </c>
      <c r="E3810" t="s">
        <v>4097</v>
      </c>
      <c r="F3810">
        <v>3</v>
      </c>
      <c r="G3810" t="s">
        <v>1849</v>
      </c>
    </row>
    <row r="3811" spans="1:7" x14ac:dyDescent="0.25">
      <c r="A3811" t="str">
        <f t="shared" si="261"/>
        <v>U41-4</v>
      </c>
      <c r="B3811" t="str">
        <f t="shared" si="262"/>
        <v>NetC346_2</v>
      </c>
      <c r="C3811" t="str">
        <f t="shared" si="263"/>
        <v>U41-NetC346_2</v>
      </c>
      <c r="D3811" t="str">
        <f t="shared" si="264"/>
        <v>U41-4</v>
      </c>
      <c r="E3811" t="s">
        <v>4097</v>
      </c>
      <c r="F3811">
        <v>4</v>
      </c>
      <c r="G3811" t="s">
        <v>1703</v>
      </c>
    </row>
    <row r="3812" spans="1:7" x14ac:dyDescent="0.25">
      <c r="A3812" t="str">
        <f t="shared" si="261"/>
        <v>U42-1</v>
      </c>
      <c r="B3812" t="str">
        <f t="shared" si="262"/>
        <v>1.8VD</v>
      </c>
      <c r="C3812" t="str">
        <f t="shared" si="263"/>
        <v>U42-1.8VD</v>
      </c>
      <c r="D3812" t="str">
        <f t="shared" si="264"/>
        <v>U42-1</v>
      </c>
      <c r="E3812" t="s">
        <v>4098</v>
      </c>
      <c r="F3812">
        <v>1</v>
      </c>
      <c r="G3812" t="s">
        <v>320</v>
      </c>
    </row>
    <row r="3813" spans="1:7" x14ac:dyDescent="0.25">
      <c r="A3813" t="str">
        <f t="shared" si="261"/>
        <v>U42-2</v>
      </c>
      <c r="B3813" t="str">
        <f t="shared" si="262"/>
        <v>PWR_SCL</v>
      </c>
      <c r="C3813" t="str">
        <f t="shared" si="263"/>
        <v>U42-PWR_SCL</v>
      </c>
      <c r="D3813" t="str">
        <f t="shared" si="264"/>
        <v>U42-2</v>
      </c>
      <c r="E3813" t="s">
        <v>4098</v>
      </c>
      <c r="F3813">
        <v>2</v>
      </c>
      <c r="G3813" t="s">
        <v>2008</v>
      </c>
    </row>
    <row r="3814" spans="1:7" x14ac:dyDescent="0.25">
      <c r="A3814" t="str">
        <f t="shared" si="261"/>
        <v>U42-3</v>
      </c>
      <c r="B3814" t="str">
        <f t="shared" si="262"/>
        <v>PWR_SDA</v>
      </c>
      <c r="C3814" t="str">
        <f t="shared" si="263"/>
        <v>U42-PWR_SDA</v>
      </c>
      <c r="D3814" t="str">
        <f t="shared" si="264"/>
        <v>U42-3</v>
      </c>
      <c r="E3814" t="s">
        <v>4098</v>
      </c>
      <c r="F3814">
        <v>3</v>
      </c>
      <c r="G3814" t="s">
        <v>2009</v>
      </c>
    </row>
    <row r="3815" spans="1:7" x14ac:dyDescent="0.25">
      <c r="A3815" t="str">
        <f t="shared" si="261"/>
        <v>U42-4</v>
      </c>
      <c r="B3815" t="str">
        <f t="shared" si="262"/>
        <v>GND</v>
      </c>
      <c r="C3815" t="str">
        <f t="shared" si="263"/>
        <v>U42-GND</v>
      </c>
      <c r="D3815" t="str">
        <f t="shared" si="264"/>
        <v>U42-4</v>
      </c>
      <c r="E3815" t="s">
        <v>4098</v>
      </c>
      <c r="F3815">
        <v>4</v>
      </c>
      <c r="G3815" t="s">
        <v>294</v>
      </c>
    </row>
    <row r="3816" spans="1:7" x14ac:dyDescent="0.25">
      <c r="A3816" t="str">
        <f t="shared" si="261"/>
        <v>U42-5</v>
      </c>
      <c r="B3816" t="str">
        <f t="shared" si="262"/>
        <v>I2C_DCDC_EN</v>
      </c>
      <c r="C3816" t="str">
        <f t="shared" si="263"/>
        <v>U42-I2C_DCDC_EN</v>
      </c>
      <c r="D3816" t="str">
        <f t="shared" si="264"/>
        <v>U42-5</v>
      </c>
      <c r="E3816" t="s">
        <v>4098</v>
      </c>
      <c r="F3816">
        <v>5</v>
      </c>
      <c r="G3816" t="s">
        <v>1256</v>
      </c>
    </row>
    <row r="3817" spans="1:7" x14ac:dyDescent="0.25">
      <c r="A3817" t="str">
        <f t="shared" si="261"/>
        <v>U42-6</v>
      </c>
      <c r="B3817" t="str">
        <f t="shared" si="262"/>
        <v>SDA_DCDC</v>
      </c>
      <c r="C3817" t="str">
        <f t="shared" si="263"/>
        <v>U42-SDA_DCDC</v>
      </c>
      <c r="D3817" t="str">
        <f t="shared" si="264"/>
        <v>U42-6</v>
      </c>
      <c r="E3817" t="s">
        <v>4098</v>
      </c>
      <c r="F3817">
        <v>6</v>
      </c>
      <c r="G3817" t="s">
        <v>1776</v>
      </c>
    </row>
    <row r="3818" spans="1:7" x14ac:dyDescent="0.25">
      <c r="A3818" t="str">
        <f t="shared" si="261"/>
        <v>U42-7</v>
      </c>
      <c r="B3818" t="str">
        <f t="shared" si="262"/>
        <v>SCL_DCDC</v>
      </c>
      <c r="C3818" t="str">
        <f t="shared" si="263"/>
        <v>U42-SCL_DCDC</v>
      </c>
      <c r="D3818" t="str">
        <f t="shared" si="264"/>
        <v>U42-7</v>
      </c>
      <c r="E3818" t="s">
        <v>4098</v>
      </c>
      <c r="F3818">
        <v>7</v>
      </c>
      <c r="G3818" t="s">
        <v>1779</v>
      </c>
    </row>
    <row r="3819" spans="1:7" x14ac:dyDescent="0.25">
      <c r="A3819" t="str">
        <f t="shared" si="261"/>
        <v>U42-8</v>
      </c>
      <c r="B3819" t="str">
        <f t="shared" si="262"/>
        <v>3.3VAUX</v>
      </c>
      <c r="C3819" t="str">
        <f t="shared" si="263"/>
        <v>U42-3.3VAUX</v>
      </c>
      <c r="D3819" t="str">
        <f t="shared" si="264"/>
        <v>U42-8</v>
      </c>
      <c r="E3819" t="s">
        <v>4098</v>
      </c>
      <c r="F3819">
        <v>8</v>
      </c>
      <c r="G3819" t="s">
        <v>361</v>
      </c>
    </row>
    <row r="3820" spans="1:7" x14ac:dyDescent="0.25">
      <c r="A3820" t="str">
        <f t="shared" si="261"/>
        <v>U43-1</v>
      </c>
      <c r="B3820" t="str">
        <f t="shared" si="262"/>
        <v>3.3VAUX</v>
      </c>
      <c r="C3820" t="str">
        <f t="shared" si="263"/>
        <v>U43-3.3VAUX</v>
      </c>
      <c r="D3820" t="str">
        <f t="shared" si="264"/>
        <v>U43-1</v>
      </c>
      <c r="E3820" t="s">
        <v>4099</v>
      </c>
      <c r="F3820">
        <v>1</v>
      </c>
      <c r="G3820" t="s">
        <v>361</v>
      </c>
    </row>
    <row r="3821" spans="1:7" x14ac:dyDescent="0.25">
      <c r="A3821" t="str">
        <f t="shared" si="261"/>
        <v>U43-2</v>
      </c>
      <c r="B3821" t="str">
        <f t="shared" si="262"/>
        <v>1.8V</v>
      </c>
      <c r="C3821" t="str">
        <f t="shared" si="263"/>
        <v>U43-1.8V</v>
      </c>
      <c r="D3821" t="str">
        <f t="shared" si="264"/>
        <v>U43-2</v>
      </c>
      <c r="E3821" t="s">
        <v>4099</v>
      </c>
      <c r="F3821">
        <v>2</v>
      </c>
      <c r="G3821" t="s">
        <v>317</v>
      </c>
    </row>
    <row r="3822" spans="1:7" x14ac:dyDescent="0.25">
      <c r="A3822" t="str">
        <f t="shared" si="261"/>
        <v>U43-3</v>
      </c>
      <c r="B3822" t="str">
        <f t="shared" si="262"/>
        <v>1.8V</v>
      </c>
      <c r="C3822" t="str">
        <f t="shared" si="263"/>
        <v>U43-1.8V</v>
      </c>
      <c r="D3822" t="str">
        <f t="shared" si="264"/>
        <v>U43-3</v>
      </c>
      <c r="E3822" t="s">
        <v>4099</v>
      </c>
      <c r="F3822">
        <v>3</v>
      </c>
      <c r="G3822" t="s">
        <v>317</v>
      </c>
    </row>
    <row r="3823" spans="1:7" x14ac:dyDescent="0.25">
      <c r="A3823" t="str">
        <f t="shared" si="261"/>
        <v>U43-4</v>
      </c>
      <c r="B3823" t="str">
        <f t="shared" si="262"/>
        <v>1.8V</v>
      </c>
      <c r="C3823" t="str">
        <f t="shared" si="263"/>
        <v>U43-1.8V</v>
      </c>
      <c r="D3823" t="str">
        <f t="shared" si="264"/>
        <v>U43-4</v>
      </c>
      <c r="E3823" t="s">
        <v>4099</v>
      </c>
      <c r="F3823">
        <v>4</v>
      </c>
      <c r="G3823" t="s">
        <v>317</v>
      </c>
    </row>
    <row r="3824" spans="1:7" x14ac:dyDescent="0.25">
      <c r="A3824" t="str">
        <f t="shared" si="261"/>
        <v>U43-5</v>
      </c>
      <c r="B3824" t="str">
        <f t="shared" si="262"/>
        <v>GND</v>
      </c>
      <c r="C3824" t="str">
        <f t="shared" si="263"/>
        <v>U43-GND</v>
      </c>
      <c r="D3824" t="str">
        <f t="shared" si="264"/>
        <v>U43-5</v>
      </c>
      <c r="E3824" t="s">
        <v>4099</v>
      </c>
      <c r="F3824">
        <v>5</v>
      </c>
      <c r="G3824" t="s">
        <v>294</v>
      </c>
    </row>
    <row r="3825" spans="1:7" x14ac:dyDescent="0.25">
      <c r="A3825" t="str">
        <f t="shared" si="261"/>
        <v>U43-6</v>
      </c>
      <c r="B3825" t="str">
        <f t="shared" si="262"/>
        <v>1.8VD</v>
      </c>
      <c r="C3825" t="str">
        <f t="shared" si="263"/>
        <v>U43-1.8VD</v>
      </c>
      <c r="D3825" t="str">
        <f t="shared" si="264"/>
        <v>U43-6</v>
      </c>
      <c r="E3825" t="s">
        <v>4099</v>
      </c>
      <c r="F3825">
        <v>6</v>
      </c>
      <c r="G3825" t="s">
        <v>320</v>
      </c>
    </row>
    <row r="3826" spans="1:7" x14ac:dyDescent="0.25">
      <c r="A3826" t="str">
        <f t="shared" si="261"/>
        <v>U43-7</v>
      </c>
      <c r="B3826" t="str">
        <f t="shared" si="262"/>
        <v>1.8VD</v>
      </c>
      <c r="C3826" t="str">
        <f t="shared" si="263"/>
        <v>U43-1.8VD</v>
      </c>
      <c r="D3826" t="str">
        <f t="shared" si="264"/>
        <v>U43-7</v>
      </c>
      <c r="E3826" t="s">
        <v>4099</v>
      </c>
      <c r="F3826">
        <v>7</v>
      </c>
      <c r="G3826" t="s">
        <v>320</v>
      </c>
    </row>
    <row r="3827" spans="1:7" x14ac:dyDescent="0.25">
      <c r="A3827" t="str">
        <f t="shared" si="261"/>
        <v>U43-8</v>
      </c>
      <c r="B3827" t="str">
        <f t="shared" si="262"/>
        <v>1.8VD</v>
      </c>
      <c r="C3827" t="str">
        <f t="shared" si="263"/>
        <v>U43-1.8VD</v>
      </c>
      <c r="D3827" t="str">
        <f t="shared" si="264"/>
        <v>U43-8</v>
      </c>
      <c r="E3827" t="s">
        <v>4099</v>
      </c>
      <c r="F3827">
        <v>8</v>
      </c>
      <c r="G3827" t="s">
        <v>320</v>
      </c>
    </row>
    <row r="3828" spans="1:7" x14ac:dyDescent="0.25">
      <c r="A3828" t="str">
        <f t="shared" si="261"/>
        <v>U43-9</v>
      </c>
      <c r="B3828" t="str">
        <f t="shared" si="262"/>
        <v>NetR259_2</v>
      </c>
      <c r="C3828" t="str">
        <f t="shared" si="263"/>
        <v>U43-NetR259_2</v>
      </c>
      <c r="D3828" t="str">
        <f t="shared" si="264"/>
        <v>U43-9</v>
      </c>
      <c r="E3828" t="s">
        <v>4099</v>
      </c>
      <c r="F3828">
        <v>9</v>
      </c>
      <c r="G3828" t="s">
        <v>1855</v>
      </c>
    </row>
    <row r="3829" spans="1:7" x14ac:dyDescent="0.25">
      <c r="A3829" t="str">
        <f t="shared" si="261"/>
        <v>U43-10</v>
      </c>
      <c r="B3829" t="str">
        <f t="shared" si="262"/>
        <v>PG_GROUP1</v>
      </c>
      <c r="C3829" t="str">
        <f t="shared" si="263"/>
        <v>U43-PG_GROUP1</v>
      </c>
      <c r="D3829" t="str">
        <f t="shared" si="264"/>
        <v>U43-10</v>
      </c>
      <c r="E3829" t="s">
        <v>4099</v>
      </c>
      <c r="F3829">
        <v>10</v>
      </c>
      <c r="G3829" t="s">
        <v>1953</v>
      </c>
    </row>
    <row r="3830" spans="1:7" x14ac:dyDescent="0.25">
      <c r="A3830" t="str">
        <f t="shared" si="261"/>
        <v>U44-1</v>
      </c>
      <c r="B3830" t="str">
        <f t="shared" si="262"/>
        <v>3.3VAUX</v>
      </c>
      <c r="C3830" t="str">
        <f t="shared" si="263"/>
        <v>U44-3.3VAUX</v>
      </c>
      <c r="D3830" t="str">
        <f t="shared" si="264"/>
        <v>U44-1</v>
      </c>
      <c r="E3830" t="s">
        <v>4100</v>
      </c>
      <c r="F3830">
        <v>1</v>
      </c>
      <c r="G3830" t="s">
        <v>361</v>
      </c>
    </row>
    <row r="3831" spans="1:7" x14ac:dyDescent="0.25">
      <c r="A3831" t="str">
        <f t="shared" si="261"/>
        <v>U44-2</v>
      </c>
      <c r="B3831" t="str">
        <f t="shared" si="262"/>
        <v>GND</v>
      </c>
      <c r="C3831" t="str">
        <f t="shared" si="263"/>
        <v>U44-GND</v>
      </c>
      <c r="D3831" t="str">
        <f t="shared" si="264"/>
        <v>U44-2</v>
      </c>
      <c r="E3831" t="s">
        <v>4100</v>
      </c>
      <c r="F3831">
        <v>2</v>
      </c>
      <c r="G3831" t="s">
        <v>294</v>
      </c>
    </row>
    <row r="3832" spans="1:7" x14ac:dyDescent="0.25">
      <c r="A3832" t="str">
        <f t="shared" si="261"/>
        <v>U44-3</v>
      </c>
      <c r="B3832" t="str">
        <f t="shared" si="262"/>
        <v>FTDI_FPGA_TX</v>
      </c>
      <c r="C3832" t="str">
        <f t="shared" si="263"/>
        <v>U44-FTDI_FPGA_TX</v>
      </c>
      <c r="D3832" t="str">
        <f t="shared" si="264"/>
        <v>U44-3</v>
      </c>
      <c r="E3832" t="s">
        <v>4100</v>
      </c>
      <c r="F3832">
        <v>3</v>
      </c>
      <c r="G3832" t="s">
        <v>1105</v>
      </c>
    </row>
    <row r="3833" spans="1:7" x14ac:dyDescent="0.25">
      <c r="A3833" t="str">
        <f t="shared" si="261"/>
        <v>U44-4</v>
      </c>
      <c r="B3833" t="str">
        <f t="shared" si="262"/>
        <v>FTDI_FPGA_RX</v>
      </c>
      <c r="C3833" t="str">
        <f t="shared" si="263"/>
        <v>U44-FTDI_FPGA_RX</v>
      </c>
      <c r="D3833" t="str">
        <f t="shared" si="264"/>
        <v>U44-4</v>
      </c>
      <c r="E3833" t="s">
        <v>4100</v>
      </c>
      <c r="F3833">
        <v>4</v>
      </c>
      <c r="G3833" t="s">
        <v>1103</v>
      </c>
    </row>
    <row r="3834" spans="1:7" x14ac:dyDescent="0.25">
      <c r="A3834" t="str">
        <f t="shared" si="261"/>
        <v>U44-5</v>
      </c>
      <c r="B3834" t="str">
        <f t="shared" si="262"/>
        <v>GND</v>
      </c>
      <c r="C3834" t="str">
        <f t="shared" si="263"/>
        <v>U44-GND</v>
      </c>
      <c r="D3834" t="str">
        <f t="shared" si="264"/>
        <v>U44-5</v>
      </c>
      <c r="E3834" t="s">
        <v>4100</v>
      </c>
      <c r="F3834">
        <v>5</v>
      </c>
      <c r="G3834" t="s">
        <v>294</v>
      </c>
    </row>
    <row r="3835" spans="1:7" x14ac:dyDescent="0.25">
      <c r="A3835" t="str">
        <f t="shared" si="261"/>
        <v>U44-6</v>
      </c>
      <c r="B3835" t="str">
        <f t="shared" si="262"/>
        <v>GND</v>
      </c>
      <c r="C3835" t="str">
        <f t="shared" si="263"/>
        <v>U44-GND</v>
      </c>
      <c r="D3835" t="str">
        <f t="shared" si="264"/>
        <v>U44-6</v>
      </c>
      <c r="E3835" t="s">
        <v>4100</v>
      </c>
      <c r="F3835">
        <v>6</v>
      </c>
      <c r="G3835" t="s">
        <v>294</v>
      </c>
    </row>
    <row r="3836" spans="1:7" x14ac:dyDescent="0.25">
      <c r="A3836" t="str">
        <f t="shared" si="261"/>
        <v>U44-7</v>
      </c>
      <c r="B3836" t="str">
        <f t="shared" si="262"/>
        <v>3.3VAUX</v>
      </c>
      <c r="C3836" t="str">
        <f t="shared" si="263"/>
        <v>U44-3.3VAUX</v>
      </c>
      <c r="D3836" t="str">
        <f t="shared" si="264"/>
        <v>U44-7</v>
      </c>
      <c r="E3836" t="s">
        <v>4100</v>
      </c>
      <c r="F3836">
        <v>7</v>
      </c>
      <c r="G3836" t="s">
        <v>361</v>
      </c>
    </row>
    <row r="3837" spans="1:7" x14ac:dyDescent="0.25">
      <c r="A3837" t="str">
        <f t="shared" si="261"/>
        <v>U44-8</v>
      </c>
      <c r="B3837" t="str">
        <f t="shared" si="262"/>
        <v>3.3VAUX</v>
      </c>
      <c r="C3837" t="str">
        <f t="shared" si="263"/>
        <v>U44-3.3VAUX</v>
      </c>
      <c r="D3837" t="str">
        <f t="shared" si="264"/>
        <v>U44-8</v>
      </c>
      <c r="E3837" t="s">
        <v>4100</v>
      </c>
      <c r="F3837">
        <v>8</v>
      </c>
      <c r="G3837" t="s">
        <v>361</v>
      </c>
    </row>
    <row r="3838" spans="1:7" x14ac:dyDescent="0.25">
      <c r="A3838" t="str">
        <f t="shared" si="261"/>
        <v>U44-9</v>
      </c>
      <c r="B3838" t="str">
        <f t="shared" si="262"/>
        <v>GND</v>
      </c>
      <c r="C3838" t="str">
        <f t="shared" si="263"/>
        <v>U44-GND</v>
      </c>
      <c r="D3838" t="str">
        <f t="shared" si="264"/>
        <v>U44-9</v>
      </c>
      <c r="E3838" t="s">
        <v>4100</v>
      </c>
      <c r="F3838">
        <v>9</v>
      </c>
      <c r="G3838" t="s">
        <v>294</v>
      </c>
    </row>
    <row r="3839" spans="1:7" x14ac:dyDescent="0.25">
      <c r="A3839" t="str">
        <f t="shared" si="261"/>
        <v>U44-10</v>
      </c>
      <c r="B3839" t="str">
        <f t="shared" si="262"/>
        <v>GND</v>
      </c>
      <c r="C3839" t="str">
        <f t="shared" si="263"/>
        <v>U44-GND</v>
      </c>
      <c r="D3839" t="str">
        <f t="shared" si="264"/>
        <v>U44-10</v>
      </c>
      <c r="E3839" t="s">
        <v>4100</v>
      </c>
      <c r="F3839">
        <v>10</v>
      </c>
      <c r="G3839" t="s">
        <v>294</v>
      </c>
    </row>
    <row r="3840" spans="1:7" x14ac:dyDescent="0.25">
      <c r="A3840" t="str">
        <f t="shared" si="261"/>
        <v>U44-11</v>
      </c>
      <c r="B3840" t="str">
        <f t="shared" si="262"/>
        <v>NetU44_11</v>
      </c>
      <c r="C3840" t="str">
        <f t="shared" si="263"/>
        <v>U44-NetU44_11</v>
      </c>
      <c r="D3840" t="str">
        <f t="shared" si="264"/>
        <v>U44-11</v>
      </c>
      <c r="E3840" t="s">
        <v>4100</v>
      </c>
      <c r="F3840">
        <v>11</v>
      </c>
      <c r="G3840" t="s">
        <v>4101</v>
      </c>
    </row>
    <row r="3841" spans="1:7" x14ac:dyDescent="0.25">
      <c r="A3841" t="str">
        <f t="shared" si="261"/>
        <v>U44-12</v>
      </c>
      <c r="B3841" t="str">
        <f t="shared" si="262"/>
        <v>NetU44_12</v>
      </c>
      <c r="C3841" t="str">
        <f t="shared" si="263"/>
        <v>U44-NetU44_12</v>
      </c>
      <c r="D3841" t="str">
        <f t="shared" si="264"/>
        <v>U44-12</v>
      </c>
      <c r="E3841" t="s">
        <v>4100</v>
      </c>
      <c r="F3841">
        <v>12</v>
      </c>
      <c r="G3841" t="s">
        <v>4102</v>
      </c>
    </row>
    <row r="3842" spans="1:7" x14ac:dyDescent="0.25">
      <c r="A3842" t="str">
        <f t="shared" si="261"/>
        <v>U44-13</v>
      </c>
      <c r="B3842" t="str">
        <f t="shared" si="262"/>
        <v>UART0_TX</v>
      </c>
      <c r="C3842" t="str">
        <f t="shared" si="263"/>
        <v>U44-UART0_TX</v>
      </c>
      <c r="D3842" t="str">
        <f t="shared" si="264"/>
        <v>U44-13</v>
      </c>
      <c r="E3842" t="s">
        <v>4100</v>
      </c>
      <c r="F3842">
        <v>13</v>
      </c>
      <c r="G3842" t="s">
        <v>2075</v>
      </c>
    </row>
    <row r="3843" spans="1:7" x14ac:dyDescent="0.25">
      <c r="A3843" t="str">
        <f t="shared" si="261"/>
        <v>U44-14</v>
      </c>
      <c r="B3843" t="str">
        <f t="shared" si="262"/>
        <v>UART0_RX</v>
      </c>
      <c r="C3843" t="str">
        <f t="shared" si="263"/>
        <v>U44-UART0_RX</v>
      </c>
      <c r="D3843" t="str">
        <f t="shared" si="264"/>
        <v>U44-14</v>
      </c>
      <c r="E3843" t="s">
        <v>4100</v>
      </c>
      <c r="F3843">
        <v>14</v>
      </c>
      <c r="G3843" t="s">
        <v>2074</v>
      </c>
    </row>
    <row r="3844" spans="1:7" x14ac:dyDescent="0.25">
      <c r="A3844" t="str">
        <f t="shared" si="261"/>
        <v>U44-15</v>
      </c>
      <c r="B3844" t="str">
        <f t="shared" si="262"/>
        <v>1.8V</v>
      </c>
      <c r="C3844" t="str">
        <f t="shared" si="263"/>
        <v>U44-1.8V</v>
      </c>
      <c r="D3844" t="str">
        <f t="shared" si="264"/>
        <v>U44-15</v>
      </c>
      <c r="E3844" t="s">
        <v>4100</v>
      </c>
      <c r="F3844">
        <v>15</v>
      </c>
      <c r="G3844" t="s">
        <v>317</v>
      </c>
    </row>
    <row r="3845" spans="1:7" x14ac:dyDescent="0.25">
      <c r="A3845" t="str">
        <f t="shared" si="261"/>
        <v>U44-16</v>
      </c>
      <c r="B3845" t="str">
        <f t="shared" si="262"/>
        <v>3.3VAUX</v>
      </c>
      <c r="C3845" t="str">
        <f t="shared" si="263"/>
        <v>U44-3.3VAUX</v>
      </c>
      <c r="D3845" t="str">
        <f t="shared" si="264"/>
        <v>U44-16</v>
      </c>
      <c r="E3845" t="s">
        <v>4100</v>
      </c>
      <c r="F3845">
        <v>16</v>
      </c>
      <c r="G3845" t="s">
        <v>361</v>
      </c>
    </row>
    <row r="3846" spans="1:7" x14ac:dyDescent="0.25">
      <c r="A3846" t="str">
        <f t="shared" ref="A3846:A3909" si="265">$E3846&amp;"-"&amp;$F3846</f>
        <v>U44-17</v>
      </c>
      <c r="B3846" t="str">
        <f t="shared" ref="B3846:B3909" si="266">IF(OR(E3846=$A$2,E3846=$B$2,E3846=$C$2,E3846=$D$2),"--",G3846)</f>
        <v>GND</v>
      </c>
      <c r="C3846" t="str">
        <f t="shared" ref="C3846:C3909" si="267">$E3846&amp;"-"&amp;$G3846</f>
        <v>U44-GND</v>
      </c>
      <c r="D3846" t="str">
        <f t="shared" ref="D3846:D3909" si="268">A3846</f>
        <v>U44-17</v>
      </c>
      <c r="E3846" t="s">
        <v>4100</v>
      </c>
      <c r="F3846">
        <v>17</v>
      </c>
      <c r="G3846" t="s">
        <v>294</v>
      </c>
    </row>
    <row r="3847" spans="1:7" x14ac:dyDescent="0.25">
      <c r="A3847" t="str">
        <f t="shared" si="265"/>
        <v>U45-1</v>
      </c>
      <c r="B3847" t="str">
        <f t="shared" si="266"/>
        <v>1.8V</v>
      </c>
      <c r="C3847" t="str">
        <f t="shared" si="267"/>
        <v>U45-1.8V</v>
      </c>
      <c r="D3847" t="str">
        <f t="shared" si="268"/>
        <v>U45-1</v>
      </c>
      <c r="E3847" t="s">
        <v>4103</v>
      </c>
      <c r="F3847">
        <v>1</v>
      </c>
      <c r="G3847" t="s">
        <v>317</v>
      </c>
    </row>
    <row r="3848" spans="1:7" x14ac:dyDescent="0.25">
      <c r="A3848" t="str">
        <f t="shared" si="265"/>
        <v>U45-2</v>
      </c>
      <c r="B3848" t="str">
        <f t="shared" si="266"/>
        <v>I2C0_SCL</v>
      </c>
      <c r="C3848" t="str">
        <f t="shared" si="267"/>
        <v>U45-I2C0_SCL</v>
      </c>
      <c r="D3848" t="str">
        <f t="shared" si="268"/>
        <v>U45-2</v>
      </c>
      <c r="E3848" t="s">
        <v>4103</v>
      </c>
      <c r="F3848">
        <v>2</v>
      </c>
      <c r="G3848" t="s">
        <v>1250</v>
      </c>
    </row>
    <row r="3849" spans="1:7" x14ac:dyDescent="0.25">
      <c r="A3849" t="str">
        <f t="shared" si="265"/>
        <v>U45-3</v>
      </c>
      <c r="B3849" t="str">
        <f t="shared" si="266"/>
        <v>I2C0_SDA</v>
      </c>
      <c r="C3849" t="str">
        <f t="shared" si="267"/>
        <v>U45-I2C0_SDA</v>
      </c>
      <c r="D3849" t="str">
        <f t="shared" si="268"/>
        <v>U45-3</v>
      </c>
      <c r="E3849" t="s">
        <v>4103</v>
      </c>
      <c r="F3849">
        <v>3</v>
      </c>
      <c r="G3849" t="s">
        <v>1253</v>
      </c>
    </row>
    <row r="3850" spans="1:7" x14ac:dyDescent="0.25">
      <c r="A3850" t="str">
        <f t="shared" si="265"/>
        <v>U45-4</v>
      </c>
      <c r="B3850" t="str">
        <f t="shared" si="266"/>
        <v>GND</v>
      </c>
      <c r="C3850" t="str">
        <f t="shared" si="267"/>
        <v>U45-GND</v>
      </c>
      <c r="D3850" t="str">
        <f t="shared" si="268"/>
        <v>U45-4</v>
      </c>
      <c r="E3850" t="s">
        <v>4103</v>
      </c>
      <c r="F3850">
        <v>4</v>
      </c>
      <c r="G3850" t="s">
        <v>294</v>
      </c>
    </row>
    <row r="3851" spans="1:7" x14ac:dyDescent="0.25">
      <c r="A3851" t="str">
        <f t="shared" si="265"/>
        <v>U45-5</v>
      </c>
      <c r="B3851" t="str">
        <f t="shared" si="266"/>
        <v>I2C_EN</v>
      </c>
      <c r="C3851" t="str">
        <f t="shared" si="267"/>
        <v>U45-I2C_EN</v>
      </c>
      <c r="D3851" t="str">
        <f t="shared" si="268"/>
        <v>U45-5</v>
      </c>
      <c r="E3851" t="s">
        <v>4103</v>
      </c>
      <c r="F3851">
        <v>5</v>
      </c>
      <c r="G3851" t="s">
        <v>1259</v>
      </c>
    </row>
    <row r="3852" spans="1:7" x14ac:dyDescent="0.25">
      <c r="A3852" t="str">
        <f t="shared" si="265"/>
        <v>U45-6</v>
      </c>
      <c r="B3852" t="str">
        <f t="shared" si="266"/>
        <v>I2C_SDA</v>
      </c>
      <c r="C3852" t="str">
        <f t="shared" si="267"/>
        <v>U45-I2C_SDA</v>
      </c>
      <c r="D3852" t="str">
        <f t="shared" si="268"/>
        <v>U45-6</v>
      </c>
      <c r="E3852" t="s">
        <v>4103</v>
      </c>
      <c r="F3852">
        <v>6</v>
      </c>
      <c r="G3852" t="s">
        <v>1265</v>
      </c>
    </row>
    <row r="3853" spans="1:7" x14ac:dyDescent="0.25">
      <c r="A3853" t="str">
        <f t="shared" si="265"/>
        <v>U45-7</v>
      </c>
      <c r="B3853" t="str">
        <f t="shared" si="266"/>
        <v>I2C_SCL</v>
      </c>
      <c r="C3853" t="str">
        <f t="shared" si="267"/>
        <v>U45-I2C_SCL</v>
      </c>
      <c r="D3853" t="str">
        <f t="shared" si="268"/>
        <v>U45-7</v>
      </c>
      <c r="E3853" t="s">
        <v>4103</v>
      </c>
      <c r="F3853">
        <v>7</v>
      </c>
      <c r="G3853" t="s">
        <v>1262</v>
      </c>
    </row>
    <row r="3854" spans="1:7" x14ac:dyDescent="0.25">
      <c r="A3854" t="str">
        <f t="shared" si="265"/>
        <v>U45-8</v>
      </c>
      <c r="B3854" t="str">
        <f t="shared" si="266"/>
        <v>3.3V</v>
      </c>
      <c r="C3854" t="str">
        <f t="shared" si="267"/>
        <v>U45-3.3V</v>
      </c>
      <c r="D3854" t="str">
        <f t="shared" si="268"/>
        <v>U45-8</v>
      </c>
      <c r="E3854" t="s">
        <v>4103</v>
      </c>
      <c r="F3854">
        <v>8</v>
      </c>
      <c r="G3854" t="s">
        <v>358</v>
      </c>
    </row>
    <row r="3855" spans="1:7" x14ac:dyDescent="0.25">
      <c r="A3855" t="str">
        <f t="shared" si="265"/>
        <v>U46-1</v>
      </c>
      <c r="B3855" t="str">
        <f t="shared" si="266"/>
        <v>PG_GROUP1</v>
      </c>
      <c r="C3855" t="str">
        <f t="shared" si="267"/>
        <v>U46-PG_GROUP1</v>
      </c>
      <c r="D3855" t="str">
        <f t="shared" si="268"/>
        <v>U46-1</v>
      </c>
      <c r="E3855" t="s">
        <v>4104</v>
      </c>
      <c r="F3855">
        <v>1</v>
      </c>
      <c r="G3855" t="s">
        <v>1953</v>
      </c>
    </row>
    <row r="3856" spans="1:7" x14ac:dyDescent="0.25">
      <c r="A3856" t="str">
        <f t="shared" si="265"/>
        <v>U46-2</v>
      </c>
      <c r="B3856" t="str">
        <f t="shared" si="266"/>
        <v>5.0V</v>
      </c>
      <c r="C3856" t="str">
        <f t="shared" si="267"/>
        <v>U46-5.0V</v>
      </c>
      <c r="D3856" t="str">
        <f t="shared" si="268"/>
        <v>U46-2</v>
      </c>
      <c r="E3856" t="s">
        <v>4104</v>
      </c>
      <c r="F3856">
        <v>2</v>
      </c>
      <c r="G3856" t="s">
        <v>371</v>
      </c>
    </row>
    <row r="3857" spans="1:7" x14ac:dyDescent="0.25">
      <c r="A3857" t="str">
        <f t="shared" si="265"/>
        <v>U46-3</v>
      </c>
      <c r="B3857" t="str">
        <f t="shared" si="266"/>
        <v>5.0V</v>
      </c>
      <c r="C3857" t="str">
        <f t="shared" si="267"/>
        <v>U46-5.0V</v>
      </c>
      <c r="D3857" t="str">
        <f t="shared" si="268"/>
        <v>U46-3</v>
      </c>
      <c r="E3857" t="s">
        <v>4104</v>
      </c>
      <c r="F3857">
        <v>3</v>
      </c>
      <c r="G3857" t="s">
        <v>371</v>
      </c>
    </row>
    <row r="3858" spans="1:7" x14ac:dyDescent="0.25">
      <c r="A3858" t="str">
        <f t="shared" si="265"/>
        <v>U46-4</v>
      </c>
      <c r="B3858" t="str">
        <f t="shared" si="266"/>
        <v>NetL50_1</v>
      </c>
      <c r="C3858" t="str">
        <f t="shared" si="267"/>
        <v>U46-NetL50_1</v>
      </c>
      <c r="D3858" t="str">
        <f t="shared" si="268"/>
        <v>U46-4</v>
      </c>
      <c r="E3858" t="s">
        <v>4104</v>
      </c>
      <c r="F3858">
        <v>4</v>
      </c>
      <c r="G3858" t="s">
        <v>1802</v>
      </c>
    </row>
    <row r="3859" spans="1:7" x14ac:dyDescent="0.25">
      <c r="A3859" t="str">
        <f t="shared" si="265"/>
        <v>U46-5</v>
      </c>
      <c r="B3859" t="str">
        <f t="shared" si="266"/>
        <v>NetL50_1</v>
      </c>
      <c r="C3859" t="str">
        <f t="shared" si="267"/>
        <v>U46-NetL50_1</v>
      </c>
      <c r="D3859" t="str">
        <f t="shared" si="268"/>
        <v>U46-5</v>
      </c>
      <c r="E3859" t="s">
        <v>4104</v>
      </c>
      <c r="F3859">
        <v>5</v>
      </c>
      <c r="G3859" t="s">
        <v>1802</v>
      </c>
    </row>
    <row r="3860" spans="1:7" x14ac:dyDescent="0.25">
      <c r="A3860" t="str">
        <f t="shared" si="265"/>
        <v>U46-6</v>
      </c>
      <c r="B3860" t="str">
        <f t="shared" si="266"/>
        <v>GND</v>
      </c>
      <c r="C3860" t="str">
        <f t="shared" si="267"/>
        <v>U46-GND</v>
      </c>
      <c r="D3860" t="str">
        <f t="shared" si="268"/>
        <v>U46-6</v>
      </c>
      <c r="E3860" t="s">
        <v>4104</v>
      </c>
      <c r="F3860">
        <v>6</v>
      </c>
      <c r="G3860" t="s">
        <v>294</v>
      </c>
    </row>
    <row r="3861" spans="1:7" x14ac:dyDescent="0.25">
      <c r="A3861" t="str">
        <f t="shared" si="265"/>
        <v>U46-7</v>
      </c>
      <c r="B3861" t="str">
        <f t="shared" si="266"/>
        <v>GND</v>
      </c>
      <c r="C3861" t="str">
        <f t="shared" si="267"/>
        <v>U46-GND</v>
      </c>
      <c r="D3861" t="str">
        <f t="shared" si="268"/>
        <v>U46-7</v>
      </c>
      <c r="E3861" t="s">
        <v>4104</v>
      </c>
      <c r="F3861">
        <v>7</v>
      </c>
      <c r="G3861" t="s">
        <v>294</v>
      </c>
    </row>
    <row r="3862" spans="1:7" x14ac:dyDescent="0.25">
      <c r="A3862" t="str">
        <f t="shared" si="265"/>
        <v>U46-8</v>
      </c>
      <c r="B3862" t="str">
        <f t="shared" si="266"/>
        <v>GND</v>
      </c>
      <c r="C3862" t="str">
        <f t="shared" si="267"/>
        <v>U46-GND</v>
      </c>
      <c r="D3862" t="str">
        <f t="shared" si="268"/>
        <v>U46-8</v>
      </c>
      <c r="E3862" t="s">
        <v>4104</v>
      </c>
      <c r="F3862">
        <v>8</v>
      </c>
      <c r="G3862" t="s">
        <v>294</v>
      </c>
    </row>
    <row r="3863" spans="1:7" x14ac:dyDescent="0.25">
      <c r="A3863" t="str">
        <f t="shared" si="265"/>
        <v>U46-9</v>
      </c>
      <c r="B3863" t="str">
        <f t="shared" si="266"/>
        <v>PG_GROUP2</v>
      </c>
      <c r="C3863" t="str">
        <f t="shared" si="267"/>
        <v>U46-PG_GROUP2</v>
      </c>
      <c r="D3863" t="str">
        <f t="shared" si="268"/>
        <v>U46-9</v>
      </c>
      <c r="E3863" t="s">
        <v>4104</v>
      </c>
      <c r="F3863">
        <v>9</v>
      </c>
      <c r="G3863" t="s">
        <v>1955</v>
      </c>
    </row>
    <row r="3864" spans="1:7" x14ac:dyDescent="0.25">
      <c r="A3864" t="str">
        <f t="shared" si="265"/>
        <v>U46-10</v>
      </c>
      <c r="B3864" t="str">
        <f t="shared" si="266"/>
        <v>NetC429_2</v>
      </c>
      <c r="C3864" t="str">
        <f t="shared" si="267"/>
        <v>U46-NetC429_2</v>
      </c>
      <c r="D3864" t="str">
        <f t="shared" si="268"/>
        <v>U46-10</v>
      </c>
      <c r="E3864" t="s">
        <v>4104</v>
      </c>
      <c r="F3864">
        <v>10</v>
      </c>
      <c r="G3864" t="s">
        <v>1726</v>
      </c>
    </row>
    <row r="3865" spans="1:7" x14ac:dyDescent="0.25">
      <c r="A3865" t="str">
        <f t="shared" si="265"/>
        <v>U46-11</v>
      </c>
      <c r="B3865" t="str">
        <f t="shared" si="266"/>
        <v>GND</v>
      </c>
      <c r="C3865" t="str">
        <f t="shared" si="267"/>
        <v>U46-GND</v>
      </c>
      <c r="D3865" t="str">
        <f t="shared" si="268"/>
        <v>U46-11</v>
      </c>
      <c r="E3865" t="s">
        <v>4104</v>
      </c>
      <c r="F3865">
        <v>11</v>
      </c>
      <c r="G3865" t="s">
        <v>294</v>
      </c>
    </row>
    <row r="3866" spans="1:7" x14ac:dyDescent="0.25">
      <c r="A3866" t="str">
        <f t="shared" si="265"/>
        <v>U46-12</v>
      </c>
      <c r="B3866" t="str">
        <f t="shared" si="266"/>
        <v>NetC427_1</v>
      </c>
      <c r="C3866" t="str">
        <f t="shared" si="267"/>
        <v>U46-NetC427_1</v>
      </c>
      <c r="D3866" t="str">
        <f t="shared" si="268"/>
        <v>U46-12</v>
      </c>
      <c r="E3866" t="s">
        <v>4104</v>
      </c>
      <c r="F3866">
        <v>12</v>
      </c>
      <c r="G3866" t="s">
        <v>1720</v>
      </c>
    </row>
    <row r="3867" spans="1:7" x14ac:dyDescent="0.25">
      <c r="A3867" t="str">
        <f t="shared" si="265"/>
        <v>U47-1</v>
      </c>
      <c r="B3867" t="str">
        <f t="shared" si="266"/>
        <v>NetC428_2</v>
      </c>
      <c r="C3867" t="str">
        <f t="shared" si="267"/>
        <v>U47-NetC428_2</v>
      </c>
      <c r="D3867" t="str">
        <f t="shared" si="268"/>
        <v>U47-1</v>
      </c>
      <c r="E3867" t="s">
        <v>4105</v>
      </c>
      <c r="F3867">
        <v>1</v>
      </c>
      <c r="G3867" t="s">
        <v>1724</v>
      </c>
    </row>
    <row r="3868" spans="1:7" x14ac:dyDescent="0.25">
      <c r="A3868" t="str">
        <f t="shared" si="265"/>
        <v>U47-2</v>
      </c>
      <c r="B3868" t="str">
        <f t="shared" si="266"/>
        <v>NetC428_1</v>
      </c>
      <c r="C3868" t="str">
        <f t="shared" si="267"/>
        <v>U47-NetC428_1</v>
      </c>
      <c r="D3868" t="str">
        <f t="shared" si="268"/>
        <v>U47-2</v>
      </c>
      <c r="E3868" t="s">
        <v>4105</v>
      </c>
      <c r="F3868">
        <v>2</v>
      </c>
      <c r="G3868" t="s">
        <v>1722</v>
      </c>
    </row>
    <row r="3869" spans="1:7" x14ac:dyDescent="0.25">
      <c r="A3869" t="str">
        <f t="shared" si="265"/>
        <v>U47-3</v>
      </c>
      <c r="B3869" t="str">
        <f t="shared" si="266"/>
        <v>NetC616_1</v>
      </c>
      <c r="C3869" t="str">
        <f t="shared" si="267"/>
        <v>U47-NetC616_1</v>
      </c>
      <c r="D3869" t="str">
        <f t="shared" si="268"/>
        <v>U47-3</v>
      </c>
      <c r="E3869" t="s">
        <v>4105</v>
      </c>
      <c r="F3869">
        <v>3</v>
      </c>
      <c r="G3869" t="s">
        <v>1749</v>
      </c>
    </row>
    <row r="3870" spans="1:7" x14ac:dyDescent="0.25">
      <c r="A3870" t="str">
        <f t="shared" si="265"/>
        <v>U47-4</v>
      </c>
      <c r="B3870" t="str">
        <f t="shared" si="266"/>
        <v>NetR154_1</v>
      </c>
      <c r="C3870" t="str">
        <f t="shared" si="267"/>
        <v>U47-NetR154_1</v>
      </c>
      <c r="D3870" t="str">
        <f t="shared" si="268"/>
        <v>U47-4</v>
      </c>
      <c r="E3870" t="s">
        <v>4105</v>
      </c>
      <c r="F3870">
        <v>4</v>
      </c>
      <c r="G3870" t="s">
        <v>1836</v>
      </c>
    </row>
    <row r="3871" spans="1:7" x14ac:dyDescent="0.25">
      <c r="A3871" t="str">
        <f t="shared" si="265"/>
        <v>U47-5</v>
      </c>
      <c r="B3871" t="str">
        <f t="shared" si="266"/>
        <v>NetC436_2</v>
      </c>
      <c r="C3871" t="str">
        <f t="shared" si="267"/>
        <v>U47-NetC436_2</v>
      </c>
      <c r="D3871" t="str">
        <f t="shared" si="268"/>
        <v>U47-5</v>
      </c>
      <c r="E3871" t="s">
        <v>4105</v>
      </c>
      <c r="F3871">
        <v>5</v>
      </c>
      <c r="G3871" t="s">
        <v>1728</v>
      </c>
    </row>
    <row r="3872" spans="1:7" x14ac:dyDescent="0.25">
      <c r="A3872" t="str">
        <f t="shared" si="265"/>
        <v>U47-6</v>
      </c>
      <c r="B3872" t="str">
        <f t="shared" si="266"/>
        <v>NetU47_6</v>
      </c>
      <c r="C3872" t="str">
        <f t="shared" si="267"/>
        <v>U47-NetU47_6</v>
      </c>
      <c r="D3872" t="str">
        <f t="shared" si="268"/>
        <v>U47-6</v>
      </c>
      <c r="E3872" t="s">
        <v>4105</v>
      </c>
      <c r="F3872">
        <v>6</v>
      </c>
      <c r="G3872" t="s">
        <v>4106</v>
      </c>
    </row>
    <row r="3873" spans="1:7" x14ac:dyDescent="0.25">
      <c r="A3873" t="str">
        <f t="shared" si="265"/>
        <v>U47-7</v>
      </c>
      <c r="B3873" t="str">
        <f t="shared" si="266"/>
        <v>12.0V</v>
      </c>
      <c r="C3873" t="str">
        <f t="shared" si="267"/>
        <v>U47-12.0V</v>
      </c>
      <c r="D3873" t="str">
        <f t="shared" si="268"/>
        <v>U47-7</v>
      </c>
      <c r="E3873" t="s">
        <v>4105</v>
      </c>
      <c r="F3873">
        <v>7</v>
      </c>
      <c r="G3873" t="s">
        <v>325</v>
      </c>
    </row>
    <row r="3874" spans="1:7" x14ac:dyDescent="0.25">
      <c r="A3874" t="str">
        <f t="shared" si="265"/>
        <v>U47-8</v>
      </c>
      <c r="B3874" t="str">
        <f t="shared" si="266"/>
        <v>PG_GROUP2</v>
      </c>
      <c r="C3874" t="str">
        <f t="shared" si="267"/>
        <v>U47-PG_GROUP2</v>
      </c>
      <c r="D3874" t="str">
        <f t="shared" si="268"/>
        <v>U47-8</v>
      </c>
      <c r="E3874" t="s">
        <v>4105</v>
      </c>
      <c r="F3874">
        <v>8</v>
      </c>
      <c r="G3874" t="s">
        <v>1955</v>
      </c>
    </row>
    <row r="3875" spans="1:7" x14ac:dyDescent="0.25">
      <c r="A3875" t="str">
        <f t="shared" si="265"/>
        <v>U47-9</v>
      </c>
      <c r="B3875" t="str">
        <f t="shared" si="266"/>
        <v>GND</v>
      </c>
      <c r="C3875" t="str">
        <f t="shared" si="267"/>
        <v>U47-GND</v>
      </c>
      <c r="D3875" t="str">
        <f t="shared" si="268"/>
        <v>U47-9</v>
      </c>
      <c r="E3875" t="s">
        <v>4105</v>
      </c>
      <c r="F3875">
        <v>9</v>
      </c>
      <c r="G3875" t="s">
        <v>294</v>
      </c>
    </row>
    <row r="3876" spans="1:7" x14ac:dyDescent="0.25">
      <c r="A3876" t="str">
        <f t="shared" si="265"/>
        <v>U48-1</v>
      </c>
      <c r="B3876" t="str">
        <f t="shared" si="266"/>
        <v>NetC617_2</v>
      </c>
      <c r="C3876" t="str">
        <f t="shared" si="267"/>
        <v>U48-NetC617_2</v>
      </c>
      <c r="D3876" t="str">
        <f t="shared" si="268"/>
        <v>U48-1</v>
      </c>
      <c r="E3876" t="s">
        <v>4107</v>
      </c>
      <c r="F3876">
        <v>1</v>
      </c>
      <c r="G3876" t="s">
        <v>1753</v>
      </c>
    </row>
    <row r="3877" spans="1:7" x14ac:dyDescent="0.25">
      <c r="A3877" t="str">
        <f t="shared" si="265"/>
        <v>U48-2</v>
      </c>
      <c r="B3877" t="str">
        <f t="shared" si="266"/>
        <v>NetC617_1</v>
      </c>
      <c r="C3877" t="str">
        <f t="shared" si="267"/>
        <v>U48-NetC617_1</v>
      </c>
      <c r="D3877" t="str">
        <f t="shared" si="268"/>
        <v>U48-2</v>
      </c>
      <c r="E3877" t="s">
        <v>4107</v>
      </c>
      <c r="F3877">
        <v>2</v>
      </c>
      <c r="G3877" t="s">
        <v>1751</v>
      </c>
    </row>
    <row r="3878" spans="1:7" x14ac:dyDescent="0.25">
      <c r="A3878" t="str">
        <f t="shared" si="265"/>
        <v>U48-3</v>
      </c>
      <c r="B3878" t="str">
        <f t="shared" si="266"/>
        <v>NetC629_1</v>
      </c>
      <c r="C3878" t="str">
        <f t="shared" si="267"/>
        <v>U48-NetC629_1</v>
      </c>
      <c r="D3878" t="str">
        <f t="shared" si="268"/>
        <v>U48-3</v>
      </c>
      <c r="E3878" t="s">
        <v>4107</v>
      </c>
      <c r="F3878">
        <v>3</v>
      </c>
      <c r="G3878" t="s">
        <v>1757</v>
      </c>
    </row>
    <row r="3879" spans="1:7" x14ac:dyDescent="0.25">
      <c r="A3879" t="str">
        <f t="shared" si="265"/>
        <v>U48-4</v>
      </c>
      <c r="B3879" t="str">
        <f t="shared" si="266"/>
        <v>NetR158_1</v>
      </c>
      <c r="C3879" t="str">
        <f t="shared" si="267"/>
        <v>U48-NetR158_1</v>
      </c>
      <c r="D3879" t="str">
        <f t="shared" si="268"/>
        <v>U48-4</v>
      </c>
      <c r="E3879" t="s">
        <v>4107</v>
      </c>
      <c r="F3879">
        <v>4</v>
      </c>
      <c r="G3879" t="s">
        <v>1837</v>
      </c>
    </row>
    <row r="3880" spans="1:7" x14ac:dyDescent="0.25">
      <c r="A3880" t="str">
        <f t="shared" si="265"/>
        <v>U48-5</v>
      </c>
      <c r="B3880" t="str">
        <f t="shared" si="266"/>
        <v>NetC627_2</v>
      </c>
      <c r="C3880" t="str">
        <f t="shared" si="267"/>
        <v>U48-NetC627_2</v>
      </c>
      <c r="D3880" t="str">
        <f t="shared" si="268"/>
        <v>U48-5</v>
      </c>
      <c r="E3880" t="s">
        <v>4107</v>
      </c>
      <c r="F3880">
        <v>5</v>
      </c>
      <c r="G3880" t="s">
        <v>1755</v>
      </c>
    </row>
    <row r="3881" spans="1:7" x14ac:dyDescent="0.25">
      <c r="A3881" t="str">
        <f t="shared" si="265"/>
        <v>U48-6</v>
      </c>
      <c r="B3881" t="str">
        <f t="shared" si="266"/>
        <v>PG_3V3AUX</v>
      </c>
      <c r="C3881" t="str">
        <f t="shared" si="267"/>
        <v>U48-PG_3V3AUX</v>
      </c>
      <c r="D3881" t="str">
        <f t="shared" si="268"/>
        <v>U48-6</v>
      </c>
      <c r="E3881" t="s">
        <v>4107</v>
      </c>
      <c r="F3881">
        <v>6</v>
      </c>
      <c r="G3881" t="s">
        <v>1950</v>
      </c>
    </row>
    <row r="3882" spans="1:7" x14ac:dyDescent="0.25">
      <c r="A3882" t="str">
        <f t="shared" si="265"/>
        <v>U48-7</v>
      </c>
      <c r="B3882" t="str">
        <f t="shared" si="266"/>
        <v>12.0V</v>
      </c>
      <c r="C3882" t="str">
        <f t="shared" si="267"/>
        <v>U48-12.0V</v>
      </c>
      <c r="D3882" t="str">
        <f t="shared" si="268"/>
        <v>U48-7</v>
      </c>
      <c r="E3882" t="s">
        <v>4107</v>
      </c>
      <c r="F3882">
        <v>7</v>
      </c>
      <c r="G3882" t="s">
        <v>325</v>
      </c>
    </row>
    <row r="3883" spans="1:7" x14ac:dyDescent="0.25">
      <c r="A3883" t="str">
        <f t="shared" si="265"/>
        <v>U48-8</v>
      </c>
      <c r="B3883" t="str">
        <f t="shared" si="266"/>
        <v>12.0V</v>
      </c>
      <c r="C3883" t="str">
        <f t="shared" si="267"/>
        <v>U48-12.0V</v>
      </c>
      <c r="D3883" t="str">
        <f t="shared" si="268"/>
        <v>U48-8</v>
      </c>
      <c r="E3883" t="s">
        <v>4107</v>
      </c>
      <c r="F3883">
        <v>8</v>
      </c>
      <c r="G3883" t="s">
        <v>325</v>
      </c>
    </row>
    <row r="3884" spans="1:7" x14ac:dyDescent="0.25">
      <c r="A3884" t="str">
        <f t="shared" si="265"/>
        <v>U48-9</v>
      </c>
      <c r="B3884" t="str">
        <f t="shared" si="266"/>
        <v>GND</v>
      </c>
      <c r="C3884" t="str">
        <f t="shared" si="267"/>
        <v>U48-GND</v>
      </c>
      <c r="D3884" t="str">
        <f t="shared" si="268"/>
        <v>U48-9</v>
      </c>
      <c r="E3884" t="s">
        <v>4107</v>
      </c>
      <c r="F3884">
        <v>9</v>
      </c>
      <c r="G3884" t="s">
        <v>294</v>
      </c>
    </row>
    <row r="3885" spans="1:7" x14ac:dyDescent="0.25">
      <c r="A3885" t="str">
        <f t="shared" si="265"/>
        <v>U49-1</v>
      </c>
      <c r="B3885" t="str">
        <f t="shared" si="266"/>
        <v>USBH_CFG_NREM</v>
      </c>
      <c r="C3885" t="str">
        <f t="shared" si="267"/>
        <v>U49-USBH_CFG_NREM</v>
      </c>
      <c r="D3885" t="str">
        <f t="shared" si="268"/>
        <v>U49-1</v>
      </c>
      <c r="E3885" t="s">
        <v>4108</v>
      </c>
      <c r="F3885">
        <v>1</v>
      </c>
      <c r="G3885" t="s">
        <v>2079</v>
      </c>
    </row>
    <row r="3886" spans="1:7" x14ac:dyDescent="0.25">
      <c r="A3886" t="str">
        <f t="shared" si="265"/>
        <v>U49-2</v>
      </c>
      <c r="B3886" t="str">
        <f t="shared" si="266"/>
        <v>USBH_CFG_BC</v>
      </c>
      <c r="C3886" t="str">
        <f t="shared" si="267"/>
        <v>U49-USBH_CFG_BC</v>
      </c>
      <c r="D3886" t="str">
        <f t="shared" si="268"/>
        <v>U49-2</v>
      </c>
      <c r="E3886" t="s">
        <v>4108</v>
      </c>
      <c r="F3886">
        <v>2</v>
      </c>
      <c r="G3886" t="s">
        <v>2078</v>
      </c>
    </row>
    <row r="3887" spans="1:7" x14ac:dyDescent="0.25">
      <c r="A3887" t="str">
        <f t="shared" si="265"/>
        <v>U49-3</v>
      </c>
      <c r="B3887" t="str">
        <f t="shared" si="266"/>
        <v>NetR149_1</v>
      </c>
      <c r="C3887" t="str">
        <f t="shared" si="267"/>
        <v>U49-NetR149_1</v>
      </c>
      <c r="D3887" t="str">
        <f t="shared" si="268"/>
        <v>U49-3</v>
      </c>
      <c r="E3887" t="s">
        <v>4108</v>
      </c>
      <c r="F3887">
        <v>3</v>
      </c>
      <c r="G3887" t="s">
        <v>1834</v>
      </c>
    </row>
    <row r="3888" spans="1:7" x14ac:dyDescent="0.25">
      <c r="A3888" t="str">
        <f t="shared" si="265"/>
        <v>U49-4</v>
      </c>
      <c r="B3888" t="str">
        <f t="shared" si="266"/>
        <v>GND</v>
      </c>
      <c r="C3888" t="str">
        <f t="shared" si="267"/>
        <v>U49-GND</v>
      </c>
      <c r="D3888" t="str">
        <f t="shared" si="268"/>
        <v>U49-4</v>
      </c>
      <c r="E3888" t="s">
        <v>4108</v>
      </c>
      <c r="F3888">
        <v>4</v>
      </c>
      <c r="G3888" t="s">
        <v>294</v>
      </c>
    </row>
    <row r="3889" spans="1:7" x14ac:dyDescent="0.25">
      <c r="A3889" t="str">
        <f t="shared" si="265"/>
        <v>U49-5</v>
      </c>
      <c r="B3889" t="str">
        <f t="shared" si="266"/>
        <v>USBH_CFG1</v>
      </c>
      <c r="C3889" t="str">
        <f t="shared" si="267"/>
        <v>U49-USBH_CFG1</v>
      </c>
      <c r="D3889" t="str">
        <f t="shared" si="268"/>
        <v>U49-5</v>
      </c>
      <c r="E3889" t="s">
        <v>4108</v>
      </c>
      <c r="F3889">
        <v>5</v>
      </c>
      <c r="G3889" t="s">
        <v>2077</v>
      </c>
    </row>
    <row r="3890" spans="1:7" x14ac:dyDescent="0.25">
      <c r="A3890" t="str">
        <f t="shared" si="265"/>
        <v>U49-6</v>
      </c>
      <c r="B3890" t="str">
        <f t="shared" si="266"/>
        <v>USBH_CFG0</v>
      </c>
      <c r="C3890" t="str">
        <f t="shared" si="267"/>
        <v>U49-USBH_CFG0</v>
      </c>
      <c r="D3890" t="str">
        <f t="shared" si="268"/>
        <v>U49-6</v>
      </c>
      <c r="E3890" t="s">
        <v>4108</v>
      </c>
      <c r="F3890">
        <v>6</v>
      </c>
      <c r="G3890" t="s">
        <v>2076</v>
      </c>
    </row>
    <row r="3891" spans="1:7" x14ac:dyDescent="0.25">
      <c r="A3891" t="str">
        <f t="shared" si="265"/>
        <v>U49-7</v>
      </c>
      <c r="B3891" t="str">
        <f t="shared" si="266"/>
        <v>NetR137_1</v>
      </c>
      <c r="C3891" t="str">
        <f t="shared" si="267"/>
        <v>U49-NetR137_1</v>
      </c>
      <c r="D3891" t="str">
        <f t="shared" si="268"/>
        <v>U49-7</v>
      </c>
      <c r="E3891" t="s">
        <v>4108</v>
      </c>
      <c r="F3891">
        <v>7</v>
      </c>
      <c r="G3891" t="s">
        <v>1823</v>
      </c>
    </row>
    <row r="3892" spans="1:7" x14ac:dyDescent="0.25">
      <c r="A3892" t="str">
        <f t="shared" si="265"/>
        <v>U49-8</v>
      </c>
      <c r="B3892" t="str">
        <f t="shared" si="266"/>
        <v>3.3V_USB</v>
      </c>
      <c r="C3892" t="str">
        <f t="shared" si="267"/>
        <v>U49-3.3V_USB</v>
      </c>
      <c r="D3892" t="str">
        <f t="shared" si="268"/>
        <v>U49-8</v>
      </c>
      <c r="E3892" t="s">
        <v>4108</v>
      </c>
      <c r="F3892">
        <v>8</v>
      </c>
      <c r="G3892" t="s">
        <v>364</v>
      </c>
    </row>
    <row r="3893" spans="1:7" x14ac:dyDescent="0.25">
      <c r="A3893" t="str">
        <f t="shared" si="265"/>
        <v>U50-1</v>
      </c>
      <c r="B3893" t="str">
        <f t="shared" si="266"/>
        <v>PG_GROUP1</v>
      </c>
      <c r="C3893" t="str">
        <f t="shared" si="267"/>
        <v>U50-PG_GROUP1</v>
      </c>
      <c r="D3893" t="str">
        <f t="shared" si="268"/>
        <v>U50-1</v>
      </c>
      <c r="E3893" t="s">
        <v>4109</v>
      </c>
      <c r="F3893">
        <v>1</v>
      </c>
      <c r="G3893" t="s">
        <v>1953</v>
      </c>
    </row>
    <row r="3894" spans="1:7" x14ac:dyDescent="0.25">
      <c r="A3894" t="str">
        <f t="shared" si="265"/>
        <v>U50-2</v>
      </c>
      <c r="B3894" t="str">
        <f t="shared" si="266"/>
        <v>5.0V</v>
      </c>
      <c r="C3894" t="str">
        <f t="shared" si="267"/>
        <v>U50-5.0V</v>
      </c>
      <c r="D3894" t="str">
        <f t="shared" si="268"/>
        <v>U50-2</v>
      </c>
      <c r="E3894" t="s">
        <v>4109</v>
      </c>
      <c r="F3894">
        <v>2</v>
      </c>
      <c r="G3894" t="s">
        <v>371</v>
      </c>
    </row>
    <row r="3895" spans="1:7" x14ac:dyDescent="0.25">
      <c r="A3895" t="str">
        <f t="shared" si="265"/>
        <v>U50-3</v>
      </c>
      <c r="B3895" t="str">
        <f t="shared" si="266"/>
        <v>5.0V</v>
      </c>
      <c r="C3895" t="str">
        <f t="shared" si="267"/>
        <v>U50-5.0V</v>
      </c>
      <c r="D3895" t="str">
        <f t="shared" si="268"/>
        <v>U50-3</v>
      </c>
      <c r="E3895" t="s">
        <v>4109</v>
      </c>
      <c r="F3895">
        <v>3</v>
      </c>
      <c r="G3895" t="s">
        <v>371</v>
      </c>
    </row>
    <row r="3896" spans="1:7" x14ac:dyDescent="0.25">
      <c r="A3896" t="str">
        <f t="shared" si="265"/>
        <v>U50-4</v>
      </c>
      <c r="B3896" t="str">
        <f t="shared" si="266"/>
        <v>NetL9_1</v>
      </c>
      <c r="C3896" t="str">
        <f t="shared" si="267"/>
        <v>U50-NetL9_1</v>
      </c>
      <c r="D3896" t="str">
        <f t="shared" si="268"/>
        <v>U50-4</v>
      </c>
      <c r="E3896" t="s">
        <v>4109</v>
      </c>
      <c r="F3896">
        <v>4</v>
      </c>
      <c r="G3896" t="s">
        <v>1804</v>
      </c>
    </row>
    <row r="3897" spans="1:7" x14ac:dyDescent="0.25">
      <c r="A3897" t="str">
        <f t="shared" si="265"/>
        <v>U50-5</v>
      </c>
      <c r="B3897" t="str">
        <f t="shared" si="266"/>
        <v>NetL9_1</v>
      </c>
      <c r="C3897" t="str">
        <f t="shared" si="267"/>
        <v>U50-NetL9_1</v>
      </c>
      <c r="D3897" t="str">
        <f t="shared" si="268"/>
        <v>U50-5</v>
      </c>
      <c r="E3897" t="s">
        <v>4109</v>
      </c>
      <c r="F3897">
        <v>5</v>
      </c>
      <c r="G3897" t="s">
        <v>1804</v>
      </c>
    </row>
    <row r="3898" spans="1:7" x14ac:dyDescent="0.25">
      <c r="A3898" t="str">
        <f t="shared" si="265"/>
        <v>U50-6</v>
      </c>
      <c r="B3898" t="str">
        <f t="shared" si="266"/>
        <v>GND</v>
      </c>
      <c r="C3898" t="str">
        <f t="shared" si="267"/>
        <v>U50-GND</v>
      </c>
      <c r="D3898" t="str">
        <f t="shared" si="268"/>
        <v>U50-6</v>
      </c>
      <c r="E3898" t="s">
        <v>4109</v>
      </c>
      <c r="F3898">
        <v>6</v>
      </c>
      <c r="G3898" t="s">
        <v>294</v>
      </c>
    </row>
    <row r="3899" spans="1:7" x14ac:dyDescent="0.25">
      <c r="A3899" t="str">
        <f t="shared" si="265"/>
        <v>U50-7</v>
      </c>
      <c r="B3899" t="str">
        <f t="shared" si="266"/>
        <v>GND</v>
      </c>
      <c r="C3899" t="str">
        <f t="shared" si="267"/>
        <v>U50-GND</v>
      </c>
      <c r="D3899" t="str">
        <f t="shared" si="268"/>
        <v>U50-7</v>
      </c>
      <c r="E3899" t="s">
        <v>4109</v>
      </c>
      <c r="F3899">
        <v>7</v>
      </c>
      <c r="G3899" t="s">
        <v>294</v>
      </c>
    </row>
    <row r="3900" spans="1:7" x14ac:dyDescent="0.25">
      <c r="A3900" t="str">
        <f t="shared" si="265"/>
        <v>U50-8</v>
      </c>
      <c r="B3900" t="str">
        <f t="shared" si="266"/>
        <v>GND</v>
      </c>
      <c r="C3900" t="str">
        <f t="shared" si="267"/>
        <v>U50-GND</v>
      </c>
      <c r="D3900" t="str">
        <f t="shared" si="268"/>
        <v>U50-8</v>
      </c>
      <c r="E3900" t="s">
        <v>4109</v>
      </c>
      <c r="F3900">
        <v>8</v>
      </c>
      <c r="G3900" t="s">
        <v>294</v>
      </c>
    </row>
    <row r="3901" spans="1:7" x14ac:dyDescent="0.25">
      <c r="A3901" t="str">
        <f t="shared" si="265"/>
        <v>U50-9</v>
      </c>
      <c r="B3901" t="str">
        <f t="shared" si="266"/>
        <v>PG_GROUP2</v>
      </c>
      <c r="C3901" t="str">
        <f t="shared" si="267"/>
        <v>U50-PG_GROUP2</v>
      </c>
      <c r="D3901" t="str">
        <f t="shared" si="268"/>
        <v>U50-9</v>
      </c>
      <c r="E3901" t="s">
        <v>4109</v>
      </c>
      <c r="F3901">
        <v>9</v>
      </c>
      <c r="G3901" t="s">
        <v>1955</v>
      </c>
    </row>
    <row r="3902" spans="1:7" x14ac:dyDescent="0.25">
      <c r="A3902" t="str">
        <f t="shared" si="265"/>
        <v>U50-10</v>
      </c>
      <c r="B3902" t="str">
        <f t="shared" si="266"/>
        <v>NetC646_2</v>
      </c>
      <c r="C3902" t="str">
        <f t="shared" si="267"/>
        <v>U50-NetC646_2</v>
      </c>
      <c r="D3902" t="str">
        <f t="shared" si="268"/>
        <v>U50-10</v>
      </c>
      <c r="E3902" t="s">
        <v>4109</v>
      </c>
      <c r="F3902">
        <v>10</v>
      </c>
      <c r="G3902" t="s">
        <v>1765</v>
      </c>
    </row>
    <row r="3903" spans="1:7" x14ac:dyDescent="0.25">
      <c r="A3903" t="str">
        <f t="shared" si="265"/>
        <v>U50-11</v>
      </c>
      <c r="B3903" t="str">
        <f t="shared" si="266"/>
        <v>GND</v>
      </c>
      <c r="C3903" t="str">
        <f t="shared" si="267"/>
        <v>U50-GND</v>
      </c>
      <c r="D3903" t="str">
        <f t="shared" si="268"/>
        <v>U50-11</v>
      </c>
      <c r="E3903" t="s">
        <v>4109</v>
      </c>
      <c r="F3903">
        <v>11</v>
      </c>
      <c r="G3903" t="s">
        <v>294</v>
      </c>
    </row>
    <row r="3904" spans="1:7" x14ac:dyDescent="0.25">
      <c r="A3904" t="str">
        <f t="shared" si="265"/>
        <v>U50-12</v>
      </c>
      <c r="B3904" t="str">
        <f t="shared" si="266"/>
        <v>NetC650_1</v>
      </c>
      <c r="C3904" t="str">
        <f t="shared" si="267"/>
        <v>U50-NetC650_1</v>
      </c>
      <c r="D3904" t="str">
        <f t="shared" si="268"/>
        <v>U50-12</v>
      </c>
      <c r="E3904" t="s">
        <v>4109</v>
      </c>
      <c r="F3904">
        <v>12</v>
      </c>
      <c r="G3904" t="s">
        <v>1766</v>
      </c>
    </row>
    <row r="3905" spans="1:7" x14ac:dyDescent="0.25">
      <c r="A3905" t="str">
        <f t="shared" si="265"/>
        <v>U51-1</v>
      </c>
      <c r="B3905" t="str">
        <f t="shared" si="266"/>
        <v>NetC437_2</v>
      </c>
      <c r="C3905" t="str">
        <f t="shared" si="267"/>
        <v>U51-NetC437_2</v>
      </c>
      <c r="D3905" t="str">
        <f t="shared" si="268"/>
        <v>U51-1</v>
      </c>
      <c r="E3905" t="s">
        <v>4110</v>
      </c>
      <c r="F3905">
        <v>1</v>
      </c>
      <c r="G3905" t="s">
        <v>1729</v>
      </c>
    </row>
    <row r="3906" spans="1:7" x14ac:dyDescent="0.25">
      <c r="A3906" t="str">
        <f t="shared" si="265"/>
        <v>U51-2</v>
      </c>
      <c r="B3906" t="str">
        <f t="shared" si="266"/>
        <v>GND</v>
      </c>
      <c r="C3906" t="str">
        <f t="shared" si="267"/>
        <v>U51-GND</v>
      </c>
      <c r="D3906" t="str">
        <f t="shared" si="268"/>
        <v>U51-2</v>
      </c>
      <c r="E3906" t="s">
        <v>4110</v>
      </c>
      <c r="F3906">
        <v>2</v>
      </c>
      <c r="G3906" t="s">
        <v>294</v>
      </c>
    </row>
    <row r="3907" spans="1:7" x14ac:dyDescent="0.25">
      <c r="A3907" t="str">
        <f t="shared" si="265"/>
        <v>U51-3</v>
      </c>
      <c r="B3907" t="str">
        <f t="shared" si="266"/>
        <v>25M_CK</v>
      </c>
      <c r="C3907" t="str">
        <f t="shared" si="267"/>
        <v>U51-25M_CK</v>
      </c>
      <c r="D3907" t="str">
        <f t="shared" si="268"/>
        <v>U51-3</v>
      </c>
      <c r="E3907" t="s">
        <v>4110</v>
      </c>
      <c r="F3907">
        <v>3</v>
      </c>
      <c r="G3907" t="s">
        <v>354</v>
      </c>
    </row>
    <row r="3908" spans="1:7" x14ac:dyDescent="0.25">
      <c r="A3908" t="str">
        <f t="shared" si="265"/>
        <v>U51-4</v>
      </c>
      <c r="B3908" t="str">
        <f t="shared" si="266"/>
        <v>NetC437_2</v>
      </c>
      <c r="C3908" t="str">
        <f t="shared" si="267"/>
        <v>U51-NetC437_2</v>
      </c>
      <c r="D3908" t="str">
        <f t="shared" si="268"/>
        <v>U51-4</v>
      </c>
      <c r="E3908" t="s">
        <v>4110</v>
      </c>
      <c r="F3908">
        <v>4</v>
      </c>
      <c r="G3908" t="s">
        <v>1729</v>
      </c>
    </row>
    <row r="3909" spans="1:7" x14ac:dyDescent="0.25">
      <c r="A3909" t="str">
        <f t="shared" si="265"/>
        <v>U52-1</v>
      </c>
      <c r="B3909" t="str">
        <f t="shared" si="266"/>
        <v>NetC438_2</v>
      </c>
      <c r="C3909" t="str">
        <f t="shared" si="267"/>
        <v>U52-NetC438_2</v>
      </c>
      <c r="D3909" t="str">
        <f t="shared" si="268"/>
        <v>U52-1</v>
      </c>
      <c r="E3909" t="s">
        <v>4111</v>
      </c>
      <c r="F3909">
        <v>1</v>
      </c>
      <c r="G3909" t="s">
        <v>1731</v>
      </c>
    </row>
    <row r="3910" spans="1:7" x14ac:dyDescent="0.25">
      <c r="A3910" t="str">
        <f t="shared" ref="A3910:A3973" si="269">$E3910&amp;"-"&amp;$F3910</f>
        <v>U52-2</v>
      </c>
      <c r="B3910" t="str">
        <f t="shared" ref="B3910:B3973" si="270">IF(OR(E3910=$A$2,E3910=$B$2,E3910=$C$2,E3910=$D$2),"--",G3910)</f>
        <v>GND</v>
      </c>
      <c r="C3910" t="str">
        <f t="shared" ref="C3910:C3973" si="271">$E3910&amp;"-"&amp;$G3910</f>
        <v>U52-GND</v>
      </c>
      <c r="D3910" t="str">
        <f t="shared" ref="D3910:D3973" si="272">A3910</f>
        <v>U52-2</v>
      </c>
      <c r="E3910" t="s">
        <v>4111</v>
      </c>
      <c r="F3910">
        <v>2</v>
      </c>
      <c r="G3910" t="s">
        <v>294</v>
      </c>
    </row>
    <row r="3911" spans="1:7" x14ac:dyDescent="0.25">
      <c r="A3911" t="str">
        <f t="shared" si="269"/>
        <v>U52-3</v>
      </c>
      <c r="B3911" t="str">
        <f t="shared" si="270"/>
        <v>25M_CLK</v>
      </c>
      <c r="C3911" t="str">
        <f t="shared" si="271"/>
        <v>U52-25M_CLK</v>
      </c>
      <c r="D3911" t="str">
        <f t="shared" si="272"/>
        <v>U52-3</v>
      </c>
      <c r="E3911" t="s">
        <v>4111</v>
      </c>
      <c r="F3911">
        <v>3</v>
      </c>
      <c r="G3911" t="s">
        <v>356</v>
      </c>
    </row>
    <row r="3912" spans="1:7" x14ac:dyDescent="0.25">
      <c r="A3912" t="str">
        <f t="shared" si="269"/>
        <v>U52-4</v>
      </c>
      <c r="B3912" t="str">
        <f t="shared" si="270"/>
        <v>NetC438_2</v>
      </c>
      <c r="C3912" t="str">
        <f t="shared" si="271"/>
        <v>U52-NetC438_2</v>
      </c>
      <c r="D3912" t="str">
        <f t="shared" si="272"/>
        <v>U52-4</v>
      </c>
      <c r="E3912" t="s">
        <v>4111</v>
      </c>
      <c r="F3912">
        <v>4</v>
      </c>
      <c r="G3912" t="s">
        <v>1731</v>
      </c>
    </row>
    <row r="3913" spans="1:7" x14ac:dyDescent="0.25">
      <c r="A3913" t="str">
        <f t="shared" si="269"/>
        <v>U53-1</v>
      </c>
      <c r="B3913" t="str">
        <f t="shared" si="270"/>
        <v>NetC439_2</v>
      </c>
      <c r="C3913" t="str">
        <f t="shared" si="271"/>
        <v>U53-NetC439_2</v>
      </c>
      <c r="D3913" t="str">
        <f t="shared" si="272"/>
        <v>U53-1</v>
      </c>
      <c r="E3913" t="s">
        <v>4112</v>
      </c>
      <c r="F3913">
        <v>1</v>
      </c>
      <c r="G3913" t="s">
        <v>1733</v>
      </c>
    </row>
    <row r="3914" spans="1:7" x14ac:dyDescent="0.25">
      <c r="A3914" t="str">
        <f t="shared" si="269"/>
        <v>U53-2</v>
      </c>
      <c r="B3914" t="str">
        <f t="shared" si="270"/>
        <v>GND</v>
      </c>
      <c r="C3914" t="str">
        <f t="shared" si="271"/>
        <v>U53-GND</v>
      </c>
      <c r="D3914" t="str">
        <f t="shared" si="272"/>
        <v>U53-2</v>
      </c>
      <c r="E3914" t="s">
        <v>4112</v>
      </c>
      <c r="F3914">
        <v>2</v>
      </c>
      <c r="G3914" t="s">
        <v>294</v>
      </c>
    </row>
    <row r="3915" spans="1:7" x14ac:dyDescent="0.25">
      <c r="A3915" t="str">
        <f t="shared" si="269"/>
        <v>U53-3</v>
      </c>
      <c r="B3915" t="str">
        <f t="shared" si="270"/>
        <v>25M</v>
      </c>
      <c r="C3915" t="str">
        <f t="shared" si="271"/>
        <v>U53-25M</v>
      </c>
      <c r="D3915" t="str">
        <f t="shared" si="272"/>
        <v>U53-3</v>
      </c>
      <c r="E3915" t="s">
        <v>4112</v>
      </c>
      <c r="F3915">
        <v>3</v>
      </c>
      <c r="G3915" t="s">
        <v>351</v>
      </c>
    </row>
    <row r="3916" spans="1:7" x14ac:dyDescent="0.25">
      <c r="A3916" t="str">
        <f t="shared" si="269"/>
        <v>U53-4</v>
      </c>
      <c r="B3916" t="str">
        <f t="shared" si="270"/>
        <v>NetC439_2</v>
      </c>
      <c r="C3916" t="str">
        <f t="shared" si="271"/>
        <v>U53-NetC439_2</v>
      </c>
      <c r="D3916" t="str">
        <f t="shared" si="272"/>
        <v>U53-4</v>
      </c>
      <c r="E3916" t="s">
        <v>4112</v>
      </c>
      <c r="F3916">
        <v>4</v>
      </c>
      <c r="G3916" t="s">
        <v>1733</v>
      </c>
    </row>
    <row r="3917" spans="1:7" x14ac:dyDescent="0.25">
      <c r="A3917" t="str">
        <f t="shared" si="269"/>
        <v>U54-1</v>
      </c>
      <c r="B3917" t="str">
        <f t="shared" si="270"/>
        <v>I2C_SDA</v>
      </c>
      <c r="C3917" t="str">
        <f t="shared" si="271"/>
        <v>U54-I2C_SDA</v>
      </c>
      <c r="D3917" t="str">
        <f t="shared" si="272"/>
        <v>U54-1</v>
      </c>
      <c r="E3917" t="s">
        <v>4113</v>
      </c>
      <c r="F3917">
        <v>1</v>
      </c>
      <c r="G3917" t="s">
        <v>1265</v>
      </c>
    </row>
    <row r="3918" spans="1:7" x14ac:dyDescent="0.25">
      <c r="A3918" t="str">
        <f t="shared" si="269"/>
        <v>U54-2</v>
      </c>
      <c r="B3918" t="str">
        <f t="shared" si="270"/>
        <v>I2C_SCL</v>
      </c>
      <c r="C3918" t="str">
        <f t="shared" si="271"/>
        <v>U54-I2C_SCL</v>
      </c>
      <c r="D3918" t="str">
        <f t="shared" si="272"/>
        <v>U54-2</v>
      </c>
      <c r="E3918" t="s">
        <v>4113</v>
      </c>
      <c r="F3918">
        <v>2</v>
      </c>
      <c r="G3918" t="s">
        <v>1262</v>
      </c>
    </row>
    <row r="3919" spans="1:7" x14ac:dyDescent="0.25">
      <c r="A3919" t="str">
        <f t="shared" si="269"/>
        <v>U54-3</v>
      </c>
      <c r="B3919" t="str">
        <f t="shared" si="270"/>
        <v>TMP_ALERT</v>
      </c>
      <c r="C3919" t="str">
        <f t="shared" si="271"/>
        <v>U54-TMP_ALERT</v>
      </c>
      <c r="D3919" t="str">
        <f t="shared" si="272"/>
        <v>U54-3</v>
      </c>
      <c r="E3919" t="s">
        <v>4113</v>
      </c>
      <c r="F3919">
        <v>3</v>
      </c>
      <c r="G3919" t="s">
        <v>2073</v>
      </c>
    </row>
    <row r="3920" spans="1:7" x14ac:dyDescent="0.25">
      <c r="A3920" t="str">
        <f t="shared" si="269"/>
        <v>U54-4</v>
      </c>
      <c r="B3920" t="str">
        <f t="shared" si="270"/>
        <v>GND</v>
      </c>
      <c r="C3920" t="str">
        <f t="shared" si="271"/>
        <v>U54-GND</v>
      </c>
      <c r="D3920" t="str">
        <f t="shared" si="272"/>
        <v>U54-4</v>
      </c>
      <c r="E3920" t="s">
        <v>4113</v>
      </c>
      <c r="F3920">
        <v>4</v>
      </c>
      <c r="G3920" t="s">
        <v>294</v>
      </c>
    </row>
    <row r="3921" spans="1:7" x14ac:dyDescent="0.25">
      <c r="A3921" t="str">
        <f t="shared" si="269"/>
        <v>U54-5</v>
      </c>
      <c r="B3921" t="str">
        <f t="shared" si="270"/>
        <v>GND</v>
      </c>
      <c r="C3921" t="str">
        <f t="shared" si="271"/>
        <v>U54-GND</v>
      </c>
      <c r="D3921" t="str">
        <f t="shared" si="272"/>
        <v>U54-5</v>
      </c>
      <c r="E3921" t="s">
        <v>4113</v>
      </c>
      <c r="F3921">
        <v>5</v>
      </c>
      <c r="G3921" t="s">
        <v>294</v>
      </c>
    </row>
    <row r="3922" spans="1:7" x14ac:dyDescent="0.25">
      <c r="A3922" t="str">
        <f t="shared" si="269"/>
        <v>U54-6</v>
      </c>
      <c r="B3922" t="str">
        <f t="shared" si="270"/>
        <v>GND</v>
      </c>
      <c r="C3922" t="str">
        <f t="shared" si="271"/>
        <v>U54-GND</v>
      </c>
      <c r="D3922" t="str">
        <f t="shared" si="272"/>
        <v>U54-6</v>
      </c>
      <c r="E3922" t="s">
        <v>4113</v>
      </c>
      <c r="F3922">
        <v>6</v>
      </c>
      <c r="G3922" t="s">
        <v>294</v>
      </c>
    </row>
    <row r="3923" spans="1:7" x14ac:dyDescent="0.25">
      <c r="A3923" t="str">
        <f t="shared" si="269"/>
        <v>U54-7</v>
      </c>
      <c r="B3923" t="str">
        <f t="shared" si="270"/>
        <v>GND</v>
      </c>
      <c r="C3923" t="str">
        <f t="shared" si="271"/>
        <v>U54-GND</v>
      </c>
      <c r="D3923" t="str">
        <f t="shared" si="272"/>
        <v>U54-7</v>
      </c>
      <c r="E3923" t="s">
        <v>4113</v>
      </c>
      <c r="F3923">
        <v>7</v>
      </c>
      <c r="G3923" t="s">
        <v>294</v>
      </c>
    </row>
    <row r="3924" spans="1:7" x14ac:dyDescent="0.25">
      <c r="A3924" t="str">
        <f t="shared" si="269"/>
        <v>U54-8</v>
      </c>
      <c r="B3924" t="str">
        <f t="shared" si="270"/>
        <v>3.3V</v>
      </c>
      <c r="C3924" t="str">
        <f t="shared" si="271"/>
        <v>U54-3.3V</v>
      </c>
      <c r="D3924" t="str">
        <f t="shared" si="272"/>
        <v>U54-8</v>
      </c>
      <c r="E3924" t="s">
        <v>4113</v>
      </c>
      <c r="F3924">
        <v>8</v>
      </c>
      <c r="G3924" t="s">
        <v>358</v>
      </c>
    </row>
    <row r="3925" spans="1:7" x14ac:dyDescent="0.25">
      <c r="A3925" t="str">
        <f t="shared" si="269"/>
        <v>U55-1</v>
      </c>
      <c r="B3925" t="str">
        <f t="shared" si="270"/>
        <v>+12.0V_A</v>
      </c>
      <c r="C3925" t="str">
        <f t="shared" si="271"/>
        <v>U55-+12.0V_A</v>
      </c>
      <c r="D3925" t="str">
        <f t="shared" si="272"/>
        <v>U55-1</v>
      </c>
      <c r="E3925" t="s">
        <v>4114</v>
      </c>
      <c r="F3925">
        <v>1</v>
      </c>
      <c r="G3925" t="s">
        <v>287</v>
      </c>
    </row>
    <row r="3926" spans="1:7" x14ac:dyDescent="0.25">
      <c r="A3926" t="str">
        <f t="shared" si="269"/>
        <v>U55-2</v>
      </c>
      <c r="B3926" t="str">
        <f t="shared" si="270"/>
        <v>+12.0V_IN_A</v>
      </c>
      <c r="C3926" t="str">
        <f t="shared" si="271"/>
        <v>U55-+12.0V_IN_A</v>
      </c>
      <c r="D3926" t="str">
        <f t="shared" si="272"/>
        <v>U55-2</v>
      </c>
      <c r="E3926" t="s">
        <v>4114</v>
      </c>
      <c r="F3926">
        <v>2</v>
      </c>
      <c r="G3926" t="s">
        <v>291</v>
      </c>
    </row>
    <row r="3927" spans="1:7" x14ac:dyDescent="0.25">
      <c r="A3927" t="str">
        <f t="shared" si="269"/>
        <v>U55-3</v>
      </c>
      <c r="B3927" t="str">
        <f t="shared" si="270"/>
        <v>12VAGND</v>
      </c>
      <c r="C3927" t="str">
        <f t="shared" si="271"/>
        <v>U55-12VAGND</v>
      </c>
      <c r="D3927" t="str">
        <f t="shared" si="272"/>
        <v>U55-3</v>
      </c>
      <c r="E3927" t="s">
        <v>4114</v>
      </c>
      <c r="F3927">
        <v>3</v>
      </c>
      <c r="G3927" t="s">
        <v>328</v>
      </c>
    </row>
    <row r="3928" spans="1:7" x14ac:dyDescent="0.25">
      <c r="A3928" t="str">
        <f t="shared" si="269"/>
        <v>U55-4</v>
      </c>
      <c r="B3928" t="str">
        <f t="shared" si="270"/>
        <v>GND</v>
      </c>
      <c r="C3928" t="str">
        <f t="shared" si="271"/>
        <v>U55-GND</v>
      </c>
      <c r="D3928" t="str">
        <f t="shared" si="272"/>
        <v>U55-4</v>
      </c>
      <c r="E3928" t="s">
        <v>4114</v>
      </c>
      <c r="F3928">
        <v>4</v>
      </c>
      <c r="G3928" t="s">
        <v>294</v>
      </c>
    </row>
    <row r="3929" spans="1:7" x14ac:dyDescent="0.25">
      <c r="A3929" t="str">
        <f t="shared" si="269"/>
        <v>U55-5</v>
      </c>
      <c r="B3929" t="str">
        <f t="shared" si="270"/>
        <v>GND</v>
      </c>
      <c r="C3929" t="str">
        <f t="shared" si="271"/>
        <v>U55-GND</v>
      </c>
      <c r="D3929" t="str">
        <f t="shared" si="272"/>
        <v>U55-5</v>
      </c>
      <c r="E3929" t="s">
        <v>4114</v>
      </c>
      <c r="F3929">
        <v>5</v>
      </c>
      <c r="G3929" t="s">
        <v>294</v>
      </c>
    </row>
    <row r="3930" spans="1:7" x14ac:dyDescent="0.25">
      <c r="A3930" t="str">
        <f t="shared" si="269"/>
        <v>U55-6</v>
      </c>
      <c r="B3930" t="str">
        <f t="shared" si="270"/>
        <v>GND</v>
      </c>
      <c r="C3930" t="str">
        <f t="shared" si="271"/>
        <v>U55-GND</v>
      </c>
      <c r="D3930" t="str">
        <f t="shared" si="272"/>
        <v>U55-6</v>
      </c>
      <c r="E3930" t="s">
        <v>4114</v>
      </c>
      <c r="F3930">
        <v>6</v>
      </c>
      <c r="G3930" t="s">
        <v>294</v>
      </c>
    </row>
    <row r="3931" spans="1:7" x14ac:dyDescent="0.25">
      <c r="A3931" t="str">
        <f t="shared" si="269"/>
        <v>U56-1</v>
      </c>
      <c r="B3931" t="str">
        <f t="shared" si="270"/>
        <v>I2C_SDA</v>
      </c>
      <c r="C3931" t="str">
        <f t="shared" si="271"/>
        <v>U56-I2C_SDA</v>
      </c>
      <c r="D3931" t="str">
        <f t="shared" si="272"/>
        <v>U56-1</v>
      </c>
      <c r="E3931" t="s">
        <v>4115</v>
      </c>
      <c r="F3931">
        <v>1</v>
      </c>
      <c r="G3931" t="s">
        <v>1265</v>
      </c>
    </row>
    <row r="3932" spans="1:7" x14ac:dyDescent="0.25">
      <c r="A3932" t="str">
        <f t="shared" si="269"/>
        <v>U56-2</v>
      </c>
      <c r="B3932" t="str">
        <f t="shared" si="270"/>
        <v>I2C_SCL</v>
      </c>
      <c r="C3932" t="str">
        <f t="shared" si="271"/>
        <v>U56-I2C_SCL</v>
      </c>
      <c r="D3932" t="str">
        <f t="shared" si="272"/>
        <v>U56-2</v>
      </c>
      <c r="E3932" t="s">
        <v>4115</v>
      </c>
      <c r="F3932">
        <v>2</v>
      </c>
      <c r="G3932" t="s">
        <v>1262</v>
      </c>
    </row>
    <row r="3933" spans="1:7" x14ac:dyDescent="0.25">
      <c r="A3933" t="str">
        <f t="shared" si="269"/>
        <v>U56-3</v>
      </c>
      <c r="B3933" t="str">
        <f t="shared" si="270"/>
        <v>TMP_ALERT</v>
      </c>
      <c r="C3933" t="str">
        <f t="shared" si="271"/>
        <v>U56-TMP_ALERT</v>
      </c>
      <c r="D3933" t="str">
        <f t="shared" si="272"/>
        <v>U56-3</v>
      </c>
      <c r="E3933" t="s">
        <v>4115</v>
      </c>
      <c r="F3933">
        <v>3</v>
      </c>
      <c r="G3933" t="s">
        <v>2073</v>
      </c>
    </row>
    <row r="3934" spans="1:7" x14ac:dyDescent="0.25">
      <c r="A3934" t="str">
        <f t="shared" si="269"/>
        <v>U56-4</v>
      </c>
      <c r="B3934" t="str">
        <f t="shared" si="270"/>
        <v>GND</v>
      </c>
      <c r="C3934" t="str">
        <f t="shared" si="271"/>
        <v>U56-GND</v>
      </c>
      <c r="D3934" t="str">
        <f t="shared" si="272"/>
        <v>U56-4</v>
      </c>
      <c r="E3934" t="s">
        <v>4115</v>
      </c>
      <c r="F3934">
        <v>4</v>
      </c>
      <c r="G3934" t="s">
        <v>294</v>
      </c>
    </row>
    <row r="3935" spans="1:7" x14ac:dyDescent="0.25">
      <c r="A3935" t="str">
        <f t="shared" si="269"/>
        <v>U56-5</v>
      </c>
      <c r="B3935" t="str">
        <f t="shared" si="270"/>
        <v>GND</v>
      </c>
      <c r="C3935" t="str">
        <f t="shared" si="271"/>
        <v>U56-GND</v>
      </c>
      <c r="D3935" t="str">
        <f t="shared" si="272"/>
        <v>U56-5</v>
      </c>
      <c r="E3935" t="s">
        <v>4115</v>
      </c>
      <c r="F3935">
        <v>5</v>
      </c>
      <c r="G3935" t="s">
        <v>294</v>
      </c>
    </row>
    <row r="3936" spans="1:7" x14ac:dyDescent="0.25">
      <c r="A3936" t="str">
        <f t="shared" si="269"/>
        <v>U56-6</v>
      </c>
      <c r="B3936" t="str">
        <f t="shared" si="270"/>
        <v>GND</v>
      </c>
      <c r="C3936" t="str">
        <f t="shared" si="271"/>
        <v>U56-GND</v>
      </c>
      <c r="D3936" t="str">
        <f t="shared" si="272"/>
        <v>U56-6</v>
      </c>
      <c r="E3936" t="s">
        <v>4115</v>
      </c>
      <c r="F3936">
        <v>6</v>
      </c>
      <c r="G3936" t="s">
        <v>294</v>
      </c>
    </row>
    <row r="3937" spans="1:7" x14ac:dyDescent="0.25">
      <c r="A3937" t="str">
        <f t="shared" si="269"/>
        <v>U56-7</v>
      </c>
      <c r="B3937" t="str">
        <f t="shared" si="270"/>
        <v>3.3V</v>
      </c>
      <c r="C3937" t="str">
        <f t="shared" si="271"/>
        <v>U56-3.3V</v>
      </c>
      <c r="D3937" t="str">
        <f t="shared" si="272"/>
        <v>U56-7</v>
      </c>
      <c r="E3937" t="s">
        <v>4115</v>
      </c>
      <c r="F3937">
        <v>7</v>
      </c>
      <c r="G3937" t="s">
        <v>358</v>
      </c>
    </row>
    <row r="3938" spans="1:7" x14ac:dyDescent="0.25">
      <c r="A3938" t="str">
        <f t="shared" si="269"/>
        <v>U56-8</v>
      </c>
      <c r="B3938" t="str">
        <f t="shared" si="270"/>
        <v>3.3V</v>
      </c>
      <c r="C3938" t="str">
        <f t="shared" si="271"/>
        <v>U56-3.3V</v>
      </c>
      <c r="D3938" t="str">
        <f t="shared" si="272"/>
        <v>U56-8</v>
      </c>
      <c r="E3938" t="s">
        <v>4115</v>
      </c>
      <c r="F3938">
        <v>8</v>
      </c>
      <c r="G3938" t="s">
        <v>358</v>
      </c>
    </row>
    <row r="3939" spans="1:7" x14ac:dyDescent="0.25">
      <c r="A3939" t="str">
        <f t="shared" si="269"/>
        <v>U57-1</v>
      </c>
      <c r="B3939" t="str">
        <f t="shared" si="270"/>
        <v>GND</v>
      </c>
      <c r="C3939" t="str">
        <f t="shared" si="271"/>
        <v>U57-GND</v>
      </c>
      <c r="D3939" t="str">
        <f t="shared" si="272"/>
        <v>U57-1</v>
      </c>
      <c r="E3939" t="s">
        <v>4116</v>
      </c>
      <c r="F3939">
        <v>1</v>
      </c>
      <c r="G3939" t="s">
        <v>294</v>
      </c>
    </row>
    <row r="3940" spans="1:7" x14ac:dyDescent="0.25">
      <c r="A3940" t="str">
        <f t="shared" si="269"/>
        <v>U57-2</v>
      </c>
      <c r="B3940" t="str">
        <f t="shared" si="270"/>
        <v>GND</v>
      </c>
      <c r="C3940" t="str">
        <f t="shared" si="271"/>
        <v>U57-GND</v>
      </c>
      <c r="D3940" t="str">
        <f t="shared" si="272"/>
        <v>U57-2</v>
      </c>
      <c r="E3940" t="s">
        <v>4116</v>
      </c>
      <c r="F3940">
        <v>2</v>
      </c>
      <c r="G3940" t="s">
        <v>294</v>
      </c>
    </row>
    <row r="3941" spans="1:7" x14ac:dyDescent="0.25">
      <c r="A3941" t="str">
        <f t="shared" si="269"/>
        <v>U57-3</v>
      </c>
      <c r="B3941" t="str">
        <f t="shared" si="270"/>
        <v>GND</v>
      </c>
      <c r="C3941" t="str">
        <f t="shared" si="271"/>
        <v>U57-GND</v>
      </c>
      <c r="D3941" t="str">
        <f t="shared" si="272"/>
        <v>U57-3</v>
      </c>
      <c r="E3941" t="s">
        <v>4116</v>
      </c>
      <c r="F3941">
        <v>3</v>
      </c>
      <c r="G3941" t="s">
        <v>294</v>
      </c>
    </row>
    <row r="3942" spans="1:7" x14ac:dyDescent="0.25">
      <c r="A3942" t="str">
        <f t="shared" si="269"/>
        <v>U57-4</v>
      </c>
      <c r="B3942" t="str">
        <f t="shared" si="270"/>
        <v>NetR354_2</v>
      </c>
      <c r="C3942" t="str">
        <f t="shared" si="271"/>
        <v>U57-NetR354_2</v>
      </c>
      <c r="D3942" t="str">
        <f t="shared" si="272"/>
        <v>U57-4</v>
      </c>
      <c r="E3942" t="s">
        <v>4116</v>
      </c>
      <c r="F3942">
        <v>4</v>
      </c>
      <c r="G3942" t="s">
        <v>1864</v>
      </c>
    </row>
    <row r="3943" spans="1:7" x14ac:dyDescent="0.25">
      <c r="A3943" t="str">
        <f t="shared" si="269"/>
        <v>U57-5</v>
      </c>
      <c r="B3943" t="str">
        <f t="shared" si="270"/>
        <v>FMC_I2C_SDA</v>
      </c>
      <c r="C3943" t="str">
        <f t="shared" si="271"/>
        <v>U57-FMC_I2C_SDA</v>
      </c>
      <c r="D3943" t="str">
        <f t="shared" si="272"/>
        <v>U57-5</v>
      </c>
      <c r="E3943" t="s">
        <v>4116</v>
      </c>
      <c r="F3943">
        <v>5</v>
      </c>
      <c r="G3943" t="s">
        <v>1027</v>
      </c>
    </row>
    <row r="3944" spans="1:7" x14ac:dyDescent="0.25">
      <c r="A3944" t="str">
        <f t="shared" si="269"/>
        <v>U57-6</v>
      </c>
      <c r="B3944" t="str">
        <f t="shared" si="270"/>
        <v>FMC_I2C_SCL</v>
      </c>
      <c r="C3944" t="str">
        <f t="shared" si="271"/>
        <v>U57-FMC_I2C_SCL</v>
      </c>
      <c r="D3944" t="str">
        <f t="shared" si="272"/>
        <v>U57-6</v>
      </c>
      <c r="E3944" t="s">
        <v>4116</v>
      </c>
      <c r="F3944">
        <v>6</v>
      </c>
      <c r="G3944" t="s">
        <v>1024</v>
      </c>
    </row>
    <row r="3945" spans="1:7" x14ac:dyDescent="0.25">
      <c r="A3945" t="str">
        <f t="shared" si="269"/>
        <v>U57-7</v>
      </c>
      <c r="B3945" t="str">
        <f t="shared" si="270"/>
        <v>NetR357_2</v>
      </c>
      <c r="C3945" t="str">
        <f t="shared" si="271"/>
        <v>U57-NetR357_2</v>
      </c>
      <c r="D3945" t="str">
        <f t="shared" si="272"/>
        <v>U57-7</v>
      </c>
      <c r="E3945" t="s">
        <v>4116</v>
      </c>
      <c r="F3945">
        <v>7</v>
      </c>
      <c r="G3945" t="s">
        <v>1865</v>
      </c>
    </row>
    <row r="3946" spans="1:7" x14ac:dyDescent="0.25">
      <c r="A3946" t="str">
        <f t="shared" si="269"/>
        <v>U57-8</v>
      </c>
      <c r="B3946" t="str">
        <f t="shared" si="270"/>
        <v>HDMI_I2C_SDA</v>
      </c>
      <c r="C3946" t="str">
        <f t="shared" si="271"/>
        <v>U57-HDMI_I2C_SDA</v>
      </c>
      <c r="D3946" t="str">
        <f t="shared" si="272"/>
        <v>U57-8</v>
      </c>
      <c r="E3946" t="s">
        <v>4116</v>
      </c>
      <c r="F3946">
        <v>8</v>
      </c>
      <c r="G3946" t="s">
        <v>1199</v>
      </c>
    </row>
    <row r="3947" spans="1:7" x14ac:dyDescent="0.25">
      <c r="A3947" t="str">
        <f t="shared" si="269"/>
        <v>U57-9</v>
      </c>
      <c r="B3947" t="str">
        <f t="shared" si="270"/>
        <v>HDMI_I2C_SCL</v>
      </c>
      <c r="C3947" t="str">
        <f t="shared" si="271"/>
        <v>U57-HDMI_I2C_SCL</v>
      </c>
      <c r="D3947" t="str">
        <f t="shared" si="272"/>
        <v>U57-9</v>
      </c>
      <c r="E3947" t="s">
        <v>4116</v>
      </c>
      <c r="F3947">
        <v>9</v>
      </c>
      <c r="G3947" t="s">
        <v>1196</v>
      </c>
    </row>
    <row r="3948" spans="1:7" x14ac:dyDescent="0.25">
      <c r="A3948" t="str">
        <f t="shared" si="269"/>
        <v>U57-10</v>
      </c>
      <c r="B3948" t="str">
        <f t="shared" si="270"/>
        <v>GND</v>
      </c>
      <c r="C3948" t="str">
        <f t="shared" si="271"/>
        <v>U57-GND</v>
      </c>
      <c r="D3948" t="str">
        <f t="shared" si="272"/>
        <v>U57-10</v>
      </c>
      <c r="E3948" t="s">
        <v>4116</v>
      </c>
      <c r="F3948">
        <v>10</v>
      </c>
      <c r="G3948" t="s">
        <v>294</v>
      </c>
    </row>
    <row r="3949" spans="1:7" x14ac:dyDescent="0.25">
      <c r="A3949" t="str">
        <f t="shared" si="269"/>
        <v>U57-11</v>
      </c>
      <c r="B3949" t="str">
        <f t="shared" si="270"/>
        <v>NetR358_2</v>
      </c>
      <c r="C3949" t="str">
        <f t="shared" si="271"/>
        <v>U57-NetR358_2</v>
      </c>
      <c r="D3949" t="str">
        <f t="shared" si="272"/>
        <v>U57-11</v>
      </c>
      <c r="E3949" t="s">
        <v>4116</v>
      </c>
      <c r="F3949">
        <v>11</v>
      </c>
      <c r="G3949" t="s">
        <v>1866</v>
      </c>
    </row>
    <row r="3950" spans="1:7" x14ac:dyDescent="0.25">
      <c r="A3950" t="str">
        <f t="shared" si="269"/>
        <v>U57-12</v>
      </c>
      <c r="B3950" t="str">
        <f t="shared" si="270"/>
        <v>SFPA_SDA</v>
      </c>
      <c r="C3950" t="str">
        <f t="shared" si="271"/>
        <v>U57-SFPA_SDA</v>
      </c>
      <c r="D3950" t="str">
        <f t="shared" si="272"/>
        <v>U57-12</v>
      </c>
      <c r="E3950" t="s">
        <v>4116</v>
      </c>
      <c r="F3950">
        <v>12</v>
      </c>
      <c r="G3950" t="s">
        <v>2039</v>
      </c>
    </row>
    <row r="3951" spans="1:7" x14ac:dyDescent="0.25">
      <c r="A3951" t="str">
        <f t="shared" si="269"/>
        <v>U57-13</v>
      </c>
      <c r="B3951" t="str">
        <f t="shared" si="270"/>
        <v>SFPA_SCL</v>
      </c>
      <c r="C3951" t="str">
        <f t="shared" si="271"/>
        <v>U57-SFPA_SCL</v>
      </c>
      <c r="D3951" t="str">
        <f t="shared" si="272"/>
        <v>U57-13</v>
      </c>
      <c r="E3951" t="s">
        <v>4116</v>
      </c>
      <c r="F3951">
        <v>13</v>
      </c>
      <c r="G3951" t="s">
        <v>2038</v>
      </c>
    </row>
    <row r="3952" spans="1:7" x14ac:dyDescent="0.25">
      <c r="A3952" t="str">
        <f t="shared" si="269"/>
        <v>U57-14</v>
      </c>
      <c r="B3952" t="str">
        <f t="shared" si="270"/>
        <v>NetR359_2</v>
      </c>
      <c r="C3952" t="str">
        <f t="shared" si="271"/>
        <v>U57-NetR359_2</v>
      </c>
      <c r="D3952" t="str">
        <f t="shared" si="272"/>
        <v>U57-14</v>
      </c>
      <c r="E3952" t="s">
        <v>4116</v>
      </c>
      <c r="F3952">
        <v>14</v>
      </c>
      <c r="G3952" t="s">
        <v>1867</v>
      </c>
    </row>
    <row r="3953" spans="1:7" x14ac:dyDescent="0.25">
      <c r="A3953" t="str">
        <f t="shared" si="269"/>
        <v>U57-15</v>
      </c>
      <c r="B3953" t="str">
        <f t="shared" si="270"/>
        <v>SFPB_SDA</v>
      </c>
      <c r="C3953" t="str">
        <f t="shared" si="271"/>
        <v>U57-SFPB_SDA</v>
      </c>
      <c r="D3953" t="str">
        <f t="shared" si="272"/>
        <v>U57-15</v>
      </c>
      <c r="E3953" t="s">
        <v>4116</v>
      </c>
      <c r="F3953">
        <v>15</v>
      </c>
      <c r="G3953" t="s">
        <v>2057</v>
      </c>
    </row>
    <row r="3954" spans="1:7" x14ac:dyDescent="0.25">
      <c r="A3954" t="str">
        <f t="shared" si="269"/>
        <v>U57-16</v>
      </c>
      <c r="B3954" t="str">
        <f t="shared" si="270"/>
        <v>SFPB_SCL</v>
      </c>
      <c r="C3954" t="str">
        <f t="shared" si="271"/>
        <v>U57-SFPB_SCL</v>
      </c>
      <c r="D3954" t="str">
        <f t="shared" si="272"/>
        <v>U57-16</v>
      </c>
      <c r="E3954" t="s">
        <v>4116</v>
      </c>
      <c r="F3954">
        <v>16</v>
      </c>
      <c r="G3954" t="s">
        <v>2056</v>
      </c>
    </row>
    <row r="3955" spans="1:7" x14ac:dyDescent="0.25">
      <c r="A3955" t="str">
        <f t="shared" si="269"/>
        <v>U57-17</v>
      </c>
      <c r="B3955" t="str">
        <f t="shared" si="270"/>
        <v>MUX_I2C_INT</v>
      </c>
      <c r="C3955" t="str">
        <f t="shared" si="271"/>
        <v>U57-MUX_I2C_INT</v>
      </c>
      <c r="D3955" t="str">
        <f t="shared" si="272"/>
        <v>U57-17</v>
      </c>
      <c r="E3955" t="s">
        <v>4116</v>
      </c>
      <c r="F3955">
        <v>17</v>
      </c>
      <c r="G3955" t="s">
        <v>1605</v>
      </c>
    </row>
    <row r="3956" spans="1:7" x14ac:dyDescent="0.25">
      <c r="A3956" t="str">
        <f t="shared" si="269"/>
        <v>U57-18</v>
      </c>
      <c r="B3956" t="str">
        <f t="shared" si="270"/>
        <v>MUX_I2C_SCL</v>
      </c>
      <c r="C3956" t="str">
        <f t="shared" si="271"/>
        <v>U57-MUX_I2C_SCL</v>
      </c>
      <c r="D3956" t="str">
        <f t="shared" si="272"/>
        <v>U57-18</v>
      </c>
      <c r="E3956" t="s">
        <v>4116</v>
      </c>
      <c r="F3956">
        <v>18</v>
      </c>
      <c r="G3956" t="s">
        <v>1607</v>
      </c>
    </row>
    <row r="3957" spans="1:7" x14ac:dyDescent="0.25">
      <c r="A3957" t="str">
        <f t="shared" si="269"/>
        <v>U57-19</v>
      </c>
      <c r="B3957" t="str">
        <f t="shared" si="270"/>
        <v>MUX_I2C_SDA</v>
      </c>
      <c r="C3957" t="str">
        <f t="shared" si="271"/>
        <v>U57-MUX_I2C_SDA</v>
      </c>
      <c r="D3957" t="str">
        <f t="shared" si="272"/>
        <v>U57-19</v>
      </c>
      <c r="E3957" t="s">
        <v>4116</v>
      </c>
      <c r="F3957">
        <v>19</v>
      </c>
      <c r="G3957" t="s">
        <v>1609</v>
      </c>
    </row>
    <row r="3958" spans="1:7" x14ac:dyDescent="0.25">
      <c r="A3958" t="str">
        <f t="shared" si="269"/>
        <v>U57-20</v>
      </c>
      <c r="B3958" t="str">
        <f t="shared" si="270"/>
        <v>1.8V</v>
      </c>
      <c r="C3958" t="str">
        <f t="shared" si="271"/>
        <v>U57-1.8V</v>
      </c>
      <c r="D3958" t="str">
        <f t="shared" si="272"/>
        <v>U57-20</v>
      </c>
      <c r="E3958" t="s">
        <v>4116</v>
      </c>
      <c r="F3958">
        <v>20</v>
      </c>
      <c r="G3958" t="s">
        <v>317</v>
      </c>
    </row>
    <row r="3959" spans="1:7" x14ac:dyDescent="0.25">
      <c r="A3959" t="str">
        <f t="shared" si="269"/>
        <v>U58-1</v>
      </c>
      <c r="B3959" t="str">
        <f t="shared" si="270"/>
        <v>3.3V</v>
      </c>
      <c r="C3959" t="str">
        <f t="shared" si="271"/>
        <v>U58-3.3V</v>
      </c>
      <c r="D3959" t="str">
        <f t="shared" si="272"/>
        <v>U58-1</v>
      </c>
      <c r="E3959" t="s">
        <v>4117</v>
      </c>
      <c r="F3959">
        <v>1</v>
      </c>
      <c r="G3959" t="s">
        <v>358</v>
      </c>
    </row>
    <row r="3960" spans="1:7" x14ac:dyDescent="0.25">
      <c r="A3960" t="str">
        <f t="shared" si="269"/>
        <v>U58-2</v>
      </c>
      <c r="B3960" t="str">
        <f t="shared" si="270"/>
        <v>GND</v>
      </c>
      <c r="C3960" t="str">
        <f t="shared" si="271"/>
        <v>U58-GND</v>
      </c>
      <c r="D3960" t="str">
        <f t="shared" si="272"/>
        <v>U58-2</v>
      </c>
      <c r="E3960" t="s">
        <v>4117</v>
      </c>
      <c r="F3960">
        <v>2</v>
      </c>
      <c r="G3960" t="s">
        <v>294</v>
      </c>
    </row>
    <row r="3961" spans="1:7" x14ac:dyDescent="0.25">
      <c r="A3961" t="str">
        <f t="shared" si="269"/>
        <v>U58-3</v>
      </c>
      <c r="B3961" t="str">
        <f t="shared" si="270"/>
        <v>SFPA_LOS</v>
      </c>
      <c r="C3961" t="str">
        <f t="shared" si="271"/>
        <v>U58-SFPA_LOS</v>
      </c>
      <c r="D3961" t="str">
        <f t="shared" si="272"/>
        <v>U58-3</v>
      </c>
      <c r="E3961" t="s">
        <v>4117</v>
      </c>
      <c r="F3961">
        <v>3</v>
      </c>
      <c r="G3961" t="s">
        <v>2030</v>
      </c>
    </row>
    <row r="3962" spans="1:7" x14ac:dyDescent="0.25">
      <c r="A3962" t="str">
        <f t="shared" si="269"/>
        <v>U58-4</v>
      </c>
      <c r="B3962" t="str">
        <f t="shared" si="270"/>
        <v>SFPA_RS1</v>
      </c>
      <c r="C3962" t="str">
        <f t="shared" si="271"/>
        <v>U58-SFPA_RS1</v>
      </c>
      <c r="D3962" t="str">
        <f t="shared" si="272"/>
        <v>U58-4</v>
      </c>
      <c r="E3962" t="s">
        <v>4117</v>
      </c>
      <c r="F3962">
        <v>4</v>
      </c>
      <c r="G3962" t="s">
        <v>2037</v>
      </c>
    </row>
    <row r="3963" spans="1:7" x14ac:dyDescent="0.25">
      <c r="A3963" t="str">
        <f t="shared" si="269"/>
        <v>U58-5</v>
      </c>
      <c r="B3963" t="str">
        <f t="shared" si="270"/>
        <v>SFPB_LOS</v>
      </c>
      <c r="C3963" t="str">
        <f t="shared" si="271"/>
        <v>U58-SFPB_LOS</v>
      </c>
      <c r="D3963" t="str">
        <f t="shared" si="272"/>
        <v>U58-5</v>
      </c>
      <c r="E3963" t="s">
        <v>4117</v>
      </c>
      <c r="F3963">
        <v>5</v>
      </c>
      <c r="G3963" t="s">
        <v>2050</v>
      </c>
    </row>
    <row r="3964" spans="1:7" x14ac:dyDescent="0.25">
      <c r="A3964" t="str">
        <f t="shared" si="269"/>
        <v>U58-6</v>
      </c>
      <c r="B3964" t="str">
        <f t="shared" si="270"/>
        <v>SFPB_RS1</v>
      </c>
      <c r="C3964" t="str">
        <f t="shared" si="271"/>
        <v>U58-SFPB_RS1</v>
      </c>
      <c r="D3964" t="str">
        <f t="shared" si="272"/>
        <v>U58-6</v>
      </c>
      <c r="E3964" t="s">
        <v>4117</v>
      </c>
      <c r="F3964">
        <v>6</v>
      </c>
      <c r="G3964" t="s">
        <v>2055</v>
      </c>
    </row>
    <row r="3965" spans="1:7" x14ac:dyDescent="0.25">
      <c r="A3965" t="str">
        <f t="shared" si="269"/>
        <v>U58-7</v>
      </c>
      <c r="B3965" t="str">
        <f t="shared" si="270"/>
        <v>3.3V</v>
      </c>
      <c r="C3965" t="str">
        <f t="shared" si="271"/>
        <v>U58-3.3V</v>
      </c>
      <c r="D3965" t="str">
        <f t="shared" si="272"/>
        <v>U58-7</v>
      </c>
      <c r="E3965" t="s">
        <v>4117</v>
      </c>
      <c r="F3965">
        <v>7</v>
      </c>
      <c r="G3965" t="s">
        <v>358</v>
      </c>
    </row>
    <row r="3966" spans="1:7" x14ac:dyDescent="0.25">
      <c r="A3966" t="str">
        <f t="shared" si="269"/>
        <v>U58-8</v>
      </c>
      <c r="B3966" t="str">
        <f t="shared" si="270"/>
        <v>GND</v>
      </c>
      <c r="C3966" t="str">
        <f t="shared" si="271"/>
        <v>U58-GND</v>
      </c>
      <c r="D3966" t="str">
        <f t="shared" si="272"/>
        <v>U58-8</v>
      </c>
      <c r="E3966" t="s">
        <v>4117</v>
      </c>
      <c r="F3966">
        <v>8</v>
      </c>
      <c r="G3966" t="s">
        <v>294</v>
      </c>
    </row>
    <row r="3967" spans="1:7" x14ac:dyDescent="0.25">
      <c r="A3967" t="str">
        <f t="shared" si="269"/>
        <v>U58-9</v>
      </c>
      <c r="B3967" t="str">
        <f t="shared" si="270"/>
        <v>GND</v>
      </c>
      <c r="C3967" t="str">
        <f t="shared" si="271"/>
        <v>U58-GND</v>
      </c>
      <c r="D3967" t="str">
        <f t="shared" si="272"/>
        <v>U58-9</v>
      </c>
      <c r="E3967" t="s">
        <v>4117</v>
      </c>
      <c r="F3967">
        <v>9</v>
      </c>
      <c r="G3967" t="s">
        <v>294</v>
      </c>
    </row>
    <row r="3968" spans="1:7" x14ac:dyDescent="0.25">
      <c r="A3968" t="str">
        <f t="shared" si="269"/>
        <v>U58-10</v>
      </c>
      <c r="B3968" t="str">
        <f t="shared" si="270"/>
        <v>GND</v>
      </c>
      <c r="C3968" t="str">
        <f t="shared" si="271"/>
        <v>U58-GND</v>
      </c>
      <c r="D3968" t="str">
        <f t="shared" si="272"/>
        <v>U58-10</v>
      </c>
      <c r="E3968" t="s">
        <v>4117</v>
      </c>
      <c r="F3968">
        <v>10</v>
      </c>
      <c r="G3968" t="s">
        <v>294</v>
      </c>
    </row>
    <row r="3969" spans="1:7" x14ac:dyDescent="0.25">
      <c r="A3969" t="str">
        <f t="shared" si="269"/>
        <v>U58-11</v>
      </c>
      <c r="B3969" t="str">
        <f t="shared" si="270"/>
        <v>SFPB_T_RS1</v>
      </c>
      <c r="C3969" t="str">
        <f t="shared" si="271"/>
        <v>U58-SFPB_T_RS1</v>
      </c>
      <c r="D3969" t="str">
        <f t="shared" si="272"/>
        <v>U58-11</v>
      </c>
      <c r="E3969" t="s">
        <v>4117</v>
      </c>
      <c r="F3969">
        <v>11</v>
      </c>
      <c r="G3969" t="s">
        <v>2065</v>
      </c>
    </row>
    <row r="3970" spans="1:7" x14ac:dyDescent="0.25">
      <c r="A3970" t="str">
        <f t="shared" si="269"/>
        <v>U58-12</v>
      </c>
      <c r="B3970" t="str">
        <f t="shared" si="270"/>
        <v>SFPB_T_LOS</v>
      </c>
      <c r="C3970" t="str">
        <f t="shared" si="271"/>
        <v>U58-SFPB_T_LOS</v>
      </c>
      <c r="D3970" t="str">
        <f t="shared" si="272"/>
        <v>U58-12</v>
      </c>
      <c r="E3970" t="s">
        <v>4117</v>
      </c>
      <c r="F3970">
        <v>12</v>
      </c>
      <c r="G3970" t="s">
        <v>2062</v>
      </c>
    </row>
    <row r="3971" spans="1:7" x14ac:dyDescent="0.25">
      <c r="A3971" t="str">
        <f t="shared" si="269"/>
        <v>U58-13</v>
      </c>
      <c r="B3971" t="str">
        <f t="shared" si="270"/>
        <v>SFPA_T_RS1</v>
      </c>
      <c r="C3971" t="str">
        <f t="shared" si="271"/>
        <v>U58-SFPA_T_RS1</v>
      </c>
      <c r="D3971" t="str">
        <f t="shared" si="272"/>
        <v>U58-13</v>
      </c>
      <c r="E3971" t="s">
        <v>4117</v>
      </c>
      <c r="F3971">
        <v>13</v>
      </c>
      <c r="G3971" t="s">
        <v>2047</v>
      </c>
    </row>
    <row r="3972" spans="1:7" x14ac:dyDescent="0.25">
      <c r="A3972" t="str">
        <f t="shared" si="269"/>
        <v>U58-14</v>
      </c>
      <c r="B3972" t="str">
        <f t="shared" si="270"/>
        <v>SFPA_T_LOS</v>
      </c>
      <c r="C3972" t="str">
        <f t="shared" si="271"/>
        <v>U58-SFPA_T_LOS</v>
      </c>
      <c r="D3972" t="str">
        <f t="shared" si="272"/>
        <v>U58-14</v>
      </c>
      <c r="E3972" t="s">
        <v>4117</v>
      </c>
      <c r="F3972">
        <v>14</v>
      </c>
      <c r="G3972" t="s">
        <v>2044</v>
      </c>
    </row>
    <row r="3973" spans="1:7" x14ac:dyDescent="0.25">
      <c r="A3973" t="str">
        <f t="shared" si="269"/>
        <v>U58-15</v>
      </c>
      <c r="B3973" t="str">
        <f t="shared" si="270"/>
        <v>VIO_CRUVI</v>
      </c>
      <c r="C3973" t="str">
        <f t="shared" si="271"/>
        <v>U58-VIO_CRUVI</v>
      </c>
      <c r="D3973" t="str">
        <f t="shared" si="272"/>
        <v>U58-15</v>
      </c>
      <c r="E3973" t="s">
        <v>4117</v>
      </c>
      <c r="F3973">
        <v>15</v>
      </c>
      <c r="G3973" t="s">
        <v>1877</v>
      </c>
    </row>
    <row r="3974" spans="1:7" x14ac:dyDescent="0.25">
      <c r="A3974" t="str">
        <f t="shared" ref="A3974:A4037" si="273">$E3974&amp;"-"&amp;$F3974</f>
        <v>U58-16</v>
      </c>
      <c r="B3974" t="str">
        <f t="shared" ref="B3974:B4037" si="274">IF(OR(E3974=$A$2,E3974=$B$2,E3974=$C$2,E3974=$D$2),"--",G3974)</f>
        <v>3.3V</v>
      </c>
      <c r="C3974" t="str">
        <f t="shared" ref="C3974:C4037" si="275">$E3974&amp;"-"&amp;$G3974</f>
        <v>U58-3.3V</v>
      </c>
      <c r="D3974" t="str">
        <f t="shared" ref="D3974:D4037" si="276">A3974</f>
        <v>U58-16</v>
      </c>
      <c r="E3974" t="s">
        <v>4117</v>
      </c>
      <c r="F3974">
        <v>16</v>
      </c>
      <c r="G3974" t="s">
        <v>358</v>
      </c>
    </row>
    <row r="3975" spans="1:7" x14ac:dyDescent="0.25">
      <c r="A3975" t="str">
        <f t="shared" si="273"/>
        <v>U58-17</v>
      </c>
      <c r="B3975" t="str">
        <f t="shared" si="274"/>
        <v>GND</v>
      </c>
      <c r="C3975" t="str">
        <f t="shared" si="275"/>
        <v>U58-GND</v>
      </c>
      <c r="D3975" t="str">
        <f t="shared" si="276"/>
        <v>U58-17</v>
      </c>
      <c r="E3975" t="s">
        <v>4117</v>
      </c>
      <c r="F3975">
        <v>17</v>
      </c>
      <c r="G3975" t="s">
        <v>294</v>
      </c>
    </row>
    <row r="3976" spans="1:7" x14ac:dyDescent="0.25">
      <c r="A3976" t="str">
        <f t="shared" si="273"/>
        <v>U59-1</v>
      </c>
      <c r="B3976" t="str">
        <f t="shared" si="274"/>
        <v>3.3V</v>
      </c>
      <c r="C3976" t="str">
        <f t="shared" si="275"/>
        <v>U59-3.3V</v>
      </c>
      <c r="D3976" t="str">
        <f t="shared" si="276"/>
        <v>U59-1</v>
      </c>
      <c r="E3976" t="s">
        <v>4118</v>
      </c>
      <c r="F3976">
        <v>1</v>
      </c>
      <c r="G3976" t="s">
        <v>358</v>
      </c>
    </row>
    <row r="3977" spans="1:7" x14ac:dyDescent="0.25">
      <c r="A3977" t="str">
        <f t="shared" si="273"/>
        <v>U59-2</v>
      </c>
      <c r="B3977" t="str">
        <f t="shared" si="274"/>
        <v>GND</v>
      </c>
      <c r="C3977" t="str">
        <f t="shared" si="275"/>
        <v>U59-GND</v>
      </c>
      <c r="D3977" t="str">
        <f t="shared" si="276"/>
        <v>U59-2</v>
      </c>
      <c r="E3977" t="s">
        <v>4118</v>
      </c>
      <c r="F3977">
        <v>2</v>
      </c>
      <c r="G3977" t="s">
        <v>294</v>
      </c>
    </row>
    <row r="3978" spans="1:7" x14ac:dyDescent="0.25">
      <c r="A3978" t="str">
        <f t="shared" si="273"/>
        <v>U59-3</v>
      </c>
      <c r="B3978" t="str">
        <f t="shared" si="274"/>
        <v>SFPB_TX_FAULT</v>
      </c>
      <c r="C3978" t="str">
        <f t="shared" si="275"/>
        <v>U59-SFPB_TX_FAULT</v>
      </c>
      <c r="D3978" t="str">
        <f t="shared" si="276"/>
        <v>U59-3</v>
      </c>
      <c r="E3978" t="s">
        <v>4118</v>
      </c>
      <c r="F3978">
        <v>3</v>
      </c>
      <c r="G3978" t="s">
        <v>2061</v>
      </c>
    </row>
    <row r="3979" spans="1:7" x14ac:dyDescent="0.25">
      <c r="A3979" t="str">
        <f t="shared" si="273"/>
        <v>U59-4</v>
      </c>
      <c r="B3979" t="str">
        <f t="shared" si="274"/>
        <v>SFPB_TX_DIS</v>
      </c>
      <c r="C3979" t="str">
        <f t="shared" si="275"/>
        <v>U59-SFPB_TX_DIS</v>
      </c>
      <c r="D3979" t="str">
        <f t="shared" si="276"/>
        <v>U59-4</v>
      </c>
      <c r="E3979" t="s">
        <v>4118</v>
      </c>
      <c r="F3979">
        <v>4</v>
      </c>
      <c r="G3979" t="s">
        <v>2060</v>
      </c>
    </row>
    <row r="3980" spans="1:7" x14ac:dyDescent="0.25">
      <c r="A3980" t="str">
        <f t="shared" si="273"/>
        <v>U59-5</v>
      </c>
      <c r="B3980" t="str">
        <f t="shared" si="274"/>
        <v>SFPB_M-DEF0</v>
      </c>
      <c r="C3980" t="str">
        <f t="shared" si="275"/>
        <v>U59-SFPB_M-DEF0</v>
      </c>
      <c r="D3980" t="str">
        <f t="shared" si="276"/>
        <v>U59-5</v>
      </c>
      <c r="E3980" t="s">
        <v>4118</v>
      </c>
      <c r="F3980">
        <v>5</v>
      </c>
      <c r="G3980" t="s">
        <v>2051</v>
      </c>
    </row>
    <row r="3981" spans="1:7" x14ac:dyDescent="0.25">
      <c r="A3981" t="str">
        <f t="shared" si="273"/>
        <v>U59-6</v>
      </c>
      <c r="B3981" t="str">
        <f t="shared" si="274"/>
        <v>SFPB_RS0</v>
      </c>
      <c r="C3981" t="str">
        <f t="shared" si="275"/>
        <v>U59-SFPB_RS0</v>
      </c>
      <c r="D3981" t="str">
        <f t="shared" si="276"/>
        <v>U59-6</v>
      </c>
      <c r="E3981" t="s">
        <v>4118</v>
      </c>
      <c r="F3981">
        <v>6</v>
      </c>
      <c r="G3981" t="s">
        <v>2054</v>
      </c>
    </row>
    <row r="3982" spans="1:7" x14ac:dyDescent="0.25">
      <c r="A3982" t="str">
        <f t="shared" si="273"/>
        <v>U59-7</v>
      </c>
      <c r="B3982" t="str">
        <f t="shared" si="274"/>
        <v>3.3V</v>
      </c>
      <c r="C3982" t="str">
        <f t="shared" si="275"/>
        <v>U59-3.3V</v>
      </c>
      <c r="D3982" t="str">
        <f t="shared" si="276"/>
        <v>U59-7</v>
      </c>
      <c r="E3982" t="s">
        <v>4118</v>
      </c>
      <c r="F3982">
        <v>7</v>
      </c>
      <c r="G3982" t="s">
        <v>358</v>
      </c>
    </row>
    <row r="3983" spans="1:7" x14ac:dyDescent="0.25">
      <c r="A3983" t="str">
        <f t="shared" si="273"/>
        <v>U59-8</v>
      </c>
      <c r="B3983" t="str">
        <f t="shared" si="274"/>
        <v>GND</v>
      </c>
      <c r="C3983" t="str">
        <f t="shared" si="275"/>
        <v>U59-GND</v>
      </c>
      <c r="D3983" t="str">
        <f t="shared" si="276"/>
        <v>U59-8</v>
      </c>
      <c r="E3983" t="s">
        <v>4118</v>
      </c>
      <c r="F3983">
        <v>8</v>
      </c>
      <c r="G3983" t="s">
        <v>294</v>
      </c>
    </row>
    <row r="3984" spans="1:7" x14ac:dyDescent="0.25">
      <c r="A3984" t="str">
        <f t="shared" si="273"/>
        <v>U59-9</v>
      </c>
      <c r="B3984" t="str">
        <f t="shared" si="274"/>
        <v>GND</v>
      </c>
      <c r="C3984" t="str">
        <f t="shared" si="275"/>
        <v>U59-GND</v>
      </c>
      <c r="D3984" t="str">
        <f t="shared" si="276"/>
        <v>U59-9</v>
      </c>
      <c r="E3984" t="s">
        <v>4118</v>
      </c>
      <c r="F3984">
        <v>9</v>
      </c>
      <c r="G3984" t="s">
        <v>294</v>
      </c>
    </row>
    <row r="3985" spans="1:7" x14ac:dyDescent="0.25">
      <c r="A3985" t="str">
        <f t="shared" si="273"/>
        <v>U59-10</v>
      </c>
      <c r="B3985" t="str">
        <f t="shared" si="274"/>
        <v>GND</v>
      </c>
      <c r="C3985" t="str">
        <f t="shared" si="275"/>
        <v>U59-GND</v>
      </c>
      <c r="D3985" t="str">
        <f t="shared" si="276"/>
        <v>U59-10</v>
      </c>
      <c r="E3985" t="s">
        <v>4118</v>
      </c>
      <c r="F3985">
        <v>10</v>
      </c>
      <c r="G3985" t="s">
        <v>294</v>
      </c>
    </row>
    <row r="3986" spans="1:7" x14ac:dyDescent="0.25">
      <c r="A3986" t="str">
        <f t="shared" si="273"/>
        <v>U59-11</v>
      </c>
      <c r="B3986" t="str">
        <f t="shared" si="274"/>
        <v>SFPB_T_RS0</v>
      </c>
      <c r="C3986" t="str">
        <f t="shared" si="275"/>
        <v>U59-SFPB_T_RS0</v>
      </c>
      <c r="D3986" t="str">
        <f t="shared" si="276"/>
        <v>U59-11</v>
      </c>
      <c r="E3986" t="s">
        <v>4118</v>
      </c>
      <c r="F3986">
        <v>11</v>
      </c>
      <c r="G3986" t="s">
        <v>2064</v>
      </c>
    </row>
    <row r="3987" spans="1:7" x14ac:dyDescent="0.25">
      <c r="A3987" t="str">
        <f t="shared" si="273"/>
        <v>U59-12</v>
      </c>
      <c r="B3987" t="str">
        <f t="shared" si="274"/>
        <v>SFPB_T_M-DEF0</v>
      </c>
      <c r="C3987" t="str">
        <f t="shared" si="275"/>
        <v>U59-SFPB_T_M-DEF0</v>
      </c>
      <c r="D3987" t="str">
        <f t="shared" si="276"/>
        <v>U59-12</v>
      </c>
      <c r="E3987" t="s">
        <v>4118</v>
      </c>
      <c r="F3987">
        <v>12</v>
      </c>
      <c r="G3987" t="s">
        <v>2063</v>
      </c>
    </row>
    <row r="3988" spans="1:7" x14ac:dyDescent="0.25">
      <c r="A3988" t="str">
        <f t="shared" si="273"/>
        <v>U59-13</v>
      </c>
      <c r="B3988" t="str">
        <f t="shared" si="274"/>
        <v>SFPB_T_TX_DIS</v>
      </c>
      <c r="C3988" t="str">
        <f t="shared" si="275"/>
        <v>U59-SFPB_T_TX_DIS</v>
      </c>
      <c r="D3988" t="str">
        <f t="shared" si="276"/>
        <v>U59-13</v>
      </c>
      <c r="E3988" t="s">
        <v>4118</v>
      </c>
      <c r="F3988">
        <v>13</v>
      </c>
      <c r="G3988" t="s">
        <v>2066</v>
      </c>
    </row>
    <row r="3989" spans="1:7" x14ac:dyDescent="0.25">
      <c r="A3989" t="str">
        <f t="shared" si="273"/>
        <v>U59-14</v>
      </c>
      <c r="B3989" t="str">
        <f t="shared" si="274"/>
        <v>SFPB_T_TX_FAULT</v>
      </c>
      <c r="C3989" t="str">
        <f t="shared" si="275"/>
        <v>U59-SFPB_T_TX_FAULT</v>
      </c>
      <c r="D3989" t="str">
        <f t="shared" si="276"/>
        <v>U59-14</v>
      </c>
      <c r="E3989" t="s">
        <v>4118</v>
      </c>
      <c r="F3989">
        <v>14</v>
      </c>
      <c r="G3989" t="s">
        <v>2067</v>
      </c>
    </row>
    <row r="3990" spans="1:7" x14ac:dyDescent="0.25">
      <c r="A3990" t="str">
        <f t="shared" si="273"/>
        <v>U59-15</v>
      </c>
      <c r="B3990" t="str">
        <f t="shared" si="274"/>
        <v>VIO_CRUVI</v>
      </c>
      <c r="C3990" t="str">
        <f t="shared" si="275"/>
        <v>U59-VIO_CRUVI</v>
      </c>
      <c r="D3990" t="str">
        <f t="shared" si="276"/>
        <v>U59-15</v>
      </c>
      <c r="E3990" t="s">
        <v>4118</v>
      </c>
      <c r="F3990">
        <v>15</v>
      </c>
      <c r="G3990" t="s">
        <v>1877</v>
      </c>
    </row>
    <row r="3991" spans="1:7" x14ac:dyDescent="0.25">
      <c r="A3991" t="str">
        <f t="shared" si="273"/>
        <v>U59-16</v>
      </c>
      <c r="B3991" t="str">
        <f t="shared" si="274"/>
        <v>3.3V</v>
      </c>
      <c r="C3991" t="str">
        <f t="shared" si="275"/>
        <v>U59-3.3V</v>
      </c>
      <c r="D3991" t="str">
        <f t="shared" si="276"/>
        <v>U59-16</v>
      </c>
      <c r="E3991" t="s">
        <v>4118</v>
      </c>
      <c r="F3991">
        <v>16</v>
      </c>
      <c r="G3991" t="s">
        <v>358</v>
      </c>
    </row>
    <row r="3992" spans="1:7" x14ac:dyDescent="0.25">
      <c r="A3992" t="str">
        <f t="shared" si="273"/>
        <v>U59-17</v>
      </c>
      <c r="B3992" t="str">
        <f t="shared" si="274"/>
        <v>GND</v>
      </c>
      <c r="C3992" t="str">
        <f t="shared" si="275"/>
        <v>U59-GND</v>
      </c>
      <c r="D3992" t="str">
        <f t="shared" si="276"/>
        <v>U59-17</v>
      </c>
      <c r="E3992" t="s">
        <v>4118</v>
      </c>
      <c r="F3992">
        <v>17</v>
      </c>
      <c r="G3992" t="s">
        <v>294</v>
      </c>
    </row>
    <row r="3993" spans="1:7" x14ac:dyDescent="0.25">
      <c r="A3993" t="str">
        <f t="shared" si="273"/>
        <v>C1-1</v>
      </c>
      <c r="B3993" t="str">
        <f t="shared" si="274"/>
        <v>3.3V</v>
      </c>
      <c r="C3993" t="str">
        <f t="shared" si="275"/>
        <v>C1-3.3V</v>
      </c>
      <c r="D3993" t="str">
        <f t="shared" si="276"/>
        <v>C1-1</v>
      </c>
      <c r="E3993" t="s">
        <v>459</v>
      </c>
      <c r="F3993">
        <v>1</v>
      </c>
      <c r="G3993" t="s">
        <v>358</v>
      </c>
    </row>
    <row r="3994" spans="1:7" x14ac:dyDescent="0.25">
      <c r="A3994" t="str">
        <f t="shared" si="273"/>
        <v>C1-2</v>
      </c>
      <c r="B3994" t="str">
        <f t="shared" si="274"/>
        <v>GND</v>
      </c>
      <c r="C3994" t="str">
        <f t="shared" si="275"/>
        <v>C1-GND</v>
      </c>
      <c r="D3994" t="str">
        <f t="shared" si="276"/>
        <v>C1-2</v>
      </c>
      <c r="E3994" t="s">
        <v>459</v>
      </c>
      <c r="F3994">
        <v>2</v>
      </c>
      <c r="G3994" t="s">
        <v>294</v>
      </c>
    </row>
    <row r="3995" spans="1:7" x14ac:dyDescent="0.25">
      <c r="A3995" t="str">
        <f t="shared" si="273"/>
        <v>C2-1</v>
      </c>
      <c r="B3995" t="str">
        <f t="shared" si="274"/>
        <v>3.3V</v>
      </c>
      <c r="C3995" t="str">
        <f t="shared" si="275"/>
        <v>C2-3.3V</v>
      </c>
      <c r="D3995" t="str">
        <f t="shared" si="276"/>
        <v>C2-1</v>
      </c>
      <c r="E3995" t="s">
        <v>461</v>
      </c>
      <c r="F3995">
        <v>1</v>
      </c>
      <c r="G3995" t="s">
        <v>358</v>
      </c>
    </row>
    <row r="3996" spans="1:7" x14ac:dyDescent="0.25">
      <c r="A3996" t="str">
        <f t="shared" si="273"/>
        <v>C2-2</v>
      </c>
      <c r="B3996" t="str">
        <f t="shared" si="274"/>
        <v>GND</v>
      </c>
      <c r="C3996" t="str">
        <f t="shared" si="275"/>
        <v>C2-GND</v>
      </c>
      <c r="D3996" t="str">
        <f t="shared" si="276"/>
        <v>C2-2</v>
      </c>
      <c r="E3996" t="s">
        <v>461</v>
      </c>
      <c r="F3996">
        <v>2</v>
      </c>
      <c r="G3996" t="s">
        <v>294</v>
      </c>
    </row>
    <row r="3997" spans="1:7" x14ac:dyDescent="0.25">
      <c r="A3997" t="str">
        <f t="shared" si="273"/>
        <v>C3-1</v>
      </c>
      <c r="B3997" t="str">
        <f t="shared" si="274"/>
        <v>NetC3_1</v>
      </c>
      <c r="C3997" t="str">
        <f t="shared" si="275"/>
        <v>C3-NetC3_1</v>
      </c>
      <c r="D3997" t="str">
        <f t="shared" si="276"/>
        <v>C3-1</v>
      </c>
      <c r="E3997" t="s">
        <v>463</v>
      </c>
      <c r="F3997">
        <v>1</v>
      </c>
      <c r="G3997" t="s">
        <v>1712</v>
      </c>
    </row>
    <row r="3998" spans="1:7" x14ac:dyDescent="0.25">
      <c r="A3998" t="str">
        <f t="shared" si="273"/>
        <v>C3-2</v>
      </c>
      <c r="B3998" t="str">
        <f t="shared" si="274"/>
        <v>GND</v>
      </c>
      <c r="C3998" t="str">
        <f t="shared" si="275"/>
        <v>C3-GND</v>
      </c>
      <c r="D3998" t="str">
        <f t="shared" si="276"/>
        <v>C3-2</v>
      </c>
      <c r="E3998" t="s">
        <v>463</v>
      </c>
      <c r="F3998">
        <v>2</v>
      </c>
      <c r="G3998" t="s">
        <v>294</v>
      </c>
    </row>
    <row r="3999" spans="1:7" x14ac:dyDescent="0.25">
      <c r="A3999" t="str">
        <f t="shared" si="273"/>
        <v>C4-1</v>
      </c>
      <c r="B3999" t="str">
        <f t="shared" si="274"/>
        <v>NetC3_1</v>
      </c>
      <c r="C3999" t="str">
        <f t="shared" si="275"/>
        <v>C4-NetC3_1</v>
      </c>
      <c r="D3999" t="str">
        <f t="shared" si="276"/>
        <v>C4-1</v>
      </c>
      <c r="E3999" t="s">
        <v>465</v>
      </c>
      <c r="F3999">
        <v>1</v>
      </c>
      <c r="G3999" t="s">
        <v>1712</v>
      </c>
    </row>
    <row r="4000" spans="1:7" x14ac:dyDescent="0.25">
      <c r="A4000" t="str">
        <f t="shared" si="273"/>
        <v>C4-2</v>
      </c>
      <c r="B4000" t="str">
        <f t="shared" si="274"/>
        <v>GND</v>
      </c>
      <c r="C4000" t="str">
        <f t="shared" si="275"/>
        <v>C4-GND</v>
      </c>
      <c r="D4000" t="str">
        <f t="shared" si="276"/>
        <v>C4-2</v>
      </c>
      <c r="E4000" t="s">
        <v>465</v>
      </c>
      <c r="F4000">
        <v>2</v>
      </c>
      <c r="G4000" t="s">
        <v>294</v>
      </c>
    </row>
    <row r="4001" spans="1:7" x14ac:dyDescent="0.25">
      <c r="A4001" t="str">
        <f t="shared" si="273"/>
        <v>C5-1</v>
      </c>
      <c r="B4001" t="str">
        <f t="shared" si="274"/>
        <v>NetC3_1</v>
      </c>
      <c r="C4001" t="str">
        <f t="shared" si="275"/>
        <v>C5-NetC3_1</v>
      </c>
      <c r="D4001" t="str">
        <f t="shared" si="276"/>
        <v>C5-1</v>
      </c>
      <c r="E4001" t="s">
        <v>466</v>
      </c>
      <c r="F4001">
        <v>1</v>
      </c>
      <c r="G4001" t="s">
        <v>1712</v>
      </c>
    </row>
    <row r="4002" spans="1:7" x14ac:dyDescent="0.25">
      <c r="A4002" t="str">
        <f t="shared" si="273"/>
        <v>C5-2</v>
      </c>
      <c r="B4002" t="str">
        <f t="shared" si="274"/>
        <v>GND</v>
      </c>
      <c r="C4002" t="str">
        <f t="shared" si="275"/>
        <v>C5-GND</v>
      </c>
      <c r="D4002" t="str">
        <f t="shared" si="276"/>
        <v>C5-2</v>
      </c>
      <c r="E4002" t="s">
        <v>466</v>
      </c>
      <c r="F4002">
        <v>2</v>
      </c>
      <c r="G4002" t="s">
        <v>294</v>
      </c>
    </row>
    <row r="4003" spans="1:7" x14ac:dyDescent="0.25">
      <c r="A4003" t="str">
        <f t="shared" si="273"/>
        <v>C6-1</v>
      </c>
      <c r="B4003" t="str">
        <f t="shared" si="274"/>
        <v>NetC3_1</v>
      </c>
      <c r="C4003" t="str">
        <f t="shared" si="275"/>
        <v>C6-NetC3_1</v>
      </c>
      <c r="D4003" t="str">
        <f t="shared" si="276"/>
        <v>C6-1</v>
      </c>
      <c r="E4003" t="s">
        <v>468</v>
      </c>
      <c r="F4003">
        <v>1</v>
      </c>
      <c r="G4003" t="s">
        <v>1712</v>
      </c>
    </row>
    <row r="4004" spans="1:7" x14ac:dyDescent="0.25">
      <c r="A4004" t="str">
        <f t="shared" si="273"/>
        <v>C6-2</v>
      </c>
      <c r="B4004" t="str">
        <f t="shared" si="274"/>
        <v>GND</v>
      </c>
      <c r="C4004" t="str">
        <f t="shared" si="275"/>
        <v>C6-GND</v>
      </c>
      <c r="D4004" t="str">
        <f t="shared" si="276"/>
        <v>C6-2</v>
      </c>
      <c r="E4004" t="s">
        <v>468</v>
      </c>
      <c r="F4004">
        <v>2</v>
      </c>
      <c r="G4004" t="s">
        <v>294</v>
      </c>
    </row>
    <row r="4005" spans="1:7" x14ac:dyDescent="0.25">
      <c r="A4005" t="str">
        <f t="shared" si="273"/>
        <v>C7-1</v>
      </c>
      <c r="B4005" t="str">
        <f t="shared" si="274"/>
        <v>NetC3_1</v>
      </c>
      <c r="C4005" t="str">
        <f t="shared" si="275"/>
        <v>C7-NetC3_1</v>
      </c>
      <c r="D4005" t="str">
        <f t="shared" si="276"/>
        <v>C7-1</v>
      </c>
      <c r="E4005" t="s">
        <v>470</v>
      </c>
      <c r="F4005">
        <v>1</v>
      </c>
      <c r="G4005" t="s">
        <v>1712</v>
      </c>
    </row>
    <row r="4006" spans="1:7" x14ac:dyDescent="0.25">
      <c r="A4006" t="str">
        <f t="shared" si="273"/>
        <v>C7-2</v>
      </c>
      <c r="B4006" t="str">
        <f t="shared" si="274"/>
        <v>GND</v>
      </c>
      <c r="C4006" t="str">
        <f t="shared" si="275"/>
        <v>C7-GND</v>
      </c>
      <c r="D4006" t="str">
        <f t="shared" si="276"/>
        <v>C7-2</v>
      </c>
      <c r="E4006" t="s">
        <v>470</v>
      </c>
      <c r="F4006">
        <v>2</v>
      </c>
      <c r="G4006" t="s">
        <v>294</v>
      </c>
    </row>
    <row r="4007" spans="1:7" x14ac:dyDescent="0.25">
      <c r="A4007" t="str">
        <f t="shared" si="273"/>
        <v>C8-1</v>
      </c>
      <c r="B4007" t="str">
        <f t="shared" si="274"/>
        <v>NetC3_1</v>
      </c>
      <c r="C4007" t="str">
        <f t="shared" si="275"/>
        <v>C8-NetC3_1</v>
      </c>
      <c r="D4007" t="str">
        <f t="shared" si="276"/>
        <v>C8-1</v>
      </c>
      <c r="E4007" t="s">
        <v>1297</v>
      </c>
      <c r="F4007">
        <v>1</v>
      </c>
      <c r="G4007" t="s">
        <v>1712</v>
      </c>
    </row>
    <row r="4008" spans="1:7" x14ac:dyDescent="0.25">
      <c r="A4008" t="str">
        <f t="shared" si="273"/>
        <v>C8-2</v>
      </c>
      <c r="B4008" t="str">
        <f t="shared" si="274"/>
        <v>GND</v>
      </c>
      <c r="C4008" t="str">
        <f t="shared" si="275"/>
        <v>C8-GND</v>
      </c>
      <c r="D4008" t="str">
        <f t="shared" si="276"/>
        <v>C8-2</v>
      </c>
      <c r="E4008" t="s">
        <v>1297</v>
      </c>
      <c r="F4008">
        <v>2</v>
      </c>
      <c r="G4008" t="s">
        <v>294</v>
      </c>
    </row>
    <row r="4009" spans="1:7" x14ac:dyDescent="0.25">
      <c r="A4009" t="str">
        <f t="shared" si="273"/>
        <v>C9-1</v>
      </c>
      <c r="B4009" t="str">
        <f t="shared" si="274"/>
        <v>NetC9_1</v>
      </c>
      <c r="C4009" t="str">
        <f t="shared" si="275"/>
        <v>C9-NetC9_1</v>
      </c>
      <c r="D4009" t="str">
        <f t="shared" si="276"/>
        <v>C9-1</v>
      </c>
      <c r="E4009" t="s">
        <v>1298</v>
      </c>
      <c r="F4009">
        <v>1</v>
      </c>
      <c r="G4009" t="s">
        <v>1767</v>
      </c>
    </row>
    <row r="4010" spans="1:7" x14ac:dyDescent="0.25">
      <c r="A4010" t="str">
        <f t="shared" si="273"/>
        <v>C9-2</v>
      </c>
      <c r="B4010" t="str">
        <f t="shared" si="274"/>
        <v>GND</v>
      </c>
      <c r="C4010" t="str">
        <f t="shared" si="275"/>
        <v>C9-GND</v>
      </c>
      <c r="D4010" t="str">
        <f t="shared" si="276"/>
        <v>C9-2</v>
      </c>
      <c r="E4010" t="s">
        <v>1298</v>
      </c>
      <c r="F4010">
        <v>2</v>
      </c>
      <c r="G4010" t="s">
        <v>294</v>
      </c>
    </row>
    <row r="4011" spans="1:7" x14ac:dyDescent="0.25">
      <c r="A4011" t="str">
        <f t="shared" si="273"/>
        <v>C10-1</v>
      </c>
      <c r="B4011" t="str">
        <f t="shared" si="274"/>
        <v>NetC9_1</v>
      </c>
      <c r="C4011" t="str">
        <f t="shared" si="275"/>
        <v>C10-NetC9_1</v>
      </c>
      <c r="D4011" t="str">
        <f t="shared" si="276"/>
        <v>C10-1</v>
      </c>
      <c r="E4011" t="s">
        <v>485</v>
      </c>
      <c r="F4011">
        <v>1</v>
      </c>
      <c r="G4011" t="s">
        <v>1767</v>
      </c>
    </row>
    <row r="4012" spans="1:7" x14ac:dyDescent="0.25">
      <c r="A4012" t="str">
        <f t="shared" si="273"/>
        <v>C10-2</v>
      </c>
      <c r="B4012" t="str">
        <f t="shared" si="274"/>
        <v>GND</v>
      </c>
      <c r="C4012" t="str">
        <f t="shared" si="275"/>
        <v>C10-GND</v>
      </c>
      <c r="D4012" t="str">
        <f t="shared" si="276"/>
        <v>C10-2</v>
      </c>
      <c r="E4012" t="s">
        <v>485</v>
      </c>
      <c r="F4012">
        <v>2</v>
      </c>
      <c r="G4012" t="s">
        <v>294</v>
      </c>
    </row>
    <row r="4013" spans="1:7" x14ac:dyDescent="0.25">
      <c r="A4013" t="str">
        <f t="shared" si="273"/>
        <v>C11-1</v>
      </c>
      <c r="B4013" t="str">
        <f t="shared" si="274"/>
        <v>NetC9_1</v>
      </c>
      <c r="C4013" t="str">
        <f t="shared" si="275"/>
        <v>C11-NetC9_1</v>
      </c>
      <c r="D4013" t="str">
        <f t="shared" si="276"/>
        <v>C11-1</v>
      </c>
      <c r="E4013" t="s">
        <v>488</v>
      </c>
      <c r="F4013">
        <v>1</v>
      </c>
      <c r="G4013" t="s">
        <v>1767</v>
      </c>
    </row>
    <row r="4014" spans="1:7" x14ac:dyDescent="0.25">
      <c r="A4014" t="str">
        <f t="shared" si="273"/>
        <v>C11-2</v>
      </c>
      <c r="B4014" t="str">
        <f t="shared" si="274"/>
        <v>GND</v>
      </c>
      <c r="C4014" t="str">
        <f t="shared" si="275"/>
        <v>C11-GND</v>
      </c>
      <c r="D4014" t="str">
        <f t="shared" si="276"/>
        <v>C11-2</v>
      </c>
      <c r="E4014" t="s">
        <v>488</v>
      </c>
      <c r="F4014">
        <v>2</v>
      </c>
      <c r="G4014" t="s">
        <v>294</v>
      </c>
    </row>
    <row r="4015" spans="1:7" x14ac:dyDescent="0.25">
      <c r="A4015" t="str">
        <f t="shared" si="273"/>
        <v>C12-1</v>
      </c>
      <c r="B4015" t="str">
        <f t="shared" si="274"/>
        <v>NetC9_1</v>
      </c>
      <c r="C4015" t="str">
        <f t="shared" si="275"/>
        <v>C12-NetC9_1</v>
      </c>
      <c r="D4015" t="str">
        <f t="shared" si="276"/>
        <v>C12-1</v>
      </c>
      <c r="E4015" t="s">
        <v>1299</v>
      </c>
      <c r="F4015">
        <v>1</v>
      </c>
      <c r="G4015" t="s">
        <v>1767</v>
      </c>
    </row>
    <row r="4016" spans="1:7" x14ac:dyDescent="0.25">
      <c r="A4016" t="str">
        <f t="shared" si="273"/>
        <v>C12-2</v>
      </c>
      <c r="B4016" t="str">
        <f t="shared" si="274"/>
        <v>GND</v>
      </c>
      <c r="C4016" t="str">
        <f t="shared" si="275"/>
        <v>C12-GND</v>
      </c>
      <c r="D4016" t="str">
        <f t="shared" si="276"/>
        <v>C12-2</v>
      </c>
      <c r="E4016" t="s">
        <v>1299</v>
      </c>
      <c r="F4016">
        <v>2</v>
      </c>
      <c r="G4016" t="s">
        <v>294</v>
      </c>
    </row>
    <row r="4017" spans="1:7" x14ac:dyDescent="0.25">
      <c r="A4017" t="str">
        <f t="shared" si="273"/>
        <v>C13-1</v>
      </c>
      <c r="B4017" t="str">
        <f t="shared" si="274"/>
        <v>NetC9_1</v>
      </c>
      <c r="C4017" t="str">
        <f t="shared" si="275"/>
        <v>C13-NetC9_1</v>
      </c>
      <c r="D4017" t="str">
        <f t="shared" si="276"/>
        <v>C13-1</v>
      </c>
      <c r="E4017" t="s">
        <v>1300</v>
      </c>
      <c r="F4017">
        <v>1</v>
      </c>
      <c r="G4017" t="s">
        <v>1767</v>
      </c>
    </row>
    <row r="4018" spans="1:7" x14ac:dyDescent="0.25">
      <c r="A4018" t="str">
        <f t="shared" si="273"/>
        <v>C13-2</v>
      </c>
      <c r="B4018" t="str">
        <f t="shared" si="274"/>
        <v>GND</v>
      </c>
      <c r="C4018" t="str">
        <f t="shared" si="275"/>
        <v>C13-GND</v>
      </c>
      <c r="D4018" t="str">
        <f t="shared" si="276"/>
        <v>C13-2</v>
      </c>
      <c r="E4018" t="s">
        <v>1300</v>
      </c>
      <c r="F4018">
        <v>2</v>
      </c>
      <c r="G4018" t="s">
        <v>294</v>
      </c>
    </row>
    <row r="4019" spans="1:7" x14ac:dyDescent="0.25">
      <c r="A4019" t="str">
        <f t="shared" si="273"/>
        <v>C14-1</v>
      </c>
      <c r="B4019" t="str">
        <f t="shared" si="274"/>
        <v>0.9V_ETH</v>
      </c>
      <c r="C4019" t="str">
        <f t="shared" si="275"/>
        <v>C14-0.9V_ETH</v>
      </c>
      <c r="D4019" t="str">
        <f t="shared" si="276"/>
        <v>C14-1</v>
      </c>
      <c r="E4019" t="s">
        <v>491</v>
      </c>
      <c r="F4019">
        <v>1</v>
      </c>
      <c r="G4019" t="s">
        <v>298</v>
      </c>
    </row>
    <row r="4020" spans="1:7" x14ac:dyDescent="0.25">
      <c r="A4020" t="str">
        <f t="shared" si="273"/>
        <v>C14-2</v>
      </c>
      <c r="B4020" t="str">
        <f t="shared" si="274"/>
        <v>GND</v>
      </c>
      <c r="C4020" t="str">
        <f t="shared" si="275"/>
        <v>C14-GND</v>
      </c>
      <c r="D4020" t="str">
        <f t="shared" si="276"/>
        <v>C14-2</v>
      </c>
      <c r="E4020" t="s">
        <v>491</v>
      </c>
      <c r="F4020">
        <v>2</v>
      </c>
      <c r="G4020" t="s">
        <v>294</v>
      </c>
    </row>
    <row r="4021" spans="1:7" x14ac:dyDescent="0.25">
      <c r="A4021" t="str">
        <f t="shared" si="273"/>
        <v>C15-1</v>
      </c>
      <c r="B4021" t="str">
        <f t="shared" si="274"/>
        <v>ETH_SHIELD</v>
      </c>
      <c r="C4021" t="str">
        <f t="shared" si="275"/>
        <v>C15-ETH_SHIELD</v>
      </c>
      <c r="D4021" t="str">
        <f t="shared" si="276"/>
        <v>C15-1</v>
      </c>
      <c r="E4021" t="s">
        <v>494</v>
      </c>
      <c r="F4021">
        <v>1</v>
      </c>
      <c r="G4021" t="s">
        <v>968</v>
      </c>
    </row>
    <row r="4022" spans="1:7" x14ac:dyDescent="0.25">
      <c r="A4022" t="str">
        <f t="shared" si="273"/>
        <v>C15-2</v>
      </c>
      <c r="B4022" t="str">
        <f t="shared" si="274"/>
        <v>GND</v>
      </c>
      <c r="C4022" t="str">
        <f t="shared" si="275"/>
        <v>C15-GND</v>
      </c>
      <c r="D4022" t="str">
        <f t="shared" si="276"/>
        <v>C15-2</v>
      </c>
      <c r="E4022" t="s">
        <v>494</v>
      </c>
      <c r="F4022">
        <v>2</v>
      </c>
      <c r="G4022" t="s">
        <v>294</v>
      </c>
    </row>
    <row r="4023" spans="1:7" x14ac:dyDescent="0.25">
      <c r="A4023" t="str">
        <f t="shared" si="273"/>
        <v>C16-1</v>
      </c>
      <c r="B4023" t="str">
        <f t="shared" si="274"/>
        <v>0.9V_ETH</v>
      </c>
      <c r="C4023" t="str">
        <f t="shared" si="275"/>
        <v>C16-0.9V_ETH</v>
      </c>
      <c r="D4023" t="str">
        <f t="shared" si="276"/>
        <v>C16-1</v>
      </c>
      <c r="E4023" t="s">
        <v>1301</v>
      </c>
      <c r="F4023">
        <v>1</v>
      </c>
      <c r="G4023" t="s">
        <v>298</v>
      </c>
    </row>
    <row r="4024" spans="1:7" x14ac:dyDescent="0.25">
      <c r="A4024" t="str">
        <f t="shared" si="273"/>
        <v>C16-2</v>
      </c>
      <c r="B4024" t="str">
        <f t="shared" si="274"/>
        <v>GND</v>
      </c>
      <c r="C4024" t="str">
        <f t="shared" si="275"/>
        <v>C16-GND</v>
      </c>
      <c r="D4024" t="str">
        <f t="shared" si="276"/>
        <v>C16-2</v>
      </c>
      <c r="E4024" t="s">
        <v>1301</v>
      </c>
      <c r="F4024">
        <v>2</v>
      </c>
      <c r="G4024" t="s">
        <v>294</v>
      </c>
    </row>
    <row r="4025" spans="1:7" x14ac:dyDescent="0.25">
      <c r="A4025" t="str">
        <f t="shared" si="273"/>
        <v>C17-1</v>
      </c>
      <c r="B4025" t="str">
        <f t="shared" si="274"/>
        <v>0.9V_ETH</v>
      </c>
      <c r="C4025" t="str">
        <f t="shared" si="275"/>
        <v>C17-0.9V_ETH</v>
      </c>
      <c r="D4025" t="str">
        <f t="shared" si="276"/>
        <v>C17-1</v>
      </c>
      <c r="E4025" t="s">
        <v>1302</v>
      </c>
      <c r="F4025">
        <v>1</v>
      </c>
      <c r="G4025" t="s">
        <v>298</v>
      </c>
    </row>
    <row r="4026" spans="1:7" x14ac:dyDescent="0.25">
      <c r="A4026" t="str">
        <f t="shared" si="273"/>
        <v>C17-2</v>
      </c>
      <c r="B4026" t="str">
        <f t="shared" si="274"/>
        <v>GND</v>
      </c>
      <c r="C4026" t="str">
        <f t="shared" si="275"/>
        <v>C17-GND</v>
      </c>
      <c r="D4026" t="str">
        <f t="shared" si="276"/>
        <v>C17-2</v>
      </c>
      <c r="E4026" t="s">
        <v>1302</v>
      </c>
      <c r="F4026">
        <v>2</v>
      </c>
      <c r="G4026" t="s">
        <v>294</v>
      </c>
    </row>
    <row r="4027" spans="1:7" x14ac:dyDescent="0.25">
      <c r="A4027" t="str">
        <f t="shared" si="273"/>
        <v>C18-1</v>
      </c>
      <c r="B4027" t="str">
        <f t="shared" si="274"/>
        <v>0.9V_ETH</v>
      </c>
      <c r="C4027" t="str">
        <f t="shared" si="275"/>
        <v>C18-0.9V_ETH</v>
      </c>
      <c r="D4027" t="str">
        <f t="shared" si="276"/>
        <v>C18-1</v>
      </c>
      <c r="E4027" t="s">
        <v>497</v>
      </c>
      <c r="F4027">
        <v>1</v>
      </c>
      <c r="G4027" t="s">
        <v>298</v>
      </c>
    </row>
    <row r="4028" spans="1:7" x14ac:dyDescent="0.25">
      <c r="A4028" t="str">
        <f t="shared" si="273"/>
        <v>C18-2</v>
      </c>
      <c r="B4028" t="str">
        <f t="shared" si="274"/>
        <v>GND</v>
      </c>
      <c r="C4028" t="str">
        <f t="shared" si="275"/>
        <v>C18-GND</v>
      </c>
      <c r="D4028" t="str">
        <f t="shared" si="276"/>
        <v>C18-2</v>
      </c>
      <c r="E4028" t="s">
        <v>497</v>
      </c>
      <c r="F4028">
        <v>2</v>
      </c>
      <c r="G4028" t="s">
        <v>294</v>
      </c>
    </row>
    <row r="4029" spans="1:7" x14ac:dyDescent="0.25">
      <c r="A4029" t="str">
        <f t="shared" si="273"/>
        <v>C19-1</v>
      </c>
      <c r="B4029" t="str">
        <f t="shared" si="274"/>
        <v>USB_FGND</v>
      </c>
      <c r="C4029" t="str">
        <f t="shared" si="275"/>
        <v>C19-USB_FGND</v>
      </c>
      <c r="D4029" t="str">
        <f t="shared" si="276"/>
        <v>C19-1</v>
      </c>
      <c r="E4029" t="s">
        <v>500</v>
      </c>
      <c r="F4029">
        <v>1</v>
      </c>
      <c r="G4029" t="s">
        <v>477</v>
      </c>
    </row>
    <row r="4030" spans="1:7" x14ac:dyDescent="0.25">
      <c r="A4030" t="str">
        <f t="shared" si="273"/>
        <v>C19-2</v>
      </c>
      <c r="B4030" t="str">
        <f t="shared" si="274"/>
        <v>GND</v>
      </c>
      <c r="C4030" t="str">
        <f t="shared" si="275"/>
        <v>C19-GND</v>
      </c>
      <c r="D4030" t="str">
        <f t="shared" si="276"/>
        <v>C19-2</v>
      </c>
      <c r="E4030" t="s">
        <v>500</v>
      </c>
      <c r="F4030">
        <v>2</v>
      </c>
      <c r="G4030" t="s">
        <v>294</v>
      </c>
    </row>
    <row r="4031" spans="1:7" x14ac:dyDescent="0.25">
      <c r="A4031" t="str">
        <f t="shared" si="273"/>
        <v>C20-1</v>
      </c>
      <c r="B4031" t="str">
        <f t="shared" si="274"/>
        <v>GND</v>
      </c>
      <c r="C4031" t="str">
        <f t="shared" si="275"/>
        <v>C20-GND</v>
      </c>
      <c r="D4031" t="str">
        <f t="shared" si="276"/>
        <v>C20-1</v>
      </c>
      <c r="E4031" t="s">
        <v>1303</v>
      </c>
      <c r="F4031">
        <v>1</v>
      </c>
      <c r="G4031" t="s">
        <v>294</v>
      </c>
    </row>
    <row r="4032" spans="1:7" x14ac:dyDescent="0.25">
      <c r="A4032" t="str">
        <f t="shared" si="273"/>
        <v>C20-2</v>
      </c>
      <c r="B4032" t="str">
        <f t="shared" si="274"/>
        <v>DVDD_HDMI</v>
      </c>
      <c r="C4032" t="str">
        <f t="shared" si="275"/>
        <v>C20-DVDD_HDMI</v>
      </c>
      <c r="D4032" t="str">
        <f t="shared" si="276"/>
        <v>C20-2</v>
      </c>
      <c r="E4032" t="s">
        <v>1303</v>
      </c>
      <c r="F4032">
        <v>2</v>
      </c>
      <c r="G4032" t="s">
        <v>876</v>
      </c>
    </row>
    <row r="4033" spans="1:7" x14ac:dyDescent="0.25">
      <c r="A4033" t="str">
        <f t="shared" si="273"/>
        <v>C21-1</v>
      </c>
      <c r="B4033" t="str">
        <f t="shared" si="274"/>
        <v>DVDD_HDMI</v>
      </c>
      <c r="C4033" t="str">
        <f t="shared" si="275"/>
        <v>C21-DVDD_HDMI</v>
      </c>
      <c r="D4033" t="str">
        <f t="shared" si="276"/>
        <v>C21-1</v>
      </c>
      <c r="E4033" t="s">
        <v>1304</v>
      </c>
      <c r="F4033">
        <v>1</v>
      </c>
      <c r="G4033" t="s">
        <v>876</v>
      </c>
    </row>
    <row r="4034" spans="1:7" x14ac:dyDescent="0.25">
      <c r="A4034" t="str">
        <f t="shared" si="273"/>
        <v>C21-2</v>
      </c>
      <c r="B4034" t="str">
        <f t="shared" si="274"/>
        <v>GND</v>
      </c>
      <c r="C4034" t="str">
        <f t="shared" si="275"/>
        <v>C21-GND</v>
      </c>
      <c r="D4034" t="str">
        <f t="shared" si="276"/>
        <v>C21-2</v>
      </c>
      <c r="E4034" t="s">
        <v>1304</v>
      </c>
      <c r="F4034">
        <v>2</v>
      </c>
      <c r="G4034" t="s">
        <v>294</v>
      </c>
    </row>
    <row r="4035" spans="1:7" x14ac:dyDescent="0.25">
      <c r="A4035" t="str">
        <f t="shared" si="273"/>
        <v>C22-1</v>
      </c>
      <c r="B4035" t="str">
        <f t="shared" si="274"/>
        <v>DVDD_HDMI</v>
      </c>
      <c r="C4035" t="str">
        <f t="shared" si="275"/>
        <v>C22-DVDD_HDMI</v>
      </c>
      <c r="D4035" t="str">
        <f t="shared" si="276"/>
        <v>C22-1</v>
      </c>
      <c r="E4035" t="s">
        <v>503</v>
      </c>
      <c r="F4035">
        <v>1</v>
      </c>
      <c r="G4035" t="s">
        <v>876</v>
      </c>
    </row>
    <row r="4036" spans="1:7" x14ac:dyDescent="0.25">
      <c r="A4036" t="str">
        <f t="shared" si="273"/>
        <v>C22-2</v>
      </c>
      <c r="B4036" t="str">
        <f t="shared" si="274"/>
        <v>GND</v>
      </c>
      <c r="C4036" t="str">
        <f t="shared" si="275"/>
        <v>C22-GND</v>
      </c>
      <c r="D4036" t="str">
        <f t="shared" si="276"/>
        <v>C22-2</v>
      </c>
      <c r="E4036" t="s">
        <v>503</v>
      </c>
      <c r="F4036">
        <v>2</v>
      </c>
      <c r="G4036" t="s">
        <v>294</v>
      </c>
    </row>
    <row r="4037" spans="1:7" x14ac:dyDescent="0.25">
      <c r="A4037" t="str">
        <f t="shared" si="273"/>
        <v>C23-1</v>
      </c>
      <c r="B4037" t="str">
        <f t="shared" si="274"/>
        <v>DVDD_HDMI</v>
      </c>
      <c r="C4037" t="str">
        <f t="shared" si="275"/>
        <v>C23-DVDD_HDMI</v>
      </c>
      <c r="D4037" t="str">
        <f t="shared" si="276"/>
        <v>C23-1</v>
      </c>
      <c r="E4037" t="s">
        <v>506</v>
      </c>
      <c r="F4037">
        <v>1</v>
      </c>
      <c r="G4037" t="s">
        <v>876</v>
      </c>
    </row>
    <row r="4038" spans="1:7" x14ac:dyDescent="0.25">
      <c r="A4038" t="str">
        <f t="shared" ref="A4038:A4101" si="277">$E4038&amp;"-"&amp;$F4038</f>
        <v>C23-2</v>
      </c>
      <c r="B4038" t="str">
        <f t="shared" ref="B4038:B4101" si="278">IF(OR(E4038=$A$2,E4038=$B$2,E4038=$C$2,E4038=$D$2),"--",G4038)</f>
        <v>GND</v>
      </c>
      <c r="C4038" t="str">
        <f t="shared" ref="C4038:C4101" si="279">$E4038&amp;"-"&amp;$G4038</f>
        <v>C23-GND</v>
      </c>
      <c r="D4038" t="str">
        <f t="shared" ref="D4038:D4101" si="280">A4038</f>
        <v>C23-2</v>
      </c>
      <c r="E4038" t="s">
        <v>506</v>
      </c>
      <c r="F4038">
        <v>2</v>
      </c>
      <c r="G4038" t="s">
        <v>294</v>
      </c>
    </row>
    <row r="4039" spans="1:7" x14ac:dyDescent="0.25">
      <c r="A4039" t="str">
        <f t="shared" si="277"/>
        <v>C24-1</v>
      </c>
      <c r="B4039" t="str">
        <f t="shared" si="278"/>
        <v>0.8V</v>
      </c>
      <c r="C4039" t="str">
        <f t="shared" si="279"/>
        <v>C24-0.8V</v>
      </c>
      <c r="D4039" t="str">
        <f t="shared" si="280"/>
        <v>C24-1</v>
      </c>
      <c r="E4039" t="s">
        <v>1305</v>
      </c>
      <c r="F4039">
        <v>1</v>
      </c>
      <c r="G4039" t="s">
        <v>295</v>
      </c>
    </row>
    <row r="4040" spans="1:7" x14ac:dyDescent="0.25">
      <c r="A4040" t="str">
        <f t="shared" si="277"/>
        <v>C24-2</v>
      </c>
      <c r="B4040" t="str">
        <f t="shared" si="278"/>
        <v>GND</v>
      </c>
      <c r="C4040" t="str">
        <f t="shared" si="279"/>
        <v>C24-GND</v>
      </c>
      <c r="D4040" t="str">
        <f t="shared" si="280"/>
        <v>C24-2</v>
      </c>
      <c r="E4040" t="s">
        <v>1305</v>
      </c>
      <c r="F4040">
        <v>2</v>
      </c>
      <c r="G4040" t="s">
        <v>294</v>
      </c>
    </row>
    <row r="4041" spans="1:7" x14ac:dyDescent="0.25">
      <c r="A4041" t="str">
        <f t="shared" si="277"/>
        <v>C25-1</v>
      </c>
      <c r="B4041" t="str">
        <f t="shared" si="278"/>
        <v>GND</v>
      </c>
      <c r="C4041" t="str">
        <f t="shared" si="279"/>
        <v>C25-GND</v>
      </c>
      <c r="D4041" t="str">
        <f t="shared" si="280"/>
        <v>C25-1</v>
      </c>
      <c r="E4041" t="s">
        <v>1306</v>
      </c>
      <c r="F4041">
        <v>1</v>
      </c>
      <c r="G4041" t="s">
        <v>294</v>
      </c>
    </row>
    <row r="4042" spans="1:7" x14ac:dyDescent="0.25">
      <c r="A4042" t="str">
        <f t="shared" si="277"/>
        <v>C25-2</v>
      </c>
      <c r="B4042" t="str">
        <f t="shared" si="278"/>
        <v>5.0V_USB</v>
      </c>
      <c r="C4042" t="str">
        <f t="shared" si="279"/>
        <v>C25-5.0V_USB</v>
      </c>
      <c r="D4042" t="str">
        <f t="shared" si="280"/>
        <v>C25-2</v>
      </c>
      <c r="E4042" t="s">
        <v>1306</v>
      </c>
      <c r="F4042">
        <v>2</v>
      </c>
      <c r="G4042" t="s">
        <v>373</v>
      </c>
    </row>
    <row r="4043" spans="1:7" x14ac:dyDescent="0.25">
      <c r="A4043" t="str">
        <f t="shared" si="277"/>
        <v>C26-1</v>
      </c>
      <c r="B4043" t="str">
        <f t="shared" si="278"/>
        <v>VBUS1</v>
      </c>
      <c r="C4043" t="str">
        <f t="shared" si="279"/>
        <v>C26-VBUS1</v>
      </c>
      <c r="D4043" t="str">
        <f t="shared" si="280"/>
        <v>C26-1</v>
      </c>
      <c r="E4043" t="s">
        <v>509</v>
      </c>
      <c r="F4043">
        <v>1</v>
      </c>
      <c r="G4043" t="s">
        <v>451</v>
      </c>
    </row>
    <row r="4044" spans="1:7" x14ac:dyDescent="0.25">
      <c r="A4044" t="str">
        <f t="shared" si="277"/>
        <v>C26-2</v>
      </c>
      <c r="B4044" t="str">
        <f t="shared" si="278"/>
        <v>GND</v>
      </c>
      <c r="C4044" t="str">
        <f t="shared" si="279"/>
        <v>C26-GND</v>
      </c>
      <c r="D4044" t="str">
        <f t="shared" si="280"/>
        <v>C26-2</v>
      </c>
      <c r="E4044" t="s">
        <v>509</v>
      </c>
      <c r="F4044">
        <v>2</v>
      </c>
      <c r="G4044" t="s">
        <v>294</v>
      </c>
    </row>
    <row r="4045" spans="1:7" x14ac:dyDescent="0.25">
      <c r="A4045" t="str">
        <f t="shared" si="277"/>
        <v>C27-1</v>
      </c>
      <c r="B4045" t="str">
        <f t="shared" si="278"/>
        <v>VBUS2</v>
      </c>
      <c r="C4045" t="str">
        <f t="shared" si="279"/>
        <v>C27-VBUS2</v>
      </c>
      <c r="D4045" t="str">
        <f t="shared" si="280"/>
        <v>C27-1</v>
      </c>
      <c r="E4045" t="s">
        <v>512</v>
      </c>
      <c r="F4045">
        <v>1</v>
      </c>
      <c r="G4045" t="s">
        <v>460</v>
      </c>
    </row>
    <row r="4046" spans="1:7" x14ac:dyDescent="0.25">
      <c r="A4046" t="str">
        <f t="shared" si="277"/>
        <v>C27-2</v>
      </c>
      <c r="B4046" t="str">
        <f t="shared" si="278"/>
        <v>GND</v>
      </c>
      <c r="C4046" t="str">
        <f t="shared" si="279"/>
        <v>C27-GND</v>
      </c>
      <c r="D4046" t="str">
        <f t="shared" si="280"/>
        <v>C27-2</v>
      </c>
      <c r="E4046" t="s">
        <v>512</v>
      </c>
      <c r="F4046">
        <v>2</v>
      </c>
      <c r="G4046" t="s">
        <v>294</v>
      </c>
    </row>
    <row r="4047" spans="1:7" x14ac:dyDescent="0.25">
      <c r="A4047" t="str">
        <f t="shared" si="277"/>
        <v>C28-1</v>
      </c>
      <c r="B4047" t="str">
        <f t="shared" si="278"/>
        <v>5.0V_USB</v>
      </c>
      <c r="C4047" t="str">
        <f t="shared" si="279"/>
        <v>C28-5.0V_USB</v>
      </c>
      <c r="D4047" t="str">
        <f t="shared" si="280"/>
        <v>C28-1</v>
      </c>
      <c r="E4047" t="s">
        <v>1307</v>
      </c>
      <c r="F4047">
        <v>1</v>
      </c>
      <c r="G4047" t="s">
        <v>373</v>
      </c>
    </row>
    <row r="4048" spans="1:7" x14ac:dyDescent="0.25">
      <c r="A4048" t="str">
        <f t="shared" si="277"/>
        <v>C28-2</v>
      </c>
      <c r="B4048" t="str">
        <f t="shared" si="278"/>
        <v>GND</v>
      </c>
      <c r="C4048" t="str">
        <f t="shared" si="279"/>
        <v>C28-GND</v>
      </c>
      <c r="D4048" t="str">
        <f t="shared" si="280"/>
        <v>C28-2</v>
      </c>
      <c r="E4048" t="s">
        <v>1307</v>
      </c>
      <c r="F4048">
        <v>2</v>
      </c>
      <c r="G4048" t="s">
        <v>294</v>
      </c>
    </row>
    <row r="4049" spans="1:7" x14ac:dyDescent="0.25">
      <c r="A4049" t="str">
        <f t="shared" si="277"/>
        <v>C29-1</v>
      </c>
      <c r="B4049" t="str">
        <f t="shared" si="278"/>
        <v>NetC29_1</v>
      </c>
      <c r="C4049" t="str">
        <f t="shared" si="279"/>
        <v>C29-NetC29_1</v>
      </c>
      <c r="D4049" t="str">
        <f t="shared" si="280"/>
        <v>C29-1</v>
      </c>
      <c r="E4049" t="s">
        <v>1308</v>
      </c>
      <c r="F4049">
        <v>1</v>
      </c>
      <c r="G4049" t="s">
        <v>1699</v>
      </c>
    </row>
    <row r="4050" spans="1:7" x14ac:dyDescent="0.25">
      <c r="A4050" t="str">
        <f t="shared" si="277"/>
        <v>C29-2</v>
      </c>
      <c r="B4050" t="str">
        <f t="shared" si="278"/>
        <v>GND</v>
      </c>
      <c r="C4050" t="str">
        <f t="shared" si="279"/>
        <v>C29-GND</v>
      </c>
      <c r="D4050" t="str">
        <f t="shared" si="280"/>
        <v>C29-2</v>
      </c>
      <c r="E4050" t="s">
        <v>1308</v>
      </c>
      <c r="F4050">
        <v>2</v>
      </c>
      <c r="G4050" t="s">
        <v>294</v>
      </c>
    </row>
    <row r="4051" spans="1:7" x14ac:dyDescent="0.25">
      <c r="A4051" t="str">
        <f t="shared" si="277"/>
        <v>C30-1</v>
      </c>
      <c r="B4051" t="str">
        <f t="shared" si="278"/>
        <v>NetC29_1</v>
      </c>
      <c r="C4051" t="str">
        <f t="shared" si="279"/>
        <v>C30-NetC29_1</v>
      </c>
      <c r="D4051" t="str">
        <f t="shared" si="280"/>
        <v>C30-1</v>
      </c>
      <c r="E4051" t="s">
        <v>1023</v>
      </c>
      <c r="F4051">
        <v>1</v>
      </c>
      <c r="G4051" t="s">
        <v>1699</v>
      </c>
    </row>
    <row r="4052" spans="1:7" x14ac:dyDescent="0.25">
      <c r="A4052" t="str">
        <f t="shared" si="277"/>
        <v>C30-2</v>
      </c>
      <c r="B4052" t="str">
        <f t="shared" si="278"/>
        <v>GND</v>
      </c>
      <c r="C4052" t="str">
        <f t="shared" si="279"/>
        <v>C30-GND</v>
      </c>
      <c r="D4052" t="str">
        <f t="shared" si="280"/>
        <v>C30-2</v>
      </c>
      <c r="E4052" t="s">
        <v>1023</v>
      </c>
      <c r="F4052">
        <v>2</v>
      </c>
      <c r="G4052" t="s">
        <v>294</v>
      </c>
    </row>
    <row r="4053" spans="1:7" x14ac:dyDescent="0.25">
      <c r="A4053" t="str">
        <f t="shared" si="277"/>
        <v>C31-1</v>
      </c>
      <c r="B4053" t="str">
        <f t="shared" si="278"/>
        <v>GND</v>
      </c>
      <c r="C4053" t="str">
        <f t="shared" si="279"/>
        <v>C31-GND</v>
      </c>
      <c r="D4053" t="str">
        <f t="shared" si="280"/>
        <v>C31-1</v>
      </c>
      <c r="E4053" t="s">
        <v>1026</v>
      </c>
      <c r="F4053">
        <v>1</v>
      </c>
      <c r="G4053" t="s">
        <v>294</v>
      </c>
    </row>
    <row r="4054" spans="1:7" x14ac:dyDescent="0.25">
      <c r="A4054" t="str">
        <f t="shared" si="277"/>
        <v>C31-2</v>
      </c>
      <c r="B4054" t="str">
        <f t="shared" si="278"/>
        <v>1.8VD</v>
      </c>
      <c r="C4054" t="str">
        <f t="shared" si="279"/>
        <v>C31-1.8VD</v>
      </c>
      <c r="D4054" t="str">
        <f t="shared" si="280"/>
        <v>C31-2</v>
      </c>
      <c r="E4054" t="s">
        <v>1026</v>
      </c>
      <c r="F4054">
        <v>2</v>
      </c>
      <c r="G4054" t="s">
        <v>320</v>
      </c>
    </row>
    <row r="4055" spans="1:7" x14ac:dyDescent="0.25">
      <c r="A4055" t="str">
        <f t="shared" si="277"/>
        <v>C32-1</v>
      </c>
      <c r="B4055" t="str">
        <f t="shared" si="278"/>
        <v>3.3V</v>
      </c>
      <c r="C4055" t="str">
        <f t="shared" si="279"/>
        <v>C32-3.3V</v>
      </c>
      <c r="D4055" t="str">
        <f t="shared" si="280"/>
        <v>C32-1</v>
      </c>
      <c r="E4055" t="s">
        <v>1309</v>
      </c>
      <c r="F4055">
        <v>1</v>
      </c>
      <c r="G4055" t="s">
        <v>358</v>
      </c>
    </row>
    <row r="4056" spans="1:7" x14ac:dyDescent="0.25">
      <c r="A4056" t="str">
        <f t="shared" si="277"/>
        <v>C32-2</v>
      </c>
      <c r="B4056" t="str">
        <f t="shared" si="278"/>
        <v>GND</v>
      </c>
      <c r="C4056" t="str">
        <f t="shared" si="279"/>
        <v>C32-GND</v>
      </c>
      <c r="D4056" t="str">
        <f t="shared" si="280"/>
        <v>C32-2</v>
      </c>
      <c r="E4056" t="s">
        <v>1309</v>
      </c>
      <c r="F4056">
        <v>2</v>
      </c>
      <c r="G4056" t="s">
        <v>294</v>
      </c>
    </row>
    <row r="4057" spans="1:7" x14ac:dyDescent="0.25">
      <c r="A4057" t="str">
        <f t="shared" si="277"/>
        <v>C33-1</v>
      </c>
      <c r="B4057" t="str">
        <f t="shared" si="278"/>
        <v>1.8VD</v>
      </c>
      <c r="C4057" t="str">
        <f t="shared" si="279"/>
        <v>C33-1.8VD</v>
      </c>
      <c r="D4057" t="str">
        <f t="shared" si="280"/>
        <v>C33-1</v>
      </c>
      <c r="E4057" t="s">
        <v>1310</v>
      </c>
      <c r="F4057">
        <v>1</v>
      </c>
      <c r="G4057" t="s">
        <v>320</v>
      </c>
    </row>
    <row r="4058" spans="1:7" x14ac:dyDescent="0.25">
      <c r="A4058" t="str">
        <f t="shared" si="277"/>
        <v>C33-2</v>
      </c>
      <c r="B4058" t="str">
        <f t="shared" si="278"/>
        <v>GND</v>
      </c>
      <c r="C4058" t="str">
        <f t="shared" si="279"/>
        <v>C33-GND</v>
      </c>
      <c r="D4058" t="str">
        <f t="shared" si="280"/>
        <v>C33-2</v>
      </c>
      <c r="E4058" t="s">
        <v>1310</v>
      </c>
      <c r="F4058">
        <v>2</v>
      </c>
      <c r="G4058" t="s">
        <v>294</v>
      </c>
    </row>
    <row r="4059" spans="1:7" x14ac:dyDescent="0.25">
      <c r="A4059" t="str">
        <f t="shared" si="277"/>
        <v>C34-1</v>
      </c>
      <c r="B4059" t="str">
        <f t="shared" si="278"/>
        <v>0.9V_ETH</v>
      </c>
      <c r="C4059" t="str">
        <f t="shared" si="279"/>
        <v>C34-0.9V_ETH</v>
      </c>
      <c r="D4059" t="str">
        <f t="shared" si="280"/>
        <v>C34-1</v>
      </c>
      <c r="E4059" t="s">
        <v>1029</v>
      </c>
      <c r="F4059">
        <v>1</v>
      </c>
      <c r="G4059" t="s">
        <v>298</v>
      </c>
    </row>
    <row r="4060" spans="1:7" x14ac:dyDescent="0.25">
      <c r="A4060" t="str">
        <f t="shared" si="277"/>
        <v>C34-2</v>
      </c>
      <c r="B4060" t="str">
        <f t="shared" si="278"/>
        <v>GND</v>
      </c>
      <c r="C4060" t="str">
        <f t="shared" si="279"/>
        <v>C34-GND</v>
      </c>
      <c r="D4060" t="str">
        <f t="shared" si="280"/>
        <v>C34-2</v>
      </c>
      <c r="E4060" t="s">
        <v>1029</v>
      </c>
      <c r="F4060">
        <v>2</v>
      </c>
      <c r="G4060" t="s">
        <v>294</v>
      </c>
    </row>
    <row r="4061" spans="1:7" x14ac:dyDescent="0.25">
      <c r="A4061" t="str">
        <f t="shared" si="277"/>
        <v>C35-1</v>
      </c>
      <c r="B4061" t="str">
        <f t="shared" si="278"/>
        <v>NetC29_1</v>
      </c>
      <c r="C4061" t="str">
        <f t="shared" si="279"/>
        <v>C35-NetC29_1</v>
      </c>
      <c r="D4061" t="str">
        <f t="shared" si="280"/>
        <v>C35-1</v>
      </c>
      <c r="E4061" t="s">
        <v>1311</v>
      </c>
      <c r="F4061">
        <v>1</v>
      </c>
      <c r="G4061" t="s">
        <v>1699</v>
      </c>
    </row>
    <row r="4062" spans="1:7" x14ac:dyDescent="0.25">
      <c r="A4062" t="str">
        <f t="shared" si="277"/>
        <v>C35-2</v>
      </c>
      <c r="B4062" t="str">
        <f t="shared" si="278"/>
        <v>GND</v>
      </c>
      <c r="C4062" t="str">
        <f t="shared" si="279"/>
        <v>C35-GND</v>
      </c>
      <c r="D4062" t="str">
        <f t="shared" si="280"/>
        <v>C35-2</v>
      </c>
      <c r="E4062" t="s">
        <v>1311</v>
      </c>
      <c r="F4062">
        <v>2</v>
      </c>
      <c r="G4062" t="s">
        <v>294</v>
      </c>
    </row>
    <row r="4063" spans="1:7" x14ac:dyDescent="0.25">
      <c r="A4063" t="str">
        <f t="shared" si="277"/>
        <v>C36-1</v>
      </c>
      <c r="B4063" t="str">
        <f t="shared" si="278"/>
        <v>NetC29_1</v>
      </c>
      <c r="C4063" t="str">
        <f t="shared" si="279"/>
        <v>C36-NetC29_1</v>
      </c>
      <c r="D4063" t="str">
        <f t="shared" si="280"/>
        <v>C36-1</v>
      </c>
      <c r="E4063" t="s">
        <v>1312</v>
      </c>
      <c r="F4063">
        <v>1</v>
      </c>
      <c r="G4063" t="s">
        <v>1699</v>
      </c>
    </row>
    <row r="4064" spans="1:7" x14ac:dyDescent="0.25">
      <c r="A4064" t="str">
        <f t="shared" si="277"/>
        <v>C36-2</v>
      </c>
      <c r="B4064" t="str">
        <f t="shared" si="278"/>
        <v>GND</v>
      </c>
      <c r="C4064" t="str">
        <f t="shared" si="279"/>
        <v>C36-GND</v>
      </c>
      <c r="D4064" t="str">
        <f t="shared" si="280"/>
        <v>C36-2</v>
      </c>
      <c r="E4064" t="s">
        <v>1312</v>
      </c>
      <c r="F4064">
        <v>2</v>
      </c>
      <c r="G4064" t="s">
        <v>294</v>
      </c>
    </row>
    <row r="4065" spans="1:7" x14ac:dyDescent="0.25">
      <c r="A4065" t="str">
        <f t="shared" si="277"/>
        <v>C37-1</v>
      </c>
      <c r="B4065" t="str">
        <f t="shared" si="278"/>
        <v>GND</v>
      </c>
      <c r="C4065" t="str">
        <f t="shared" si="279"/>
        <v>C37-GND</v>
      </c>
      <c r="D4065" t="str">
        <f t="shared" si="280"/>
        <v>C37-1</v>
      </c>
      <c r="E4065" t="s">
        <v>1313</v>
      </c>
      <c r="F4065">
        <v>1</v>
      </c>
      <c r="G4065" t="s">
        <v>294</v>
      </c>
    </row>
    <row r="4066" spans="1:7" x14ac:dyDescent="0.25">
      <c r="A4066" t="str">
        <f t="shared" si="277"/>
        <v>C37-2</v>
      </c>
      <c r="B4066" t="str">
        <f t="shared" si="278"/>
        <v>5.0V_USB</v>
      </c>
      <c r="C4066" t="str">
        <f t="shared" si="279"/>
        <v>C37-5.0V_USB</v>
      </c>
      <c r="D4066" t="str">
        <f t="shared" si="280"/>
        <v>C37-2</v>
      </c>
      <c r="E4066" t="s">
        <v>1313</v>
      </c>
      <c r="F4066">
        <v>2</v>
      </c>
      <c r="G4066" t="s">
        <v>373</v>
      </c>
    </row>
    <row r="4067" spans="1:7" x14ac:dyDescent="0.25">
      <c r="A4067" t="str">
        <f t="shared" si="277"/>
        <v>C38-1</v>
      </c>
      <c r="B4067" t="str">
        <f t="shared" si="278"/>
        <v>5.0V_USB</v>
      </c>
      <c r="C4067" t="str">
        <f t="shared" si="279"/>
        <v>C38-5.0V_USB</v>
      </c>
      <c r="D4067" t="str">
        <f t="shared" si="280"/>
        <v>C38-1</v>
      </c>
      <c r="E4067" t="s">
        <v>1314</v>
      </c>
      <c r="F4067">
        <v>1</v>
      </c>
      <c r="G4067" t="s">
        <v>373</v>
      </c>
    </row>
    <row r="4068" spans="1:7" x14ac:dyDescent="0.25">
      <c r="A4068" t="str">
        <f t="shared" si="277"/>
        <v>C38-2</v>
      </c>
      <c r="B4068" t="str">
        <f t="shared" si="278"/>
        <v>GND</v>
      </c>
      <c r="C4068" t="str">
        <f t="shared" si="279"/>
        <v>C38-GND</v>
      </c>
      <c r="D4068" t="str">
        <f t="shared" si="280"/>
        <v>C38-2</v>
      </c>
      <c r="E4068" t="s">
        <v>1314</v>
      </c>
      <c r="F4068">
        <v>2</v>
      </c>
      <c r="G4068" t="s">
        <v>294</v>
      </c>
    </row>
    <row r="4069" spans="1:7" x14ac:dyDescent="0.25">
      <c r="A4069" t="str">
        <f t="shared" si="277"/>
        <v>C39-1</v>
      </c>
      <c r="B4069" t="str">
        <f t="shared" si="278"/>
        <v>GND</v>
      </c>
      <c r="C4069" t="str">
        <f t="shared" si="279"/>
        <v>C39-GND</v>
      </c>
      <c r="D4069" t="str">
        <f t="shared" si="280"/>
        <v>C39-1</v>
      </c>
      <c r="E4069" t="s">
        <v>1315</v>
      </c>
      <c r="F4069">
        <v>1</v>
      </c>
      <c r="G4069" t="s">
        <v>294</v>
      </c>
    </row>
    <row r="4070" spans="1:7" x14ac:dyDescent="0.25">
      <c r="A4070" t="str">
        <f t="shared" si="277"/>
        <v>C39-2</v>
      </c>
      <c r="B4070" t="str">
        <f t="shared" si="278"/>
        <v>1.8VD</v>
      </c>
      <c r="C4070" t="str">
        <f t="shared" si="279"/>
        <v>C39-1.8VD</v>
      </c>
      <c r="D4070" t="str">
        <f t="shared" si="280"/>
        <v>C39-2</v>
      </c>
      <c r="E4070" t="s">
        <v>1315</v>
      </c>
      <c r="F4070">
        <v>2</v>
      </c>
      <c r="G4070" t="s">
        <v>320</v>
      </c>
    </row>
    <row r="4071" spans="1:7" x14ac:dyDescent="0.25">
      <c r="A4071" t="str">
        <f t="shared" si="277"/>
        <v>C40-1</v>
      </c>
      <c r="B4071" t="str">
        <f t="shared" si="278"/>
        <v>5.0V</v>
      </c>
      <c r="C4071" t="str">
        <f t="shared" si="279"/>
        <v>C40-5.0V</v>
      </c>
      <c r="D4071" t="str">
        <f t="shared" si="280"/>
        <v>C40-1</v>
      </c>
      <c r="E4071" t="s">
        <v>1316</v>
      </c>
      <c r="F4071">
        <v>1</v>
      </c>
      <c r="G4071" t="s">
        <v>371</v>
      </c>
    </row>
    <row r="4072" spans="1:7" x14ac:dyDescent="0.25">
      <c r="A4072" t="str">
        <f t="shared" si="277"/>
        <v>C40-2</v>
      </c>
      <c r="B4072" t="str">
        <f t="shared" si="278"/>
        <v>GND</v>
      </c>
      <c r="C4072" t="str">
        <f t="shared" si="279"/>
        <v>C40-GND</v>
      </c>
      <c r="D4072" t="str">
        <f t="shared" si="280"/>
        <v>C40-2</v>
      </c>
      <c r="E4072" t="s">
        <v>1316</v>
      </c>
      <c r="F4072">
        <v>2</v>
      </c>
      <c r="G4072" t="s">
        <v>294</v>
      </c>
    </row>
    <row r="4073" spans="1:7" x14ac:dyDescent="0.25">
      <c r="A4073" t="str">
        <f t="shared" si="277"/>
        <v>C41-1</v>
      </c>
      <c r="B4073" t="str">
        <f t="shared" si="278"/>
        <v>5V_HDMI</v>
      </c>
      <c r="C4073" t="str">
        <f t="shared" si="279"/>
        <v>C41-5V_HDMI</v>
      </c>
      <c r="D4073" t="str">
        <f t="shared" si="280"/>
        <v>C41-1</v>
      </c>
      <c r="E4073" t="s">
        <v>4119</v>
      </c>
      <c r="F4073">
        <v>1</v>
      </c>
      <c r="G4073" t="s">
        <v>385</v>
      </c>
    </row>
    <row r="4074" spans="1:7" x14ac:dyDescent="0.25">
      <c r="A4074" t="str">
        <f t="shared" si="277"/>
        <v>C41-2</v>
      </c>
      <c r="B4074" t="str">
        <f t="shared" si="278"/>
        <v>GND</v>
      </c>
      <c r="C4074" t="str">
        <f t="shared" si="279"/>
        <v>C41-GND</v>
      </c>
      <c r="D4074" t="str">
        <f t="shared" si="280"/>
        <v>C41-2</v>
      </c>
      <c r="E4074" t="s">
        <v>4119</v>
      </c>
      <c r="F4074">
        <v>2</v>
      </c>
      <c r="G4074" t="s">
        <v>294</v>
      </c>
    </row>
    <row r="4075" spans="1:7" x14ac:dyDescent="0.25">
      <c r="A4075" t="str">
        <f t="shared" si="277"/>
        <v>C42-1</v>
      </c>
      <c r="B4075" t="str">
        <f t="shared" si="278"/>
        <v>NetC29_1</v>
      </c>
      <c r="C4075" t="str">
        <f t="shared" si="279"/>
        <v>C42-NetC29_1</v>
      </c>
      <c r="D4075" t="str">
        <f t="shared" si="280"/>
        <v>C42-1</v>
      </c>
      <c r="E4075" t="s">
        <v>4120</v>
      </c>
      <c r="F4075">
        <v>1</v>
      </c>
      <c r="G4075" t="s">
        <v>1699</v>
      </c>
    </row>
    <row r="4076" spans="1:7" x14ac:dyDescent="0.25">
      <c r="A4076" t="str">
        <f t="shared" si="277"/>
        <v>C42-2</v>
      </c>
      <c r="B4076" t="str">
        <f t="shared" si="278"/>
        <v>GND</v>
      </c>
      <c r="C4076" t="str">
        <f t="shared" si="279"/>
        <v>C42-GND</v>
      </c>
      <c r="D4076" t="str">
        <f t="shared" si="280"/>
        <v>C42-2</v>
      </c>
      <c r="E4076" t="s">
        <v>4120</v>
      </c>
      <c r="F4076">
        <v>2</v>
      </c>
      <c r="G4076" t="s">
        <v>294</v>
      </c>
    </row>
    <row r="4077" spans="1:7" x14ac:dyDescent="0.25">
      <c r="A4077" t="str">
        <f t="shared" si="277"/>
        <v>C43-1</v>
      </c>
      <c r="B4077" t="str">
        <f t="shared" si="278"/>
        <v>NetC29_1</v>
      </c>
      <c r="C4077" t="str">
        <f t="shared" si="279"/>
        <v>C43-NetC29_1</v>
      </c>
      <c r="D4077" t="str">
        <f t="shared" si="280"/>
        <v>C43-1</v>
      </c>
      <c r="E4077" t="s">
        <v>4121</v>
      </c>
      <c r="F4077">
        <v>1</v>
      </c>
      <c r="G4077" t="s">
        <v>1699</v>
      </c>
    </row>
    <row r="4078" spans="1:7" x14ac:dyDescent="0.25">
      <c r="A4078" t="str">
        <f t="shared" si="277"/>
        <v>C43-2</v>
      </c>
      <c r="B4078" t="str">
        <f t="shared" si="278"/>
        <v>GND</v>
      </c>
      <c r="C4078" t="str">
        <f t="shared" si="279"/>
        <v>C43-GND</v>
      </c>
      <c r="D4078" t="str">
        <f t="shared" si="280"/>
        <v>C43-2</v>
      </c>
      <c r="E4078" t="s">
        <v>4121</v>
      </c>
      <c r="F4078">
        <v>2</v>
      </c>
      <c r="G4078" t="s">
        <v>294</v>
      </c>
    </row>
    <row r="4079" spans="1:7" x14ac:dyDescent="0.25">
      <c r="A4079" t="str">
        <f t="shared" si="277"/>
        <v>C44-1</v>
      </c>
      <c r="B4079" t="str">
        <f t="shared" si="278"/>
        <v>NetC29_1</v>
      </c>
      <c r="C4079" t="str">
        <f t="shared" si="279"/>
        <v>C44-NetC29_1</v>
      </c>
      <c r="D4079" t="str">
        <f t="shared" si="280"/>
        <v>C44-1</v>
      </c>
      <c r="E4079" t="s">
        <v>4122</v>
      </c>
      <c r="F4079">
        <v>1</v>
      </c>
      <c r="G4079" t="s">
        <v>1699</v>
      </c>
    </row>
    <row r="4080" spans="1:7" x14ac:dyDescent="0.25">
      <c r="A4080" t="str">
        <f t="shared" si="277"/>
        <v>C44-2</v>
      </c>
      <c r="B4080" t="str">
        <f t="shared" si="278"/>
        <v>GND</v>
      </c>
      <c r="C4080" t="str">
        <f t="shared" si="279"/>
        <v>C44-GND</v>
      </c>
      <c r="D4080" t="str">
        <f t="shared" si="280"/>
        <v>C44-2</v>
      </c>
      <c r="E4080" t="s">
        <v>4122</v>
      </c>
      <c r="F4080">
        <v>2</v>
      </c>
      <c r="G4080" t="s">
        <v>294</v>
      </c>
    </row>
    <row r="4081" spans="1:7" x14ac:dyDescent="0.25">
      <c r="A4081" t="str">
        <f t="shared" si="277"/>
        <v>C45-1</v>
      </c>
      <c r="B4081" t="str">
        <f t="shared" si="278"/>
        <v>NetC29_1</v>
      </c>
      <c r="C4081" t="str">
        <f t="shared" si="279"/>
        <v>C45-NetC29_1</v>
      </c>
      <c r="D4081" t="str">
        <f t="shared" si="280"/>
        <v>C45-1</v>
      </c>
      <c r="E4081" t="s">
        <v>4123</v>
      </c>
      <c r="F4081">
        <v>1</v>
      </c>
      <c r="G4081" t="s">
        <v>1699</v>
      </c>
    </row>
    <row r="4082" spans="1:7" x14ac:dyDescent="0.25">
      <c r="A4082" t="str">
        <f t="shared" si="277"/>
        <v>C45-2</v>
      </c>
      <c r="B4082" t="str">
        <f t="shared" si="278"/>
        <v>GND</v>
      </c>
      <c r="C4082" t="str">
        <f t="shared" si="279"/>
        <v>C45-GND</v>
      </c>
      <c r="D4082" t="str">
        <f t="shared" si="280"/>
        <v>C45-2</v>
      </c>
      <c r="E4082" t="s">
        <v>4123</v>
      </c>
      <c r="F4082">
        <v>2</v>
      </c>
      <c r="G4082" t="s">
        <v>294</v>
      </c>
    </row>
    <row r="4083" spans="1:7" x14ac:dyDescent="0.25">
      <c r="A4083" t="str">
        <f t="shared" si="277"/>
        <v>C46-1</v>
      </c>
      <c r="B4083" t="str">
        <f t="shared" si="278"/>
        <v>NetC29_1</v>
      </c>
      <c r="C4083" t="str">
        <f t="shared" si="279"/>
        <v>C46-NetC29_1</v>
      </c>
      <c r="D4083" t="str">
        <f t="shared" si="280"/>
        <v>C46-1</v>
      </c>
      <c r="E4083" t="s">
        <v>4124</v>
      </c>
      <c r="F4083">
        <v>1</v>
      </c>
      <c r="G4083" t="s">
        <v>1699</v>
      </c>
    </row>
    <row r="4084" spans="1:7" x14ac:dyDescent="0.25">
      <c r="A4084" t="str">
        <f t="shared" si="277"/>
        <v>C46-2</v>
      </c>
      <c r="B4084" t="str">
        <f t="shared" si="278"/>
        <v>GND</v>
      </c>
      <c r="C4084" t="str">
        <f t="shared" si="279"/>
        <v>C46-GND</v>
      </c>
      <c r="D4084" t="str">
        <f t="shared" si="280"/>
        <v>C46-2</v>
      </c>
      <c r="E4084" t="s">
        <v>4124</v>
      </c>
      <c r="F4084">
        <v>2</v>
      </c>
      <c r="G4084" t="s">
        <v>294</v>
      </c>
    </row>
    <row r="4085" spans="1:7" x14ac:dyDescent="0.25">
      <c r="A4085" t="str">
        <f t="shared" si="277"/>
        <v>C47-1</v>
      </c>
      <c r="B4085" t="str">
        <f t="shared" si="278"/>
        <v>NetC29_1</v>
      </c>
      <c r="C4085" t="str">
        <f t="shared" si="279"/>
        <v>C47-NetC29_1</v>
      </c>
      <c r="D4085" t="str">
        <f t="shared" si="280"/>
        <v>C47-1</v>
      </c>
      <c r="E4085" t="s">
        <v>4125</v>
      </c>
      <c r="F4085">
        <v>1</v>
      </c>
      <c r="G4085" t="s">
        <v>1699</v>
      </c>
    </row>
    <row r="4086" spans="1:7" x14ac:dyDescent="0.25">
      <c r="A4086" t="str">
        <f t="shared" si="277"/>
        <v>C47-2</v>
      </c>
      <c r="B4086" t="str">
        <f t="shared" si="278"/>
        <v>GND</v>
      </c>
      <c r="C4086" t="str">
        <f t="shared" si="279"/>
        <v>C47-GND</v>
      </c>
      <c r="D4086" t="str">
        <f t="shared" si="280"/>
        <v>C47-2</v>
      </c>
      <c r="E4086" t="s">
        <v>4125</v>
      </c>
      <c r="F4086">
        <v>2</v>
      </c>
      <c r="G4086" t="s">
        <v>294</v>
      </c>
    </row>
    <row r="4087" spans="1:7" x14ac:dyDescent="0.25">
      <c r="A4087" t="str">
        <f t="shared" si="277"/>
        <v>C48-1</v>
      </c>
      <c r="B4087" t="str">
        <f t="shared" si="278"/>
        <v>NetC29_1</v>
      </c>
      <c r="C4087" t="str">
        <f t="shared" si="279"/>
        <v>C48-NetC29_1</v>
      </c>
      <c r="D4087" t="str">
        <f t="shared" si="280"/>
        <v>C48-1</v>
      </c>
      <c r="E4087" t="s">
        <v>4126</v>
      </c>
      <c r="F4087">
        <v>1</v>
      </c>
      <c r="G4087" t="s">
        <v>1699</v>
      </c>
    </row>
    <row r="4088" spans="1:7" x14ac:dyDescent="0.25">
      <c r="A4088" t="str">
        <f t="shared" si="277"/>
        <v>C48-2</v>
      </c>
      <c r="B4088" t="str">
        <f t="shared" si="278"/>
        <v>GND</v>
      </c>
      <c r="C4088" t="str">
        <f t="shared" si="279"/>
        <v>C48-GND</v>
      </c>
      <c r="D4088" t="str">
        <f t="shared" si="280"/>
        <v>C48-2</v>
      </c>
      <c r="E4088" t="s">
        <v>4126</v>
      </c>
      <c r="F4088">
        <v>2</v>
      </c>
      <c r="G4088" t="s">
        <v>294</v>
      </c>
    </row>
    <row r="4089" spans="1:7" x14ac:dyDescent="0.25">
      <c r="A4089" t="str">
        <f t="shared" si="277"/>
        <v>C49-1</v>
      </c>
      <c r="B4089" t="str">
        <f t="shared" si="278"/>
        <v>NetC29_1</v>
      </c>
      <c r="C4089" t="str">
        <f t="shared" si="279"/>
        <v>C49-NetC29_1</v>
      </c>
      <c r="D4089" t="str">
        <f t="shared" si="280"/>
        <v>C49-1</v>
      </c>
      <c r="E4089" t="s">
        <v>4127</v>
      </c>
      <c r="F4089">
        <v>1</v>
      </c>
      <c r="G4089" t="s">
        <v>1699</v>
      </c>
    </row>
    <row r="4090" spans="1:7" x14ac:dyDescent="0.25">
      <c r="A4090" t="str">
        <f t="shared" si="277"/>
        <v>C49-2</v>
      </c>
      <c r="B4090" t="str">
        <f t="shared" si="278"/>
        <v>GND</v>
      </c>
      <c r="C4090" t="str">
        <f t="shared" si="279"/>
        <v>C49-GND</v>
      </c>
      <c r="D4090" t="str">
        <f t="shared" si="280"/>
        <v>C49-2</v>
      </c>
      <c r="E4090" t="s">
        <v>4127</v>
      </c>
      <c r="F4090">
        <v>2</v>
      </c>
      <c r="G4090" t="s">
        <v>294</v>
      </c>
    </row>
    <row r="4091" spans="1:7" x14ac:dyDescent="0.25">
      <c r="A4091" t="str">
        <f t="shared" si="277"/>
        <v>C50-1</v>
      </c>
      <c r="B4091" t="str">
        <f t="shared" si="278"/>
        <v>GND</v>
      </c>
      <c r="C4091" t="str">
        <f t="shared" si="279"/>
        <v>C50-GND</v>
      </c>
      <c r="D4091" t="str">
        <f t="shared" si="280"/>
        <v>C50-1</v>
      </c>
      <c r="E4091" t="s">
        <v>4128</v>
      </c>
      <c r="F4091">
        <v>1</v>
      </c>
      <c r="G4091" t="s">
        <v>294</v>
      </c>
    </row>
    <row r="4092" spans="1:7" x14ac:dyDescent="0.25">
      <c r="A4092" t="str">
        <f t="shared" si="277"/>
        <v>C50-2</v>
      </c>
      <c r="B4092" t="str">
        <f t="shared" si="278"/>
        <v>VDDA_PLL</v>
      </c>
      <c r="C4092" t="str">
        <f t="shared" si="279"/>
        <v>C50-VDDA_PLL</v>
      </c>
      <c r="D4092" t="str">
        <f t="shared" si="280"/>
        <v>C50-2</v>
      </c>
      <c r="E4092" t="s">
        <v>4128</v>
      </c>
      <c r="F4092">
        <v>2</v>
      </c>
      <c r="G4092" t="s">
        <v>2230</v>
      </c>
    </row>
    <row r="4093" spans="1:7" x14ac:dyDescent="0.25">
      <c r="A4093" t="str">
        <f t="shared" si="277"/>
        <v>C51-1</v>
      </c>
      <c r="B4093" t="str">
        <f t="shared" si="278"/>
        <v>GND</v>
      </c>
      <c r="C4093" t="str">
        <f t="shared" si="279"/>
        <v>C51-GND</v>
      </c>
      <c r="D4093" t="str">
        <f t="shared" si="280"/>
        <v>C51-1</v>
      </c>
      <c r="E4093" t="s">
        <v>4129</v>
      </c>
      <c r="F4093">
        <v>1</v>
      </c>
      <c r="G4093" t="s">
        <v>294</v>
      </c>
    </row>
    <row r="4094" spans="1:7" x14ac:dyDescent="0.25">
      <c r="A4094" t="str">
        <f t="shared" si="277"/>
        <v>C51-2</v>
      </c>
      <c r="B4094" t="str">
        <f t="shared" si="278"/>
        <v>VDDA_PLL</v>
      </c>
      <c r="C4094" t="str">
        <f t="shared" si="279"/>
        <v>C51-VDDA_PLL</v>
      </c>
      <c r="D4094" t="str">
        <f t="shared" si="280"/>
        <v>C51-2</v>
      </c>
      <c r="E4094" t="s">
        <v>4129</v>
      </c>
      <c r="F4094">
        <v>2</v>
      </c>
      <c r="G4094" t="s">
        <v>2230</v>
      </c>
    </row>
    <row r="4095" spans="1:7" x14ac:dyDescent="0.25">
      <c r="A4095" t="str">
        <f t="shared" si="277"/>
        <v>C52-1</v>
      </c>
      <c r="B4095" t="str">
        <f t="shared" si="278"/>
        <v>NetC52_1</v>
      </c>
      <c r="C4095" t="str">
        <f t="shared" si="279"/>
        <v>C52-NetC52_1</v>
      </c>
      <c r="D4095" t="str">
        <f t="shared" si="280"/>
        <v>C52-1</v>
      </c>
      <c r="E4095" t="s">
        <v>4130</v>
      </c>
      <c r="F4095">
        <v>1</v>
      </c>
      <c r="G4095" t="s">
        <v>1739</v>
      </c>
    </row>
    <row r="4096" spans="1:7" x14ac:dyDescent="0.25">
      <c r="A4096" t="str">
        <f t="shared" si="277"/>
        <v>C52-2</v>
      </c>
      <c r="B4096" t="str">
        <f t="shared" si="278"/>
        <v>CKIN2_P</v>
      </c>
      <c r="C4096" t="str">
        <f t="shared" si="279"/>
        <v>C52-CKIN2_P</v>
      </c>
      <c r="D4096" t="str">
        <f t="shared" si="280"/>
        <v>C52-2</v>
      </c>
      <c r="E4096" t="s">
        <v>4130</v>
      </c>
      <c r="F4096">
        <v>2</v>
      </c>
      <c r="G4096" t="s">
        <v>532</v>
      </c>
    </row>
    <row r="4097" spans="1:7" x14ac:dyDescent="0.25">
      <c r="A4097" t="str">
        <f t="shared" si="277"/>
        <v>C53-1</v>
      </c>
      <c r="B4097" t="str">
        <f t="shared" si="278"/>
        <v>GND</v>
      </c>
      <c r="C4097" t="str">
        <f t="shared" si="279"/>
        <v>C53-GND</v>
      </c>
      <c r="D4097" t="str">
        <f t="shared" si="280"/>
        <v>C53-1</v>
      </c>
      <c r="E4097" t="s">
        <v>4131</v>
      </c>
      <c r="F4097">
        <v>1</v>
      </c>
      <c r="G4097" t="s">
        <v>294</v>
      </c>
    </row>
    <row r="4098" spans="1:7" x14ac:dyDescent="0.25">
      <c r="A4098" t="str">
        <f t="shared" si="277"/>
        <v>C53-2</v>
      </c>
      <c r="B4098" t="str">
        <f t="shared" si="278"/>
        <v>CKIN2_N</v>
      </c>
      <c r="C4098" t="str">
        <f t="shared" si="279"/>
        <v>C53-CKIN2_N</v>
      </c>
      <c r="D4098" t="str">
        <f t="shared" si="280"/>
        <v>C53-2</v>
      </c>
      <c r="E4098" t="s">
        <v>4131</v>
      </c>
      <c r="F4098">
        <v>2</v>
      </c>
      <c r="G4098" t="s">
        <v>529</v>
      </c>
    </row>
    <row r="4099" spans="1:7" x14ac:dyDescent="0.25">
      <c r="A4099" t="str">
        <f t="shared" si="277"/>
        <v>C54-1</v>
      </c>
      <c r="B4099" t="str">
        <f t="shared" si="278"/>
        <v>PLL_CLKIN3</v>
      </c>
      <c r="C4099" t="str">
        <f t="shared" si="279"/>
        <v>C54-PLL_CLKIN3</v>
      </c>
      <c r="D4099" t="str">
        <f t="shared" si="280"/>
        <v>C54-1</v>
      </c>
      <c r="E4099" t="s">
        <v>4132</v>
      </c>
      <c r="F4099">
        <v>1</v>
      </c>
      <c r="G4099" t="s">
        <v>1986</v>
      </c>
    </row>
    <row r="4100" spans="1:7" x14ac:dyDescent="0.25">
      <c r="A4100" t="str">
        <f t="shared" si="277"/>
        <v>C54-2</v>
      </c>
      <c r="B4100" t="str">
        <f t="shared" si="278"/>
        <v>PLL_CKIN3_P</v>
      </c>
      <c r="C4100" t="str">
        <f t="shared" si="279"/>
        <v>C54-PLL_CKIN3_P</v>
      </c>
      <c r="D4100" t="str">
        <f t="shared" si="280"/>
        <v>C54-2</v>
      </c>
      <c r="E4100" t="s">
        <v>4132</v>
      </c>
      <c r="F4100">
        <v>2</v>
      </c>
      <c r="G4100" t="s">
        <v>1982</v>
      </c>
    </row>
    <row r="4101" spans="1:7" x14ac:dyDescent="0.25">
      <c r="A4101" t="str">
        <f t="shared" si="277"/>
        <v>C55-1</v>
      </c>
      <c r="B4101" t="str">
        <f t="shared" si="278"/>
        <v>GND</v>
      </c>
      <c r="C4101" t="str">
        <f t="shared" si="279"/>
        <v>C55-GND</v>
      </c>
      <c r="D4101" t="str">
        <f t="shared" si="280"/>
        <v>C55-1</v>
      </c>
      <c r="E4101" t="s">
        <v>4133</v>
      </c>
      <c r="F4101">
        <v>1</v>
      </c>
      <c r="G4101" t="s">
        <v>294</v>
      </c>
    </row>
    <row r="4102" spans="1:7" x14ac:dyDescent="0.25">
      <c r="A4102" t="str">
        <f t="shared" ref="A4102:A4165" si="281">$E4102&amp;"-"&amp;$F4102</f>
        <v>C55-2</v>
      </c>
      <c r="B4102" t="str">
        <f t="shared" ref="B4102:B4165" si="282">IF(OR(E4102=$A$2,E4102=$B$2,E4102=$C$2,E4102=$D$2),"--",G4102)</f>
        <v>PLL_CKIN3_N</v>
      </c>
      <c r="C4102" t="str">
        <f t="shared" ref="C4102:C4165" si="283">$E4102&amp;"-"&amp;$G4102</f>
        <v>C55-PLL_CKIN3_N</v>
      </c>
      <c r="D4102" t="str">
        <f t="shared" ref="D4102:D4165" si="284">A4102</f>
        <v>C55-2</v>
      </c>
      <c r="E4102" t="s">
        <v>4133</v>
      </c>
      <c r="F4102">
        <v>2</v>
      </c>
      <c r="G4102" t="s">
        <v>1980</v>
      </c>
    </row>
    <row r="4103" spans="1:7" x14ac:dyDescent="0.25">
      <c r="A4103" t="str">
        <f t="shared" si="281"/>
        <v>C56-1</v>
      </c>
      <c r="B4103" t="str">
        <f t="shared" si="282"/>
        <v>1.1V_LPDDR4</v>
      </c>
      <c r="C4103" t="str">
        <f t="shared" si="283"/>
        <v>C56-1.1V_LPDDR4</v>
      </c>
      <c r="D4103" t="str">
        <f t="shared" si="284"/>
        <v>C56-1</v>
      </c>
      <c r="E4103" t="s">
        <v>4134</v>
      </c>
      <c r="F4103">
        <v>1</v>
      </c>
      <c r="G4103" t="s">
        <v>309</v>
      </c>
    </row>
    <row r="4104" spans="1:7" x14ac:dyDescent="0.25">
      <c r="A4104" t="str">
        <f t="shared" si="281"/>
        <v>C56-2</v>
      </c>
      <c r="B4104" t="str">
        <f t="shared" si="282"/>
        <v>GND</v>
      </c>
      <c r="C4104" t="str">
        <f t="shared" si="283"/>
        <v>C56-GND</v>
      </c>
      <c r="D4104" t="str">
        <f t="shared" si="284"/>
        <v>C56-2</v>
      </c>
      <c r="E4104" t="s">
        <v>4134</v>
      </c>
      <c r="F4104">
        <v>2</v>
      </c>
      <c r="G4104" t="s">
        <v>294</v>
      </c>
    </row>
    <row r="4105" spans="1:7" x14ac:dyDescent="0.25">
      <c r="A4105" t="str">
        <f t="shared" si="281"/>
        <v>C57-1</v>
      </c>
      <c r="B4105" t="str">
        <f t="shared" si="282"/>
        <v>1.1V_LPDDR4</v>
      </c>
      <c r="C4105" t="str">
        <f t="shared" si="283"/>
        <v>C57-1.1V_LPDDR4</v>
      </c>
      <c r="D4105" t="str">
        <f t="shared" si="284"/>
        <v>C57-1</v>
      </c>
      <c r="E4105" t="s">
        <v>4135</v>
      </c>
      <c r="F4105">
        <v>1</v>
      </c>
      <c r="G4105" t="s">
        <v>309</v>
      </c>
    </row>
    <row r="4106" spans="1:7" x14ac:dyDescent="0.25">
      <c r="A4106" t="str">
        <f t="shared" si="281"/>
        <v>C57-2</v>
      </c>
      <c r="B4106" t="str">
        <f t="shared" si="282"/>
        <v>GND</v>
      </c>
      <c r="C4106" t="str">
        <f t="shared" si="283"/>
        <v>C57-GND</v>
      </c>
      <c r="D4106" t="str">
        <f t="shared" si="284"/>
        <v>C57-2</v>
      </c>
      <c r="E4106" t="s">
        <v>4135</v>
      </c>
      <c r="F4106">
        <v>2</v>
      </c>
      <c r="G4106" t="s">
        <v>294</v>
      </c>
    </row>
    <row r="4107" spans="1:7" x14ac:dyDescent="0.25">
      <c r="A4107" t="str">
        <f t="shared" si="281"/>
        <v>C58-1</v>
      </c>
      <c r="B4107" t="str">
        <f t="shared" si="282"/>
        <v>1.1V_LPDDR4</v>
      </c>
      <c r="C4107" t="str">
        <f t="shared" si="283"/>
        <v>C58-1.1V_LPDDR4</v>
      </c>
      <c r="D4107" t="str">
        <f t="shared" si="284"/>
        <v>C58-1</v>
      </c>
      <c r="E4107" t="s">
        <v>4136</v>
      </c>
      <c r="F4107">
        <v>1</v>
      </c>
      <c r="G4107" t="s">
        <v>309</v>
      </c>
    </row>
    <row r="4108" spans="1:7" x14ac:dyDescent="0.25">
      <c r="A4108" t="str">
        <f t="shared" si="281"/>
        <v>C58-2</v>
      </c>
      <c r="B4108" t="str">
        <f t="shared" si="282"/>
        <v>GND</v>
      </c>
      <c r="C4108" t="str">
        <f t="shared" si="283"/>
        <v>C58-GND</v>
      </c>
      <c r="D4108" t="str">
        <f t="shared" si="284"/>
        <v>C58-2</v>
      </c>
      <c r="E4108" t="s">
        <v>4136</v>
      </c>
      <c r="F4108">
        <v>2</v>
      </c>
      <c r="G4108" t="s">
        <v>294</v>
      </c>
    </row>
    <row r="4109" spans="1:7" x14ac:dyDescent="0.25">
      <c r="A4109" t="str">
        <f t="shared" si="281"/>
        <v>C59-1</v>
      </c>
      <c r="B4109" t="str">
        <f t="shared" si="282"/>
        <v>1.1V_LPDDR4</v>
      </c>
      <c r="C4109" t="str">
        <f t="shared" si="283"/>
        <v>C59-1.1V_LPDDR4</v>
      </c>
      <c r="D4109" t="str">
        <f t="shared" si="284"/>
        <v>C59-1</v>
      </c>
      <c r="E4109" t="s">
        <v>4137</v>
      </c>
      <c r="F4109">
        <v>1</v>
      </c>
      <c r="G4109" t="s">
        <v>309</v>
      </c>
    </row>
    <row r="4110" spans="1:7" x14ac:dyDescent="0.25">
      <c r="A4110" t="str">
        <f t="shared" si="281"/>
        <v>C59-2</v>
      </c>
      <c r="B4110" t="str">
        <f t="shared" si="282"/>
        <v>GND</v>
      </c>
      <c r="C4110" t="str">
        <f t="shared" si="283"/>
        <v>C59-GND</v>
      </c>
      <c r="D4110" t="str">
        <f t="shared" si="284"/>
        <v>C59-2</v>
      </c>
      <c r="E4110" t="s">
        <v>4137</v>
      </c>
      <c r="F4110">
        <v>2</v>
      </c>
      <c r="G4110" t="s">
        <v>294</v>
      </c>
    </row>
    <row r="4111" spans="1:7" x14ac:dyDescent="0.25">
      <c r="A4111" t="str">
        <f t="shared" si="281"/>
        <v>C60-1</v>
      </c>
      <c r="B4111" t="str">
        <f t="shared" si="282"/>
        <v>1.1V_LPDDR4</v>
      </c>
      <c r="C4111" t="str">
        <f t="shared" si="283"/>
        <v>C60-1.1V_LPDDR4</v>
      </c>
      <c r="D4111" t="str">
        <f t="shared" si="284"/>
        <v>C60-1</v>
      </c>
      <c r="E4111" t="s">
        <v>4138</v>
      </c>
      <c r="F4111">
        <v>1</v>
      </c>
      <c r="G4111" t="s">
        <v>309</v>
      </c>
    </row>
    <row r="4112" spans="1:7" x14ac:dyDescent="0.25">
      <c r="A4112" t="str">
        <f t="shared" si="281"/>
        <v>C60-2</v>
      </c>
      <c r="B4112" t="str">
        <f t="shared" si="282"/>
        <v>GND</v>
      </c>
      <c r="C4112" t="str">
        <f t="shared" si="283"/>
        <v>C60-GND</v>
      </c>
      <c r="D4112" t="str">
        <f t="shared" si="284"/>
        <v>C60-2</v>
      </c>
      <c r="E4112" t="s">
        <v>4138</v>
      </c>
      <c r="F4112">
        <v>2</v>
      </c>
      <c r="G4112" t="s">
        <v>294</v>
      </c>
    </row>
    <row r="4113" spans="1:7" x14ac:dyDescent="0.25">
      <c r="A4113" t="str">
        <f t="shared" si="281"/>
        <v>C61-1</v>
      </c>
      <c r="B4113" t="str">
        <f t="shared" si="282"/>
        <v>1.1V_LPDDR4</v>
      </c>
      <c r="C4113" t="str">
        <f t="shared" si="283"/>
        <v>C61-1.1V_LPDDR4</v>
      </c>
      <c r="D4113" t="str">
        <f t="shared" si="284"/>
        <v>C61-1</v>
      </c>
      <c r="E4113" t="s">
        <v>4139</v>
      </c>
      <c r="F4113">
        <v>1</v>
      </c>
      <c r="G4113" t="s">
        <v>309</v>
      </c>
    </row>
    <row r="4114" spans="1:7" x14ac:dyDescent="0.25">
      <c r="A4114" t="str">
        <f t="shared" si="281"/>
        <v>C61-2</v>
      </c>
      <c r="B4114" t="str">
        <f t="shared" si="282"/>
        <v>GND</v>
      </c>
      <c r="C4114" t="str">
        <f t="shared" si="283"/>
        <v>C61-GND</v>
      </c>
      <c r="D4114" t="str">
        <f t="shared" si="284"/>
        <v>C61-2</v>
      </c>
      <c r="E4114" t="s">
        <v>4139</v>
      </c>
      <c r="F4114">
        <v>2</v>
      </c>
      <c r="G4114" t="s">
        <v>294</v>
      </c>
    </row>
    <row r="4115" spans="1:7" x14ac:dyDescent="0.25">
      <c r="A4115" t="str">
        <f t="shared" si="281"/>
        <v>C62-1</v>
      </c>
      <c r="B4115" t="str">
        <f t="shared" si="282"/>
        <v>1.1V_LPDDR4</v>
      </c>
      <c r="C4115" t="str">
        <f t="shared" si="283"/>
        <v>C62-1.1V_LPDDR4</v>
      </c>
      <c r="D4115" t="str">
        <f t="shared" si="284"/>
        <v>C62-1</v>
      </c>
      <c r="E4115" t="s">
        <v>4140</v>
      </c>
      <c r="F4115">
        <v>1</v>
      </c>
      <c r="G4115" t="s">
        <v>309</v>
      </c>
    </row>
    <row r="4116" spans="1:7" x14ac:dyDescent="0.25">
      <c r="A4116" t="str">
        <f t="shared" si="281"/>
        <v>C62-2</v>
      </c>
      <c r="B4116" t="str">
        <f t="shared" si="282"/>
        <v>GND</v>
      </c>
      <c r="C4116" t="str">
        <f t="shared" si="283"/>
        <v>C62-GND</v>
      </c>
      <c r="D4116" t="str">
        <f t="shared" si="284"/>
        <v>C62-2</v>
      </c>
      <c r="E4116" t="s">
        <v>4140</v>
      </c>
      <c r="F4116">
        <v>2</v>
      </c>
      <c r="G4116" t="s">
        <v>294</v>
      </c>
    </row>
    <row r="4117" spans="1:7" x14ac:dyDescent="0.25">
      <c r="A4117" t="str">
        <f t="shared" si="281"/>
        <v>C63-1</v>
      </c>
      <c r="B4117" t="str">
        <f t="shared" si="282"/>
        <v>1.1V_LPDDR4</v>
      </c>
      <c r="C4117" t="str">
        <f t="shared" si="283"/>
        <v>C63-1.1V_LPDDR4</v>
      </c>
      <c r="D4117" t="str">
        <f t="shared" si="284"/>
        <v>C63-1</v>
      </c>
      <c r="E4117" t="s">
        <v>4141</v>
      </c>
      <c r="F4117">
        <v>1</v>
      </c>
      <c r="G4117" t="s">
        <v>309</v>
      </c>
    </row>
    <row r="4118" spans="1:7" x14ac:dyDescent="0.25">
      <c r="A4118" t="str">
        <f t="shared" si="281"/>
        <v>C63-2</v>
      </c>
      <c r="B4118" t="str">
        <f t="shared" si="282"/>
        <v>GND</v>
      </c>
      <c r="C4118" t="str">
        <f t="shared" si="283"/>
        <v>C63-GND</v>
      </c>
      <c r="D4118" t="str">
        <f t="shared" si="284"/>
        <v>C63-2</v>
      </c>
      <c r="E4118" t="s">
        <v>4141</v>
      </c>
      <c r="F4118">
        <v>2</v>
      </c>
      <c r="G4118" t="s">
        <v>294</v>
      </c>
    </row>
    <row r="4119" spans="1:7" x14ac:dyDescent="0.25">
      <c r="A4119" t="str">
        <f t="shared" si="281"/>
        <v>C64-1</v>
      </c>
      <c r="B4119" t="str">
        <f t="shared" si="282"/>
        <v>1.1V_LPDDR4</v>
      </c>
      <c r="C4119" t="str">
        <f t="shared" si="283"/>
        <v>C64-1.1V_LPDDR4</v>
      </c>
      <c r="D4119" t="str">
        <f t="shared" si="284"/>
        <v>C64-1</v>
      </c>
      <c r="E4119" t="s">
        <v>4142</v>
      </c>
      <c r="F4119">
        <v>1</v>
      </c>
      <c r="G4119" t="s">
        <v>309</v>
      </c>
    </row>
    <row r="4120" spans="1:7" x14ac:dyDescent="0.25">
      <c r="A4120" t="str">
        <f t="shared" si="281"/>
        <v>C64-2</v>
      </c>
      <c r="B4120" t="str">
        <f t="shared" si="282"/>
        <v>GND</v>
      </c>
      <c r="C4120" t="str">
        <f t="shared" si="283"/>
        <v>C64-GND</v>
      </c>
      <c r="D4120" t="str">
        <f t="shared" si="284"/>
        <v>C64-2</v>
      </c>
      <c r="E4120" t="s">
        <v>4142</v>
      </c>
      <c r="F4120">
        <v>2</v>
      </c>
      <c r="G4120" t="s">
        <v>294</v>
      </c>
    </row>
    <row r="4121" spans="1:7" x14ac:dyDescent="0.25">
      <c r="A4121" t="str">
        <f t="shared" si="281"/>
        <v>C65-1</v>
      </c>
      <c r="B4121" t="str">
        <f t="shared" si="282"/>
        <v>1.8V</v>
      </c>
      <c r="C4121" t="str">
        <f t="shared" si="283"/>
        <v>C65-1.8V</v>
      </c>
      <c r="D4121" t="str">
        <f t="shared" si="284"/>
        <v>C65-1</v>
      </c>
      <c r="E4121" t="s">
        <v>4143</v>
      </c>
      <c r="F4121">
        <v>1</v>
      </c>
      <c r="G4121" t="s">
        <v>317</v>
      </c>
    </row>
    <row r="4122" spans="1:7" x14ac:dyDescent="0.25">
      <c r="A4122" t="str">
        <f t="shared" si="281"/>
        <v>C65-2</v>
      </c>
      <c r="B4122" t="str">
        <f t="shared" si="282"/>
        <v>GND</v>
      </c>
      <c r="C4122" t="str">
        <f t="shared" si="283"/>
        <v>C65-GND</v>
      </c>
      <c r="D4122" t="str">
        <f t="shared" si="284"/>
        <v>C65-2</v>
      </c>
      <c r="E4122" t="s">
        <v>4143</v>
      </c>
      <c r="F4122">
        <v>2</v>
      </c>
      <c r="G4122" t="s">
        <v>294</v>
      </c>
    </row>
    <row r="4123" spans="1:7" x14ac:dyDescent="0.25">
      <c r="A4123" t="str">
        <f t="shared" si="281"/>
        <v>C66-1</v>
      </c>
      <c r="B4123" t="str">
        <f t="shared" si="282"/>
        <v>GND</v>
      </c>
      <c r="C4123" t="str">
        <f t="shared" si="283"/>
        <v>C66-GND</v>
      </c>
      <c r="D4123" t="str">
        <f t="shared" si="284"/>
        <v>C66-1</v>
      </c>
      <c r="E4123" t="s">
        <v>4144</v>
      </c>
      <c r="F4123">
        <v>1</v>
      </c>
      <c r="G4123" t="s">
        <v>294</v>
      </c>
    </row>
    <row r="4124" spans="1:7" x14ac:dyDescent="0.25">
      <c r="A4124" t="str">
        <f t="shared" si="281"/>
        <v>C66-2</v>
      </c>
      <c r="B4124" t="str">
        <f t="shared" si="282"/>
        <v>1.8V</v>
      </c>
      <c r="C4124" t="str">
        <f t="shared" si="283"/>
        <v>C66-1.8V</v>
      </c>
      <c r="D4124" t="str">
        <f t="shared" si="284"/>
        <v>C66-2</v>
      </c>
      <c r="E4124" t="s">
        <v>4144</v>
      </c>
      <c r="F4124">
        <v>2</v>
      </c>
      <c r="G4124" t="s">
        <v>317</v>
      </c>
    </row>
    <row r="4125" spans="1:7" x14ac:dyDescent="0.25">
      <c r="A4125" t="str">
        <f t="shared" si="281"/>
        <v>C67-1</v>
      </c>
      <c r="B4125" t="str">
        <f t="shared" si="282"/>
        <v>1.8V</v>
      </c>
      <c r="C4125" t="str">
        <f t="shared" si="283"/>
        <v>C67-1.8V</v>
      </c>
      <c r="D4125" t="str">
        <f t="shared" si="284"/>
        <v>C67-1</v>
      </c>
      <c r="E4125" t="s">
        <v>4145</v>
      </c>
      <c r="F4125">
        <v>1</v>
      </c>
      <c r="G4125" t="s">
        <v>317</v>
      </c>
    </row>
    <row r="4126" spans="1:7" x14ac:dyDescent="0.25">
      <c r="A4126" t="str">
        <f t="shared" si="281"/>
        <v>C67-2</v>
      </c>
      <c r="B4126" t="str">
        <f t="shared" si="282"/>
        <v>GND</v>
      </c>
      <c r="C4126" t="str">
        <f t="shared" si="283"/>
        <v>C67-GND</v>
      </c>
      <c r="D4126" t="str">
        <f t="shared" si="284"/>
        <v>C67-2</v>
      </c>
      <c r="E4126" t="s">
        <v>4145</v>
      </c>
      <c r="F4126">
        <v>2</v>
      </c>
      <c r="G4126" t="s">
        <v>294</v>
      </c>
    </row>
    <row r="4127" spans="1:7" x14ac:dyDescent="0.25">
      <c r="A4127" t="str">
        <f t="shared" si="281"/>
        <v>C68-1</v>
      </c>
      <c r="B4127" t="str">
        <f t="shared" si="282"/>
        <v>1.8V</v>
      </c>
      <c r="C4127" t="str">
        <f t="shared" si="283"/>
        <v>C68-1.8V</v>
      </c>
      <c r="D4127" t="str">
        <f t="shared" si="284"/>
        <v>C68-1</v>
      </c>
      <c r="E4127" t="s">
        <v>4146</v>
      </c>
      <c r="F4127">
        <v>1</v>
      </c>
      <c r="G4127" t="s">
        <v>317</v>
      </c>
    </row>
    <row r="4128" spans="1:7" x14ac:dyDescent="0.25">
      <c r="A4128" t="str">
        <f t="shared" si="281"/>
        <v>C68-2</v>
      </c>
      <c r="B4128" t="str">
        <f t="shared" si="282"/>
        <v>GND</v>
      </c>
      <c r="C4128" t="str">
        <f t="shared" si="283"/>
        <v>C68-GND</v>
      </c>
      <c r="D4128" t="str">
        <f t="shared" si="284"/>
        <v>C68-2</v>
      </c>
      <c r="E4128" t="s">
        <v>4146</v>
      </c>
      <c r="F4128">
        <v>2</v>
      </c>
      <c r="G4128" t="s">
        <v>294</v>
      </c>
    </row>
    <row r="4129" spans="1:7" x14ac:dyDescent="0.25">
      <c r="A4129" t="str">
        <f t="shared" si="281"/>
        <v>C69-1</v>
      </c>
      <c r="B4129" t="str">
        <f t="shared" si="282"/>
        <v>1.8V</v>
      </c>
      <c r="C4129" t="str">
        <f t="shared" si="283"/>
        <v>C69-1.8V</v>
      </c>
      <c r="D4129" t="str">
        <f t="shared" si="284"/>
        <v>C69-1</v>
      </c>
      <c r="E4129" t="s">
        <v>4147</v>
      </c>
      <c r="F4129">
        <v>1</v>
      </c>
      <c r="G4129" t="s">
        <v>317</v>
      </c>
    </row>
    <row r="4130" spans="1:7" x14ac:dyDescent="0.25">
      <c r="A4130" t="str">
        <f t="shared" si="281"/>
        <v>C69-2</v>
      </c>
      <c r="B4130" t="str">
        <f t="shared" si="282"/>
        <v>GND</v>
      </c>
      <c r="C4130" t="str">
        <f t="shared" si="283"/>
        <v>C69-GND</v>
      </c>
      <c r="D4130" t="str">
        <f t="shared" si="284"/>
        <v>C69-2</v>
      </c>
      <c r="E4130" t="s">
        <v>4147</v>
      </c>
      <c r="F4130">
        <v>2</v>
      </c>
      <c r="G4130" t="s">
        <v>294</v>
      </c>
    </row>
    <row r="4131" spans="1:7" x14ac:dyDescent="0.25">
      <c r="A4131" t="str">
        <f t="shared" si="281"/>
        <v>C70-1</v>
      </c>
      <c r="B4131" t="str">
        <f t="shared" si="282"/>
        <v>1.8V</v>
      </c>
      <c r="C4131" t="str">
        <f t="shared" si="283"/>
        <v>C70-1.8V</v>
      </c>
      <c r="D4131" t="str">
        <f t="shared" si="284"/>
        <v>C70-1</v>
      </c>
      <c r="E4131" t="s">
        <v>4148</v>
      </c>
      <c r="F4131">
        <v>1</v>
      </c>
      <c r="G4131" t="s">
        <v>317</v>
      </c>
    </row>
    <row r="4132" spans="1:7" x14ac:dyDescent="0.25">
      <c r="A4132" t="str">
        <f t="shared" si="281"/>
        <v>C70-2</v>
      </c>
      <c r="B4132" t="str">
        <f t="shared" si="282"/>
        <v>GND</v>
      </c>
      <c r="C4132" t="str">
        <f t="shared" si="283"/>
        <v>C70-GND</v>
      </c>
      <c r="D4132" t="str">
        <f t="shared" si="284"/>
        <v>C70-2</v>
      </c>
      <c r="E4132" t="s">
        <v>4148</v>
      </c>
      <c r="F4132">
        <v>2</v>
      </c>
      <c r="G4132" t="s">
        <v>294</v>
      </c>
    </row>
    <row r="4133" spans="1:7" x14ac:dyDescent="0.25">
      <c r="A4133" t="str">
        <f t="shared" si="281"/>
        <v>C71-1</v>
      </c>
      <c r="B4133" t="str">
        <f t="shared" si="282"/>
        <v>1.1V_LPDDR4</v>
      </c>
      <c r="C4133" t="str">
        <f t="shared" si="283"/>
        <v>C71-1.1V_LPDDR4</v>
      </c>
      <c r="D4133" t="str">
        <f t="shared" si="284"/>
        <v>C71-1</v>
      </c>
      <c r="E4133" t="s">
        <v>4149</v>
      </c>
      <c r="F4133">
        <v>1</v>
      </c>
      <c r="G4133" t="s">
        <v>309</v>
      </c>
    </row>
    <row r="4134" spans="1:7" x14ac:dyDescent="0.25">
      <c r="A4134" t="str">
        <f t="shared" si="281"/>
        <v>C71-2</v>
      </c>
      <c r="B4134" t="str">
        <f t="shared" si="282"/>
        <v>GND</v>
      </c>
      <c r="C4134" t="str">
        <f t="shared" si="283"/>
        <v>C71-GND</v>
      </c>
      <c r="D4134" t="str">
        <f t="shared" si="284"/>
        <v>C71-2</v>
      </c>
      <c r="E4134" t="s">
        <v>4149</v>
      </c>
      <c r="F4134">
        <v>2</v>
      </c>
      <c r="G4134" t="s">
        <v>294</v>
      </c>
    </row>
    <row r="4135" spans="1:7" x14ac:dyDescent="0.25">
      <c r="A4135" t="str">
        <f t="shared" si="281"/>
        <v>C72-1</v>
      </c>
      <c r="B4135" t="str">
        <f t="shared" si="282"/>
        <v>1.1V_LPDDR4</v>
      </c>
      <c r="C4135" t="str">
        <f t="shared" si="283"/>
        <v>C72-1.1V_LPDDR4</v>
      </c>
      <c r="D4135" t="str">
        <f t="shared" si="284"/>
        <v>C72-1</v>
      </c>
      <c r="E4135" t="s">
        <v>4150</v>
      </c>
      <c r="F4135">
        <v>1</v>
      </c>
      <c r="G4135" t="s">
        <v>309</v>
      </c>
    </row>
    <row r="4136" spans="1:7" x14ac:dyDescent="0.25">
      <c r="A4136" t="str">
        <f t="shared" si="281"/>
        <v>C72-2</v>
      </c>
      <c r="B4136" t="str">
        <f t="shared" si="282"/>
        <v>GND</v>
      </c>
      <c r="C4136" t="str">
        <f t="shared" si="283"/>
        <v>C72-GND</v>
      </c>
      <c r="D4136" t="str">
        <f t="shared" si="284"/>
        <v>C72-2</v>
      </c>
      <c r="E4136" t="s">
        <v>4150</v>
      </c>
      <c r="F4136">
        <v>2</v>
      </c>
      <c r="G4136" t="s">
        <v>294</v>
      </c>
    </row>
    <row r="4137" spans="1:7" x14ac:dyDescent="0.25">
      <c r="A4137" t="str">
        <f t="shared" si="281"/>
        <v>C73-1</v>
      </c>
      <c r="B4137" t="str">
        <f t="shared" si="282"/>
        <v>1.1V_LPDDR4</v>
      </c>
      <c r="C4137" t="str">
        <f t="shared" si="283"/>
        <v>C73-1.1V_LPDDR4</v>
      </c>
      <c r="D4137" t="str">
        <f t="shared" si="284"/>
        <v>C73-1</v>
      </c>
      <c r="E4137" t="s">
        <v>4151</v>
      </c>
      <c r="F4137">
        <v>1</v>
      </c>
      <c r="G4137" t="s">
        <v>309</v>
      </c>
    </row>
    <row r="4138" spans="1:7" x14ac:dyDescent="0.25">
      <c r="A4138" t="str">
        <f t="shared" si="281"/>
        <v>C73-2</v>
      </c>
      <c r="B4138" t="str">
        <f t="shared" si="282"/>
        <v>GND</v>
      </c>
      <c r="C4138" t="str">
        <f t="shared" si="283"/>
        <v>C73-GND</v>
      </c>
      <c r="D4138" t="str">
        <f t="shared" si="284"/>
        <v>C73-2</v>
      </c>
      <c r="E4138" t="s">
        <v>4151</v>
      </c>
      <c r="F4138">
        <v>2</v>
      </c>
      <c r="G4138" t="s">
        <v>294</v>
      </c>
    </row>
    <row r="4139" spans="1:7" x14ac:dyDescent="0.25">
      <c r="A4139" t="str">
        <f t="shared" si="281"/>
        <v>C74-1</v>
      </c>
      <c r="B4139" t="str">
        <f t="shared" si="282"/>
        <v>1.1V_LPDDR4</v>
      </c>
      <c r="C4139" t="str">
        <f t="shared" si="283"/>
        <v>C74-1.1V_LPDDR4</v>
      </c>
      <c r="D4139" t="str">
        <f t="shared" si="284"/>
        <v>C74-1</v>
      </c>
      <c r="E4139" t="s">
        <v>4152</v>
      </c>
      <c r="F4139">
        <v>1</v>
      </c>
      <c r="G4139" t="s">
        <v>309</v>
      </c>
    </row>
    <row r="4140" spans="1:7" x14ac:dyDescent="0.25">
      <c r="A4140" t="str">
        <f t="shared" si="281"/>
        <v>C74-2</v>
      </c>
      <c r="B4140" t="str">
        <f t="shared" si="282"/>
        <v>GND</v>
      </c>
      <c r="C4140" t="str">
        <f t="shared" si="283"/>
        <v>C74-GND</v>
      </c>
      <c r="D4140" t="str">
        <f t="shared" si="284"/>
        <v>C74-2</v>
      </c>
      <c r="E4140" t="s">
        <v>4152</v>
      </c>
      <c r="F4140">
        <v>2</v>
      </c>
      <c r="G4140" t="s">
        <v>294</v>
      </c>
    </row>
    <row r="4141" spans="1:7" x14ac:dyDescent="0.25">
      <c r="A4141" t="str">
        <f t="shared" si="281"/>
        <v>C75-1</v>
      </c>
      <c r="B4141" t="str">
        <f t="shared" si="282"/>
        <v>1.1V_LPDDR4</v>
      </c>
      <c r="C4141" t="str">
        <f t="shared" si="283"/>
        <v>C75-1.1V_LPDDR4</v>
      </c>
      <c r="D4141" t="str">
        <f t="shared" si="284"/>
        <v>C75-1</v>
      </c>
      <c r="E4141" t="s">
        <v>4153</v>
      </c>
      <c r="F4141">
        <v>1</v>
      </c>
      <c r="G4141" t="s">
        <v>309</v>
      </c>
    </row>
    <row r="4142" spans="1:7" x14ac:dyDescent="0.25">
      <c r="A4142" t="str">
        <f t="shared" si="281"/>
        <v>C75-2</v>
      </c>
      <c r="B4142" t="str">
        <f t="shared" si="282"/>
        <v>GND</v>
      </c>
      <c r="C4142" t="str">
        <f t="shared" si="283"/>
        <v>C75-GND</v>
      </c>
      <c r="D4142" t="str">
        <f t="shared" si="284"/>
        <v>C75-2</v>
      </c>
      <c r="E4142" t="s">
        <v>4153</v>
      </c>
      <c r="F4142">
        <v>2</v>
      </c>
      <c r="G4142" t="s">
        <v>294</v>
      </c>
    </row>
    <row r="4143" spans="1:7" x14ac:dyDescent="0.25">
      <c r="A4143" t="str">
        <f t="shared" si="281"/>
        <v>C76-1</v>
      </c>
      <c r="B4143" t="str">
        <f t="shared" si="282"/>
        <v>1.1V_LPDDR4</v>
      </c>
      <c r="C4143" t="str">
        <f t="shared" si="283"/>
        <v>C76-1.1V_LPDDR4</v>
      </c>
      <c r="D4143" t="str">
        <f t="shared" si="284"/>
        <v>C76-1</v>
      </c>
      <c r="E4143" t="s">
        <v>4154</v>
      </c>
      <c r="F4143">
        <v>1</v>
      </c>
      <c r="G4143" t="s">
        <v>309</v>
      </c>
    </row>
    <row r="4144" spans="1:7" x14ac:dyDescent="0.25">
      <c r="A4144" t="str">
        <f t="shared" si="281"/>
        <v>C76-2</v>
      </c>
      <c r="B4144" t="str">
        <f t="shared" si="282"/>
        <v>GND</v>
      </c>
      <c r="C4144" t="str">
        <f t="shared" si="283"/>
        <v>C76-GND</v>
      </c>
      <c r="D4144" t="str">
        <f t="shared" si="284"/>
        <v>C76-2</v>
      </c>
      <c r="E4144" t="s">
        <v>4154</v>
      </c>
      <c r="F4144">
        <v>2</v>
      </c>
      <c r="G4144" t="s">
        <v>294</v>
      </c>
    </row>
    <row r="4145" spans="1:7" x14ac:dyDescent="0.25">
      <c r="A4145" t="str">
        <f t="shared" si="281"/>
        <v>C77-1</v>
      </c>
      <c r="B4145" t="str">
        <f t="shared" si="282"/>
        <v>1.1V_LPDDR4</v>
      </c>
      <c r="C4145" t="str">
        <f t="shared" si="283"/>
        <v>C77-1.1V_LPDDR4</v>
      </c>
      <c r="D4145" t="str">
        <f t="shared" si="284"/>
        <v>C77-1</v>
      </c>
      <c r="E4145" t="s">
        <v>4155</v>
      </c>
      <c r="F4145">
        <v>1</v>
      </c>
      <c r="G4145" t="s">
        <v>309</v>
      </c>
    </row>
    <row r="4146" spans="1:7" x14ac:dyDescent="0.25">
      <c r="A4146" t="str">
        <f t="shared" si="281"/>
        <v>C77-2</v>
      </c>
      <c r="B4146" t="str">
        <f t="shared" si="282"/>
        <v>GND</v>
      </c>
      <c r="C4146" t="str">
        <f t="shared" si="283"/>
        <v>C77-GND</v>
      </c>
      <c r="D4146" t="str">
        <f t="shared" si="284"/>
        <v>C77-2</v>
      </c>
      <c r="E4146" t="s">
        <v>4155</v>
      </c>
      <c r="F4146">
        <v>2</v>
      </c>
      <c r="G4146" t="s">
        <v>294</v>
      </c>
    </row>
    <row r="4147" spans="1:7" x14ac:dyDescent="0.25">
      <c r="A4147" t="str">
        <f t="shared" si="281"/>
        <v>C78-1</v>
      </c>
      <c r="B4147" t="str">
        <f t="shared" si="282"/>
        <v>1.1V_LPDDR4</v>
      </c>
      <c r="C4147" t="str">
        <f t="shared" si="283"/>
        <v>C78-1.1V_LPDDR4</v>
      </c>
      <c r="D4147" t="str">
        <f t="shared" si="284"/>
        <v>C78-1</v>
      </c>
      <c r="E4147" t="s">
        <v>4156</v>
      </c>
      <c r="F4147">
        <v>1</v>
      </c>
      <c r="G4147" t="s">
        <v>309</v>
      </c>
    </row>
    <row r="4148" spans="1:7" x14ac:dyDescent="0.25">
      <c r="A4148" t="str">
        <f t="shared" si="281"/>
        <v>C78-2</v>
      </c>
      <c r="B4148" t="str">
        <f t="shared" si="282"/>
        <v>GND</v>
      </c>
      <c r="C4148" t="str">
        <f t="shared" si="283"/>
        <v>C78-GND</v>
      </c>
      <c r="D4148" t="str">
        <f t="shared" si="284"/>
        <v>C78-2</v>
      </c>
      <c r="E4148" t="s">
        <v>4156</v>
      </c>
      <c r="F4148">
        <v>2</v>
      </c>
      <c r="G4148" t="s">
        <v>294</v>
      </c>
    </row>
    <row r="4149" spans="1:7" x14ac:dyDescent="0.25">
      <c r="A4149" t="str">
        <f t="shared" si="281"/>
        <v>C79-1</v>
      </c>
      <c r="B4149" t="str">
        <f t="shared" si="282"/>
        <v>1.1V_LPDDR4</v>
      </c>
      <c r="C4149" t="str">
        <f t="shared" si="283"/>
        <v>C79-1.1V_LPDDR4</v>
      </c>
      <c r="D4149" t="str">
        <f t="shared" si="284"/>
        <v>C79-1</v>
      </c>
      <c r="E4149" t="s">
        <v>4157</v>
      </c>
      <c r="F4149">
        <v>1</v>
      </c>
      <c r="G4149" t="s">
        <v>309</v>
      </c>
    </row>
    <row r="4150" spans="1:7" x14ac:dyDescent="0.25">
      <c r="A4150" t="str">
        <f t="shared" si="281"/>
        <v>C79-2</v>
      </c>
      <c r="B4150" t="str">
        <f t="shared" si="282"/>
        <v>GND</v>
      </c>
      <c r="C4150" t="str">
        <f t="shared" si="283"/>
        <v>C79-GND</v>
      </c>
      <c r="D4150" t="str">
        <f t="shared" si="284"/>
        <v>C79-2</v>
      </c>
      <c r="E4150" t="s">
        <v>4157</v>
      </c>
      <c r="F4150">
        <v>2</v>
      </c>
      <c r="G4150" t="s">
        <v>294</v>
      </c>
    </row>
    <row r="4151" spans="1:7" x14ac:dyDescent="0.25">
      <c r="A4151" t="str">
        <f t="shared" si="281"/>
        <v>C80-1</v>
      </c>
      <c r="B4151" t="str">
        <f t="shared" si="282"/>
        <v>1.1V_LPDDR4</v>
      </c>
      <c r="C4151" t="str">
        <f t="shared" si="283"/>
        <v>C80-1.1V_LPDDR4</v>
      </c>
      <c r="D4151" t="str">
        <f t="shared" si="284"/>
        <v>C80-1</v>
      </c>
      <c r="E4151" t="s">
        <v>4158</v>
      </c>
      <c r="F4151">
        <v>1</v>
      </c>
      <c r="G4151" t="s">
        <v>309</v>
      </c>
    </row>
    <row r="4152" spans="1:7" x14ac:dyDescent="0.25">
      <c r="A4152" t="str">
        <f t="shared" si="281"/>
        <v>C80-2</v>
      </c>
      <c r="B4152" t="str">
        <f t="shared" si="282"/>
        <v>GND</v>
      </c>
      <c r="C4152" t="str">
        <f t="shared" si="283"/>
        <v>C80-GND</v>
      </c>
      <c r="D4152" t="str">
        <f t="shared" si="284"/>
        <v>C80-2</v>
      </c>
      <c r="E4152" t="s">
        <v>4158</v>
      </c>
      <c r="F4152">
        <v>2</v>
      </c>
      <c r="G4152" t="s">
        <v>294</v>
      </c>
    </row>
    <row r="4153" spans="1:7" x14ac:dyDescent="0.25">
      <c r="A4153" t="str">
        <f t="shared" si="281"/>
        <v>C81-1</v>
      </c>
      <c r="B4153" t="str">
        <f t="shared" si="282"/>
        <v>1.1V_LPDDR4</v>
      </c>
      <c r="C4153" t="str">
        <f t="shared" si="283"/>
        <v>C81-1.1V_LPDDR4</v>
      </c>
      <c r="D4153" t="str">
        <f t="shared" si="284"/>
        <v>C81-1</v>
      </c>
      <c r="E4153" t="s">
        <v>4159</v>
      </c>
      <c r="F4153">
        <v>1</v>
      </c>
      <c r="G4153" t="s">
        <v>309</v>
      </c>
    </row>
    <row r="4154" spans="1:7" x14ac:dyDescent="0.25">
      <c r="A4154" t="str">
        <f t="shared" si="281"/>
        <v>C81-2</v>
      </c>
      <c r="B4154" t="str">
        <f t="shared" si="282"/>
        <v>GND</v>
      </c>
      <c r="C4154" t="str">
        <f t="shared" si="283"/>
        <v>C81-GND</v>
      </c>
      <c r="D4154" t="str">
        <f t="shared" si="284"/>
        <v>C81-2</v>
      </c>
      <c r="E4154" t="s">
        <v>4159</v>
      </c>
      <c r="F4154">
        <v>2</v>
      </c>
      <c r="G4154" t="s">
        <v>294</v>
      </c>
    </row>
    <row r="4155" spans="1:7" x14ac:dyDescent="0.25">
      <c r="A4155" t="str">
        <f t="shared" si="281"/>
        <v>C82-1</v>
      </c>
      <c r="B4155" t="str">
        <f t="shared" si="282"/>
        <v>1.1V_LPDDR4</v>
      </c>
      <c r="C4155" t="str">
        <f t="shared" si="283"/>
        <v>C82-1.1V_LPDDR4</v>
      </c>
      <c r="D4155" t="str">
        <f t="shared" si="284"/>
        <v>C82-1</v>
      </c>
      <c r="E4155" t="s">
        <v>4160</v>
      </c>
      <c r="F4155">
        <v>1</v>
      </c>
      <c r="G4155" t="s">
        <v>309</v>
      </c>
    </row>
    <row r="4156" spans="1:7" x14ac:dyDescent="0.25">
      <c r="A4156" t="str">
        <f t="shared" si="281"/>
        <v>C82-2</v>
      </c>
      <c r="B4156" t="str">
        <f t="shared" si="282"/>
        <v>GND</v>
      </c>
      <c r="C4156" t="str">
        <f t="shared" si="283"/>
        <v>C82-GND</v>
      </c>
      <c r="D4156" t="str">
        <f t="shared" si="284"/>
        <v>C82-2</v>
      </c>
      <c r="E4156" t="s">
        <v>4160</v>
      </c>
      <c r="F4156">
        <v>2</v>
      </c>
      <c r="G4156" t="s">
        <v>294</v>
      </c>
    </row>
    <row r="4157" spans="1:7" x14ac:dyDescent="0.25">
      <c r="A4157" t="str">
        <f t="shared" si="281"/>
        <v>C83-1</v>
      </c>
      <c r="B4157" t="str">
        <f t="shared" si="282"/>
        <v>1.1V_LPDDR4</v>
      </c>
      <c r="C4157" t="str">
        <f t="shared" si="283"/>
        <v>C83-1.1V_LPDDR4</v>
      </c>
      <c r="D4157" t="str">
        <f t="shared" si="284"/>
        <v>C83-1</v>
      </c>
      <c r="E4157" t="s">
        <v>4161</v>
      </c>
      <c r="F4157">
        <v>1</v>
      </c>
      <c r="G4157" t="s">
        <v>309</v>
      </c>
    </row>
    <row r="4158" spans="1:7" x14ac:dyDescent="0.25">
      <c r="A4158" t="str">
        <f t="shared" si="281"/>
        <v>C83-2</v>
      </c>
      <c r="B4158" t="str">
        <f t="shared" si="282"/>
        <v>GND</v>
      </c>
      <c r="C4158" t="str">
        <f t="shared" si="283"/>
        <v>C83-GND</v>
      </c>
      <c r="D4158" t="str">
        <f t="shared" si="284"/>
        <v>C83-2</v>
      </c>
      <c r="E4158" t="s">
        <v>4161</v>
      </c>
      <c r="F4158">
        <v>2</v>
      </c>
      <c r="G4158" t="s">
        <v>294</v>
      </c>
    </row>
    <row r="4159" spans="1:7" x14ac:dyDescent="0.25">
      <c r="A4159" t="str">
        <f t="shared" si="281"/>
        <v>C84-1</v>
      </c>
      <c r="B4159" t="str">
        <f t="shared" si="282"/>
        <v>1.1V_LPDDR4</v>
      </c>
      <c r="C4159" t="str">
        <f t="shared" si="283"/>
        <v>C84-1.1V_LPDDR4</v>
      </c>
      <c r="D4159" t="str">
        <f t="shared" si="284"/>
        <v>C84-1</v>
      </c>
      <c r="E4159" t="s">
        <v>4162</v>
      </c>
      <c r="F4159">
        <v>1</v>
      </c>
      <c r="G4159" t="s">
        <v>309</v>
      </c>
    </row>
    <row r="4160" spans="1:7" x14ac:dyDescent="0.25">
      <c r="A4160" t="str">
        <f t="shared" si="281"/>
        <v>C84-2</v>
      </c>
      <c r="B4160" t="str">
        <f t="shared" si="282"/>
        <v>GND</v>
      </c>
      <c r="C4160" t="str">
        <f t="shared" si="283"/>
        <v>C84-GND</v>
      </c>
      <c r="D4160" t="str">
        <f t="shared" si="284"/>
        <v>C84-2</v>
      </c>
      <c r="E4160" t="s">
        <v>4162</v>
      </c>
      <c r="F4160">
        <v>2</v>
      </c>
      <c r="G4160" t="s">
        <v>294</v>
      </c>
    </row>
    <row r="4161" spans="1:7" x14ac:dyDescent="0.25">
      <c r="A4161" t="str">
        <f t="shared" si="281"/>
        <v>C85-1</v>
      </c>
      <c r="B4161" t="str">
        <f t="shared" si="282"/>
        <v>1.1V_LPDDR4</v>
      </c>
      <c r="C4161" t="str">
        <f t="shared" si="283"/>
        <v>C85-1.1V_LPDDR4</v>
      </c>
      <c r="D4161" t="str">
        <f t="shared" si="284"/>
        <v>C85-1</v>
      </c>
      <c r="E4161" t="s">
        <v>4163</v>
      </c>
      <c r="F4161">
        <v>1</v>
      </c>
      <c r="G4161" t="s">
        <v>309</v>
      </c>
    </row>
    <row r="4162" spans="1:7" x14ac:dyDescent="0.25">
      <c r="A4162" t="str">
        <f t="shared" si="281"/>
        <v>C85-2</v>
      </c>
      <c r="B4162" t="str">
        <f t="shared" si="282"/>
        <v>GND</v>
      </c>
      <c r="C4162" t="str">
        <f t="shared" si="283"/>
        <v>C85-GND</v>
      </c>
      <c r="D4162" t="str">
        <f t="shared" si="284"/>
        <v>C85-2</v>
      </c>
      <c r="E4162" t="s">
        <v>4163</v>
      </c>
      <c r="F4162">
        <v>2</v>
      </c>
      <c r="G4162" t="s">
        <v>294</v>
      </c>
    </row>
    <row r="4163" spans="1:7" x14ac:dyDescent="0.25">
      <c r="A4163" t="str">
        <f t="shared" si="281"/>
        <v>C86-1</v>
      </c>
      <c r="B4163" t="str">
        <f t="shared" si="282"/>
        <v>1.1V_LPDDR4</v>
      </c>
      <c r="C4163" t="str">
        <f t="shared" si="283"/>
        <v>C86-1.1V_LPDDR4</v>
      </c>
      <c r="D4163" t="str">
        <f t="shared" si="284"/>
        <v>C86-1</v>
      </c>
      <c r="E4163" t="s">
        <v>4164</v>
      </c>
      <c r="F4163">
        <v>1</v>
      </c>
      <c r="G4163" t="s">
        <v>309</v>
      </c>
    </row>
    <row r="4164" spans="1:7" x14ac:dyDescent="0.25">
      <c r="A4164" t="str">
        <f t="shared" si="281"/>
        <v>C86-2</v>
      </c>
      <c r="B4164" t="str">
        <f t="shared" si="282"/>
        <v>GND</v>
      </c>
      <c r="C4164" t="str">
        <f t="shared" si="283"/>
        <v>C86-GND</v>
      </c>
      <c r="D4164" t="str">
        <f t="shared" si="284"/>
        <v>C86-2</v>
      </c>
      <c r="E4164" t="s">
        <v>4164</v>
      </c>
      <c r="F4164">
        <v>2</v>
      </c>
      <c r="G4164" t="s">
        <v>294</v>
      </c>
    </row>
    <row r="4165" spans="1:7" x14ac:dyDescent="0.25">
      <c r="A4165" t="str">
        <f t="shared" si="281"/>
        <v>C87-1</v>
      </c>
      <c r="B4165" t="str">
        <f t="shared" si="282"/>
        <v>1.1V_LPDDR4</v>
      </c>
      <c r="C4165" t="str">
        <f t="shared" si="283"/>
        <v>C87-1.1V_LPDDR4</v>
      </c>
      <c r="D4165" t="str">
        <f t="shared" si="284"/>
        <v>C87-1</v>
      </c>
      <c r="E4165" t="s">
        <v>4165</v>
      </c>
      <c r="F4165">
        <v>1</v>
      </c>
      <c r="G4165" t="s">
        <v>309</v>
      </c>
    </row>
    <row r="4166" spans="1:7" x14ac:dyDescent="0.25">
      <c r="A4166" t="str">
        <f t="shared" ref="A4166:A4229" si="285">$E4166&amp;"-"&amp;$F4166</f>
        <v>C87-2</v>
      </c>
      <c r="B4166" t="str">
        <f t="shared" ref="B4166:B4229" si="286">IF(OR(E4166=$A$2,E4166=$B$2,E4166=$C$2,E4166=$D$2),"--",G4166)</f>
        <v>GND</v>
      </c>
      <c r="C4166" t="str">
        <f t="shared" ref="C4166:C4229" si="287">$E4166&amp;"-"&amp;$G4166</f>
        <v>C87-GND</v>
      </c>
      <c r="D4166" t="str">
        <f t="shared" ref="D4166:D4229" si="288">A4166</f>
        <v>C87-2</v>
      </c>
      <c r="E4166" t="s">
        <v>4165</v>
      </c>
      <c r="F4166">
        <v>2</v>
      </c>
      <c r="G4166" t="s">
        <v>294</v>
      </c>
    </row>
    <row r="4167" spans="1:7" x14ac:dyDescent="0.25">
      <c r="A4167" t="str">
        <f t="shared" si="285"/>
        <v>C88-1</v>
      </c>
      <c r="B4167" t="str">
        <f t="shared" si="286"/>
        <v>1.1V_LPDDR4</v>
      </c>
      <c r="C4167" t="str">
        <f t="shared" si="287"/>
        <v>C88-1.1V_LPDDR4</v>
      </c>
      <c r="D4167" t="str">
        <f t="shared" si="288"/>
        <v>C88-1</v>
      </c>
      <c r="E4167" t="s">
        <v>4166</v>
      </c>
      <c r="F4167">
        <v>1</v>
      </c>
      <c r="G4167" t="s">
        <v>309</v>
      </c>
    </row>
    <row r="4168" spans="1:7" x14ac:dyDescent="0.25">
      <c r="A4168" t="str">
        <f t="shared" si="285"/>
        <v>C88-2</v>
      </c>
      <c r="B4168" t="str">
        <f t="shared" si="286"/>
        <v>GND</v>
      </c>
      <c r="C4168" t="str">
        <f t="shared" si="287"/>
        <v>C88-GND</v>
      </c>
      <c r="D4168" t="str">
        <f t="shared" si="288"/>
        <v>C88-2</v>
      </c>
      <c r="E4168" t="s">
        <v>4166</v>
      </c>
      <c r="F4168">
        <v>2</v>
      </c>
      <c r="G4168" t="s">
        <v>294</v>
      </c>
    </row>
    <row r="4169" spans="1:7" x14ac:dyDescent="0.25">
      <c r="A4169" t="str">
        <f t="shared" si="285"/>
        <v>C89-1</v>
      </c>
      <c r="B4169" t="str">
        <f t="shared" si="286"/>
        <v>1.1V_LPDDR4</v>
      </c>
      <c r="C4169" t="str">
        <f t="shared" si="287"/>
        <v>C89-1.1V_LPDDR4</v>
      </c>
      <c r="D4169" t="str">
        <f t="shared" si="288"/>
        <v>C89-1</v>
      </c>
      <c r="E4169" t="s">
        <v>4167</v>
      </c>
      <c r="F4169">
        <v>1</v>
      </c>
      <c r="G4169" t="s">
        <v>309</v>
      </c>
    </row>
    <row r="4170" spans="1:7" x14ac:dyDescent="0.25">
      <c r="A4170" t="str">
        <f t="shared" si="285"/>
        <v>C89-2</v>
      </c>
      <c r="B4170" t="str">
        <f t="shared" si="286"/>
        <v>GND</v>
      </c>
      <c r="C4170" t="str">
        <f t="shared" si="287"/>
        <v>C89-GND</v>
      </c>
      <c r="D4170" t="str">
        <f t="shared" si="288"/>
        <v>C89-2</v>
      </c>
      <c r="E4170" t="s">
        <v>4167</v>
      </c>
      <c r="F4170">
        <v>2</v>
      </c>
      <c r="G4170" t="s">
        <v>294</v>
      </c>
    </row>
    <row r="4171" spans="1:7" x14ac:dyDescent="0.25">
      <c r="A4171" t="str">
        <f t="shared" si="285"/>
        <v>C90-1</v>
      </c>
      <c r="B4171" t="str">
        <f t="shared" si="286"/>
        <v>1.1V_LPDDR4</v>
      </c>
      <c r="C4171" t="str">
        <f t="shared" si="287"/>
        <v>C90-1.1V_LPDDR4</v>
      </c>
      <c r="D4171" t="str">
        <f t="shared" si="288"/>
        <v>C90-1</v>
      </c>
      <c r="E4171" t="s">
        <v>4168</v>
      </c>
      <c r="F4171">
        <v>1</v>
      </c>
      <c r="G4171" t="s">
        <v>309</v>
      </c>
    </row>
    <row r="4172" spans="1:7" x14ac:dyDescent="0.25">
      <c r="A4172" t="str">
        <f t="shared" si="285"/>
        <v>C90-2</v>
      </c>
      <c r="B4172" t="str">
        <f t="shared" si="286"/>
        <v>GND</v>
      </c>
      <c r="C4172" t="str">
        <f t="shared" si="287"/>
        <v>C90-GND</v>
      </c>
      <c r="D4172" t="str">
        <f t="shared" si="288"/>
        <v>C90-2</v>
      </c>
      <c r="E4172" t="s">
        <v>4168</v>
      </c>
      <c r="F4172">
        <v>2</v>
      </c>
      <c r="G4172" t="s">
        <v>294</v>
      </c>
    </row>
    <row r="4173" spans="1:7" x14ac:dyDescent="0.25">
      <c r="A4173" t="str">
        <f t="shared" si="285"/>
        <v>C91-1</v>
      </c>
      <c r="B4173" t="str">
        <f t="shared" si="286"/>
        <v>1.1V_LPDDR4</v>
      </c>
      <c r="C4173" t="str">
        <f t="shared" si="287"/>
        <v>C91-1.1V_LPDDR4</v>
      </c>
      <c r="D4173" t="str">
        <f t="shared" si="288"/>
        <v>C91-1</v>
      </c>
      <c r="E4173" t="s">
        <v>4169</v>
      </c>
      <c r="F4173">
        <v>1</v>
      </c>
      <c r="G4173" t="s">
        <v>309</v>
      </c>
    </row>
    <row r="4174" spans="1:7" x14ac:dyDescent="0.25">
      <c r="A4174" t="str">
        <f t="shared" si="285"/>
        <v>C91-2</v>
      </c>
      <c r="B4174" t="str">
        <f t="shared" si="286"/>
        <v>GND</v>
      </c>
      <c r="C4174" t="str">
        <f t="shared" si="287"/>
        <v>C91-GND</v>
      </c>
      <c r="D4174" t="str">
        <f t="shared" si="288"/>
        <v>C91-2</v>
      </c>
      <c r="E4174" t="s">
        <v>4169</v>
      </c>
      <c r="F4174">
        <v>2</v>
      </c>
      <c r="G4174" t="s">
        <v>294</v>
      </c>
    </row>
    <row r="4175" spans="1:7" x14ac:dyDescent="0.25">
      <c r="A4175" t="str">
        <f t="shared" si="285"/>
        <v>C92-1</v>
      </c>
      <c r="B4175" t="str">
        <f t="shared" si="286"/>
        <v>1.8V</v>
      </c>
      <c r="C4175" t="str">
        <f t="shared" si="287"/>
        <v>C92-1.8V</v>
      </c>
      <c r="D4175" t="str">
        <f t="shared" si="288"/>
        <v>C92-1</v>
      </c>
      <c r="E4175" t="s">
        <v>4170</v>
      </c>
      <c r="F4175">
        <v>1</v>
      </c>
      <c r="G4175" t="s">
        <v>317</v>
      </c>
    </row>
    <row r="4176" spans="1:7" x14ac:dyDescent="0.25">
      <c r="A4176" t="str">
        <f t="shared" si="285"/>
        <v>C92-2</v>
      </c>
      <c r="B4176" t="str">
        <f t="shared" si="286"/>
        <v>GND</v>
      </c>
      <c r="C4176" t="str">
        <f t="shared" si="287"/>
        <v>C92-GND</v>
      </c>
      <c r="D4176" t="str">
        <f t="shared" si="288"/>
        <v>C92-2</v>
      </c>
      <c r="E4176" t="s">
        <v>4170</v>
      </c>
      <c r="F4176">
        <v>2</v>
      </c>
      <c r="G4176" t="s">
        <v>294</v>
      </c>
    </row>
    <row r="4177" spans="1:7" x14ac:dyDescent="0.25">
      <c r="A4177" t="str">
        <f t="shared" si="285"/>
        <v>C93-1</v>
      </c>
      <c r="B4177" t="str">
        <f t="shared" si="286"/>
        <v>1.8V</v>
      </c>
      <c r="C4177" t="str">
        <f t="shared" si="287"/>
        <v>C93-1.8V</v>
      </c>
      <c r="D4177" t="str">
        <f t="shared" si="288"/>
        <v>C93-1</v>
      </c>
      <c r="E4177" t="s">
        <v>4171</v>
      </c>
      <c r="F4177">
        <v>1</v>
      </c>
      <c r="G4177" t="s">
        <v>317</v>
      </c>
    </row>
    <row r="4178" spans="1:7" x14ac:dyDescent="0.25">
      <c r="A4178" t="str">
        <f t="shared" si="285"/>
        <v>C93-2</v>
      </c>
      <c r="B4178" t="str">
        <f t="shared" si="286"/>
        <v>GND</v>
      </c>
      <c r="C4178" t="str">
        <f t="shared" si="287"/>
        <v>C93-GND</v>
      </c>
      <c r="D4178" t="str">
        <f t="shared" si="288"/>
        <v>C93-2</v>
      </c>
      <c r="E4178" t="s">
        <v>4171</v>
      </c>
      <c r="F4178">
        <v>2</v>
      </c>
      <c r="G4178" t="s">
        <v>294</v>
      </c>
    </row>
    <row r="4179" spans="1:7" x14ac:dyDescent="0.25">
      <c r="A4179" t="str">
        <f t="shared" si="285"/>
        <v>C94-1</v>
      </c>
      <c r="B4179" t="str">
        <f t="shared" si="286"/>
        <v>GND</v>
      </c>
      <c r="C4179" t="str">
        <f t="shared" si="287"/>
        <v>C94-GND</v>
      </c>
      <c r="D4179" t="str">
        <f t="shared" si="288"/>
        <v>C94-1</v>
      </c>
      <c r="E4179" t="s">
        <v>4172</v>
      </c>
      <c r="F4179">
        <v>1</v>
      </c>
      <c r="G4179" t="s">
        <v>294</v>
      </c>
    </row>
    <row r="4180" spans="1:7" x14ac:dyDescent="0.25">
      <c r="A4180" t="str">
        <f t="shared" si="285"/>
        <v>C94-2</v>
      </c>
      <c r="B4180" t="str">
        <f t="shared" si="286"/>
        <v>1.8V</v>
      </c>
      <c r="C4180" t="str">
        <f t="shared" si="287"/>
        <v>C94-1.8V</v>
      </c>
      <c r="D4180" t="str">
        <f t="shared" si="288"/>
        <v>C94-2</v>
      </c>
      <c r="E4180" t="s">
        <v>4172</v>
      </c>
      <c r="F4180">
        <v>2</v>
      </c>
      <c r="G4180" t="s">
        <v>317</v>
      </c>
    </row>
    <row r="4181" spans="1:7" x14ac:dyDescent="0.25">
      <c r="A4181" t="str">
        <f t="shared" si="285"/>
        <v>C95-1</v>
      </c>
      <c r="B4181" t="str">
        <f t="shared" si="286"/>
        <v>1.8V</v>
      </c>
      <c r="C4181" t="str">
        <f t="shared" si="287"/>
        <v>C95-1.8V</v>
      </c>
      <c r="D4181" t="str">
        <f t="shared" si="288"/>
        <v>C95-1</v>
      </c>
      <c r="E4181" t="s">
        <v>4173</v>
      </c>
      <c r="F4181">
        <v>1</v>
      </c>
      <c r="G4181" t="s">
        <v>317</v>
      </c>
    </row>
    <row r="4182" spans="1:7" x14ac:dyDescent="0.25">
      <c r="A4182" t="str">
        <f t="shared" si="285"/>
        <v>C95-2</v>
      </c>
      <c r="B4182" t="str">
        <f t="shared" si="286"/>
        <v>GND</v>
      </c>
      <c r="C4182" t="str">
        <f t="shared" si="287"/>
        <v>C95-GND</v>
      </c>
      <c r="D4182" t="str">
        <f t="shared" si="288"/>
        <v>C95-2</v>
      </c>
      <c r="E4182" t="s">
        <v>4173</v>
      </c>
      <c r="F4182">
        <v>2</v>
      </c>
      <c r="G4182" t="s">
        <v>294</v>
      </c>
    </row>
    <row r="4183" spans="1:7" x14ac:dyDescent="0.25">
      <c r="A4183" t="str">
        <f t="shared" si="285"/>
        <v>C96-1</v>
      </c>
      <c r="B4183" t="str">
        <f t="shared" si="286"/>
        <v>1.8V</v>
      </c>
      <c r="C4183" t="str">
        <f t="shared" si="287"/>
        <v>C96-1.8V</v>
      </c>
      <c r="D4183" t="str">
        <f t="shared" si="288"/>
        <v>C96-1</v>
      </c>
      <c r="E4183" t="s">
        <v>4174</v>
      </c>
      <c r="F4183">
        <v>1</v>
      </c>
      <c r="G4183" t="s">
        <v>317</v>
      </c>
    </row>
    <row r="4184" spans="1:7" x14ac:dyDescent="0.25">
      <c r="A4184" t="str">
        <f t="shared" si="285"/>
        <v>C96-2</v>
      </c>
      <c r="B4184" t="str">
        <f t="shared" si="286"/>
        <v>GND</v>
      </c>
      <c r="C4184" t="str">
        <f t="shared" si="287"/>
        <v>C96-GND</v>
      </c>
      <c r="D4184" t="str">
        <f t="shared" si="288"/>
        <v>C96-2</v>
      </c>
      <c r="E4184" t="s">
        <v>4174</v>
      </c>
      <c r="F4184">
        <v>2</v>
      </c>
      <c r="G4184" t="s">
        <v>294</v>
      </c>
    </row>
    <row r="4185" spans="1:7" x14ac:dyDescent="0.25">
      <c r="A4185" t="str">
        <f t="shared" si="285"/>
        <v>C97-1</v>
      </c>
      <c r="B4185" t="str">
        <f t="shared" si="286"/>
        <v>1.8V</v>
      </c>
      <c r="C4185" t="str">
        <f t="shared" si="287"/>
        <v>C97-1.8V</v>
      </c>
      <c r="D4185" t="str">
        <f t="shared" si="288"/>
        <v>C97-1</v>
      </c>
      <c r="E4185" t="s">
        <v>4175</v>
      </c>
      <c r="F4185">
        <v>1</v>
      </c>
      <c r="G4185" t="s">
        <v>317</v>
      </c>
    </row>
    <row r="4186" spans="1:7" x14ac:dyDescent="0.25">
      <c r="A4186" t="str">
        <f t="shared" si="285"/>
        <v>C97-2</v>
      </c>
      <c r="B4186" t="str">
        <f t="shared" si="286"/>
        <v>GND</v>
      </c>
      <c r="C4186" t="str">
        <f t="shared" si="287"/>
        <v>C97-GND</v>
      </c>
      <c r="D4186" t="str">
        <f t="shared" si="288"/>
        <v>C97-2</v>
      </c>
      <c r="E4186" t="s">
        <v>4175</v>
      </c>
      <c r="F4186">
        <v>2</v>
      </c>
      <c r="G4186" t="s">
        <v>294</v>
      </c>
    </row>
    <row r="4187" spans="1:7" x14ac:dyDescent="0.25">
      <c r="A4187" t="str">
        <f t="shared" si="285"/>
        <v>C98-1</v>
      </c>
      <c r="B4187" t="str">
        <f t="shared" si="286"/>
        <v>1.8V</v>
      </c>
      <c r="C4187" t="str">
        <f t="shared" si="287"/>
        <v>C98-1.8V</v>
      </c>
      <c r="D4187" t="str">
        <f t="shared" si="288"/>
        <v>C98-1</v>
      </c>
      <c r="E4187" t="s">
        <v>4176</v>
      </c>
      <c r="F4187">
        <v>1</v>
      </c>
      <c r="G4187" t="s">
        <v>317</v>
      </c>
    </row>
    <row r="4188" spans="1:7" x14ac:dyDescent="0.25">
      <c r="A4188" t="str">
        <f t="shared" si="285"/>
        <v>C98-2</v>
      </c>
      <c r="B4188" t="str">
        <f t="shared" si="286"/>
        <v>GND</v>
      </c>
      <c r="C4188" t="str">
        <f t="shared" si="287"/>
        <v>C98-GND</v>
      </c>
      <c r="D4188" t="str">
        <f t="shared" si="288"/>
        <v>C98-2</v>
      </c>
      <c r="E4188" t="s">
        <v>4176</v>
      </c>
      <c r="F4188">
        <v>2</v>
      </c>
      <c r="G4188" t="s">
        <v>294</v>
      </c>
    </row>
    <row r="4189" spans="1:7" x14ac:dyDescent="0.25">
      <c r="A4189" t="str">
        <f t="shared" si="285"/>
        <v>C99-1</v>
      </c>
      <c r="B4189" t="str">
        <f t="shared" si="286"/>
        <v>1.1V_LPDDR4</v>
      </c>
      <c r="C4189" t="str">
        <f t="shared" si="287"/>
        <v>C99-1.1V_LPDDR4</v>
      </c>
      <c r="D4189" t="str">
        <f t="shared" si="288"/>
        <v>C99-1</v>
      </c>
      <c r="E4189" t="s">
        <v>4177</v>
      </c>
      <c r="F4189">
        <v>1</v>
      </c>
      <c r="G4189" t="s">
        <v>309</v>
      </c>
    </row>
    <row r="4190" spans="1:7" x14ac:dyDescent="0.25">
      <c r="A4190" t="str">
        <f t="shared" si="285"/>
        <v>C99-2</v>
      </c>
      <c r="B4190" t="str">
        <f t="shared" si="286"/>
        <v>GND</v>
      </c>
      <c r="C4190" t="str">
        <f t="shared" si="287"/>
        <v>C99-GND</v>
      </c>
      <c r="D4190" t="str">
        <f t="shared" si="288"/>
        <v>C99-2</v>
      </c>
      <c r="E4190" t="s">
        <v>4177</v>
      </c>
      <c r="F4190">
        <v>2</v>
      </c>
      <c r="G4190" t="s">
        <v>294</v>
      </c>
    </row>
    <row r="4191" spans="1:7" x14ac:dyDescent="0.25">
      <c r="A4191" t="str">
        <f t="shared" si="285"/>
        <v>C100-1</v>
      </c>
      <c r="B4191" t="str">
        <f t="shared" si="286"/>
        <v>PCIE_CLK_P</v>
      </c>
      <c r="C4191" t="str">
        <f t="shared" si="287"/>
        <v>C100-PCIE_CLK_P</v>
      </c>
      <c r="D4191" t="str">
        <f t="shared" si="288"/>
        <v>C100-1</v>
      </c>
      <c r="E4191" t="s">
        <v>4178</v>
      </c>
      <c r="F4191">
        <v>1</v>
      </c>
      <c r="G4191" t="s">
        <v>1939</v>
      </c>
    </row>
    <row r="4192" spans="1:7" x14ac:dyDescent="0.25">
      <c r="A4192" t="str">
        <f t="shared" si="285"/>
        <v>C100-2</v>
      </c>
      <c r="B4192" t="str">
        <f t="shared" si="286"/>
        <v>PCIE_CLK_C_P</v>
      </c>
      <c r="C4192" t="str">
        <f t="shared" si="287"/>
        <v>C100-PCIE_CLK_C_P</v>
      </c>
      <c r="D4192" t="str">
        <f t="shared" si="288"/>
        <v>C100-2</v>
      </c>
      <c r="E4192" t="s">
        <v>4178</v>
      </c>
      <c r="F4192">
        <v>2</v>
      </c>
      <c r="G4192" t="s">
        <v>319</v>
      </c>
    </row>
    <row r="4193" spans="1:7" x14ac:dyDescent="0.25">
      <c r="A4193" t="str">
        <f t="shared" si="285"/>
        <v>C101-1</v>
      </c>
      <c r="B4193" t="str">
        <f t="shared" si="286"/>
        <v>PCIE_CLK_N</v>
      </c>
      <c r="C4193" t="str">
        <f t="shared" si="287"/>
        <v>C101-PCIE_CLK_N</v>
      </c>
      <c r="D4193" t="str">
        <f t="shared" si="288"/>
        <v>C101-1</v>
      </c>
      <c r="E4193" t="s">
        <v>4179</v>
      </c>
      <c r="F4193">
        <v>1</v>
      </c>
      <c r="G4193" t="s">
        <v>1938</v>
      </c>
    </row>
    <row r="4194" spans="1:7" x14ac:dyDescent="0.25">
      <c r="A4194" t="str">
        <f t="shared" si="285"/>
        <v>C101-2</v>
      </c>
      <c r="B4194" t="str">
        <f t="shared" si="286"/>
        <v>PCIE_CLK_C_N</v>
      </c>
      <c r="C4194" t="str">
        <f t="shared" si="287"/>
        <v>C101-PCIE_CLK_C_N</v>
      </c>
      <c r="D4194" t="str">
        <f t="shared" si="288"/>
        <v>C101-2</v>
      </c>
      <c r="E4194" t="s">
        <v>4179</v>
      </c>
      <c r="F4194">
        <v>2</v>
      </c>
      <c r="G4194" t="s">
        <v>322</v>
      </c>
    </row>
    <row r="4195" spans="1:7" x14ac:dyDescent="0.25">
      <c r="A4195" t="str">
        <f t="shared" si="285"/>
        <v>C102-1</v>
      </c>
      <c r="B4195" t="str">
        <f t="shared" si="286"/>
        <v>PER0_P</v>
      </c>
      <c r="C4195" t="str">
        <f t="shared" si="287"/>
        <v>C102-PER0_P</v>
      </c>
      <c r="D4195" t="str">
        <f t="shared" si="288"/>
        <v>C102-1</v>
      </c>
      <c r="E4195" t="s">
        <v>4180</v>
      </c>
      <c r="F4195">
        <v>1</v>
      </c>
      <c r="G4195" t="s">
        <v>1943</v>
      </c>
    </row>
    <row r="4196" spans="1:7" x14ac:dyDescent="0.25">
      <c r="A4196" t="str">
        <f t="shared" si="285"/>
        <v>C102-2</v>
      </c>
      <c r="B4196" t="str">
        <f t="shared" si="286"/>
        <v>PER0_C_P</v>
      </c>
      <c r="C4196" t="str">
        <f t="shared" si="287"/>
        <v>C102-PER0_C_P</v>
      </c>
      <c r="D4196" t="str">
        <f t="shared" si="288"/>
        <v>C102-2</v>
      </c>
      <c r="E4196" t="s">
        <v>4180</v>
      </c>
      <c r="F4196">
        <v>2</v>
      </c>
      <c r="G4196" t="s">
        <v>327</v>
      </c>
    </row>
    <row r="4197" spans="1:7" x14ac:dyDescent="0.25">
      <c r="A4197" t="str">
        <f t="shared" si="285"/>
        <v>C103-1</v>
      </c>
      <c r="B4197" t="str">
        <f t="shared" si="286"/>
        <v>PER0_N</v>
      </c>
      <c r="C4197" t="str">
        <f t="shared" si="287"/>
        <v>C103-PER0_N</v>
      </c>
      <c r="D4197" t="str">
        <f t="shared" si="288"/>
        <v>C103-1</v>
      </c>
      <c r="E4197" t="s">
        <v>4181</v>
      </c>
      <c r="F4197">
        <v>1</v>
      </c>
      <c r="G4197" t="s">
        <v>1942</v>
      </c>
    </row>
    <row r="4198" spans="1:7" x14ac:dyDescent="0.25">
      <c r="A4198" t="str">
        <f t="shared" si="285"/>
        <v>C103-2</v>
      </c>
      <c r="B4198" t="str">
        <f t="shared" si="286"/>
        <v>PER0_C_N</v>
      </c>
      <c r="C4198" t="str">
        <f t="shared" si="287"/>
        <v>C103-PER0_C_N</v>
      </c>
      <c r="D4198" t="str">
        <f t="shared" si="288"/>
        <v>C103-2</v>
      </c>
      <c r="E4198" t="s">
        <v>4181</v>
      </c>
      <c r="F4198">
        <v>2</v>
      </c>
      <c r="G4198" t="s">
        <v>330</v>
      </c>
    </row>
    <row r="4199" spans="1:7" x14ac:dyDescent="0.25">
      <c r="A4199" t="str">
        <f t="shared" si="285"/>
        <v>C104-1</v>
      </c>
      <c r="B4199" t="str">
        <f t="shared" si="286"/>
        <v>PER1_P</v>
      </c>
      <c r="C4199" t="str">
        <f t="shared" si="287"/>
        <v>C104-PER1_P</v>
      </c>
      <c r="D4199" t="str">
        <f t="shared" si="288"/>
        <v>C104-1</v>
      </c>
      <c r="E4199" t="s">
        <v>4182</v>
      </c>
      <c r="F4199">
        <v>1</v>
      </c>
      <c r="G4199" t="s">
        <v>1945</v>
      </c>
    </row>
    <row r="4200" spans="1:7" x14ac:dyDescent="0.25">
      <c r="A4200" t="str">
        <f t="shared" si="285"/>
        <v>C104-2</v>
      </c>
      <c r="B4200" t="str">
        <f t="shared" si="286"/>
        <v>PER1_C_P</v>
      </c>
      <c r="C4200" t="str">
        <f t="shared" si="287"/>
        <v>C104-PER1_C_P</v>
      </c>
      <c r="D4200" t="str">
        <f t="shared" si="288"/>
        <v>C104-2</v>
      </c>
      <c r="E4200" t="s">
        <v>4182</v>
      </c>
      <c r="F4200">
        <v>2</v>
      </c>
      <c r="G4200" t="s">
        <v>340</v>
      </c>
    </row>
    <row r="4201" spans="1:7" x14ac:dyDescent="0.25">
      <c r="A4201" t="str">
        <f t="shared" si="285"/>
        <v>C105-1</v>
      </c>
      <c r="B4201" t="str">
        <f t="shared" si="286"/>
        <v>PER1_N</v>
      </c>
      <c r="C4201" t="str">
        <f t="shared" si="287"/>
        <v>C105-PER1_N</v>
      </c>
      <c r="D4201" t="str">
        <f t="shared" si="288"/>
        <v>C105-1</v>
      </c>
      <c r="E4201" t="s">
        <v>4183</v>
      </c>
      <c r="F4201">
        <v>1</v>
      </c>
      <c r="G4201" t="s">
        <v>1944</v>
      </c>
    </row>
    <row r="4202" spans="1:7" x14ac:dyDescent="0.25">
      <c r="A4202" t="str">
        <f t="shared" si="285"/>
        <v>C105-2</v>
      </c>
      <c r="B4202" t="str">
        <f t="shared" si="286"/>
        <v>PER1_C_N</v>
      </c>
      <c r="C4202" t="str">
        <f t="shared" si="287"/>
        <v>C105-PER1_C_N</v>
      </c>
      <c r="D4202" t="str">
        <f t="shared" si="288"/>
        <v>C105-2</v>
      </c>
      <c r="E4202" t="s">
        <v>4183</v>
      </c>
      <c r="F4202">
        <v>2</v>
      </c>
      <c r="G4202" t="s">
        <v>343</v>
      </c>
    </row>
    <row r="4203" spans="1:7" x14ac:dyDescent="0.25">
      <c r="A4203" t="str">
        <f t="shared" si="285"/>
        <v>C106-1</v>
      </c>
      <c r="B4203" t="str">
        <f t="shared" si="286"/>
        <v>PER2_P</v>
      </c>
      <c r="C4203" t="str">
        <f t="shared" si="287"/>
        <v>C106-PER2_P</v>
      </c>
      <c r="D4203" t="str">
        <f t="shared" si="288"/>
        <v>C106-1</v>
      </c>
      <c r="E4203" t="s">
        <v>4184</v>
      </c>
      <c r="F4203">
        <v>1</v>
      </c>
      <c r="G4203" t="s">
        <v>1947</v>
      </c>
    </row>
    <row r="4204" spans="1:7" x14ac:dyDescent="0.25">
      <c r="A4204" t="str">
        <f t="shared" si="285"/>
        <v>C106-2</v>
      </c>
      <c r="B4204" t="str">
        <f t="shared" si="286"/>
        <v>PER2_C_P</v>
      </c>
      <c r="C4204" t="str">
        <f t="shared" si="287"/>
        <v>C106-PER2_C_P</v>
      </c>
      <c r="D4204" t="str">
        <f t="shared" si="288"/>
        <v>C106-2</v>
      </c>
      <c r="E4204" t="s">
        <v>4184</v>
      </c>
      <c r="F4204">
        <v>2</v>
      </c>
      <c r="G4204" t="s">
        <v>350</v>
      </c>
    </row>
    <row r="4205" spans="1:7" x14ac:dyDescent="0.25">
      <c r="A4205" t="str">
        <f t="shared" si="285"/>
        <v>C107-1</v>
      </c>
      <c r="B4205" t="str">
        <f t="shared" si="286"/>
        <v>PER2_N</v>
      </c>
      <c r="C4205" t="str">
        <f t="shared" si="287"/>
        <v>C107-PER2_N</v>
      </c>
      <c r="D4205" t="str">
        <f t="shared" si="288"/>
        <v>C107-1</v>
      </c>
      <c r="E4205" t="s">
        <v>4185</v>
      </c>
      <c r="F4205">
        <v>1</v>
      </c>
      <c r="G4205" t="s">
        <v>1946</v>
      </c>
    </row>
    <row r="4206" spans="1:7" x14ac:dyDescent="0.25">
      <c r="A4206" t="str">
        <f t="shared" si="285"/>
        <v>C107-2</v>
      </c>
      <c r="B4206" t="str">
        <f t="shared" si="286"/>
        <v>PER2_C_N</v>
      </c>
      <c r="C4206" t="str">
        <f t="shared" si="287"/>
        <v>C107-PER2_C_N</v>
      </c>
      <c r="D4206" t="str">
        <f t="shared" si="288"/>
        <v>C107-2</v>
      </c>
      <c r="E4206" t="s">
        <v>4185</v>
      </c>
      <c r="F4206">
        <v>2</v>
      </c>
      <c r="G4206" t="s">
        <v>353</v>
      </c>
    </row>
    <row r="4207" spans="1:7" x14ac:dyDescent="0.25">
      <c r="A4207" t="str">
        <f t="shared" si="285"/>
        <v>C108-1</v>
      </c>
      <c r="B4207" t="str">
        <f t="shared" si="286"/>
        <v>PER3_P</v>
      </c>
      <c r="C4207" t="str">
        <f t="shared" si="287"/>
        <v>C108-PER3_P</v>
      </c>
      <c r="D4207" t="str">
        <f t="shared" si="288"/>
        <v>C108-1</v>
      </c>
      <c r="E4207" t="s">
        <v>4186</v>
      </c>
      <c r="F4207">
        <v>1</v>
      </c>
      <c r="G4207" t="s">
        <v>1949</v>
      </c>
    </row>
    <row r="4208" spans="1:7" x14ac:dyDescent="0.25">
      <c r="A4208" t="str">
        <f t="shared" si="285"/>
        <v>C108-2</v>
      </c>
      <c r="B4208" t="str">
        <f t="shared" si="286"/>
        <v>PER3_C_P</v>
      </c>
      <c r="C4208" t="str">
        <f t="shared" si="287"/>
        <v>C108-PER3_C_P</v>
      </c>
      <c r="D4208" t="str">
        <f t="shared" si="288"/>
        <v>C108-2</v>
      </c>
      <c r="E4208" t="s">
        <v>4186</v>
      </c>
      <c r="F4208">
        <v>2</v>
      </c>
      <c r="G4208" t="s">
        <v>360</v>
      </c>
    </row>
    <row r="4209" spans="1:7" x14ac:dyDescent="0.25">
      <c r="A4209" t="str">
        <f t="shared" si="285"/>
        <v>C109-1</v>
      </c>
      <c r="B4209" t="str">
        <f t="shared" si="286"/>
        <v>PER3_N</v>
      </c>
      <c r="C4209" t="str">
        <f t="shared" si="287"/>
        <v>C109-PER3_N</v>
      </c>
      <c r="D4209" t="str">
        <f t="shared" si="288"/>
        <v>C109-1</v>
      </c>
      <c r="E4209" t="s">
        <v>4187</v>
      </c>
      <c r="F4209">
        <v>1</v>
      </c>
      <c r="G4209" t="s">
        <v>1948</v>
      </c>
    </row>
    <row r="4210" spans="1:7" x14ac:dyDescent="0.25">
      <c r="A4210" t="str">
        <f t="shared" si="285"/>
        <v>C109-2</v>
      </c>
      <c r="B4210" t="str">
        <f t="shared" si="286"/>
        <v>PER3_C_N</v>
      </c>
      <c r="C4210" t="str">
        <f t="shared" si="287"/>
        <v>C109-PER3_C_N</v>
      </c>
      <c r="D4210" t="str">
        <f t="shared" si="288"/>
        <v>C109-2</v>
      </c>
      <c r="E4210" t="s">
        <v>4187</v>
      </c>
      <c r="F4210">
        <v>2</v>
      </c>
      <c r="G4210" t="s">
        <v>363</v>
      </c>
    </row>
    <row r="4211" spans="1:7" x14ac:dyDescent="0.25">
      <c r="A4211" t="str">
        <f t="shared" si="285"/>
        <v>C110-1</v>
      </c>
      <c r="B4211" t="str">
        <f t="shared" si="286"/>
        <v>VIO_CRUVI</v>
      </c>
      <c r="C4211" t="str">
        <f t="shared" si="287"/>
        <v>C110-VIO_CRUVI</v>
      </c>
      <c r="D4211" t="str">
        <f t="shared" si="288"/>
        <v>C110-1</v>
      </c>
      <c r="E4211" t="s">
        <v>4188</v>
      </c>
      <c r="F4211">
        <v>1</v>
      </c>
      <c r="G4211" t="s">
        <v>1877</v>
      </c>
    </row>
    <row r="4212" spans="1:7" x14ac:dyDescent="0.25">
      <c r="A4212" t="str">
        <f t="shared" si="285"/>
        <v>C110-2</v>
      </c>
      <c r="B4212" t="str">
        <f t="shared" si="286"/>
        <v>GND</v>
      </c>
      <c r="C4212" t="str">
        <f t="shared" si="287"/>
        <v>C110-GND</v>
      </c>
      <c r="D4212" t="str">
        <f t="shared" si="288"/>
        <v>C110-2</v>
      </c>
      <c r="E4212" t="s">
        <v>4188</v>
      </c>
      <c r="F4212">
        <v>2</v>
      </c>
      <c r="G4212" t="s">
        <v>294</v>
      </c>
    </row>
    <row r="4213" spans="1:7" x14ac:dyDescent="0.25">
      <c r="A4213" t="str">
        <f t="shared" si="285"/>
        <v>C111-1</v>
      </c>
      <c r="B4213" t="str">
        <f t="shared" si="286"/>
        <v>3.3V</v>
      </c>
      <c r="C4213" t="str">
        <f t="shared" si="287"/>
        <v>C111-3.3V</v>
      </c>
      <c r="D4213" t="str">
        <f t="shared" si="288"/>
        <v>C111-1</v>
      </c>
      <c r="E4213" t="s">
        <v>4189</v>
      </c>
      <c r="F4213">
        <v>1</v>
      </c>
      <c r="G4213" t="s">
        <v>358</v>
      </c>
    </row>
    <row r="4214" spans="1:7" x14ac:dyDescent="0.25">
      <c r="A4214" t="str">
        <f t="shared" si="285"/>
        <v>C111-2</v>
      </c>
      <c r="B4214" t="str">
        <f t="shared" si="286"/>
        <v>GND</v>
      </c>
      <c r="C4214" t="str">
        <f t="shared" si="287"/>
        <v>C111-GND</v>
      </c>
      <c r="D4214" t="str">
        <f t="shared" si="288"/>
        <v>C111-2</v>
      </c>
      <c r="E4214" t="s">
        <v>4189</v>
      </c>
      <c r="F4214">
        <v>2</v>
      </c>
      <c r="G4214" t="s">
        <v>294</v>
      </c>
    </row>
    <row r="4215" spans="1:7" x14ac:dyDescent="0.25">
      <c r="A4215" t="str">
        <f t="shared" si="285"/>
        <v>C112-1</v>
      </c>
      <c r="B4215" t="str">
        <f t="shared" si="286"/>
        <v>3.3V</v>
      </c>
      <c r="C4215" t="str">
        <f t="shared" si="287"/>
        <v>C112-3.3V</v>
      </c>
      <c r="D4215" t="str">
        <f t="shared" si="288"/>
        <v>C112-1</v>
      </c>
      <c r="E4215" t="s">
        <v>4190</v>
      </c>
      <c r="F4215">
        <v>1</v>
      </c>
      <c r="G4215" t="s">
        <v>358</v>
      </c>
    </row>
    <row r="4216" spans="1:7" x14ac:dyDescent="0.25">
      <c r="A4216" t="str">
        <f t="shared" si="285"/>
        <v>C112-2</v>
      </c>
      <c r="B4216" t="str">
        <f t="shared" si="286"/>
        <v>GND</v>
      </c>
      <c r="C4216" t="str">
        <f t="shared" si="287"/>
        <v>C112-GND</v>
      </c>
      <c r="D4216" t="str">
        <f t="shared" si="288"/>
        <v>C112-2</v>
      </c>
      <c r="E4216" t="s">
        <v>4190</v>
      </c>
      <c r="F4216">
        <v>2</v>
      </c>
      <c r="G4216" t="s">
        <v>294</v>
      </c>
    </row>
    <row r="4217" spans="1:7" x14ac:dyDescent="0.25">
      <c r="A4217" t="str">
        <f t="shared" si="285"/>
        <v>C113-1</v>
      </c>
      <c r="B4217" t="str">
        <f t="shared" si="286"/>
        <v>GND</v>
      </c>
      <c r="C4217" t="str">
        <f t="shared" si="287"/>
        <v>C113-GND</v>
      </c>
      <c r="D4217" t="str">
        <f t="shared" si="288"/>
        <v>C113-1</v>
      </c>
      <c r="E4217" t="s">
        <v>4191</v>
      </c>
      <c r="F4217">
        <v>1</v>
      </c>
      <c r="G4217" t="s">
        <v>294</v>
      </c>
    </row>
    <row r="4218" spans="1:7" x14ac:dyDescent="0.25">
      <c r="A4218" t="str">
        <f t="shared" si="285"/>
        <v>C113-2</v>
      </c>
      <c r="B4218" t="str">
        <f t="shared" si="286"/>
        <v>3.3V</v>
      </c>
      <c r="C4218" t="str">
        <f t="shared" si="287"/>
        <v>C113-3.3V</v>
      </c>
      <c r="D4218" t="str">
        <f t="shared" si="288"/>
        <v>C113-2</v>
      </c>
      <c r="E4218" t="s">
        <v>4191</v>
      </c>
      <c r="F4218">
        <v>2</v>
      </c>
      <c r="G4218" t="s">
        <v>358</v>
      </c>
    </row>
    <row r="4219" spans="1:7" x14ac:dyDescent="0.25">
      <c r="A4219" t="str">
        <f t="shared" si="285"/>
        <v>C114-1</v>
      </c>
      <c r="B4219" t="str">
        <f t="shared" si="286"/>
        <v>CK0_P</v>
      </c>
      <c r="C4219" t="str">
        <f t="shared" si="287"/>
        <v>C114-CK0_P</v>
      </c>
      <c r="D4219" t="str">
        <f t="shared" si="288"/>
        <v>C114-1</v>
      </c>
      <c r="E4219" t="s">
        <v>4192</v>
      </c>
      <c r="F4219">
        <v>1</v>
      </c>
      <c r="G4219" t="s">
        <v>480</v>
      </c>
    </row>
    <row r="4220" spans="1:7" x14ac:dyDescent="0.25">
      <c r="A4220" t="str">
        <f t="shared" si="285"/>
        <v>C114-2</v>
      </c>
      <c r="B4220" t="str">
        <f t="shared" si="286"/>
        <v>USB_REFCLK_P</v>
      </c>
      <c r="C4220" t="str">
        <f t="shared" si="287"/>
        <v>C114-USB_REFCLK_P</v>
      </c>
      <c r="D4220" t="str">
        <f t="shared" si="288"/>
        <v>C114-2</v>
      </c>
      <c r="E4220" t="s">
        <v>4192</v>
      </c>
      <c r="F4220">
        <v>2</v>
      </c>
      <c r="G4220" t="s">
        <v>2144</v>
      </c>
    </row>
    <row r="4221" spans="1:7" x14ac:dyDescent="0.25">
      <c r="A4221" t="str">
        <f t="shared" si="285"/>
        <v>C115-1</v>
      </c>
      <c r="B4221" t="str">
        <f t="shared" si="286"/>
        <v>1.8VD</v>
      </c>
      <c r="C4221" t="str">
        <f t="shared" si="287"/>
        <v>C115-1.8VD</v>
      </c>
      <c r="D4221" t="str">
        <f t="shared" si="288"/>
        <v>C115-1</v>
      </c>
      <c r="E4221" t="s">
        <v>4193</v>
      </c>
      <c r="F4221">
        <v>1</v>
      </c>
      <c r="G4221" t="s">
        <v>320</v>
      </c>
    </row>
    <row r="4222" spans="1:7" x14ac:dyDescent="0.25">
      <c r="A4222" t="str">
        <f t="shared" si="285"/>
        <v>C115-2</v>
      </c>
      <c r="B4222" t="str">
        <f t="shared" si="286"/>
        <v>GND</v>
      </c>
      <c r="C4222" t="str">
        <f t="shared" si="287"/>
        <v>C115-GND</v>
      </c>
      <c r="D4222" t="str">
        <f t="shared" si="288"/>
        <v>C115-2</v>
      </c>
      <c r="E4222" t="s">
        <v>4193</v>
      </c>
      <c r="F4222">
        <v>2</v>
      </c>
      <c r="G4222" t="s">
        <v>294</v>
      </c>
    </row>
    <row r="4223" spans="1:7" x14ac:dyDescent="0.25">
      <c r="A4223" t="str">
        <f t="shared" si="285"/>
        <v>C116-1</v>
      </c>
      <c r="B4223" t="str">
        <f t="shared" si="286"/>
        <v>CK0_N</v>
      </c>
      <c r="C4223" t="str">
        <f t="shared" si="287"/>
        <v>C116-CK0_N</v>
      </c>
      <c r="D4223" t="str">
        <f t="shared" si="288"/>
        <v>C116-1</v>
      </c>
      <c r="E4223" t="s">
        <v>4194</v>
      </c>
      <c r="F4223">
        <v>1</v>
      </c>
      <c r="G4223" t="s">
        <v>478</v>
      </c>
    </row>
    <row r="4224" spans="1:7" x14ac:dyDescent="0.25">
      <c r="A4224" t="str">
        <f t="shared" si="285"/>
        <v>C116-2</v>
      </c>
      <c r="B4224" t="str">
        <f t="shared" si="286"/>
        <v>USB_REFCLK_N</v>
      </c>
      <c r="C4224" t="str">
        <f t="shared" si="287"/>
        <v>C116-USB_REFCLK_N</v>
      </c>
      <c r="D4224" t="str">
        <f t="shared" si="288"/>
        <v>C116-2</v>
      </c>
      <c r="E4224" t="s">
        <v>4194</v>
      </c>
      <c r="F4224">
        <v>2</v>
      </c>
      <c r="G4224" t="s">
        <v>2141</v>
      </c>
    </row>
    <row r="4225" spans="1:7" x14ac:dyDescent="0.25">
      <c r="A4225" t="str">
        <f t="shared" si="285"/>
        <v>C117-1</v>
      </c>
      <c r="B4225" t="str">
        <f t="shared" si="286"/>
        <v>GND</v>
      </c>
      <c r="C4225" t="str">
        <f t="shared" si="287"/>
        <v>C117-GND</v>
      </c>
      <c r="D4225" t="str">
        <f t="shared" si="288"/>
        <v>C117-1</v>
      </c>
      <c r="E4225" t="s">
        <v>4195</v>
      </c>
      <c r="F4225">
        <v>1</v>
      </c>
      <c r="G4225" t="s">
        <v>294</v>
      </c>
    </row>
    <row r="4226" spans="1:7" x14ac:dyDescent="0.25">
      <c r="A4226" t="str">
        <f t="shared" si="285"/>
        <v>C117-2</v>
      </c>
      <c r="B4226" t="str">
        <f t="shared" si="286"/>
        <v>3.3V</v>
      </c>
      <c r="C4226" t="str">
        <f t="shared" si="287"/>
        <v>C117-3.3V</v>
      </c>
      <c r="D4226" t="str">
        <f t="shared" si="288"/>
        <v>C117-2</v>
      </c>
      <c r="E4226" t="s">
        <v>4195</v>
      </c>
      <c r="F4226">
        <v>2</v>
      </c>
      <c r="G4226" t="s">
        <v>358</v>
      </c>
    </row>
    <row r="4227" spans="1:7" x14ac:dyDescent="0.25">
      <c r="A4227" t="str">
        <f t="shared" si="285"/>
        <v>C118-1</v>
      </c>
      <c r="B4227" t="str">
        <f t="shared" si="286"/>
        <v>3.3V</v>
      </c>
      <c r="C4227" t="str">
        <f t="shared" si="287"/>
        <v>C118-3.3V</v>
      </c>
      <c r="D4227" t="str">
        <f t="shared" si="288"/>
        <v>C118-1</v>
      </c>
      <c r="E4227" t="s">
        <v>4196</v>
      </c>
      <c r="F4227">
        <v>1</v>
      </c>
      <c r="G4227" t="s">
        <v>358</v>
      </c>
    </row>
    <row r="4228" spans="1:7" x14ac:dyDescent="0.25">
      <c r="A4228" t="str">
        <f t="shared" si="285"/>
        <v>C118-2</v>
      </c>
      <c r="B4228" t="str">
        <f t="shared" si="286"/>
        <v>GND</v>
      </c>
      <c r="C4228" t="str">
        <f t="shared" si="287"/>
        <v>C118-GND</v>
      </c>
      <c r="D4228" t="str">
        <f t="shared" si="288"/>
        <v>C118-2</v>
      </c>
      <c r="E4228" t="s">
        <v>4196</v>
      </c>
      <c r="F4228">
        <v>2</v>
      </c>
      <c r="G4228" t="s">
        <v>294</v>
      </c>
    </row>
    <row r="4229" spans="1:7" x14ac:dyDescent="0.25">
      <c r="A4229" t="str">
        <f t="shared" si="285"/>
        <v>C119-1</v>
      </c>
      <c r="B4229" t="str">
        <f t="shared" si="286"/>
        <v>ADDA_VREF</v>
      </c>
      <c r="C4229" t="str">
        <f t="shared" si="287"/>
        <v>C119-ADDA_VREF</v>
      </c>
      <c r="D4229" t="str">
        <f t="shared" si="288"/>
        <v>C119-1</v>
      </c>
      <c r="E4229" t="s">
        <v>4197</v>
      </c>
      <c r="F4229">
        <v>1</v>
      </c>
      <c r="G4229" t="s">
        <v>423</v>
      </c>
    </row>
    <row r="4230" spans="1:7" x14ac:dyDescent="0.25">
      <c r="A4230" t="str">
        <f t="shared" ref="A4230:A4293" si="289">$E4230&amp;"-"&amp;$F4230</f>
        <v>C119-2</v>
      </c>
      <c r="B4230" t="str">
        <f t="shared" ref="B4230:B4293" si="290">IF(OR(E4230=$A$2,E4230=$B$2,E4230=$C$2,E4230=$D$2),"--",G4230)</f>
        <v>GND</v>
      </c>
      <c r="C4230" t="str">
        <f t="shared" ref="C4230:C4293" si="291">$E4230&amp;"-"&amp;$G4230</f>
        <v>C119-GND</v>
      </c>
      <c r="D4230" t="str">
        <f t="shared" ref="D4230:D4293" si="292">A4230</f>
        <v>C119-2</v>
      </c>
      <c r="E4230" t="s">
        <v>4197</v>
      </c>
      <c r="F4230">
        <v>2</v>
      </c>
      <c r="G4230" t="s">
        <v>294</v>
      </c>
    </row>
    <row r="4231" spans="1:7" x14ac:dyDescent="0.25">
      <c r="A4231" t="str">
        <f t="shared" si="289"/>
        <v>C120-1</v>
      </c>
      <c r="B4231" t="str">
        <f t="shared" si="290"/>
        <v>3.3V</v>
      </c>
      <c r="C4231" t="str">
        <f t="shared" si="291"/>
        <v>C120-3.3V</v>
      </c>
      <c r="D4231" t="str">
        <f t="shared" si="292"/>
        <v>C120-1</v>
      </c>
      <c r="E4231" t="s">
        <v>4198</v>
      </c>
      <c r="F4231">
        <v>1</v>
      </c>
      <c r="G4231" t="s">
        <v>358</v>
      </c>
    </row>
    <row r="4232" spans="1:7" x14ac:dyDescent="0.25">
      <c r="A4232" t="str">
        <f t="shared" si="289"/>
        <v>C120-2</v>
      </c>
      <c r="B4232" t="str">
        <f t="shared" si="290"/>
        <v>GND</v>
      </c>
      <c r="C4232" t="str">
        <f t="shared" si="291"/>
        <v>C120-GND</v>
      </c>
      <c r="D4232" t="str">
        <f t="shared" si="292"/>
        <v>C120-2</v>
      </c>
      <c r="E4232" t="s">
        <v>4198</v>
      </c>
      <c r="F4232">
        <v>2</v>
      </c>
      <c r="G4232" t="s">
        <v>294</v>
      </c>
    </row>
    <row r="4233" spans="1:7" x14ac:dyDescent="0.25">
      <c r="A4233" t="str">
        <f t="shared" si="289"/>
        <v>C121-1</v>
      </c>
      <c r="B4233" t="str">
        <f t="shared" si="290"/>
        <v>3.3V</v>
      </c>
      <c r="C4233" t="str">
        <f t="shared" si="291"/>
        <v>C121-3.3V</v>
      </c>
      <c r="D4233" t="str">
        <f t="shared" si="292"/>
        <v>C121-1</v>
      </c>
      <c r="E4233" t="s">
        <v>4199</v>
      </c>
      <c r="F4233">
        <v>1</v>
      </c>
      <c r="G4233" t="s">
        <v>358</v>
      </c>
    </row>
    <row r="4234" spans="1:7" x14ac:dyDescent="0.25">
      <c r="A4234" t="str">
        <f t="shared" si="289"/>
        <v>C121-2</v>
      </c>
      <c r="B4234" t="str">
        <f t="shared" si="290"/>
        <v>GND</v>
      </c>
      <c r="C4234" t="str">
        <f t="shared" si="291"/>
        <v>C121-GND</v>
      </c>
      <c r="D4234" t="str">
        <f t="shared" si="292"/>
        <v>C121-2</v>
      </c>
      <c r="E4234" t="s">
        <v>4199</v>
      </c>
      <c r="F4234">
        <v>2</v>
      </c>
      <c r="G4234" t="s">
        <v>294</v>
      </c>
    </row>
    <row r="4235" spans="1:7" x14ac:dyDescent="0.25">
      <c r="A4235" t="str">
        <f t="shared" si="289"/>
        <v>C122-1</v>
      </c>
      <c r="B4235" t="str">
        <f t="shared" si="290"/>
        <v>1.8VD</v>
      </c>
      <c r="C4235" t="str">
        <f t="shared" si="291"/>
        <v>C122-1.8VD</v>
      </c>
      <c r="D4235" t="str">
        <f t="shared" si="292"/>
        <v>C122-1</v>
      </c>
      <c r="E4235" t="s">
        <v>4200</v>
      </c>
      <c r="F4235">
        <v>1</v>
      </c>
      <c r="G4235" t="s">
        <v>320</v>
      </c>
    </row>
    <row r="4236" spans="1:7" x14ac:dyDescent="0.25">
      <c r="A4236" t="str">
        <f t="shared" si="289"/>
        <v>C122-2</v>
      </c>
      <c r="B4236" t="str">
        <f t="shared" si="290"/>
        <v>GND</v>
      </c>
      <c r="C4236" t="str">
        <f t="shared" si="291"/>
        <v>C122-GND</v>
      </c>
      <c r="D4236" t="str">
        <f t="shared" si="292"/>
        <v>C122-2</v>
      </c>
      <c r="E4236" t="s">
        <v>4200</v>
      </c>
      <c r="F4236">
        <v>2</v>
      </c>
      <c r="G4236" t="s">
        <v>294</v>
      </c>
    </row>
    <row r="4237" spans="1:7" x14ac:dyDescent="0.25">
      <c r="A4237" t="str">
        <f t="shared" si="289"/>
        <v>C123-1</v>
      </c>
      <c r="B4237" t="str">
        <f t="shared" si="290"/>
        <v>GND</v>
      </c>
      <c r="C4237" t="str">
        <f t="shared" si="291"/>
        <v>C123-GND</v>
      </c>
      <c r="D4237" t="str">
        <f t="shared" si="292"/>
        <v>C123-1</v>
      </c>
      <c r="E4237" t="s">
        <v>4201</v>
      </c>
      <c r="F4237">
        <v>1</v>
      </c>
      <c r="G4237" t="s">
        <v>294</v>
      </c>
    </row>
    <row r="4238" spans="1:7" x14ac:dyDescent="0.25">
      <c r="A4238" t="str">
        <f t="shared" si="289"/>
        <v>C123-2</v>
      </c>
      <c r="B4238" t="str">
        <f t="shared" si="290"/>
        <v>Vbus_FTDI</v>
      </c>
      <c r="C4238" t="str">
        <f t="shared" si="291"/>
        <v>C123-Vbus_FTDI</v>
      </c>
      <c r="D4238" t="str">
        <f t="shared" si="292"/>
        <v>C123-2</v>
      </c>
      <c r="E4238" t="s">
        <v>4201</v>
      </c>
      <c r="F4238">
        <v>2</v>
      </c>
      <c r="G4238" t="s">
        <v>1740</v>
      </c>
    </row>
    <row r="4239" spans="1:7" x14ac:dyDescent="0.25">
      <c r="A4239" t="str">
        <f t="shared" si="289"/>
        <v>C124-1</v>
      </c>
      <c r="B4239" t="str">
        <f t="shared" si="290"/>
        <v>VCCR_CORE</v>
      </c>
      <c r="C4239" t="str">
        <f t="shared" si="291"/>
        <v>C124-VCCR_CORE</v>
      </c>
      <c r="D4239" t="str">
        <f t="shared" si="292"/>
        <v>C124-1</v>
      </c>
      <c r="E4239" t="s">
        <v>4202</v>
      </c>
      <c r="F4239">
        <v>1</v>
      </c>
      <c r="G4239" t="s">
        <v>2228</v>
      </c>
    </row>
    <row r="4240" spans="1:7" x14ac:dyDescent="0.25">
      <c r="A4240" t="str">
        <f t="shared" si="289"/>
        <v>C124-2</v>
      </c>
      <c r="B4240" t="str">
        <f t="shared" si="290"/>
        <v>GND</v>
      </c>
      <c r="C4240" t="str">
        <f t="shared" si="291"/>
        <v>C124-GND</v>
      </c>
      <c r="D4240" t="str">
        <f t="shared" si="292"/>
        <v>C124-2</v>
      </c>
      <c r="E4240" t="s">
        <v>4202</v>
      </c>
      <c r="F4240">
        <v>2</v>
      </c>
      <c r="G4240" t="s">
        <v>294</v>
      </c>
    </row>
    <row r="4241" spans="1:7" x14ac:dyDescent="0.25">
      <c r="A4241" t="str">
        <f t="shared" si="289"/>
        <v>C125-1</v>
      </c>
      <c r="B4241" t="str">
        <f t="shared" si="290"/>
        <v>VCCR_CORE</v>
      </c>
      <c r="C4241" t="str">
        <f t="shared" si="291"/>
        <v>C125-VCCR_CORE</v>
      </c>
      <c r="D4241" t="str">
        <f t="shared" si="292"/>
        <v>C125-1</v>
      </c>
      <c r="E4241" t="s">
        <v>4203</v>
      </c>
      <c r="F4241">
        <v>1</v>
      </c>
      <c r="G4241" t="s">
        <v>2228</v>
      </c>
    </row>
    <row r="4242" spans="1:7" x14ac:dyDescent="0.25">
      <c r="A4242" t="str">
        <f t="shared" si="289"/>
        <v>C125-2</v>
      </c>
      <c r="B4242" t="str">
        <f t="shared" si="290"/>
        <v>GND</v>
      </c>
      <c r="C4242" t="str">
        <f t="shared" si="291"/>
        <v>C125-GND</v>
      </c>
      <c r="D4242" t="str">
        <f t="shared" si="292"/>
        <v>C125-2</v>
      </c>
      <c r="E4242" t="s">
        <v>4203</v>
      </c>
      <c r="F4242">
        <v>2</v>
      </c>
      <c r="G4242" t="s">
        <v>294</v>
      </c>
    </row>
    <row r="4243" spans="1:7" x14ac:dyDescent="0.25">
      <c r="A4243" t="str">
        <f t="shared" si="289"/>
        <v>C126-1</v>
      </c>
      <c r="B4243" t="str">
        <f t="shared" si="290"/>
        <v>VCCR_CORE</v>
      </c>
      <c r="C4243" t="str">
        <f t="shared" si="291"/>
        <v>C126-VCCR_CORE</v>
      </c>
      <c r="D4243" t="str">
        <f t="shared" si="292"/>
        <v>C126-1</v>
      </c>
      <c r="E4243" t="s">
        <v>4204</v>
      </c>
      <c r="F4243">
        <v>1</v>
      </c>
      <c r="G4243" t="s">
        <v>2228</v>
      </c>
    </row>
    <row r="4244" spans="1:7" x14ac:dyDescent="0.25">
      <c r="A4244" t="str">
        <f t="shared" si="289"/>
        <v>C126-2</v>
      </c>
      <c r="B4244" t="str">
        <f t="shared" si="290"/>
        <v>GND</v>
      </c>
      <c r="C4244" t="str">
        <f t="shared" si="291"/>
        <v>C126-GND</v>
      </c>
      <c r="D4244" t="str">
        <f t="shared" si="292"/>
        <v>C126-2</v>
      </c>
      <c r="E4244" t="s">
        <v>4204</v>
      </c>
      <c r="F4244">
        <v>2</v>
      </c>
      <c r="G4244" t="s">
        <v>294</v>
      </c>
    </row>
    <row r="4245" spans="1:7" x14ac:dyDescent="0.25">
      <c r="A4245" t="str">
        <f t="shared" si="289"/>
        <v>C127-1</v>
      </c>
      <c r="B4245" t="str">
        <f t="shared" si="290"/>
        <v>VCCR_CORE</v>
      </c>
      <c r="C4245" t="str">
        <f t="shared" si="291"/>
        <v>C127-VCCR_CORE</v>
      </c>
      <c r="D4245" t="str">
        <f t="shared" si="292"/>
        <v>C127-1</v>
      </c>
      <c r="E4245" t="s">
        <v>4205</v>
      </c>
      <c r="F4245">
        <v>1</v>
      </c>
      <c r="G4245" t="s">
        <v>2228</v>
      </c>
    </row>
    <row r="4246" spans="1:7" x14ac:dyDescent="0.25">
      <c r="A4246" t="str">
        <f t="shared" si="289"/>
        <v>C127-2</v>
      </c>
      <c r="B4246" t="str">
        <f t="shared" si="290"/>
        <v>GND</v>
      </c>
      <c r="C4246" t="str">
        <f t="shared" si="291"/>
        <v>C127-GND</v>
      </c>
      <c r="D4246" t="str">
        <f t="shared" si="292"/>
        <v>C127-2</v>
      </c>
      <c r="E4246" t="s">
        <v>4205</v>
      </c>
      <c r="F4246">
        <v>2</v>
      </c>
      <c r="G4246" t="s">
        <v>294</v>
      </c>
    </row>
    <row r="4247" spans="1:7" x14ac:dyDescent="0.25">
      <c r="A4247" t="str">
        <f t="shared" si="289"/>
        <v>C128-1</v>
      </c>
      <c r="B4247" t="str">
        <f t="shared" si="290"/>
        <v>GND</v>
      </c>
      <c r="C4247" t="str">
        <f t="shared" si="291"/>
        <v>C128-GND</v>
      </c>
      <c r="D4247" t="str">
        <f t="shared" si="292"/>
        <v>C128-1</v>
      </c>
      <c r="E4247" t="s">
        <v>4206</v>
      </c>
      <c r="F4247">
        <v>1</v>
      </c>
      <c r="G4247" t="s">
        <v>294</v>
      </c>
    </row>
    <row r="4248" spans="1:7" x14ac:dyDescent="0.25">
      <c r="A4248" t="str">
        <f t="shared" si="289"/>
        <v>C128-2</v>
      </c>
      <c r="B4248" t="str">
        <f t="shared" si="290"/>
        <v>1.8V</v>
      </c>
      <c r="C4248" t="str">
        <f t="shared" si="291"/>
        <v>C128-1.8V</v>
      </c>
      <c r="D4248" t="str">
        <f t="shared" si="292"/>
        <v>C128-2</v>
      </c>
      <c r="E4248" t="s">
        <v>4206</v>
      </c>
      <c r="F4248">
        <v>2</v>
      </c>
      <c r="G4248" t="s">
        <v>317</v>
      </c>
    </row>
    <row r="4249" spans="1:7" x14ac:dyDescent="0.25">
      <c r="A4249" t="str">
        <f t="shared" si="289"/>
        <v>C129-1</v>
      </c>
      <c r="B4249" t="str">
        <f t="shared" si="290"/>
        <v>GND</v>
      </c>
      <c r="C4249" t="str">
        <f t="shared" si="291"/>
        <v>C129-GND</v>
      </c>
      <c r="D4249" t="str">
        <f t="shared" si="292"/>
        <v>C129-1</v>
      </c>
      <c r="E4249" t="s">
        <v>4207</v>
      </c>
      <c r="F4249">
        <v>1</v>
      </c>
      <c r="G4249" t="s">
        <v>294</v>
      </c>
    </row>
    <row r="4250" spans="1:7" x14ac:dyDescent="0.25">
      <c r="A4250" t="str">
        <f t="shared" si="289"/>
        <v>C129-2</v>
      </c>
      <c r="B4250" t="str">
        <f t="shared" si="290"/>
        <v>3.3VAUX</v>
      </c>
      <c r="C4250" t="str">
        <f t="shared" si="291"/>
        <v>C129-3.3VAUX</v>
      </c>
      <c r="D4250" t="str">
        <f t="shared" si="292"/>
        <v>C129-2</v>
      </c>
      <c r="E4250" t="s">
        <v>4207</v>
      </c>
      <c r="F4250">
        <v>2</v>
      </c>
      <c r="G4250" t="s">
        <v>361</v>
      </c>
    </row>
    <row r="4251" spans="1:7" x14ac:dyDescent="0.25">
      <c r="A4251" t="str">
        <f t="shared" si="289"/>
        <v>C130-1</v>
      </c>
      <c r="B4251" t="str">
        <f t="shared" si="290"/>
        <v>GND</v>
      </c>
      <c r="C4251" t="str">
        <f t="shared" si="291"/>
        <v>C130-GND</v>
      </c>
      <c r="D4251" t="str">
        <f t="shared" si="292"/>
        <v>C130-1</v>
      </c>
      <c r="E4251" t="s">
        <v>4208</v>
      </c>
      <c r="F4251">
        <v>1</v>
      </c>
      <c r="G4251" t="s">
        <v>294</v>
      </c>
    </row>
    <row r="4252" spans="1:7" x14ac:dyDescent="0.25">
      <c r="A4252" t="str">
        <f t="shared" si="289"/>
        <v>C130-2</v>
      </c>
      <c r="B4252" t="str">
        <f t="shared" si="290"/>
        <v>1.8VD</v>
      </c>
      <c r="C4252" t="str">
        <f t="shared" si="291"/>
        <v>C130-1.8VD</v>
      </c>
      <c r="D4252" t="str">
        <f t="shared" si="292"/>
        <v>C130-2</v>
      </c>
      <c r="E4252" t="s">
        <v>4208</v>
      </c>
      <c r="F4252">
        <v>2</v>
      </c>
      <c r="G4252" t="s">
        <v>320</v>
      </c>
    </row>
    <row r="4253" spans="1:7" x14ac:dyDescent="0.25">
      <c r="A4253" t="str">
        <f t="shared" si="289"/>
        <v>C131-1</v>
      </c>
      <c r="B4253" t="str">
        <f t="shared" si="290"/>
        <v>GND</v>
      </c>
      <c r="C4253" t="str">
        <f t="shared" si="291"/>
        <v>C131-GND</v>
      </c>
      <c r="D4253" t="str">
        <f t="shared" si="292"/>
        <v>C131-1</v>
      </c>
      <c r="E4253" t="s">
        <v>4209</v>
      </c>
      <c r="F4253">
        <v>1</v>
      </c>
      <c r="G4253" t="s">
        <v>294</v>
      </c>
    </row>
    <row r="4254" spans="1:7" x14ac:dyDescent="0.25">
      <c r="A4254" t="str">
        <f t="shared" si="289"/>
        <v>C131-2</v>
      </c>
      <c r="B4254" t="str">
        <f t="shared" si="290"/>
        <v>3.3VAUX</v>
      </c>
      <c r="C4254" t="str">
        <f t="shared" si="291"/>
        <v>C131-3.3VAUX</v>
      </c>
      <c r="D4254" t="str">
        <f t="shared" si="292"/>
        <v>C131-2</v>
      </c>
      <c r="E4254" t="s">
        <v>4209</v>
      </c>
      <c r="F4254">
        <v>2</v>
      </c>
      <c r="G4254" t="s">
        <v>361</v>
      </c>
    </row>
    <row r="4255" spans="1:7" x14ac:dyDescent="0.25">
      <c r="A4255" t="str">
        <f t="shared" si="289"/>
        <v>C132-1</v>
      </c>
      <c r="B4255" t="str">
        <f t="shared" si="290"/>
        <v>GND</v>
      </c>
      <c r="C4255" t="str">
        <f t="shared" si="291"/>
        <v>C132-GND</v>
      </c>
      <c r="D4255" t="str">
        <f t="shared" si="292"/>
        <v>C132-1</v>
      </c>
      <c r="E4255" t="s">
        <v>4210</v>
      </c>
      <c r="F4255">
        <v>1</v>
      </c>
      <c r="G4255" t="s">
        <v>294</v>
      </c>
    </row>
    <row r="4256" spans="1:7" x14ac:dyDescent="0.25">
      <c r="A4256" t="str">
        <f t="shared" si="289"/>
        <v>C132-2</v>
      </c>
      <c r="B4256" t="str">
        <f t="shared" si="290"/>
        <v>3.3V</v>
      </c>
      <c r="C4256" t="str">
        <f t="shared" si="291"/>
        <v>C132-3.3V</v>
      </c>
      <c r="D4256" t="str">
        <f t="shared" si="292"/>
        <v>C132-2</v>
      </c>
      <c r="E4256" t="s">
        <v>4210</v>
      </c>
      <c r="F4256">
        <v>2</v>
      </c>
      <c r="G4256" t="s">
        <v>358</v>
      </c>
    </row>
    <row r="4257" spans="1:7" x14ac:dyDescent="0.25">
      <c r="A4257" t="str">
        <f t="shared" si="289"/>
        <v>C133-1</v>
      </c>
      <c r="B4257" t="str">
        <f t="shared" si="290"/>
        <v>GND</v>
      </c>
      <c r="C4257" t="str">
        <f t="shared" si="291"/>
        <v>C133-GND</v>
      </c>
      <c r="D4257" t="str">
        <f t="shared" si="292"/>
        <v>C133-1</v>
      </c>
      <c r="E4257" t="s">
        <v>4211</v>
      </c>
      <c r="F4257">
        <v>1</v>
      </c>
      <c r="G4257" t="s">
        <v>294</v>
      </c>
    </row>
    <row r="4258" spans="1:7" x14ac:dyDescent="0.25">
      <c r="A4258" t="str">
        <f t="shared" si="289"/>
        <v>C133-2</v>
      </c>
      <c r="B4258" t="str">
        <f t="shared" si="290"/>
        <v>3.3V</v>
      </c>
      <c r="C4258" t="str">
        <f t="shared" si="291"/>
        <v>C133-3.3V</v>
      </c>
      <c r="D4258" t="str">
        <f t="shared" si="292"/>
        <v>C133-2</v>
      </c>
      <c r="E4258" t="s">
        <v>4211</v>
      </c>
      <c r="F4258">
        <v>2</v>
      </c>
      <c r="G4258" t="s">
        <v>358</v>
      </c>
    </row>
    <row r="4259" spans="1:7" x14ac:dyDescent="0.25">
      <c r="A4259" t="str">
        <f t="shared" si="289"/>
        <v>C134-1</v>
      </c>
      <c r="B4259" t="str">
        <f t="shared" si="290"/>
        <v>GND</v>
      </c>
      <c r="C4259" t="str">
        <f t="shared" si="291"/>
        <v>C134-GND</v>
      </c>
      <c r="D4259" t="str">
        <f t="shared" si="292"/>
        <v>C134-1</v>
      </c>
      <c r="E4259" t="s">
        <v>2827</v>
      </c>
      <c r="F4259">
        <v>1</v>
      </c>
      <c r="G4259" t="s">
        <v>294</v>
      </c>
    </row>
    <row r="4260" spans="1:7" x14ac:dyDescent="0.25">
      <c r="A4260" t="str">
        <f t="shared" si="289"/>
        <v>C134-2</v>
      </c>
      <c r="B4260" t="str">
        <f t="shared" si="290"/>
        <v>3.3V</v>
      </c>
      <c r="C4260" t="str">
        <f t="shared" si="291"/>
        <v>C134-3.3V</v>
      </c>
      <c r="D4260" t="str">
        <f t="shared" si="292"/>
        <v>C134-2</v>
      </c>
      <c r="E4260" t="s">
        <v>2827</v>
      </c>
      <c r="F4260">
        <v>2</v>
      </c>
      <c r="G4260" t="s">
        <v>358</v>
      </c>
    </row>
    <row r="4261" spans="1:7" x14ac:dyDescent="0.25">
      <c r="A4261" t="str">
        <f t="shared" si="289"/>
        <v>C135-1</v>
      </c>
      <c r="B4261" t="str">
        <f t="shared" si="290"/>
        <v>GND</v>
      </c>
      <c r="C4261" t="str">
        <f t="shared" si="291"/>
        <v>C135-GND</v>
      </c>
      <c r="D4261" t="str">
        <f t="shared" si="292"/>
        <v>C135-1</v>
      </c>
      <c r="E4261" t="s">
        <v>2828</v>
      </c>
      <c r="F4261">
        <v>1</v>
      </c>
      <c r="G4261" t="s">
        <v>294</v>
      </c>
    </row>
    <row r="4262" spans="1:7" x14ac:dyDescent="0.25">
      <c r="A4262" t="str">
        <f t="shared" si="289"/>
        <v>C135-2</v>
      </c>
      <c r="B4262" t="str">
        <f t="shared" si="290"/>
        <v>3.3V</v>
      </c>
      <c r="C4262" t="str">
        <f t="shared" si="291"/>
        <v>C135-3.3V</v>
      </c>
      <c r="D4262" t="str">
        <f t="shared" si="292"/>
        <v>C135-2</v>
      </c>
      <c r="E4262" t="s">
        <v>2828</v>
      </c>
      <c r="F4262">
        <v>2</v>
      </c>
      <c r="G4262" t="s">
        <v>358</v>
      </c>
    </row>
    <row r="4263" spans="1:7" x14ac:dyDescent="0.25">
      <c r="A4263" t="str">
        <f t="shared" si="289"/>
        <v>C136-1</v>
      </c>
      <c r="B4263" t="str">
        <f t="shared" si="290"/>
        <v>GND</v>
      </c>
      <c r="C4263" t="str">
        <f t="shared" si="291"/>
        <v>C136-GND</v>
      </c>
      <c r="D4263" t="str">
        <f t="shared" si="292"/>
        <v>C136-1</v>
      </c>
      <c r="E4263" t="s">
        <v>4212</v>
      </c>
      <c r="F4263">
        <v>1</v>
      </c>
      <c r="G4263" t="s">
        <v>294</v>
      </c>
    </row>
    <row r="4264" spans="1:7" x14ac:dyDescent="0.25">
      <c r="A4264" t="str">
        <f t="shared" si="289"/>
        <v>C136-2</v>
      </c>
      <c r="B4264" t="str">
        <f t="shared" si="290"/>
        <v>1.8V</v>
      </c>
      <c r="C4264" t="str">
        <f t="shared" si="291"/>
        <v>C136-1.8V</v>
      </c>
      <c r="D4264" t="str">
        <f t="shared" si="292"/>
        <v>C136-2</v>
      </c>
      <c r="E4264" t="s">
        <v>4212</v>
      </c>
      <c r="F4264">
        <v>2</v>
      </c>
      <c r="G4264" t="s">
        <v>317</v>
      </c>
    </row>
    <row r="4265" spans="1:7" x14ac:dyDescent="0.25">
      <c r="A4265" t="str">
        <f t="shared" si="289"/>
        <v>C137-1</v>
      </c>
      <c r="B4265" t="str">
        <f t="shared" si="290"/>
        <v>GND</v>
      </c>
      <c r="C4265" t="str">
        <f t="shared" si="291"/>
        <v>C137-GND</v>
      </c>
      <c r="D4265" t="str">
        <f t="shared" si="292"/>
        <v>C137-1</v>
      </c>
      <c r="E4265" t="s">
        <v>4213</v>
      </c>
      <c r="F4265">
        <v>1</v>
      </c>
      <c r="G4265" t="s">
        <v>294</v>
      </c>
    </row>
    <row r="4266" spans="1:7" x14ac:dyDescent="0.25">
      <c r="A4266" t="str">
        <f t="shared" si="289"/>
        <v>C137-2</v>
      </c>
      <c r="B4266" t="str">
        <f t="shared" si="290"/>
        <v>3.3V</v>
      </c>
      <c r="C4266" t="str">
        <f t="shared" si="291"/>
        <v>C137-3.3V</v>
      </c>
      <c r="D4266" t="str">
        <f t="shared" si="292"/>
        <v>C137-2</v>
      </c>
      <c r="E4266" t="s">
        <v>4213</v>
      </c>
      <c r="F4266">
        <v>2</v>
      </c>
      <c r="G4266" t="s">
        <v>358</v>
      </c>
    </row>
    <row r="4267" spans="1:7" x14ac:dyDescent="0.25">
      <c r="A4267" t="str">
        <f t="shared" si="289"/>
        <v>C138-1</v>
      </c>
      <c r="B4267" t="str">
        <f t="shared" si="290"/>
        <v>NetC138_1</v>
      </c>
      <c r="C4267" t="str">
        <f t="shared" si="291"/>
        <v>C138-NetC138_1</v>
      </c>
      <c r="D4267" t="str">
        <f t="shared" si="292"/>
        <v>C138-1</v>
      </c>
      <c r="E4267" t="s">
        <v>4214</v>
      </c>
      <c r="F4267">
        <v>1</v>
      </c>
      <c r="G4267" t="s">
        <v>1617</v>
      </c>
    </row>
    <row r="4268" spans="1:7" x14ac:dyDescent="0.25">
      <c r="A4268" t="str">
        <f t="shared" si="289"/>
        <v>C138-2</v>
      </c>
      <c r="B4268" t="str">
        <f t="shared" si="290"/>
        <v>GND</v>
      </c>
      <c r="C4268" t="str">
        <f t="shared" si="291"/>
        <v>C138-GND</v>
      </c>
      <c r="D4268" t="str">
        <f t="shared" si="292"/>
        <v>C138-2</v>
      </c>
      <c r="E4268" t="s">
        <v>4214</v>
      </c>
      <c r="F4268">
        <v>2</v>
      </c>
      <c r="G4268" t="s">
        <v>294</v>
      </c>
    </row>
    <row r="4269" spans="1:7" x14ac:dyDescent="0.25">
      <c r="A4269" t="str">
        <f t="shared" si="289"/>
        <v>C139-1</v>
      </c>
      <c r="B4269" t="str">
        <f t="shared" si="290"/>
        <v>UART_FGND</v>
      </c>
      <c r="C4269" t="str">
        <f t="shared" si="291"/>
        <v>C139-UART_FGND</v>
      </c>
      <c r="D4269" t="str">
        <f t="shared" si="292"/>
        <v>C139-1</v>
      </c>
      <c r="E4269" t="s">
        <v>4215</v>
      </c>
      <c r="F4269">
        <v>1</v>
      </c>
      <c r="G4269" t="s">
        <v>1748</v>
      </c>
    </row>
    <row r="4270" spans="1:7" x14ac:dyDescent="0.25">
      <c r="A4270" t="str">
        <f t="shared" si="289"/>
        <v>C139-2</v>
      </c>
      <c r="B4270" t="str">
        <f t="shared" si="290"/>
        <v>GND</v>
      </c>
      <c r="C4270" t="str">
        <f t="shared" si="291"/>
        <v>C139-GND</v>
      </c>
      <c r="D4270" t="str">
        <f t="shared" si="292"/>
        <v>C139-2</v>
      </c>
      <c r="E4270" t="s">
        <v>4215</v>
      </c>
      <c r="F4270">
        <v>2</v>
      </c>
      <c r="G4270" t="s">
        <v>294</v>
      </c>
    </row>
    <row r="4271" spans="1:7" x14ac:dyDescent="0.25">
      <c r="A4271" t="str">
        <f t="shared" si="289"/>
        <v>C140-1</v>
      </c>
      <c r="B4271" t="str">
        <f t="shared" si="290"/>
        <v>NetC140_1</v>
      </c>
      <c r="C4271" t="str">
        <f t="shared" si="291"/>
        <v>C140-NetC140_1</v>
      </c>
      <c r="D4271" t="str">
        <f t="shared" si="292"/>
        <v>C140-1</v>
      </c>
      <c r="E4271" t="s">
        <v>4216</v>
      </c>
      <c r="F4271">
        <v>1</v>
      </c>
      <c r="G4271" t="s">
        <v>1619</v>
      </c>
    </row>
    <row r="4272" spans="1:7" x14ac:dyDescent="0.25">
      <c r="A4272" t="str">
        <f t="shared" si="289"/>
        <v>C140-2</v>
      </c>
      <c r="B4272" t="str">
        <f t="shared" si="290"/>
        <v>GND</v>
      </c>
      <c r="C4272" t="str">
        <f t="shared" si="291"/>
        <v>C140-GND</v>
      </c>
      <c r="D4272" t="str">
        <f t="shared" si="292"/>
        <v>C140-2</v>
      </c>
      <c r="E4272" t="s">
        <v>4216</v>
      </c>
      <c r="F4272">
        <v>2</v>
      </c>
      <c r="G4272" t="s">
        <v>294</v>
      </c>
    </row>
    <row r="4273" spans="1:7" x14ac:dyDescent="0.25">
      <c r="A4273" t="str">
        <f t="shared" si="289"/>
        <v>C141-1</v>
      </c>
      <c r="B4273" t="str">
        <f t="shared" si="290"/>
        <v>NetC140_1</v>
      </c>
      <c r="C4273" t="str">
        <f t="shared" si="291"/>
        <v>C141-NetC140_1</v>
      </c>
      <c r="D4273" t="str">
        <f t="shared" si="292"/>
        <v>C141-1</v>
      </c>
      <c r="E4273" t="s">
        <v>4217</v>
      </c>
      <c r="F4273">
        <v>1</v>
      </c>
      <c r="G4273" t="s">
        <v>1619</v>
      </c>
    </row>
    <row r="4274" spans="1:7" x14ac:dyDescent="0.25">
      <c r="A4274" t="str">
        <f t="shared" si="289"/>
        <v>C141-2</v>
      </c>
      <c r="B4274" t="str">
        <f t="shared" si="290"/>
        <v>GND</v>
      </c>
      <c r="C4274" t="str">
        <f t="shared" si="291"/>
        <v>C141-GND</v>
      </c>
      <c r="D4274" t="str">
        <f t="shared" si="292"/>
        <v>C141-2</v>
      </c>
      <c r="E4274" t="s">
        <v>4217</v>
      </c>
      <c r="F4274">
        <v>2</v>
      </c>
      <c r="G4274" t="s">
        <v>294</v>
      </c>
    </row>
    <row r="4275" spans="1:7" x14ac:dyDescent="0.25">
      <c r="A4275" t="str">
        <f t="shared" si="289"/>
        <v>C142-1</v>
      </c>
      <c r="B4275" t="str">
        <f t="shared" si="290"/>
        <v>NetC140_1</v>
      </c>
      <c r="C4275" t="str">
        <f t="shared" si="291"/>
        <v>C142-NetC140_1</v>
      </c>
      <c r="D4275" t="str">
        <f t="shared" si="292"/>
        <v>C142-1</v>
      </c>
      <c r="E4275" t="s">
        <v>4218</v>
      </c>
      <c r="F4275">
        <v>1</v>
      </c>
      <c r="G4275" t="s">
        <v>1619</v>
      </c>
    </row>
    <row r="4276" spans="1:7" x14ac:dyDescent="0.25">
      <c r="A4276" t="str">
        <f t="shared" si="289"/>
        <v>C142-2</v>
      </c>
      <c r="B4276" t="str">
        <f t="shared" si="290"/>
        <v>GND</v>
      </c>
      <c r="C4276" t="str">
        <f t="shared" si="291"/>
        <v>C142-GND</v>
      </c>
      <c r="D4276" t="str">
        <f t="shared" si="292"/>
        <v>C142-2</v>
      </c>
      <c r="E4276" t="s">
        <v>4218</v>
      </c>
      <c r="F4276">
        <v>2</v>
      </c>
      <c r="G4276" t="s">
        <v>294</v>
      </c>
    </row>
    <row r="4277" spans="1:7" x14ac:dyDescent="0.25">
      <c r="A4277" t="str">
        <f t="shared" si="289"/>
        <v>C143-1</v>
      </c>
      <c r="B4277" t="str">
        <f t="shared" si="290"/>
        <v>NetC140_1</v>
      </c>
      <c r="C4277" t="str">
        <f t="shared" si="291"/>
        <v>C143-NetC140_1</v>
      </c>
      <c r="D4277" t="str">
        <f t="shared" si="292"/>
        <v>C143-1</v>
      </c>
      <c r="E4277" t="s">
        <v>4219</v>
      </c>
      <c r="F4277">
        <v>1</v>
      </c>
      <c r="G4277" t="s">
        <v>1619</v>
      </c>
    </row>
    <row r="4278" spans="1:7" x14ac:dyDescent="0.25">
      <c r="A4278" t="str">
        <f t="shared" si="289"/>
        <v>C143-2</v>
      </c>
      <c r="B4278" t="str">
        <f t="shared" si="290"/>
        <v>GND</v>
      </c>
      <c r="C4278" t="str">
        <f t="shared" si="291"/>
        <v>C143-GND</v>
      </c>
      <c r="D4278" t="str">
        <f t="shared" si="292"/>
        <v>C143-2</v>
      </c>
      <c r="E4278" t="s">
        <v>4219</v>
      </c>
      <c r="F4278">
        <v>2</v>
      </c>
      <c r="G4278" t="s">
        <v>294</v>
      </c>
    </row>
    <row r="4279" spans="1:7" x14ac:dyDescent="0.25">
      <c r="A4279" t="str">
        <f t="shared" si="289"/>
        <v>C144-1</v>
      </c>
      <c r="B4279" t="str">
        <f t="shared" si="290"/>
        <v>NetC140_1</v>
      </c>
      <c r="C4279" t="str">
        <f t="shared" si="291"/>
        <v>C144-NetC140_1</v>
      </c>
      <c r="D4279" t="str">
        <f t="shared" si="292"/>
        <v>C144-1</v>
      </c>
      <c r="E4279" t="s">
        <v>4220</v>
      </c>
      <c r="F4279">
        <v>1</v>
      </c>
      <c r="G4279" t="s">
        <v>1619</v>
      </c>
    </row>
    <row r="4280" spans="1:7" x14ac:dyDescent="0.25">
      <c r="A4280" t="str">
        <f t="shared" si="289"/>
        <v>C144-2</v>
      </c>
      <c r="B4280" t="str">
        <f t="shared" si="290"/>
        <v>GND</v>
      </c>
      <c r="C4280" t="str">
        <f t="shared" si="291"/>
        <v>C144-GND</v>
      </c>
      <c r="D4280" t="str">
        <f t="shared" si="292"/>
        <v>C144-2</v>
      </c>
      <c r="E4280" t="s">
        <v>4220</v>
      </c>
      <c r="F4280">
        <v>2</v>
      </c>
      <c r="G4280" t="s">
        <v>294</v>
      </c>
    </row>
    <row r="4281" spans="1:7" x14ac:dyDescent="0.25">
      <c r="A4281" t="str">
        <f t="shared" si="289"/>
        <v>C145-1</v>
      </c>
      <c r="B4281" t="str">
        <f t="shared" si="290"/>
        <v>NetC140_1</v>
      </c>
      <c r="C4281" t="str">
        <f t="shared" si="291"/>
        <v>C145-NetC140_1</v>
      </c>
      <c r="D4281" t="str">
        <f t="shared" si="292"/>
        <v>C145-1</v>
      </c>
      <c r="E4281" t="s">
        <v>4221</v>
      </c>
      <c r="F4281">
        <v>1</v>
      </c>
      <c r="G4281" t="s">
        <v>1619</v>
      </c>
    </row>
    <row r="4282" spans="1:7" x14ac:dyDescent="0.25">
      <c r="A4282" t="str">
        <f t="shared" si="289"/>
        <v>C145-2</v>
      </c>
      <c r="B4282" t="str">
        <f t="shared" si="290"/>
        <v>GND</v>
      </c>
      <c r="C4282" t="str">
        <f t="shared" si="291"/>
        <v>C145-GND</v>
      </c>
      <c r="D4282" t="str">
        <f t="shared" si="292"/>
        <v>C145-2</v>
      </c>
      <c r="E4282" t="s">
        <v>4221</v>
      </c>
      <c r="F4282">
        <v>2</v>
      </c>
      <c r="G4282" t="s">
        <v>294</v>
      </c>
    </row>
    <row r="4283" spans="1:7" x14ac:dyDescent="0.25">
      <c r="A4283" t="str">
        <f t="shared" si="289"/>
        <v>C146-1</v>
      </c>
      <c r="B4283" t="str">
        <f t="shared" si="290"/>
        <v>3.3V</v>
      </c>
      <c r="C4283" t="str">
        <f t="shared" si="291"/>
        <v>C146-3.3V</v>
      </c>
      <c r="D4283" t="str">
        <f t="shared" si="292"/>
        <v>C146-1</v>
      </c>
      <c r="E4283" t="s">
        <v>4222</v>
      </c>
      <c r="F4283">
        <v>1</v>
      </c>
      <c r="G4283" t="s">
        <v>358</v>
      </c>
    </row>
    <row r="4284" spans="1:7" x14ac:dyDescent="0.25">
      <c r="A4284" t="str">
        <f t="shared" si="289"/>
        <v>C146-2</v>
      </c>
      <c r="B4284" t="str">
        <f t="shared" si="290"/>
        <v>GND</v>
      </c>
      <c r="C4284" t="str">
        <f t="shared" si="291"/>
        <v>C146-GND</v>
      </c>
      <c r="D4284" t="str">
        <f t="shared" si="292"/>
        <v>C146-2</v>
      </c>
      <c r="E4284" t="s">
        <v>4222</v>
      </c>
      <c r="F4284">
        <v>2</v>
      </c>
      <c r="G4284" t="s">
        <v>294</v>
      </c>
    </row>
    <row r="4285" spans="1:7" x14ac:dyDescent="0.25">
      <c r="A4285" t="str">
        <f t="shared" si="289"/>
        <v>C147-1</v>
      </c>
      <c r="B4285" t="str">
        <f t="shared" si="290"/>
        <v>D_U_ART_N</v>
      </c>
      <c r="C4285" t="str">
        <f t="shared" si="291"/>
        <v>C147-D_U_ART_N</v>
      </c>
      <c r="D4285" t="str">
        <f t="shared" si="292"/>
        <v>C147-1</v>
      </c>
      <c r="E4285" t="s">
        <v>4223</v>
      </c>
      <c r="F4285">
        <v>1</v>
      </c>
      <c r="G4285" t="s">
        <v>885</v>
      </c>
    </row>
    <row r="4286" spans="1:7" x14ac:dyDescent="0.25">
      <c r="A4286" t="str">
        <f t="shared" si="289"/>
        <v>C147-2</v>
      </c>
      <c r="B4286" t="str">
        <f t="shared" si="290"/>
        <v>GND</v>
      </c>
      <c r="C4286" t="str">
        <f t="shared" si="291"/>
        <v>C147-GND</v>
      </c>
      <c r="D4286" t="str">
        <f t="shared" si="292"/>
        <v>C147-2</v>
      </c>
      <c r="E4286" t="s">
        <v>4223</v>
      </c>
      <c r="F4286">
        <v>2</v>
      </c>
      <c r="G4286" t="s">
        <v>294</v>
      </c>
    </row>
    <row r="4287" spans="1:7" x14ac:dyDescent="0.25">
      <c r="A4287" t="str">
        <f t="shared" si="289"/>
        <v>C148-1</v>
      </c>
      <c r="B4287" t="str">
        <f t="shared" si="290"/>
        <v>D_U_ART_P</v>
      </c>
      <c r="C4287" t="str">
        <f t="shared" si="291"/>
        <v>C148-D_U_ART_P</v>
      </c>
      <c r="D4287" t="str">
        <f t="shared" si="292"/>
        <v>C148-1</v>
      </c>
      <c r="E4287" t="s">
        <v>4224</v>
      </c>
      <c r="F4287">
        <v>1</v>
      </c>
      <c r="G4287" t="s">
        <v>888</v>
      </c>
    </row>
    <row r="4288" spans="1:7" x14ac:dyDescent="0.25">
      <c r="A4288" t="str">
        <f t="shared" si="289"/>
        <v>C148-2</v>
      </c>
      <c r="B4288" t="str">
        <f t="shared" si="290"/>
        <v>GND</v>
      </c>
      <c r="C4288" t="str">
        <f t="shared" si="291"/>
        <v>C148-GND</v>
      </c>
      <c r="D4288" t="str">
        <f t="shared" si="292"/>
        <v>C148-2</v>
      </c>
      <c r="E4288" t="s">
        <v>4224</v>
      </c>
      <c r="F4288">
        <v>2</v>
      </c>
      <c r="G4288" t="s">
        <v>294</v>
      </c>
    </row>
    <row r="4289" spans="1:7" x14ac:dyDescent="0.25">
      <c r="A4289" t="str">
        <f t="shared" si="289"/>
        <v>C149-1</v>
      </c>
      <c r="B4289" t="str">
        <f t="shared" si="290"/>
        <v>0.9V_ETH</v>
      </c>
      <c r="C4289" t="str">
        <f t="shared" si="291"/>
        <v>C149-0.9V_ETH</v>
      </c>
      <c r="D4289" t="str">
        <f t="shared" si="292"/>
        <v>C149-1</v>
      </c>
      <c r="E4289" t="s">
        <v>4225</v>
      </c>
      <c r="F4289">
        <v>1</v>
      </c>
      <c r="G4289" t="s">
        <v>298</v>
      </c>
    </row>
    <row r="4290" spans="1:7" x14ac:dyDescent="0.25">
      <c r="A4290" t="str">
        <f t="shared" si="289"/>
        <v>C149-2</v>
      </c>
      <c r="B4290" t="str">
        <f t="shared" si="290"/>
        <v>GND</v>
      </c>
      <c r="C4290" t="str">
        <f t="shared" si="291"/>
        <v>C149-GND</v>
      </c>
      <c r="D4290" t="str">
        <f t="shared" si="292"/>
        <v>C149-2</v>
      </c>
      <c r="E4290" t="s">
        <v>4225</v>
      </c>
      <c r="F4290">
        <v>2</v>
      </c>
      <c r="G4290" t="s">
        <v>294</v>
      </c>
    </row>
    <row r="4291" spans="1:7" x14ac:dyDescent="0.25">
      <c r="A4291" t="str">
        <f t="shared" si="289"/>
        <v>C150-1</v>
      </c>
      <c r="B4291" t="str">
        <f t="shared" si="290"/>
        <v>12VAGND</v>
      </c>
      <c r="C4291" t="str">
        <f t="shared" si="291"/>
        <v>C150-12VAGND</v>
      </c>
      <c r="D4291" t="str">
        <f t="shared" si="292"/>
        <v>C150-1</v>
      </c>
      <c r="E4291" t="s">
        <v>4226</v>
      </c>
      <c r="F4291">
        <v>1</v>
      </c>
      <c r="G4291" t="s">
        <v>328</v>
      </c>
    </row>
    <row r="4292" spans="1:7" x14ac:dyDescent="0.25">
      <c r="A4292" t="str">
        <f t="shared" si="289"/>
        <v>C150-2</v>
      </c>
      <c r="B4292" t="str">
        <f t="shared" si="290"/>
        <v>+12.0V_A</v>
      </c>
      <c r="C4292" t="str">
        <f t="shared" si="291"/>
        <v>C150-+12.0V_A</v>
      </c>
      <c r="D4292" t="str">
        <f t="shared" si="292"/>
        <v>C150-2</v>
      </c>
      <c r="E4292" t="s">
        <v>4226</v>
      </c>
      <c r="F4292">
        <v>2</v>
      </c>
      <c r="G4292" t="s">
        <v>287</v>
      </c>
    </row>
    <row r="4293" spans="1:7" x14ac:dyDescent="0.25">
      <c r="A4293" t="str">
        <f t="shared" si="289"/>
        <v>C153-1</v>
      </c>
      <c r="B4293" t="str">
        <f t="shared" si="290"/>
        <v>GND</v>
      </c>
      <c r="C4293" t="str">
        <f t="shared" si="291"/>
        <v>C153-GND</v>
      </c>
      <c r="D4293" t="str">
        <f t="shared" si="292"/>
        <v>C153-1</v>
      </c>
      <c r="E4293" t="s">
        <v>4227</v>
      </c>
      <c r="F4293">
        <v>1</v>
      </c>
      <c r="G4293" t="s">
        <v>294</v>
      </c>
    </row>
    <row r="4294" spans="1:7" x14ac:dyDescent="0.25">
      <c r="A4294" t="str">
        <f t="shared" ref="A4294:A4357" si="293">$E4294&amp;"-"&amp;$F4294</f>
        <v>C153-2</v>
      </c>
      <c r="B4294" t="str">
        <f t="shared" ref="B4294:B4357" si="294">IF(OR(E4294=$A$2,E4294=$B$2,E4294=$C$2,E4294=$D$2),"--",G4294)</f>
        <v>12.0V</v>
      </c>
      <c r="C4294" t="str">
        <f t="shared" ref="C4294:C4357" si="295">$E4294&amp;"-"&amp;$G4294</f>
        <v>C153-12.0V</v>
      </c>
      <c r="D4294" t="str">
        <f t="shared" ref="D4294:D4357" si="296">A4294</f>
        <v>C153-2</v>
      </c>
      <c r="E4294" t="s">
        <v>4227</v>
      </c>
      <c r="F4294">
        <v>2</v>
      </c>
      <c r="G4294" t="s">
        <v>325</v>
      </c>
    </row>
    <row r="4295" spans="1:7" x14ac:dyDescent="0.25">
      <c r="A4295" t="str">
        <f t="shared" si="293"/>
        <v>C154-1</v>
      </c>
      <c r="B4295" t="str">
        <f t="shared" si="294"/>
        <v>GND</v>
      </c>
      <c r="C4295" t="str">
        <f t="shared" si="295"/>
        <v>C154-GND</v>
      </c>
      <c r="D4295" t="str">
        <f t="shared" si="296"/>
        <v>C154-1</v>
      </c>
      <c r="E4295" t="s">
        <v>4228</v>
      </c>
      <c r="F4295">
        <v>1</v>
      </c>
      <c r="G4295" t="s">
        <v>294</v>
      </c>
    </row>
    <row r="4296" spans="1:7" x14ac:dyDescent="0.25">
      <c r="A4296" t="str">
        <f t="shared" si="293"/>
        <v>C154-2</v>
      </c>
      <c r="B4296" t="str">
        <f t="shared" si="294"/>
        <v>+12.0V_IN_A</v>
      </c>
      <c r="C4296" t="str">
        <f t="shared" si="295"/>
        <v>C154-+12.0V_IN_A</v>
      </c>
      <c r="D4296" t="str">
        <f t="shared" si="296"/>
        <v>C154-2</v>
      </c>
      <c r="E4296" t="s">
        <v>4228</v>
      </c>
      <c r="F4296">
        <v>2</v>
      </c>
      <c r="G4296" t="s">
        <v>291</v>
      </c>
    </row>
    <row r="4297" spans="1:7" x14ac:dyDescent="0.25">
      <c r="A4297" t="str">
        <f t="shared" si="293"/>
        <v>C155-1</v>
      </c>
      <c r="B4297" t="str">
        <f t="shared" si="294"/>
        <v>GND</v>
      </c>
      <c r="C4297" t="str">
        <f t="shared" si="295"/>
        <v>C155-GND</v>
      </c>
      <c r="D4297" t="str">
        <f t="shared" si="296"/>
        <v>C155-1</v>
      </c>
      <c r="E4297" t="s">
        <v>4229</v>
      </c>
      <c r="F4297">
        <v>1</v>
      </c>
      <c r="G4297" t="s">
        <v>294</v>
      </c>
    </row>
    <row r="4298" spans="1:7" x14ac:dyDescent="0.25">
      <c r="A4298" t="str">
        <f t="shared" si="293"/>
        <v>C155-2</v>
      </c>
      <c r="B4298" t="str">
        <f t="shared" si="294"/>
        <v>NetC155_2</v>
      </c>
      <c r="C4298" t="str">
        <f t="shared" si="295"/>
        <v>C155-NetC155_2</v>
      </c>
      <c r="D4298" t="str">
        <f t="shared" si="296"/>
        <v>C155-2</v>
      </c>
      <c r="E4298" t="s">
        <v>4229</v>
      </c>
      <c r="F4298">
        <v>2</v>
      </c>
      <c r="G4298" t="s">
        <v>1621</v>
      </c>
    </row>
    <row r="4299" spans="1:7" x14ac:dyDescent="0.25">
      <c r="A4299" t="str">
        <f t="shared" si="293"/>
        <v>C156-1</v>
      </c>
      <c r="B4299" t="str">
        <f t="shared" si="294"/>
        <v>GND</v>
      </c>
      <c r="C4299" t="str">
        <f t="shared" si="295"/>
        <v>C156-GND</v>
      </c>
      <c r="D4299" t="str">
        <f t="shared" si="296"/>
        <v>C156-1</v>
      </c>
      <c r="E4299" t="s">
        <v>4230</v>
      </c>
      <c r="F4299">
        <v>1</v>
      </c>
      <c r="G4299" t="s">
        <v>294</v>
      </c>
    </row>
    <row r="4300" spans="1:7" x14ac:dyDescent="0.25">
      <c r="A4300" t="str">
        <f t="shared" si="293"/>
        <v>C156-2</v>
      </c>
      <c r="B4300" t="str">
        <f t="shared" si="294"/>
        <v>+12.0V_IN_B</v>
      </c>
      <c r="C4300" t="str">
        <f t="shared" si="295"/>
        <v>C156-+12.0V_IN_B</v>
      </c>
      <c r="D4300" t="str">
        <f t="shared" si="296"/>
        <v>C156-2</v>
      </c>
      <c r="E4300" t="s">
        <v>4230</v>
      </c>
      <c r="F4300">
        <v>2</v>
      </c>
      <c r="G4300" t="s">
        <v>290</v>
      </c>
    </row>
    <row r="4301" spans="1:7" x14ac:dyDescent="0.25">
      <c r="A4301" t="str">
        <f t="shared" si="293"/>
        <v>C157-1</v>
      </c>
      <c r="B4301" t="str">
        <f t="shared" si="294"/>
        <v>GND</v>
      </c>
      <c r="C4301" t="str">
        <f t="shared" si="295"/>
        <v>C157-GND</v>
      </c>
      <c r="D4301" t="str">
        <f t="shared" si="296"/>
        <v>C157-1</v>
      </c>
      <c r="E4301" t="s">
        <v>4231</v>
      </c>
      <c r="F4301">
        <v>1</v>
      </c>
      <c r="G4301" t="s">
        <v>294</v>
      </c>
    </row>
    <row r="4302" spans="1:7" x14ac:dyDescent="0.25">
      <c r="A4302" t="str">
        <f t="shared" si="293"/>
        <v>C157-2</v>
      </c>
      <c r="B4302" t="str">
        <f t="shared" si="294"/>
        <v>NetC157_2</v>
      </c>
      <c r="C4302" t="str">
        <f t="shared" si="295"/>
        <v>C157-NetC157_2</v>
      </c>
      <c r="D4302" t="str">
        <f t="shared" si="296"/>
        <v>C157-2</v>
      </c>
      <c r="E4302" t="s">
        <v>4231</v>
      </c>
      <c r="F4302">
        <v>2</v>
      </c>
      <c r="G4302" t="s">
        <v>1623</v>
      </c>
    </row>
    <row r="4303" spans="1:7" x14ac:dyDescent="0.25">
      <c r="A4303" t="str">
        <f t="shared" si="293"/>
        <v>C158-1</v>
      </c>
      <c r="B4303" t="str">
        <f t="shared" si="294"/>
        <v>GND</v>
      </c>
      <c r="C4303" t="str">
        <f t="shared" si="295"/>
        <v>C158-GND</v>
      </c>
      <c r="D4303" t="str">
        <f t="shared" si="296"/>
        <v>C158-1</v>
      </c>
      <c r="E4303" t="s">
        <v>4232</v>
      </c>
      <c r="F4303">
        <v>1</v>
      </c>
      <c r="G4303" t="s">
        <v>294</v>
      </c>
    </row>
    <row r="4304" spans="1:7" x14ac:dyDescent="0.25">
      <c r="A4304" t="str">
        <f t="shared" si="293"/>
        <v>C158-2</v>
      </c>
      <c r="B4304" t="str">
        <f t="shared" si="294"/>
        <v>12.0V</v>
      </c>
      <c r="C4304" t="str">
        <f t="shared" si="295"/>
        <v>C158-12.0V</v>
      </c>
      <c r="D4304" t="str">
        <f t="shared" si="296"/>
        <v>C158-2</v>
      </c>
      <c r="E4304" t="s">
        <v>4232</v>
      </c>
      <c r="F4304">
        <v>2</v>
      </c>
      <c r="G4304" t="s">
        <v>325</v>
      </c>
    </row>
    <row r="4305" spans="1:7" x14ac:dyDescent="0.25">
      <c r="A4305" t="str">
        <f t="shared" si="293"/>
        <v>C159-1</v>
      </c>
      <c r="B4305" t="str">
        <f t="shared" si="294"/>
        <v>NetC159_1</v>
      </c>
      <c r="C4305" t="str">
        <f t="shared" si="295"/>
        <v>C159-NetC159_1</v>
      </c>
      <c r="D4305" t="str">
        <f t="shared" si="296"/>
        <v>C159-1</v>
      </c>
      <c r="E4305" t="s">
        <v>4233</v>
      </c>
      <c r="F4305">
        <v>1</v>
      </c>
      <c r="G4305" t="s">
        <v>1625</v>
      </c>
    </row>
    <row r="4306" spans="1:7" x14ac:dyDescent="0.25">
      <c r="A4306" t="str">
        <f t="shared" si="293"/>
        <v>C159-2</v>
      </c>
      <c r="B4306" t="str">
        <f t="shared" si="294"/>
        <v>NetC159_2</v>
      </c>
      <c r="C4306" t="str">
        <f t="shared" si="295"/>
        <v>C159-NetC159_2</v>
      </c>
      <c r="D4306" t="str">
        <f t="shared" si="296"/>
        <v>C159-2</v>
      </c>
      <c r="E4306" t="s">
        <v>4233</v>
      </c>
      <c r="F4306">
        <v>2</v>
      </c>
      <c r="G4306" t="s">
        <v>1627</v>
      </c>
    </row>
    <row r="4307" spans="1:7" x14ac:dyDescent="0.25">
      <c r="A4307" t="str">
        <f t="shared" si="293"/>
        <v>C160-1</v>
      </c>
      <c r="B4307" t="str">
        <f t="shared" si="294"/>
        <v>12.0V</v>
      </c>
      <c r="C4307" t="str">
        <f t="shared" si="295"/>
        <v>C160-12.0V</v>
      </c>
      <c r="D4307" t="str">
        <f t="shared" si="296"/>
        <v>C160-1</v>
      </c>
      <c r="E4307" t="s">
        <v>4234</v>
      </c>
      <c r="F4307">
        <v>1</v>
      </c>
      <c r="G4307" t="s">
        <v>325</v>
      </c>
    </row>
    <row r="4308" spans="1:7" x14ac:dyDescent="0.25">
      <c r="A4308" t="str">
        <f t="shared" si="293"/>
        <v>C160-2</v>
      </c>
      <c r="B4308" t="str">
        <f t="shared" si="294"/>
        <v>GND</v>
      </c>
      <c r="C4308" t="str">
        <f t="shared" si="295"/>
        <v>C160-GND</v>
      </c>
      <c r="D4308" t="str">
        <f t="shared" si="296"/>
        <v>C160-2</v>
      </c>
      <c r="E4308" t="s">
        <v>4234</v>
      </c>
      <c r="F4308">
        <v>2</v>
      </c>
      <c r="G4308" t="s">
        <v>294</v>
      </c>
    </row>
    <row r="4309" spans="1:7" x14ac:dyDescent="0.25">
      <c r="A4309" t="str">
        <f t="shared" si="293"/>
        <v>C161-1</v>
      </c>
      <c r="B4309" t="str">
        <f t="shared" si="294"/>
        <v>12.0V</v>
      </c>
      <c r="C4309" t="str">
        <f t="shared" si="295"/>
        <v>C161-12.0V</v>
      </c>
      <c r="D4309" t="str">
        <f t="shared" si="296"/>
        <v>C161-1</v>
      </c>
      <c r="E4309" t="s">
        <v>4235</v>
      </c>
      <c r="F4309">
        <v>1</v>
      </c>
      <c r="G4309" t="s">
        <v>325</v>
      </c>
    </row>
    <row r="4310" spans="1:7" x14ac:dyDescent="0.25">
      <c r="A4310" t="str">
        <f t="shared" si="293"/>
        <v>C161-2</v>
      </c>
      <c r="B4310" t="str">
        <f t="shared" si="294"/>
        <v>GND</v>
      </c>
      <c r="C4310" t="str">
        <f t="shared" si="295"/>
        <v>C161-GND</v>
      </c>
      <c r="D4310" t="str">
        <f t="shared" si="296"/>
        <v>C161-2</v>
      </c>
      <c r="E4310" t="s">
        <v>4235</v>
      </c>
      <c r="F4310">
        <v>2</v>
      </c>
      <c r="G4310" t="s">
        <v>294</v>
      </c>
    </row>
    <row r="4311" spans="1:7" x14ac:dyDescent="0.25">
      <c r="A4311" t="str">
        <f t="shared" si="293"/>
        <v>C162-1</v>
      </c>
      <c r="B4311" t="str">
        <f t="shared" si="294"/>
        <v>DVDD_HDMI</v>
      </c>
      <c r="C4311" t="str">
        <f t="shared" si="295"/>
        <v>C162-DVDD_HDMI</v>
      </c>
      <c r="D4311" t="str">
        <f t="shared" si="296"/>
        <v>C162-1</v>
      </c>
      <c r="E4311" t="s">
        <v>4236</v>
      </c>
      <c r="F4311">
        <v>1</v>
      </c>
      <c r="G4311" t="s">
        <v>876</v>
      </c>
    </row>
    <row r="4312" spans="1:7" x14ac:dyDescent="0.25">
      <c r="A4312" t="str">
        <f t="shared" si="293"/>
        <v>C162-2</v>
      </c>
      <c r="B4312" t="str">
        <f t="shared" si="294"/>
        <v>GND</v>
      </c>
      <c r="C4312" t="str">
        <f t="shared" si="295"/>
        <v>C162-GND</v>
      </c>
      <c r="D4312" t="str">
        <f t="shared" si="296"/>
        <v>C162-2</v>
      </c>
      <c r="E4312" t="s">
        <v>4236</v>
      </c>
      <c r="F4312">
        <v>2</v>
      </c>
      <c r="G4312" t="s">
        <v>294</v>
      </c>
    </row>
    <row r="4313" spans="1:7" x14ac:dyDescent="0.25">
      <c r="A4313" t="str">
        <f t="shared" si="293"/>
        <v>C163-1</v>
      </c>
      <c r="B4313" t="str">
        <f t="shared" si="294"/>
        <v>DVDD_HDMI</v>
      </c>
      <c r="C4313" t="str">
        <f t="shared" si="295"/>
        <v>C163-DVDD_HDMI</v>
      </c>
      <c r="D4313" t="str">
        <f t="shared" si="296"/>
        <v>C163-1</v>
      </c>
      <c r="E4313" t="s">
        <v>4237</v>
      </c>
      <c r="F4313">
        <v>1</v>
      </c>
      <c r="G4313" t="s">
        <v>876</v>
      </c>
    </row>
    <row r="4314" spans="1:7" x14ac:dyDescent="0.25">
      <c r="A4314" t="str">
        <f t="shared" si="293"/>
        <v>C163-2</v>
      </c>
      <c r="B4314" t="str">
        <f t="shared" si="294"/>
        <v>GND</v>
      </c>
      <c r="C4314" t="str">
        <f t="shared" si="295"/>
        <v>C163-GND</v>
      </c>
      <c r="D4314" t="str">
        <f t="shared" si="296"/>
        <v>C163-2</v>
      </c>
      <c r="E4314" t="s">
        <v>4237</v>
      </c>
      <c r="F4314">
        <v>2</v>
      </c>
      <c r="G4314" t="s">
        <v>294</v>
      </c>
    </row>
    <row r="4315" spans="1:7" x14ac:dyDescent="0.25">
      <c r="A4315" t="str">
        <f t="shared" si="293"/>
        <v>C164-1</v>
      </c>
      <c r="B4315" t="str">
        <f t="shared" si="294"/>
        <v>12.0V</v>
      </c>
      <c r="C4315" t="str">
        <f t="shared" si="295"/>
        <v>C164-12.0V</v>
      </c>
      <c r="D4315" t="str">
        <f t="shared" si="296"/>
        <v>C164-1</v>
      </c>
      <c r="E4315" t="s">
        <v>4238</v>
      </c>
      <c r="F4315">
        <v>1</v>
      </c>
      <c r="G4315" t="s">
        <v>325</v>
      </c>
    </row>
    <row r="4316" spans="1:7" x14ac:dyDescent="0.25">
      <c r="A4316" t="str">
        <f t="shared" si="293"/>
        <v>C164-2</v>
      </c>
      <c r="B4316" t="str">
        <f t="shared" si="294"/>
        <v>GND</v>
      </c>
      <c r="C4316" t="str">
        <f t="shared" si="295"/>
        <v>C164-GND</v>
      </c>
      <c r="D4316" t="str">
        <f t="shared" si="296"/>
        <v>C164-2</v>
      </c>
      <c r="E4316" t="s">
        <v>4238</v>
      </c>
      <c r="F4316">
        <v>2</v>
      </c>
      <c r="G4316" t="s">
        <v>294</v>
      </c>
    </row>
    <row r="4317" spans="1:7" x14ac:dyDescent="0.25">
      <c r="A4317" t="str">
        <f t="shared" si="293"/>
        <v>C165-1</v>
      </c>
      <c r="B4317" t="str">
        <f t="shared" si="294"/>
        <v>GND</v>
      </c>
      <c r="C4317" t="str">
        <f t="shared" si="295"/>
        <v>C165-GND</v>
      </c>
      <c r="D4317" t="str">
        <f t="shared" si="296"/>
        <v>C165-1</v>
      </c>
      <c r="E4317" t="s">
        <v>4239</v>
      </c>
      <c r="F4317">
        <v>1</v>
      </c>
      <c r="G4317" t="s">
        <v>294</v>
      </c>
    </row>
    <row r="4318" spans="1:7" x14ac:dyDescent="0.25">
      <c r="A4318" t="str">
        <f t="shared" si="293"/>
        <v>C165-2</v>
      </c>
      <c r="B4318" t="str">
        <f t="shared" si="294"/>
        <v>PVDD_HDMI</v>
      </c>
      <c r="C4318" t="str">
        <f t="shared" si="295"/>
        <v>C165-PVDD_HDMI</v>
      </c>
      <c r="D4318" t="str">
        <f t="shared" si="296"/>
        <v>C165-2</v>
      </c>
      <c r="E4318" t="s">
        <v>4239</v>
      </c>
      <c r="F4318">
        <v>2</v>
      </c>
      <c r="G4318" t="s">
        <v>2005</v>
      </c>
    </row>
    <row r="4319" spans="1:7" x14ac:dyDescent="0.25">
      <c r="A4319" t="str">
        <f t="shared" si="293"/>
        <v>C166-1</v>
      </c>
      <c r="B4319" t="str">
        <f t="shared" si="294"/>
        <v>PVDD_HDMI</v>
      </c>
      <c r="C4319" t="str">
        <f t="shared" si="295"/>
        <v>C166-PVDD_HDMI</v>
      </c>
      <c r="D4319" t="str">
        <f t="shared" si="296"/>
        <v>C166-1</v>
      </c>
      <c r="E4319" t="s">
        <v>4240</v>
      </c>
      <c r="F4319">
        <v>1</v>
      </c>
      <c r="G4319" t="s">
        <v>2005</v>
      </c>
    </row>
    <row r="4320" spans="1:7" x14ac:dyDescent="0.25">
      <c r="A4320" t="str">
        <f t="shared" si="293"/>
        <v>C166-2</v>
      </c>
      <c r="B4320" t="str">
        <f t="shared" si="294"/>
        <v>GND</v>
      </c>
      <c r="C4320" t="str">
        <f t="shared" si="295"/>
        <v>C166-GND</v>
      </c>
      <c r="D4320" t="str">
        <f t="shared" si="296"/>
        <v>C166-2</v>
      </c>
      <c r="E4320" t="s">
        <v>4240</v>
      </c>
      <c r="F4320">
        <v>2</v>
      </c>
      <c r="G4320" t="s">
        <v>294</v>
      </c>
    </row>
    <row r="4321" spans="1:7" x14ac:dyDescent="0.25">
      <c r="A4321" t="str">
        <f t="shared" si="293"/>
        <v>C167-1</v>
      </c>
      <c r="B4321" t="str">
        <f t="shared" si="294"/>
        <v>PVDD_HDMI</v>
      </c>
      <c r="C4321" t="str">
        <f t="shared" si="295"/>
        <v>C167-PVDD_HDMI</v>
      </c>
      <c r="D4321" t="str">
        <f t="shared" si="296"/>
        <v>C167-1</v>
      </c>
      <c r="E4321" t="s">
        <v>4241</v>
      </c>
      <c r="F4321">
        <v>1</v>
      </c>
      <c r="G4321" t="s">
        <v>2005</v>
      </c>
    </row>
    <row r="4322" spans="1:7" x14ac:dyDescent="0.25">
      <c r="A4322" t="str">
        <f t="shared" si="293"/>
        <v>C167-2</v>
      </c>
      <c r="B4322" t="str">
        <f t="shared" si="294"/>
        <v>GND</v>
      </c>
      <c r="C4322" t="str">
        <f t="shared" si="295"/>
        <v>C167-GND</v>
      </c>
      <c r="D4322" t="str">
        <f t="shared" si="296"/>
        <v>C167-2</v>
      </c>
      <c r="E4322" t="s">
        <v>4241</v>
      </c>
      <c r="F4322">
        <v>2</v>
      </c>
      <c r="G4322" t="s">
        <v>294</v>
      </c>
    </row>
    <row r="4323" spans="1:7" x14ac:dyDescent="0.25">
      <c r="A4323" t="str">
        <f t="shared" si="293"/>
        <v>C168-1</v>
      </c>
      <c r="B4323" t="str">
        <f t="shared" si="294"/>
        <v>PVDD_HDMI</v>
      </c>
      <c r="C4323" t="str">
        <f t="shared" si="295"/>
        <v>C168-PVDD_HDMI</v>
      </c>
      <c r="D4323" t="str">
        <f t="shared" si="296"/>
        <v>C168-1</v>
      </c>
      <c r="E4323" t="s">
        <v>4242</v>
      </c>
      <c r="F4323">
        <v>1</v>
      </c>
      <c r="G4323" t="s">
        <v>2005</v>
      </c>
    </row>
    <row r="4324" spans="1:7" x14ac:dyDescent="0.25">
      <c r="A4324" t="str">
        <f t="shared" si="293"/>
        <v>C168-2</v>
      </c>
      <c r="B4324" t="str">
        <f t="shared" si="294"/>
        <v>GND</v>
      </c>
      <c r="C4324" t="str">
        <f t="shared" si="295"/>
        <v>C168-GND</v>
      </c>
      <c r="D4324" t="str">
        <f t="shared" si="296"/>
        <v>C168-2</v>
      </c>
      <c r="E4324" t="s">
        <v>4242</v>
      </c>
      <c r="F4324">
        <v>2</v>
      </c>
      <c r="G4324" t="s">
        <v>294</v>
      </c>
    </row>
    <row r="4325" spans="1:7" x14ac:dyDescent="0.25">
      <c r="A4325" t="str">
        <f t="shared" si="293"/>
        <v>C169-1</v>
      </c>
      <c r="B4325" t="str">
        <f t="shared" si="294"/>
        <v>PVDD_HDMI</v>
      </c>
      <c r="C4325" t="str">
        <f t="shared" si="295"/>
        <v>C169-PVDD_HDMI</v>
      </c>
      <c r="D4325" t="str">
        <f t="shared" si="296"/>
        <v>C169-1</v>
      </c>
      <c r="E4325" t="s">
        <v>4243</v>
      </c>
      <c r="F4325">
        <v>1</v>
      </c>
      <c r="G4325" t="s">
        <v>2005</v>
      </c>
    </row>
    <row r="4326" spans="1:7" x14ac:dyDescent="0.25">
      <c r="A4326" t="str">
        <f t="shared" si="293"/>
        <v>C169-2</v>
      </c>
      <c r="B4326" t="str">
        <f t="shared" si="294"/>
        <v>GND</v>
      </c>
      <c r="C4326" t="str">
        <f t="shared" si="295"/>
        <v>C169-GND</v>
      </c>
      <c r="D4326" t="str">
        <f t="shared" si="296"/>
        <v>C169-2</v>
      </c>
      <c r="E4326" t="s">
        <v>4243</v>
      </c>
      <c r="F4326">
        <v>2</v>
      </c>
      <c r="G4326" t="s">
        <v>294</v>
      </c>
    </row>
    <row r="4327" spans="1:7" x14ac:dyDescent="0.25">
      <c r="A4327" t="str">
        <f t="shared" si="293"/>
        <v>C170-1</v>
      </c>
      <c r="B4327" t="str">
        <f t="shared" si="294"/>
        <v>PVDD_HDMI</v>
      </c>
      <c r="C4327" t="str">
        <f t="shared" si="295"/>
        <v>C170-PVDD_HDMI</v>
      </c>
      <c r="D4327" t="str">
        <f t="shared" si="296"/>
        <v>C170-1</v>
      </c>
      <c r="E4327" t="s">
        <v>4244</v>
      </c>
      <c r="F4327">
        <v>1</v>
      </c>
      <c r="G4327" t="s">
        <v>2005</v>
      </c>
    </row>
    <row r="4328" spans="1:7" x14ac:dyDescent="0.25">
      <c r="A4328" t="str">
        <f t="shared" si="293"/>
        <v>C170-2</v>
      </c>
      <c r="B4328" t="str">
        <f t="shared" si="294"/>
        <v>GND</v>
      </c>
      <c r="C4328" t="str">
        <f t="shared" si="295"/>
        <v>C170-GND</v>
      </c>
      <c r="D4328" t="str">
        <f t="shared" si="296"/>
        <v>C170-2</v>
      </c>
      <c r="E4328" t="s">
        <v>4244</v>
      </c>
      <c r="F4328">
        <v>2</v>
      </c>
      <c r="G4328" t="s">
        <v>294</v>
      </c>
    </row>
    <row r="4329" spans="1:7" x14ac:dyDescent="0.25">
      <c r="A4329" t="str">
        <f t="shared" si="293"/>
        <v>C171-1</v>
      </c>
      <c r="B4329" t="str">
        <f t="shared" si="294"/>
        <v>GND</v>
      </c>
      <c r="C4329" t="str">
        <f t="shared" si="295"/>
        <v>C171-GND</v>
      </c>
      <c r="D4329" t="str">
        <f t="shared" si="296"/>
        <v>C171-1</v>
      </c>
      <c r="E4329" t="s">
        <v>4245</v>
      </c>
      <c r="F4329">
        <v>1</v>
      </c>
      <c r="G4329" t="s">
        <v>294</v>
      </c>
    </row>
    <row r="4330" spans="1:7" x14ac:dyDescent="0.25">
      <c r="A4330" t="str">
        <f t="shared" si="293"/>
        <v>C171-2</v>
      </c>
      <c r="B4330" t="str">
        <f t="shared" si="294"/>
        <v>PLVDD_HDMI</v>
      </c>
      <c r="C4330" t="str">
        <f t="shared" si="295"/>
        <v>C171-PLVDD_HDMI</v>
      </c>
      <c r="D4330" t="str">
        <f t="shared" si="296"/>
        <v>C171-2</v>
      </c>
      <c r="E4330" t="s">
        <v>4245</v>
      </c>
      <c r="F4330">
        <v>2</v>
      </c>
      <c r="G4330" t="s">
        <v>1997</v>
      </c>
    </row>
    <row r="4331" spans="1:7" x14ac:dyDescent="0.25">
      <c r="A4331" t="str">
        <f t="shared" si="293"/>
        <v>C172-1</v>
      </c>
      <c r="B4331" t="str">
        <f t="shared" si="294"/>
        <v>PLVDD_HDMI</v>
      </c>
      <c r="C4331" t="str">
        <f t="shared" si="295"/>
        <v>C172-PLVDD_HDMI</v>
      </c>
      <c r="D4331" t="str">
        <f t="shared" si="296"/>
        <v>C172-1</v>
      </c>
      <c r="E4331" t="s">
        <v>4246</v>
      </c>
      <c r="F4331">
        <v>1</v>
      </c>
      <c r="G4331" t="s">
        <v>1997</v>
      </c>
    </row>
    <row r="4332" spans="1:7" x14ac:dyDescent="0.25">
      <c r="A4332" t="str">
        <f t="shared" si="293"/>
        <v>C172-2</v>
      </c>
      <c r="B4332" t="str">
        <f t="shared" si="294"/>
        <v>GND</v>
      </c>
      <c r="C4332" t="str">
        <f t="shared" si="295"/>
        <v>C172-GND</v>
      </c>
      <c r="D4332" t="str">
        <f t="shared" si="296"/>
        <v>C172-2</v>
      </c>
      <c r="E4332" t="s">
        <v>4246</v>
      </c>
      <c r="F4332">
        <v>2</v>
      </c>
      <c r="G4332" t="s">
        <v>294</v>
      </c>
    </row>
    <row r="4333" spans="1:7" x14ac:dyDescent="0.25">
      <c r="A4333" t="str">
        <f t="shared" si="293"/>
        <v>C173-1</v>
      </c>
      <c r="B4333" t="str">
        <f t="shared" si="294"/>
        <v>PLVDD_HDMI</v>
      </c>
      <c r="C4333" t="str">
        <f t="shared" si="295"/>
        <v>C173-PLVDD_HDMI</v>
      </c>
      <c r="D4333" t="str">
        <f t="shared" si="296"/>
        <v>C173-1</v>
      </c>
      <c r="E4333" t="s">
        <v>4247</v>
      </c>
      <c r="F4333">
        <v>1</v>
      </c>
      <c r="G4333" t="s">
        <v>1997</v>
      </c>
    </row>
    <row r="4334" spans="1:7" x14ac:dyDescent="0.25">
      <c r="A4334" t="str">
        <f t="shared" si="293"/>
        <v>C173-2</v>
      </c>
      <c r="B4334" t="str">
        <f t="shared" si="294"/>
        <v>GND</v>
      </c>
      <c r="C4334" t="str">
        <f t="shared" si="295"/>
        <v>C173-GND</v>
      </c>
      <c r="D4334" t="str">
        <f t="shared" si="296"/>
        <v>C173-2</v>
      </c>
      <c r="E4334" t="s">
        <v>4247</v>
      </c>
      <c r="F4334">
        <v>2</v>
      </c>
      <c r="G4334" t="s">
        <v>294</v>
      </c>
    </row>
    <row r="4335" spans="1:7" x14ac:dyDescent="0.25">
      <c r="A4335" t="str">
        <f t="shared" si="293"/>
        <v>C174-1</v>
      </c>
      <c r="B4335" t="str">
        <f t="shared" si="294"/>
        <v>GND</v>
      </c>
      <c r="C4335" t="str">
        <f t="shared" si="295"/>
        <v>C174-GND</v>
      </c>
      <c r="D4335" t="str">
        <f t="shared" si="296"/>
        <v>C174-1</v>
      </c>
      <c r="E4335" t="s">
        <v>4248</v>
      </c>
      <c r="F4335">
        <v>1</v>
      </c>
      <c r="G4335" t="s">
        <v>294</v>
      </c>
    </row>
    <row r="4336" spans="1:7" x14ac:dyDescent="0.25">
      <c r="A4336" t="str">
        <f t="shared" si="293"/>
        <v>C174-2</v>
      </c>
      <c r="B4336" t="str">
        <f t="shared" si="294"/>
        <v>MVDD_HDMI</v>
      </c>
      <c r="C4336" t="str">
        <f t="shared" si="295"/>
        <v>C174-MVDD_HDMI</v>
      </c>
      <c r="D4336" t="str">
        <f t="shared" si="296"/>
        <v>C174-2</v>
      </c>
      <c r="E4336" t="s">
        <v>4248</v>
      </c>
      <c r="F4336">
        <v>2</v>
      </c>
      <c r="G4336" t="s">
        <v>1611</v>
      </c>
    </row>
    <row r="4337" spans="1:7" x14ac:dyDescent="0.25">
      <c r="A4337" t="str">
        <f t="shared" si="293"/>
        <v>C175-1</v>
      </c>
      <c r="B4337" t="str">
        <f t="shared" si="294"/>
        <v>MVDD_HDMI</v>
      </c>
      <c r="C4337" t="str">
        <f t="shared" si="295"/>
        <v>C175-MVDD_HDMI</v>
      </c>
      <c r="D4337" t="str">
        <f t="shared" si="296"/>
        <v>C175-1</v>
      </c>
      <c r="E4337" t="s">
        <v>4249</v>
      </c>
      <c r="F4337">
        <v>1</v>
      </c>
      <c r="G4337" t="s">
        <v>1611</v>
      </c>
    </row>
    <row r="4338" spans="1:7" x14ac:dyDescent="0.25">
      <c r="A4338" t="str">
        <f t="shared" si="293"/>
        <v>C175-2</v>
      </c>
      <c r="B4338" t="str">
        <f t="shared" si="294"/>
        <v>GND</v>
      </c>
      <c r="C4338" t="str">
        <f t="shared" si="295"/>
        <v>C175-GND</v>
      </c>
      <c r="D4338" t="str">
        <f t="shared" si="296"/>
        <v>C175-2</v>
      </c>
      <c r="E4338" t="s">
        <v>4249</v>
      </c>
      <c r="F4338">
        <v>2</v>
      </c>
      <c r="G4338" t="s">
        <v>294</v>
      </c>
    </row>
    <row r="4339" spans="1:7" x14ac:dyDescent="0.25">
      <c r="A4339" t="str">
        <f t="shared" si="293"/>
        <v>C176-1</v>
      </c>
      <c r="B4339" t="str">
        <f t="shared" si="294"/>
        <v>GND</v>
      </c>
      <c r="C4339" t="str">
        <f t="shared" si="295"/>
        <v>C176-GND</v>
      </c>
      <c r="D4339" t="str">
        <f t="shared" si="296"/>
        <v>C176-1</v>
      </c>
      <c r="E4339" t="s">
        <v>4250</v>
      </c>
      <c r="F4339">
        <v>1</v>
      </c>
      <c r="G4339" t="s">
        <v>294</v>
      </c>
    </row>
    <row r="4340" spans="1:7" x14ac:dyDescent="0.25">
      <c r="A4340" t="str">
        <f t="shared" si="293"/>
        <v>C176-2</v>
      </c>
      <c r="B4340" t="str">
        <f t="shared" si="294"/>
        <v>3.3V</v>
      </c>
      <c r="C4340" t="str">
        <f t="shared" si="295"/>
        <v>C176-3.3V</v>
      </c>
      <c r="D4340" t="str">
        <f t="shared" si="296"/>
        <v>C176-2</v>
      </c>
      <c r="E4340" t="s">
        <v>4250</v>
      </c>
      <c r="F4340">
        <v>2</v>
      </c>
      <c r="G4340" t="s">
        <v>358</v>
      </c>
    </row>
    <row r="4341" spans="1:7" x14ac:dyDescent="0.25">
      <c r="A4341" t="str">
        <f t="shared" si="293"/>
        <v>C177-1</v>
      </c>
      <c r="B4341" t="str">
        <f t="shared" si="294"/>
        <v>0.9V_ETH</v>
      </c>
      <c r="C4341" t="str">
        <f t="shared" si="295"/>
        <v>C177-0.9V_ETH</v>
      </c>
      <c r="D4341" t="str">
        <f t="shared" si="296"/>
        <v>C177-1</v>
      </c>
      <c r="E4341" t="s">
        <v>4251</v>
      </c>
      <c r="F4341">
        <v>1</v>
      </c>
      <c r="G4341" t="s">
        <v>298</v>
      </c>
    </row>
    <row r="4342" spans="1:7" x14ac:dyDescent="0.25">
      <c r="A4342" t="str">
        <f t="shared" si="293"/>
        <v>C177-2</v>
      </c>
      <c r="B4342" t="str">
        <f t="shared" si="294"/>
        <v>GND</v>
      </c>
      <c r="C4342" t="str">
        <f t="shared" si="295"/>
        <v>C177-GND</v>
      </c>
      <c r="D4342" t="str">
        <f t="shared" si="296"/>
        <v>C177-2</v>
      </c>
      <c r="E4342" t="s">
        <v>4251</v>
      </c>
      <c r="F4342">
        <v>2</v>
      </c>
      <c r="G4342" t="s">
        <v>294</v>
      </c>
    </row>
    <row r="4343" spans="1:7" x14ac:dyDescent="0.25">
      <c r="A4343" t="str">
        <f t="shared" si="293"/>
        <v>C178-1</v>
      </c>
      <c r="B4343" t="str">
        <f t="shared" si="294"/>
        <v>12.0V</v>
      </c>
      <c r="C4343" t="str">
        <f t="shared" si="295"/>
        <v>C178-12.0V</v>
      </c>
      <c r="D4343" t="str">
        <f t="shared" si="296"/>
        <v>C178-1</v>
      </c>
      <c r="E4343" t="s">
        <v>4252</v>
      </c>
      <c r="F4343">
        <v>1</v>
      </c>
      <c r="G4343" t="s">
        <v>325</v>
      </c>
    </row>
    <row r="4344" spans="1:7" x14ac:dyDescent="0.25">
      <c r="A4344" t="str">
        <f t="shared" si="293"/>
        <v>C178-2</v>
      </c>
      <c r="B4344" t="str">
        <f t="shared" si="294"/>
        <v>GND</v>
      </c>
      <c r="C4344" t="str">
        <f t="shared" si="295"/>
        <v>C178-GND</v>
      </c>
      <c r="D4344" t="str">
        <f t="shared" si="296"/>
        <v>C178-2</v>
      </c>
      <c r="E4344" t="s">
        <v>4252</v>
      </c>
      <c r="F4344">
        <v>2</v>
      </c>
      <c r="G4344" t="s">
        <v>294</v>
      </c>
    </row>
    <row r="4345" spans="1:7" x14ac:dyDescent="0.25">
      <c r="A4345" t="str">
        <f t="shared" si="293"/>
        <v>C179-1</v>
      </c>
      <c r="B4345" t="str">
        <f t="shared" si="294"/>
        <v>GND</v>
      </c>
      <c r="C4345" t="str">
        <f t="shared" si="295"/>
        <v>C179-GND</v>
      </c>
      <c r="D4345" t="str">
        <f t="shared" si="296"/>
        <v>C179-1</v>
      </c>
      <c r="E4345" t="s">
        <v>4253</v>
      </c>
      <c r="F4345">
        <v>1</v>
      </c>
      <c r="G4345" t="s">
        <v>294</v>
      </c>
    </row>
    <row r="4346" spans="1:7" x14ac:dyDescent="0.25">
      <c r="A4346" t="str">
        <f t="shared" si="293"/>
        <v>C179-2</v>
      </c>
      <c r="B4346" t="str">
        <f t="shared" si="294"/>
        <v>3.3V</v>
      </c>
      <c r="C4346" t="str">
        <f t="shared" si="295"/>
        <v>C179-3.3V</v>
      </c>
      <c r="D4346" t="str">
        <f t="shared" si="296"/>
        <v>C179-2</v>
      </c>
      <c r="E4346" t="s">
        <v>4253</v>
      </c>
      <c r="F4346">
        <v>2</v>
      </c>
      <c r="G4346" t="s">
        <v>358</v>
      </c>
    </row>
    <row r="4347" spans="1:7" x14ac:dyDescent="0.25">
      <c r="A4347" t="str">
        <f t="shared" si="293"/>
        <v>C180-1</v>
      </c>
      <c r="B4347" t="str">
        <f t="shared" si="294"/>
        <v>12.0V</v>
      </c>
      <c r="C4347" t="str">
        <f t="shared" si="295"/>
        <v>C180-12.0V</v>
      </c>
      <c r="D4347" t="str">
        <f t="shared" si="296"/>
        <v>C180-1</v>
      </c>
      <c r="E4347" t="s">
        <v>4254</v>
      </c>
      <c r="F4347">
        <v>1</v>
      </c>
      <c r="G4347" t="s">
        <v>325</v>
      </c>
    </row>
    <row r="4348" spans="1:7" x14ac:dyDescent="0.25">
      <c r="A4348" t="str">
        <f t="shared" si="293"/>
        <v>C180-2</v>
      </c>
      <c r="B4348" t="str">
        <f t="shared" si="294"/>
        <v>GND</v>
      </c>
      <c r="C4348" t="str">
        <f t="shared" si="295"/>
        <v>C180-GND</v>
      </c>
      <c r="D4348" t="str">
        <f t="shared" si="296"/>
        <v>C180-2</v>
      </c>
      <c r="E4348" t="s">
        <v>4254</v>
      </c>
      <c r="F4348">
        <v>2</v>
      </c>
      <c r="G4348" t="s">
        <v>294</v>
      </c>
    </row>
    <row r="4349" spans="1:7" x14ac:dyDescent="0.25">
      <c r="A4349" t="str">
        <f t="shared" si="293"/>
        <v>C181-1</v>
      </c>
      <c r="B4349" t="str">
        <f t="shared" si="294"/>
        <v>12.0V</v>
      </c>
      <c r="C4349" t="str">
        <f t="shared" si="295"/>
        <v>C181-12.0V</v>
      </c>
      <c r="D4349" t="str">
        <f t="shared" si="296"/>
        <v>C181-1</v>
      </c>
      <c r="E4349" t="s">
        <v>4255</v>
      </c>
      <c r="F4349">
        <v>1</v>
      </c>
      <c r="G4349" t="s">
        <v>325</v>
      </c>
    </row>
    <row r="4350" spans="1:7" x14ac:dyDescent="0.25">
      <c r="A4350" t="str">
        <f t="shared" si="293"/>
        <v>C181-2</v>
      </c>
      <c r="B4350" t="str">
        <f t="shared" si="294"/>
        <v>GND</v>
      </c>
      <c r="C4350" t="str">
        <f t="shared" si="295"/>
        <v>C181-GND</v>
      </c>
      <c r="D4350" t="str">
        <f t="shared" si="296"/>
        <v>C181-2</v>
      </c>
      <c r="E4350" t="s">
        <v>4255</v>
      </c>
      <c r="F4350">
        <v>2</v>
      </c>
      <c r="G4350" t="s">
        <v>294</v>
      </c>
    </row>
    <row r="4351" spans="1:7" x14ac:dyDescent="0.25">
      <c r="A4351" t="str">
        <f t="shared" si="293"/>
        <v>C182-1</v>
      </c>
      <c r="B4351" t="str">
        <f t="shared" si="294"/>
        <v>FPGA_VCC</v>
      </c>
      <c r="C4351" t="str">
        <f t="shared" si="295"/>
        <v>C182-FPGA_VCC</v>
      </c>
      <c r="D4351" t="str">
        <f t="shared" si="296"/>
        <v>C182-1</v>
      </c>
      <c r="E4351" t="s">
        <v>4256</v>
      </c>
      <c r="F4351">
        <v>1</v>
      </c>
      <c r="G4351" t="s">
        <v>1101</v>
      </c>
    </row>
    <row r="4352" spans="1:7" x14ac:dyDescent="0.25">
      <c r="A4352" t="str">
        <f t="shared" si="293"/>
        <v>C182-2</v>
      </c>
      <c r="B4352" t="str">
        <f t="shared" si="294"/>
        <v>GND</v>
      </c>
      <c r="C4352" t="str">
        <f t="shared" si="295"/>
        <v>C182-GND</v>
      </c>
      <c r="D4352" t="str">
        <f t="shared" si="296"/>
        <v>C182-2</v>
      </c>
      <c r="E4352" t="s">
        <v>4256</v>
      </c>
      <c r="F4352">
        <v>2</v>
      </c>
      <c r="G4352" t="s">
        <v>294</v>
      </c>
    </row>
    <row r="4353" spans="1:7" x14ac:dyDescent="0.25">
      <c r="A4353" t="str">
        <f t="shared" si="293"/>
        <v>C183-1</v>
      </c>
      <c r="B4353" t="str">
        <f t="shared" si="294"/>
        <v>FPGA_VCC</v>
      </c>
      <c r="C4353" t="str">
        <f t="shared" si="295"/>
        <v>C183-FPGA_VCC</v>
      </c>
      <c r="D4353" t="str">
        <f t="shared" si="296"/>
        <v>C183-1</v>
      </c>
      <c r="E4353" t="s">
        <v>4257</v>
      </c>
      <c r="F4353">
        <v>1</v>
      </c>
      <c r="G4353" t="s">
        <v>1101</v>
      </c>
    </row>
    <row r="4354" spans="1:7" x14ac:dyDescent="0.25">
      <c r="A4354" t="str">
        <f t="shared" si="293"/>
        <v>C183-2</v>
      </c>
      <c r="B4354" t="str">
        <f t="shared" si="294"/>
        <v>GND</v>
      </c>
      <c r="C4354" t="str">
        <f t="shared" si="295"/>
        <v>C183-GND</v>
      </c>
      <c r="D4354" t="str">
        <f t="shared" si="296"/>
        <v>C183-2</v>
      </c>
      <c r="E4354" t="s">
        <v>4257</v>
      </c>
      <c r="F4354">
        <v>2</v>
      </c>
      <c r="G4354" t="s">
        <v>294</v>
      </c>
    </row>
    <row r="4355" spans="1:7" x14ac:dyDescent="0.25">
      <c r="A4355" t="str">
        <f t="shared" si="293"/>
        <v>C184-1</v>
      </c>
      <c r="B4355" t="str">
        <f t="shared" si="294"/>
        <v>FPGA_VCC</v>
      </c>
      <c r="C4355" t="str">
        <f t="shared" si="295"/>
        <v>C184-FPGA_VCC</v>
      </c>
      <c r="D4355" t="str">
        <f t="shared" si="296"/>
        <v>C184-1</v>
      </c>
      <c r="E4355" t="s">
        <v>4258</v>
      </c>
      <c r="F4355">
        <v>1</v>
      </c>
      <c r="G4355" t="s">
        <v>1101</v>
      </c>
    </row>
    <row r="4356" spans="1:7" x14ac:dyDescent="0.25">
      <c r="A4356" t="str">
        <f t="shared" si="293"/>
        <v>C184-2</v>
      </c>
      <c r="B4356" t="str">
        <f t="shared" si="294"/>
        <v>GND</v>
      </c>
      <c r="C4356" t="str">
        <f t="shared" si="295"/>
        <v>C184-GND</v>
      </c>
      <c r="D4356" t="str">
        <f t="shared" si="296"/>
        <v>C184-2</v>
      </c>
      <c r="E4356" t="s">
        <v>4258</v>
      </c>
      <c r="F4356">
        <v>2</v>
      </c>
      <c r="G4356" t="s">
        <v>294</v>
      </c>
    </row>
    <row r="4357" spans="1:7" x14ac:dyDescent="0.25">
      <c r="A4357" t="str">
        <f t="shared" si="293"/>
        <v>C185-1</v>
      </c>
      <c r="B4357" t="str">
        <f t="shared" si="294"/>
        <v>FPGA_VCC</v>
      </c>
      <c r="C4357" t="str">
        <f t="shared" si="295"/>
        <v>C185-FPGA_VCC</v>
      </c>
      <c r="D4357" t="str">
        <f t="shared" si="296"/>
        <v>C185-1</v>
      </c>
      <c r="E4357" t="s">
        <v>4259</v>
      </c>
      <c r="F4357">
        <v>1</v>
      </c>
      <c r="G4357" t="s">
        <v>1101</v>
      </c>
    </row>
    <row r="4358" spans="1:7" x14ac:dyDescent="0.25">
      <c r="A4358" t="str">
        <f t="shared" ref="A4358:A4421" si="297">$E4358&amp;"-"&amp;$F4358</f>
        <v>C185-2</v>
      </c>
      <c r="B4358" t="str">
        <f t="shared" ref="B4358:B4421" si="298">IF(OR(E4358=$A$2,E4358=$B$2,E4358=$C$2,E4358=$D$2),"--",G4358)</f>
        <v>GND</v>
      </c>
      <c r="C4358" t="str">
        <f t="shared" ref="C4358:C4421" si="299">$E4358&amp;"-"&amp;$G4358</f>
        <v>C185-GND</v>
      </c>
      <c r="D4358" t="str">
        <f t="shared" ref="D4358:D4421" si="300">A4358</f>
        <v>C185-2</v>
      </c>
      <c r="E4358" t="s">
        <v>4259</v>
      </c>
      <c r="F4358">
        <v>2</v>
      </c>
      <c r="G4358" t="s">
        <v>294</v>
      </c>
    </row>
    <row r="4359" spans="1:7" x14ac:dyDescent="0.25">
      <c r="A4359" t="str">
        <f t="shared" si="297"/>
        <v>C186-1</v>
      </c>
      <c r="B4359" t="str">
        <f t="shared" si="298"/>
        <v>FPGA_VCC</v>
      </c>
      <c r="C4359" t="str">
        <f t="shared" si="299"/>
        <v>C186-FPGA_VCC</v>
      </c>
      <c r="D4359" t="str">
        <f t="shared" si="300"/>
        <v>C186-1</v>
      </c>
      <c r="E4359" t="s">
        <v>4260</v>
      </c>
      <c r="F4359">
        <v>1</v>
      </c>
      <c r="G4359" t="s">
        <v>1101</v>
      </c>
    </row>
    <row r="4360" spans="1:7" x14ac:dyDescent="0.25">
      <c r="A4360" t="str">
        <f t="shared" si="297"/>
        <v>C186-2</v>
      </c>
      <c r="B4360" t="str">
        <f t="shared" si="298"/>
        <v>GND</v>
      </c>
      <c r="C4360" t="str">
        <f t="shared" si="299"/>
        <v>C186-GND</v>
      </c>
      <c r="D4360" t="str">
        <f t="shared" si="300"/>
        <v>C186-2</v>
      </c>
      <c r="E4360" t="s">
        <v>4260</v>
      </c>
      <c r="F4360">
        <v>2</v>
      </c>
      <c r="G4360" t="s">
        <v>294</v>
      </c>
    </row>
    <row r="4361" spans="1:7" x14ac:dyDescent="0.25">
      <c r="A4361" t="str">
        <f t="shared" si="297"/>
        <v>C187-1</v>
      </c>
      <c r="B4361" t="str">
        <f t="shared" si="298"/>
        <v>FPGA_VCC</v>
      </c>
      <c r="C4361" t="str">
        <f t="shared" si="299"/>
        <v>C187-FPGA_VCC</v>
      </c>
      <c r="D4361" t="str">
        <f t="shared" si="300"/>
        <v>C187-1</v>
      </c>
      <c r="E4361" t="s">
        <v>4261</v>
      </c>
      <c r="F4361">
        <v>1</v>
      </c>
      <c r="G4361" t="s">
        <v>1101</v>
      </c>
    </row>
    <row r="4362" spans="1:7" x14ac:dyDescent="0.25">
      <c r="A4362" t="str">
        <f t="shared" si="297"/>
        <v>C187-2</v>
      </c>
      <c r="B4362" t="str">
        <f t="shared" si="298"/>
        <v>GND</v>
      </c>
      <c r="C4362" t="str">
        <f t="shared" si="299"/>
        <v>C187-GND</v>
      </c>
      <c r="D4362" t="str">
        <f t="shared" si="300"/>
        <v>C187-2</v>
      </c>
      <c r="E4362" t="s">
        <v>4261</v>
      </c>
      <c r="F4362">
        <v>2</v>
      </c>
      <c r="G4362" t="s">
        <v>294</v>
      </c>
    </row>
    <row r="4363" spans="1:7" x14ac:dyDescent="0.25">
      <c r="A4363" t="str">
        <f t="shared" si="297"/>
        <v>C188-1</v>
      </c>
      <c r="B4363" t="str">
        <f t="shared" si="298"/>
        <v>FPGA_VCC</v>
      </c>
      <c r="C4363" t="str">
        <f t="shared" si="299"/>
        <v>C188-FPGA_VCC</v>
      </c>
      <c r="D4363" t="str">
        <f t="shared" si="300"/>
        <v>C188-1</v>
      </c>
      <c r="E4363" t="s">
        <v>4262</v>
      </c>
      <c r="F4363">
        <v>1</v>
      </c>
      <c r="G4363" t="s">
        <v>1101</v>
      </c>
    </row>
    <row r="4364" spans="1:7" x14ac:dyDescent="0.25">
      <c r="A4364" t="str">
        <f t="shared" si="297"/>
        <v>C188-2</v>
      </c>
      <c r="B4364" t="str">
        <f t="shared" si="298"/>
        <v>GND</v>
      </c>
      <c r="C4364" t="str">
        <f t="shared" si="299"/>
        <v>C188-GND</v>
      </c>
      <c r="D4364" t="str">
        <f t="shared" si="300"/>
        <v>C188-2</v>
      </c>
      <c r="E4364" t="s">
        <v>4262</v>
      </c>
      <c r="F4364">
        <v>2</v>
      </c>
      <c r="G4364" t="s">
        <v>294</v>
      </c>
    </row>
    <row r="4365" spans="1:7" x14ac:dyDescent="0.25">
      <c r="A4365" t="str">
        <f t="shared" si="297"/>
        <v>C189-1</v>
      </c>
      <c r="B4365" t="str">
        <f t="shared" si="298"/>
        <v>FPGA_VCC</v>
      </c>
      <c r="C4365" t="str">
        <f t="shared" si="299"/>
        <v>C189-FPGA_VCC</v>
      </c>
      <c r="D4365" t="str">
        <f t="shared" si="300"/>
        <v>C189-1</v>
      </c>
      <c r="E4365" t="s">
        <v>4263</v>
      </c>
      <c r="F4365">
        <v>1</v>
      </c>
      <c r="G4365" t="s">
        <v>1101</v>
      </c>
    </row>
    <row r="4366" spans="1:7" x14ac:dyDescent="0.25">
      <c r="A4366" t="str">
        <f t="shared" si="297"/>
        <v>C189-2</v>
      </c>
      <c r="B4366" t="str">
        <f t="shared" si="298"/>
        <v>GND</v>
      </c>
      <c r="C4366" t="str">
        <f t="shared" si="299"/>
        <v>C189-GND</v>
      </c>
      <c r="D4366" t="str">
        <f t="shared" si="300"/>
        <v>C189-2</v>
      </c>
      <c r="E4366" t="s">
        <v>4263</v>
      </c>
      <c r="F4366">
        <v>2</v>
      </c>
      <c r="G4366" t="s">
        <v>294</v>
      </c>
    </row>
    <row r="4367" spans="1:7" x14ac:dyDescent="0.25">
      <c r="A4367" t="str">
        <f t="shared" si="297"/>
        <v>C190-1</v>
      </c>
      <c r="B4367" t="str">
        <f t="shared" si="298"/>
        <v>FPGA_VCC</v>
      </c>
      <c r="C4367" t="str">
        <f t="shared" si="299"/>
        <v>C190-FPGA_VCC</v>
      </c>
      <c r="D4367" t="str">
        <f t="shared" si="300"/>
        <v>C190-1</v>
      </c>
      <c r="E4367" t="s">
        <v>4264</v>
      </c>
      <c r="F4367">
        <v>1</v>
      </c>
      <c r="G4367" t="s">
        <v>1101</v>
      </c>
    </row>
    <row r="4368" spans="1:7" x14ac:dyDescent="0.25">
      <c r="A4368" t="str">
        <f t="shared" si="297"/>
        <v>C190-2</v>
      </c>
      <c r="B4368" t="str">
        <f t="shared" si="298"/>
        <v>GND</v>
      </c>
      <c r="C4368" t="str">
        <f t="shared" si="299"/>
        <v>C190-GND</v>
      </c>
      <c r="D4368" t="str">
        <f t="shared" si="300"/>
        <v>C190-2</v>
      </c>
      <c r="E4368" t="s">
        <v>4264</v>
      </c>
      <c r="F4368">
        <v>2</v>
      </c>
      <c r="G4368" t="s">
        <v>294</v>
      </c>
    </row>
    <row r="4369" spans="1:7" x14ac:dyDescent="0.25">
      <c r="A4369" t="str">
        <f t="shared" si="297"/>
        <v>C191-1</v>
      </c>
      <c r="B4369" t="str">
        <f t="shared" si="298"/>
        <v>DCDC_LDOIN</v>
      </c>
      <c r="C4369" t="str">
        <f t="shared" si="299"/>
        <v>C191-DCDC_LDOIN</v>
      </c>
      <c r="D4369" t="str">
        <f t="shared" si="300"/>
        <v>C191-1</v>
      </c>
      <c r="E4369" t="s">
        <v>4265</v>
      </c>
      <c r="F4369">
        <v>1</v>
      </c>
      <c r="G4369" t="s">
        <v>750</v>
      </c>
    </row>
    <row r="4370" spans="1:7" x14ac:dyDescent="0.25">
      <c r="A4370" t="str">
        <f t="shared" si="297"/>
        <v>C191-2</v>
      </c>
      <c r="B4370" t="str">
        <f t="shared" si="298"/>
        <v>GND</v>
      </c>
      <c r="C4370" t="str">
        <f t="shared" si="299"/>
        <v>C191-GND</v>
      </c>
      <c r="D4370" t="str">
        <f t="shared" si="300"/>
        <v>C191-2</v>
      </c>
      <c r="E4370" t="s">
        <v>4265</v>
      </c>
      <c r="F4370">
        <v>2</v>
      </c>
      <c r="G4370" t="s">
        <v>294</v>
      </c>
    </row>
    <row r="4371" spans="1:7" x14ac:dyDescent="0.25">
      <c r="A4371" t="str">
        <f t="shared" si="297"/>
        <v>C192-1</v>
      </c>
      <c r="B4371" t="str">
        <f t="shared" si="298"/>
        <v>DCDC_AVDD</v>
      </c>
      <c r="C4371" t="str">
        <f t="shared" si="299"/>
        <v>C192-DCDC_AVDD</v>
      </c>
      <c r="D4371" t="str">
        <f t="shared" si="300"/>
        <v>C192-1</v>
      </c>
      <c r="E4371" t="s">
        <v>4266</v>
      </c>
      <c r="F4371">
        <v>1</v>
      </c>
      <c r="G4371" t="s">
        <v>747</v>
      </c>
    </row>
    <row r="4372" spans="1:7" x14ac:dyDescent="0.25">
      <c r="A4372" t="str">
        <f t="shared" si="297"/>
        <v>C192-2</v>
      </c>
      <c r="B4372" t="str">
        <f t="shared" si="298"/>
        <v>AGND</v>
      </c>
      <c r="C4372" t="str">
        <f t="shared" si="299"/>
        <v>C192-AGND</v>
      </c>
      <c r="D4372" t="str">
        <f t="shared" si="300"/>
        <v>C192-2</v>
      </c>
      <c r="E4372" t="s">
        <v>4266</v>
      </c>
      <c r="F4372">
        <v>2</v>
      </c>
      <c r="G4372" t="s">
        <v>425</v>
      </c>
    </row>
    <row r="4373" spans="1:7" x14ac:dyDescent="0.25">
      <c r="A4373" t="str">
        <f t="shared" si="297"/>
        <v>C193-1</v>
      </c>
      <c r="B4373" t="str">
        <f t="shared" si="298"/>
        <v>DCDC_VCC</v>
      </c>
      <c r="C4373" t="str">
        <f t="shared" si="299"/>
        <v>C193-DCDC_VCC</v>
      </c>
      <c r="D4373" t="str">
        <f t="shared" si="300"/>
        <v>C193-1</v>
      </c>
      <c r="E4373" t="s">
        <v>4267</v>
      </c>
      <c r="F4373">
        <v>1</v>
      </c>
      <c r="G4373" t="s">
        <v>753</v>
      </c>
    </row>
    <row r="4374" spans="1:7" x14ac:dyDescent="0.25">
      <c r="A4374" t="str">
        <f t="shared" si="297"/>
        <v>C193-2</v>
      </c>
      <c r="B4374" t="str">
        <f t="shared" si="298"/>
        <v>GND</v>
      </c>
      <c r="C4374" t="str">
        <f t="shared" si="299"/>
        <v>C193-GND</v>
      </c>
      <c r="D4374" t="str">
        <f t="shared" si="300"/>
        <v>C193-2</v>
      </c>
      <c r="E4374" t="s">
        <v>4267</v>
      </c>
      <c r="F4374">
        <v>2</v>
      </c>
      <c r="G4374" t="s">
        <v>294</v>
      </c>
    </row>
    <row r="4375" spans="1:7" x14ac:dyDescent="0.25">
      <c r="A4375" t="str">
        <f t="shared" si="297"/>
        <v>C194-1</v>
      </c>
      <c r="B4375" t="str">
        <f t="shared" si="298"/>
        <v>NetC194_1</v>
      </c>
      <c r="C4375" t="str">
        <f t="shared" si="299"/>
        <v>C194-NetC194_1</v>
      </c>
      <c r="D4375" t="str">
        <f t="shared" si="300"/>
        <v>C194-1</v>
      </c>
      <c r="E4375" t="s">
        <v>4268</v>
      </c>
      <c r="F4375">
        <v>1</v>
      </c>
      <c r="G4375" t="s">
        <v>1629</v>
      </c>
    </row>
    <row r="4376" spans="1:7" x14ac:dyDescent="0.25">
      <c r="A4376" t="str">
        <f t="shared" si="297"/>
        <v>C194-2</v>
      </c>
      <c r="B4376" t="str">
        <f t="shared" si="298"/>
        <v>GND</v>
      </c>
      <c r="C4376" t="str">
        <f t="shared" si="299"/>
        <v>C194-GND</v>
      </c>
      <c r="D4376" t="str">
        <f t="shared" si="300"/>
        <v>C194-2</v>
      </c>
      <c r="E4376" t="s">
        <v>4268</v>
      </c>
      <c r="F4376">
        <v>2</v>
      </c>
      <c r="G4376" t="s">
        <v>294</v>
      </c>
    </row>
    <row r="4377" spans="1:7" x14ac:dyDescent="0.25">
      <c r="A4377" t="str">
        <f t="shared" si="297"/>
        <v>C195-1</v>
      </c>
      <c r="B4377" t="str">
        <f t="shared" si="298"/>
        <v>NetC195_1</v>
      </c>
      <c r="C4377" t="str">
        <f t="shared" si="299"/>
        <v>C195-NetC195_1</v>
      </c>
      <c r="D4377" t="str">
        <f t="shared" si="300"/>
        <v>C195-1</v>
      </c>
      <c r="E4377" t="s">
        <v>4269</v>
      </c>
      <c r="F4377">
        <v>1</v>
      </c>
      <c r="G4377" t="s">
        <v>1631</v>
      </c>
    </row>
    <row r="4378" spans="1:7" x14ac:dyDescent="0.25">
      <c r="A4378" t="str">
        <f t="shared" si="297"/>
        <v>C195-2</v>
      </c>
      <c r="B4378" t="str">
        <f t="shared" si="298"/>
        <v>NetC195_2</v>
      </c>
      <c r="C4378" t="str">
        <f t="shared" si="299"/>
        <v>C195-NetC195_2</v>
      </c>
      <c r="D4378" t="str">
        <f t="shared" si="300"/>
        <v>C195-2</v>
      </c>
      <c r="E4378" t="s">
        <v>4269</v>
      </c>
      <c r="F4378">
        <v>2</v>
      </c>
      <c r="G4378" t="s">
        <v>1633</v>
      </c>
    </row>
    <row r="4379" spans="1:7" x14ac:dyDescent="0.25">
      <c r="A4379" t="str">
        <f t="shared" si="297"/>
        <v>C196-1</v>
      </c>
      <c r="B4379" t="str">
        <f t="shared" si="298"/>
        <v>12.0V</v>
      </c>
      <c r="C4379" t="str">
        <f t="shared" si="299"/>
        <v>C196-12.0V</v>
      </c>
      <c r="D4379" t="str">
        <f t="shared" si="300"/>
        <v>C196-1</v>
      </c>
      <c r="E4379" t="s">
        <v>4270</v>
      </c>
      <c r="F4379">
        <v>1</v>
      </c>
      <c r="G4379" t="s">
        <v>325</v>
      </c>
    </row>
    <row r="4380" spans="1:7" x14ac:dyDescent="0.25">
      <c r="A4380" t="str">
        <f t="shared" si="297"/>
        <v>C196-2</v>
      </c>
      <c r="B4380" t="str">
        <f t="shared" si="298"/>
        <v>GND</v>
      </c>
      <c r="C4380" t="str">
        <f t="shared" si="299"/>
        <v>C196-GND</v>
      </c>
      <c r="D4380" t="str">
        <f t="shared" si="300"/>
        <v>C196-2</v>
      </c>
      <c r="E4380" t="s">
        <v>4270</v>
      </c>
      <c r="F4380">
        <v>2</v>
      </c>
      <c r="G4380" t="s">
        <v>294</v>
      </c>
    </row>
    <row r="4381" spans="1:7" x14ac:dyDescent="0.25">
      <c r="A4381" t="str">
        <f t="shared" si="297"/>
        <v>C197-1</v>
      </c>
      <c r="B4381" t="str">
        <f t="shared" si="298"/>
        <v>12.0V</v>
      </c>
      <c r="C4381" t="str">
        <f t="shared" si="299"/>
        <v>C197-12.0V</v>
      </c>
      <c r="D4381" t="str">
        <f t="shared" si="300"/>
        <v>C197-1</v>
      </c>
      <c r="E4381" t="s">
        <v>4271</v>
      </c>
      <c r="F4381">
        <v>1</v>
      </c>
      <c r="G4381" t="s">
        <v>325</v>
      </c>
    </row>
    <row r="4382" spans="1:7" x14ac:dyDescent="0.25">
      <c r="A4382" t="str">
        <f t="shared" si="297"/>
        <v>C197-2</v>
      </c>
      <c r="B4382" t="str">
        <f t="shared" si="298"/>
        <v>GND</v>
      </c>
      <c r="C4382" t="str">
        <f t="shared" si="299"/>
        <v>C197-GND</v>
      </c>
      <c r="D4382" t="str">
        <f t="shared" si="300"/>
        <v>C197-2</v>
      </c>
      <c r="E4382" t="s">
        <v>4271</v>
      </c>
      <c r="F4382">
        <v>2</v>
      </c>
      <c r="G4382" t="s">
        <v>294</v>
      </c>
    </row>
    <row r="4383" spans="1:7" x14ac:dyDescent="0.25">
      <c r="A4383" t="str">
        <f t="shared" si="297"/>
        <v>C198-1</v>
      </c>
      <c r="B4383" t="str">
        <f t="shared" si="298"/>
        <v>12.0V</v>
      </c>
      <c r="C4383" t="str">
        <f t="shared" si="299"/>
        <v>C198-12.0V</v>
      </c>
      <c r="D4383" t="str">
        <f t="shared" si="300"/>
        <v>C198-1</v>
      </c>
      <c r="E4383" t="s">
        <v>4272</v>
      </c>
      <c r="F4383">
        <v>1</v>
      </c>
      <c r="G4383" t="s">
        <v>325</v>
      </c>
    </row>
    <row r="4384" spans="1:7" x14ac:dyDescent="0.25">
      <c r="A4384" t="str">
        <f t="shared" si="297"/>
        <v>C198-2</v>
      </c>
      <c r="B4384" t="str">
        <f t="shared" si="298"/>
        <v>GND</v>
      </c>
      <c r="C4384" t="str">
        <f t="shared" si="299"/>
        <v>C198-GND</v>
      </c>
      <c r="D4384" t="str">
        <f t="shared" si="300"/>
        <v>C198-2</v>
      </c>
      <c r="E4384" t="s">
        <v>4272</v>
      </c>
      <c r="F4384">
        <v>2</v>
      </c>
      <c r="G4384" t="s">
        <v>294</v>
      </c>
    </row>
    <row r="4385" spans="1:7" x14ac:dyDescent="0.25">
      <c r="A4385" t="str">
        <f t="shared" si="297"/>
        <v>C199-1</v>
      </c>
      <c r="B4385" t="str">
        <f t="shared" si="298"/>
        <v>5.0V_USB</v>
      </c>
      <c r="C4385" t="str">
        <f t="shared" si="299"/>
        <v>C199-5.0V_USB</v>
      </c>
      <c r="D4385" t="str">
        <f t="shared" si="300"/>
        <v>C199-1</v>
      </c>
      <c r="E4385" t="s">
        <v>4273</v>
      </c>
      <c r="F4385">
        <v>1</v>
      </c>
      <c r="G4385" t="s">
        <v>373</v>
      </c>
    </row>
    <row r="4386" spans="1:7" x14ac:dyDescent="0.25">
      <c r="A4386" t="str">
        <f t="shared" si="297"/>
        <v>C199-2</v>
      </c>
      <c r="B4386" t="str">
        <f t="shared" si="298"/>
        <v>GND</v>
      </c>
      <c r="C4386" t="str">
        <f t="shared" si="299"/>
        <v>C199-GND</v>
      </c>
      <c r="D4386" t="str">
        <f t="shared" si="300"/>
        <v>C199-2</v>
      </c>
      <c r="E4386" t="s">
        <v>4273</v>
      </c>
      <c r="F4386">
        <v>2</v>
      </c>
      <c r="G4386" t="s">
        <v>294</v>
      </c>
    </row>
    <row r="4387" spans="1:7" x14ac:dyDescent="0.25">
      <c r="A4387" t="str">
        <f t="shared" si="297"/>
        <v>C200-1</v>
      </c>
      <c r="B4387" t="str">
        <f t="shared" si="298"/>
        <v>NetC200_1</v>
      </c>
      <c r="C4387" t="str">
        <f t="shared" si="299"/>
        <v>C200-NetC200_1</v>
      </c>
      <c r="D4387" t="str">
        <f t="shared" si="300"/>
        <v>C200-1</v>
      </c>
      <c r="E4387" t="s">
        <v>4274</v>
      </c>
      <c r="F4387">
        <v>1</v>
      </c>
      <c r="G4387" t="s">
        <v>1635</v>
      </c>
    </row>
    <row r="4388" spans="1:7" x14ac:dyDescent="0.25">
      <c r="A4388" t="str">
        <f t="shared" si="297"/>
        <v>C200-2</v>
      </c>
      <c r="B4388" t="str">
        <f t="shared" si="298"/>
        <v>GND</v>
      </c>
      <c r="C4388" t="str">
        <f t="shared" si="299"/>
        <v>C200-GND</v>
      </c>
      <c r="D4388" t="str">
        <f t="shared" si="300"/>
        <v>C200-2</v>
      </c>
      <c r="E4388" t="s">
        <v>4274</v>
      </c>
      <c r="F4388">
        <v>2</v>
      </c>
      <c r="G4388" t="s">
        <v>294</v>
      </c>
    </row>
    <row r="4389" spans="1:7" x14ac:dyDescent="0.25">
      <c r="A4389" t="str">
        <f t="shared" si="297"/>
        <v>C201-1</v>
      </c>
      <c r="B4389" t="str">
        <f t="shared" si="298"/>
        <v>NetC201_1</v>
      </c>
      <c r="C4389" t="str">
        <f t="shared" si="299"/>
        <v>C201-NetC201_1</v>
      </c>
      <c r="D4389" t="str">
        <f t="shared" si="300"/>
        <v>C201-1</v>
      </c>
      <c r="E4389" t="s">
        <v>4275</v>
      </c>
      <c r="F4389">
        <v>1</v>
      </c>
      <c r="G4389" t="s">
        <v>1637</v>
      </c>
    </row>
    <row r="4390" spans="1:7" x14ac:dyDescent="0.25">
      <c r="A4390" t="str">
        <f t="shared" si="297"/>
        <v>C201-2</v>
      </c>
      <c r="B4390" t="str">
        <f t="shared" si="298"/>
        <v>NetC201_2</v>
      </c>
      <c r="C4390" t="str">
        <f t="shared" si="299"/>
        <v>C201-NetC201_2</v>
      </c>
      <c r="D4390" t="str">
        <f t="shared" si="300"/>
        <v>C201-2</v>
      </c>
      <c r="E4390" t="s">
        <v>4275</v>
      </c>
      <c r="F4390">
        <v>2</v>
      </c>
      <c r="G4390" t="s">
        <v>1639</v>
      </c>
    </row>
    <row r="4391" spans="1:7" x14ac:dyDescent="0.25">
      <c r="A4391" t="str">
        <f t="shared" si="297"/>
        <v>C202-1</v>
      </c>
      <c r="B4391" t="str">
        <f t="shared" si="298"/>
        <v>12.0V</v>
      </c>
      <c r="C4391" t="str">
        <f t="shared" si="299"/>
        <v>C202-12.0V</v>
      </c>
      <c r="D4391" t="str">
        <f t="shared" si="300"/>
        <v>C202-1</v>
      </c>
      <c r="E4391" t="s">
        <v>4276</v>
      </c>
      <c r="F4391">
        <v>1</v>
      </c>
      <c r="G4391" t="s">
        <v>325</v>
      </c>
    </row>
    <row r="4392" spans="1:7" x14ac:dyDescent="0.25">
      <c r="A4392" t="str">
        <f t="shared" si="297"/>
        <v>C202-2</v>
      </c>
      <c r="B4392" t="str">
        <f t="shared" si="298"/>
        <v>GND</v>
      </c>
      <c r="C4392" t="str">
        <f t="shared" si="299"/>
        <v>C202-GND</v>
      </c>
      <c r="D4392" t="str">
        <f t="shared" si="300"/>
        <v>C202-2</v>
      </c>
      <c r="E4392" t="s">
        <v>4276</v>
      </c>
      <c r="F4392">
        <v>2</v>
      </c>
      <c r="G4392" t="s">
        <v>294</v>
      </c>
    </row>
    <row r="4393" spans="1:7" x14ac:dyDescent="0.25">
      <c r="A4393" t="str">
        <f t="shared" si="297"/>
        <v>C203-1</v>
      </c>
      <c r="B4393" t="str">
        <f t="shared" si="298"/>
        <v>12.0V</v>
      </c>
      <c r="C4393" t="str">
        <f t="shared" si="299"/>
        <v>C203-12.0V</v>
      </c>
      <c r="D4393" t="str">
        <f t="shared" si="300"/>
        <v>C203-1</v>
      </c>
      <c r="E4393" t="s">
        <v>4277</v>
      </c>
      <c r="F4393">
        <v>1</v>
      </c>
      <c r="G4393" t="s">
        <v>325</v>
      </c>
    </row>
    <row r="4394" spans="1:7" x14ac:dyDescent="0.25">
      <c r="A4394" t="str">
        <f t="shared" si="297"/>
        <v>C203-2</v>
      </c>
      <c r="B4394" t="str">
        <f t="shared" si="298"/>
        <v>GND</v>
      </c>
      <c r="C4394" t="str">
        <f t="shared" si="299"/>
        <v>C203-GND</v>
      </c>
      <c r="D4394" t="str">
        <f t="shared" si="300"/>
        <v>C203-2</v>
      </c>
      <c r="E4394" t="s">
        <v>4277</v>
      </c>
      <c r="F4394">
        <v>2</v>
      </c>
      <c r="G4394" t="s">
        <v>294</v>
      </c>
    </row>
    <row r="4395" spans="1:7" x14ac:dyDescent="0.25">
      <c r="A4395" t="str">
        <f t="shared" si="297"/>
        <v>C204-1</v>
      </c>
      <c r="B4395" t="str">
        <f t="shared" si="298"/>
        <v>12.0V</v>
      </c>
      <c r="C4395" t="str">
        <f t="shared" si="299"/>
        <v>C204-12.0V</v>
      </c>
      <c r="D4395" t="str">
        <f t="shared" si="300"/>
        <v>C204-1</v>
      </c>
      <c r="E4395" t="s">
        <v>4278</v>
      </c>
      <c r="F4395">
        <v>1</v>
      </c>
      <c r="G4395" t="s">
        <v>325</v>
      </c>
    </row>
    <row r="4396" spans="1:7" x14ac:dyDescent="0.25">
      <c r="A4396" t="str">
        <f t="shared" si="297"/>
        <v>C204-2</v>
      </c>
      <c r="B4396" t="str">
        <f t="shared" si="298"/>
        <v>GND</v>
      </c>
      <c r="C4396" t="str">
        <f t="shared" si="299"/>
        <v>C204-GND</v>
      </c>
      <c r="D4396" t="str">
        <f t="shared" si="300"/>
        <v>C204-2</v>
      </c>
      <c r="E4396" t="s">
        <v>4278</v>
      </c>
      <c r="F4396">
        <v>2</v>
      </c>
      <c r="G4396" t="s">
        <v>294</v>
      </c>
    </row>
    <row r="4397" spans="1:7" x14ac:dyDescent="0.25">
      <c r="A4397" t="str">
        <f t="shared" si="297"/>
        <v>C205-1</v>
      </c>
      <c r="B4397" t="str">
        <f t="shared" si="298"/>
        <v>0.8V</v>
      </c>
      <c r="C4397" t="str">
        <f t="shared" si="299"/>
        <v>C205-0.8V</v>
      </c>
      <c r="D4397" t="str">
        <f t="shared" si="300"/>
        <v>C205-1</v>
      </c>
      <c r="E4397" t="s">
        <v>4279</v>
      </c>
      <c r="F4397">
        <v>1</v>
      </c>
      <c r="G4397" t="s">
        <v>295</v>
      </c>
    </row>
    <row r="4398" spans="1:7" x14ac:dyDescent="0.25">
      <c r="A4398" t="str">
        <f t="shared" si="297"/>
        <v>C205-2</v>
      </c>
      <c r="B4398" t="str">
        <f t="shared" si="298"/>
        <v>GND</v>
      </c>
      <c r="C4398" t="str">
        <f t="shared" si="299"/>
        <v>C205-GND</v>
      </c>
      <c r="D4398" t="str">
        <f t="shared" si="300"/>
        <v>C205-2</v>
      </c>
      <c r="E4398" t="s">
        <v>4279</v>
      </c>
      <c r="F4398">
        <v>2</v>
      </c>
      <c r="G4398" t="s">
        <v>294</v>
      </c>
    </row>
    <row r="4399" spans="1:7" x14ac:dyDescent="0.25">
      <c r="A4399" t="str">
        <f t="shared" si="297"/>
        <v>C206-1</v>
      </c>
      <c r="B4399" t="str">
        <f t="shared" si="298"/>
        <v>0.8V</v>
      </c>
      <c r="C4399" t="str">
        <f t="shared" si="299"/>
        <v>C206-0.8V</v>
      </c>
      <c r="D4399" t="str">
        <f t="shared" si="300"/>
        <v>C206-1</v>
      </c>
      <c r="E4399" t="s">
        <v>4280</v>
      </c>
      <c r="F4399">
        <v>1</v>
      </c>
      <c r="G4399" t="s">
        <v>295</v>
      </c>
    </row>
    <row r="4400" spans="1:7" x14ac:dyDescent="0.25">
      <c r="A4400" t="str">
        <f t="shared" si="297"/>
        <v>C206-2</v>
      </c>
      <c r="B4400" t="str">
        <f t="shared" si="298"/>
        <v>GND</v>
      </c>
      <c r="C4400" t="str">
        <f t="shared" si="299"/>
        <v>C206-GND</v>
      </c>
      <c r="D4400" t="str">
        <f t="shared" si="300"/>
        <v>C206-2</v>
      </c>
      <c r="E4400" t="s">
        <v>4280</v>
      </c>
      <c r="F4400">
        <v>2</v>
      </c>
      <c r="G4400" t="s">
        <v>294</v>
      </c>
    </row>
    <row r="4401" spans="1:7" x14ac:dyDescent="0.25">
      <c r="A4401" t="str">
        <f t="shared" si="297"/>
        <v>C207-1</v>
      </c>
      <c r="B4401" t="str">
        <f t="shared" si="298"/>
        <v>NetC207_1</v>
      </c>
      <c r="C4401" t="str">
        <f t="shared" si="299"/>
        <v>C207-NetC207_1</v>
      </c>
      <c r="D4401" t="str">
        <f t="shared" si="300"/>
        <v>C207-1</v>
      </c>
      <c r="E4401" t="s">
        <v>4281</v>
      </c>
      <c r="F4401">
        <v>1</v>
      </c>
      <c r="G4401" t="s">
        <v>1641</v>
      </c>
    </row>
    <row r="4402" spans="1:7" x14ac:dyDescent="0.25">
      <c r="A4402" t="str">
        <f t="shared" si="297"/>
        <v>C207-2</v>
      </c>
      <c r="B4402" t="str">
        <f t="shared" si="298"/>
        <v>GND</v>
      </c>
      <c r="C4402" t="str">
        <f t="shared" si="299"/>
        <v>C207-GND</v>
      </c>
      <c r="D4402" t="str">
        <f t="shared" si="300"/>
        <v>C207-2</v>
      </c>
      <c r="E4402" t="s">
        <v>4281</v>
      </c>
      <c r="F4402">
        <v>2</v>
      </c>
      <c r="G4402" t="s">
        <v>294</v>
      </c>
    </row>
    <row r="4403" spans="1:7" x14ac:dyDescent="0.25">
      <c r="A4403" t="str">
        <f t="shared" si="297"/>
        <v>C208-1</v>
      </c>
      <c r="B4403" t="str">
        <f t="shared" si="298"/>
        <v>NetC208_1</v>
      </c>
      <c r="C4403" t="str">
        <f t="shared" si="299"/>
        <v>C208-NetC208_1</v>
      </c>
      <c r="D4403" t="str">
        <f t="shared" si="300"/>
        <v>C208-1</v>
      </c>
      <c r="E4403" t="s">
        <v>4282</v>
      </c>
      <c r="F4403">
        <v>1</v>
      </c>
      <c r="G4403" t="s">
        <v>1643</v>
      </c>
    </row>
    <row r="4404" spans="1:7" x14ac:dyDescent="0.25">
      <c r="A4404" t="str">
        <f t="shared" si="297"/>
        <v>C208-2</v>
      </c>
      <c r="B4404" t="str">
        <f t="shared" si="298"/>
        <v>GND</v>
      </c>
      <c r="C4404" t="str">
        <f t="shared" si="299"/>
        <v>C208-GND</v>
      </c>
      <c r="D4404" t="str">
        <f t="shared" si="300"/>
        <v>C208-2</v>
      </c>
      <c r="E4404" t="s">
        <v>4282</v>
      </c>
      <c r="F4404">
        <v>2</v>
      </c>
      <c r="G4404" t="s">
        <v>294</v>
      </c>
    </row>
    <row r="4405" spans="1:7" x14ac:dyDescent="0.25">
      <c r="A4405" t="str">
        <f t="shared" si="297"/>
        <v>C209-1</v>
      </c>
      <c r="B4405" t="str">
        <f t="shared" si="298"/>
        <v>FPGA_TEMP_N</v>
      </c>
      <c r="C4405" t="str">
        <f t="shared" si="299"/>
        <v>C209-FPGA_TEMP_N</v>
      </c>
      <c r="D4405" t="str">
        <f t="shared" si="300"/>
        <v>C209-1</v>
      </c>
      <c r="E4405" t="s">
        <v>4283</v>
      </c>
      <c r="F4405">
        <v>1</v>
      </c>
      <c r="G4405" t="s">
        <v>1097</v>
      </c>
    </row>
    <row r="4406" spans="1:7" x14ac:dyDescent="0.25">
      <c r="A4406" t="str">
        <f t="shared" si="297"/>
        <v>C209-2</v>
      </c>
      <c r="B4406" t="str">
        <f t="shared" si="298"/>
        <v>FPGA_TEMP_P</v>
      </c>
      <c r="C4406" t="str">
        <f t="shared" si="299"/>
        <v>C209-FPGA_TEMP_P</v>
      </c>
      <c r="D4406" t="str">
        <f t="shared" si="300"/>
        <v>C209-2</v>
      </c>
      <c r="E4406" t="s">
        <v>4283</v>
      </c>
      <c r="F4406">
        <v>2</v>
      </c>
      <c r="G4406" t="s">
        <v>1099</v>
      </c>
    </row>
    <row r="4407" spans="1:7" x14ac:dyDescent="0.25">
      <c r="A4407" t="str">
        <f t="shared" si="297"/>
        <v>C210-1</v>
      </c>
      <c r="B4407" t="str">
        <f t="shared" si="298"/>
        <v>GND</v>
      </c>
      <c r="C4407" t="str">
        <f t="shared" si="299"/>
        <v>C210-GND</v>
      </c>
      <c r="D4407" t="str">
        <f t="shared" si="300"/>
        <v>C210-1</v>
      </c>
      <c r="E4407" t="s">
        <v>4284</v>
      </c>
      <c r="F4407">
        <v>1</v>
      </c>
      <c r="G4407" t="s">
        <v>294</v>
      </c>
    </row>
    <row r="4408" spans="1:7" x14ac:dyDescent="0.25">
      <c r="A4408" t="str">
        <f t="shared" si="297"/>
        <v>C210-2</v>
      </c>
      <c r="B4408" t="str">
        <f t="shared" si="298"/>
        <v>3.3V</v>
      </c>
      <c r="C4408" t="str">
        <f t="shared" si="299"/>
        <v>C210-3.3V</v>
      </c>
      <c r="D4408" t="str">
        <f t="shared" si="300"/>
        <v>C210-2</v>
      </c>
      <c r="E4408" t="s">
        <v>4284</v>
      </c>
      <c r="F4408">
        <v>2</v>
      </c>
      <c r="G4408" t="s">
        <v>358</v>
      </c>
    </row>
    <row r="4409" spans="1:7" x14ac:dyDescent="0.25">
      <c r="A4409" t="str">
        <f t="shared" si="297"/>
        <v>C211-1</v>
      </c>
      <c r="B4409" t="str">
        <f t="shared" si="298"/>
        <v>USB_HUB_RST</v>
      </c>
      <c r="C4409" t="str">
        <f t="shared" si="299"/>
        <v>C211-USB_HUB_RST</v>
      </c>
      <c r="D4409" t="str">
        <f t="shared" si="300"/>
        <v>C211-1</v>
      </c>
      <c r="E4409" t="s">
        <v>4285</v>
      </c>
      <c r="F4409">
        <v>1</v>
      </c>
      <c r="G4409" t="s">
        <v>2123</v>
      </c>
    </row>
    <row r="4410" spans="1:7" x14ac:dyDescent="0.25">
      <c r="A4410" t="str">
        <f t="shared" si="297"/>
        <v>C211-2</v>
      </c>
      <c r="B4410" t="str">
        <f t="shared" si="298"/>
        <v>GND</v>
      </c>
      <c r="C4410" t="str">
        <f t="shared" si="299"/>
        <v>C211-GND</v>
      </c>
      <c r="D4410" t="str">
        <f t="shared" si="300"/>
        <v>C211-2</v>
      </c>
      <c r="E4410" t="s">
        <v>4285</v>
      </c>
      <c r="F4410">
        <v>2</v>
      </c>
      <c r="G4410" t="s">
        <v>294</v>
      </c>
    </row>
    <row r="4411" spans="1:7" x14ac:dyDescent="0.25">
      <c r="A4411" t="str">
        <f t="shared" si="297"/>
        <v>C212-1</v>
      </c>
      <c r="B4411" t="str">
        <f t="shared" si="298"/>
        <v>GND</v>
      </c>
      <c r="C4411" t="str">
        <f t="shared" si="299"/>
        <v>C212-GND</v>
      </c>
      <c r="D4411" t="str">
        <f t="shared" si="300"/>
        <v>C212-1</v>
      </c>
      <c r="E4411" t="s">
        <v>4286</v>
      </c>
      <c r="F4411">
        <v>1</v>
      </c>
      <c r="G4411" t="s">
        <v>294</v>
      </c>
    </row>
    <row r="4412" spans="1:7" x14ac:dyDescent="0.25">
      <c r="A4412" t="str">
        <f t="shared" si="297"/>
        <v>C212-2</v>
      </c>
      <c r="B4412" t="str">
        <f t="shared" si="298"/>
        <v>3.3V_USB</v>
      </c>
      <c r="C4412" t="str">
        <f t="shared" si="299"/>
        <v>C212-3.3V_USB</v>
      </c>
      <c r="D4412" t="str">
        <f t="shared" si="300"/>
        <v>C212-2</v>
      </c>
      <c r="E4412" t="s">
        <v>4286</v>
      </c>
      <c r="F4412">
        <v>2</v>
      </c>
      <c r="G4412" t="s">
        <v>364</v>
      </c>
    </row>
    <row r="4413" spans="1:7" x14ac:dyDescent="0.25">
      <c r="A4413" t="str">
        <f t="shared" si="297"/>
        <v>C213-1</v>
      </c>
      <c r="B4413" t="str">
        <f t="shared" si="298"/>
        <v>GND</v>
      </c>
      <c r="C4413" t="str">
        <f t="shared" si="299"/>
        <v>C213-GND</v>
      </c>
      <c r="D4413" t="str">
        <f t="shared" si="300"/>
        <v>C213-1</v>
      </c>
      <c r="E4413" t="s">
        <v>4287</v>
      </c>
      <c r="F4413">
        <v>1</v>
      </c>
      <c r="G4413" t="s">
        <v>294</v>
      </c>
    </row>
    <row r="4414" spans="1:7" x14ac:dyDescent="0.25">
      <c r="A4414" t="str">
        <f t="shared" si="297"/>
        <v>C213-2</v>
      </c>
      <c r="B4414" t="str">
        <f t="shared" si="298"/>
        <v>NetC213_2</v>
      </c>
      <c r="C4414" t="str">
        <f t="shared" si="299"/>
        <v>C213-NetC213_2</v>
      </c>
      <c r="D4414" t="str">
        <f t="shared" si="300"/>
        <v>C213-2</v>
      </c>
      <c r="E4414" t="s">
        <v>4287</v>
      </c>
      <c r="F4414">
        <v>2</v>
      </c>
      <c r="G4414" t="s">
        <v>1645</v>
      </c>
    </row>
    <row r="4415" spans="1:7" x14ac:dyDescent="0.25">
      <c r="A4415" t="str">
        <f t="shared" si="297"/>
        <v>C214-1</v>
      </c>
      <c r="B4415" t="str">
        <f t="shared" si="298"/>
        <v>GND</v>
      </c>
      <c r="C4415" t="str">
        <f t="shared" si="299"/>
        <v>C214-GND</v>
      </c>
      <c r="D4415" t="str">
        <f t="shared" si="300"/>
        <v>C214-1</v>
      </c>
      <c r="E4415" t="s">
        <v>4288</v>
      </c>
      <c r="F4415">
        <v>1</v>
      </c>
      <c r="G4415" t="s">
        <v>294</v>
      </c>
    </row>
    <row r="4416" spans="1:7" x14ac:dyDescent="0.25">
      <c r="A4416" t="str">
        <f t="shared" si="297"/>
        <v>C214-2</v>
      </c>
      <c r="B4416" t="str">
        <f t="shared" si="298"/>
        <v>NetC214_2</v>
      </c>
      <c r="C4416" t="str">
        <f t="shared" si="299"/>
        <v>C214-NetC214_2</v>
      </c>
      <c r="D4416" t="str">
        <f t="shared" si="300"/>
        <v>C214-2</v>
      </c>
      <c r="E4416" t="s">
        <v>4288</v>
      </c>
      <c r="F4416">
        <v>2</v>
      </c>
      <c r="G4416" t="s">
        <v>1647</v>
      </c>
    </row>
    <row r="4417" spans="1:7" x14ac:dyDescent="0.25">
      <c r="A4417" t="str">
        <f t="shared" si="297"/>
        <v>C215-1</v>
      </c>
      <c r="B4417" t="str">
        <f t="shared" si="298"/>
        <v>GND</v>
      </c>
      <c r="C4417" t="str">
        <f t="shared" si="299"/>
        <v>C215-GND</v>
      </c>
      <c r="D4417" t="str">
        <f t="shared" si="300"/>
        <v>C215-1</v>
      </c>
      <c r="E4417" t="s">
        <v>4289</v>
      </c>
      <c r="F4417">
        <v>1</v>
      </c>
      <c r="G4417" t="s">
        <v>294</v>
      </c>
    </row>
    <row r="4418" spans="1:7" x14ac:dyDescent="0.25">
      <c r="A4418" t="str">
        <f t="shared" si="297"/>
        <v>C215-2</v>
      </c>
      <c r="B4418" t="str">
        <f t="shared" si="298"/>
        <v>NetC215_2</v>
      </c>
      <c r="C4418" t="str">
        <f t="shared" si="299"/>
        <v>C215-NetC215_2</v>
      </c>
      <c r="D4418" t="str">
        <f t="shared" si="300"/>
        <v>C215-2</v>
      </c>
      <c r="E4418" t="s">
        <v>4289</v>
      </c>
      <c r="F4418">
        <v>2</v>
      </c>
      <c r="G4418" t="s">
        <v>1649</v>
      </c>
    </row>
    <row r="4419" spans="1:7" x14ac:dyDescent="0.25">
      <c r="A4419" t="str">
        <f t="shared" si="297"/>
        <v>C216-1</v>
      </c>
      <c r="B4419" t="str">
        <f t="shared" si="298"/>
        <v>GND</v>
      </c>
      <c r="C4419" t="str">
        <f t="shared" si="299"/>
        <v>C216-GND</v>
      </c>
      <c r="D4419" t="str">
        <f t="shared" si="300"/>
        <v>C216-1</v>
      </c>
      <c r="E4419" t="s">
        <v>4290</v>
      </c>
      <c r="F4419">
        <v>1</v>
      </c>
      <c r="G4419" t="s">
        <v>294</v>
      </c>
    </row>
    <row r="4420" spans="1:7" x14ac:dyDescent="0.25">
      <c r="A4420" t="str">
        <f t="shared" si="297"/>
        <v>C216-2</v>
      </c>
      <c r="B4420" t="str">
        <f t="shared" si="298"/>
        <v>NetC216_2</v>
      </c>
      <c r="C4420" t="str">
        <f t="shared" si="299"/>
        <v>C216-NetC216_2</v>
      </c>
      <c r="D4420" t="str">
        <f t="shared" si="300"/>
        <v>C216-2</v>
      </c>
      <c r="E4420" t="s">
        <v>4290</v>
      </c>
      <c r="F4420">
        <v>2</v>
      </c>
      <c r="G4420" t="s">
        <v>1651</v>
      </c>
    </row>
    <row r="4421" spans="1:7" x14ac:dyDescent="0.25">
      <c r="A4421" t="str">
        <f t="shared" si="297"/>
        <v>C217-1</v>
      </c>
      <c r="B4421" t="str">
        <f t="shared" si="298"/>
        <v>GND</v>
      </c>
      <c r="C4421" t="str">
        <f t="shared" si="299"/>
        <v>C217-GND</v>
      </c>
      <c r="D4421" t="str">
        <f t="shared" si="300"/>
        <v>C217-1</v>
      </c>
      <c r="E4421" t="s">
        <v>4291</v>
      </c>
      <c r="F4421">
        <v>1</v>
      </c>
      <c r="G4421" t="s">
        <v>294</v>
      </c>
    </row>
    <row r="4422" spans="1:7" x14ac:dyDescent="0.25">
      <c r="A4422" t="str">
        <f t="shared" ref="A4422:A4485" si="301">$E4422&amp;"-"&amp;$F4422</f>
        <v>C217-2</v>
      </c>
      <c r="B4422" t="str">
        <f t="shared" ref="B4422:B4485" si="302">IF(OR(E4422=$A$2,E4422=$B$2,E4422=$C$2,E4422=$D$2),"--",G4422)</f>
        <v>NetC217_2</v>
      </c>
      <c r="C4422" t="str">
        <f t="shared" ref="C4422:C4485" si="303">$E4422&amp;"-"&amp;$G4422</f>
        <v>C217-NetC217_2</v>
      </c>
      <c r="D4422" t="str">
        <f t="shared" ref="D4422:D4485" si="304">A4422</f>
        <v>C217-2</v>
      </c>
      <c r="E4422" t="s">
        <v>4291</v>
      </c>
      <c r="F4422">
        <v>2</v>
      </c>
      <c r="G4422" t="s">
        <v>1653</v>
      </c>
    </row>
    <row r="4423" spans="1:7" x14ac:dyDescent="0.25">
      <c r="A4423" t="str">
        <f t="shared" si="301"/>
        <v>C218-1</v>
      </c>
      <c r="B4423" t="str">
        <f t="shared" si="302"/>
        <v>GND</v>
      </c>
      <c r="C4423" t="str">
        <f t="shared" si="303"/>
        <v>C218-GND</v>
      </c>
      <c r="D4423" t="str">
        <f t="shared" si="304"/>
        <v>C218-1</v>
      </c>
      <c r="E4423" t="s">
        <v>4292</v>
      </c>
      <c r="F4423">
        <v>1</v>
      </c>
      <c r="G4423" t="s">
        <v>294</v>
      </c>
    </row>
    <row r="4424" spans="1:7" x14ac:dyDescent="0.25">
      <c r="A4424" t="str">
        <f t="shared" si="301"/>
        <v>C218-2</v>
      </c>
      <c r="B4424" t="str">
        <f t="shared" si="302"/>
        <v>NetC218_2</v>
      </c>
      <c r="C4424" t="str">
        <f t="shared" si="303"/>
        <v>C218-NetC218_2</v>
      </c>
      <c r="D4424" t="str">
        <f t="shared" si="304"/>
        <v>C218-2</v>
      </c>
      <c r="E4424" t="s">
        <v>4292</v>
      </c>
      <c r="F4424">
        <v>2</v>
      </c>
      <c r="G4424" t="s">
        <v>1655</v>
      </c>
    </row>
    <row r="4425" spans="1:7" x14ac:dyDescent="0.25">
      <c r="A4425" t="str">
        <f t="shared" si="301"/>
        <v>C219-1</v>
      </c>
      <c r="B4425" t="str">
        <f t="shared" si="302"/>
        <v>GND</v>
      </c>
      <c r="C4425" t="str">
        <f t="shared" si="303"/>
        <v>C219-GND</v>
      </c>
      <c r="D4425" t="str">
        <f t="shared" si="304"/>
        <v>C219-1</v>
      </c>
      <c r="E4425" t="s">
        <v>4293</v>
      </c>
      <c r="F4425">
        <v>1</v>
      </c>
      <c r="G4425" t="s">
        <v>294</v>
      </c>
    </row>
    <row r="4426" spans="1:7" x14ac:dyDescent="0.25">
      <c r="A4426" t="str">
        <f t="shared" si="301"/>
        <v>C219-2</v>
      </c>
      <c r="B4426" t="str">
        <f t="shared" si="302"/>
        <v>NetC219_2</v>
      </c>
      <c r="C4426" t="str">
        <f t="shared" si="303"/>
        <v>C219-NetC219_2</v>
      </c>
      <c r="D4426" t="str">
        <f t="shared" si="304"/>
        <v>C219-2</v>
      </c>
      <c r="E4426" t="s">
        <v>4293</v>
      </c>
      <c r="F4426">
        <v>2</v>
      </c>
      <c r="G4426" t="s">
        <v>1657</v>
      </c>
    </row>
    <row r="4427" spans="1:7" x14ac:dyDescent="0.25">
      <c r="A4427" t="str">
        <f t="shared" si="301"/>
        <v>C220-1</v>
      </c>
      <c r="B4427" t="str">
        <f t="shared" si="302"/>
        <v>GND</v>
      </c>
      <c r="C4427" t="str">
        <f t="shared" si="303"/>
        <v>C220-GND</v>
      </c>
      <c r="D4427" t="str">
        <f t="shared" si="304"/>
        <v>C220-1</v>
      </c>
      <c r="E4427" t="s">
        <v>4294</v>
      </c>
      <c r="F4427">
        <v>1</v>
      </c>
      <c r="G4427" t="s">
        <v>294</v>
      </c>
    </row>
    <row r="4428" spans="1:7" x14ac:dyDescent="0.25">
      <c r="A4428" t="str">
        <f t="shared" si="301"/>
        <v>C220-2</v>
      </c>
      <c r="B4428" t="str">
        <f t="shared" si="302"/>
        <v>NetC220_2</v>
      </c>
      <c r="C4428" t="str">
        <f t="shared" si="303"/>
        <v>C220-NetC220_2</v>
      </c>
      <c r="D4428" t="str">
        <f t="shared" si="304"/>
        <v>C220-2</v>
      </c>
      <c r="E4428" t="s">
        <v>4294</v>
      </c>
      <c r="F4428">
        <v>2</v>
      </c>
      <c r="G4428" t="s">
        <v>1659</v>
      </c>
    </row>
    <row r="4429" spans="1:7" x14ac:dyDescent="0.25">
      <c r="A4429" t="str">
        <f t="shared" si="301"/>
        <v>C222-1</v>
      </c>
      <c r="B4429" t="str">
        <f t="shared" si="302"/>
        <v>GND</v>
      </c>
      <c r="C4429" t="str">
        <f t="shared" si="303"/>
        <v>C222-GND</v>
      </c>
      <c r="D4429" t="str">
        <f t="shared" si="304"/>
        <v>C222-1</v>
      </c>
      <c r="E4429" t="s">
        <v>4295</v>
      </c>
      <c r="F4429">
        <v>1</v>
      </c>
      <c r="G4429" t="s">
        <v>294</v>
      </c>
    </row>
    <row r="4430" spans="1:7" x14ac:dyDescent="0.25">
      <c r="A4430" t="str">
        <f t="shared" si="301"/>
        <v>C222-2</v>
      </c>
      <c r="B4430" t="str">
        <f t="shared" si="302"/>
        <v>3.3V</v>
      </c>
      <c r="C4430" t="str">
        <f t="shared" si="303"/>
        <v>C222-3.3V</v>
      </c>
      <c r="D4430" t="str">
        <f t="shared" si="304"/>
        <v>C222-2</v>
      </c>
      <c r="E4430" t="s">
        <v>4295</v>
      </c>
      <c r="F4430">
        <v>2</v>
      </c>
      <c r="G4430" t="s">
        <v>358</v>
      </c>
    </row>
    <row r="4431" spans="1:7" x14ac:dyDescent="0.25">
      <c r="A4431" t="str">
        <f t="shared" si="301"/>
        <v>C223-1</v>
      </c>
      <c r="B4431" t="str">
        <f t="shared" si="302"/>
        <v>3.3V</v>
      </c>
      <c r="C4431" t="str">
        <f t="shared" si="303"/>
        <v>C223-3.3V</v>
      </c>
      <c r="D4431" t="str">
        <f t="shared" si="304"/>
        <v>C223-1</v>
      </c>
      <c r="E4431" t="s">
        <v>4296</v>
      </c>
      <c r="F4431">
        <v>1</v>
      </c>
      <c r="G4431" t="s">
        <v>358</v>
      </c>
    </row>
    <row r="4432" spans="1:7" x14ac:dyDescent="0.25">
      <c r="A4432" t="str">
        <f t="shared" si="301"/>
        <v>C223-2</v>
      </c>
      <c r="B4432" t="str">
        <f t="shared" si="302"/>
        <v>GND</v>
      </c>
      <c r="C4432" t="str">
        <f t="shared" si="303"/>
        <v>C223-GND</v>
      </c>
      <c r="D4432" t="str">
        <f t="shared" si="304"/>
        <v>C223-2</v>
      </c>
      <c r="E4432" t="s">
        <v>4296</v>
      </c>
      <c r="F4432">
        <v>2</v>
      </c>
      <c r="G4432" t="s">
        <v>294</v>
      </c>
    </row>
    <row r="4433" spans="1:7" x14ac:dyDescent="0.25">
      <c r="A4433" t="str">
        <f t="shared" si="301"/>
        <v>C224-1</v>
      </c>
      <c r="B4433" t="str">
        <f t="shared" si="302"/>
        <v>3.3V</v>
      </c>
      <c r="C4433" t="str">
        <f t="shared" si="303"/>
        <v>C224-3.3V</v>
      </c>
      <c r="D4433" t="str">
        <f t="shared" si="304"/>
        <v>C224-1</v>
      </c>
      <c r="E4433" t="s">
        <v>4297</v>
      </c>
      <c r="F4433">
        <v>1</v>
      </c>
      <c r="G4433" t="s">
        <v>358</v>
      </c>
    </row>
    <row r="4434" spans="1:7" x14ac:dyDescent="0.25">
      <c r="A4434" t="str">
        <f t="shared" si="301"/>
        <v>C224-2</v>
      </c>
      <c r="B4434" t="str">
        <f t="shared" si="302"/>
        <v>GND</v>
      </c>
      <c r="C4434" t="str">
        <f t="shared" si="303"/>
        <v>C224-GND</v>
      </c>
      <c r="D4434" t="str">
        <f t="shared" si="304"/>
        <v>C224-2</v>
      </c>
      <c r="E4434" t="s">
        <v>4297</v>
      </c>
      <c r="F4434">
        <v>2</v>
      </c>
      <c r="G4434" t="s">
        <v>294</v>
      </c>
    </row>
    <row r="4435" spans="1:7" x14ac:dyDescent="0.25">
      <c r="A4435" t="str">
        <f t="shared" si="301"/>
        <v>C225-1</v>
      </c>
      <c r="B4435" t="str">
        <f t="shared" si="302"/>
        <v>5.0V_USB</v>
      </c>
      <c r="C4435" t="str">
        <f t="shared" si="303"/>
        <v>C225-5.0V_USB</v>
      </c>
      <c r="D4435" t="str">
        <f t="shared" si="304"/>
        <v>C225-1</v>
      </c>
      <c r="E4435" t="s">
        <v>4298</v>
      </c>
      <c r="F4435">
        <v>1</v>
      </c>
      <c r="G4435" t="s">
        <v>373</v>
      </c>
    </row>
    <row r="4436" spans="1:7" x14ac:dyDescent="0.25">
      <c r="A4436" t="str">
        <f t="shared" si="301"/>
        <v>C225-2</v>
      </c>
      <c r="B4436" t="str">
        <f t="shared" si="302"/>
        <v>GND</v>
      </c>
      <c r="C4436" t="str">
        <f t="shared" si="303"/>
        <v>C225-GND</v>
      </c>
      <c r="D4436" t="str">
        <f t="shared" si="304"/>
        <v>C225-2</v>
      </c>
      <c r="E4436" t="s">
        <v>4298</v>
      </c>
      <c r="F4436">
        <v>2</v>
      </c>
      <c r="G4436" t="s">
        <v>294</v>
      </c>
    </row>
    <row r="4437" spans="1:7" x14ac:dyDescent="0.25">
      <c r="A4437" t="str">
        <f t="shared" si="301"/>
        <v>C226-1</v>
      </c>
      <c r="B4437" t="str">
        <f t="shared" si="302"/>
        <v>5.0V_USB</v>
      </c>
      <c r="C4437" t="str">
        <f t="shared" si="303"/>
        <v>C226-5.0V_USB</v>
      </c>
      <c r="D4437" t="str">
        <f t="shared" si="304"/>
        <v>C226-1</v>
      </c>
      <c r="E4437" t="s">
        <v>4299</v>
      </c>
      <c r="F4437">
        <v>1</v>
      </c>
      <c r="G4437" t="s">
        <v>373</v>
      </c>
    </row>
    <row r="4438" spans="1:7" x14ac:dyDescent="0.25">
      <c r="A4438" t="str">
        <f t="shared" si="301"/>
        <v>C226-2</v>
      </c>
      <c r="B4438" t="str">
        <f t="shared" si="302"/>
        <v>GND</v>
      </c>
      <c r="C4438" t="str">
        <f t="shared" si="303"/>
        <v>C226-GND</v>
      </c>
      <c r="D4438" t="str">
        <f t="shared" si="304"/>
        <v>C226-2</v>
      </c>
      <c r="E4438" t="s">
        <v>4299</v>
      </c>
      <c r="F4438">
        <v>2</v>
      </c>
      <c r="G4438" t="s">
        <v>294</v>
      </c>
    </row>
    <row r="4439" spans="1:7" x14ac:dyDescent="0.25">
      <c r="A4439" t="str">
        <f t="shared" si="301"/>
        <v>C227-1</v>
      </c>
      <c r="B4439" t="str">
        <f t="shared" si="302"/>
        <v>5.0V_USB</v>
      </c>
      <c r="C4439" t="str">
        <f t="shared" si="303"/>
        <v>C227-5.0V_USB</v>
      </c>
      <c r="D4439" t="str">
        <f t="shared" si="304"/>
        <v>C227-1</v>
      </c>
      <c r="E4439" t="s">
        <v>4300</v>
      </c>
      <c r="F4439">
        <v>1</v>
      </c>
      <c r="G4439" t="s">
        <v>373</v>
      </c>
    </row>
    <row r="4440" spans="1:7" x14ac:dyDescent="0.25">
      <c r="A4440" t="str">
        <f t="shared" si="301"/>
        <v>C227-2</v>
      </c>
      <c r="B4440" t="str">
        <f t="shared" si="302"/>
        <v>GND</v>
      </c>
      <c r="C4440" t="str">
        <f t="shared" si="303"/>
        <v>C227-GND</v>
      </c>
      <c r="D4440" t="str">
        <f t="shared" si="304"/>
        <v>C227-2</v>
      </c>
      <c r="E4440" t="s">
        <v>4300</v>
      </c>
      <c r="F4440">
        <v>2</v>
      </c>
      <c r="G4440" t="s">
        <v>294</v>
      </c>
    </row>
    <row r="4441" spans="1:7" x14ac:dyDescent="0.25">
      <c r="A4441" t="str">
        <f t="shared" si="301"/>
        <v>C228-1</v>
      </c>
      <c r="B4441" t="str">
        <f t="shared" si="302"/>
        <v>VCCADC_SDM</v>
      </c>
      <c r="C4441" t="str">
        <f t="shared" si="303"/>
        <v>C228-VCCADC_SDM</v>
      </c>
      <c r="D4441" t="str">
        <f t="shared" si="304"/>
        <v>C228-1</v>
      </c>
      <c r="E4441" t="s">
        <v>4301</v>
      </c>
      <c r="F4441">
        <v>1</v>
      </c>
      <c r="G4441" t="s">
        <v>2208</v>
      </c>
    </row>
    <row r="4442" spans="1:7" x14ac:dyDescent="0.25">
      <c r="A4442" t="str">
        <f t="shared" si="301"/>
        <v>C228-2</v>
      </c>
      <c r="B4442" t="str">
        <f t="shared" si="302"/>
        <v>GND</v>
      </c>
      <c r="C4442" t="str">
        <f t="shared" si="303"/>
        <v>C228-GND</v>
      </c>
      <c r="D4442" t="str">
        <f t="shared" si="304"/>
        <v>C228-2</v>
      </c>
      <c r="E4442" t="s">
        <v>4301</v>
      </c>
      <c r="F4442">
        <v>2</v>
      </c>
      <c r="G4442" t="s">
        <v>294</v>
      </c>
    </row>
    <row r="4443" spans="1:7" x14ac:dyDescent="0.25">
      <c r="A4443" t="str">
        <f t="shared" si="301"/>
        <v>C229-1</v>
      </c>
      <c r="B4443" t="str">
        <f t="shared" si="302"/>
        <v>5.0V_USB</v>
      </c>
      <c r="C4443" t="str">
        <f t="shared" si="303"/>
        <v>C229-5.0V_USB</v>
      </c>
      <c r="D4443" t="str">
        <f t="shared" si="304"/>
        <v>C229-1</v>
      </c>
      <c r="E4443" t="s">
        <v>4302</v>
      </c>
      <c r="F4443">
        <v>1</v>
      </c>
      <c r="G4443" t="s">
        <v>373</v>
      </c>
    </row>
    <row r="4444" spans="1:7" x14ac:dyDescent="0.25">
      <c r="A4444" t="str">
        <f t="shared" si="301"/>
        <v>C229-2</v>
      </c>
      <c r="B4444" t="str">
        <f t="shared" si="302"/>
        <v>GND</v>
      </c>
      <c r="C4444" t="str">
        <f t="shared" si="303"/>
        <v>C229-GND</v>
      </c>
      <c r="D4444" t="str">
        <f t="shared" si="304"/>
        <v>C229-2</v>
      </c>
      <c r="E4444" t="s">
        <v>4302</v>
      </c>
      <c r="F4444">
        <v>2</v>
      </c>
      <c r="G4444" t="s">
        <v>294</v>
      </c>
    </row>
    <row r="4445" spans="1:7" x14ac:dyDescent="0.25">
      <c r="A4445" t="str">
        <f t="shared" si="301"/>
        <v>C230-1</v>
      </c>
      <c r="B4445" t="str">
        <f t="shared" si="302"/>
        <v>NetC230_1</v>
      </c>
      <c r="C4445" t="str">
        <f t="shared" si="303"/>
        <v>C230-NetC230_1</v>
      </c>
      <c r="D4445" t="str">
        <f t="shared" si="304"/>
        <v>C230-1</v>
      </c>
      <c r="E4445" t="s">
        <v>4303</v>
      </c>
      <c r="F4445">
        <v>1</v>
      </c>
      <c r="G4445" t="s">
        <v>1661</v>
      </c>
    </row>
    <row r="4446" spans="1:7" x14ac:dyDescent="0.25">
      <c r="A4446" t="str">
        <f t="shared" si="301"/>
        <v>C230-2</v>
      </c>
      <c r="B4446" t="str">
        <f t="shared" si="302"/>
        <v>NetC230_2</v>
      </c>
      <c r="C4446" t="str">
        <f t="shared" si="303"/>
        <v>C230-NetC230_2</v>
      </c>
      <c r="D4446" t="str">
        <f t="shared" si="304"/>
        <v>C230-2</v>
      </c>
      <c r="E4446" t="s">
        <v>4303</v>
      </c>
      <c r="F4446">
        <v>2</v>
      </c>
      <c r="G4446" t="s">
        <v>1663</v>
      </c>
    </row>
    <row r="4447" spans="1:7" x14ac:dyDescent="0.25">
      <c r="A4447" t="str">
        <f t="shared" si="301"/>
        <v>C231-1</v>
      </c>
      <c r="B4447" t="str">
        <f t="shared" si="302"/>
        <v>12.0V</v>
      </c>
      <c r="C4447" t="str">
        <f t="shared" si="303"/>
        <v>C231-12.0V</v>
      </c>
      <c r="D4447" t="str">
        <f t="shared" si="304"/>
        <v>C231-1</v>
      </c>
      <c r="E4447" t="s">
        <v>4304</v>
      </c>
      <c r="F4447">
        <v>1</v>
      </c>
      <c r="G4447" t="s">
        <v>325</v>
      </c>
    </row>
    <row r="4448" spans="1:7" x14ac:dyDescent="0.25">
      <c r="A4448" t="str">
        <f t="shared" si="301"/>
        <v>C231-2</v>
      </c>
      <c r="B4448" t="str">
        <f t="shared" si="302"/>
        <v>GND</v>
      </c>
      <c r="C4448" t="str">
        <f t="shared" si="303"/>
        <v>C231-GND</v>
      </c>
      <c r="D4448" t="str">
        <f t="shared" si="304"/>
        <v>C231-2</v>
      </c>
      <c r="E4448" t="s">
        <v>4304</v>
      </c>
      <c r="F4448">
        <v>2</v>
      </c>
      <c r="G4448" t="s">
        <v>294</v>
      </c>
    </row>
    <row r="4449" spans="1:7" x14ac:dyDescent="0.25">
      <c r="A4449" t="str">
        <f t="shared" si="301"/>
        <v>C232-1</v>
      </c>
      <c r="B4449" t="str">
        <f t="shared" si="302"/>
        <v>0.8V</v>
      </c>
      <c r="C4449" t="str">
        <f t="shared" si="303"/>
        <v>C232-0.8V</v>
      </c>
      <c r="D4449" t="str">
        <f t="shared" si="304"/>
        <v>C232-1</v>
      </c>
      <c r="E4449" t="s">
        <v>4305</v>
      </c>
      <c r="F4449">
        <v>1</v>
      </c>
      <c r="G4449" t="s">
        <v>295</v>
      </c>
    </row>
    <row r="4450" spans="1:7" x14ac:dyDescent="0.25">
      <c r="A4450" t="str">
        <f t="shared" si="301"/>
        <v>C232-2</v>
      </c>
      <c r="B4450" t="str">
        <f t="shared" si="302"/>
        <v>GND</v>
      </c>
      <c r="C4450" t="str">
        <f t="shared" si="303"/>
        <v>C232-GND</v>
      </c>
      <c r="D4450" t="str">
        <f t="shared" si="304"/>
        <v>C232-2</v>
      </c>
      <c r="E4450" t="s">
        <v>4305</v>
      </c>
      <c r="F4450">
        <v>2</v>
      </c>
      <c r="G4450" t="s">
        <v>294</v>
      </c>
    </row>
    <row r="4451" spans="1:7" x14ac:dyDescent="0.25">
      <c r="A4451" t="str">
        <f t="shared" si="301"/>
        <v>C233-1</v>
      </c>
      <c r="B4451" t="str">
        <f t="shared" si="302"/>
        <v>0.8V</v>
      </c>
      <c r="C4451" t="str">
        <f t="shared" si="303"/>
        <v>C233-0.8V</v>
      </c>
      <c r="D4451" t="str">
        <f t="shared" si="304"/>
        <v>C233-1</v>
      </c>
      <c r="E4451" t="s">
        <v>4306</v>
      </c>
      <c r="F4451">
        <v>1</v>
      </c>
      <c r="G4451" t="s">
        <v>295</v>
      </c>
    </row>
    <row r="4452" spans="1:7" x14ac:dyDescent="0.25">
      <c r="A4452" t="str">
        <f t="shared" si="301"/>
        <v>C233-2</v>
      </c>
      <c r="B4452" t="str">
        <f t="shared" si="302"/>
        <v>GND</v>
      </c>
      <c r="C4452" t="str">
        <f t="shared" si="303"/>
        <v>C233-GND</v>
      </c>
      <c r="D4452" t="str">
        <f t="shared" si="304"/>
        <v>C233-2</v>
      </c>
      <c r="E4452" t="s">
        <v>4306</v>
      </c>
      <c r="F4452">
        <v>2</v>
      </c>
      <c r="G4452" t="s">
        <v>294</v>
      </c>
    </row>
    <row r="4453" spans="1:7" x14ac:dyDescent="0.25">
      <c r="A4453" t="str">
        <f t="shared" si="301"/>
        <v>C234-1</v>
      </c>
      <c r="B4453" t="str">
        <f t="shared" si="302"/>
        <v>0.8V</v>
      </c>
      <c r="C4453" t="str">
        <f t="shared" si="303"/>
        <v>C234-0.8V</v>
      </c>
      <c r="D4453" t="str">
        <f t="shared" si="304"/>
        <v>C234-1</v>
      </c>
      <c r="E4453" t="s">
        <v>4307</v>
      </c>
      <c r="F4453">
        <v>1</v>
      </c>
      <c r="G4453" t="s">
        <v>295</v>
      </c>
    </row>
    <row r="4454" spans="1:7" x14ac:dyDescent="0.25">
      <c r="A4454" t="str">
        <f t="shared" si="301"/>
        <v>C234-2</v>
      </c>
      <c r="B4454" t="str">
        <f t="shared" si="302"/>
        <v>GND</v>
      </c>
      <c r="C4454" t="str">
        <f t="shared" si="303"/>
        <v>C234-GND</v>
      </c>
      <c r="D4454" t="str">
        <f t="shared" si="304"/>
        <v>C234-2</v>
      </c>
      <c r="E4454" t="s">
        <v>4307</v>
      </c>
      <c r="F4454">
        <v>2</v>
      </c>
      <c r="G4454" t="s">
        <v>294</v>
      </c>
    </row>
    <row r="4455" spans="1:7" x14ac:dyDescent="0.25">
      <c r="A4455" t="str">
        <f t="shared" si="301"/>
        <v>C235-1</v>
      </c>
      <c r="B4455" t="str">
        <f t="shared" si="302"/>
        <v>NetC235_1</v>
      </c>
      <c r="C4455" t="str">
        <f t="shared" si="303"/>
        <v>C235-NetC235_1</v>
      </c>
      <c r="D4455" t="str">
        <f t="shared" si="304"/>
        <v>C235-1</v>
      </c>
      <c r="E4455" t="s">
        <v>4308</v>
      </c>
      <c r="F4455">
        <v>1</v>
      </c>
      <c r="G4455" t="s">
        <v>1665</v>
      </c>
    </row>
    <row r="4456" spans="1:7" x14ac:dyDescent="0.25">
      <c r="A4456" t="str">
        <f t="shared" si="301"/>
        <v>C235-2</v>
      </c>
      <c r="B4456" t="str">
        <f t="shared" si="302"/>
        <v>NetC235_2</v>
      </c>
      <c r="C4456" t="str">
        <f t="shared" si="303"/>
        <v>C235-NetC235_2</v>
      </c>
      <c r="D4456" t="str">
        <f t="shared" si="304"/>
        <v>C235-2</v>
      </c>
      <c r="E4456" t="s">
        <v>4308</v>
      </c>
      <c r="F4456">
        <v>2</v>
      </c>
      <c r="G4456" t="s">
        <v>1667</v>
      </c>
    </row>
    <row r="4457" spans="1:7" x14ac:dyDescent="0.25">
      <c r="A4457" t="str">
        <f t="shared" si="301"/>
        <v>C236-1</v>
      </c>
      <c r="B4457" t="str">
        <f t="shared" si="302"/>
        <v>12.0V</v>
      </c>
      <c r="C4457" t="str">
        <f t="shared" si="303"/>
        <v>C236-12.0V</v>
      </c>
      <c r="D4457" t="str">
        <f t="shared" si="304"/>
        <v>C236-1</v>
      </c>
      <c r="E4457" t="s">
        <v>4309</v>
      </c>
      <c r="F4457">
        <v>1</v>
      </c>
      <c r="G4457" t="s">
        <v>325</v>
      </c>
    </row>
    <row r="4458" spans="1:7" x14ac:dyDescent="0.25">
      <c r="A4458" t="str">
        <f t="shared" si="301"/>
        <v>C236-2</v>
      </c>
      <c r="B4458" t="str">
        <f t="shared" si="302"/>
        <v>GND</v>
      </c>
      <c r="C4458" t="str">
        <f t="shared" si="303"/>
        <v>C236-GND</v>
      </c>
      <c r="D4458" t="str">
        <f t="shared" si="304"/>
        <v>C236-2</v>
      </c>
      <c r="E4458" t="s">
        <v>4309</v>
      </c>
      <c r="F4458">
        <v>2</v>
      </c>
      <c r="G4458" t="s">
        <v>294</v>
      </c>
    </row>
    <row r="4459" spans="1:7" x14ac:dyDescent="0.25">
      <c r="A4459" t="str">
        <f t="shared" si="301"/>
        <v>C237-1</v>
      </c>
      <c r="B4459" t="str">
        <f t="shared" si="302"/>
        <v>12.0V</v>
      </c>
      <c r="C4459" t="str">
        <f t="shared" si="303"/>
        <v>C237-12.0V</v>
      </c>
      <c r="D4459" t="str">
        <f t="shared" si="304"/>
        <v>C237-1</v>
      </c>
      <c r="E4459" t="s">
        <v>4310</v>
      </c>
      <c r="F4459">
        <v>1</v>
      </c>
      <c r="G4459" t="s">
        <v>325</v>
      </c>
    </row>
    <row r="4460" spans="1:7" x14ac:dyDescent="0.25">
      <c r="A4460" t="str">
        <f t="shared" si="301"/>
        <v>C237-2</v>
      </c>
      <c r="B4460" t="str">
        <f t="shared" si="302"/>
        <v>GND</v>
      </c>
      <c r="C4460" t="str">
        <f t="shared" si="303"/>
        <v>C237-GND</v>
      </c>
      <c r="D4460" t="str">
        <f t="shared" si="304"/>
        <v>C237-2</v>
      </c>
      <c r="E4460" t="s">
        <v>4310</v>
      </c>
      <c r="F4460">
        <v>2</v>
      </c>
      <c r="G4460" t="s">
        <v>294</v>
      </c>
    </row>
    <row r="4461" spans="1:7" x14ac:dyDescent="0.25">
      <c r="A4461" t="str">
        <f t="shared" si="301"/>
        <v>C240-1</v>
      </c>
      <c r="B4461" t="str">
        <f t="shared" si="302"/>
        <v>VDDA_PLL</v>
      </c>
      <c r="C4461" t="str">
        <f t="shared" si="303"/>
        <v>C240-VDDA_PLL</v>
      </c>
      <c r="D4461" t="str">
        <f t="shared" si="304"/>
        <v>C240-1</v>
      </c>
      <c r="E4461" t="s">
        <v>4311</v>
      </c>
      <c r="F4461">
        <v>1</v>
      </c>
      <c r="G4461" t="s">
        <v>2230</v>
      </c>
    </row>
    <row r="4462" spans="1:7" x14ac:dyDescent="0.25">
      <c r="A4462" t="str">
        <f t="shared" si="301"/>
        <v>C240-2</v>
      </c>
      <c r="B4462" t="str">
        <f t="shared" si="302"/>
        <v>GND</v>
      </c>
      <c r="C4462" t="str">
        <f t="shared" si="303"/>
        <v>C240-GND</v>
      </c>
      <c r="D4462" t="str">
        <f t="shared" si="304"/>
        <v>C240-2</v>
      </c>
      <c r="E4462" t="s">
        <v>4311</v>
      </c>
      <c r="F4462">
        <v>2</v>
      </c>
      <c r="G4462" t="s">
        <v>294</v>
      </c>
    </row>
    <row r="4463" spans="1:7" x14ac:dyDescent="0.25">
      <c r="A4463" t="str">
        <f t="shared" si="301"/>
        <v>C241-1</v>
      </c>
      <c r="B4463" t="str">
        <f t="shared" si="302"/>
        <v>12.0V</v>
      </c>
      <c r="C4463" t="str">
        <f t="shared" si="303"/>
        <v>C241-12.0V</v>
      </c>
      <c r="D4463" t="str">
        <f t="shared" si="304"/>
        <v>C241-1</v>
      </c>
      <c r="E4463" t="s">
        <v>4312</v>
      </c>
      <c r="F4463">
        <v>1</v>
      </c>
      <c r="G4463" t="s">
        <v>325</v>
      </c>
    </row>
    <row r="4464" spans="1:7" x14ac:dyDescent="0.25">
      <c r="A4464" t="str">
        <f t="shared" si="301"/>
        <v>C241-2</v>
      </c>
      <c r="B4464" t="str">
        <f t="shared" si="302"/>
        <v>GND</v>
      </c>
      <c r="C4464" t="str">
        <f t="shared" si="303"/>
        <v>C241-GND</v>
      </c>
      <c r="D4464" t="str">
        <f t="shared" si="304"/>
        <v>C241-2</v>
      </c>
      <c r="E4464" t="s">
        <v>4312</v>
      </c>
      <c r="F4464">
        <v>2</v>
      </c>
      <c r="G4464" t="s">
        <v>294</v>
      </c>
    </row>
    <row r="4465" spans="1:7" x14ac:dyDescent="0.25">
      <c r="A4465" t="str">
        <f t="shared" si="301"/>
        <v>C242-1</v>
      </c>
      <c r="B4465" t="str">
        <f t="shared" si="302"/>
        <v>12.0V</v>
      </c>
      <c r="C4465" t="str">
        <f t="shared" si="303"/>
        <v>C242-12.0V</v>
      </c>
      <c r="D4465" t="str">
        <f t="shared" si="304"/>
        <v>C242-1</v>
      </c>
      <c r="E4465" t="s">
        <v>4313</v>
      </c>
      <c r="F4465">
        <v>1</v>
      </c>
      <c r="G4465" t="s">
        <v>325</v>
      </c>
    </row>
    <row r="4466" spans="1:7" x14ac:dyDescent="0.25">
      <c r="A4466" t="str">
        <f t="shared" si="301"/>
        <v>C242-2</v>
      </c>
      <c r="B4466" t="str">
        <f t="shared" si="302"/>
        <v>GND</v>
      </c>
      <c r="C4466" t="str">
        <f t="shared" si="303"/>
        <v>C242-GND</v>
      </c>
      <c r="D4466" t="str">
        <f t="shared" si="304"/>
        <v>C242-2</v>
      </c>
      <c r="E4466" t="s">
        <v>4313</v>
      </c>
      <c r="F4466">
        <v>2</v>
      </c>
      <c r="G4466" t="s">
        <v>294</v>
      </c>
    </row>
    <row r="4467" spans="1:7" x14ac:dyDescent="0.25">
      <c r="A4467" t="str">
        <f t="shared" si="301"/>
        <v>C243-1</v>
      </c>
      <c r="B4467" t="str">
        <f t="shared" si="302"/>
        <v>5.0V</v>
      </c>
      <c r="C4467" t="str">
        <f t="shared" si="303"/>
        <v>C243-5.0V</v>
      </c>
      <c r="D4467" t="str">
        <f t="shared" si="304"/>
        <v>C243-1</v>
      </c>
      <c r="E4467" t="s">
        <v>4314</v>
      </c>
      <c r="F4467">
        <v>1</v>
      </c>
      <c r="G4467" t="s">
        <v>371</v>
      </c>
    </row>
    <row r="4468" spans="1:7" x14ac:dyDescent="0.25">
      <c r="A4468" t="str">
        <f t="shared" si="301"/>
        <v>C243-2</v>
      </c>
      <c r="B4468" t="str">
        <f t="shared" si="302"/>
        <v>GND</v>
      </c>
      <c r="C4468" t="str">
        <f t="shared" si="303"/>
        <v>C243-GND</v>
      </c>
      <c r="D4468" t="str">
        <f t="shared" si="304"/>
        <v>C243-2</v>
      </c>
      <c r="E4468" t="s">
        <v>4314</v>
      </c>
      <c r="F4468">
        <v>2</v>
      </c>
      <c r="G4468" t="s">
        <v>294</v>
      </c>
    </row>
    <row r="4469" spans="1:7" x14ac:dyDescent="0.25">
      <c r="A4469" t="str">
        <f t="shared" si="301"/>
        <v>C244-1</v>
      </c>
      <c r="B4469" t="str">
        <f t="shared" si="302"/>
        <v>5.0V</v>
      </c>
      <c r="C4469" t="str">
        <f t="shared" si="303"/>
        <v>C244-5.0V</v>
      </c>
      <c r="D4469" t="str">
        <f t="shared" si="304"/>
        <v>C244-1</v>
      </c>
      <c r="E4469" t="s">
        <v>4315</v>
      </c>
      <c r="F4469">
        <v>1</v>
      </c>
      <c r="G4469" t="s">
        <v>371</v>
      </c>
    </row>
    <row r="4470" spans="1:7" x14ac:dyDescent="0.25">
      <c r="A4470" t="str">
        <f t="shared" si="301"/>
        <v>C244-2</v>
      </c>
      <c r="B4470" t="str">
        <f t="shared" si="302"/>
        <v>GND</v>
      </c>
      <c r="C4470" t="str">
        <f t="shared" si="303"/>
        <v>C244-GND</v>
      </c>
      <c r="D4470" t="str">
        <f t="shared" si="304"/>
        <v>C244-2</v>
      </c>
      <c r="E4470" t="s">
        <v>4315</v>
      </c>
      <c r="F4470">
        <v>2</v>
      </c>
      <c r="G4470" t="s">
        <v>294</v>
      </c>
    </row>
    <row r="4471" spans="1:7" x14ac:dyDescent="0.25">
      <c r="A4471" t="str">
        <f t="shared" si="301"/>
        <v>C245-1</v>
      </c>
      <c r="B4471" t="str">
        <f t="shared" si="302"/>
        <v>5.0V</v>
      </c>
      <c r="C4471" t="str">
        <f t="shared" si="303"/>
        <v>C245-5.0V</v>
      </c>
      <c r="D4471" t="str">
        <f t="shared" si="304"/>
        <v>C245-1</v>
      </c>
      <c r="E4471" t="s">
        <v>4316</v>
      </c>
      <c r="F4471">
        <v>1</v>
      </c>
      <c r="G4471" t="s">
        <v>371</v>
      </c>
    </row>
    <row r="4472" spans="1:7" x14ac:dyDescent="0.25">
      <c r="A4472" t="str">
        <f t="shared" si="301"/>
        <v>C245-2</v>
      </c>
      <c r="B4472" t="str">
        <f t="shared" si="302"/>
        <v>GND</v>
      </c>
      <c r="C4472" t="str">
        <f t="shared" si="303"/>
        <v>C245-GND</v>
      </c>
      <c r="D4472" t="str">
        <f t="shared" si="304"/>
        <v>C245-2</v>
      </c>
      <c r="E4472" t="s">
        <v>4316</v>
      </c>
      <c r="F4472">
        <v>2</v>
      </c>
      <c r="G4472" t="s">
        <v>294</v>
      </c>
    </row>
    <row r="4473" spans="1:7" x14ac:dyDescent="0.25">
      <c r="A4473" t="str">
        <f t="shared" si="301"/>
        <v>C246-1</v>
      </c>
      <c r="B4473" t="str">
        <f t="shared" si="302"/>
        <v>5.0V</v>
      </c>
      <c r="C4473" t="str">
        <f t="shared" si="303"/>
        <v>C246-5.0V</v>
      </c>
      <c r="D4473" t="str">
        <f t="shared" si="304"/>
        <v>C246-1</v>
      </c>
      <c r="E4473" t="s">
        <v>4317</v>
      </c>
      <c r="F4473">
        <v>1</v>
      </c>
      <c r="G4473" t="s">
        <v>371</v>
      </c>
    </row>
    <row r="4474" spans="1:7" x14ac:dyDescent="0.25">
      <c r="A4474" t="str">
        <f t="shared" si="301"/>
        <v>C246-2</v>
      </c>
      <c r="B4474" t="str">
        <f t="shared" si="302"/>
        <v>GND</v>
      </c>
      <c r="C4474" t="str">
        <f t="shared" si="303"/>
        <v>C246-GND</v>
      </c>
      <c r="D4474" t="str">
        <f t="shared" si="304"/>
        <v>C246-2</v>
      </c>
      <c r="E4474" t="s">
        <v>4317</v>
      </c>
      <c r="F4474">
        <v>2</v>
      </c>
      <c r="G4474" t="s">
        <v>294</v>
      </c>
    </row>
    <row r="4475" spans="1:7" x14ac:dyDescent="0.25">
      <c r="A4475" t="str">
        <f t="shared" si="301"/>
        <v>C247-1</v>
      </c>
      <c r="B4475" t="str">
        <f t="shared" si="302"/>
        <v>5.0V</v>
      </c>
      <c r="C4475" t="str">
        <f t="shared" si="303"/>
        <v>C247-5.0V</v>
      </c>
      <c r="D4475" t="str">
        <f t="shared" si="304"/>
        <v>C247-1</v>
      </c>
      <c r="E4475" t="s">
        <v>4318</v>
      </c>
      <c r="F4475">
        <v>1</v>
      </c>
      <c r="G4475" t="s">
        <v>371</v>
      </c>
    </row>
    <row r="4476" spans="1:7" x14ac:dyDescent="0.25">
      <c r="A4476" t="str">
        <f t="shared" si="301"/>
        <v>C247-2</v>
      </c>
      <c r="B4476" t="str">
        <f t="shared" si="302"/>
        <v>GND</v>
      </c>
      <c r="C4476" t="str">
        <f t="shared" si="303"/>
        <v>C247-GND</v>
      </c>
      <c r="D4476" t="str">
        <f t="shared" si="304"/>
        <v>C247-2</v>
      </c>
      <c r="E4476" t="s">
        <v>4318</v>
      </c>
      <c r="F4476">
        <v>2</v>
      </c>
      <c r="G4476" t="s">
        <v>294</v>
      </c>
    </row>
    <row r="4477" spans="1:7" x14ac:dyDescent="0.25">
      <c r="A4477" t="str">
        <f t="shared" si="301"/>
        <v>C248-1</v>
      </c>
      <c r="B4477" t="str">
        <f t="shared" si="302"/>
        <v>DRVCC_0</v>
      </c>
      <c r="C4477" t="str">
        <f t="shared" si="303"/>
        <v>C248-DRVCC_0</v>
      </c>
      <c r="D4477" t="str">
        <f t="shared" si="304"/>
        <v>C248-1</v>
      </c>
      <c r="E4477" t="s">
        <v>4319</v>
      </c>
      <c r="F4477">
        <v>1</v>
      </c>
      <c r="G4477" t="s">
        <v>864</v>
      </c>
    </row>
    <row r="4478" spans="1:7" x14ac:dyDescent="0.25">
      <c r="A4478" t="str">
        <f t="shared" si="301"/>
        <v>C248-2</v>
      </c>
      <c r="B4478" t="str">
        <f t="shared" si="302"/>
        <v>GND</v>
      </c>
      <c r="C4478" t="str">
        <f t="shared" si="303"/>
        <v>C248-GND</v>
      </c>
      <c r="D4478" t="str">
        <f t="shared" si="304"/>
        <v>C248-2</v>
      </c>
      <c r="E4478" t="s">
        <v>4319</v>
      </c>
      <c r="F4478">
        <v>2</v>
      </c>
      <c r="G4478" t="s">
        <v>294</v>
      </c>
    </row>
    <row r="4479" spans="1:7" x14ac:dyDescent="0.25">
      <c r="A4479" t="str">
        <f t="shared" si="301"/>
        <v>C249-1</v>
      </c>
      <c r="B4479" t="str">
        <f t="shared" si="302"/>
        <v>INTVCC_1</v>
      </c>
      <c r="C4479" t="str">
        <f t="shared" si="303"/>
        <v>C249-INTVCC_1</v>
      </c>
      <c r="D4479" t="str">
        <f t="shared" si="304"/>
        <v>C249-1</v>
      </c>
      <c r="E4479" t="s">
        <v>4320</v>
      </c>
      <c r="F4479">
        <v>1</v>
      </c>
      <c r="G4479" t="s">
        <v>1271</v>
      </c>
    </row>
    <row r="4480" spans="1:7" x14ac:dyDescent="0.25">
      <c r="A4480" t="str">
        <f t="shared" si="301"/>
        <v>C249-2</v>
      </c>
      <c r="B4480" t="str">
        <f t="shared" si="302"/>
        <v>GND</v>
      </c>
      <c r="C4480" t="str">
        <f t="shared" si="303"/>
        <v>C249-GND</v>
      </c>
      <c r="D4480" t="str">
        <f t="shared" si="304"/>
        <v>C249-2</v>
      </c>
      <c r="E4480" t="s">
        <v>4320</v>
      </c>
      <c r="F4480">
        <v>2</v>
      </c>
      <c r="G4480" t="s">
        <v>294</v>
      </c>
    </row>
    <row r="4481" spans="1:7" x14ac:dyDescent="0.25">
      <c r="A4481" t="str">
        <f t="shared" si="301"/>
        <v>C250-1</v>
      </c>
      <c r="B4481" t="str">
        <f t="shared" si="302"/>
        <v>NetC250_1</v>
      </c>
      <c r="C4481" t="str">
        <f t="shared" si="303"/>
        <v>C250-NetC250_1</v>
      </c>
      <c r="D4481" t="str">
        <f t="shared" si="304"/>
        <v>C250-1</v>
      </c>
      <c r="E4481" t="s">
        <v>4321</v>
      </c>
      <c r="F4481">
        <v>1</v>
      </c>
      <c r="G4481" t="s">
        <v>1669</v>
      </c>
    </row>
    <row r="4482" spans="1:7" x14ac:dyDescent="0.25">
      <c r="A4482" t="str">
        <f t="shared" si="301"/>
        <v>C250-2</v>
      </c>
      <c r="B4482" t="str">
        <f t="shared" si="302"/>
        <v>GND</v>
      </c>
      <c r="C4482" t="str">
        <f t="shared" si="303"/>
        <v>C250-GND</v>
      </c>
      <c r="D4482" t="str">
        <f t="shared" si="304"/>
        <v>C250-2</v>
      </c>
      <c r="E4482" t="s">
        <v>4321</v>
      </c>
      <c r="F4482">
        <v>2</v>
      </c>
      <c r="G4482" t="s">
        <v>294</v>
      </c>
    </row>
    <row r="4483" spans="1:7" x14ac:dyDescent="0.25">
      <c r="A4483" t="str">
        <f t="shared" si="301"/>
        <v>C251-1</v>
      </c>
      <c r="B4483" t="str">
        <f t="shared" si="302"/>
        <v>3.3V</v>
      </c>
      <c r="C4483" t="str">
        <f t="shared" si="303"/>
        <v>C251-3.3V</v>
      </c>
      <c r="D4483" t="str">
        <f t="shared" si="304"/>
        <v>C251-1</v>
      </c>
      <c r="E4483" t="s">
        <v>4322</v>
      </c>
      <c r="F4483">
        <v>1</v>
      </c>
      <c r="G4483" t="s">
        <v>358</v>
      </c>
    </row>
    <row r="4484" spans="1:7" x14ac:dyDescent="0.25">
      <c r="A4484" t="str">
        <f t="shared" si="301"/>
        <v>C251-2</v>
      </c>
      <c r="B4484" t="str">
        <f t="shared" si="302"/>
        <v>GND</v>
      </c>
      <c r="C4484" t="str">
        <f t="shared" si="303"/>
        <v>C251-GND</v>
      </c>
      <c r="D4484" t="str">
        <f t="shared" si="304"/>
        <v>C251-2</v>
      </c>
      <c r="E4484" t="s">
        <v>4322</v>
      </c>
      <c r="F4484">
        <v>2</v>
      </c>
      <c r="G4484" t="s">
        <v>294</v>
      </c>
    </row>
    <row r="4485" spans="1:7" x14ac:dyDescent="0.25">
      <c r="A4485" t="str">
        <f t="shared" si="301"/>
        <v>C252-1</v>
      </c>
      <c r="B4485" t="str">
        <f t="shared" si="302"/>
        <v>12.0V</v>
      </c>
      <c r="C4485" t="str">
        <f t="shared" si="303"/>
        <v>C252-12.0V</v>
      </c>
      <c r="D4485" t="str">
        <f t="shared" si="304"/>
        <v>C252-1</v>
      </c>
      <c r="E4485" t="s">
        <v>4323</v>
      </c>
      <c r="F4485">
        <v>1</v>
      </c>
      <c r="G4485" t="s">
        <v>325</v>
      </c>
    </row>
    <row r="4486" spans="1:7" x14ac:dyDescent="0.25">
      <c r="A4486" t="str">
        <f t="shared" ref="A4486:A4549" si="305">$E4486&amp;"-"&amp;$F4486</f>
        <v>C252-2</v>
      </c>
      <c r="B4486" t="str">
        <f t="shared" ref="B4486:B4549" si="306">IF(OR(E4486=$A$2,E4486=$B$2,E4486=$C$2,E4486=$D$2),"--",G4486)</f>
        <v>GND</v>
      </c>
      <c r="C4486" t="str">
        <f t="shared" ref="C4486:C4549" si="307">$E4486&amp;"-"&amp;$G4486</f>
        <v>C252-GND</v>
      </c>
      <c r="D4486" t="str">
        <f t="shared" ref="D4486:D4549" si="308">A4486</f>
        <v>C252-2</v>
      </c>
      <c r="E4486" t="s">
        <v>4323</v>
      </c>
      <c r="F4486">
        <v>2</v>
      </c>
      <c r="G4486" t="s">
        <v>294</v>
      </c>
    </row>
    <row r="4487" spans="1:7" x14ac:dyDescent="0.25">
      <c r="A4487" t="str">
        <f t="shared" si="305"/>
        <v>C253-1</v>
      </c>
      <c r="B4487" t="str">
        <f t="shared" si="306"/>
        <v>1.0V</v>
      </c>
      <c r="C4487" t="str">
        <f t="shared" si="307"/>
        <v>C253-1.0V</v>
      </c>
      <c r="D4487" t="str">
        <f t="shared" si="308"/>
        <v>C253-1</v>
      </c>
      <c r="E4487" t="s">
        <v>4324</v>
      </c>
      <c r="F4487">
        <v>1</v>
      </c>
      <c r="G4487" t="s">
        <v>306</v>
      </c>
    </row>
    <row r="4488" spans="1:7" x14ac:dyDescent="0.25">
      <c r="A4488" t="str">
        <f t="shared" si="305"/>
        <v>C253-2</v>
      </c>
      <c r="B4488" t="str">
        <f t="shared" si="306"/>
        <v>GND</v>
      </c>
      <c r="C4488" t="str">
        <f t="shared" si="307"/>
        <v>C253-GND</v>
      </c>
      <c r="D4488" t="str">
        <f t="shared" si="308"/>
        <v>C253-2</v>
      </c>
      <c r="E4488" t="s">
        <v>4324</v>
      </c>
      <c r="F4488">
        <v>2</v>
      </c>
      <c r="G4488" t="s">
        <v>294</v>
      </c>
    </row>
    <row r="4489" spans="1:7" x14ac:dyDescent="0.25">
      <c r="A4489" t="str">
        <f t="shared" si="305"/>
        <v>C254-1</v>
      </c>
      <c r="B4489" t="str">
        <f t="shared" si="306"/>
        <v>1.0V</v>
      </c>
      <c r="C4489" t="str">
        <f t="shared" si="307"/>
        <v>C254-1.0V</v>
      </c>
      <c r="D4489" t="str">
        <f t="shared" si="308"/>
        <v>C254-1</v>
      </c>
      <c r="E4489" t="s">
        <v>4325</v>
      </c>
      <c r="F4489">
        <v>1</v>
      </c>
      <c r="G4489" t="s">
        <v>306</v>
      </c>
    </row>
    <row r="4490" spans="1:7" x14ac:dyDescent="0.25">
      <c r="A4490" t="str">
        <f t="shared" si="305"/>
        <v>C254-2</v>
      </c>
      <c r="B4490" t="str">
        <f t="shared" si="306"/>
        <v>GND</v>
      </c>
      <c r="C4490" t="str">
        <f t="shared" si="307"/>
        <v>C254-GND</v>
      </c>
      <c r="D4490" t="str">
        <f t="shared" si="308"/>
        <v>C254-2</v>
      </c>
      <c r="E4490" t="s">
        <v>4325</v>
      </c>
      <c r="F4490">
        <v>2</v>
      </c>
      <c r="G4490" t="s">
        <v>294</v>
      </c>
    </row>
    <row r="4491" spans="1:7" x14ac:dyDescent="0.25">
      <c r="A4491" t="str">
        <f t="shared" si="305"/>
        <v>C255-1</v>
      </c>
      <c r="B4491" t="str">
        <f t="shared" si="306"/>
        <v>1.0V</v>
      </c>
      <c r="C4491" t="str">
        <f t="shared" si="307"/>
        <v>C255-1.0V</v>
      </c>
      <c r="D4491" t="str">
        <f t="shared" si="308"/>
        <v>C255-1</v>
      </c>
      <c r="E4491" t="s">
        <v>4326</v>
      </c>
      <c r="F4491">
        <v>1</v>
      </c>
      <c r="G4491" t="s">
        <v>306</v>
      </c>
    </row>
    <row r="4492" spans="1:7" x14ac:dyDescent="0.25">
      <c r="A4492" t="str">
        <f t="shared" si="305"/>
        <v>C255-2</v>
      </c>
      <c r="B4492" t="str">
        <f t="shared" si="306"/>
        <v>GND</v>
      </c>
      <c r="C4492" t="str">
        <f t="shared" si="307"/>
        <v>C255-GND</v>
      </c>
      <c r="D4492" t="str">
        <f t="shared" si="308"/>
        <v>C255-2</v>
      </c>
      <c r="E4492" t="s">
        <v>4326</v>
      </c>
      <c r="F4492">
        <v>2</v>
      </c>
      <c r="G4492" t="s">
        <v>294</v>
      </c>
    </row>
    <row r="4493" spans="1:7" x14ac:dyDescent="0.25">
      <c r="A4493" t="str">
        <f t="shared" si="305"/>
        <v>C256-1</v>
      </c>
      <c r="B4493" t="str">
        <f t="shared" si="306"/>
        <v>1.0V</v>
      </c>
      <c r="C4493" t="str">
        <f t="shared" si="307"/>
        <v>C256-1.0V</v>
      </c>
      <c r="D4493" t="str">
        <f t="shared" si="308"/>
        <v>C256-1</v>
      </c>
      <c r="E4493" t="s">
        <v>4327</v>
      </c>
      <c r="F4493">
        <v>1</v>
      </c>
      <c r="G4493" t="s">
        <v>306</v>
      </c>
    </row>
    <row r="4494" spans="1:7" x14ac:dyDescent="0.25">
      <c r="A4494" t="str">
        <f t="shared" si="305"/>
        <v>C256-2</v>
      </c>
      <c r="B4494" t="str">
        <f t="shared" si="306"/>
        <v>GND</v>
      </c>
      <c r="C4494" t="str">
        <f t="shared" si="307"/>
        <v>C256-GND</v>
      </c>
      <c r="D4494" t="str">
        <f t="shared" si="308"/>
        <v>C256-2</v>
      </c>
      <c r="E4494" t="s">
        <v>4327</v>
      </c>
      <c r="F4494">
        <v>2</v>
      </c>
      <c r="G4494" t="s">
        <v>294</v>
      </c>
    </row>
    <row r="4495" spans="1:7" x14ac:dyDescent="0.25">
      <c r="A4495" t="str">
        <f t="shared" si="305"/>
        <v>C257-1</v>
      </c>
      <c r="B4495" t="str">
        <f t="shared" si="306"/>
        <v>1.0V</v>
      </c>
      <c r="C4495" t="str">
        <f t="shared" si="307"/>
        <v>C257-1.0V</v>
      </c>
      <c r="D4495" t="str">
        <f t="shared" si="308"/>
        <v>C257-1</v>
      </c>
      <c r="E4495" t="s">
        <v>4328</v>
      </c>
      <c r="F4495">
        <v>1</v>
      </c>
      <c r="G4495" t="s">
        <v>306</v>
      </c>
    </row>
    <row r="4496" spans="1:7" x14ac:dyDescent="0.25">
      <c r="A4496" t="str">
        <f t="shared" si="305"/>
        <v>C257-2</v>
      </c>
      <c r="B4496" t="str">
        <f t="shared" si="306"/>
        <v>GND</v>
      </c>
      <c r="C4496" t="str">
        <f t="shared" si="307"/>
        <v>C257-GND</v>
      </c>
      <c r="D4496" t="str">
        <f t="shared" si="308"/>
        <v>C257-2</v>
      </c>
      <c r="E4496" t="s">
        <v>4328</v>
      </c>
      <c r="F4496">
        <v>2</v>
      </c>
      <c r="G4496" t="s">
        <v>294</v>
      </c>
    </row>
    <row r="4497" spans="1:7" x14ac:dyDescent="0.25">
      <c r="A4497" t="str">
        <f t="shared" si="305"/>
        <v>C258-1</v>
      </c>
      <c r="B4497" t="str">
        <f t="shared" si="306"/>
        <v>DRVCC_1</v>
      </c>
      <c r="C4497" t="str">
        <f t="shared" si="307"/>
        <v>C258-DRVCC_1</v>
      </c>
      <c r="D4497" t="str">
        <f t="shared" si="308"/>
        <v>C258-1</v>
      </c>
      <c r="E4497" t="s">
        <v>4329</v>
      </c>
      <c r="F4497">
        <v>1</v>
      </c>
      <c r="G4497" t="s">
        <v>867</v>
      </c>
    </row>
    <row r="4498" spans="1:7" x14ac:dyDescent="0.25">
      <c r="A4498" t="str">
        <f t="shared" si="305"/>
        <v>C258-2</v>
      </c>
      <c r="B4498" t="str">
        <f t="shared" si="306"/>
        <v>GND</v>
      </c>
      <c r="C4498" t="str">
        <f t="shared" si="307"/>
        <v>C258-GND</v>
      </c>
      <c r="D4498" t="str">
        <f t="shared" si="308"/>
        <v>C258-2</v>
      </c>
      <c r="E4498" t="s">
        <v>4329</v>
      </c>
      <c r="F4498">
        <v>2</v>
      </c>
      <c r="G4498" t="s">
        <v>294</v>
      </c>
    </row>
    <row r="4499" spans="1:7" x14ac:dyDescent="0.25">
      <c r="A4499" t="str">
        <f t="shared" si="305"/>
        <v>C259-1</v>
      </c>
      <c r="B4499" t="str">
        <f t="shared" si="306"/>
        <v>VIO_CRUVI</v>
      </c>
      <c r="C4499" t="str">
        <f t="shared" si="307"/>
        <v>C259-VIO_CRUVI</v>
      </c>
      <c r="D4499" t="str">
        <f t="shared" si="308"/>
        <v>C259-1</v>
      </c>
      <c r="E4499" t="s">
        <v>4330</v>
      </c>
      <c r="F4499">
        <v>1</v>
      </c>
      <c r="G4499" t="s">
        <v>1877</v>
      </c>
    </row>
    <row r="4500" spans="1:7" x14ac:dyDescent="0.25">
      <c r="A4500" t="str">
        <f t="shared" si="305"/>
        <v>C259-2</v>
      </c>
      <c r="B4500" t="str">
        <f t="shared" si="306"/>
        <v>GND</v>
      </c>
      <c r="C4500" t="str">
        <f t="shared" si="307"/>
        <v>C259-GND</v>
      </c>
      <c r="D4500" t="str">
        <f t="shared" si="308"/>
        <v>C259-2</v>
      </c>
      <c r="E4500" t="s">
        <v>4330</v>
      </c>
      <c r="F4500">
        <v>2</v>
      </c>
      <c r="G4500" t="s">
        <v>294</v>
      </c>
    </row>
    <row r="4501" spans="1:7" x14ac:dyDescent="0.25">
      <c r="A4501" t="str">
        <f t="shared" si="305"/>
        <v>C260-1</v>
      </c>
      <c r="B4501" t="str">
        <f t="shared" si="306"/>
        <v>VIO_CRUVI</v>
      </c>
      <c r="C4501" t="str">
        <f t="shared" si="307"/>
        <v>C260-VIO_CRUVI</v>
      </c>
      <c r="D4501" t="str">
        <f t="shared" si="308"/>
        <v>C260-1</v>
      </c>
      <c r="E4501" t="s">
        <v>4331</v>
      </c>
      <c r="F4501">
        <v>1</v>
      </c>
      <c r="G4501" t="s">
        <v>1877</v>
      </c>
    </row>
    <row r="4502" spans="1:7" x14ac:dyDescent="0.25">
      <c r="A4502" t="str">
        <f t="shared" si="305"/>
        <v>C260-2</v>
      </c>
      <c r="B4502" t="str">
        <f t="shared" si="306"/>
        <v>GND</v>
      </c>
      <c r="C4502" t="str">
        <f t="shared" si="307"/>
        <v>C260-GND</v>
      </c>
      <c r="D4502" t="str">
        <f t="shared" si="308"/>
        <v>C260-2</v>
      </c>
      <c r="E4502" t="s">
        <v>4331</v>
      </c>
      <c r="F4502">
        <v>2</v>
      </c>
      <c r="G4502" t="s">
        <v>294</v>
      </c>
    </row>
    <row r="4503" spans="1:7" x14ac:dyDescent="0.25">
      <c r="A4503" t="str">
        <f t="shared" si="305"/>
        <v>C261-1</v>
      </c>
      <c r="B4503" t="str">
        <f t="shared" si="306"/>
        <v>NetC261_1</v>
      </c>
      <c r="C4503" t="str">
        <f t="shared" si="307"/>
        <v>C261-NetC261_1</v>
      </c>
      <c r="D4503" t="str">
        <f t="shared" si="308"/>
        <v>C261-1</v>
      </c>
      <c r="E4503" t="s">
        <v>4332</v>
      </c>
      <c r="F4503">
        <v>1</v>
      </c>
      <c r="G4503" t="s">
        <v>1671</v>
      </c>
    </row>
    <row r="4504" spans="1:7" x14ac:dyDescent="0.25">
      <c r="A4504" t="str">
        <f t="shared" si="305"/>
        <v>C261-2</v>
      </c>
      <c r="B4504" t="str">
        <f t="shared" si="306"/>
        <v>GND</v>
      </c>
      <c r="C4504" t="str">
        <f t="shared" si="307"/>
        <v>C261-GND</v>
      </c>
      <c r="D4504" t="str">
        <f t="shared" si="308"/>
        <v>C261-2</v>
      </c>
      <c r="E4504" t="s">
        <v>4332</v>
      </c>
      <c r="F4504">
        <v>2</v>
      </c>
      <c r="G4504" t="s">
        <v>294</v>
      </c>
    </row>
    <row r="4505" spans="1:7" x14ac:dyDescent="0.25">
      <c r="A4505" t="str">
        <f t="shared" si="305"/>
        <v>C262-1</v>
      </c>
      <c r="B4505" t="str">
        <f t="shared" si="306"/>
        <v>NetC262_1</v>
      </c>
      <c r="C4505" t="str">
        <f t="shared" si="307"/>
        <v>C262-NetC262_1</v>
      </c>
      <c r="D4505" t="str">
        <f t="shared" si="308"/>
        <v>C262-1</v>
      </c>
      <c r="E4505" t="s">
        <v>4333</v>
      </c>
      <c r="F4505">
        <v>1</v>
      </c>
      <c r="G4505" t="s">
        <v>1673</v>
      </c>
    </row>
    <row r="4506" spans="1:7" x14ac:dyDescent="0.25">
      <c r="A4506" t="str">
        <f t="shared" si="305"/>
        <v>C262-2</v>
      </c>
      <c r="B4506" t="str">
        <f t="shared" si="306"/>
        <v>GND</v>
      </c>
      <c r="C4506" t="str">
        <f t="shared" si="307"/>
        <v>C262-GND</v>
      </c>
      <c r="D4506" t="str">
        <f t="shared" si="308"/>
        <v>C262-2</v>
      </c>
      <c r="E4506" t="s">
        <v>4333</v>
      </c>
      <c r="F4506">
        <v>2</v>
      </c>
      <c r="G4506" t="s">
        <v>294</v>
      </c>
    </row>
    <row r="4507" spans="1:7" x14ac:dyDescent="0.25">
      <c r="A4507" t="str">
        <f t="shared" si="305"/>
        <v>C263-1</v>
      </c>
      <c r="B4507" t="str">
        <f t="shared" si="306"/>
        <v>NetC263_1</v>
      </c>
      <c r="C4507" t="str">
        <f t="shared" si="307"/>
        <v>C263-NetC263_1</v>
      </c>
      <c r="D4507" t="str">
        <f t="shared" si="308"/>
        <v>C263-1</v>
      </c>
      <c r="E4507" t="s">
        <v>4334</v>
      </c>
      <c r="F4507">
        <v>1</v>
      </c>
      <c r="G4507" t="s">
        <v>1675</v>
      </c>
    </row>
    <row r="4508" spans="1:7" x14ac:dyDescent="0.25">
      <c r="A4508" t="str">
        <f t="shared" si="305"/>
        <v>C263-2</v>
      </c>
      <c r="B4508" t="str">
        <f t="shared" si="306"/>
        <v>NetC263_2</v>
      </c>
      <c r="C4508" t="str">
        <f t="shared" si="307"/>
        <v>C263-NetC263_2</v>
      </c>
      <c r="D4508" t="str">
        <f t="shared" si="308"/>
        <v>C263-2</v>
      </c>
      <c r="E4508" t="s">
        <v>4334</v>
      </c>
      <c r="F4508">
        <v>2</v>
      </c>
      <c r="G4508" t="s">
        <v>1677</v>
      </c>
    </row>
    <row r="4509" spans="1:7" x14ac:dyDescent="0.25">
      <c r="A4509" t="str">
        <f t="shared" si="305"/>
        <v>C264-1</v>
      </c>
      <c r="B4509" t="str">
        <f t="shared" si="306"/>
        <v>12.0V</v>
      </c>
      <c r="C4509" t="str">
        <f t="shared" si="307"/>
        <v>C264-12.0V</v>
      </c>
      <c r="D4509" t="str">
        <f t="shared" si="308"/>
        <v>C264-1</v>
      </c>
      <c r="E4509" t="s">
        <v>4335</v>
      </c>
      <c r="F4509">
        <v>1</v>
      </c>
      <c r="G4509" t="s">
        <v>325</v>
      </c>
    </row>
    <row r="4510" spans="1:7" x14ac:dyDescent="0.25">
      <c r="A4510" t="str">
        <f t="shared" si="305"/>
        <v>C264-2</v>
      </c>
      <c r="B4510" t="str">
        <f t="shared" si="306"/>
        <v>GND</v>
      </c>
      <c r="C4510" t="str">
        <f t="shared" si="307"/>
        <v>C264-GND</v>
      </c>
      <c r="D4510" t="str">
        <f t="shared" si="308"/>
        <v>C264-2</v>
      </c>
      <c r="E4510" t="s">
        <v>4335</v>
      </c>
      <c r="F4510">
        <v>2</v>
      </c>
      <c r="G4510" t="s">
        <v>294</v>
      </c>
    </row>
    <row r="4511" spans="1:7" x14ac:dyDescent="0.25">
      <c r="A4511" t="str">
        <f t="shared" si="305"/>
        <v>C265-1</v>
      </c>
      <c r="B4511" t="str">
        <f t="shared" si="306"/>
        <v>12.0V</v>
      </c>
      <c r="C4511" t="str">
        <f t="shared" si="307"/>
        <v>C265-12.0V</v>
      </c>
      <c r="D4511" t="str">
        <f t="shared" si="308"/>
        <v>C265-1</v>
      </c>
      <c r="E4511" t="s">
        <v>4336</v>
      </c>
      <c r="F4511">
        <v>1</v>
      </c>
      <c r="G4511" t="s">
        <v>325</v>
      </c>
    </row>
    <row r="4512" spans="1:7" x14ac:dyDescent="0.25">
      <c r="A4512" t="str">
        <f t="shared" si="305"/>
        <v>C265-2</v>
      </c>
      <c r="B4512" t="str">
        <f t="shared" si="306"/>
        <v>GND</v>
      </c>
      <c r="C4512" t="str">
        <f t="shared" si="307"/>
        <v>C265-GND</v>
      </c>
      <c r="D4512" t="str">
        <f t="shared" si="308"/>
        <v>C265-2</v>
      </c>
      <c r="E4512" t="s">
        <v>4336</v>
      </c>
      <c r="F4512">
        <v>2</v>
      </c>
      <c r="G4512" t="s">
        <v>294</v>
      </c>
    </row>
    <row r="4513" spans="1:7" x14ac:dyDescent="0.25">
      <c r="A4513" t="str">
        <f t="shared" si="305"/>
        <v>C266-1</v>
      </c>
      <c r="B4513" t="str">
        <f t="shared" si="306"/>
        <v>12.0V</v>
      </c>
      <c r="C4513" t="str">
        <f t="shared" si="307"/>
        <v>C266-12.0V</v>
      </c>
      <c r="D4513" t="str">
        <f t="shared" si="308"/>
        <v>C266-1</v>
      </c>
      <c r="E4513" t="s">
        <v>4337</v>
      </c>
      <c r="F4513">
        <v>1</v>
      </c>
      <c r="G4513" t="s">
        <v>325</v>
      </c>
    </row>
    <row r="4514" spans="1:7" x14ac:dyDescent="0.25">
      <c r="A4514" t="str">
        <f t="shared" si="305"/>
        <v>C266-2</v>
      </c>
      <c r="B4514" t="str">
        <f t="shared" si="306"/>
        <v>GND</v>
      </c>
      <c r="C4514" t="str">
        <f t="shared" si="307"/>
        <v>C266-GND</v>
      </c>
      <c r="D4514" t="str">
        <f t="shared" si="308"/>
        <v>C266-2</v>
      </c>
      <c r="E4514" t="s">
        <v>4337</v>
      </c>
      <c r="F4514">
        <v>2</v>
      </c>
      <c r="G4514" t="s">
        <v>294</v>
      </c>
    </row>
    <row r="4515" spans="1:7" x14ac:dyDescent="0.25">
      <c r="A4515" t="str">
        <f t="shared" si="305"/>
        <v>C267-1</v>
      </c>
      <c r="B4515" t="str">
        <f t="shared" si="306"/>
        <v>1.2V</v>
      </c>
      <c r="C4515" t="str">
        <f t="shared" si="307"/>
        <v>C267-1.2V</v>
      </c>
      <c r="D4515" t="str">
        <f t="shared" si="308"/>
        <v>C267-1</v>
      </c>
      <c r="E4515" t="s">
        <v>4338</v>
      </c>
      <c r="F4515">
        <v>1</v>
      </c>
      <c r="G4515" t="s">
        <v>312</v>
      </c>
    </row>
    <row r="4516" spans="1:7" x14ac:dyDescent="0.25">
      <c r="A4516" t="str">
        <f t="shared" si="305"/>
        <v>C267-2</v>
      </c>
      <c r="B4516" t="str">
        <f t="shared" si="306"/>
        <v>GND</v>
      </c>
      <c r="C4516" t="str">
        <f t="shared" si="307"/>
        <v>C267-GND</v>
      </c>
      <c r="D4516" t="str">
        <f t="shared" si="308"/>
        <v>C267-2</v>
      </c>
      <c r="E4516" t="s">
        <v>4338</v>
      </c>
      <c r="F4516">
        <v>2</v>
      </c>
      <c r="G4516" t="s">
        <v>294</v>
      </c>
    </row>
    <row r="4517" spans="1:7" x14ac:dyDescent="0.25">
      <c r="A4517" t="str">
        <f t="shared" si="305"/>
        <v>C268-1</v>
      </c>
      <c r="B4517" t="str">
        <f t="shared" si="306"/>
        <v>1.2V</v>
      </c>
      <c r="C4517" t="str">
        <f t="shared" si="307"/>
        <v>C268-1.2V</v>
      </c>
      <c r="D4517" t="str">
        <f t="shared" si="308"/>
        <v>C268-1</v>
      </c>
      <c r="E4517" t="s">
        <v>4339</v>
      </c>
      <c r="F4517">
        <v>1</v>
      </c>
      <c r="G4517" t="s">
        <v>312</v>
      </c>
    </row>
    <row r="4518" spans="1:7" x14ac:dyDescent="0.25">
      <c r="A4518" t="str">
        <f t="shared" si="305"/>
        <v>C268-2</v>
      </c>
      <c r="B4518" t="str">
        <f t="shared" si="306"/>
        <v>GND</v>
      </c>
      <c r="C4518" t="str">
        <f t="shared" si="307"/>
        <v>C268-GND</v>
      </c>
      <c r="D4518" t="str">
        <f t="shared" si="308"/>
        <v>C268-2</v>
      </c>
      <c r="E4518" t="s">
        <v>4339</v>
      </c>
      <c r="F4518">
        <v>2</v>
      </c>
      <c r="G4518" t="s">
        <v>294</v>
      </c>
    </row>
    <row r="4519" spans="1:7" x14ac:dyDescent="0.25">
      <c r="A4519" t="str">
        <f t="shared" si="305"/>
        <v>C269-1</v>
      </c>
      <c r="B4519" t="str">
        <f t="shared" si="306"/>
        <v>1.2V</v>
      </c>
      <c r="C4519" t="str">
        <f t="shared" si="307"/>
        <v>C269-1.2V</v>
      </c>
      <c r="D4519" t="str">
        <f t="shared" si="308"/>
        <v>C269-1</v>
      </c>
      <c r="E4519" t="s">
        <v>4340</v>
      </c>
      <c r="F4519">
        <v>1</v>
      </c>
      <c r="G4519" t="s">
        <v>312</v>
      </c>
    </row>
    <row r="4520" spans="1:7" x14ac:dyDescent="0.25">
      <c r="A4520" t="str">
        <f t="shared" si="305"/>
        <v>C269-2</v>
      </c>
      <c r="B4520" t="str">
        <f t="shared" si="306"/>
        <v>GND</v>
      </c>
      <c r="C4520" t="str">
        <f t="shared" si="307"/>
        <v>C269-GND</v>
      </c>
      <c r="D4520" t="str">
        <f t="shared" si="308"/>
        <v>C269-2</v>
      </c>
      <c r="E4520" t="s">
        <v>4340</v>
      </c>
      <c r="F4520">
        <v>2</v>
      </c>
      <c r="G4520" t="s">
        <v>294</v>
      </c>
    </row>
    <row r="4521" spans="1:7" x14ac:dyDescent="0.25">
      <c r="A4521" t="str">
        <f t="shared" si="305"/>
        <v>C270-1</v>
      </c>
      <c r="B4521" t="str">
        <f t="shared" si="306"/>
        <v>1.2V</v>
      </c>
      <c r="C4521" t="str">
        <f t="shared" si="307"/>
        <v>C270-1.2V</v>
      </c>
      <c r="D4521" t="str">
        <f t="shared" si="308"/>
        <v>C270-1</v>
      </c>
      <c r="E4521" t="s">
        <v>4341</v>
      </c>
      <c r="F4521">
        <v>1</v>
      </c>
      <c r="G4521" t="s">
        <v>312</v>
      </c>
    </row>
    <row r="4522" spans="1:7" x14ac:dyDescent="0.25">
      <c r="A4522" t="str">
        <f t="shared" si="305"/>
        <v>C270-2</v>
      </c>
      <c r="B4522" t="str">
        <f t="shared" si="306"/>
        <v>GND</v>
      </c>
      <c r="C4522" t="str">
        <f t="shared" si="307"/>
        <v>C270-GND</v>
      </c>
      <c r="D4522" t="str">
        <f t="shared" si="308"/>
        <v>C270-2</v>
      </c>
      <c r="E4522" t="s">
        <v>4341</v>
      </c>
      <c r="F4522">
        <v>2</v>
      </c>
      <c r="G4522" t="s">
        <v>294</v>
      </c>
    </row>
    <row r="4523" spans="1:7" x14ac:dyDescent="0.25">
      <c r="A4523" t="str">
        <f t="shared" si="305"/>
        <v>C271-1</v>
      </c>
      <c r="B4523" t="str">
        <f t="shared" si="306"/>
        <v>1.2V</v>
      </c>
      <c r="C4523" t="str">
        <f t="shared" si="307"/>
        <v>C271-1.2V</v>
      </c>
      <c r="D4523" t="str">
        <f t="shared" si="308"/>
        <v>C271-1</v>
      </c>
      <c r="E4523" t="s">
        <v>4342</v>
      </c>
      <c r="F4523">
        <v>1</v>
      </c>
      <c r="G4523" t="s">
        <v>312</v>
      </c>
    </row>
    <row r="4524" spans="1:7" x14ac:dyDescent="0.25">
      <c r="A4524" t="str">
        <f t="shared" si="305"/>
        <v>C271-2</v>
      </c>
      <c r="B4524" t="str">
        <f t="shared" si="306"/>
        <v>GND</v>
      </c>
      <c r="C4524" t="str">
        <f t="shared" si="307"/>
        <v>C271-GND</v>
      </c>
      <c r="D4524" t="str">
        <f t="shared" si="308"/>
        <v>C271-2</v>
      </c>
      <c r="E4524" t="s">
        <v>4342</v>
      </c>
      <c r="F4524">
        <v>2</v>
      </c>
      <c r="G4524" t="s">
        <v>294</v>
      </c>
    </row>
    <row r="4525" spans="1:7" x14ac:dyDescent="0.25">
      <c r="A4525" t="str">
        <f t="shared" si="305"/>
        <v>C272-1</v>
      </c>
      <c r="B4525" t="str">
        <f t="shared" si="306"/>
        <v>NetC272_1</v>
      </c>
      <c r="C4525" t="str">
        <f t="shared" si="307"/>
        <v>C272-NetC272_1</v>
      </c>
      <c r="D4525" t="str">
        <f t="shared" si="308"/>
        <v>C272-1</v>
      </c>
      <c r="E4525" t="s">
        <v>4343</v>
      </c>
      <c r="F4525">
        <v>1</v>
      </c>
      <c r="G4525" t="s">
        <v>1679</v>
      </c>
    </row>
    <row r="4526" spans="1:7" x14ac:dyDescent="0.25">
      <c r="A4526" t="str">
        <f t="shared" si="305"/>
        <v>C272-2</v>
      </c>
      <c r="B4526" t="str">
        <f t="shared" si="306"/>
        <v>NetC272_2</v>
      </c>
      <c r="C4526" t="str">
        <f t="shared" si="307"/>
        <v>C272-NetC272_2</v>
      </c>
      <c r="D4526" t="str">
        <f t="shared" si="308"/>
        <v>C272-2</v>
      </c>
      <c r="E4526" t="s">
        <v>4343</v>
      </c>
      <c r="F4526">
        <v>2</v>
      </c>
      <c r="G4526" t="s">
        <v>1681</v>
      </c>
    </row>
    <row r="4527" spans="1:7" x14ac:dyDescent="0.25">
      <c r="A4527" t="str">
        <f t="shared" si="305"/>
        <v>C273-1</v>
      </c>
      <c r="B4527" t="str">
        <f t="shared" si="306"/>
        <v>12.0V</v>
      </c>
      <c r="C4527" t="str">
        <f t="shared" si="307"/>
        <v>C273-12.0V</v>
      </c>
      <c r="D4527" t="str">
        <f t="shared" si="308"/>
        <v>C273-1</v>
      </c>
      <c r="E4527" t="s">
        <v>4344</v>
      </c>
      <c r="F4527">
        <v>1</v>
      </c>
      <c r="G4527" t="s">
        <v>325</v>
      </c>
    </row>
    <row r="4528" spans="1:7" x14ac:dyDescent="0.25">
      <c r="A4528" t="str">
        <f t="shared" si="305"/>
        <v>C273-2</v>
      </c>
      <c r="B4528" t="str">
        <f t="shared" si="306"/>
        <v>GND</v>
      </c>
      <c r="C4528" t="str">
        <f t="shared" si="307"/>
        <v>C273-GND</v>
      </c>
      <c r="D4528" t="str">
        <f t="shared" si="308"/>
        <v>C273-2</v>
      </c>
      <c r="E4528" t="s">
        <v>4344</v>
      </c>
      <c r="F4528">
        <v>2</v>
      </c>
      <c r="G4528" t="s">
        <v>294</v>
      </c>
    </row>
    <row r="4529" spans="1:7" x14ac:dyDescent="0.25">
      <c r="A4529" t="str">
        <f t="shared" si="305"/>
        <v>C274-1</v>
      </c>
      <c r="B4529" t="str">
        <f t="shared" si="306"/>
        <v>12.0V</v>
      </c>
      <c r="C4529" t="str">
        <f t="shared" si="307"/>
        <v>C274-12.0V</v>
      </c>
      <c r="D4529" t="str">
        <f t="shared" si="308"/>
        <v>C274-1</v>
      </c>
      <c r="E4529" t="s">
        <v>4345</v>
      </c>
      <c r="F4529">
        <v>1</v>
      </c>
      <c r="G4529" t="s">
        <v>325</v>
      </c>
    </row>
    <row r="4530" spans="1:7" x14ac:dyDescent="0.25">
      <c r="A4530" t="str">
        <f t="shared" si="305"/>
        <v>C274-2</v>
      </c>
      <c r="B4530" t="str">
        <f t="shared" si="306"/>
        <v>GND</v>
      </c>
      <c r="C4530" t="str">
        <f t="shared" si="307"/>
        <v>C274-GND</v>
      </c>
      <c r="D4530" t="str">
        <f t="shared" si="308"/>
        <v>C274-2</v>
      </c>
      <c r="E4530" t="s">
        <v>4345</v>
      </c>
      <c r="F4530">
        <v>2</v>
      </c>
      <c r="G4530" t="s">
        <v>294</v>
      </c>
    </row>
    <row r="4531" spans="1:7" x14ac:dyDescent="0.25">
      <c r="A4531" t="str">
        <f t="shared" si="305"/>
        <v>C275-1</v>
      </c>
      <c r="B4531" t="str">
        <f t="shared" si="306"/>
        <v>12.0V</v>
      </c>
      <c r="C4531" t="str">
        <f t="shared" si="307"/>
        <v>C275-12.0V</v>
      </c>
      <c r="D4531" t="str">
        <f t="shared" si="308"/>
        <v>C275-1</v>
      </c>
      <c r="E4531" t="s">
        <v>4346</v>
      </c>
      <c r="F4531">
        <v>1</v>
      </c>
      <c r="G4531" t="s">
        <v>325</v>
      </c>
    </row>
    <row r="4532" spans="1:7" x14ac:dyDescent="0.25">
      <c r="A4532" t="str">
        <f t="shared" si="305"/>
        <v>C275-2</v>
      </c>
      <c r="B4532" t="str">
        <f t="shared" si="306"/>
        <v>GND</v>
      </c>
      <c r="C4532" t="str">
        <f t="shared" si="307"/>
        <v>C275-GND</v>
      </c>
      <c r="D4532" t="str">
        <f t="shared" si="308"/>
        <v>C275-2</v>
      </c>
      <c r="E4532" t="s">
        <v>4346</v>
      </c>
      <c r="F4532">
        <v>2</v>
      </c>
      <c r="G4532" t="s">
        <v>294</v>
      </c>
    </row>
    <row r="4533" spans="1:7" x14ac:dyDescent="0.25">
      <c r="A4533" t="str">
        <f t="shared" si="305"/>
        <v>C276-1</v>
      </c>
      <c r="B4533" t="str">
        <f t="shared" si="306"/>
        <v>1.8V</v>
      </c>
      <c r="C4533" t="str">
        <f t="shared" si="307"/>
        <v>C276-1.8V</v>
      </c>
      <c r="D4533" t="str">
        <f t="shared" si="308"/>
        <v>C276-1</v>
      </c>
      <c r="E4533" t="s">
        <v>4347</v>
      </c>
      <c r="F4533">
        <v>1</v>
      </c>
      <c r="G4533" t="s">
        <v>317</v>
      </c>
    </row>
    <row r="4534" spans="1:7" x14ac:dyDescent="0.25">
      <c r="A4534" t="str">
        <f t="shared" si="305"/>
        <v>C276-2</v>
      </c>
      <c r="B4534" t="str">
        <f t="shared" si="306"/>
        <v>GND</v>
      </c>
      <c r="C4534" t="str">
        <f t="shared" si="307"/>
        <v>C276-GND</v>
      </c>
      <c r="D4534" t="str">
        <f t="shared" si="308"/>
        <v>C276-2</v>
      </c>
      <c r="E4534" t="s">
        <v>4347</v>
      </c>
      <c r="F4534">
        <v>2</v>
      </c>
      <c r="G4534" t="s">
        <v>294</v>
      </c>
    </row>
    <row r="4535" spans="1:7" x14ac:dyDescent="0.25">
      <c r="A4535" t="str">
        <f t="shared" si="305"/>
        <v>C277-1</v>
      </c>
      <c r="B4535" t="str">
        <f t="shared" si="306"/>
        <v>1.8V</v>
      </c>
      <c r="C4535" t="str">
        <f t="shared" si="307"/>
        <v>C277-1.8V</v>
      </c>
      <c r="D4535" t="str">
        <f t="shared" si="308"/>
        <v>C277-1</v>
      </c>
      <c r="E4535" t="s">
        <v>4348</v>
      </c>
      <c r="F4535">
        <v>1</v>
      </c>
      <c r="G4535" t="s">
        <v>317</v>
      </c>
    </row>
    <row r="4536" spans="1:7" x14ac:dyDescent="0.25">
      <c r="A4536" t="str">
        <f t="shared" si="305"/>
        <v>C277-2</v>
      </c>
      <c r="B4536" t="str">
        <f t="shared" si="306"/>
        <v>GND</v>
      </c>
      <c r="C4536" t="str">
        <f t="shared" si="307"/>
        <v>C277-GND</v>
      </c>
      <c r="D4536" t="str">
        <f t="shared" si="308"/>
        <v>C277-2</v>
      </c>
      <c r="E4536" t="s">
        <v>4348</v>
      </c>
      <c r="F4536">
        <v>2</v>
      </c>
      <c r="G4536" t="s">
        <v>294</v>
      </c>
    </row>
    <row r="4537" spans="1:7" x14ac:dyDescent="0.25">
      <c r="A4537" t="str">
        <f t="shared" si="305"/>
        <v>C278-1</v>
      </c>
      <c r="B4537" t="str">
        <f t="shared" si="306"/>
        <v>1.8V</v>
      </c>
      <c r="C4537" t="str">
        <f t="shared" si="307"/>
        <v>C278-1.8V</v>
      </c>
      <c r="D4537" t="str">
        <f t="shared" si="308"/>
        <v>C278-1</v>
      </c>
      <c r="E4537" t="s">
        <v>4349</v>
      </c>
      <c r="F4537">
        <v>1</v>
      </c>
      <c r="G4537" t="s">
        <v>317</v>
      </c>
    </row>
    <row r="4538" spans="1:7" x14ac:dyDescent="0.25">
      <c r="A4538" t="str">
        <f t="shared" si="305"/>
        <v>C278-2</v>
      </c>
      <c r="B4538" t="str">
        <f t="shared" si="306"/>
        <v>GND</v>
      </c>
      <c r="C4538" t="str">
        <f t="shared" si="307"/>
        <v>C278-GND</v>
      </c>
      <c r="D4538" t="str">
        <f t="shared" si="308"/>
        <v>C278-2</v>
      </c>
      <c r="E4538" t="s">
        <v>4349</v>
      </c>
      <c r="F4538">
        <v>2</v>
      </c>
      <c r="G4538" t="s">
        <v>294</v>
      </c>
    </row>
    <row r="4539" spans="1:7" x14ac:dyDescent="0.25">
      <c r="A4539" t="str">
        <f t="shared" si="305"/>
        <v>C279-1</v>
      </c>
      <c r="B4539" t="str">
        <f t="shared" si="306"/>
        <v>1.8V</v>
      </c>
      <c r="C4539" t="str">
        <f t="shared" si="307"/>
        <v>C279-1.8V</v>
      </c>
      <c r="D4539" t="str">
        <f t="shared" si="308"/>
        <v>C279-1</v>
      </c>
      <c r="E4539" t="s">
        <v>4350</v>
      </c>
      <c r="F4539">
        <v>1</v>
      </c>
      <c r="G4539" t="s">
        <v>317</v>
      </c>
    </row>
    <row r="4540" spans="1:7" x14ac:dyDescent="0.25">
      <c r="A4540" t="str">
        <f t="shared" si="305"/>
        <v>C279-2</v>
      </c>
      <c r="B4540" t="str">
        <f t="shared" si="306"/>
        <v>GND</v>
      </c>
      <c r="C4540" t="str">
        <f t="shared" si="307"/>
        <v>C279-GND</v>
      </c>
      <c r="D4540" t="str">
        <f t="shared" si="308"/>
        <v>C279-2</v>
      </c>
      <c r="E4540" t="s">
        <v>4350</v>
      </c>
      <c r="F4540">
        <v>2</v>
      </c>
      <c r="G4540" t="s">
        <v>294</v>
      </c>
    </row>
    <row r="4541" spans="1:7" x14ac:dyDescent="0.25">
      <c r="A4541" t="str">
        <f t="shared" si="305"/>
        <v>C280-1</v>
      </c>
      <c r="B4541" t="str">
        <f t="shared" si="306"/>
        <v>1.8V</v>
      </c>
      <c r="C4541" t="str">
        <f t="shared" si="307"/>
        <v>C280-1.8V</v>
      </c>
      <c r="D4541" t="str">
        <f t="shared" si="308"/>
        <v>C280-1</v>
      </c>
      <c r="E4541" t="s">
        <v>4351</v>
      </c>
      <c r="F4541">
        <v>1</v>
      </c>
      <c r="G4541" t="s">
        <v>317</v>
      </c>
    </row>
    <row r="4542" spans="1:7" x14ac:dyDescent="0.25">
      <c r="A4542" t="str">
        <f t="shared" si="305"/>
        <v>C280-2</v>
      </c>
      <c r="B4542" t="str">
        <f t="shared" si="306"/>
        <v>GND</v>
      </c>
      <c r="C4542" t="str">
        <f t="shared" si="307"/>
        <v>C280-GND</v>
      </c>
      <c r="D4542" t="str">
        <f t="shared" si="308"/>
        <v>C280-2</v>
      </c>
      <c r="E4542" t="s">
        <v>4351</v>
      </c>
      <c r="F4542">
        <v>2</v>
      </c>
      <c r="G4542" t="s">
        <v>294</v>
      </c>
    </row>
    <row r="4543" spans="1:7" x14ac:dyDescent="0.25">
      <c r="A4543" t="str">
        <f t="shared" si="305"/>
        <v>C281-1</v>
      </c>
      <c r="B4543" t="str">
        <f t="shared" si="306"/>
        <v>DRVCC_3</v>
      </c>
      <c r="C4543" t="str">
        <f t="shared" si="307"/>
        <v>C281-DRVCC_3</v>
      </c>
      <c r="D4543" t="str">
        <f t="shared" si="308"/>
        <v>C281-1</v>
      </c>
      <c r="E4543" t="s">
        <v>4352</v>
      </c>
      <c r="F4543">
        <v>1</v>
      </c>
      <c r="G4543" t="s">
        <v>870</v>
      </c>
    </row>
    <row r="4544" spans="1:7" x14ac:dyDescent="0.25">
      <c r="A4544" t="str">
        <f t="shared" si="305"/>
        <v>C281-2</v>
      </c>
      <c r="B4544" t="str">
        <f t="shared" si="306"/>
        <v>GND</v>
      </c>
      <c r="C4544" t="str">
        <f t="shared" si="307"/>
        <v>C281-GND</v>
      </c>
      <c r="D4544" t="str">
        <f t="shared" si="308"/>
        <v>C281-2</v>
      </c>
      <c r="E4544" t="s">
        <v>4352</v>
      </c>
      <c r="F4544">
        <v>2</v>
      </c>
      <c r="G4544" t="s">
        <v>294</v>
      </c>
    </row>
    <row r="4545" spans="1:7" x14ac:dyDescent="0.25">
      <c r="A4545" t="str">
        <f t="shared" si="305"/>
        <v>C282-1</v>
      </c>
      <c r="B4545" t="str">
        <f t="shared" si="306"/>
        <v>INTVCC_3</v>
      </c>
      <c r="C4545" t="str">
        <f t="shared" si="307"/>
        <v>C282-INTVCC_3</v>
      </c>
      <c r="D4545" t="str">
        <f t="shared" si="308"/>
        <v>C282-1</v>
      </c>
      <c r="E4545" t="s">
        <v>4353</v>
      </c>
      <c r="F4545">
        <v>1</v>
      </c>
      <c r="G4545" t="s">
        <v>1277</v>
      </c>
    </row>
    <row r="4546" spans="1:7" x14ac:dyDescent="0.25">
      <c r="A4546" t="str">
        <f t="shared" si="305"/>
        <v>C282-2</v>
      </c>
      <c r="B4546" t="str">
        <f t="shared" si="306"/>
        <v>GND</v>
      </c>
      <c r="C4546" t="str">
        <f t="shared" si="307"/>
        <v>C282-GND</v>
      </c>
      <c r="D4546" t="str">
        <f t="shared" si="308"/>
        <v>C282-2</v>
      </c>
      <c r="E4546" t="s">
        <v>4353</v>
      </c>
      <c r="F4546">
        <v>2</v>
      </c>
      <c r="G4546" t="s">
        <v>294</v>
      </c>
    </row>
    <row r="4547" spans="1:7" x14ac:dyDescent="0.25">
      <c r="A4547" t="str">
        <f t="shared" si="305"/>
        <v>C283-1</v>
      </c>
      <c r="B4547" t="str">
        <f t="shared" si="306"/>
        <v>NetC283_1</v>
      </c>
      <c r="C4547" t="str">
        <f t="shared" si="307"/>
        <v>C283-NetC283_1</v>
      </c>
      <c r="D4547" t="str">
        <f t="shared" si="308"/>
        <v>C283-1</v>
      </c>
      <c r="E4547" t="s">
        <v>4354</v>
      </c>
      <c r="F4547">
        <v>1</v>
      </c>
      <c r="G4547" t="s">
        <v>1683</v>
      </c>
    </row>
    <row r="4548" spans="1:7" x14ac:dyDescent="0.25">
      <c r="A4548" t="str">
        <f t="shared" si="305"/>
        <v>C283-2</v>
      </c>
      <c r="B4548" t="str">
        <f t="shared" si="306"/>
        <v>GND</v>
      </c>
      <c r="C4548" t="str">
        <f t="shared" si="307"/>
        <v>C283-GND</v>
      </c>
      <c r="D4548" t="str">
        <f t="shared" si="308"/>
        <v>C283-2</v>
      </c>
      <c r="E4548" t="s">
        <v>4354</v>
      </c>
      <c r="F4548">
        <v>2</v>
      </c>
      <c r="G4548" t="s">
        <v>294</v>
      </c>
    </row>
    <row r="4549" spans="1:7" x14ac:dyDescent="0.25">
      <c r="A4549" t="str">
        <f t="shared" si="305"/>
        <v>C284-1</v>
      </c>
      <c r="B4549" t="str">
        <f t="shared" si="306"/>
        <v>0.9V_ETH</v>
      </c>
      <c r="C4549" t="str">
        <f t="shared" si="307"/>
        <v>C284-0.9V_ETH</v>
      </c>
      <c r="D4549" t="str">
        <f t="shared" si="308"/>
        <v>C284-1</v>
      </c>
      <c r="E4549" t="s">
        <v>4355</v>
      </c>
      <c r="F4549">
        <v>1</v>
      </c>
      <c r="G4549" t="s">
        <v>298</v>
      </c>
    </row>
    <row r="4550" spans="1:7" x14ac:dyDescent="0.25">
      <c r="A4550" t="str">
        <f t="shared" ref="A4550:A4613" si="309">$E4550&amp;"-"&amp;$F4550</f>
        <v>C284-2</v>
      </c>
      <c r="B4550" t="str">
        <f t="shared" ref="B4550:B4613" si="310">IF(OR(E4550=$A$2,E4550=$B$2,E4550=$C$2,E4550=$D$2),"--",G4550)</f>
        <v>GND</v>
      </c>
      <c r="C4550" t="str">
        <f t="shared" ref="C4550:C4613" si="311">$E4550&amp;"-"&amp;$G4550</f>
        <v>C284-GND</v>
      </c>
      <c r="D4550" t="str">
        <f t="shared" ref="D4550:D4613" si="312">A4550</f>
        <v>C284-2</v>
      </c>
      <c r="E4550" t="s">
        <v>4355</v>
      </c>
      <c r="F4550">
        <v>2</v>
      </c>
      <c r="G4550" t="s">
        <v>294</v>
      </c>
    </row>
    <row r="4551" spans="1:7" x14ac:dyDescent="0.25">
      <c r="A4551" t="str">
        <f t="shared" si="309"/>
        <v>C285-1</v>
      </c>
      <c r="B4551" t="str">
        <f t="shared" si="310"/>
        <v>NetC285_1</v>
      </c>
      <c r="C4551" t="str">
        <f t="shared" si="311"/>
        <v>C285-NetC285_1</v>
      </c>
      <c r="D4551" t="str">
        <f t="shared" si="312"/>
        <v>C285-1</v>
      </c>
      <c r="E4551" t="s">
        <v>4356</v>
      </c>
      <c r="F4551">
        <v>1</v>
      </c>
      <c r="G4551" t="s">
        <v>1685</v>
      </c>
    </row>
    <row r="4552" spans="1:7" x14ac:dyDescent="0.25">
      <c r="A4552" t="str">
        <f t="shared" si="309"/>
        <v>C285-2</v>
      </c>
      <c r="B4552" t="str">
        <f t="shared" si="310"/>
        <v>GND</v>
      </c>
      <c r="C4552" t="str">
        <f t="shared" si="311"/>
        <v>C285-GND</v>
      </c>
      <c r="D4552" t="str">
        <f t="shared" si="312"/>
        <v>C285-2</v>
      </c>
      <c r="E4552" t="s">
        <v>4356</v>
      </c>
      <c r="F4552">
        <v>2</v>
      </c>
      <c r="G4552" t="s">
        <v>294</v>
      </c>
    </row>
    <row r="4553" spans="1:7" x14ac:dyDescent="0.25">
      <c r="A4553" t="str">
        <f t="shared" si="309"/>
        <v>C286-1</v>
      </c>
      <c r="B4553" t="str">
        <f t="shared" si="310"/>
        <v>NetC9_1</v>
      </c>
      <c r="C4553" t="str">
        <f t="shared" si="311"/>
        <v>C286-NetC9_1</v>
      </c>
      <c r="D4553" t="str">
        <f t="shared" si="312"/>
        <v>C286-1</v>
      </c>
      <c r="E4553" t="s">
        <v>4357</v>
      </c>
      <c r="F4553">
        <v>1</v>
      </c>
      <c r="G4553" t="s">
        <v>1767</v>
      </c>
    </row>
    <row r="4554" spans="1:7" x14ac:dyDescent="0.25">
      <c r="A4554" t="str">
        <f t="shared" si="309"/>
        <v>C286-2</v>
      </c>
      <c r="B4554" t="str">
        <f t="shared" si="310"/>
        <v>GND</v>
      </c>
      <c r="C4554" t="str">
        <f t="shared" si="311"/>
        <v>C286-GND</v>
      </c>
      <c r="D4554" t="str">
        <f t="shared" si="312"/>
        <v>C286-2</v>
      </c>
      <c r="E4554" t="s">
        <v>4357</v>
      </c>
      <c r="F4554">
        <v>2</v>
      </c>
      <c r="G4554" t="s">
        <v>294</v>
      </c>
    </row>
    <row r="4555" spans="1:7" x14ac:dyDescent="0.25">
      <c r="A4555" t="str">
        <f t="shared" si="309"/>
        <v>C287-1</v>
      </c>
      <c r="B4555" t="str">
        <f t="shared" si="310"/>
        <v>NetC287_1</v>
      </c>
      <c r="C4555" t="str">
        <f t="shared" si="311"/>
        <v>C287-NetC287_1</v>
      </c>
      <c r="D4555" t="str">
        <f t="shared" si="312"/>
        <v>C287-1</v>
      </c>
      <c r="E4555" t="s">
        <v>4358</v>
      </c>
      <c r="F4555">
        <v>1</v>
      </c>
      <c r="G4555" t="s">
        <v>1687</v>
      </c>
    </row>
    <row r="4556" spans="1:7" x14ac:dyDescent="0.25">
      <c r="A4556" t="str">
        <f t="shared" si="309"/>
        <v>C287-2</v>
      </c>
      <c r="B4556" t="str">
        <f t="shared" si="310"/>
        <v>GND</v>
      </c>
      <c r="C4556" t="str">
        <f t="shared" si="311"/>
        <v>C287-GND</v>
      </c>
      <c r="D4556" t="str">
        <f t="shared" si="312"/>
        <v>C287-2</v>
      </c>
      <c r="E4556" t="s">
        <v>4358</v>
      </c>
      <c r="F4556">
        <v>2</v>
      </c>
      <c r="G4556" t="s">
        <v>294</v>
      </c>
    </row>
    <row r="4557" spans="1:7" x14ac:dyDescent="0.25">
      <c r="A4557" t="str">
        <f t="shared" si="309"/>
        <v>C288-1</v>
      </c>
      <c r="B4557" t="str">
        <f t="shared" si="310"/>
        <v>NetC288_1</v>
      </c>
      <c r="C4557" t="str">
        <f t="shared" si="311"/>
        <v>C288-NetC288_1</v>
      </c>
      <c r="D4557" t="str">
        <f t="shared" si="312"/>
        <v>C288-1</v>
      </c>
      <c r="E4557" t="s">
        <v>4359</v>
      </c>
      <c r="F4557">
        <v>1</v>
      </c>
      <c r="G4557" t="s">
        <v>1689</v>
      </c>
    </row>
    <row r="4558" spans="1:7" x14ac:dyDescent="0.25">
      <c r="A4558" t="str">
        <f t="shared" si="309"/>
        <v>C288-2</v>
      </c>
      <c r="B4558" t="str">
        <f t="shared" si="310"/>
        <v>GND</v>
      </c>
      <c r="C4558" t="str">
        <f t="shared" si="311"/>
        <v>C288-GND</v>
      </c>
      <c r="D4558" t="str">
        <f t="shared" si="312"/>
        <v>C288-2</v>
      </c>
      <c r="E4558" t="s">
        <v>4359</v>
      </c>
      <c r="F4558">
        <v>2</v>
      </c>
      <c r="G4558" t="s">
        <v>294</v>
      </c>
    </row>
    <row r="4559" spans="1:7" x14ac:dyDescent="0.25">
      <c r="A4559" t="str">
        <f t="shared" si="309"/>
        <v>C289-1</v>
      </c>
      <c r="B4559" t="str">
        <f t="shared" si="310"/>
        <v>NetC289_1</v>
      </c>
      <c r="C4559" t="str">
        <f t="shared" si="311"/>
        <v>C289-NetC289_1</v>
      </c>
      <c r="D4559" t="str">
        <f t="shared" si="312"/>
        <v>C289-1</v>
      </c>
      <c r="E4559" t="s">
        <v>4360</v>
      </c>
      <c r="F4559">
        <v>1</v>
      </c>
      <c r="G4559" t="s">
        <v>1691</v>
      </c>
    </row>
    <row r="4560" spans="1:7" x14ac:dyDescent="0.25">
      <c r="A4560" t="str">
        <f t="shared" si="309"/>
        <v>C289-2</v>
      </c>
      <c r="B4560" t="str">
        <f t="shared" si="310"/>
        <v>NetC289_2</v>
      </c>
      <c r="C4560" t="str">
        <f t="shared" si="311"/>
        <v>C289-NetC289_2</v>
      </c>
      <c r="D4560" t="str">
        <f t="shared" si="312"/>
        <v>C289-2</v>
      </c>
      <c r="E4560" t="s">
        <v>4360</v>
      </c>
      <c r="F4560">
        <v>2</v>
      </c>
      <c r="G4560" t="s">
        <v>1693</v>
      </c>
    </row>
    <row r="4561" spans="1:7" x14ac:dyDescent="0.25">
      <c r="A4561" t="str">
        <f t="shared" si="309"/>
        <v>C290-1</v>
      </c>
      <c r="B4561" t="str">
        <f t="shared" si="310"/>
        <v>12.0V</v>
      </c>
      <c r="C4561" t="str">
        <f t="shared" si="311"/>
        <v>C290-12.0V</v>
      </c>
      <c r="D4561" t="str">
        <f t="shared" si="312"/>
        <v>C290-1</v>
      </c>
      <c r="E4561" t="s">
        <v>4361</v>
      </c>
      <c r="F4561">
        <v>1</v>
      </c>
      <c r="G4561" t="s">
        <v>325</v>
      </c>
    </row>
    <row r="4562" spans="1:7" x14ac:dyDescent="0.25">
      <c r="A4562" t="str">
        <f t="shared" si="309"/>
        <v>C290-2</v>
      </c>
      <c r="B4562" t="str">
        <f t="shared" si="310"/>
        <v>GND</v>
      </c>
      <c r="C4562" t="str">
        <f t="shared" si="311"/>
        <v>C290-GND</v>
      </c>
      <c r="D4562" t="str">
        <f t="shared" si="312"/>
        <v>C290-2</v>
      </c>
      <c r="E4562" t="s">
        <v>4361</v>
      </c>
      <c r="F4562">
        <v>2</v>
      </c>
      <c r="G4562" t="s">
        <v>294</v>
      </c>
    </row>
    <row r="4563" spans="1:7" x14ac:dyDescent="0.25">
      <c r="A4563" t="str">
        <f t="shared" si="309"/>
        <v>C291-1</v>
      </c>
      <c r="B4563" t="str">
        <f t="shared" si="310"/>
        <v>CK1_P</v>
      </c>
      <c r="C4563" t="str">
        <f t="shared" si="311"/>
        <v>C291-CK1_P</v>
      </c>
      <c r="D4563" t="str">
        <f t="shared" si="312"/>
        <v>C291-1</v>
      </c>
      <c r="E4563" t="s">
        <v>4362</v>
      </c>
      <c r="F4563">
        <v>1</v>
      </c>
      <c r="G4563" t="s">
        <v>490</v>
      </c>
    </row>
    <row r="4564" spans="1:7" x14ac:dyDescent="0.25">
      <c r="A4564" t="str">
        <f t="shared" si="309"/>
        <v>C291-2</v>
      </c>
      <c r="B4564" t="str">
        <f t="shared" si="310"/>
        <v>LPDDR4A_REFCK_P</v>
      </c>
      <c r="C4564" t="str">
        <f t="shared" si="311"/>
        <v>C291-LPDDR4A_REFCK_P</v>
      </c>
      <c r="D4564" t="str">
        <f t="shared" si="312"/>
        <v>C291-2</v>
      </c>
      <c r="E4564" t="s">
        <v>4362</v>
      </c>
      <c r="F4564">
        <v>2</v>
      </c>
      <c r="G4564" t="s">
        <v>1466</v>
      </c>
    </row>
    <row r="4565" spans="1:7" x14ac:dyDescent="0.25">
      <c r="A4565" t="str">
        <f t="shared" si="309"/>
        <v>C292-1</v>
      </c>
      <c r="B4565" t="str">
        <f t="shared" si="310"/>
        <v>CK1_N</v>
      </c>
      <c r="C4565" t="str">
        <f t="shared" si="311"/>
        <v>C292-CK1_N</v>
      </c>
      <c r="D4565" t="str">
        <f t="shared" si="312"/>
        <v>C292-1</v>
      </c>
      <c r="E4565" t="s">
        <v>4363</v>
      </c>
      <c r="F4565">
        <v>1</v>
      </c>
      <c r="G4565" t="s">
        <v>487</v>
      </c>
    </row>
    <row r="4566" spans="1:7" x14ac:dyDescent="0.25">
      <c r="A4566" t="str">
        <f t="shared" si="309"/>
        <v>C292-2</v>
      </c>
      <c r="B4566" t="str">
        <f t="shared" si="310"/>
        <v>LPDDR4A_REFCK_N</v>
      </c>
      <c r="C4566" t="str">
        <f t="shared" si="311"/>
        <v>C292-LPDDR4A_REFCK_N</v>
      </c>
      <c r="D4566" t="str">
        <f t="shared" si="312"/>
        <v>C292-2</v>
      </c>
      <c r="E4566" t="s">
        <v>4363</v>
      </c>
      <c r="F4566">
        <v>2</v>
      </c>
      <c r="G4566" t="s">
        <v>1464</v>
      </c>
    </row>
    <row r="4567" spans="1:7" x14ac:dyDescent="0.25">
      <c r="A4567" t="str">
        <f t="shared" si="309"/>
        <v>C293-1</v>
      </c>
      <c r="B4567" t="str">
        <f t="shared" si="310"/>
        <v>NetC293_1</v>
      </c>
      <c r="C4567" t="str">
        <f t="shared" si="311"/>
        <v>C293-NetC293_1</v>
      </c>
      <c r="D4567" t="str">
        <f t="shared" si="312"/>
        <v>C293-1</v>
      </c>
      <c r="E4567" t="s">
        <v>4364</v>
      </c>
      <c r="F4567">
        <v>1</v>
      </c>
      <c r="G4567" t="s">
        <v>1695</v>
      </c>
    </row>
    <row r="4568" spans="1:7" x14ac:dyDescent="0.25">
      <c r="A4568" t="str">
        <f t="shared" si="309"/>
        <v>C293-2</v>
      </c>
      <c r="B4568" t="str">
        <f t="shared" si="310"/>
        <v>GND</v>
      </c>
      <c r="C4568" t="str">
        <f t="shared" si="311"/>
        <v>C293-GND</v>
      </c>
      <c r="D4568" t="str">
        <f t="shared" si="312"/>
        <v>C293-2</v>
      </c>
      <c r="E4568" t="s">
        <v>4364</v>
      </c>
      <c r="F4568">
        <v>2</v>
      </c>
      <c r="G4568" t="s">
        <v>294</v>
      </c>
    </row>
    <row r="4569" spans="1:7" x14ac:dyDescent="0.25">
      <c r="A4569" t="str">
        <f t="shared" si="309"/>
        <v>C294-1</v>
      </c>
      <c r="B4569" t="str">
        <f t="shared" si="310"/>
        <v>NetC294_1</v>
      </c>
      <c r="C4569" t="str">
        <f t="shared" si="311"/>
        <v>C294-NetC294_1</v>
      </c>
      <c r="D4569" t="str">
        <f t="shared" si="312"/>
        <v>C294-1</v>
      </c>
      <c r="E4569" t="s">
        <v>4365</v>
      </c>
      <c r="F4569">
        <v>1</v>
      </c>
      <c r="G4569" t="s">
        <v>1697</v>
      </c>
    </row>
    <row r="4570" spans="1:7" x14ac:dyDescent="0.25">
      <c r="A4570" t="str">
        <f t="shared" si="309"/>
        <v>C294-2</v>
      </c>
      <c r="B4570" t="str">
        <f t="shared" si="310"/>
        <v>GND</v>
      </c>
      <c r="C4570" t="str">
        <f t="shared" si="311"/>
        <v>C294-GND</v>
      </c>
      <c r="D4570" t="str">
        <f t="shared" si="312"/>
        <v>C294-2</v>
      </c>
      <c r="E4570" t="s">
        <v>4365</v>
      </c>
      <c r="F4570">
        <v>2</v>
      </c>
      <c r="G4570" t="s">
        <v>294</v>
      </c>
    </row>
    <row r="4571" spans="1:7" x14ac:dyDescent="0.25">
      <c r="A4571" t="str">
        <f t="shared" si="309"/>
        <v>C295-1</v>
      </c>
      <c r="B4571" t="str">
        <f t="shared" si="310"/>
        <v>NetC294_1</v>
      </c>
      <c r="C4571" t="str">
        <f t="shared" si="311"/>
        <v>C295-NetC294_1</v>
      </c>
      <c r="D4571" t="str">
        <f t="shared" si="312"/>
        <v>C295-1</v>
      </c>
      <c r="E4571" t="s">
        <v>4366</v>
      </c>
      <c r="F4571">
        <v>1</v>
      </c>
      <c r="G4571" t="s">
        <v>1697</v>
      </c>
    </row>
    <row r="4572" spans="1:7" x14ac:dyDescent="0.25">
      <c r="A4572" t="str">
        <f t="shared" si="309"/>
        <v>C295-2</v>
      </c>
      <c r="B4572" t="str">
        <f t="shared" si="310"/>
        <v>GND</v>
      </c>
      <c r="C4572" t="str">
        <f t="shared" si="311"/>
        <v>C295-GND</v>
      </c>
      <c r="D4572" t="str">
        <f t="shared" si="312"/>
        <v>C295-2</v>
      </c>
      <c r="E4572" t="s">
        <v>4366</v>
      </c>
      <c r="F4572">
        <v>2</v>
      </c>
      <c r="G4572" t="s">
        <v>294</v>
      </c>
    </row>
    <row r="4573" spans="1:7" x14ac:dyDescent="0.25">
      <c r="A4573" t="str">
        <f t="shared" si="309"/>
        <v>C296-1</v>
      </c>
      <c r="B4573" t="str">
        <f t="shared" si="310"/>
        <v>NetC294_1</v>
      </c>
      <c r="C4573" t="str">
        <f t="shared" si="311"/>
        <v>C296-NetC294_1</v>
      </c>
      <c r="D4573" t="str">
        <f t="shared" si="312"/>
        <v>C296-1</v>
      </c>
      <c r="E4573" t="s">
        <v>4367</v>
      </c>
      <c r="F4573">
        <v>1</v>
      </c>
      <c r="G4573" t="s">
        <v>1697</v>
      </c>
    </row>
    <row r="4574" spans="1:7" x14ac:dyDescent="0.25">
      <c r="A4574" t="str">
        <f t="shared" si="309"/>
        <v>C296-2</v>
      </c>
      <c r="B4574" t="str">
        <f t="shared" si="310"/>
        <v>GND</v>
      </c>
      <c r="C4574" t="str">
        <f t="shared" si="311"/>
        <v>C296-GND</v>
      </c>
      <c r="D4574" t="str">
        <f t="shared" si="312"/>
        <v>C296-2</v>
      </c>
      <c r="E4574" t="s">
        <v>4367</v>
      </c>
      <c r="F4574">
        <v>2</v>
      </c>
      <c r="G4574" t="s">
        <v>294</v>
      </c>
    </row>
    <row r="4575" spans="1:7" x14ac:dyDescent="0.25">
      <c r="A4575" t="str">
        <f t="shared" si="309"/>
        <v>C297-1</v>
      </c>
      <c r="B4575" t="str">
        <f t="shared" si="310"/>
        <v>NetC294_1</v>
      </c>
      <c r="C4575" t="str">
        <f t="shared" si="311"/>
        <v>C297-NetC294_1</v>
      </c>
      <c r="D4575" t="str">
        <f t="shared" si="312"/>
        <v>C297-1</v>
      </c>
      <c r="E4575" t="s">
        <v>4368</v>
      </c>
      <c r="F4575">
        <v>1</v>
      </c>
      <c r="G4575" t="s">
        <v>1697</v>
      </c>
    </row>
    <row r="4576" spans="1:7" x14ac:dyDescent="0.25">
      <c r="A4576" t="str">
        <f t="shared" si="309"/>
        <v>C297-2</v>
      </c>
      <c r="B4576" t="str">
        <f t="shared" si="310"/>
        <v>GND</v>
      </c>
      <c r="C4576" t="str">
        <f t="shared" si="311"/>
        <v>C297-GND</v>
      </c>
      <c r="D4576" t="str">
        <f t="shared" si="312"/>
        <v>C297-2</v>
      </c>
      <c r="E4576" t="s">
        <v>4368</v>
      </c>
      <c r="F4576">
        <v>2</v>
      </c>
      <c r="G4576" t="s">
        <v>294</v>
      </c>
    </row>
    <row r="4577" spans="1:7" x14ac:dyDescent="0.25">
      <c r="A4577" t="str">
        <f t="shared" si="309"/>
        <v>C298-1</v>
      </c>
      <c r="B4577" t="str">
        <f t="shared" si="310"/>
        <v>VBUS2</v>
      </c>
      <c r="C4577" t="str">
        <f t="shared" si="311"/>
        <v>C298-VBUS2</v>
      </c>
      <c r="D4577" t="str">
        <f t="shared" si="312"/>
        <v>C298-1</v>
      </c>
      <c r="E4577" t="s">
        <v>4369</v>
      </c>
      <c r="F4577">
        <v>1</v>
      </c>
      <c r="G4577" t="s">
        <v>460</v>
      </c>
    </row>
    <row r="4578" spans="1:7" x14ac:dyDescent="0.25">
      <c r="A4578" t="str">
        <f t="shared" si="309"/>
        <v>C298-2</v>
      </c>
      <c r="B4578" t="str">
        <f t="shared" si="310"/>
        <v>GND</v>
      </c>
      <c r="C4578" t="str">
        <f t="shared" si="311"/>
        <v>C298-GND</v>
      </c>
      <c r="D4578" t="str">
        <f t="shared" si="312"/>
        <v>C298-2</v>
      </c>
      <c r="E4578" t="s">
        <v>4369</v>
      </c>
      <c r="F4578">
        <v>2</v>
      </c>
      <c r="G4578" t="s">
        <v>294</v>
      </c>
    </row>
    <row r="4579" spans="1:7" x14ac:dyDescent="0.25">
      <c r="A4579" t="str">
        <f t="shared" si="309"/>
        <v>C299-1</v>
      </c>
      <c r="B4579" t="str">
        <f t="shared" si="310"/>
        <v>VBUS2</v>
      </c>
      <c r="C4579" t="str">
        <f t="shared" si="311"/>
        <v>C299-VBUS2</v>
      </c>
      <c r="D4579" t="str">
        <f t="shared" si="312"/>
        <v>C299-1</v>
      </c>
      <c r="E4579" t="s">
        <v>4370</v>
      </c>
      <c r="F4579">
        <v>1</v>
      </c>
      <c r="G4579" t="s">
        <v>460</v>
      </c>
    </row>
    <row r="4580" spans="1:7" x14ac:dyDescent="0.25">
      <c r="A4580" t="str">
        <f t="shared" si="309"/>
        <v>C299-2</v>
      </c>
      <c r="B4580" t="str">
        <f t="shared" si="310"/>
        <v>GND</v>
      </c>
      <c r="C4580" t="str">
        <f t="shared" si="311"/>
        <v>C299-GND</v>
      </c>
      <c r="D4580" t="str">
        <f t="shared" si="312"/>
        <v>C299-2</v>
      </c>
      <c r="E4580" t="s">
        <v>4370</v>
      </c>
      <c r="F4580">
        <v>2</v>
      </c>
      <c r="G4580" t="s">
        <v>294</v>
      </c>
    </row>
    <row r="4581" spans="1:7" x14ac:dyDescent="0.25">
      <c r="A4581" t="str">
        <f t="shared" si="309"/>
        <v>C300-1</v>
      </c>
      <c r="B4581" t="str">
        <f t="shared" si="310"/>
        <v>NetC300_1</v>
      </c>
      <c r="C4581" t="str">
        <f t="shared" si="311"/>
        <v>C300-NetC300_1</v>
      </c>
      <c r="D4581" t="str">
        <f t="shared" si="312"/>
        <v>C300-1</v>
      </c>
      <c r="E4581" t="s">
        <v>4371</v>
      </c>
      <c r="F4581">
        <v>1</v>
      </c>
      <c r="G4581" t="s">
        <v>1701</v>
      </c>
    </row>
    <row r="4582" spans="1:7" x14ac:dyDescent="0.25">
      <c r="A4582" t="str">
        <f t="shared" si="309"/>
        <v>C300-2</v>
      </c>
      <c r="B4582" t="str">
        <f t="shared" si="310"/>
        <v>GND</v>
      </c>
      <c r="C4582" t="str">
        <f t="shared" si="311"/>
        <v>C300-GND</v>
      </c>
      <c r="D4582" t="str">
        <f t="shared" si="312"/>
        <v>C300-2</v>
      </c>
      <c r="E4582" t="s">
        <v>4371</v>
      </c>
      <c r="F4582">
        <v>2</v>
      </c>
      <c r="G4582" t="s">
        <v>294</v>
      </c>
    </row>
    <row r="4583" spans="1:7" x14ac:dyDescent="0.25">
      <c r="A4583" t="str">
        <f t="shared" si="309"/>
        <v>C301-1</v>
      </c>
      <c r="B4583" t="str">
        <f t="shared" si="310"/>
        <v>NetC300_1</v>
      </c>
      <c r="C4583" t="str">
        <f t="shared" si="311"/>
        <v>C301-NetC300_1</v>
      </c>
      <c r="D4583" t="str">
        <f t="shared" si="312"/>
        <v>C301-1</v>
      </c>
      <c r="E4583" t="s">
        <v>4372</v>
      </c>
      <c r="F4583">
        <v>1</v>
      </c>
      <c r="G4583" t="s">
        <v>1701</v>
      </c>
    </row>
    <row r="4584" spans="1:7" x14ac:dyDescent="0.25">
      <c r="A4584" t="str">
        <f t="shared" si="309"/>
        <v>C301-2</v>
      </c>
      <c r="B4584" t="str">
        <f t="shared" si="310"/>
        <v>GND</v>
      </c>
      <c r="C4584" t="str">
        <f t="shared" si="311"/>
        <v>C301-GND</v>
      </c>
      <c r="D4584" t="str">
        <f t="shared" si="312"/>
        <v>C301-2</v>
      </c>
      <c r="E4584" t="s">
        <v>4372</v>
      </c>
      <c r="F4584">
        <v>2</v>
      </c>
      <c r="G4584" t="s">
        <v>294</v>
      </c>
    </row>
    <row r="4585" spans="1:7" x14ac:dyDescent="0.25">
      <c r="A4585" t="str">
        <f t="shared" si="309"/>
        <v>C302-1</v>
      </c>
      <c r="B4585" t="str">
        <f t="shared" si="310"/>
        <v>NetC300_1</v>
      </c>
      <c r="C4585" t="str">
        <f t="shared" si="311"/>
        <v>C302-NetC300_1</v>
      </c>
      <c r="D4585" t="str">
        <f t="shared" si="312"/>
        <v>C302-1</v>
      </c>
      <c r="E4585" t="s">
        <v>4373</v>
      </c>
      <c r="F4585">
        <v>1</v>
      </c>
      <c r="G4585" t="s">
        <v>1701</v>
      </c>
    </row>
    <row r="4586" spans="1:7" x14ac:dyDescent="0.25">
      <c r="A4586" t="str">
        <f t="shared" si="309"/>
        <v>C302-2</v>
      </c>
      <c r="B4586" t="str">
        <f t="shared" si="310"/>
        <v>GND</v>
      </c>
      <c r="C4586" t="str">
        <f t="shared" si="311"/>
        <v>C302-GND</v>
      </c>
      <c r="D4586" t="str">
        <f t="shared" si="312"/>
        <v>C302-2</v>
      </c>
      <c r="E4586" t="s">
        <v>4373</v>
      </c>
      <c r="F4586">
        <v>2</v>
      </c>
      <c r="G4586" t="s">
        <v>294</v>
      </c>
    </row>
    <row r="4587" spans="1:7" x14ac:dyDescent="0.25">
      <c r="A4587" t="str">
        <f t="shared" si="309"/>
        <v>C303-1</v>
      </c>
      <c r="B4587" t="str">
        <f t="shared" si="310"/>
        <v>NetC300_1</v>
      </c>
      <c r="C4587" t="str">
        <f t="shared" si="311"/>
        <v>C303-NetC300_1</v>
      </c>
      <c r="D4587" t="str">
        <f t="shared" si="312"/>
        <v>C303-1</v>
      </c>
      <c r="E4587" t="s">
        <v>4374</v>
      </c>
      <c r="F4587">
        <v>1</v>
      </c>
      <c r="G4587" t="s">
        <v>1701</v>
      </c>
    </row>
    <row r="4588" spans="1:7" x14ac:dyDescent="0.25">
      <c r="A4588" t="str">
        <f t="shared" si="309"/>
        <v>C303-2</v>
      </c>
      <c r="B4588" t="str">
        <f t="shared" si="310"/>
        <v>GND</v>
      </c>
      <c r="C4588" t="str">
        <f t="shared" si="311"/>
        <v>C303-GND</v>
      </c>
      <c r="D4588" t="str">
        <f t="shared" si="312"/>
        <v>C303-2</v>
      </c>
      <c r="E4588" t="s">
        <v>4374</v>
      </c>
      <c r="F4588">
        <v>2</v>
      </c>
      <c r="G4588" t="s">
        <v>294</v>
      </c>
    </row>
    <row r="4589" spans="1:7" x14ac:dyDescent="0.25">
      <c r="A4589" t="str">
        <f t="shared" si="309"/>
        <v>C304-1</v>
      </c>
      <c r="B4589" t="str">
        <f t="shared" si="310"/>
        <v>NetC300_1</v>
      </c>
      <c r="C4589" t="str">
        <f t="shared" si="311"/>
        <v>C304-NetC300_1</v>
      </c>
      <c r="D4589" t="str">
        <f t="shared" si="312"/>
        <v>C304-1</v>
      </c>
      <c r="E4589" t="s">
        <v>4375</v>
      </c>
      <c r="F4589">
        <v>1</v>
      </c>
      <c r="G4589" t="s">
        <v>1701</v>
      </c>
    </row>
    <row r="4590" spans="1:7" x14ac:dyDescent="0.25">
      <c r="A4590" t="str">
        <f t="shared" si="309"/>
        <v>C304-2</v>
      </c>
      <c r="B4590" t="str">
        <f t="shared" si="310"/>
        <v>GND</v>
      </c>
      <c r="C4590" t="str">
        <f t="shared" si="311"/>
        <v>C304-GND</v>
      </c>
      <c r="D4590" t="str">
        <f t="shared" si="312"/>
        <v>C304-2</v>
      </c>
      <c r="E4590" t="s">
        <v>4375</v>
      </c>
      <c r="F4590">
        <v>2</v>
      </c>
      <c r="G4590" t="s">
        <v>294</v>
      </c>
    </row>
    <row r="4591" spans="1:7" x14ac:dyDescent="0.25">
      <c r="A4591" t="str">
        <f t="shared" si="309"/>
        <v>C305-1</v>
      </c>
      <c r="B4591" t="str">
        <f t="shared" si="310"/>
        <v>VBUS1</v>
      </c>
      <c r="C4591" t="str">
        <f t="shared" si="311"/>
        <v>C305-VBUS1</v>
      </c>
      <c r="D4591" t="str">
        <f t="shared" si="312"/>
        <v>C305-1</v>
      </c>
      <c r="E4591" t="s">
        <v>4376</v>
      </c>
      <c r="F4591">
        <v>1</v>
      </c>
      <c r="G4591" t="s">
        <v>451</v>
      </c>
    </row>
    <row r="4592" spans="1:7" x14ac:dyDescent="0.25">
      <c r="A4592" t="str">
        <f t="shared" si="309"/>
        <v>C305-2</v>
      </c>
      <c r="B4592" t="str">
        <f t="shared" si="310"/>
        <v>GND</v>
      </c>
      <c r="C4592" t="str">
        <f t="shared" si="311"/>
        <v>C305-GND</v>
      </c>
      <c r="D4592" t="str">
        <f t="shared" si="312"/>
        <v>C305-2</v>
      </c>
      <c r="E4592" t="s">
        <v>4376</v>
      </c>
      <c r="F4592">
        <v>2</v>
      </c>
      <c r="G4592" t="s">
        <v>294</v>
      </c>
    </row>
    <row r="4593" spans="1:7" x14ac:dyDescent="0.25">
      <c r="A4593" t="str">
        <f t="shared" si="309"/>
        <v>C306-1</v>
      </c>
      <c r="B4593" t="str">
        <f t="shared" si="310"/>
        <v>VBUS1</v>
      </c>
      <c r="C4593" t="str">
        <f t="shared" si="311"/>
        <v>C306-VBUS1</v>
      </c>
      <c r="D4593" t="str">
        <f t="shared" si="312"/>
        <v>C306-1</v>
      </c>
      <c r="E4593" t="s">
        <v>4377</v>
      </c>
      <c r="F4593">
        <v>1</v>
      </c>
      <c r="G4593" t="s">
        <v>451</v>
      </c>
    </row>
    <row r="4594" spans="1:7" x14ac:dyDescent="0.25">
      <c r="A4594" t="str">
        <f t="shared" si="309"/>
        <v>C306-2</v>
      </c>
      <c r="B4594" t="str">
        <f t="shared" si="310"/>
        <v>GND</v>
      </c>
      <c r="C4594" t="str">
        <f t="shared" si="311"/>
        <v>C306-GND</v>
      </c>
      <c r="D4594" t="str">
        <f t="shared" si="312"/>
        <v>C306-2</v>
      </c>
      <c r="E4594" t="s">
        <v>4377</v>
      </c>
      <c r="F4594">
        <v>2</v>
      </c>
      <c r="G4594" t="s">
        <v>294</v>
      </c>
    </row>
    <row r="4595" spans="1:7" x14ac:dyDescent="0.25">
      <c r="A4595" t="str">
        <f t="shared" si="309"/>
        <v>C307-1</v>
      </c>
      <c r="B4595" t="str">
        <f t="shared" si="310"/>
        <v>VBUS3</v>
      </c>
      <c r="C4595" t="str">
        <f t="shared" si="311"/>
        <v>C307-VBUS3</v>
      </c>
      <c r="D4595" t="str">
        <f t="shared" si="312"/>
        <v>C307-1</v>
      </c>
      <c r="E4595" t="s">
        <v>4378</v>
      </c>
      <c r="F4595">
        <v>1</v>
      </c>
      <c r="G4595" t="s">
        <v>1801</v>
      </c>
    </row>
    <row r="4596" spans="1:7" x14ac:dyDescent="0.25">
      <c r="A4596" t="str">
        <f t="shared" si="309"/>
        <v>C307-2</v>
      </c>
      <c r="B4596" t="str">
        <f t="shared" si="310"/>
        <v>GND</v>
      </c>
      <c r="C4596" t="str">
        <f t="shared" si="311"/>
        <v>C307-GND</v>
      </c>
      <c r="D4596" t="str">
        <f t="shared" si="312"/>
        <v>C307-2</v>
      </c>
      <c r="E4596" t="s">
        <v>4378</v>
      </c>
      <c r="F4596">
        <v>2</v>
      </c>
      <c r="G4596" t="s">
        <v>294</v>
      </c>
    </row>
    <row r="4597" spans="1:7" x14ac:dyDescent="0.25">
      <c r="A4597" t="str">
        <f t="shared" si="309"/>
        <v>C308-1</v>
      </c>
      <c r="B4597" t="str">
        <f t="shared" si="310"/>
        <v>0.9V_ETH</v>
      </c>
      <c r="C4597" t="str">
        <f t="shared" si="311"/>
        <v>C308-0.9V_ETH</v>
      </c>
      <c r="D4597" t="str">
        <f t="shared" si="312"/>
        <v>C308-1</v>
      </c>
      <c r="E4597" t="s">
        <v>4379</v>
      </c>
      <c r="F4597">
        <v>1</v>
      </c>
      <c r="G4597" t="s">
        <v>298</v>
      </c>
    </row>
    <row r="4598" spans="1:7" x14ac:dyDescent="0.25">
      <c r="A4598" t="str">
        <f t="shared" si="309"/>
        <v>C308-2</v>
      </c>
      <c r="B4598" t="str">
        <f t="shared" si="310"/>
        <v>GND</v>
      </c>
      <c r="C4598" t="str">
        <f t="shared" si="311"/>
        <v>C308-GND</v>
      </c>
      <c r="D4598" t="str">
        <f t="shared" si="312"/>
        <v>C308-2</v>
      </c>
      <c r="E4598" t="s">
        <v>4379</v>
      </c>
      <c r="F4598">
        <v>2</v>
      </c>
      <c r="G4598" t="s">
        <v>294</v>
      </c>
    </row>
    <row r="4599" spans="1:7" x14ac:dyDescent="0.25">
      <c r="A4599" t="str">
        <f t="shared" si="309"/>
        <v>C309-1</v>
      </c>
      <c r="B4599" t="str">
        <f t="shared" si="310"/>
        <v>0.9V_ETH</v>
      </c>
      <c r="C4599" t="str">
        <f t="shared" si="311"/>
        <v>C309-0.9V_ETH</v>
      </c>
      <c r="D4599" t="str">
        <f t="shared" si="312"/>
        <v>C309-1</v>
      </c>
      <c r="E4599" t="s">
        <v>4380</v>
      </c>
      <c r="F4599">
        <v>1</v>
      </c>
      <c r="G4599" t="s">
        <v>298</v>
      </c>
    </row>
    <row r="4600" spans="1:7" x14ac:dyDescent="0.25">
      <c r="A4600" t="str">
        <f t="shared" si="309"/>
        <v>C309-2</v>
      </c>
      <c r="B4600" t="str">
        <f t="shared" si="310"/>
        <v>GND</v>
      </c>
      <c r="C4600" t="str">
        <f t="shared" si="311"/>
        <v>C309-GND</v>
      </c>
      <c r="D4600" t="str">
        <f t="shared" si="312"/>
        <v>C309-2</v>
      </c>
      <c r="E4600" t="s">
        <v>4380</v>
      </c>
      <c r="F4600">
        <v>2</v>
      </c>
      <c r="G4600" t="s">
        <v>294</v>
      </c>
    </row>
    <row r="4601" spans="1:7" x14ac:dyDescent="0.25">
      <c r="A4601" t="str">
        <f t="shared" si="309"/>
        <v>C310-1</v>
      </c>
      <c r="B4601" t="str">
        <f t="shared" si="310"/>
        <v>0.9V_ETH</v>
      </c>
      <c r="C4601" t="str">
        <f t="shared" si="311"/>
        <v>C310-0.9V_ETH</v>
      </c>
      <c r="D4601" t="str">
        <f t="shared" si="312"/>
        <v>C310-1</v>
      </c>
      <c r="E4601" t="s">
        <v>4381</v>
      </c>
      <c r="F4601">
        <v>1</v>
      </c>
      <c r="G4601" t="s">
        <v>298</v>
      </c>
    </row>
    <row r="4602" spans="1:7" x14ac:dyDescent="0.25">
      <c r="A4602" t="str">
        <f t="shared" si="309"/>
        <v>C310-2</v>
      </c>
      <c r="B4602" t="str">
        <f t="shared" si="310"/>
        <v>GND</v>
      </c>
      <c r="C4602" t="str">
        <f t="shared" si="311"/>
        <v>C310-GND</v>
      </c>
      <c r="D4602" t="str">
        <f t="shared" si="312"/>
        <v>C310-2</v>
      </c>
      <c r="E4602" t="s">
        <v>4381</v>
      </c>
      <c r="F4602">
        <v>2</v>
      </c>
      <c r="G4602" t="s">
        <v>294</v>
      </c>
    </row>
    <row r="4603" spans="1:7" x14ac:dyDescent="0.25">
      <c r="A4603" t="str">
        <f t="shared" si="309"/>
        <v>C311-1</v>
      </c>
      <c r="B4603" t="str">
        <f t="shared" si="310"/>
        <v>0.9V_ETH</v>
      </c>
      <c r="C4603" t="str">
        <f t="shared" si="311"/>
        <v>C311-0.9V_ETH</v>
      </c>
      <c r="D4603" t="str">
        <f t="shared" si="312"/>
        <v>C311-1</v>
      </c>
      <c r="E4603" t="s">
        <v>4382</v>
      </c>
      <c r="F4603">
        <v>1</v>
      </c>
      <c r="G4603" t="s">
        <v>298</v>
      </c>
    </row>
    <row r="4604" spans="1:7" x14ac:dyDescent="0.25">
      <c r="A4604" t="str">
        <f t="shared" si="309"/>
        <v>C311-2</v>
      </c>
      <c r="B4604" t="str">
        <f t="shared" si="310"/>
        <v>GND</v>
      </c>
      <c r="C4604" t="str">
        <f t="shared" si="311"/>
        <v>C311-GND</v>
      </c>
      <c r="D4604" t="str">
        <f t="shared" si="312"/>
        <v>C311-2</v>
      </c>
      <c r="E4604" t="s">
        <v>4382</v>
      </c>
      <c r="F4604">
        <v>2</v>
      </c>
      <c r="G4604" t="s">
        <v>294</v>
      </c>
    </row>
    <row r="4605" spans="1:7" x14ac:dyDescent="0.25">
      <c r="A4605" t="str">
        <f t="shared" si="309"/>
        <v>C312-1</v>
      </c>
      <c r="B4605" t="str">
        <f t="shared" si="310"/>
        <v>0.9V_ETH</v>
      </c>
      <c r="C4605" t="str">
        <f t="shared" si="311"/>
        <v>C312-0.9V_ETH</v>
      </c>
      <c r="D4605" t="str">
        <f t="shared" si="312"/>
        <v>C312-1</v>
      </c>
      <c r="E4605" t="s">
        <v>4383</v>
      </c>
      <c r="F4605">
        <v>1</v>
      </c>
      <c r="G4605" t="s">
        <v>298</v>
      </c>
    </row>
    <row r="4606" spans="1:7" x14ac:dyDescent="0.25">
      <c r="A4606" t="str">
        <f t="shared" si="309"/>
        <v>C312-2</v>
      </c>
      <c r="B4606" t="str">
        <f t="shared" si="310"/>
        <v>GND</v>
      </c>
      <c r="C4606" t="str">
        <f t="shared" si="311"/>
        <v>C312-GND</v>
      </c>
      <c r="D4606" t="str">
        <f t="shared" si="312"/>
        <v>C312-2</v>
      </c>
      <c r="E4606" t="s">
        <v>4383</v>
      </c>
      <c r="F4606">
        <v>2</v>
      </c>
      <c r="G4606" t="s">
        <v>294</v>
      </c>
    </row>
    <row r="4607" spans="1:7" x14ac:dyDescent="0.25">
      <c r="A4607" t="str">
        <f t="shared" si="309"/>
        <v>C313-1</v>
      </c>
      <c r="B4607" t="str">
        <f t="shared" si="310"/>
        <v>VBUS3</v>
      </c>
      <c r="C4607" t="str">
        <f t="shared" si="311"/>
        <v>C313-VBUS3</v>
      </c>
      <c r="D4607" t="str">
        <f t="shared" si="312"/>
        <v>C313-1</v>
      </c>
      <c r="E4607" t="s">
        <v>4384</v>
      </c>
      <c r="F4607">
        <v>1</v>
      </c>
      <c r="G4607" t="s">
        <v>1801</v>
      </c>
    </row>
    <row r="4608" spans="1:7" x14ac:dyDescent="0.25">
      <c r="A4608" t="str">
        <f t="shared" si="309"/>
        <v>C313-2</v>
      </c>
      <c r="B4608" t="str">
        <f t="shared" si="310"/>
        <v>GND</v>
      </c>
      <c r="C4608" t="str">
        <f t="shared" si="311"/>
        <v>C313-GND</v>
      </c>
      <c r="D4608" t="str">
        <f t="shared" si="312"/>
        <v>C313-2</v>
      </c>
      <c r="E4608" t="s">
        <v>4384</v>
      </c>
      <c r="F4608">
        <v>2</v>
      </c>
      <c r="G4608" t="s">
        <v>294</v>
      </c>
    </row>
    <row r="4609" spans="1:7" x14ac:dyDescent="0.25">
      <c r="A4609" t="str">
        <f t="shared" si="309"/>
        <v>C314-1</v>
      </c>
      <c r="B4609" t="str">
        <f t="shared" si="310"/>
        <v>VBUS3</v>
      </c>
      <c r="C4609" t="str">
        <f t="shared" si="311"/>
        <v>C314-VBUS3</v>
      </c>
      <c r="D4609" t="str">
        <f t="shared" si="312"/>
        <v>C314-1</v>
      </c>
      <c r="E4609" t="s">
        <v>4385</v>
      </c>
      <c r="F4609">
        <v>1</v>
      </c>
      <c r="G4609" t="s">
        <v>1801</v>
      </c>
    </row>
    <row r="4610" spans="1:7" x14ac:dyDescent="0.25">
      <c r="A4610" t="str">
        <f t="shared" si="309"/>
        <v>C314-2</v>
      </c>
      <c r="B4610" t="str">
        <f t="shared" si="310"/>
        <v>GND</v>
      </c>
      <c r="C4610" t="str">
        <f t="shared" si="311"/>
        <v>C314-GND</v>
      </c>
      <c r="D4610" t="str">
        <f t="shared" si="312"/>
        <v>C314-2</v>
      </c>
      <c r="E4610" t="s">
        <v>4385</v>
      </c>
      <c r="F4610">
        <v>2</v>
      </c>
      <c r="G4610" t="s">
        <v>294</v>
      </c>
    </row>
    <row r="4611" spans="1:7" x14ac:dyDescent="0.25">
      <c r="A4611" t="str">
        <f t="shared" si="309"/>
        <v>C315-1</v>
      </c>
      <c r="B4611" t="str">
        <f t="shared" si="310"/>
        <v>VBUS4</v>
      </c>
      <c r="C4611" t="str">
        <f t="shared" si="311"/>
        <v>C315-VBUS4</v>
      </c>
      <c r="D4611" t="str">
        <f t="shared" si="312"/>
        <v>C315-1</v>
      </c>
      <c r="E4611" t="s">
        <v>4386</v>
      </c>
      <c r="F4611">
        <v>1</v>
      </c>
      <c r="G4611" t="s">
        <v>1817</v>
      </c>
    </row>
    <row r="4612" spans="1:7" x14ac:dyDescent="0.25">
      <c r="A4612" t="str">
        <f t="shared" si="309"/>
        <v>C315-2</v>
      </c>
      <c r="B4612" t="str">
        <f t="shared" si="310"/>
        <v>GND</v>
      </c>
      <c r="C4612" t="str">
        <f t="shared" si="311"/>
        <v>C315-GND</v>
      </c>
      <c r="D4612" t="str">
        <f t="shared" si="312"/>
        <v>C315-2</v>
      </c>
      <c r="E4612" t="s">
        <v>4386</v>
      </c>
      <c r="F4612">
        <v>2</v>
      </c>
      <c r="G4612" t="s">
        <v>294</v>
      </c>
    </row>
    <row r="4613" spans="1:7" x14ac:dyDescent="0.25">
      <c r="A4613" t="str">
        <f t="shared" si="309"/>
        <v>C316-1</v>
      </c>
      <c r="B4613" t="str">
        <f t="shared" si="310"/>
        <v>5.0V_USB</v>
      </c>
      <c r="C4613" t="str">
        <f t="shared" si="311"/>
        <v>C316-5.0V_USB</v>
      </c>
      <c r="D4613" t="str">
        <f t="shared" si="312"/>
        <v>C316-1</v>
      </c>
      <c r="E4613" t="s">
        <v>4387</v>
      </c>
      <c r="F4613">
        <v>1</v>
      </c>
      <c r="G4613" t="s">
        <v>373</v>
      </c>
    </row>
    <row r="4614" spans="1:7" x14ac:dyDescent="0.25">
      <c r="A4614" t="str">
        <f t="shared" ref="A4614:A4677" si="313">$E4614&amp;"-"&amp;$F4614</f>
        <v>C316-2</v>
      </c>
      <c r="B4614" t="str">
        <f t="shared" ref="B4614:B4677" si="314">IF(OR(E4614=$A$2,E4614=$B$2,E4614=$C$2,E4614=$D$2),"--",G4614)</f>
        <v>GND</v>
      </c>
      <c r="C4614" t="str">
        <f t="shared" ref="C4614:C4677" si="315">$E4614&amp;"-"&amp;$G4614</f>
        <v>C316-GND</v>
      </c>
      <c r="D4614" t="str">
        <f t="shared" ref="D4614:D4677" si="316">A4614</f>
        <v>C316-2</v>
      </c>
      <c r="E4614" t="s">
        <v>4387</v>
      </c>
      <c r="F4614">
        <v>2</v>
      </c>
      <c r="G4614" t="s">
        <v>294</v>
      </c>
    </row>
    <row r="4615" spans="1:7" x14ac:dyDescent="0.25">
      <c r="A4615" t="str">
        <f t="shared" si="313"/>
        <v>C317-1</v>
      </c>
      <c r="B4615" t="str">
        <f t="shared" si="314"/>
        <v>VBUS_DET</v>
      </c>
      <c r="C4615" t="str">
        <f t="shared" si="315"/>
        <v>C317-VBUS_DET</v>
      </c>
      <c r="D4615" t="str">
        <f t="shared" si="316"/>
        <v>C317-1</v>
      </c>
      <c r="E4615" t="s">
        <v>4388</v>
      </c>
      <c r="F4615">
        <v>1</v>
      </c>
      <c r="G4615" t="s">
        <v>2206</v>
      </c>
    </row>
    <row r="4616" spans="1:7" x14ac:dyDescent="0.25">
      <c r="A4616" t="str">
        <f t="shared" si="313"/>
        <v>C317-2</v>
      </c>
      <c r="B4616" t="str">
        <f t="shared" si="314"/>
        <v>GND</v>
      </c>
      <c r="C4616" t="str">
        <f t="shared" si="315"/>
        <v>C317-GND</v>
      </c>
      <c r="D4616" t="str">
        <f t="shared" si="316"/>
        <v>C317-2</v>
      </c>
      <c r="E4616" t="s">
        <v>4388</v>
      </c>
      <c r="F4616">
        <v>2</v>
      </c>
      <c r="G4616" t="s">
        <v>294</v>
      </c>
    </row>
    <row r="4617" spans="1:7" x14ac:dyDescent="0.25">
      <c r="A4617" t="str">
        <f t="shared" si="313"/>
        <v>C318-1</v>
      </c>
      <c r="B4617" t="str">
        <f t="shared" si="314"/>
        <v>USB_SSTX_C1_P</v>
      </c>
      <c r="C4617" t="str">
        <f t="shared" si="315"/>
        <v>C318-USB_SSTX_C1_P</v>
      </c>
      <c r="D4617" t="str">
        <f t="shared" si="316"/>
        <v>C318-1</v>
      </c>
      <c r="E4617" t="s">
        <v>4389</v>
      </c>
      <c r="F4617">
        <v>1</v>
      </c>
      <c r="G4617" t="s">
        <v>2166</v>
      </c>
    </row>
    <row r="4618" spans="1:7" x14ac:dyDescent="0.25">
      <c r="A4618" t="str">
        <f t="shared" si="313"/>
        <v>C318-2</v>
      </c>
      <c r="B4618" t="str">
        <f t="shared" si="314"/>
        <v>USB_SSTX_D1_P</v>
      </c>
      <c r="C4618" t="str">
        <f t="shared" si="315"/>
        <v>C318-USB_SSTX_D1_P</v>
      </c>
      <c r="D4618" t="str">
        <f t="shared" si="316"/>
        <v>C318-2</v>
      </c>
      <c r="E4618" t="s">
        <v>4389</v>
      </c>
      <c r="F4618">
        <v>2</v>
      </c>
      <c r="G4618" t="s">
        <v>458</v>
      </c>
    </row>
    <row r="4619" spans="1:7" x14ac:dyDescent="0.25">
      <c r="A4619" t="str">
        <f t="shared" si="313"/>
        <v>C319-1</v>
      </c>
      <c r="B4619" t="str">
        <f t="shared" si="314"/>
        <v>USB_SSTX_C1_N</v>
      </c>
      <c r="C4619" t="str">
        <f t="shared" si="315"/>
        <v>C319-USB_SSTX_C1_N</v>
      </c>
      <c r="D4619" t="str">
        <f t="shared" si="316"/>
        <v>C319-1</v>
      </c>
      <c r="E4619" t="s">
        <v>4390</v>
      </c>
      <c r="F4619">
        <v>1</v>
      </c>
      <c r="G4619" t="s">
        <v>2164</v>
      </c>
    </row>
    <row r="4620" spans="1:7" x14ac:dyDescent="0.25">
      <c r="A4620" t="str">
        <f t="shared" si="313"/>
        <v>C319-2</v>
      </c>
      <c r="B4620" t="str">
        <f t="shared" si="314"/>
        <v>USB_SSTX_D1_N</v>
      </c>
      <c r="C4620" t="str">
        <f t="shared" si="315"/>
        <v>C319-USB_SSTX_D1_N</v>
      </c>
      <c r="D4620" t="str">
        <f t="shared" si="316"/>
        <v>C319-2</v>
      </c>
      <c r="E4620" t="s">
        <v>4390</v>
      </c>
      <c r="F4620">
        <v>2</v>
      </c>
      <c r="G4620" t="s">
        <v>456</v>
      </c>
    </row>
    <row r="4621" spans="1:7" x14ac:dyDescent="0.25">
      <c r="A4621" t="str">
        <f t="shared" si="313"/>
        <v>C320-1</v>
      </c>
      <c r="B4621" t="str">
        <f t="shared" si="314"/>
        <v>USB_SSRX_P</v>
      </c>
      <c r="C4621" t="str">
        <f t="shared" si="315"/>
        <v>C320-USB_SSRX_P</v>
      </c>
      <c r="D4621" t="str">
        <f t="shared" si="316"/>
        <v>C320-1</v>
      </c>
      <c r="E4621" t="s">
        <v>4391</v>
      </c>
      <c r="F4621">
        <v>1</v>
      </c>
      <c r="G4621" t="s">
        <v>2162</v>
      </c>
    </row>
    <row r="4622" spans="1:7" x14ac:dyDescent="0.25">
      <c r="A4622" t="str">
        <f t="shared" si="313"/>
        <v>C320-2</v>
      </c>
      <c r="B4622" t="str">
        <f t="shared" si="314"/>
        <v>USB_SSRX_C_P</v>
      </c>
      <c r="C4622" t="str">
        <f t="shared" si="315"/>
        <v>C320-USB_SSRX_C_P</v>
      </c>
      <c r="D4622" t="str">
        <f t="shared" si="316"/>
        <v>C320-2</v>
      </c>
      <c r="E4622" t="s">
        <v>4391</v>
      </c>
      <c r="F4622">
        <v>2</v>
      </c>
      <c r="G4622" t="s">
        <v>2150</v>
      </c>
    </row>
    <row r="4623" spans="1:7" x14ac:dyDescent="0.25">
      <c r="A4623" t="str">
        <f t="shared" si="313"/>
        <v>C321-1</v>
      </c>
      <c r="B4623" t="str">
        <f t="shared" si="314"/>
        <v>USB_SSRX_N</v>
      </c>
      <c r="C4623" t="str">
        <f t="shared" si="315"/>
        <v>C321-USB_SSRX_N</v>
      </c>
      <c r="D4623" t="str">
        <f t="shared" si="316"/>
        <v>C321-1</v>
      </c>
      <c r="E4623" t="s">
        <v>4392</v>
      </c>
      <c r="F4623">
        <v>1</v>
      </c>
      <c r="G4623" t="s">
        <v>2160</v>
      </c>
    </row>
    <row r="4624" spans="1:7" x14ac:dyDescent="0.25">
      <c r="A4624" t="str">
        <f t="shared" si="313"/>
        <v>C321-2</v>
      </c>
      <c r="B4624" t="str">
        <f t="shared" si="314"/>
        <v>USB_SSRX_C_N</v>
      </c>
      <c r="C4624" t="str">
        <f t="shared" si="315"/>
        <v>C321-USB_SSRX_C_N</v>
      </c>
      <c r="D4624" t="str">
        <f t="shared" si="316"/>
        <v>C321-2</v>
      </c>
      <c r="E4624" t="s">
        <v>4392</v>
      </c>
      <c r="F4624">
        <v>2</v>
      </c>
      <c r="G4624" t="s">
        <v>2148</v>
      </c>
    </row>
    <row r="4625" spans="1:7" x14ac:dyDescent="0.25">
      <c r="A4625" t="str">
        <f t="shared" si="313"/>
        <v>C322-1</v>
      </c>
      <c r="B4625" t="str">
        <f t="shared" si="314"/>
        <v>USB_SSTX_C2_P</v>
      </c>
      <c r="C4625" t="str">
        <f t="shared" si="315"/>
        <v>C322-USB_SSTX_C2_P</v>
      </c>
      <c r="D4625" t="str">
        <f t="shared" si="316"/>
        <v>C322-1</v>
      </c>
      <c r="E4625" t="s">
        <v>4393</v>
      </c>
      <c r="F4625">
        <v>1</v>
      </c>
      <c r="G4625" t="s">
        <v>2170</v>
      </c>
    </row>
    <row r="4626" spans="1:7" x14ac:dyDescent="0.25">
      <c r="A4626" t="str">
        <f t="shared" si="313"/>
        <v>C322-2</v>
      </c>
      <c r="B4626" t="str">
        <f t="shared" si="314"/>
        <v>USB_SSTX_D2_P</v>
      </c>
      <c r="C4626" t="str">
        <f t="shared" si="315"/>
        <v>C322-USB_SSTX_D2_P</v>
      </c>
      <c r="D4626" t="str">
        <f t="shared" si="316"/>
        <v>C322-2</v>
      </c>
      <c r="E4626" t="s">
        <v>4393</v>
      </c>
      <c r="F4626">
        <v>2</v>
      </c>
      <c r="G4626" t="s">
        <v>474</v>
      </c>
    </row>
    <row r="4627" spans="1:7" x14ac:dyDescent="0.25">
      <c r="A4627" t="str">
        <f t="shared" si="313"/>
        <v>C323-1</v>
      </c>
      <c r="B4627" t="str">
        <f t="shared" si="314"/>
        <v>USB_SSTX_C2_N</v>
      </c>
      <c r="C4627" t="str">
        <f t="shared" si="315"/>
        <v>C323-USB_SSTX_C2_N</v>
      </c>
      <c r="D4627" t="str">
        <f t="shared" si="316"/>
        <v>C323-1</v>
      </c>
      <c r="E4627" t="s">
        <v>4394</v>
      </c>
      <c r="F4627">
        <v>1</v>
      </c>
      <c r="G4627" t="s">
        <v>2168</v>
      </c>
    </row>
    <row r="4628" spans="1:7" x14ac:dyDescent="0.25">
      <c r="A4628" t="str">
        <f t="shared" si="313"/>
        <v>C323-2</v>
      </c>
      <c r="B4628" t="str">
        <f t="shared" si="314"/>
        <v>USB_SSTX_D2_N</v>
      </c>
      <c r="C4628" t="str">
        <f t="shared" si="315"/>
        <v>C323-USB_SSTX_D2_N</v>
      </c>
      <c r="D4628" t="str">
        <f t="shared" si="316"/>
        <v>C323-2</v>
      </c>
      <c r="E4628" t="s">
        <v>4394</v>
      </c>
      <c r="F4628">
        <v>2</v>
      </c>
      <c r="G4628" t="s">
        <v>472</v>
      </c>
    </row>
    <row r="4629" spans="1:7" x14ac:dyDescent="0.25">
      <c r="A4629" t="str">
        <f t="shared" si="313"/>
        <v>C324-1</v>
      </c>
      <c r="B4629" t="str">
        <f t="shared" si="314"/>
        <v>USB_SSTX_C3_P</v>
      </c>
      <c r="C4629" t="str">
        <f t="shared" si="315"/>
        <v>C324-USB_SSTX_C3_P</v>
      </c>
      <c r="D4629" t="str">
        <f t="shared" si="316"/>
        <v>C324-1</v>
      </c>
      <c r="E4629" t="s">
        <v>4395</v>
      </c>
      <c r="F4629">
        <v>1</v>
      </c>
      <c r="G4629" t="s">
        <v>2174</v>
      </c>
    </row>
    <row r="4630" spans="1:7" x14ac:dyDescent="0.25">
      <c r="A4630" t="str">
        <f t="shared" si="313"/>
        <v>C324-2</v>
      </c>
      <c r="B4630" t="str">
        <f t="shared" si="314"/>
        <v>USB_SSTX_D3_P</v>
      </c>
      <c r="C4630" t="str">
        <f t="shared" si="315"/>
        <v>C324-USB_SSTX_D3_P</v>
      </c>
      <c r="D4630" t="str">
        <f t="shared" si="316"/>
        <v>C324-2</v>
      </c>
      <c r="E4630" t="s">
        <v>4395</v>
      </c>
      <c r="F4630">
        <v>2</v>
      </c>
      <c r="G4630" t="s">
        <v>1815</v>
      </c>
    </row>
    <row r="4631" spans="1:7" x14ac:dyDescent="0.25">
      <c r="A4631" t="str">
        <f t="shared" si="313"/>
        <v>C325-1</v>
      </c>
      <c r="B4631" t="str">
        <f t="shared" si="314"/>
        <v>USB_SSTX_C3_N</v>
      </c>
      <c r="C4631" t="str">
        <f t="shared" si="315"/>
        <v>C325-USB_SSTX_C3_N</v>
      </c>
      <c r="D4631" t="str">
        <f t="shared" si="316"/>
        <v>C325-1</v>
      </c>
      <c r="E4631" t="s">
        <v>4396</v>
      </c>
      <c r="F4631">
        <v>1</v>
      </c>
      <c r="G4631" t="s">
        <v>2172</v>
      </c>
    </row>
    <row r="4632" spans="1:7" x14ac:dyDescent="0.25">
      <c r="A4632" t="str">
        <f t="shared" si="313"/>
        <v>C325-2</v>
      </c>
      <c r="B4632" t="str">
        <f t="shared" si="314"/>
        <v>USB_SSTX_D3_N</v>
      </c>
      <c r="C4632" t="str">
        <f t="shared" si="315"/>
        <v>C325-USB_SSTX_D3_N</v>
      </c>
      <c r="D4632" t="str">
        <f t="shared" si="316"/>
        <v>C325-2</v>
      </c>
      <c r="E4632" t="s">
        <v>4396</v>
      </c>
      <c r="F4632">
        <v>2</v>
      </c>
      <c r="G4632" t="s">
        <v>1813</v>
      </c>
    </row>
    <row r="4633" spans="1:7" x14ac:dyDescent="0.25">
      <c r="A4633" t="str">
        <f t="shared" si="313"/>
        <v>C326-1</v>
      </c>
      <c r="B4633" t="str">
        <f t="shared" si="314"/>
        <v>USB_SSTX_C4_P</v>
      </c>
      <c r="C4633" t="str">
        <f t="shared" si="315"/>
        <v>C326-USB_SSTX_C4_P</v>
      </c>
      <c r="D4633" t="str">
        <f t="shared" si="316"/>
        <v>C326-1</v>
      </c>
      <c r="E4633" t="s">
        <v>4397</v>
      </c>
      <c r="F4633">
        <v>1</v>
      </c>
      <c r="G4633" t="s">
        <v>2178</v>
      </c>
    </row>
    <row r="4634" spans="1:7" x14ac:dyDescent="0.25">
      <c r="A4634" t="str">
        <f t="shared" si="313"/>
        <v>C326-2</v>
      </c>
      <c r="B4634" t="str">
        <f t="shared" si="314"/>
        <v>USB_SSTX_D4_P</v>
      </c>
      <c r="C4634" t="str">
        <f t="shared" si="315"/>
        <v>C326-USB_SSTX_D4_P</v>
      </c>
      <c r="D4634" t="str">
        <f t="shared" si="316"/>
        <v>C326-2</v>
      </c>
      <c r="E4634" t="s">
        <v>4397</v>
      </c>
      <c r="F4634">
        <v>2</v>
      </c>
      <c r="G4634" t="s">
        <v>1831</v>
      </c>
    </row>
    <row r="4635" spans="1:7" x14ac:dyDescent="0.25">
      <c r="A4635" t="str">
        <f t="shared" si="313"/>
        <v>C327-1</v>
      </c>
      <c r="B4635" t="str">
        <f t="shared" si="314"/>
        <v>USB_SSTX_C4_N</v>
      </c>
      <c r="C4635" t="str">
        <f t="shared" si="315"/>
        <v>C327-USB_SSTX_C4_N</v>
      </c>
      <c r="D4635" t="str">
        <f t="shared" si="316"/>
        <v>C327-1</v>
      </c>
      <c r="E4635" t="s">
        <v>4398</v>
      </c>
      <c r="F4635">
        <v>1</v>
      </c>
      <c r="G4635" t="s">
        <v>2176</v>
      </c>
    </row>
    <row r="4636" spans="1:7" x14ac:dyDescent="0.25">
      <c r="A4636" t="str">
        <f t="shared" si="313"/>
        <v>C327-2</v>
      </c>
      <c r="B4636" t="str">
        <f t="shared" si="314"/>
        <v>USB_SSTX_D4_N</v>
      </c>
      <c r="C4636" t="str">
        <f t="shared" si="315"/>
        <v>C327-USB_SSTX_D4_N</v>
      </c>
      <c r="D4636" t="str">
        <f t="shared" si="316"/>
        <v>C327-2</v>
      </c>
      <c r="E4636" t="s">
        <v>4398</v>
      </c>
      <c r="F4636">
        <v>2</v>
      </c>
      <c r="G4636" t="s">
        <v>1829</v>
      </c>
    </row>
    <row r="4637" spans="1:7" x14ac:dyDescent="0.25">
      <c r="A4637" t="str">
        <f t="shared" si="313"/>
        <v>C328-1</v>
      </c>
      <c r="B4637" t="str">
        <f t="shared" si="314"/>
        <v>3.3V_USB</v>
      </c>
      <c r="C4637" t="str">
        <f t="shared" si="315"/>
        <v>C328-3.3V_USB</v>
      </c>
      <c r="D4637" t="str">
        <f t="shared" si="316"/>
        <v>C328-1</v>
      </c>
      <c r="E4637" t="s">
        <v>4399</v>
      </c>
      <c r="F4637">
        <v>1</v>
      </c>
      <c r="G4637" t="s">
        <v>364</v>
      </c>
    </row>
    <row r="4638" spans="1:7" x14ac:dyDescent="0.25">
      <c r="A4638" t="str">
        <f t="shared" si="313"/>
        <v>C328-2</v>
      </c>
      <c r="B4638" t="str">
        <f t="shared" si="314"/>
        <v>GND</v>
      </c>
      <c r="C4638" t="str">
        <f t="shared" si="315"/>
        <v>C328-GND</v>
      </c>
      <c r="D4638" t="str">
        <f t="shared" si="316"/>
        <v>C328-2</v>
      </c>
      <c r="E4638" t="s">
        <v>4399</v>
      </c>
      <c r="F4638">
        <v>2</v>
      </c>
      <c r="G4638" t="s">
        <v>294</v>
      </c>
    </row>
    <row r="4639" spans="1:7" x14ac:dyDescent="0.25">
      <c r="A4639" t="str">
        <f t="shared" si="313"/>
        <v>C329-1</v>
      </c>
      <c r="B4639" t="str">
        <f t="shared" si="314"/>
        <v>GND</v>
      </c>
      <c r="C4639" t="str">
        <f t="shared" si="315"/>
        <v>C329-GND</v>
      </c>
      <c r="D4639" t="str">
        <f t="shared" si="316"/>
        <v>C329-1</v>
      </c>
      <c r="E4639" t="s">
        <v>4400</v>
      </c>
      <c r="F4639">
        <v>1</v>
      </c>
      <c r="G4639" t="s">
        <v>294</v>
      </c>
    </row>
    <row r="4640" spans="1:7" x14ac:dyDescent="0.25">
      <c r="A4640" t="str">
        <f t="shared" si="313"/>
        <v>C329-2</v>
      </c>
      <c r="B4640" t="str">
        <f t="shared" si="314"/>
        <v>3.3V_USB</v>
      </c>
      <c r="C4640" t="str">
        <f t="shared" si="315"/>
        <v>C329-3.3V_USB</v>
      </c>
      <c r="D4640" t="str">
        <f t="shared" si="316"/>
        <v>C329-2</v>
      </c>
      <c r="E4640" t="s">
        <v>4400</v>
      </c>
      <c r="F4640">
        <v>2</v>
      </c>
      <c r="G4640" t="s">
        <v>364</v>
      </c>
    </row>
    <row r="4641" spans="1:7" x14ac:dyDescent="0.25">
      <c r="A4641" t="str">
        <f t="shared" si="313"/>
        <v>C330-1</v>
      </c>
      <c r="B4641" t="str">
        <f t="shared" si="314"/>
        <v>GND</v>
      </c>
      <c r="C4641" t="str">
        <f t="shared" si="315"/>
        <v>C330-GND</v>
      </c>
      <c r="D4641" t="str">
        <f t="shared" si="316"/>
        <v>C330-1</v>
      </c>
      <c r="E4641" t="s">
        <v>4401</v>
      </c>
      <c r="F4641">
        <v>1</v>
      </c>
      <c r="G4641" t="s">
        <v>294</v>
      </c>
    </row>
    <row r="4642" spans="1:7" x14ac:dyDescent="0.25">
      <c r="A4642" t="str">
        <f t="shared" si="313"/>
        <v>C330-2</v>
      </c>
      <c r="B4642" t="str">
        <f t="shared" si="314"/>
        <v>3.3V_USB</v>
      </c>
      <c r="C4642" t="str">
        <f t="shared" si="315"/>
        <v>C330-3.3V_USB</v>
      </c>
      <c r="D4642" t="str">
        <f t="shared" si="316"/>
        <v>C330-2</v>
      </c>
      <c r="E4642" t="s">
        <v>4401</v>
      </c>
      <c r="F4642">
        <v>2</v>
      </c>
      <c r="G4642" t="s">
        <v>364</v>
      </c>
    </row>
    <row r="4643" spans="1:7" x14ac:dyDescent="0.25">
      <c r="A4643" t="str">
        <f t="shared" si="313"/>
        <v>C331-1</v>
      </c>
      <c r="B4643" t="str">
        <f t="shared" si="314"/>
        <v>GND</v>
      </c>
      <c r="C4643" t="str">
        <f t="shared" si="315"/>
        <v>C331-GND</v>
      </c>
      <c r="D4643" t="str">
        <f t="shared" si="316"/>
        <v>C331-1</v>
      </c>
      <c r="E4643" t="s">
        <v>4402</v>
      </c>
      <c r="F4643">
        <v>1</v>
      </c>
      <c r="G4643" t="s">
        <v>294</v>
      </c>
    </row>
    <row r="4644" spans="1:7" x14ac:dyDescent="0.25">
      <c r="A4644" t="str">
        <f t="shared" si="313"/>
        <v>C331-2</v>
      </c>
      <c r="B4644" t="str">
        <f t="shared" si="314"/>
        <v>3.3V_USB</v>
      </c>
      <c r="C4644" t="str">
        <f t="shared" si="315"/>
        <v>C331-3.3V_USB</v>
      </c>
      <c r="D4644" t="str">
        <f t="shared" si="316"/>
        <v>C331-2</v>
      </c>
      <c r="E4644" t="s">
        <v>4402</v>
      </c>
      <c r="F4644">
        <v>2</v>
      </c>
      <c r="G4644" t="s">
        <v>364</v>
      </c>
    </row>
    <row r="4645" spans="1:7" x14ac:dyDescent="0.25">
      <c r="A4645" t="str">
        <f t="shared" si="313"/>
        <v>C332-1</v>
      </c>
      <c r="B4645" t="str">
        <f t="shared" si="314"/>
        <v>GND</v>
      </c>
      <c r="C4645" t="str">
        <f t="shared" si="315"/>
        <v>C332-GND</v>
      </c>
      <c r="D4645" t="str">
        <f t="shared" si="316"/>
        <v>C332-1</v>
      </c>
      <c r="E4645" t="s">
        <v>4403</v>
      </c>
      <c r="F4645">
        <v>1</v>
      </c>
      <c r="G4645" t="s">
        <v>294</v>
      </c>
    </row>
    <row r="4646" spans="1:7" x14ac:dyDescent="0.25">
      <c r="A4646" t="str">
        <f t="shared" si="313"/>
        <v>C332-2</v>
      </c>
      <c r="B4646" t="str">
        <f t="shared" si="314"/>
        <v>1.2V_USB</v>
      </c>
      <c r="C4646" t="str">
        <f t="shared" si="315"/>
        <v>C332-1.2V_USB</v>
      </c>
      <c r="D4646" t="str">
        <f t="shared" si="316"/>
        <v>C332-2</v>
      </c>
      <c r="E4646" t="s">
        <v>4403</v>
      </c>
      <c r="F4646">
        <v>2</v>
      </c>
      <c r="G4646" t="s">
        <v>315</v>
      </c>
    </row>
    <row r="4647" spans="1:7" x14ac:dyDescent="0.25">
      <c r="A4647" t="str">
        <f t="shared" si="313"/>
        <v>C333-1</v>
      </c>
      <c r="B4647" t="str">
        <f t="shared" si="314"/>
        <v>GND</v>
      </c>
      <c r="C4647" t="str">
        <f t="shared" si="315"/>
        <v>C333-GND</v>
      </c>
      <c r="D4647" t="str">
        <f t="shared" si="316"/>
        <v>C333-1</v>
      </c>
      <c r="E4647" t="s">
        <v>4404</v>
      </c>
      <c r="F4647">
        <v>1</v>
      </c>
      <c r="G4647" t="s">
        <v>294</v>
      </c>
    </row>
    <row r="4648" spans="1:7" x14ac:dyDescent="0.25">
      <c r="A4648" t="str">
        <f t="shared" si="313"/>
        <v>C333-2</v>
      </c>
      <c r="B4648" t="str">
        <f t="shared" si="314"/>
        <v>1.2V_USB</v>
      </c>
      <c r="C4648" t="str">
        <f t="shared" si="315"/>
        <v>C333-1.2V_USB</v>
      </c>
      <c r="D4648" t="str">
        <f t="shared" si="316"/>
        <v>C333-2</v>
      </c>
      <c r="E4648" t="s">
        <v>4404</v>
      </c>
      <c r="F4648">
        <v>2</v>
      </c>
      <c r="G4648" t="s">
        <v>315</v>
      </c>
    </row>
    <row r="4649" spans="1:7" x14ac:dyDescent="0.25">
      <c r="A4649" t="str">
        <f t="shared" si="313"/>
        <v>C334-1</v>
      </c>
      <c r="B4649" t="str">
        <f t="shared" si="314"/>
        <v>GND</v>
      </c>
      <c r="C4649" t="str">
        <f t="shared" si="315"/>
        <v>C334-GND</v>
      </c>
      <c r="D4649" t="str">
        <f t="shared" si="316"/>
        <v>C334-1</v>
      </c>
      <c r="E4649" t="s">
        <v>4405</v>
      </c>
      <c r="F4649">
        <v>1</v>
      </c>
      <c r="G4649" t="s">
        <v>294</v>
      </c>
    </row>
    <row r="4650" spans="1:7" x14ac:dyDescent="0.25">
      <c r="A4650" t="str">
        <f t="shared" si="313"/>
        <v>C334-2</v>
      </c>
      <c r="B4650" t="str">
        <f t="shared" si="314"/>
        <v>1.2V_USB</v>
      </c>
      <c r="C4650" t="str">
        <f t="shared" si="315"/>
        <v>C334-1.2V_USB</v>
      </c>
      <c r="D4650" t="str">
        <f t="shared" si="316"/>
        <v>C334-2</v>
      </c>
      <c r="E4650" t="s">
        <v>4405</v>
      </c>
      <c r="F4650">
        <v>2</v>
      </c>
      <c r="G4650" t="s">
        <v>315</v>
      </c>
    </row>
    <row r="4651" spans="1:7" x14ac:dyDescent="0.25">
      <c r="A4651" t="str">
        <f t="shared" si="313"/>
        <v>C335-1</v>
      </c>
      <c r="B4651" t="str">
        <f t="shared" si="314"/>
        <v>GND</v>
      </c>
      <c r="C4651" t="str">
        <f t="shared" si="315"/>
        <v>C335-GND</v>
      </c>
      <c r="D4651" t="str">
        <f t="shared" si="316"/>
        <v>C335-1</v>
      </c>
      <c r="E4651" t="s">
        <v>4406</v>
      </c>
      <c r="F4651">
        <v>1</v>
      </c>
      <c r="G4651" t="s">
        <v>294</v>
      </c>
    </row>
    <row r="4652" spans="1:7" x14ac:dyDescent="0.25">
      <c r="A4652" t="str">
        <f t="shared" si="313"/>
        <v>C335-2</v>
      </c>
      <c r="B4652" t="str">
        <f t="shared" si="314"/>
        <v>1.2V_USB</v>
      </c>
      <c r="C4652" t="str">
        <f t="shared" si="315"/>
        <v>C335-1.2V_USB</v>
      </c>
      <c r="D4652" t="str">
        <f t="shared" si="316"/>
        <v>C335-2</v>
      </c>
      <c r="E4652" t="s">
        <v>4406</v>
      </c>
      <c r="F4652">
        <v>2</v>
      </c>
      <c r="G4652" t="s">
        <v>315</v>
      </c>
    </row>
    <row r="4653" spans="1:7" x14ac:dyDescent="0.25">
      <c r="A4653" t="str">
        <f t="shared" si="313"/>
        <v>C336-1</v>
      </c>
      <c r="B4653" t="str">
        <f t="shared" si="314"/>
        <v>1.2V_USB</v>
      </c>
      <c r="C4653" t="str">
        <f t="shared" si="315"/>
        <v>C336-1.2V_USB</v>
      </c>
      <c r="D4653" t="str">
        <f t="shared" si="316"/>
        <v>C336-1</v>
      </c>
      <c r="E4653" t="s">
        <v>4407</v>
      </c>
      <c r="F4653">
        <v>1</v>
      </c>
      <c r="G4653" t="s">
        <v>315</v>
      </c>
    </row>
    <row r="4654" spans="1:7" x14ac:dyDescent="0.25">
      <c r="A4654" t="str">
        <f t="shared" si="313"/>
        <v>C336-2</v>
      </c>
      <c r="B4654" t="str">
        <f t="shared" si="314"/>
        <v>GND</v>
      </c>
      <c r="C4654" t="str">
        <f t="shared" si="315"/>
        <v>C336-GND</v>
      </c>
      <c r="D4654" t="str">
        <f t="shared" si="316"/>
        <v>C336-2</v>
      </c>
      <c r="E4654" t="s">
        <v>4407</v>
      </c>
      <c r="F4654">
        <v>2</v>
      </c>
      <c r="G4654" t="s">
        <v>294</v>
      </c>
    </row>
    <row r="4655" spans="1:7" x14ac:dyDescent="0.25">
      <c r="A4655" t="str">
        <f t="shared" si="313"/>
        <v>C337-1</v>
      </c>
      <c r="B4655" t="str">
        <f t="shared" si="314"/>
        <v>GND</v>
      </c>
      <c r="C4655" t="str">
        <f t="shared" si="315"/>
        <v>C337-GND</v>
      </c>
      <c r="D4655" t="str">
        <f t="shared" si="316"/>
        <v>C337-1</v>
      </c>
      <c r="E4655" t="s">
        <v>4408</v>
      </c>
      <c r="F4655">
        <v>1</v>
      </c>
      <c r="G4655" t="s">
        <v>294</v>
      </c>
    </row>
    <row r="4656" spans="1:7" x14ac:dyDescent="0.25">
      <c r="A4656" t="str">
        <f t="shared" si="313"/>
        <v>C337-2</v>
      </c>
      <c r="B4656" t="str">
        <f t="shared" si="314"/>
        <v>3.3V_USB</v>
      </c>
      <c r="C4656" t="str">
        <f t="shared" si="315"/>
        <v>C337-3.3V_USB</v>
      </c>
      <c r="D4656" t="str">
        <f t="shared" si="316"/>
        <v>C337-2</v>
      </c>
      <c r="E4656" t="s">
        <v>4408</v>
      </c>
      <c r="F4656">
        <v>2</v>
      </c>
      <c r="G4656" t="s">
        <v>364</v>
      </c>
    </row>
    <row r="4657" spans="1:7" x14ac:dyDescent="0.25">
      <c r="A4657" t="str">
        <f t="shared" si="313"/>
        <v>C338-1</v>
      </c>
      <c r="B4657" t="str">
        <f t="shared" si="314"/>
        <v>3.3V_USB</v>
      </c>
      <c r="C4657" t="str">
        <f t="shared" si="315"/>
        <v>C338-3.3V_USB</v>
      </c>
      <c r="D4657" t="str">
        <f t="shared" si="316"/>
        <v>C338-1</v>
      </c>
      <c r="E4657" t="s">
        <v>4409</v>
      </c>
      <c r="F4657">
        <v>1</v>
      </c>
      <c r="G4657" t="s">
        <v>364</v>
      </c>
    </row>
    <row r="4658" spans="1:7" x14ac:dyDescent="0.25">
      <c r="A4658" t="str">
        <f t="shared" si="313"/>
        <v>C338-2</v>
      </c>
      <c r="B4658" t="str">
        <f t="shared" si="314"/>
        <v>GND</v>
      </c>
      <c r="C4658" t="str">
        <f t="shared" si="315"/>
        <v>C338-GND</v>
      </c>
      <c r="D4658" t="str">
        <f t="shared" si="316"/>
        <v>C338-2</v>
      </c>
      <c r="E4658" t="s">
        <v>4409</v>
      </c>
      <c r="F4658">
        <v>2</v>
      </c>
      <c r="G4658" t="s">
        <v>294</v>
      </c>
    </row>
    <row r="4659" spans="1:7" x14ac:dyDescent="0.25">
      <c r="A4659" t="str">
        <f t="shared" si="313"/>
        <v>C339-1</v>
      </c>
      <c r="B4659" t="str">
        <f t="shared" si="314"/>
        <v>3.3V_USB</v>
      </c>
      <c r="C4659" t="str">
        <f t="shared" si="315"/>
        <v>C339-3.3V_USB</v>
      </c>
      <c r="D4659" t="str">
        <f t="shared" si="316"/>
        <v>C339-1</v>
      </c>
      <c r="E4659" t="s">
        <v>4410</v>
      </c>
      <c r="F4659">
        <v>1</v>
      </c>
      <c r="G4659" t="s">
        <v>364</v>
      </c>
    </row>
    <row r="4660" spans="1:7" x14ac:dyDescent="0.25">
      <c r="A4660" t="str">
        <f t="shared" si="313"/>
        <v>C339-2</v>
      </c>
      <c r="B4660" t="str">
        <f t="shared" si="314"/>
        <v>GND</v>
      </c>
      <c r="C4660" t="str">
        <f t="shared" si="315"/>
        <v>C339-GND</v>
      </c>
      <c r="D4660" t="str">
        <f t="shared" si="316"/>
        <v>C339-2</v>
      </c>
      <c r="E4660" t="s">
        <v>4410</v>
      </c>
      <c r="F4660">
        <v>2</v>
      </c>
      <c r="G4660" t="s">
        <v>294</v>
      </c>
    </row>
    <row r="4661" spans="1:7" x14ac:dyDescent="0.25">
      <c r="A4661" t="str">
        <f t="shared" si="313"/>
        <v>C340-1</v>
      </c>
      <c r="B4661" t="str">
        <f t="shared" si="314"/>
        <v>1.2V_USB</v>
      </c>
      <c r="C4661" t="str">
        <f t="shared" si="315"/>
        <v>C340-1.2V_USB</v>
      </c>
      <c r="D4661" t="str">
        <f t="shared" si="316"/>
        <v>C340-1</v>
      </c>
      <c r="E4661" t="s">
        <v>4411</v>
      </c>
      <c r="F4661">
        <v>1</v>
      </c>
      <c r="G4661" t="s">
        <v>315</v>
      </c>
    </row>
    <row r="4662" spans="1:7" x14ac:dyDescent="0.25">
      <c r="A4662" t="str">
        <f t="shared" si="313"/>
        <v>C340-2</v>
      </c>
      <c r="B4662" t="str">
        <f t="shared" si="314"/>
        <v>GND</v>
      </c>
      <c r="C4662" t="str">
        <f t="shared" si="315"/>
        <v>C340-GND</v>
      </c>
      <c r="D4662" t="str">
        <f t="shared" si="316"/>
        <v>C340-2</v>
      </c>
      <c r="E4662" t="s">
        <v>4411</v>
      </c>
      <c r="F4662">
        <v>2</v>
      </c>
      <c r="G4662" t="s">
        <v>294</v>
      </c>
    </row>
    <row r="4663" spans="1:7" x14ac:dyDescent="0.25">
      <c r="A4663" t="str">
        <f t="shared" si="313"/>
        <v>C341-1</v>
      </c>
      <c r="B4663" t="str">
        <f t="shared" si="314"/>
        <v>1.2V_USB</v>
      </c>
      <c r="C4663" t="str">
        <f t="shared" si="315"/>
        <v>C341-1.2V_USB</v>
      </c>
      <c r="D4663" t="str">
        <f t="shared" si="316"/>
        <v>C341-1</v>
      </c>
      <c r="E4663" t="s">
        <v>4412</v>
      </c>
      <c r="F4663">
        <v>1</v>
      </c>
      <c r="G4663" t="s">
        <v>315</v>
      </c>
    </row>
    <row r="4664" spans="1:7" x14ac:dyDescent="0.25">
      <c r="A4664" t="str">
        <f t="shared" si="313"/>
        <v>C341-2</v>
      </c>
      <c r="B4664" t="str">
        <f t="shared" si="314"/>
        <v>GND</v>
      </c>
      <c r="C4664" t="str">
        <f t="shared" si="315"/>
        <v>C341-GND</v>
      </c>
      <c r="D4664" t="str">
        <f t="shared" si="316"/>
        <v>C341-2</v>
      </c>
      <c r="E4664" t="s">
        <v>4412</v>
      </c>
      <c r="F4664">
        <v>2</v>
      </c>
      <c r="G4664" t="s">
        <v>294</v>
      </c>
    </row>
    <row r="4665" spans="1:7" x14ac:dyDescent="0.25">
      <c r="A4665" t="str">
        <f t="shared" si="313"/>
        <v>C342-1</v>
      </c>
      <c r="B4665" t="str">
        <f t="shared" si="314"/>
        <v>GND</v>
      </c>
      <c r="C4665" t="str">
        <f t="shared" si="315"/>
        <v>C342-GND</v>
      </c>
      <c r="D4665" t="str">
        <f t="shared" si="316"/>
        <v>C342-1</v>
      </c>
      <c r="E4665" t="s">
        <v>4413</v>
      </c>
      <c r="F4665">
        <v>1</v>
      </c>
      <c r="G4665" t="s">
        <v>294</v>
      </c>
    </row>
    <row r="4666" spans="1:7" x14ac:dyDescent="0.25">
      <c r="A4666" t="str">
        <f t="shared" si="313"/>
        <v>C342-2</v>
      </c>
      <c r="B4666" t="str">
        <f t="shared" si="314"/>
        <v>1.2V_USB</v>
      </c>
      <c r="C4666" t="str">
        <f t="shared" si="315"/>
        <v>C342-1.2V_USB</v>
      </c>
      <c r="D4666" t="str">
        <f t="shared" si="316"/>
        <v>C342-2</v>
      </c>
      <c r="E4666" t="s">
        <v>4413</v>
      </c>
      <c r="F4666">
        <v>2</v>
      </c>
      <c r="G4666" t="s">
        <v>315</v>
      </c>
    </row>
    <row r="4667" spans="1:7" x14ac:dyDescent="0.25">
      <c r="A4667" t="str">
        <f t="shared" si="313"/>
        <v>C343-1</v>
      </c>
      <c r="B4667" t="str">
        <f t="shared" si="314"/>
        <v>GND</v>
      </c>
      <c r="C4667" t="str">
        <f t="shared" si="315"/>
        <v>C343-GND</v>
      </c>
      <c r="D4667" t="str">
        <f t="shared" si="316"/>
        <v>C343-1</v>
      </c>
      <c r="E4667" t="s">
        <v>4414</v>
      </c>
      <c r="F4667">
        <v>1</v>
      </c>
      <c r="G4667" t="s">
        <v>294</v>
      </c>
    </row>
    <row r="4668" spans="1:7" x14ac:dyDescent="0.25">
      <c r="A4668" t="str">
        <f t="shared" si="313"/>
        <v>C343-2</v>
      </c>
      <c r="B4668" t="str">
        <f t="shared" si="314"/>
        <v>1.2V_USB</v>
      </c>
      <c r="C4668" t="str">
        <f t="shared" si="315"/>
        <v>C343-1.2V_USB</v>
      </c>
      <c r="D4668" t="str">
        <f t="shared" si="316"/>
        <v>C343-2</v>
      </c>
      <c r="E4668" t="s">
        <v>4414</v>
      </c>
      <c r="F4668">
        <v>2</v>
      </c>
      <c r="G4668" t="s">
        <v>315</v>
      </c>
    </row>
    <row r="4669" spans="1:7" x14ac:dyDescent="0.25">
      <c r="A4669" t="str">
        <f t="shared" si="313"/>
        <v>C344-1</v>
      </c>
      <c r="B4669" t="str">
        <f t="shared" si="314"/>
        <v>GND</v>
      </c>
      <c r="C4669" t="str">
        <f t="shared" si="315"/>
        <v>C344-GND</v>
      </c>
      <c r="D4669" t="str">
        <f t="shared" si="316"/>
        <v>C344-1</v>
      </c>
      <c r="E4669" t="s">
        <v>4415</v>
      </c>
      <c r="F4669">
        <v>1</v>
      </c>
      <c r="G4669" t="s">
        <v>294</v>
      </c>
    </row>
    <row r="4670" spans="1:7" x14ac:dyDescent="0.25">
      <c r="A4670" t="str">
        <f t="shared" si="313"/>
        <v>C344-2</v>
      </c>
      <c r="B4670" t="str">
        <f t="shared" si="314"/>
        <v>1.2V_USB</v>
      </c>
      <c r="C4670" t="str">
        <f t="shared" si="315"/>
        <v>C344-1.2V_USB</v>
      </c>
      <c r="D4670" t="str">
        <f t="shared" si="316"/>
        <v>C344-2</v>
      </c>
      <c r="E4670" t="s">
        <v>4415</v>
      </c>
      <c r="F4670">
        <v>2</v>
      </c>
      <c r="G4670" t="s">
        <v>315</v>
      </c>
    </row>
    <row r="4671" spans="1:7" x14ac:dyDescent="0.25">
      <c r="A4671" t="str">
        <f t="shared" si="313"/>
        <v>C345-1</v>
      </c>
      <c r="B4671" t="str">
        <f t="shared" si="314"/>
        <v>GND</v>
      </c>
      <c r="C4671" t="str">
        <f t="shared" si="315"/>
        <v>C345-GND</v>
      </c>
      <c r="D4671" t="str">
        <f t="shared" si="316"/>
        <v>C345-1</v>
      </c>
      <c r="E4671" t="s">
        <v>4416</v>
      </c>
      <c r="F4671">
        <v>1</v>
      </c>
      <c r="G4671" t="s">
        <v>294</v>
      </c>
    </row>
    <row r="4672" spans="1:7" x14ac:dyDescent="0.25">
      <c r="A4672" t="str">
        <f t="shared" si="313"/>
        <v>C345-2</v>
      </c>
      <c r="B4672" t="str">
        <f t="shared" si="314"/>
        <v>1.2V_USB</v>
      </c>
      <c r="C4672" t="str">
        <f t="shared" si="315"/>
        <v>C345-1.2V_USB</v>
      </c>
      <c r="D4672" t="str">
        <f t="shared" si="316"/>
        <v>C345-2</v>
      </c>
      <c r="E4672" t="s">
        <v>4416</v>
      </c>
      <c r="F4672">
        <v>2</v>
      </c>
      <c r="G4672" t="s">
        <v>315</v>
      </c>
    </row>
    <row r="4673" spans="1:7" x14ac:dyDescent="0.25">
      <c r="A4673" t="str">
        <f t="shared" si="313"/>
        <v>C346-1</v>
      </c>
      <c r="B4673" t="str">
        <f t="shared" si="314"/>
        <v>GND</v>
      </c>
      <c r="C4673" t="str">
        <f t="shared" si="315"/>
        <v>C346-GND</v>
      </c>
      <c r="D4673" t="str">
        <f t="shared" si="316"/>
        <v>C346-1</v>
      </c>
      <c r="E4673" t="s">
        <v>4417</v>
      </c>
      <c r="F4673">
        <v>1</v>
      </c>
      <c r="G4673" t="s">
        <v>294</v>
      </c>
    </row>
    <row r="4674" spans="1:7" x14ac:dyDescent="0.25">
      <c r="A4674" t="str">
        <f t="shared" si="313"/>
        <v>C346-2</v>
      </c>
      <c r="B4674" t="str">
        <f t="shared" si="314"/>
        <v>NetC346_2</v>
      </c>
      <c r="C4674" t="str">
        <f t="shared" si="315"/>
        <v>C346-NetC346_2</v>
      </c>
      <c r="D4674" t="str">
        <f t="shared" si="316"/>
        <v>C346-2</v>
      </c>
      <c r="E4674" t="s">
        <v>4417</v>
      </c>
      <c r="F4674">
        <v>2</v>
      </c>
      <c r="G4674" t="s">
        <v>1703</v>
      </c>
    </row>
    <row r="4675" spans="1:7" x14ac:dyDescent="0.25">
      <c r="A4675" t="str">
        <f t="shared" si="313"/>
        <v>C347-1</v>
      </c>
      <c r="B4675" t="str">
        <f t="shared" si="314"/>
        <v>GND</v>
      </c>
      <c r="C4675" t="str">
        <f t="shared" si="315"/>
        <v>C347-GND</v>
      </c>
      <c r="D4675" t="str">
        <f t="shared" si="316"/>
        <v>C347-1</v>
      </c>
      <c r="E4675" t="s">
        <v>4418</v>
      </c>
      <c r="F4675">
        <v>1</v>
      </c>
      <c r="G4675" t="s">
        <v>294</v>
      </c>
    </row>
    <row r="4676" spans="1:7" x14ac:dyDescent="0.25">
      <c r="A4676" t="str">
        <f t="shared" si="313"/>
        <v>C347-2</v>
      </c>
      <c r="B4676" t="str">
        <f t="shared" si="314"/>
        <v>NetC347_2</v>
      </c>
      <c r="C4676" t="str">
        <f t="shared" si="315"/>
        <v>C347-NetC347_2</v>
      </c>
      <c r="D4676" t="str">
        <f t="shared" si="316"/>
        <v>C347-2</v>
      </c>
      <c r="E4676" t="s">
        <v>4418</v>
      </c>
      <c r="F4676">
        <v>2</v>
      </c>
      <c r="G4676" t="s">
        <v>1705</v>
      </c>
    </row>
    <row r="4677" spans="1:7" x14ac:dyDescent="0.25">
      <c r="A4677" t="str">
        <f t="shared" si="313"/>
        <v>C348-1</v>
      </c>
      <c r="B4677" t="str">
        <f t="shared" si="314"/>
        <v>GND</v>
      </c>
      <c r="C4677" t="str">
        <f t="shared" si="315"/>
        <v>C348-GND</v>
      </c>
      <c r="D4677" t="str">
        <f t="shared" si="316"/>
        <v>C348-1</v>
      </c>
      <c r="E4677" t="s">
        <v>4419</v>
      </c>
      <c r="F4677">
        <v>1</v>
      </c>
      <c r="G4677" t="s">
        <v>294</v>
      </c>
    </row>
    <row r="4678" spans="1:7" x14ac:dyDescent="0.25">
      <c r="A4678" t="str">
        <f t="shared" ref="A4678:A4741" si="317">$E4678&amp;"-"&amp;$F4678</f>
        <v>C348-2</v>
      </c>
      <c r="B4678" t="str">
        <f t="shared" ref="B4678:B4741" si="318">IF(OR(E4678=$A$2,E4678=$B$2,E4678=$C$2,E4678=$D$2),"--",G4678)</f>
        <v>NetC347_2</v>
      </c>
      <c r="C4678" t="str">
        <f t="shared" ref="C4678:C4741" si="319">$E4678&amp;"-"&amp;$G4678</f>
        <v>C348-NetC347_2</v>
      </c>
      <c r="D4678" t="str">
        <f t="shared" ref="D4678:D4741" si="320">A4678</f>
        <v>C348-2</v>
      </c>
      <c r="E4678" t="s">
        <v>4419</v>
      </c>
      <c r="F4678">
        <v>2</v>
      </c>
      <c r="G4678" t="s">
        <v>1705</v>
      </c>
    </row>
    <row r="4679" spans="1:7" x14ac:dyDescent="0.25">
      <c r="A4679" t="str">
        <f t="shared" si="317"/>
        <v>C349-1</v>
      </c>
      <c r="B4679" t="str">
        <f t="shared" si="318"/>
        <v>NetC349_1</v>
      </c>
      <c r="C4679" t="str">
        <f t="shared" si="319"/>
        <v>C349-NetC349_1</v>
      </c>
      <c r="D4679" t="str">
        <f t="shared" si="320"/>
        <v>C349-1</v>
      </c>
      <c r="E4679" t="s">
        <v>4420</v>
      </c>
      <c r="F4679">
        <v>1</v>
      </c>
      <c r="G4679" t="s">
        <v>1707</v>
      </c>
    </row>
    <row r="4680" spans="1:7" x14ac:dyDescent="0.25">
      <c r="A4680" t="str">
        <f t="shared" si="317"/>
        <v>C349-2</v>
      </c>
      <c r="B4680" t="str">
        <f t="shared" si="318"/>
        <v>GND</v>
      </c>
      <c r="C4680" t="str">
        <f t="shared" si="319"/>
        <v>C349-GND</v>
      </c>
      <c r="D4680" t="str">
        <f t="shared" si="320"/>
        <v>C349-2</v>
      </c>
      <c r="E4680" t="s">
        <v>4420</v>
      </c>
      <c r="F4680">
        <v>2</v>
      </c>
      <c r="G4680" t="s">
        <v>294</v>
      </c>
    </row>
    <row r="4681" spans="1:7" x14ac:dyDescent="0.25">
      <c r="A4681" t="str">
        <f t="shared" si="317"/>
        <v>C350-1</v>
      </c>
      <c r="B4681" t="str">
        <f t="shared" si="318"/>
        <v>NetC349_1</v>
      </c>
      <c r="C4681" t="str">
        <f t="shared" si="319"/>
        <v>C350-NetC349_1</v>
      </c>
      <c r="D4681" t="str">
        <f t="shared" si="320"/>
        <v>C350-1</v>
      </c>
      <c r="E4681" t="s">
        <v>4421</v>
      </c>
      <c r="F4681">
        <v>1</v>
      </c>
      <c r="G4681" t="s">
        <v>1707</v>
      </c>
    </row>
    <row r="4682" spans="1:7" x14ac:dyDescent="0.25">
      <c r="A4682" t="str">
        <f t="shared" si="317"/>
        <v>C350-2</v>
      </c>
      <c r="B4682" t="str">
        <f t="shared" si="318"/>
        <v>GND</v>
      </c>
      <c r="C4682" t="str">
        <f t="shared" si="319"/>
        <v>C350-GND</v>
      </c>
      <c r="D4682" t="str">
        <f t="shared" si="320"/>
        <v>C350-2</v>
      </c>
      <c r="E4682" t="s">
        <v>4421</v>
      </c>
      <c r="F4682">
        <v>2</v>
      </c>
      <c r="G4682" t="s">
        <v>294</v>
      </c>
    </row>
    <row r="4683" spans="1:7" x14ac:dyDescent="0.25">
      <c r="A4683" t="str">
        <f t="shared" si="317"/>
        <v>C351-1</v>
      </c>
      <c r="B4683" t="str">
        <f t="shared" si="318"/>
        <v>GND</v>
      </c>
      <c r="C4683" t="str">
        <f t="shared" si="319"/>
        <v>C351-GND</v>
      </c>
      <c r="D4683" t="str">
        <f t="shared" si="320"/>
        <v>C351-1</v>
      </c>
      <c r="E4683" t="s">
        <v>4422</v>
      </c>
      <c r="F4683">
        <v>1</v>
      </c>
      <c r="G4683" t="s">
        <v>294</v>
      </c>
    </row>
    <row r="4684" spans="1:7" x14ac:dyDescent="0.25">
      <c r="A4684" t="str">
        <f t="shared" si="317"/>
        <v>C351-2</v>
      </c>
      <c r="B4684" t="str">
        <f t="shared" si="318"/>
        <v>1.8V</v>
      </c>
      <c r="C4684" t="str">
        <f t="shared" si="319"/>
        <v>C351-1.8V</v>
      </c>
      <c r="D4684" t="str">
        <f t="shared" si="320"/>
        <v>C351-2</v>
      </c>
      <c r="E4684" t="s">
        <v>4422</v>
      </c>
      <c r="F4684">
        <v>2</v>
      </c>
      <c r="G4684" t="s">
        <v>317</v>
      </c>
    </row>
    <row r="4685" spans="1:7" x14ac:dyDescent="0.25">
      <c r="A4685" t="str">
        <f t="shared" si="317"/>
        <v>C352-1</v>
      </c>
      <c r="B4685" t="str">
        <f t="shared" si="318"/>
        <v>GND</v>
      </c>
      <c r="C4685" t="str">
        <f t="shared" si="319"/>
        <v>C352-GND</v>
      </c>
      <c r="D4685" t="str">
        <f t="shared" si="320"/>
        <v>C352-1</v>
      </c>
      <c r="E4685" t="s">
        <v>4423</v>
      </c>
      <c r="F4685">
        <v>1</v>
      </c>
      <c r="G4685" t="s">
        <v>294</v>
      </c>
    </row>
    <row r="4686" spans="1:7" x14ac:dyDescent="0.25">
      <c r="A4686" t="str">
        <f t="shared" si="317"/>
        <v>C352-2</v>
      </c>
      <c r="B4686" t="str">
        <f t="shared" si="318"/>
        <v>NetC352_2</v>
      </c>
      <c r="C4686" t="str">
        <f t="shared" si="319"/>
        <v>C352-NetC352_2</v>
      </c>
      <c r="D4686" t="str">
        <f t="shared" si="320"/>
        <v>C352-2</v>
      </c>
      <c r="E4686" t="s">
        <v>4423</v>
      </c>
      <c r="F4686">
        <v>2</v>
      </c>
      <c r="G4686" t="s">
        <v>1709</v>
      </c>
    </row>
    <row r="4687" spans="1:7" x14ac:dyDescent="0.25">
      <c r="A4687" t="str">
        <f t="shared" si="317"/>
        <v>C353-1</v>
      </c>
      <c r="B4687" t="str">
        <f t="shared" si="318"/>
        <v>GND</v>
      </c>
      <c r="C4687" t="str">
        <f t="shared" si="319"/>
        <v>C353-GND</v>
      </c>
      <c r="D4687" t="str">
        <f t="shared" si="320"/>
        <v>C353-1</v>
      </c>
      <c r="E4687" t="s">
        <v>4424</v>
      </c>
      <c r="F4687">
        <v>1</v>
      </c>
      <c r="G4687" t="s">
        <v>294</v>
      </c>
    </row>
    <row r="4688" spans="1:7" x14ac:dyDescent="0.25">
      <c r="A4688" t="str">
        <f t="shared" si="317"/>
        <v>C353-2</v>
      </c>
      <c r="B4688" t="str">
        <f t="shared" si="318"/>
        <v>NetC352_2</v>
      </c>
      <c r="C4688" t="str">
        <f t="shared" si="319"/>
        <v>C353-NetC352_2</v>
      </c>
      <c r="D4688" t="str">
        <f t="shared" si="320"/>
        <v>C353-2</v>
      </c>
      <c r="E4688" t="s">
        <v>4424</v>
      </c>
      <c r="F4688">
        <v>2</v>
      </c>
      <c r="G4688" t="s">
        <v>1709</v>
      </c>
    </row>
    <row r="4689" spans="1:7" x14ac:dyDescent="0.25">
      <c r="A4689" t="str">
        <f t="shared" si="317"/>
        <v>C354-1</v>
      </c>
      <c r="B4689" t="str">
        <f t="shared" si="318"/>
        <v>NetC354_1</v>
      </c>
      <c r="C4689" t="str">
        <f t="shared" si="319"/>
        <v>C354-NetC354_1</v>
      </c>
      <c r="D4689" t="str">
        <f t="shared" si="320"/>
        <v>C354-1</v>
      </c>
      <c r="E4689" t="s">
        <v>4425</v>
      </c>
      <c r="F4689">
        <v>1</v>
      </c>
      <c r="G4689" t="s">
        <v>1710</v>
      </c>
    </row>
    <row r="4690" spans="1:7" x14ac:dyDescent="0.25">
      <c r="A4690" t="str">
        <f t="shared" si="317"/>
        <v>C354-2</v>
      </c>
      <c r="B4690" t="str">
        <f t="shared" si="318"/>
        <v>GND</v>
      </c>
      <c r="C4690" t="str">
        <f t="shared" si="319"/>
        <v>C354-GND</v>
      </c>
      <c r="D4690" t="str">
        <f t="shared" si="320"/>
        <v>C354-2</v>
      </c>
      <c r="E4690" t="s">
        <v>4425</v>
      </c>
      <c r="F4690">
        <v>2</v>
      </c>
      <c r="G4690" t="s">
        <v>294</v>
      </c>
    </row>
    <row r="4691" spans="1:7" x14ac:dyDescent="0.25">
      <c r="A4691" t="str">
        <f t="shared" si="317"/>
        <v>C355-1</v>
      </c>
      <c r="B4691" t="str">
        <f t="shared" si="318"/>
        <v>NetC354_1</v>
      </c>
      <c r="C4691" t="str">
        <f t="shared" si="319"/>
        <v>C355-NetC354_1</v>
      </c>
      <c r="D4691" t="str">
        <f t="shared" si="320"/>
        <v>C355-1</v>
      </c>
      <c r="E4691" t="s">
        <v>4426</v>
      </c>
      <c r="F4691">
        <v>1</v>
      </c>
      <c r="G4691" t="s">
        <v>1710</v>
      </c>
    </row>
    <row r="4692" spans="1:7" x14ac:dyDescent="0.25">
      <c r="A4692" t="str">
        <f t="shared" si="317"/>
        <v>C355-2</v>
      </c>
      <c r="B4692" t="str">
        <f t="shared" si="318"/>
        <v>GND</v>
      </c>
      <c r="C4692" t="str">
        <f t="shared" si="319"/>
        <v>C355-GND</v>
      </c>
      <c r="D4692" t="str">
        <f t="shared" si="320"/>
        <v>C355-2</v>
      </c>
      <c r="E4692" t="s">
        <v>4426</v>
      </c>
      <c r="F4692">
        <v>2</v>
      </c>
      <c r="G4692" t="s">
        <v>294</v>
      </c>
    </row>
    <row r="4693" spans="1:7" x14ac:dyDescent="0.25">
      <c r="A4693" t="str">
        <f t="shared" si="317"/>
        <v>C356-1</v>
      </c>
      <c r="B4693" t="str">
        <f t="shared" si="318"/>
        <v>1.8V</v>
      </c>
      <c r="C4693" t="str">
        <f t="shared" si="319"/>
        <v>C356-1.8V</v>
      </c>
      <c r="D4693" t="str">
        <f t="shared" si="320"/>
        <v>C356-1</v>
      </c>
      <c r="E4693" t="s">
        <v>4427</v>
      </c>
      <c r="F4693">
        <v>1</v>
      </c>
      <c r="G4693" t="s">
        <v>317</v>
      </c>
    </row>
    <row r="4694" spans="1:7" x14ac:dyDescent="0.25">
      <c r="A4694" t="str">
        <f t="shared" si="317"/>
        <v>C356-2</v>
      </c>
      <c r="B4694" t="str">
        <f t="shared" si="318"/>
        <v>GND</v>
      </c>
      <c r="C4694" t="str">
        <f t="shared" si="319"/>
        <v>C356-GND</v>
      </c>
      <c r="D4694" t="str">
        <f t="shared" si="320"/>
        <v>C356-2</v>
      </c>
      <c r="E4694" t="s">
        <v>4427</v>
      </c>
      <c r="F4694">
        <v>2</v>
      </c>
      <c r="G4694" t="s">
        <v>294</v>
      </c>
    </row>
    <row r="4695" spans="1:7" x14ac:dyDescent="0.25">
      <c r="A4695" t="str">
        <f t="shared" si="317"/>
        <v>C357-1</v>
      </c>
      <c r="B4695" t="str">
        <f t="shared" si="318"/>
        <v>1.8VD</v>
      </c>
      <c r="C4695" t="str">
        <f t="shared" si="319"/>
        <v>C357-1.8VD</v>
      </c>
      <c r="D4695" t="str">
        <f t="shared" si="320"/>
        <v>C357-1</v>
      </c>
      <c r="E4695" t="s">
        <v>4428</v>
      </c>
      <c r="F4695">
        <v>1</v>
      </c>
      <c r="G4695" t="s">
        <v>320</v>
      </c>
    </row>
    <row r="4696" spans="1:7" x14ac:dyDescent="0.25">
      <c r="A4696" t="str">
        <f t="shared" si="317"/>
        <v>C357-2</v>
      </c>
      <c r="B4696" t="str">
        <f t="shared" si="318"/>
        <v>GND</v>
      </c>
      <c r="C4696" t="str">
        <f t="shared" si="319"/>
        <v>C357-GND</v>
      </c>
      <c r="D4696" t="str">
        <f t="shared" si="320"/>
        <v>C357-2</v>
      </c>
      <c r="E4696" t="s">
        <v>4428</v>
      </c>
      <c r="F4696">
        <v>2</v>
      </c>
      <c r="G4696" t="s">
        <v>294</v>
      </c>
    </row>
    <row r="4697" spans="1:7" x14ac:dyDescent="0.25">
      <c r="A4697" t="str">
        <f t="shared" si="317"/>
        <v>C358-1</v>
      </c>
      <c r="B4697" t="str">
        <f t="shared" si="318"/>
        <v>1.8VD</v>
      </c>
      <c r="C4697" t="str">
        <f t="shared" si="319"/>
        <v>C358-1.8VD</v>
      </c>
      <c r="D4697" t="str">
        <f t="shared" si="320"/>
        <v>C358-1</v>
      </c>
      <c r="E4697" t="s">
        <v>4429</v>
      </c>
      <c r="F4697">
        <v>1</v>
      </c>
      <c r="G4697" t="s">
        <v>320</v>
      </c>
    </row>
    <row r="4698" spans="1:7" x14ac:dyDescent="0.25">
      <c r="A4698" t="str">
        <f t="shared" si="317"/>
        <v>C358-2</v>
      </c>
      <c r="B4698" t="str">
        <f t="shared" si="318"/>
        <v>GND</v>
      </c>
      <c r="C4698" t="str">
        <f t="shared" si="319"/>
        <v>C358-GND</v>
      </c>
      <c r="D4698" t="str">
        <f t="shared" si="320"/>
        <v>C358-2</v>
      </c>
      <c r="E4698" t="s">
        <v>4429</v>
      </c>
      <c r="F4698">
        <v>2</v>
      </c>
      <c r="G4698" t="s">
        <v>294</v>
      </c>
    </row>
    <row r="4699" spans="1:7" x14ac:dyDescent="0.25">
      <c r="A4699" t="str">
        <f t="shared" si="317"/>
        <v>C359-1</v>
      </c>
      <c r="B4699" t="str">
        <f t="shared" si="318"/>
        <v>3.3VAUX</v>
      </c>
      <c r="C4699" t="str">
        <f t="shared" si="319"/>
        <v>C359-3.3VAUX</v>
      </c>
      <c r="D4699" t="str">
        <f t="shared" si="320"/>
        <v>C359-1</v>
      </c>
      <c r="E4699" t="s">
        <v>4430</v>
      </c>
      <c r="F4699">
        <v>1</v>
      </c>
      <c r="G4699" t="s">
        <v>361</v>
      </c>
    </row>
    <row r="4700" spans="1:7" x14ac:dyDescent="0.25">
      <c r="A4700" t="str">
        <f t="shared" si="317"/>
        <v>C359-2</v>
      </c>
      <c r="B4700" t="str">
        <f t="shared" si="318"/>
        <v>GND</v>
      </c>
      <c r="C4700" t="str">
        <f t="shared" si="319"/>
        <v>C359-GND</v>
      </c>
      <c r="D4700" t="str">
        <f t="shared" si="320"/>
        <v>C359-2</v>
      </c>
      <c r="E4700" t="s">
        <v>4430</v>
      </c>
      <c r="F4700">
        <v>2</v>
      </c>
      <c r="G4700" t="s">
        <v>294</v>
      </c>
    </row>
    <row r="4701" spans="1:7" x14ac:dyDescent="0.25">
      <c r="A4701" t="str">
        <f t="shared" si="317"/>
        <v>C360-1</v>
      </c>
      <c r="B4701" t="str">
        <f t="shared" si="318"/>
        <v>GND</v>
      </c>
      <c r="C4701" t="str">
        <f t="shared" si="319"/>
        <v>C360-GND</v>
      </c>
      <c r="D4701" t="str">
        <f t="shared" si="320"/>
        <v>C360-1</v>
      </c>
      <c r="E4701" t="s">
        <v>4431</v>
      </c>
      <c r="F4701">
        <v>1</v>
      </c>
      <c r="G4701" t="s">
        <v>294</v>
      </c>
    </row>
    <row r="4702" spans="1:7" x14ac:dyDescent="0.25">
      <c r="A4702" t="str">
        <f t="shared" si="317"/>
        <v>C360-2</v>
      </c>
      <c r="B4702" t="str">
        <f t="shared" si="318"/>
        <v>1.8VD</v>
      </c>
      <c r="C4702" t="str">
        <f t="shared" si="319"/>
        <v>C360-1.8VD</v>
      </c>
      <c r="D4702" t="str">
        <f t="shared" si="320"/>
        <v>C360-2</v>
      </c>
      <c r="E4702" t="s">
        <v>4431</v>
      </c>
      <c r="F4702">
        <v>2</v>
      </c>
      <c r="G4702" t="s">
        <v>320</v>
      </c>
    </row>
    <row r="4703" spans="1:7" x14ac:dyDescent="0.25">
      <c r="A4703" t="str">
        <f t="shared" si="317"/>
        <v>C361-1</v>
      </c>
      <c r="B4703" t="str">
        <f t="shared" si="318"/>
        <v>1.1V_LPDDR4</v>
      </c>
      <c r="C4703" t="str">
        <f t="shared" si="319"/>
        <v>C361-1.1V_LPDDR4</v>
      </c>
      <c r="D4703" t="str">
        <f t="shared" si="320"/>
        <v>C361-1</v>
      </c>
      <c r="E4703" t="s">
        <v>4432</v>
      </c>
      <c r="F4703">
        <v>1</v>
      </c>
      <c r="G4703" t="s">
        <v>309</v>
      </c>
    </row>
    <row r="4704" spans="1:7" x14ac:dyDescent="0.25">
      <c r="A4704" t="str">
        <f t="shared" si="317"/>
        <v>C361-2</v>
      </c>
      <c r="B4704" t="str">
        <f t="shared" si="318"/>
        <v>GND</v>
      </c>
      <c r="C4704" t="str">
        <f t="shared" si="319"/>
        <v>C361-GND</v>
      </c>
      <c r="D4704" t="str">
        <f t="shared" si="320"/>
        <v>C361-2</v>
      </c>
      <c r="E4704" t="s">
        <v>4432</v>
      </c>
      <c r="F4704">
        <v>2</v>
      </c>
      <c r="G4704" t="s">
        <v>294</v>
      </c>
    </row>
    <row r="4705" spans="1:7" x14ac:dyDescent="0.25">
      <c r="A4705" t="str">
        <f t="shared" si="317"/>
        <v>C362-1</v>
      </c>
      <c r="B4705" t="str">
        <f t="shared" si="318"/>
        <v>FPGA_VCC</v>
      </c>
      <c r="C4705" t="str">
        <f t="shared" si="319"/>
        <v>C362-FPGA_VCC</v>
      </c>
      <c r="D4705" t="str">
        <f t="shared" si="320"/>
        <v>C362-1</v>
      </c>
      <c r="E4705" t="s">
        <v>4433</v>
      </c>
      <c r="F4705">
        <v>1</v>
      </c>
      <c r="G4705" t="s">
        <v>1101</v>
      </c>
    </row>
    <row r="4706" spans="1:7" x14ac:dyDescent="0.25">
      <c r="A4706" t="str">
        <f t="shared" si="317"/>
        <v>C362-2</v>
      </c>
      <c r="B4706" t="str">
        <f t="shared" si="318"/>
        <v>GND</v>
      </c>
      <c r="C4706" t="str">
        <f t="shared" si="319"/>
        <v>C362-GND</v>
      </c>
      <c r="D4706" t="str">
        <f t="shared" si="320"/>
        <v>C362-2</v>
      </c>
      <c r="E4706" t="s">
        <v>4433</v>
      </c>
      <c r="F4706">
        <v>2</v>
      </c>
      <c r="G4706" t="s">
        <v>294</v>
      </c>
    </row>
    <row r="4707" spans="1:7" x14ac:dyDescent="0.25">
      <c r="A4707" t="str">
        <f t="shared" si="317"/>
        <v>C363-1</v>
      </c>
      <c r="B4707" t="str">
        <f t="shared" si="318"/>
        <v>FPGA_VCC</v>
      </c>
      <c r="C4707" t="str">
        <f t="shared" si="319"/>
        <v>C363-FPGA_VCC</v>
      </c>
      <c r="D4707" t="str">
        <f t="shared" si="320"/>
        <v>C363-1</v>
      </c>
      <c r="E4707" t="s">
        <v>4434</v>
      </c>
      <c r="F4707">
        <v>1</v>
      </c>
      <c r="G4707" t="s">
        <v>1101</v>
      </c>
    </row>
    <row r="4708" spans="1:7" x14ac:dyDescent="0.25">
      <c r="A4708" t="str">
        <f t="shared" si="317"/>
        <v>C363-2</v>
      </c>
      <c r="B4708" t="str">
        <f t="shared" si="318"/>
        <v>GND</v>
      </c>
      <c r="C4708" t="str">
        <f t="shared" si="319"/>
        <v>C363-GND</v>
      </c>
      <c r="D4708" t="str">
        <f t="shared" si="320"/>
        <v>C363-2</v>
      </c>
      <c r="E4708" t="s">
        <v>4434</v>
      </c>
      <c r="F4708">
        <v>2</v>
      </c>
      <c r="G4708" t="s">
        <v>294</v>
      </c>
    </row>
    <row r="4709" spans="1:7" x14ac:dyDescent="0.25">
      <c r="A4709" t="str">
        <f t="shared" si="317"/>
        <v>C364-1</v>
      </c>
      <c r="B4709" t="str">
        <f t="shared" si="318"/>
        <v>FPGA_VCC</v>
      </c>
      <c r="C4709" t="str">
        <f t="shared" si="319"/>
        <v>C364-FPGA_VCC</v>
      </c>
      <c r="D4709" t="str">
        <f t="shared" si="320"/>
        <v>C364-1</v>
      </c>
      <c r="E4709" t="s">
        <v>4435</v>
      </c>
      <c r="F4709">
        <v>1</v>
      </c>
      <c r="G4709" t="s">
        <v>1101</v>
      </c>
    </row>
    <row r="4710" spans="1:7" x14ac:dyDescent="0.25">
      <c r="A4710" t="str">
        <f t="shared" si="317"/>
        <v>C364-2</v>
      </c>
      <c r="B4710" t="str">
        <f t="shared" si="318"/>
        <v>GND</v>
      </c>
      <c r="C4710" t="str">
        <f t="shared" si="319"/>
        <v>C364-GND</v>
      </c>
      <c r="D4710" t="str">
        <f t="shared" si="320"/>
        <v>C364-2</v>
      </c>
      <c r="E4710" t="s">
        <v>4435</v>
      </c>
      <c r="F4710">
        <v>2</v>
      </c>
      <c r="G4710" t="s">
        <v>294</v>
      </c>
    </row>
    <row r="4711" spans="1:7" x14ac:dyDescent="0.25">
      <c r="A4711" t="str">
        <f t="shared" si="317"/>
        <v>C365-1</v>
      </c>
      <c r="B4711" t="str">
        <f t="shared" si="318"/>
        <v>FPGA_VCC</v>
      </c>
      <c r="C4711" t="str">
        <f t="shared" si="319"/>
        <v>C365-FPGA_VCC</v>
      </c>
      <c r="D4711" t="str">
        <f t="shared" si="320"/>
        <v>C365-1</v>
      </c>
      <c r="E4711" t="s">
        <v>4436</v>
      </c>
      <c r="F4711">
        <v>1</v>
      </c>
      <c r="G4711" t="s">
        <v>1101</v>
      </c>
    </row>
    <row r="4712" spans="1:7" x14ac:dyDescent="0.25">
      <c r="A4712" t="str">
        <f t="shared" si="317"/>
        <v>C365-2</v>
      </c>
      <c r="B4712" t="str">
        <f t="shared" si="318"/>
        <v>GND</v>
      </c>
      <c r="C4712" t="str">
        <f t="shared" si="319"/>
        <v>C365-GND</v>
      </c>
      <c r="D4712" t="str">
        <f t="shared" si="320"/>
        <v>C365-2</v>
      </c>
      <c r="E4712" t="s">
        <v>4436</v>
      </c>
      <c r="F4712">
        <v>2</v>
      </c>
      <c r="G4712" t="s">
        <v>294</v>
      </c>
    </row>
    <row r="4713" spans="1:7" x14ac:dyDescent="0.25">
      <c r="A4713" t="str">
        <f t="shared" si="317"/>
        <v>C366-1</v>
      </c>
      <c r="B4713" t="str">
        <f t="shared" si="318"/>
        <v>FPGA_VCC</v>
      </c>
      <c r="C4713" t="str">
        <f t="shared" si="319"/>
        <v>C366-FPGA_VCC</v>
      </c>
      <c r="D4713" t="str">
        <f t="shared" si="320"/>
        <v>C366-1</v>
      </c>
      <c r="E4713" t="s">
        <v>4437</v>
      </c>
      <c r="F4713">
        <v>1</v>
      </c>
      <c r="G4713" t="s">
        <v>1101</v>
      </c>
    </row>
    <row r="4714" spans="1:7" x14ac:dyDescent="0.25">
      <c r="A4714" t="str">
        <f t="shared" si="317"/>
        <v>C366-2</v>
      </c>
      <c r="B4714" t="str">
        <f t="shared" si="318"/>
        <v>GND</v>
      </c>
      <c r="C4714" t="str">
        <f t="shared" si="319"/>
        <v>C366-GND</v>
      </c>
      <c r="D4714" t="str">
        <f t="shared" si="320"/>
        <v>C366-2</v>
      </c>
      <c r="E4714" t="s">
        <v>4437</v>
      </c>
      <c r="F4714">
        <v>2</v>
      </c>
      <c r="G4714" t="s">
        <v>294</v>
      </c>
    </row>
    <row r="4715" spans="1:7" x14ac:dyDescent="0.25">
      <c r="A4715" t="str">
        <f t="shared" si="317"/>
        <v>C367-1</v>
      </c>
      <c r="B4715" t="str">
        <f t="shared" si="318"/>
        <v>FPGA_VCC</v>
      </c>
      <c r="C4715" t="str">
        <f t="shared" si="319"/>
        <v>C367-FPGA_VCC</v>
      </c>
      <c r="D4715" t="str">
        <f t="shared" si="320"/>
        <v>C367-1</v>
      </c>
      <c r="E4715" t="s">
        <v>4438</v>
      </c>
      <c r="F4715">
        <v>1</v>
      </c>
      <c r="G4715" t="s">
        <v>1101</v>
      </c>
    </row>
    <row r="4716" spans="1:7" x14ac:dyDescent="0.25">
      <c r="A4716" t="str">
        <f t="shared" si="317"/>
        <v>C367-2</v>
      </c>
      <c r="B4716" t="str">
        <f t="shared" si="318"/>
        <v>GND</v>
      </c>
      <c r="C4716" t="str">
        <f t="shared" si="319"/>
        <v>C367-GND</v>
      </c>
      <c r="D4716" t="str">
        <f t="shared" si="320"/>
        <v>C367-2</v>
      </c>
      <c r="E4716" t="s">
        <v>4438</v>
      </c>
      <c r="F4716">
        <v>2</v>
      </c>
      <c r="G4716" t="s">
        <v>294</v>
      </c>
    </row>
    <row r="4717" spans="1:7" x14ac:dyDescent="0.25">
      <c r="A4717" t="str">
        <f t="shared" si="317"/>
        <v>C368-1</v>
      </c>
      <c r="B4717" t="str">
        <f t="shared" si="318"/>
        <v>VCCEHT_GTSL1B</v>
      </c>
      <c r="C4717" t="str">
        <f t="shared" si="319"/>
        <v>C368-VCCEHT_GTSL1B</v>
      </c>
      <c r="D4717" t="str">
        <f t="shared" si="320"/>
        <v>C368-1</v>
      </c>
      <c r="E4717" t="s">
        <v>4439</v>
      </c>
      <c r="F4717">
        <v>1</v>
      </c>
      <c r="G4717" t="s">
        <v>2210</v>
      </c>
    </row>
    <row r="4718" spans="1:7" x14ac:dyDescent="0.25">
      <c r="A4718" t="str">
        <f t="shared" si="317"/>
        <v>C368-2</v>
      </c>
      <c r="B4718" t="str">
        <f t="shared" si="318"/>
        <v>GND</v>
      </c>
      <c r="C4718" t="str">
        <f t="shared" si="319"/>
        <v>C368-GND</v>
      </c>
      <c r="D4718" t="str">
        <f t="shared" si="320"/>
        <v>C368-2</v>
      </c>
      <c r="E4718" t="s">
        <v>4439</v>
      </c>
      <c r="F4718">
        <v>2</v>
      </c>
      <c r="G4718" t="s">
        <v>294</v>
      </c>
    </row>
    <row r="4719" spans="1:7" x14ac:dyDescent="0.25">
      <c r="A4719" t="str">
        <f t="shared" si="317"/>
        <v>C369-1</v>
      </c>
      <c r="B4719" t="str">
        <f t="shared" si="318"/>
        <v>VCCEHT_GTSL1B</v>
      </c>
      <c r="C4719" t="str">
        <f t="shared" si="319"/>
        <v>C369-VCCEHT_GTSL1B</v>
      </c>
      <c r="D4719" t="str">
        <f t="shared" si="320"/>
        <v>C369-1</v>
      </c>
      <c r="E4719" t="s">
        <v>4440</v>
      </c>
      <c r="F4719">
        <v>1</v>
      </c>
      <c r="G4719" t="s">
        <v>2210</v>
      </c>
    </row>
    <row r="4720" spans="1:7" x14ac:dyDescent="0.25">
      <c r="A4720" t="str">
        <f t="shared" si="317"/>
        <v>C369-2</v>
      </c>
      <c r="B4720" t="str">
        <f t="shared" si="318"/>
        <v>GND</v>
      </c>
      <c r="C4720" t="str">
        <f t="shared" si="319"/>
        <v>C369-GND</v>
      </c>
      <c r="D4720" t="str">
        <f t="shared" si="320"/>
        <v>C369-2</v>
      </c>
      <c r="E4720" t="s">
        <v>4440</v>
      </c>
      <c r="F4720">
        <v>2</v>
      </c>
      <c r="G4720" t="s">
        <v>294</v>
      </c>
    </row>
    <row r="4721" spans="1:7" x14ac:dyDescent="0.25">
      <c r="A4721" t="str">
        <f t="shared" si="317"/>
        <v>C370-1</v>
      </c>
      <c r="B4721" t="str">
        <f t="shared" si="318"/>
        <v>VCCEHT_GTSL1B</v>
      </c>
      <c r="C4721" t="str">
        <f t="shared" si="319"/>
        <v>C370-VCCEHT_GTSL1B</v>
      </c>
      <c r="D4721" t="str">
        <f t="shared" si="320"/>
        <v>C370-1</v>
      </c>
      <c r="E4721" t="s">
        <v>4441</v>
      </c>
      <c r="F4721">
        <v>1</v>
      </c>
      <c r="G4721" t="s">
        <v>2210</v>
      </c>
    </row>
    <row r="4722" spans="1:7" x14ac:dyDescent="0.25">
      <c r="A4722" t="str">
        <f t="shared" si="317"/>
        <v>C370-2</v>
      </c>
      <c r="B4722" t="str">
        <f t="shared" si="318"/>
        <v>GND</v>
      </c>
      <c r="C4722" t="str">
        <f t="shared" si="319"/>
        <v>C370-GND</v>
      </c>
      <c r="D4722" t="str">
        <f t="shared" si="320"/>
        <v>C370-2</v>
      </c>
      <c r="E4722" t="s">
        <v>4441</v>
      </c>
      <c r="F4722">
        <v>2</v>
      </c>
      <c r="G4722" t="s">
        <v>294</v>
      </c>
    </row>
    <row r="4723" spans="1:7" x14ac:dyDescent="0.25">
      <c r="A4723" t="str">
        <f t="shared" si="317"/>
        <v>C371-1</v>
      </c>
      <c r="B4723" t="str">
        <f t="shared" si="318"/>
        <v>VCCEHT_GTSR4B</v>
      </c>
      <c r="C4723" t="str">
        <f t="shared" si="319"/>
        <v>C371-VCCEHT_GTSR4B</v>
      </c>
      <c r="D4723" t="str">
        <f t="shared" si="320"/>
        <v>C371-1</v>
      </c>
      <c r="E4723" t="s">
        <v>4442</v>
      </c>
      <c r="F4723">
        <v>1</v>
      </c>
      <c r="G4723" t="s">
        <v>2214</v>
      </c>
    </row>
    <row r="4724" spans="1:7" x14ac:dyDescent="0.25">
      <c r="A4724" t="str">
        <f t="shared" si="317"/>
        <v>C371-2</v>
      </c>
      <c r="B4724" t="str">
        <f t="shared" si="318"/>
        <v>GND</v>
      </c>
      <c r="C4724" t="str">
        <f t="shared" si="319"/>
        <v>C371-GND</v>
      </c>
      <c r="D4724" t="str">
        <f t="shared" si="320"/>
        <v>C371-2</v>
      </c>
      <c r="E4724" t="s">
        <v>4442</v>
      </c>
      <c r="F4724">
        <v>2</v>
      </c>
      <c r="G4724" t="s">
        <v>294</v>
      </c>
    </row>
    <row r="4725" spans="1:7" x14ac:dyDescent="0.25">
      <c r="A4725" t="str">
        <f t="shared" si="317"/>
        <v>C372-1</v>
      </c>
      <c r="B4725" t="str">
        <f t="shared" si="318"/>
        <v>VCCEHT_GTSR4B</v>
      </c>
      <c r="C4725" t="str">
        <f t="shared" si="319"/>
        <v>C372-VCCEHT_GTSR4B</v>
      </c>
      <c r="D4725" t="str">
        <f t="shared" si="320"/>
        <v>C372-1</v>
      </c>
      <c r="E4725" t="s">
        <v>4443</v>
      </c>
      <c r="F4725">
        <v>1</v>
      </c>
      <c r="G4725" t="s">
        <v>2214</v>
      </c>
    </row>
    <row r="4726" spans="1:7" x14ac:dyDescent="0.25">
      <c r="A4726" t="str">
        <f t="shared" si="317"/>
        <v>C372-2</v>
      </c>
      <c r="B4726" t="str">
        <f t="shared" si="318"/>
        <v>GND</v>
      </c>
      <c r="C4726" t="str">
        <f t="shared" si="319"/>
        <v>C372-GND</v>
      </c>
      <c r="D4726" t="str">
        <f t="shared" si="320"/>
        <v>C372-2</v>
      </c>
      <c r="E4726" t="s">
        <v>4443</v>
      </c>
      <c r="F4726">
        <v>2</v>
      </c>
      <c r="G4726" t="s">
        <v>294</v>
      </c>
    </row>
    <row r="4727" spans="1:7" x14ac:dyDescent="0.25">
      <c r="A4727" t="str">
        <f t="shared" si="317"/>
        <v>C373-1</v>
      </c>
      <c r="B4727" t="str">
        <f t="shared" si="318"/>
        <v>VCCEHT_GTSR4B</v>
      </c>
      <c r="C4727" t="str">
        <f t="shared" si="319"/>
        <v>C373-VCCEHT_GTSR4B</v>
      </c>
      <c r="D4727" t="str">
        <f t="shared" si="320"/>
        <v>C373-1</v>
      </c>
      <c r="E4727" t="s">
        <v>4444</v>
      </c>
      <c r="F4727">
        <v>1</v>
      </c>
      <c r="G4727" t="s">
        <v>2214</v>
      </c>
    </row>
    <row r="4728" spans="1:7" x14ac:dyDescent="0.25">
      <c r="A4728" t="str">
        <f t="shared" si="317"/>
        <v>C373-2</v>
      </c>
      <c r="B4728" t="str">
        <f t="shared" si="318"/>
        <v>GND</v>
      </c>
      <c r="C4728" t="str">
        <f t="shared" si="319"/>
        <v>C373-GND</v>
      </c>
      <c r="D4728" t="str">
        <f t="shared" si="320"/>
        <v>C373-2</v>
      </c>
      <c r="E4728" t="s">
        <v>4444</v>
      </c>
      <c r="F4728">
        <v>2</v>
      </c>
      <c r="G4728" t="s">
        <v>294</v>
      </c>
    </row>
    <row r="4729" spans="1:7" x14ac:dyDescent="0.25">
      <c r="A4729" t="str">
        <f t="shared" si="317"/>
        <v>C374-1</v>
      </c>
      <c r="B4729" t="str">
        <f t="shared" si="318"/>
        <v>VCCEHT_GTSL1C</v>
      </c>
      <c r="C4729" t="str">
        <f t="shared" si="319"/>
        <v>C374-VCCEHT_GTSL1C</v>
      </c>
      <c r="D4729" t="str">
        <f t="shared" si="320"/>
        <v>C374-1</v>
      </c>
      <c r="E4729" t="s">
        <v>4445</v>
      </c>
      <c r="F4729">
        <v>1</v>
      </c>
      <c r="G4729" t="s">
        <v>2212</v>
      </c>
    </row>
    <row r="4730" spans="1:7" x14ac:dyDescent="0.25">
      <c r="A4730" t="str">
        <f t="shared" si="317"/>
        <v>C374-2</v>
      </c>
      <c r="B4730" t="str">
        <f t="shared" si="318"/>
        <v>GND</v>
      </c>
      <c r="C4730" t="str">
        <f t="shared" si="319"/>
        <v>C374-GND</v>
      </c>
      <c r="D4730" t="str">
        <f t="shared" si="320"/>
        <v>C374-2</v>
      </c>
      <c r="E4730" t="s">
        <v>4445</v>
      </c>
      <c r="F4730">
        <v>2</v>
      </c>
      <c r="G4730" t="s">
        <v>294</v>
      </c>
    </row>
    <row r="4731" spans="1:7" x14ac:dyDescent="0.25">
      <c r="A4731" t="str">
        <f t="shared" si="317"/>
        <v>C375-1</v>
      </c>
      <c r="B4731" t="str">
        <f t="shared" si="318"/>
        <v>VCCEHT_GTSL1C</v>
      </c>
      <c r="C4731" t="str">
        <f t="shared" si="319"/>
        <v>C375-VCCEHT_GTSL1C</v>
      </c>
      <c r="D4731" t="str">
        <f t="shared" si="320"/>
        <v>C375-1</v>
      </c>
      <c r="E4731" t="s">
        <v>4446</v>
      </c>
      <c r="F4731">
        <v>1</v>
      </c>
      <c r="G4731" t="s">
        <v>2212</v>
      </c>
    </row>
    <row r="4732" spans="1:7" x14ac:dyDescent="0.25">
      <c r="A4732" t="str">
        <f t="shared" si="317"/>
        <v>C375-2</v>
      </c>
      <c r="B4732" t="str">
        <f t="shared" si="318"/>
        <v>GND</v>
      </c>
      <c r="C4732" t="str">
        <f t="shared" si="319"/>
        <v>C375-GND</v>
      </c>
      <c r="D4732" t="str">
        <f t="shared" si="320"/>
        <v>C375-2</v>
      </c>
      <c r="E4732" t="s">
        <v>4446</v>
      </c>
      <c r="F4732">
        <v>2</v>
      </c>
      <c r="G4732" t="s">
        <v>294</v>
      </c>
    </row>
    <row r="4733" spans="1:7" x14ac:dyDescent="0.25">
      <c r="A4733" t="str">
        <f t="shared" si="317"/>
        <v>C376-1</v>
      </c>
      <c r="B4733" t="str">
        <f t="shared" si="318"/>
        <v>VCCEHT_GTSL1C</v>
      </c>
      <c r="C4733" t="str">
        <f t="shared" si="319"/>
        <v>C376-VCCEHT_GTSL1C</v>
      </c>
      <c r="D4733" t="str">
        <f t="shared" si="320"/>
        <v>C376-1</v>
      </c>
      <c r="E4733" t="s">
        <v>4447</v>
      </c>
      <c r="F4733">
        <v>1</v>
      </c>
      <c r="G4733" t="s">
        <v>2212</v>
      </c>
    </row>
    <row r="4734" spans="1:7" x14ac:dyDescent="0.25">
      <c r="A4734" t="str">
        <f t="shared" si="317"/>
        <v>C376-2</v>
      </c>
      <c r="B4734" t="str">
        <f t="shared" si="318"/>
        <v>GND</v>
      </c>
      <c r="C4734" t="str">
        <f t="shared" si="319"/>
        <v>C376-GND</v>
      </c>
      <c r="D4734" t="str">
        <f t="shared" si="320"/>
        <v>C376-2</v>
      </c>
      <c r="E4734" t="s">
        <v>4447</v>
      </c>
      <c r="F4734">
        <v>2</v>
      </c>
      <c r="G4734" t="s">
        <v>294</v>
      </c>
    </row>
    <row r="4735" spans="1:7" x14ac:dyDescent="0.25">
      <c r="A4735" t="str">
        <f t="shared" si="317"/>
        <v>C377-1</v>
      </c>
      <c r="B4735" t="str">
        <f t="shared" si="318"/>
        <v>VCCEHT_GTSR4C</v>
      </c>
      <c r="C4735" t="str">
        <f t="shared" si="319"/>
        <v>C377-VCCEHT_GTSR4C</v>
      </c>
      <c r="D4735" t="str">
        <f t="shared" si="320"/>
        <v>C377-1</v>
      </c>
      <c r="E4735" t="s">
        <v>4448</v>
      </c>
      <c r="F4735">
        <v>1</v>
      </c>
      <c r="G4735" t="s">
        <v>2216</v>
      </c>
    </row>
    <row r="4736" spans="1:7" x14ac:dyDescent="0.25">
      <c r="A4736" t="str">
        <f t="shared" si="317"/>
        <v>C377-2</v>
      </c>
      <c r="B4736" t="str">
        <f t="shared" si="318"/>
        <v>GND</v>
      </c>
      <c r="C4736" t="str">
        <f t="shared" si="319"/>
        <v>C377-GND</v>
      </c>
      <c r="D4736" t="str">
        <f t="shared" si="320"/>
        <v>C377-2</v>
      </c>
      <c r="E4736" t="s">
        <v>4448</v>
      </c>
      <c r="F4736">
        <v>2</v>
      </c>
      <c r="G4736" t="s">
        <v>294</v>
      </c>
    </row>
    <row r="4737" spans="1:7" x14ac:dyDescent="0.25">
      <c r="A4737" t="str">
        <f t="shared" si="317"/>
        <v>C378-1</v>
      </c>
      <c r="B4737" t="str">
        <f t="shared" si="318"/>
        <v>VCCEHT_GTSR4C</v>
      </c>
      <c r="C4737" t="str">
        <f t="shared" si="319"/>
        <v>C378-VCCEHT_GTSR4C</v>
      </c>
      <c r="D4737" t="str">
        <f t="shared" si="320"/>
        <v>C378-1</v>
      </c>
      <c r="E4737" t="s">
        <v>4449</v>
      </c>
      <c r="F4737">
        <v>1</v>
      </c>
      <c r="G4737" t="s">
        <v>2216</v>
      </c>
    </row>
    <row r="4738" spans="1:7" x14ac:dyDescent="0.25">
      <c r="A4738" t="str">
        <f t="shared" si="317"/>
        <v>C378-2</v>
      </c>
      <c r="B4738" t="str">
        <f t="shared" si="318"/>
        <v>GND</v>
      </c>
      <c r="C4738" t="str">
        <f t="shared" si="319"/>
        <v>C378-GND</v>
      </c>
      <c r="D4738" t="str">
        <f t="shared" si="320"/>
        <v>C378-2</v>
      </c>
      <c r="E4738" t="s">
        <v>4449</v>
      </c>
      <c r="F4738">
        <v>2</v>
      </c>
      <c r="G4738" t="s">
        <v>294</v>
      </c>
    </row>
    <row r="4739" spans="1:7" x14ac:dyDescent="0.25">
      <c r="A4739" t="str">
        <f t="shared" si="317"/>
        <v>C379-1</v>
      </c>
      <c r="B4739" t="str">
        <f t="shared" si="318"/>
        <v>VCCEHT_GTSR4C</v>
      </c>
      <c r="C4739" t="str">
        <f t="shared" si="319"/>
        <v>C379-VCCEHT_GTSR4C</v>
      </c>
      <c r="D4739" t="str">
        <f t="shared" si="320"/>
        <v>C379-1</v>
      </c>
      <c r="E4739" t="s">
        <v>4450</v>
      </c>
      <c r="F4739">
        <v>1</v>
      </c>
      <c r="G4739" t="s">
        <v>2216</v>
      </c>
    </row>
    <row r="4740" spans="1:7" x14ac:dyDescent="0.25">
      <c r="A4740" t="str">
        <f t="shared" si="317"/>
        <v>C379-2</v>
      </c>
      <c r="B4740" t="str">
        <f t="shared" si="318"/>
        <v>GND</v>
      </c>
      <c r="C4740" t="str">
        <f t="shared" si="319"/>
        <v>C379-GND</v>
      </c>
      <c r="D4740" t="str">
        <f t="shared" si="320"/>
        <v>C379-2</v>
      </c>
      <c r="E4740" t="s">
        <v>4450</v>
      </c>
      <c r="F4740">
        <v>2</v>
      </c>
      <c r="G4740" t="s">
        <v>294</v>
      </c>
    </row>
    <row r="4741" spans="1:7" x14ac:dyDescent="0.25">
      <c r="A4741" t="str">
        <f t="shared" si="317"/>
        <v>C380-1</v>
      </c>
      <c r="B4741" t="str">
        <f t="shared" si="318"/>
        <v>VIO_CRUVI</v>
      </c>
      <c r="C4741" t="str">
        <f t="shared" si="319"/>
        <v>C380-VIO_CRUVI</v>
      </c>
      <c r="D4741" t="str">
        <f t="shared" si="320"/>
        <v>C380-1</v>
      </c>
      <c r="E4741" t="s">
        <v>4451</v>
      </c>
      <c r="F4741">
        <v>1</v>
      </c>
      <c r="G4741" t="s">
        <v>1877</v>
      </c>
    </row>
    <row r="4742" spans="1:7" x14ac:dyDescent="0.25">
      <c r="A4742" t="str">
        <f t="shared" ref="A4742:A4805" si="321">$E4742&amp;"-"&amp;$F4742</f>
        <v>C380-2</v>
      </c>
      <c r="B4742" t="str">
        <f t="shared" ref="B4742:B4805" si="322">IF(OR(E4742=$A$2,E4742=$B$2,E4742=$C$2,E4742=$D$2),"--",G4742)</f>
        <v>GND</v>
      </c>
      <c r="C4742" t="str">
        <f t="shared" ref="C4742:C4805" si="323">$E4742&amp;"-"&amp;$G4742</f>
        <v>C380-GND</v>
      </c>
      <c r="D4742" t="str">
        <f t="shared" ref="D4742:D4805" si="324">A4742</f>
        <v>C380-2</v>
      </c>
      <c r="E4742" t="s">
        <v>4451</v>
      </c>
      <c r="F4742">
        <v>2</v>
      </c>
      <c r="G4742" t="s">
        <v>294</v>
      </c>
    </row>
    <row r="4743" spans="1:7" x14ac:dyDescent="0.25">
      <c r="A4743" t="str">
        <f t="shared" si="321"/>
        <v>C381-1</v>
      </c>
      <c r="B4743" t="str">
        <f t="shared" si="322"/>
        <v>3.3V</v>
      </c>
      <c r="C4743" t="str">
        <f t="shared" si="323"/>
        <v>C381-3.3V</v>
      </c>
      <c r="D4743" t="str">
        <f t="shared" si="324"/>
        <v>C381-1</v>
      </c>
      <c r="E4743" t="s">
        <v>4452</v>
      </c>
      <c r="F4743">
        <v>1</v>
      </c>
      <c r="G4743" t="s">
        <v>358</v>
      </c>
    </row>
    <row r="4744" spans="1:7" x14ac:dyDescent="0.25">
      <c r="A4744" t="str">
        <f t="shared" si="321"/>
        <v>C381-2</v>
      </c>
      <c r="B4744" t="str">
        <f t="shared" si="322"/>
        <v>GND</v>
      </c>
      <c r="C4744" t="str">
        <f t="shared" si="323"/>
        <v>C381-GND</v>
      </c>
      <c r="D4744" t="str">
        <f t="shared" si="324"/>
        <v>C381-2</v>
      </c>
      <c r="E4744" t="s">
        <v>4452</v>
      </c>
      <c r="F4744">
        <v>2</v>
      </c>
      <c r="G4744" t="s">
        <v>294</v>
      </c>
    </row>
    <row r="4745" spans="1:7" x14ac:dyDescent="0.25">
      <c r="A4745" t="str">
        <f t="shared" si="321"/>
        <v>C382-1</v>
      </c>
      <c r="B4745" t="str">
        <f t="shared" si="322"/>
        <v>VCCPLL_HPS</v>
      </c>
      <c r="C4745" t="str">
        <f t="shared" si="323"/>
        <v>C382-VCCPLL_HPS</v>
      </c>
      <c r="D4745" t="str">
        <f t="shared" si="324"/>
        <v>C382-1</v>
      </c>
      <c r="E4745" t="s">
        <v>4453</v>
      </c>
      <c r="F4745">
        <v>1</v>
      </c>
      <c r="G4745" t="s">
        <v>2224</v>
      </c>
    </row>
    <row r="4746" spans="1:7" x14ac:dyDescent="0.25">
      <c r="A4746" t="str">
        <f t="shared" si="321"/>
        <v>C382-2</v>
      </c>
      <c r="B4746" t="str">
        <f t="shared" si="322"/>
        <v>GND</v>
      </c>
      <c r="C4746" t="str">
        <f t="shared" si="323"/>
        <v>C382-GND</v>
      </c>
      <c r="D4746" t="str">
        <f t="shared" si="324"/>
        <v>C382-2</v>
      </c>
      <c r="E4746" t="s">
        <v>4453</v>
      </c>
      <c r="F4746">
        <v>2</v>
      </c>
      <c r="G4746" t="s">
        <v>294</v>
      </c>
    </row>
    <row r="4747" spans="1:7" x14ac:dyDescent="0.25">
      <c r="A4747" t="str">
        <f t="shared" si="321"/>
        <v>C383-1</v>
      </c>
      <c r="B4747" t="str">
        <f t="shared" si="322"/>
        <v>VCCPLL_HPS</v>
      </c>
      <c r="C4747" t="str">
        <f t="shared" si="323"/>
        <v>C383-VCCPLL_HPS</v>
      </c>
      <c r="D4747" t="str">
        <f t="shared" si="324"/>
        <v>C383-1</v>
      </c>
      <c r="E4747" t="s">
        <v>4454</v>
      </c>
      <c r="F4747">
        <v>1</v>
      </c>
      <c r="G4747" t="s">
        <v>2224</v>
      </c>
    </row>
    <row r="4748" spans="1:7" x14ac:dyDescent="0.25">
      <c r="A4748" t="str">
        <f t="shared" si="321"/>
        <v>C383-2</v>
      </c>
      <c r="B4748" t="str">
        <f t="shared" si="322"/>
        <v>GND</v>
      </c>
      <c r="C4748" t="str">
        <f t="shared" si="323"/>
        <v>C383-GND</v>
      </c>
      <c r="D4748" t="str">
        <f t="shared" si="324"/>
        <v>C383-2</v>
      </c>
      <c r="E4748" t="s">
        <v>4454</v>
      </c>
      <c r="F4748">
        <v>2</v>
      </c>
      <c r="G4748" t="s">
        <v>294</v>
      </c>
    </row>
    <row r="4749" spans="1:7" x14ac:dyDescent="0.25">
      <c r="A4749" t="str">
        <f t="shared" si="321"/>
        <v>C384-1</v>
      </c>
      <c r="B4749" t="str">
        <f t="shared" si="322"/>
        <v>VCCPLLDIG_SDM</v>
      </c>
      <c r="C4749" t="str">
        <f t="shared" si="323"/>
        <v>C384-VCCPLLDIG_SDM</v>
      </c>
      <c r="D4749" t="str">
        <f t="shared" si="324"/>
        <v>C384-1</v>
      </c>
      <c r="E4749" t="s">
        <v>4455</v>
      </c>
      <c r="F4749">
        <v>1</v>
      </c>
      <c r="G4749" t="s">
        <v>2221</v>
      </c>
    </row>
    <row r="4750" spans="1:7" x14ac:dyDescent="0.25">
      <c r="A4750" t="str">
        <f t="shared" si="321"/>
        <v>C384-2</v>
      </c>
      <c r="B4750" t="str">
        <f t="shared" si="322"/>
        <v>GND</v>
      </c>
      <c r="C4750" t="str">
        <f t="shared" si="323"/>
        <v>C384-GND</v>
      </c>
      <c r="D4750" t="str">
        <f t="shared" si="324"/>
        <v>C384-2</v>
      </c>
      <c r="E4750" t="s">
        <v>4455</v>
      </c>
      <c r="F4750">
        <v>2</v>
      </c>
      <c r="G4750" t="s">
        <v>294</v>
      </c>
    </row>
    <row r="4751" spans="1:7" x14ac:dyDescent="0.25">
      <c r="A4751" t="str">
        <f t="shared" si="321"/>
        <v>C385-1</v>
      </c>
      <c r="B4751" t="str">
        <f t="shared" si="322"/>
        <v>VCCPLLDIG_SDM</v>
      </c>
      <c r="C4751" t="str">
        <f t="shared" si="323"/>
        <v>C385-VCCPLLDIG_SDM</v>
      </c>
      <c r="D4751" t="str">
        <f t="shared" si="324"/>
        <v>C385-1</v>
      </c>
      <c r="E4751" t="s">
        <v>4456</v>
      </c>
      <c r="F4751">
        <v>1</v>
      </c>
      <c r="G4751" t="s">
        <v>2221</v>
      </c>
    </row>
    <row r="4752" spans="1:7" x14ac:dyDescent="0.25">
      <c r="A4752" t="str">
        <f t="shared" si="321"/>
        <v>C385-2</v>
      </c>
      <c r="B4752" t="str">
        <f t="shared" si="322"/>
        <v>GND</v>
      </c>
      <c r="C4752" t="str">
        <f t="shared" si="323"/>
        <v>C385-GND</v>
      </c>
      <c r="D4752" t="str">
        <f t="shared" si="324"/>
        <v>C385-2</v>
      </c>
      <c r="E4752" t="s">
        <v>4456</v>
      </c>
      <c r="F4752">
        <v>2</v>
      </c>
      <c r="G4752" t="s">
        <v>294</v>
      </c>
    </row>
    <row r="4753" spans="1:7" x14ac:dyDescent="0.25">
      <c r="A4753" t="str">
        <f t="shared" si="321"/>
        <v>C386-1</v>
      </c>
      <c r="B4753" t="str">
        <f t="shared" si="322"/>
        <v>VCCPLL_SDM</v>
      </c>
      <c r="C4753" t="str">
        <f t="shared" si="323"/>
        <v>C386-VCCPLL_SDM</v>
      </c>
      <c r="D4753" t="str">
        <f t="shared" si="324"/>
        <v>C386-1</v>
      </c>
      <c r="E4753" t="s">
        <v>4457</v>
      </c>
      <c r="F4753">
        <v>1</v>
      </c>
      <c r="G4753" t="s">
        <v>2226</v>
      </c>
    </row>
    <row r="4754" spans="1:7" x14ac:dyDescent="0.25">
      <c r="A4754" t="str">
        <f t="shared" si="321"/>
        <v>C386-2</v>
      </c>
      <c r="B4754" t="str">
        <f t="shared" si="322"/>
        <v>GND</v>
      </c>
      <c r="C4754" t="str">
        <f t="shared" si="323"/>
        <v>C386-GND</v>
      </c>
      <c r="D4754" t="str">
        <f t="shared" si="324"/>
        <v>C386-2</v>
      </c>
      <c r="E4754" t="s">
        <v>4457</v>
      </c>
      <c r="F4754">
        <v>2</v>
      </c>
      <c r="G4754" t="s">
        <v>294</v>
      </c>
    </row>
    <row r="4755" spans="1:7" x14ac:dyDescent="0.25">
      <c r="A4755" t="str">
        <f t="shared" si="321"/>
        <v>C387-1</v>
      </c>
      <c r="B4755" t="str">
        <f t="shared" si="322"/>
        <v>VCCPLL_SDM</v>
      </c>
      <c r="C4755" t="str">
        <f t="shared" si="323"/>
        <v>C387-VCCPLL_SDM</v>
      </c>
      <c r="D4755" t="str">
        <f t="shared" si="324"/>
        <v>C387-1</v>
      </c>
      <c r="E4755" t="s">
        <v>4458</v>
      </c>
      <c r="F4755">
        <v>1</v>
      </c>
      <c r="G4755" t="s">
        <v>2226</v>
      </c>
    </row>
    <row r="4756" spans="1:7" x14ac:dyDescent="0.25">
      <c r="A4756" t="str">
        <f t="shared" si="321"/>
        <v>C387-2</v>
      </c>
      <c r="B4756" t="str">
        <f t="shared" si="322"/>
        <v>GND</v>
      </c>
      <c r="C4756" t="str">
        <f t="shared" si="323"/>
        <v>C387-GND</v>
      </c>
      <c r="D4756" t="str">
        <f t="shared" si="324"/>
        <v>C387-2</v>
      </c>
      <c r="E4756" t="s">
        <v>4458</v>
      </c>
      <c r="F4756">
        <v>2</v>
      </c>
      <c r="G4756" t="s">
        <v>294</v>
      </c>
    </row>
    <row r="4757" spans="1:7" x14ac:dyDescent="0.25">
      <c r="A4757" t="str">
        <f t="shared" si="321"/>
        <v>C388-1</v>
      </c>
      <c r="B4757" t="str">
        <f t="shared" si="322"/>
        <v>USB_SSTX_P</v>
      </c>
      <c r="C4757" t="str">
        <f t="shared" si="323"/>
        <v>C388-USB_SSTX_P</v>
      </c>
      <c r="D4757" t="str">
        <f t="shared" si="324"/>
        <v>C388-1</v>
      </c>
      <c r="E4757" t="s">
        <v>4459</v>
      </c>
      <c r="F4757">
        <v>1</v>
      </c>
      <c r="G4757" t="s">
        <v>2196</v>
      </c>
    </row>
    <row r="4758" spans="1:7" x14ac:dyDescent="0.25">
      <c r="A4758" t="str">
        <f t="shared" si="321"/>
        <v>C388-2</v>
      </c>
      <c r="B4758" t="str">
        <f t="shared" si="322"/>
        <v>USB_SSTX_C_P</v>
      </c>
      <c r="C4758" t="str">
        <f t="shared" si="323"/>
        <v>C388-USB_SSTX_C_P</v>
      </c>
      <c r="D4758" t="str">
        <f t="shared" si="324"/>
        <v>C388-2</v>
      </c>
      <c r="E4758" t="s">
        <v>4459</v>
      </c>
      <c r="F4758">
        <v>2</v>
      </c>
      <c r="G4758" t="s">
        <v>2183</v>
      </c>
    </row>
    <row r="4759" spans="1:7" x14ac:dyDescent="0.25">
      <c r="A4759" t="str">
        <f t="shared" si="321"/>
        <v>C389-1</v>
      </c>
      <c r="B4759" t="str">
        <f t="shared" si="322"/>
        <v>USB_SSTX_N</v>
      </c>
      <c r="C4759" t="str">
        <f t="shared" si="323"/>
        <v>C389-USB_SSTX_N</v>
      </c>
      <c r="D4759" t="str">
        <f t="shared" si="324"/>
        <v>C389-1</v>
      </c>
      <c r="E4759" t="s">
        <v>4460</v>
      </c>
      <c r="F4759">
        <v>1</v>
      </c>
      <c r="G4759" t="s">
        <v>2194</v>
      </c>
    </row>
    <row r="4760" spans="1:7" x14ac:dyDescent="0.25">
      <c r="A4760" t="str">
        <f t="shared" si="321"/>
        <v>C389-2</v>
      </c>
      <c r="B4760" t="str">
        <f t="shared" si="322"/>
        <v>USB_SSTX_C_N</v>
      </c>
      <c r="C4760" t="str">
        <f t="shared" si="323"/>
        <v>C389-USB_SSTX_C_N</v>
      </c>
      <c r="D4760" t="str">
        <f t="shared" si="324"/>
        <v>C389-2</v>
      </c>
      <c r="E4760" t="s">
        <v>4460</v>
      </c>
      <c r="F4760">
        <v>2</v>
      </c>
      <c r="G4760" t="s">
        <v>2180</v>
      </c>
    </row>
    <row r="4761" spans="1:7" x14ac:dyDescent="0.25">
      <c r="A4761" t="str">
        <f t="shared" si="321"/>
        <v>C390-1</v>
      </c>
      <c r="B4761" t="str">
        <f t="shared" si="322"/>
        <v>VBUS4</v>
      </c>
      <c r="C4761" t="str">
        <f t="shared" si="323"/>
        <v>C390-VBUS4</v>
      </c>
      <c r="D4761" t="str">
        <f t="shared" si="324"/>
        <v>C390-1</v>
      </c>
      <c r="E4761" t="s">
        <v>4461</v>
      </c>
      <c r="F4761">
        <v>1</v>
      </c>
      <c r="G4761" t="s">
        <v>1817</v>
      </c>
    </row>
    <row r="4762" spans="1:7" x14ac:dyDescent="0.25">
      <c r="A4762" t="str">
        <f t="shared" si="321"/>
        <v>C390-2</v>
      </c>
      <c r="B4762" t="str">
        <f t="shared" si="322"/>
        <v>GND</v>
      </c>
      <c r="C4762" t="str">
        <f t="shared" si="323"/>
        <v>C390-GND</v>
      </c>
      <c r="D4762" t="str">
        <f t="shared" si="324"/>
        <v>C390-2</v>
      </c>
      <c r="E4762" t="s">
        <v>4461</v>
      </c>
      <c r="F4762">
        <v>2</v>
      </c>
      <c r="G4762" t="s">
        <v>294</v>
      </c>
    </row>
    <row r="4763" spans="1:7" x14ac:dyDescent="0.25">
      <c r="A4763" t="str">
        <f t="shared" si="321"/>
        <v>C391-1</v>
      </c>
      <c r="B4763" t="str">
        <f t="shared" si="322"/>
        <v>VBUS4</v>
      </c>
      <c r="C4763" t="str">
        <f t="shared" si="323"/>
        <v>C391-VBUS4</v>
      </c>
      <c r="D4763" t="str">
        <f t="shared" si="324"/>
        <v>C391-1</v>
      </c>
      <c r="E4763" t="s">
        <v>4462</v>
      </c>
      <c r="F4763">
        <v>1</v>
      </c>
      <c r="G4763" t="s">
        <v>1817</v>
      </c>
    </row>
    <row r="4764" spans="1:7" x14ac:dyDescent="0.25">
      <c r="A4764" t="str">
        <f t="shared" si="321"/>
        <v>C391-2</v>
      </c>
      <c r="B4764" t="str">
        <f t="shared" si="322"/>
        <v>GND</v>
      </c>
      <c r="C4764" t="str">
        <f t="shared" si="323"/>
        <v>C391-GND</v>
      </c>
      <c r="D4764" t="str">
        <f t="shared" si="324"/>
        <v>C391-2</v>
      </c>
      <c r="E4764" t="s">
        <v>4462</v>
      </c>
      <c r="F4764">
        <v>2</v>
      </c>
      <c r="G4764" t="s">
        <v>294</v>
      </c>
    </row>
    <row r="4765" spans="1:7" x14ac:dyDescent="0.25">
      <c r="A4765" t="str">
        <f t="shared" si="321"/>
        <v>C392-1</v>
      </c>
      <c r="B4765" t="str">
        <f t="shared" si="322"/>
        <v>NetC9_1</v>
      </c>
      <c r="C4765" t="str">
        <f t="shared" si="323"/>
        <v>C392-NetC9_1</v>
      </c>
      <c r="D4765" t="str">
        <f t="shared" si="324"/>
        <v>C392-1</v>
      </c>
      <c r="E4765" t="s">
        <v>4463</v>
      </c>
      <c r="F4765">
        <v>1</v>
      </c>
      <c r="G4765" t="s">
        <v>1767</v>
      </c>
    </row>
    <row r="4766" spans="1:7" x14ac:dyDescent="0.25">
      <c r="A4766" t="str">
        <f t="shared" si="321"/>
        <v>C392-2</v>
      </c>
      <c r="B4766" t="str">
        <f t="shared" si="322"/>
        <v>GND</v>
      </c>
      <c r="C4766" t="str">
        <f t="shared" si="323"/>
        <v>C392-GND</v>
      </c>
      <c r="D4766" t="str">
        <f t="shared" si="324"/>
        <v>C392-2</v>
      </c>
      <c r="E4766" t="s">
        <v>4463</v>
      </c>
      <c r="F4766">
        <v>2</v>
      </c>
      <c r="G4766" t="s">
        <v>294</v>
      </c>
    </row>
    <row r="4767" spans="1:7" x14ac:dyDescent="0.25">
      <c r="A4767" t="str">
        <f t="shared" si="321"/>
        <v>C393-1</v>
      </c>
      <c r="B4767" t="str">
        <f t="shared" si="322"/>
        <v>NetC294_1</v>
      </c>
      <c r="C4767" t="str">
        <f t="shared" si="323"/>
        <v>C393-NetC294_1</v>
      </c>
      <c r="D4767" t="str">
        <f t="shared" si="324"/>
        <v>C393-1</v>
      </c>
      <c r="E4767" t="s">
        <v>4464</v>
      </c>
      <c r="F4767">
        <v>1</v>
      </c>
      <c r="G4767" t="s">
        <v>1697</v>
      </c>
    </row>
    <row r="4768" spans="1:7" x14ac:dyDescent="0.25">
      <c r="A4768" t="str">
        <f t="shared" si="321"/>
        <v>C393-2</v>
      </c>
      <c r="B4768" t="str">
        <f t="shared" si="322"/>
        <v>GND</v>
      </c>
      <c r="C4768" t="str">
        <f t="shared" si="323"/>
        <v>C393-GND</v>
      </c>
      <c r="D4768" t="str">
        <f t="shared" si="324"/>
        <v>C393-2</v>
      </c>
      <c r="E4768" t="s">
        <v>4464</v>
      </c>
      <c r="F4768">
        <v>2</v>
      </c>
      <c r="G4768" t="s">
        <v>294</v>
      </c>
    </row>
    <row r="4769" spans="1:7" x14ac:dyDescent="0.25">
      <c r="A4769" t="str">
        <f t="shared" si="321"/>
        <v>C394-1</v>
      </c>
      <c r="B4769" t="str">
        <f t="shared" si="322"/>
        <v>3.3VAUX</v>
      </c>
      <c r="C4769" t="str">
        <f t="shared" si="323"/>
        <v>C394-3.3VAUX</v>
      </c>
      <c r="D4769" t="str">
        <f t="shared" si="324"/>
        <v>C394-1</v>
      </c>
      <c r="E4769" t="s">
        <v>4465</v>
      </c>
      <c r="F4769">
        <v>1</v>
      </c>
      <c r="G4769" t="s">
        <v>361</v>
      </c>
    </row>
    <row r="4770" spans="1:7" x14ac:dyDescent="0.25">
      <c r="A4770" t="str">
        <f t="shared" si="321"/>
        <v>C394-2</v>
      </c>
      <c r="B4770" t="str">
        <f t="shared" si="322"/>
        <v>GND</v>
      </c>
      <c r="C4770" t="str">
        <f t="shared" si="323"/>
        <v>C394-GND</v>
      </c>
      <c r="D4770" t="str">
        <f t="shared" si="324"/>
        <v>C394-2</v>
      </c>
      <c r="E4770" t="s">
        <v>4465</v>
      </c>
      <c r="F4770">
        <v>2</v>
      </c>
      <c r="G4770" t="s">
        <v>294</v>
      </c>
    </row>
    <row r="4771" spans="1:7" x14ac:dyDescent="0.25">
      <c r="A4771" t="str">
        <f t="shared" si="321"/>
        <v>C395-1</v>
      </c>
      <c r="B4771" t="str">
        <f t="shared" si="322"/>
        <v>NetC9_1</v>
      </c>
      <c r="C4771" t="str">
        <f t="shared" si="323"/>
        <v>C395-NetC9_1</v>
      </c>
      <c r="D4771" t="str">
        <f t="shared" si="324"/>
        <v>C395-1</v>
      </c>
      <c r="E4771" t="s">
        <v>4466</v>
      </c>
      <c r="F4771">
        <v>1</v>
      </c>
      <c r="G4771" t="s">
        <v>1767</v>
      </c>
    </row>
    <row r="4772" spans="1:7" x14ac:dyDescent="0.25">
      <c r="A4772" t="str">
        <f t="shared" si="321"/>
        <v>C395-2</v>
      </c>
      <c r="B4772" t="str">
        <f t="shared" si="322"/>
        <v>GND</v>
      </c>
      <c r="C4772" t="str">
        <f t="shared" si="323"/>
        <v>C395-GND</v>
      </c>
      <c r="D4772" t="str">
        <f t="shared" si="324"/>
        <v>C395-2</v>
      </c>
      <c r="E4772" t="s">
        <v>4466</v>
      </c>
      <c r="F4772">
        <v>2</v>
      </c>
      <c r="G4772" t="s">
        <v>294</v>
      </c>
    </row>
    <row r="4773" spans="1:7" x14ac:dyDescent="0.25">
      <c r="A4773" t="str">
        <f t="shared" si="321"/>
        <v>C396-1</v>
      </c>
      <c r="B4773" t="str">
        <f t="shared" si="322"/>
        <v>1.8V</v>
      </c>
      <c r="C4773" t="str">
        <f t="shared" si="323"/>
        <v>C396-1.8V</v>
      </c>
      <c r="D4773" t="str">
        <f t="shared" si="324"/>
        <v>C396-1</v>
      </c>
      <c r="E4773" t="s">
        <v>4467</v>
      </c>
      <c r="F4773">
        <v>1</v>
      </c>
      <c r="G4773" t="s">
        <v>317</v>
      </c>
    </row>
    <row r="4774" spans="1:7" x14ac:dyDescent="0.25">
      <c r="A4774" t="str">
        <f t="shared" si="321"/>
        <v>C396-2</v>
      </c>
      <c r="B4774" t="str">
        <f t="shared" si="322"/>
        <v>GND</v>
      </c>
      <c r="C4774" t="str">
        <f t="shared" si="323"/>
        <v>C396-GND</v>
      </c>
      <c r="D4774" t="str">
        <f t="shared" si="324"/>
        <v>C396-2</v>
      </c>
      <c r="E4774" t="s">
        <v>4467</v>
      </c>
      <c r="F4774">
        <v>2</v>
      </c>
      <c r="G4774" t="s">
        <v>294</v>
      </c>
    </row>
    <row r="4775" spans="1:7" x14ac:dyDescent="0.25">
      <c r="A4775" t="str">
        <f t="shared" si="321"/>
        <v>C397-1</v>
      </c>
      <c r="B4775" t="str">
        <f t="shared" si="322"/>
        <v>VIO_CRUVI</v>
      </c>
      <c r="C4775" t="str">
        <f t="shared" si="323"/>
        <v>C397-VIO_CRUVI</v>
      </c>
      <c r="D4775" t="str">
        <f t="shared" si="324"/>
        <v>C397-1</v>
      </c>
      <c r="E4775" t="s">
        <v>4468</v>
      </c>
      <c r="F4775">
        <v>1</v>
      </c>
      <c r="G4775" t="s">
        <v>1877</v>
      </c>
    </row>
    <row r="4776" spans="1:7" x14ac:dyDescent="0.25">
      <c r="A4776" t="str">
        <f t="shared" si="321"/>
        <v>C397-2</v>
      </c>
      <c r="B4776" t="str">
        <f t="shared" si="322"/>
        <v>GND</v>
      </c>
      <c r="C4776" t="str">
        <f t="shared" si="323"/>
        <v>C397-GND</v>
      </c>
      <c r="D4776" t="str">
        <f t="shared" si="324"/>
        <v>C397-2</v>
      </c>
      <c r="E4776" t="s">
        <v>4468</v>
      </c>
      <c r="F4776">
        <v>2</v>
      </c>
      <c r="G4776" t="s">
        <v>294</v>
      </c>
    </row>
    <row r="4777" spans="1:7" x14ac:dyDescent="0.25">
      <c r="A4777" t="str">
        <f t="shared" si="321"/>
        <v>C398-1</v>
      </c>
      <c r="B4777" t="str">
        <f t="shared" si="322"/>
        <v>3.3V</v>
      </c>
      <c r="C4777" t="str">
        <f t="shared" si="323"/>
        <v>C398-3.3V</v>
      </c>
      <c r="D4777" t="str">
        <f t="shared" si="324"/>
        <v>C398-1</v>
      </c>
      <c r="E4777" t="s">
        <v>4469</v>
      </c>
      <c r="F4777">
        <v>1</v>
      </c>
      <c r="G4777" t="s">
        <v>358</v>
      </c>
    </row>
    <row r="4778" spans="1:7" x14ac:dyDescent="0.25">
      <c r="A4778" t="str">
        <f t="shared" si="321"/>
        <v>C398-2</v>
      </c>
      <c r="B4778" t="str">
        <f t="shared" si="322"/>
        <v>GND</v>
      </c>
      <c r="C4778" t="str">
        <f t="shared" si="323"/>
        <v>C398-GND</v>
      </c>
      <c r="D4778" t="str">
        <f t="shared" si="324"/>
        <v>C398-2</v>
      </c>
      <c r="E4778" t="s">
        <v>4469</v>
      </c>
      <c r="F4778">
        <v>2</v>
      </c>
      <c r="G4778" t="s">
        <v>294</v>
      </c>
    </row>
    <row r="4779" spans="1:7" x14ac:dyDescent="0.25">
      <c r="A4779" t="str">
        <f t="shared" si="321"/>
        <v>C399-1</v>
      </c>
      <c r="B4779" t="str">
        <f t="shared" si="322"/>
        <v>12.0V</v>
      </c>
      <c r="C4779" t="str">
        <f t="shared" si="323"/>
        <v>C399-12.0V</v>
      </c>
      <c r="D4779" t="str">
        <f t="shared" si="324"/>
        <v>C399-1</v>
      </c>
      <c r="E4779" t="s">
        <v>4470</v>
      </c>
      <c r="F4779">
        <v>1</v>
      </c>
      <c r="G4779" t="s">
        <v>325</v>
      </c>
    </row>
    <row r="4780" spans="1:7" x14ac:dyDescent="0.25">
      <c r="A4780" t="str">
        <f t="shared" si="321"/>
        <v>C399-2</v>
      </c>
      <c r="B4780" t="str">
        <f t="shared" si="322"/>
        <v>GND</v>
      </c>
      <c r="C4780" t="str">
        <f t="shared" si="323"/>
        <v>C399-GND</v>
      </c>
      <c r="D4780" t="str">
        <f t="shared" si="324"/>
        <v>C399-2</v>
      </c>
      <c r="E4780" t="s">
        <v>4470</v>
      </c>
      <c r="F4780">
        <v>2</v>
      </c>
      <c r="G4780" t="s">
        <v>294</v>
      </c>
    </row>
    <row r="4781" spans="1:7" x14ac:dyDescent="0.25">
      <c r="A4781" t="str">
        <f t="shared" si="321"/>
        <v>C400-1</v>
      </c>
      <c r="B4781" t="str">
        <f t="shared" si="322"/>
        <v>12.0V</v>
      </c>
      <c r="C4781" t="str">
        <f t="shared" si="323"/>
        <v>C400-12.0V</v>
      </c>
      <c r="D4781" t="str">
        <f t="shared" si="324"/>
        <v>C400-1</v>
      </c>
      <c r="E4781" t="s">
        <v>4471</v>
      </c>
      <c r="F4781">
        <v>1</v>
      </c>
      <c r="G4781" t="s">
        <v>325</v>
      </c>
    </row>
    <row r="4782" spans="1:7" x14ac:dyDescent="0.25">
      <c r="A4782" t="str">
        <f t="shared" si="321"/>
        <v>C400-2</v>
      </c>
      <c r="B4782" t="str">
        <f t="shared" si="322"/>
        <v>GND</v>
      </c>
      <c r="C4782" t="str">
        <f t="shared" si="323"/>
        <v>C400-GND</v>
      </c>
      <c r="D4782" t="str">
        <f t="shared" si="324"/>
        <v>C400-2</v>
      </c>
      <c r="E4782" t="s">
        <v>4471</v>
      </c>
      <c r="F4782">
        <v>2</v>
      </c>
      <c r="G4782" t="s">
        <v>294</v>
      </c>
    </row>
    <row r="4783" spans="1:7" x14ac:dyDescent="0.25">
      <c r="A4783" t="str">
        <f t="shared" si="321"/>
        <v>C401-1</v>
      </c>
      <c r="B4783" t="str">
        <f t="shared" si="322"/>
        <v>3.3V</v>
      </c>
      <c r="C4783" t="str">
        <f t="shared" si="323"/>
        <v>C401-3.3V</v>
      </c>
      <c r="D4783" t="str">
        <f t="shared" si="324"/>
        <v>C401-1</v>
      </c>
      <c r="E4783" t="s">
        <v>4472</v>
      </c>
      <c r="F4783">
        <v>1</v>
      </c>
      <c r="G4783" t="s">
        <v>358</v>
      </c>
    </row>
    <row r="4784" spans="1:7" x14ac:dyDescent="0.25">
      <c r="A4784" t="str">
        <f t="shared" si="321"/>
        <v>C401-2</v>
      </c>
      <c r="B4784" t="str">
        <f t="shared" si="322"/>
        <v>GND</v>
      </c>
      <c r="C4784" t="str">
        <f t="shared" si="323"/>
        <v>C401-GND</v>
      </c>
      <c r="D4784" t="str">
        <f t="shared" si="324"/>
        <v>C401-2</v>
      </c>
      <c r="E4784" t="s">
        <v>4472</v>
      </c>
      <c r="F4784">
        <v>2</v>
      </c>
      <c r="G4784" t="s">
        <v>294</v>
      </c>
    </row>
    <row r="4785" spans="1:7" x14ac:dyDescent="0.25">
      <c r="A4785" t="str">
        <f t="shared" si="321"/>
        <v>C402-1</v>
      </c>
      <c r="B4785" t="str">
        <f t="shared" si="322"/>
        <v>3.3V</v>
      </c>
      <c r="C4785" t="str">
        <f t="shared" si="323"/>
        <v>C402-3.3V</v>
      </c>
      <c r="D4785" t="str">
        <f t="shared" si="324"/>
        <v>C402-1</v>
      </c>
      <c r="E4785" t="s">
        <v>4473</v>
      </c>
      <c r="F4785">
        <v>1</v>
      </c>
      <c r="G4785" t="s">
        <v>358</v>
      </c>
    </row>
    <row r="4786" spans="1:7" x14ac:dyDescent="0.25">
      <c r="A4786" t="str">
        <f t="shared" si="321"/>
        <v>C402-2</v>
      </c>
      <c r="B4786" t="str">
        <f t="shared" si="322"/>
        <v>GND</v>
      </c>
      <c r="C4786" t="str">
        <f t="shared" si="323"/>
        <v>C402-GND</v>
      </c>
      <c r="D4786" t="str">
        <f t="shared" si="324"/>
        <v>C402-2</v>
      </c>
      <c r="E4786" t="s">
        <v>4473</v>
      </c>
      <c r="F4786">
        <v>2</v>
      </c>
      <c r="G4786" t="s">
        <v>294</v>
      </c>
    </row>
    <row r="4787" spans="1:7" x14ac:dyDescent="0.25">
      <c r="A4787" t="str">
        <f t="shared" si="321"/>
        <v>C403-1</v>
      </c>
      <c r="B4787" t="str">
        <f t="shared" si="322"/>
        <v>3.3V</v>
      </c>
      <c r="C4787" t="str">
        <f t="shared" si="323"/>
        <v>C403-3.3V</v>
      </c>
      <c r="D4787" t="str">
        <f t="shared" si="324"/>
        <v>C403-1</v>
      </c>
      <c r="E4787" t="s">
        <v>4474</v>
      </c>
      <c r="F4787">
        <v>1</v>
      </c>
      <c r="G4787" t="s">
        <v>358</v>
      </c>
    </row>
    <row r="4788" spans="1:7" x14ac:dyDescent="0.25">
      <c r="A4788" t="str">
        <f t="shared" si="321"/>
        <v>C403-2</v>
      </c>
      <c r="B4788" t="str">
        <f t="shared" si="322"/>
        <v>GND</v>
      </c>
      <c r="C4788" t="str">
        <f t="shared" si="323"/>
        <v>C403-GND</v>
      </c>
      <c r="D4788" t="str">
        <f t="shared" si="324"/>
        <v>C403-2</v>
      </c>
      <c r="E4788" t="s">
        <v>4474</v>
      </c>
      <c r="F4788">
        <v>2</v>
      </c>
      <c r="G4788" t="s">
        <v>294</v>
      </c>
    </row>
    <row r="4789" spans="1:7" x14ac:dyDescent="0.25">
      <c r="A4789" t="str">
        <f t="shared" si="321"/>
        <v>C404-1</v>
      </c>
      <c r="B4789" t="str">
        <f t="shared" si="322"/>
        <v>3.3V</v>
      </c>
      <c r="C4789" t="str">
        <f t="shared" si="323"/>
        <v>C404-3.3V</v>
      </c>
      <c r="D4789" t="str">
        <f t="shared" si="324"/>
        <v>C404-1</v>
      </c>
      <c r="E4789" t="s">
        <v>4475</v>
      </c>
      <c r="F4789">
        <v>1</v>
      </c>
      <c r="G4789" t="s">
        <v>358</v>
      </c>
    </row>
    <row r="4790" spans="1:7" x14ac:dyDescent="0.25">
      <c r="A4790" t="str">
        <f t="shared" si="321"/>
        <v>C404-2</v>
      </c>
      <c r="B4790" t="str">
        <f t="shared" si="322"/>
        <v>GND</v>
      </c>
      <c r="C4790" t="str">
        <f t="shared" si="323"/>
        <v>C404-GND</v>
      </c>
      <c r="D4790" t="str">
        <f t="shared" si="324"/>
        <v>C404-2</v>
      </c>
      <c r="E4790" t="s">
        <v>4475</v>
      </c>
      <c r="F4790">
        <v>2</v>
      </c>
      <c r="G4790" t="s">
        <v>294</v>
      </c>
    </row>
    <row r="4791" spans="1:7" x14ac:dyDescent="0.25">
      <c r="A4791" t="str">
        <f t="shared" si="321"/>
        <v>C405-1</v>
      </c>
      <c r="B4791" t="str">
        <f t="shared" si="322"/>
        <v>3.3V</v>
      </c>
      <c r="C4791" t="str">
        <f t="shared" si="323"/>
        <v>C405-3.3V</v>
      </c>
      <c r="D4791" t="str">
        <f t="shared" si="324"/>
        <v>C405-1</v>
      </c>
      <c r="E4791" t="s">
        <v>4476</v>
      </c>
      <c r="F4791">
        <v>1</v>
      </c>
      <c r="G4791" t="s">
        <v>358</v>
      </c>
    </row>
    <row r="4792" spans="1:7" x14ac:dyDescent="0.25">
      <c r="A4792" t="str">
        <f t="shared" si="321"/>
        <v>C405-2</v>
      </c>
      <c r="B4792" t="str">
        <f t="shared" si="322"/>
        <v>GND</v>
      </c>
      <c r="C4792" t="str">
        <f t="shared" si="323"/>
        <v>C405-GND</v>
      </c>
      <c r="D4792" t="str">
        <f t="shared" si="324"/>
        <v>C405-2</v>
      </c>
      <c r="E4792" t="s">
        <v>4476</v>
      </c>
      <c r="F4792">
        <v>2</v>
      </c>
      <c r="G4792" t="s">
        <v>294</v>
      </c>
    </row>
    <row r="4793" spans="1:7" x14ac:dyDescent="0.25">
      <c r="A4793" t="str">
        <f t="shared" si="321"/>
        <v>C406-1</v>
      </c>
      <c r="B4793" t="str">
        <f t="shared" si="322"/>
        <v>NetC406_1</v>
      </c>
      <c r="C4793" t="str">
        <f t="shared" si="323"/>
        <v>C406-NetC406_1</v>
      </c>
      <c r="D4793" t="str">
        <f t="shared" si="324"/>
        <v>C406-1</v>
      </c>
      <c r="E4793" t="s">
        <v>4477</v>
      </c>
      <c r="F4793">
        <v>1</v>
      </c>
      <c r="G4793" t="s">
        <v>1714</v>
      </c>
    </row>
    <row r="4794" spans="1:7" x14ac:dyDescent="0.25">
      <c r="A4794" t="str">
        <f t="shared" si="321"/>
        <v>C406-2</v>
      </c>
      <c r="B4794" t="str">
        <f t="shared" si="322"/>
        <v>NetC406_2</v>
      </c>
      <c r="C4794" t="str">
        <f t="shared" si="323"/>
        <v>C406-NetC406_2</v>
      </c>
      <c r="D4794" t="str">
        <f t="shared" si="324"/>
        <v>C406-2</v>
      </c>
      <c r="E4794" t="s">
        <v>4477</v>
      </c>
      <c r="F4794">
        <v>2</v>
      </c>
      <c r="G4794" t="s">
        <v>1716</v>
      </c>
    </row>
    <row r="4795" spans="1:7" x14ac:dyDescent="0.25">
      <c r="A4795" t="str">
        <f t="shared" si="321"/>
        <v>C407-1</v>
      </c>
      <c r="B4795" t="str">
        <f t="shared" si="322"/>
        <v>1.1V_LPDDR4</v>
      </c>
      <c r="C4795" t="str">
        <f t="shared" si="323"/>
        <v>C407-1.1V_LPDDR4</v>
      </c>
      <c r="D4795" t="str">
        <f t="shared" si="324"/>
        <v>C407-1</v>
      </c>
      <c r="E4795" t="s">
        <v>4478</v>
      </c>
      <c r="F4795">
        <v>1</v>
      </c>
      <c r="G4795" t="s">
        <v>309</v>
      </c>
    </row>
    <row r="4796" spans="1:7" x14ac:dyDescent="0.25">
      <c r="A4796" t="str">
        <f t="shared" si="321"/>
        <v>C407-2</v>
      </c>
      <c r="B4796" t="str">
        <f t="shared" si="322"/>
        <v>GND</v>
      </c>
      <c r="C4796" t="str">
        <f t="shared" si="323"/>
        <v>C407-GND</v>
      </c>
      <c r="D4796" t="str">
        <f t="shared" si="324"/>
        <v>C407-2</v>
      </c>
      <c r="E4796" t="s">
        <v>4478</v>
      </c>
      <c r="F4796">
        <v>2</v>
      </c>
      <c r="G4796" t="s">
        <v>294</v>
      </c>
    </row>
    <row r="4797" spans="1:7" x14ac:dyDescent="0.25">
      <c r="A4797" t="str">
        <f t="shared" si="321"/>
        <v>C408-1</v>
      </c>
      <c r="B4797" t="str">
        <f t="shared" si="322"/>
        <v>FPGA_VCC</v>
      </c>
      <c r="C4797" t="str">
        <f t="shared" si="323"/>
        <v>C408-FPGA_VCC</v>
      </c>
      <c r="D4797" t="str">
        <f t="shared" si="324"/>
        <v>C408-1</v>
      </c>
      <c r="E4797" t="s">
        <v>4479</v>
      </c>
      <c r="F4797">
        <v>1</v>
      </c>
      <c r="G4797" t="s">
        <v>1101</v>
      </c>
    </row>
    <row r="4798" spans="1:7" x14ac:dyDescent="0.25">
      <c r="A4798" t="str">
        <f t="shared" si="321"/>
        <v>C408-2</v>
      </c>
      <c r="B4798" t="str">
        <f t="shared" si="322"/>
        <v>GND</v>
      </c>
      <c r="C4798" t="str">
        <f t="shared" si="323"/>
        <v>C408-GND</v>
      </c>
      <c r="D4798" t="str">
        <f t="shared" si="324"/>
        <v>C408-2</v>
      </c>
      <c r="E4798" t="s">
        <v>4479</v>
      </c>
      <c r="F4798">
        <v>2</v>
      </c>
      <c r="G4798" t="s">
        <v>294</v>
      </c>
    </row>
    <row r="4799" spans="1:7" x14ac:dyDescent="0.25">
      <c r="A4799" t="str">
        <f t="shared" si="321"/>
        <v>C409-1</v>
      </c>
      <c r="B4799" t="str">
        <f t="shared" si="322"/>
        <v>FPGA_VCC</v>
      </c>
      <c r="C4799" t="str">
        <f t="shared" si="323"/>
        <v>C409-FPGA_VCC</v>
      </c>
      <c r="D4799" t="str">
        <f t="shared" si="324"/>
        <v>C409-1</v>
      </c>
      <c r="E4799" t="s">
        <v>4480</v>
      </c>
      <c r="F4799">
        <v>1</v>
      </c>
      <c r="G4799" t="s">
        <v>1101</v>
      </c>
    </row>
    <row r="4800" spans="1:7" x14ac:dyDescent="0.25">
      <c r="A4800" t="str">
        <f t="shared" si="321"/>
        <v>C409-2</v>
      </c>
      <c r="B4800" t="str">
        <f t="shared" si="322"/>
        <v>GND</v>
      </c>
      <c r="C4800" t="str">
        <f t="shared" si="323"/>
        <v>C409-GND</v>
      </c>
      <c r="D4800" t="str">
        <f t="shared" si="324"/>
        <v>C409-2</v>
      </c>
      <c r="E4800" t="s">
        <v>4480</v>
      </c>
      <c r="F4800">
        <v>2</v>
      </c>
      <c r="G4800" t="s">
        <v>294</v>
      </c>
    </row>
    <row r="4801" spans="1:7" x14ac:dyDescent="0.25">
      <c r="A4801" t="str">
        <f t="shared" si="321"/>
        <v>C410-1</v>
      </c>
      <c r="B4801" t="str">
        <f t="shared" si="322"/>
        <v>12.0V</v>
      </c>
      <c r="C4801" t="str">
        <f t="shared" si="323"/>
        <v>C410-12.0V</v>
      </c>
      <c r="D4801" t="str">
        <f t="shared" si="324"/>
        <v>C410-1</v>
      </c>
      <c r="E4801" t="s">
        <v>4481</v>
      </c>
      <c r="F4801">
        <v>1</v>
      </c>
      <c r="G4801" t="s">
        <v>325</v>
      </c>
    </row>
    <row r="4802" spans="1:7" x14ac:dyDescent="0.25">
      <c r="A4802" t="str">
        <f t="shared" si="321"/>
        <v>C410-2</v>
      </c>
      <c r="B4802" t="str">
        <f t="shared" si="322"/>
        <v>GND</v>
      </c>
      <c r="C4802" t="str">
        <f t="shared" si="323"/>
        <v>C410-GND</v>
      </c>
      <c r="D4802" t="str">
        <f t="shared" si="324"/>
        <v>C410-2</v>
      </c>
      <c r="E4802" t="s">
        <v>4481</v>
      </c>
      <c r="F4802">
        <v>2</v>
      </c>
      <c r="G4802" t="s">
        <v>294</v>
      </c>
    </row>
    <row r="4803" spans="1:7" x14ac:dyDescent="0.25">
      <c r="A4803" t="str">
        <f t="shared" si="321"/>
        <v>C411-1</v>
      </c>
      <c r="B4803" t="str">
        <f t="shared" si="322"/>
        <v>12.0V</v>
      </c>
      <c r="C4803" t="str">
        <f t="shared" si="323"/>
        <v>C411-12.0V</v>
      </c>
      <c r="D4803" t="str">
        <f t="shared" si="324"/>
        <v>C411-1</v>
      </c>
      <c r="E4803" t="s">
        <v>4482</v>
      </c>
      <c r="F4803">
        <v>1</v>
      </c>
      <c r="G4803" t="s">
        <v>325</v>
      </c>
    </row>
    <row r="4804" spans="1:7" x14ac:dyDescent="0.25">
      <c r="A4804" t="str">
        <f t="shared" si="321"/>
        <v>C411-2</v>
      </c>
      <c r="B4804" t="str">
        <f t="shared" si="322"/>
        <v>GND</v>
      </c>
      <c r="C4804" t="str">
        <f t="shared" si="323"/>
        <v>C411-GND</v>
      </c>
      <c r="D4804" t="str">
        <f t="shared" si="324"/>
        <v>C411-2</v>
      </c>
      <c r="E4804" t="s">
        <v>4482</v>
      </c>
      <c r="F4804">
        <v>2</v>
      </c>
      <c r="G4804" t="s">
        <v>294</v>
      </c>
    </row>
    <row r="4805" spans="1:7" x14ac:dyDescent="0.25">
      <c r="A4805" t="str">
        <f t="shared" si="321"/>
        <v>C412-1</v>
      </c>
      <c r="B4805" t="str">
        <f t="shared" si="322"/>
        <v>12.0V</v>
      </c>
      <c r="C4805" t="str">
        <f t="shared" si="323"/>
        <v>C412-12.0V</v>
      </c>
      <c r="D4805" t="str">
        <f t="shared" si="324"/>
        <v>C412-1</v>
      </c>
      <c r="E4805" t="s">
        <v>4483</v>
      </c>
      <c r="F4805">
        <v>1</v>
      </c>
      <c r="G4805" t="s">
        <v>325</v>
      </c>
    </row>
    <row r="4806" spans="1:7" x14ac:dyDescent="0.25">
      <c r="A4806" t="str">
        <f t="shared" ref="A4806:A4869" si="325">$E4806&amp;"-"&amp;$F4806</f>
        <v>C412-2</v>
      </c>
      <c r="B4806" t="str">
        <f t="shared" ref="B4806:B4869" si="326">IF(OR(E4806=$A$2,E4806=$B$2,E4806=$C$2,E4806=$D$2),"--",G4806)</f>
        <v>GND</v>
      </c>
      <c r="C4806" t="str">
        <f t="shared" ref="C4806:C4869" si="327">$E4806&amp;"-"&amp;$G4806</f>
        <v>C412-GND</v>
      </c>
      <c r="D4806" t="str">
        <f t="shared" ref="D4806:D4869" si="328">A4806</f>
        <v>C412-2</v>
      </c>
      <c r="E4806" t="s">
        <v>4483</v>
      </c>
      <c r="F4806">
        <v>2</v>
      </c>
      <c r="G4806" t="s">
        <v>294</v>
      </c>
    </row>
    <row r="4807" spans="1:7" x14ac:dyDescent="0.25">
      <c r="A4807" t="str">
        <f t="shared" si="325"/>
        <v>C413-1</v>
      </c>
      <c r="B4807" t="str">
        <f t="shared" si="326"/>
        <v>1.1V_LPDDR4</v>
      </c>
      <c r="C4807" t="str">
        <f t="shared" si="327"/>
        <v>C413-1.1V_LPDDR4</v>
      </c>
      <c r="D4807" t="str">
        <f t="shared" si="328"/>
        <v>C413-1</v>
      </c>
      <c r="E4807" t="s">
        <v>4484</v>
      </c>
      <c r="F4807">
        <v>1</v>
      </c>
      <c r="G4807" t="s">
        <v>309</v>
      </c>
    </row>
    <row r="4808" spans="1:7" x14ac:dyDescent="0.25">
      <c r="A4808" t="str">
        <f t="shared" si="325"/>
        <v>C413-2</v>
      </c>
      <c r="B4808" t="str">
        <f t="shared" si="326"/>
        <v>GND</v>
      </c>
      <c r="C4808" t="str">
        <f t="shared" si="327"/>
        <v>C413-GND</v>
      </c>
      <c r="D4808" t="str">
        <f t="shared" si="328"/>
        <v>C413-2</v>
      </c>
      <c r="E4808" t="s">
        <v>4484</v>
      </c>
      <c r="F4808">
        <v>2</v>
      </c>
      <c r="G4808" t="s">
        <v>294</v>
      </c>
    </row>
    <row r="4809" spans="1:7" x14ac:dyDescent="0.25">
      <c r="A4809" t="str">
        <f t="shared" si="325"/>
        <v>C414-1</v>
      </c>
      <c r="B4809" t="str">
        <f t="shared" si="326"/>
        <v>FPGA_VCC</v>
      </c>
      <c r="C4809" t="str">
        <f t="shared" si="327"/>
        <v>C414-FPGA_VCC</v>
      </c>
      <c r="D4809" t="str">
        <f t="shared" si="328"/>
        <v>C414-1</v>
      </c>
      <c r="E4809" t="s">
        <v>4485</v>
      </c>
      <c r="F4809">
        <v>1</v>
      </c>
      <c r="G4809" t="s">
        <v>1101</v>
      </c>
    </row>
    <row r="4810" spans="1:7" x14ac:dyDescent="0.25">
      <c r="A4810" t="str">
        <f t="shared" si="325"/>
        <v>C414-2</v>
      </c>
      <c r="B4810" t="str">
        <f t="shared" si="326"/>
        <v>GND</v>
      </c>
      <c r="C4810" t="str">
        <f t="shared" si="327"/>
        <v>C414-GND</v>
      </c>
      <c r="D4810" t="str">
        <f t="shared" si="328"/>
        <v>C414-2</v>
      </c>
      <c r="E4810" t="s">
        <v>4485</v>
      </c>
      <c r="F4810">
        <v>2</v>
      </c>
      <c r="G4810" t="s">
        <v>294</v>
      </c>
    </row>
    <row r="4811" spans="1:7" x14ac:dyDescent="0.25">
      <c r="A4811" t="str">
        <f t="shared" si="325"/>
        <v>C415-1</v>
      </c>
      <c r="B4811" t="str">
        <f t="shared" si="326"/>
        <v>FPGA_VCC</v>
      </c>
      <c r="C4811" t="str">
        <f t="shared" si="327"/>
        <v>C415-FPGA_VCC</v>
      </c>
      <c r="D4811" t="str">
        <f t="shared" si="328"/>
        <v>C415-1</v>
      </c>
      <c r="E4811" t="s">
        <v>4486</v>
      </c>
      <c r="F4811">
        <v>1</v>
      </c>
      <c r="G4811" t="s">
        <v>1101</v>
      </c>
    </row>
    <row r="4812" spans="1:7" x14ac:dyDescent="0.25">
      <c r="A4812" t="str">
        <f t="shared" si="325"/>
        <v>C415-2</v>
      </c>
      <c r="B4812" t="str">
        <f t="shared" si="326"/>
        <v>GND</v>
      </c>
      <c r="C4812" t="str">
        <f t="shared" si="327"/>
        <v>C415-GND</v>
      </c>
      <c r="D4812" t="str">
        <f t="shared" si="328"/>
        <v>C415-2</v>
      </c>
      <c r="E4812" t="s">
        <v>4486</v>
      </c>
      <c r="F4812">
        <v>2</v>
      </c>
      <c r="G4812" t="s">
        <v>294</v>
      </c>
    </row>
    <row r="4813" spans="1:7" x14ac:dyDescent="0.25">
      <c r="A4813" t="str">
        <f t="shared" si="325"/>
        <v>C416-1</v>
      </c>
      <c r="B4813" t="str">
        <f t="shared" si="326"/>
        <v>1.1V_LPDDR4</v>
      </c>
      <c r="C4813" t="str">
        <f t="shared" si="327"/>
        <v>C416-1.1V_LPDDR4</v>
      </c>
      <c r="D4813" t="str">
        <f t="shared" si="328"/>
        <v>C416-1</v>
      </c>
      <c r="E4813" t="s">
        <v>4487</v>
      </c>
      <c r="F4813">
        <v>1</v>
      </c>
      <c r="G4813" t="s">
        <v>309</v>
      </c>
    </row>
    <row r="4814" spans="1:7" x14ac:dyDescent="0.25">
      <c r="A4814" t="str">
        <f t="shared" si="325"/>
        <v>C416-2</v>
      </c>
      <c r="B4814" t="str">
        <f t="shared" si="326"/>
        <v>GND</v>
      </c>
      <c r="C4814" t="str">
        <f t="shared" si="327"/>
        <v>C416-GND</v>
      </c>
      <c r="D4814" t="str">
        <f t="shared" si="328"/>
        <v>C416-2</v>
      </c>
      <c r="E4814" t="s">
        <v>4487</v>
      </c>
      <c r="F4814">
        <v>2</v>
      </c>
      <c r="G4814" t="s">
        <v>294</v>
      </c>
    </row>
    <row r="4815" spans="1:7" x14ac:dyDescent="0.25">
      <c r="A4815" t="str">
        <f t="shared" si="325"/>
        <v>C417-1</v>
      </c>
      <c r="B4815" t="str">
        <f t="shared" si="326"/>
        <v>1.1V_LPDDR4</v>
      </c>
      <c r="C4815" t="str">
        <f t="shared" si="327"/>
        <v>C417-1.1V_LPDDR4</v>
      </c>
      <c r="D4815" t="str">
        <f t="shared" si="328"/>
        <v>C417-1</v>
      </c>
      <c r="E4815" t="s">
        <v>4488</v>
      </c>
      <c r="F4815">
        <v>1</v>
      </c>
      <c r="G4815" t="s">
        <v>309</v>
      </c>
    </row>
    <row r="4816" spans="1:7" x14ac:dyDescent="0.25">
      <c r="A4816" t="str">
        <f t="shared" si="325"/>
        <v>C417-2</v>
      </c>
      <c r="B4816" t="str">
        <f t="shared" si="326"/>
        <v>GND</v>
      </c>
      <c r="C4816" t="str">
        <f t="shared" si="327"/>
        <v>C417-GND</v>
      </c>
      <c r="D4816" t="str">
        <f t="shared" si="328"/>
        <v>C417-2</v>
      </c>
      <c r="E4816" t="s">
        <v>4488</v>
      </c>
      <c r="F4816">
        <v>2</v>
      </c>
      <c r="G4816" t="s">
        <v>294</v>
      </c>
    </row>
    <row r="4817" spans="1:7" x14ac:dyDescent="0.25">
      <c r="A4817" t="str">
        <f t="shared" si="325"/>
        <v>C418-1</v>
      </c>
      <c r="B4817" t="str">
        <f t="shared" si="326"/>
        <v>1.1V_LPDDR4</v>
      </c>
      <c r="C4817" t="str">
        <f t="shared" si="327"/>
        <v>C418-1.1V_LPDDR4</v>
      </c>
      <c r="D4817" t="str">
        <f t="shared" si="328"/>
        <v>C418-1</v>
      </c>
      <c r="E4817" t="s">
        <v>4489</v>
      </c>
      <c r="F4817">
        <v>1</v>
      </c>
      <c r="G4817" t="s">
        <v>309</v>
      </c>
    </row>
    <row r="4818" spans="1:7" x14ac:dyDescent="0.25">
      <c r="A4818" t="str">
        <f t="shared" si="325"/>
        <v>C418-2</v>
      </c>
      <c r="B4818" t="str">
        <f t="shared" si="326"/>
        <v>GND</v>
      </c>
      <c r="C4818" t="str">
        <f t="shared" si="327"/>
        <v>C418-GND</v>
      </c>
      <c r="D4818" t="str">
        <f t="shared" si="328"/>
        <v>C418-2</v>
      </c>
      <c r="E4818" t="s">
        <v>4489</v>
      </c>
      <c r="F4818">
        <v>2</v>
      </c>
      <c r="G4818" t="s">
        <v>294</v>
      </c>
    </row>
    <row r="4819" spans="1:7" x14ac:dyDescent="0.25">
      <c r="A4819" t="str">
        <f t="shared" si="325"/>
        <v>C419-1</v>
      </c>
      <c r="B4819" t="str">
        <f t="shared" si="326"/>
        <v>1.1V_LPDDR4</v>
      </c>
      <c r="C4819" t="str">
        <f t="shared" si="327"/>
        <v>C419-1.1V_LPDDR4</v>
      </c>
      <c r="D4819" t="str">
        <f t="shared" si="328"/>
        <v>C419-1</v>
      </c>
      <c r="E4819" t="s">
        <v>4490</v>
      </c>
      <c r="F4819">
        <v>1</v>
      </c>
      <c r="G4819" t="s">
        <v>309</v>
      </c>
    </row>
    <row r="4820" spans="1:7" x14ac:dyDescent="0.25">
      <c r="A4820" t="str">
        <f t="shared" si="325"/>
        <v>C419-2</v>
      </c>
      <c r="B4820" t="str">
        <f t="shared" si="326"/>
        <v>GND</v>
      </c>
      <c r="C4820" t="str">
        <f t="shared" si="327"/>
        <v>C419-GND</v>
      </c>
      <c r="D4820" t="str">
        <f t="shared" si="328"/>
        <v>C419-2</v>
      </c>
      <c r="E4820" t="s">
        <v>4490</v>
      </c>
      <c r="F4820">
        <v>2</v>
      </c>
      <c r="G4820" t="s">
        <v>294</v>
      </c>
    </row>
    <row r="4821" spans="1:7" x14ac:dyDescent="0.25">
      <c r="A4821" t="str">
        <f t="shared" si="325"/>
        <v>C420-1</v>
      </c>
      <c r="B4821" t="str">
        <f t="shared" si="326"/>
        <v>DRVCC_4</v>
      </c>
      <c r="C4821" t="str">
        <f t="shared" si="327"/>
        <v>C420-DRVCC_4</v>
      </c>
      <c r="D4821" t="str">
        <f t="shared" si="328"/>
        <v>C420-1</v>
      </c>
      <c r="E4821" t="s">
        <v>4491</v>
      </c>
      <c r="F4821">
        <v>1</v>
      </c>
      <c r="G4821" t="s">
        <v>873</v>
      </c>
    </row>
    <row r="4822" spans="1:7" x14ac:dyDescent="0.25">
      <c r="A4822" t="str">
        <f t="shared" si="325"/>
        <v>C420-2</v>
      </c>
      <c r="B4822" t="str">
        <f t="shared" si="326"/>
        <v>GND</v>
      </c>
      <c r="C4822" t="str">
        <f t="shared" si="327"/>
        <v>C420-GND</v>
      </c>
      <c r="D4822" t="str">
        <f t="shared" si="328"/>
        <v>C420-2</v>
      </c>
      <c r="E4822" t="s">
        <v>4491</v>
      </c>
      <c r="F4822">
        <v>2</v>
      </c>
      <c r="G4822" t="s">
        <v>294</v>
      </c>
    </row>
    <row r="4823" spans="1:7" x14ac:dyDescent="0.25">
      <c r="A4823" t="str">
        <f t="shared" si="325"/>
        <v>C421-1</v>
      </c>
      <c r="B4823" t="str">
        <f t="shared" si="326"/>
        <v>1.1V_LPDDR4</v>
      </c>
      <c r="C4823" t="str">
        <f t="shared" si="327"/>
        <v>C421-1.1V_LPDDR4</v>
      </c>
      <c r="D4823" t="str">
        <f t="shared" si="328"/>
        <v>C421-1</v>
      </c>
      <c r="E4823" t="s">
        <v>4492</v>
      </c>
      <c r="F4823">
        <v>1</v>
      </c>
      <c r="G4823" t="s">
        <v>309</v>
      </c>
    </row>
    <row r="4824" spans="1:7" x14ac:dyDescent="0.25">
      <c r="A4824" t="str">
        <f t="shared" si="325"/>
        <v>C421-2</v>
      </c>
      <c r="B4824" t="str">
        <f t="shared" si="326"/>
        <v>GND</v>
      </c>
      <c r="C4824" t="str">
        <f t="shared" si="327"/>
        <v>C421-GND</v>
      </c>
      <c r="D4824" t="str">
        <f t="shared" si="328"/>
        <v>C421-2</v>
      </c>
      <c r="E4824" t="s">
        <v>4492</v>
      </c>
      <c r="F4824">
        <v>2</v>
      </c>
      <c r="G4824" t="s">
        <v>294</v>
      </c>
    </row>
    <row r="4825" spans="1:7" x14ac:dyDescent="0.25">
      <c r="A4825" t="str">
        <f t="shared" si="325"/>
        <v>C422-1</v>
      </c>
      <c r="B4825" t="str">
        <f t="shared" si="326"/>
        <v>INTVCC_4</v>
      </c>
      <c r="C4825" t="str">
        <f t="shared" si="327"/>
        <v>C422-INTVCC_4</v>
      </c>
      <c r="D4825" t="str">
        <f t="shared" si="328"/>
        <v>C422-1</v>
      </c>
      <c r="E4825" t="s">
        <v>4493</v>
      </c>
      <c r="F4825">
        <v>1</v>
      </c>
      <c r="G4825" t="s">
        <v>1280</v>
      </c>
    </row>
    <row r="4826" spans="1:7" x14ac:dyDescent="0.25">
      <c r="A4826" t="str">
        <f t="shared" si="325"/>
        <v>C422-2</v>
      </c>
      <c r="B4826" t="str">
        <f t="shared" si="326"/>
        <v>GND</v>
      </c>
      <c r="C4826" t="str">
        <f t="shared" si="327"/>
        <v>C422-GND</v>
      </c>
      <c r="D4826" t="str">
        <f t="shared" si="328"/>
        <v>C422-2</v>
      </c>
      <c r="E4826" t="s">
        <v>4493</v>
      </c>
      <c r="F4826">
        <v>2</v>
      </c>
      <c r="G4826" t="s">
        <v>294</v>
      </c>
    </row>
    <row r="4827" spans="1:7" x14ac:dyDescent="0.25">
      <c r="A4827" t="str">
        <f t="shared" si="325"/>
        <v>C423-1</v>
      </c>
      <c r="B4827" t="str">
        <f t="shared" si="326"/>
        <v>NetC423_1</v>
      </c>
      <c r="C4827" t="str">
        <f t="shared" si="327"/>
        <v>C423-NetC423_1</v>
      </c>
      <c r="D4827" t="str">
        <f t="shared" si="328"/>
        <v>C423-1</v>
      </c>
      <c r="E4827" t="s">
        <v>4494</v>
      </c>
      <c r="F4827">
        <v>1</v>
      </c>
      <c r="G4827" t="s">
        <v>1718</v>
      </c>
    </row>
    <row r="4828" spans="1:7" x14ac:dyDescent="0.25">
      <c r="A4828" t="str">
        <f t="shared" si="325"/>
        <v>C423-2</v>
      </c>
      <c r="B4828" t="str">
        <f t="shared" si="326"/>
        <v>GND</v>
      </c>
      <c r="C4828" t="str">
        <f t="shared" si="327"/>
        <v>C423-GND</v>
      </c>
      <c r="D4828" t="str">
        <f t="shared" si="328"/>
        <v>C423-2</v>
      </c>
      <c r="E4828" t="s">
        <v>4494</v>
      </c>
      <c r="F4828">
        <v>2</v>
      </c>
      <c r="G4828" t="s">
        <v>294</v>
      </c>
    </row>
    <row r="4829" spans="1:7" x14ac:dyDescent="0.25">
      <c r="A4829" t="str">
        <f t="shared" si="325"/>
        <v>C424-1</v>
      </c>
      <c r="B4829" t="str">
        <f t="shared" si="326"/>
        <v>NetC424_1</v>
      </c>
      <c r="C4829" t="str">
        <f t="shared" si="327"/>
        <v>C424-NetC424_1</v>
      </c>
      <c r="D4829" t="str">
        <f t="shared" si="328"/>
        <v>C424-1</v>
      </c>
      <c r="E4829" t="s">
        <v>4495</v>
      </c>
      <c r="F4829">
        <v>1</v>
      </c>
      <c r="G4829" t="s">
        <v>1719</v>
      </c>
    </row>
    <row r="4830" spans="1:7" x14ac:dyDescent="0.25">
      <c r="A4830" t="str">
        <f t="shared" si="325"/>
        <v>C424-2</v>
      </c>
      <c r="B4830" t="str">
        <f t="shared" si="326"/>
        <v>GND</v>
      </c>
      <c r="C4830" t="str">
        <f t="shared" si="327"/>
        <v>C424-GND</v>
      </c>
      <c r="D4830" t="str">
        <f t="shared" si="328"/>
        <v>C424-2</v>
      </c>
      <c r="E4830" t="s">
        <v>4495</v>
      </c>
      <c r="F4830">
        <v>2</v>
      </c>
      <c r="G4830" t="s">
        <v>294</v>
      </c>
    </row>
    <row r="4831" spans="1:7" x14ac:dyDescent="0.25">
      <c r="A4831" t="str">
        <f t="shared" si="325"/>
        <v>C425-1</v>
      </c>
      <c r="B4831" t="str">
        <f t="shared" si="326"/>
        <v>5.0V</v>
      </c>
      <c r="C4831" t="str">
        <f t="shared" si="327"/>
        <v>C425-5.0V</v>
      </c>
      <c r="D4831" t="str">
        <f t="shared" si="328"/>
        <v>C425-1</v>
      </c>
      <c r="E4831" t="s">
        <v>4496</v>
      </c>
      <c r="F4831">
        <v>1</v>
      </c>
      <c r="G4831" t="s">
        <v>371</v>
      </c>
    </row>
    <row r="4832" spans="1:7" x14ac:dyDescent="0.25">
      <c r="A4832" t="str">
        <f t="shared" si="325"/>
        <v>C425-2</v>
      </c>
      <c r="B4832" t="str">
        <f t="shared" si="326"/>
        <v>GND</v>
      </c>
      <c r="C4832" t="str">
        <f t="shared" si="327"/>
        <v>C425-GND</v>
      </c>
      <c r="D4832" t="str">
        <f t="shared" si="328"/>
        <v>C425-2</v>
      </c>
      <c r="E4832" t="s">
        <v>4496</v>
      </c>
      <c r="F4832">
        <v>2</v>
      </c>
      <c r="G4832" t="s">
        <v>294</v>
      </c>
    </row>
    <row r="4833" spans="1:7" x14ac:dyDescent="0.25">
      <c r="A4833" t="str">
        <f t="shared" si="325"/>
        <v>C426-1</v>
      </c>
      <c r="B4833" t="str">
        <f t="shared" si="326"/>
        <v>5.0V</v>
      </c>
      <c r="C4833" t="str">
        <f t="shared" si="327"/>
        <v>C426-5.0V</v>
      </c>
      <c r="D4833" t="str">
        <f t="shared" si="328"/>
        <v>C426-1</v>
      </c>
      <c r="E4833" t="s">
        <v>4497</v>
      </c>
      <c r="F4833">
        <v>1</v>
      </c>
      <c r="G4833" t="s">
        <v>371</v>
      </c>
    </row>
    <row r="4834" spans="1:7" x14ac:dyDescent="0.25">
      <c r="A4834" t="str">
        <f t="shared" si="325"/>
        <v>C426-2</v>
      </c>
      <c r="B4834" t="str">
        <f t="shared" si="326"/>
        <v>GND</v>
      </c>
      <c r="C4834" t="str">
        <f t="shared" si="327"/>
        <v>C426-GND</v>
      </c>
      <c r="D4834" t="str">
        <f t="shared" si="328"/>
        <v>C426-2</v>
      </c>
      <c r="E4834" t="s">
        <v>4497</v>
      </c>
      <c r="F4834">
        <v>2</v>
      </c>
      <c r="G4834" t="s">
        <v>294</v>
      </c>
    </row>
    <row r="4835" spans="1:7" x14ac:dyDescent="0.25">
      <c r="A4835" t="str">
        <f t="shared" si="325"/>
        <v>C427-1</v>
      </c>
      <c r="B4835" t="str">
        <f t="shared" si="326"/>
        <v>NetC427_1</v>
      </c>
      <c r="C4835" t="str">
        <f t="shared" si="327"/>
        <v>C427-NetC427_1</v>
      </c>
      <c r="D4835" t="str">
        <f t="shared" si="328"/>
        <v>C427-1</v>
      </c>
      <c r="E4835" t="s">
        <v>4498</v>
      </c>
      <c r="F4835">
        <v>1</v>
      </c>
      <c r="G4835" t="s">
        <v>1720</v>
      </c>
    </row>
    <row r="4836" spans="1:7" x14ac:dyDescent="0.25">
      <c r="A4836" t="str">
        <f t="shared" si="325"/>
        <v>C427-2</v>
      </c>
      <c r="B4836" t="str">
        <f t="shared" si="326"/>
        <v>GND</v>
      </c>
      <c r="C4836" t="str">
        <f t="shared" si="327"/>
        <v>C427-GND</v>
      </c>
      <c r="D4836" t="str">
        <f t="shared" si="328"/>
        <v>C427-2</v>
      </c>
      <c r="E4836" t="s">
        <v>4498</v>
      </c>
      <c r="F4836">
        <v>2</v>
      </c>
      <c r="G4836" t="s">
        <v>294</v>
      </c>
    </row>
    <row r="4837" spans="1:7" x14ac:dyDescent="0.25">
      <c r="A4837" t="str">
        <f t="shared" si="325"/>
        <v>C428-1</v>
      </c>
      <c r="B4837" t="str">
        <f t="shared" si="326"/>
        <v>NetC428_1</v>
      </c>
      <c r="C4837" t="str">
        <f t="shared" si="327"/>
        <v>C428-NetC428_1</v>
      </c>
      <c r="D4837" t="str">
        <f t="shared" si="328"/>
        <v>C428-1</v>
      </c>
      <c r="E4837" t="s">
        <v>4499</v>
      </c>
      <c r="F4837">
        <v>1</v>
      </c>
      <c r="G4837" t="s">
        <v>1722</v>
      </c>
    </row>
    <row r="4838" spans="1:7" x14ac:dyDescent="0.25">
      <c r="A4838" t="str">
        <f t="shared" si="325"/>
        <v>C428-2</v>
      </c>
      <c r="B4838" t="str">
        <f t="shared" si="326"/>
        <v>NetC428_2</v>
      </c>
      <c r="C4838" t="str">
        <f t="shared" si="327"/>
        <v>C428-NetC428_2</v>
      </c>
      <c r="D4838" t="str">
        <f t="shared" si="328"/>
        <v>C428-2</v>
      </c>
      <c r="E4838" t="s">
        <v>4499</v>
      </c>
      <c r="F4838">
        <v>2</v>
      </c>
      <c r="G4838" t="s">
        <v>1724</v>
      </c>
    </row>
    <row r="4839" spans="1:7" x14ac:dyDescent="0.25">
      <c r="A4839" t="str">
        <f t="shared" si="325"/>
        <v>C429-1</v>
      </c>
      <c r="B4839" t="str">
        <f t="shared" si="326"/>
        <v>FMC_ADJ</v>
      </c>
      <c r="C4839" t="str">
        <f t="shared" si="327"/>
        <v>C429-FMC_ADJ</v>
      </c>
      <c r="D4839" t="str">
        <f t="shared" si="328"/>
        <v>C429-1</v>
      </c>
      <c r="E4839" t="s">
        <v>4500</v>
      </c>
      <c r="F4839">
        <v>1</v>
      </c>
      <c r="G4839" t="s">
        <v>998</v>
      </c>
    </row>
    <row r="4840" spans="1:7" x14ac:dyDescent="0.25">
      <c r="A4840" t="str">
        <f t="shared" si="325"/>
        <v>C429-2</v>
      </c>
      <c r="B4840" t="str">
        <f t="shared" si="326"/>
        <v>NetC429_2</v>
      </c>
      <c r="C4840" t="str">
        <f t="shared" si="327"/>
        <v>C429-NetC429_2</v>
      </c>
      <c r="D4840" t="str">
        <f t="shared" si="328"/>
        <v>C429-2</v>
      </c>
      <c r="E4840" t="s">
        <v>4500</v>
      </c>
      <c r="F4840">
        <v>2</v>
      </c>
      <c r="G4840" t="s">
        <v>1726</v>
      </c>
    </row>
    <row r="4841" spans="1:7" x14ac:dyDescent="0.25">
      <c r="A4841" t="str">
        <f t="shared" si="325"/>
        <v>C430-1</v>
      </c>
      <c r="B4841" t="str">
        <f t="shared" si="326"/>
        <v>12.0V</v>
      </c>
      <c r="C4841" t="str">
        <f t="shared" si="327"/>
        <v>C430-12.0V</v>
      </c>
      <c r="D4841" t="str">
        <f t="shared" si="328"/>
        <v>C430-1</v>
      </c>
      <c r="E4841" t="s">
        <v>4501</v>
      </c>
      <c r="F4841">
        <v>1</v>
      </c>
      <c r="G4841" t="s">
        <v>325</v>
      </c>
    </row>
    <row r="4842" spans="1:7" x14ac:dyDescent="0.25">
      <c r="A4842" t="str">
        <f t="shared" si="325"/>
        <v>C430-2</v>
      </c>
      <c r="B4842" t="str">
        <f t="shared" si="326"/>
        <v>GND</v>
      </c>
      <c r="C4842" t="str">
        <f t="shared" si="327"/>
        <v>C430-GND</v>
      </c>
      <c r="D4842" t="str">
        <f t="shared" si="328"/>
        <v>C430-2</v>
      </c>
      <c r="E4842" t="s">
        <v>4501</v>
      </c>
      <c r="F4842">
        <v>2</v>
      </c>
      <c r="G4842" t="s">
        <v>294</v>
      </c>
    </row>
    <row r="4843" spans="1:7" x14ac:dyDescent="0.25">
      <c r="A4843" t="str">
        <f t="shared" si="325"/>
        <v>C431-1</v>
      </c>
      <c r="B4843" t="str">
        <f t="shared" si="326"/>
        <v>FMC_ADJ</v>
      </c>
      <c r="C4843" t="str">
        <f t="shared" si="327"/>
        <v>C431-FMC_ADJ</v>
      </c>
      <c r="D4843" t="str">
        <f t="shared" si="328"/>
        <v>C431-1</v>
      </c>
      <c r="E4843" t="s">
        <v>4502</v>
      </c>
      <c r="F4843">
        <v>1</v>
      </c>
      <c r="G4843" t="s">
        <v>998</v>
      </c>
    </row>
    <row r="4844" spans="1:7" x14ac:dyDescent="0.25">
      <c r="A4844" t="str">
        <f t="shared" si="325"/>
        <v>C431-2</v>
      </c>
      <c r="B4844" t="str">
        <f t="shared" si="326"/>
        <v>GND</v>
      </c>
      <c r="C4844" t="str">
        <f t="shared" si="327"/>
        <v>C431-GND</v>
      </c>
      <c r="D4844" t="str">
        <f t="shared" si="328"/>
        <v>C431-2</v>
      </c>
      <c r="E4844" t="s">
        <v>4502</v>
      </c>
      <c r="F4844">
        <v>2</v>
      </c>
      <c r="G4844" t="s">
        <v>294</v>
      </c>
    </row>
    <row r="4845" spans="1:7" x14ac:dyDescent="0.25">
      <c r="A4845" t="str">
        <f t="shared" si="325"/>
        <v>C432-1</v>
      </c>
      <c r="B4845" t="str">
        <f t="shared" si="326"/>
        <v>FMC_ADJ</v>
      </c>
      <c r="C4845" t="str">
        <f t="shared" si="327"/>
        <v>C432-FMC_ADJ</v>
      </c>
      <c r="D4845" t="str">
        <f t="shared" si="328"/>
        <v>C432-1</v>
      </c>
      <c r="E4845" t="s">
        <v>4503</v>
      </c>
      <c r="F4845">
        <v>1</v>
      </c>
      <c r="G4845" t="s">
        <v>998</v>
      </c>
    </row>
    <row r="4846" spans="1:7" x14ac:dyDescent="0.25">
      <c r="A4846" t="str">
        <f t="shared" si="325"/>
        <v>C432-2</v>
      </c>
      <c r="B4846" t="str">
        <f t="shared" si="326"/>
        <v>GND</v>
      </c>
      <c r="C4846" t="str">
        <f t="shared" si="327"/>
        <v>C432-GND</v>
      </c>
      <c r="D4846" t="str">
        <f t="shared" si="328"/>
        <v>C432-2</v>
      </c>
      <c r="E4846" t="s">
        <v>4503</v>
      </c>
      <c r="F4846">
        <v>2</v>
      </c>
      <c r="G4846" t="s">
        <v>294</v>
      </c>
    </row>
    <row r="4847" spans="1:7" x14ac:dyDescent="0.25">
      <c r="A4847" t="str">
        <f t="shared" si="325"/>
        <v>C433-1</v>
      </c>
      <c r="B4847" t="str">
        <f t="shared" si="326"/>
        <v>FMC_ADJ</v>
      </c>
      <c r="C4847" t="str">
        <f t="shared" si="327"/>
        <v>C433-FMC_ADJ</v>
      </c>
      <c r="D4847" t="str">
        <f t="shared" si="328"/>
        <v>C433-1</v>
      </c>
      <c r="E4847" t="s">
        <v>4504</v>
      </c>
      <c r="F4847">
        <v>1</v>
      </c>
      <c r="G4847" t="s">
        <v>998</v>
      </c>
    </row>
    <row r="4848" spans="1:7" x14ac:dyDescent="0.25">
      <c r="A4848" t="str">
        <f t="shared" si="325"/>
        <v>C433-2</v>
      </c>
      <c r="B4848" t="str">
        <f t="shared" si="326"/>
        <v>GND</v>
      </c>
      <c r="C4848" t="str">
        <f t="shared" si="327"/>
        <v>C433-GND</v>
      </c>
      <c r="D4848" t="str">
        <f t="shared" si="328"/>
        <v>C433-2</v>
      </c>
      <c r="E4848" t="s">
        <v>4504</v>
      </c>
      <c r="F4848">
        <v>2</v>
      </c>
      <c r="G4848" t="s">
        <v>294</v>
      </c>
    </row>
    <row r="4849" spans="1:7" x14ac:dyDescent="0.25">
      <c r="A4849" t="str">
        <f t="shared" si="325"/>
        <v>C434-1</v>
      </c>
      <c r="B4849" t="str">
        <f t="shared" si="326"/>
        <v>12.0V</v>
      </c>
      <c r="C4849" t="str">
        <f t="shared" si="327"/>
        <v>C434-12.0V</v>
      </c>
      <c r="D4849" t="str">
        <f t="shared" si="328"/>
        <v>C434-1</v>
      </c>
      <c r="E4849" t="s">
        <v>4505</v>
      </c>
      <c r="F4849">
        <v>1</v>
      </c>
      <c r="G4849" t="s">
        <v>325</v>
      </c>
    </row>
    <row r="4850" spans="1:7" x14ac:dyDescent="0.25">
      <c r="A4850" t="str">
        <f t="shared" si="325"/>
        <v>C434-2</v>
      </c>
      <c r="B4850" t="str">
        <f t="shared" si="326"/>
        <v>GND</v>
      </c>
      <c r="C4850" t="str">
        <f t="shared" si="327"/>
        <v>C434-GND</v>
      </c>
      <c r="D4850" t="str">
        <f t="shared" si="328"/>
        <v>C434-2</v>
      </c>
      <c r="E4850" t="s">
        <v>4505</v>
      </c>
      <c r="F4850">
        <v>2</v>
      </c>
      <c r="G4850" t="s">
        <v>294</v>
      </c>
    </row>
    <row r="4851" spans="1:7" x14ac:dyDescent="0.25">
      <c r="A4851" t="str">
        <f t="shared" si="325"/>
        <v>C435-1</v>
      </c>
      <c r="B4851" t="str">
        <f t="shared" si="326"/>
        <v>12.0V</v>
      </c>
      <c r="C4851" t="str">
        <f t="shared" si="327"/>
        <v>C435-12.0V</v>
      </c>
      <c r="D4851" t="str">
        <f t="shared" si="328"/>
        <v>C435-1</v>
      </c>
      <c r="E4851" t="s">
        <v>4506</v>
      </c>
      <c r="F4851">
        <v>1</v>
      </c>
      <c r="G4851" t="s">
        <v>325</v>
      </c>
    </row>
    <row r="4852" spans="1:7" x14ac:dyDescent="0.25">
      <c r="A4852" t="str">
        <f t="shared" si="325"/>
        <v>C435-2</v>
      </c>
      <c r="B4852" t="str">
        <f t="shared" si="326"/>
        <v>GND</v>
      </c>
      <c r="C4852" t="str">
        <f t="shared" si="327"/>
        <v>C435-GND</v>
      </c>
      <c r="D4852" t="str">
        <f t="shared" si="328"/>
        <v>C435-2</v>
      </c>
      <c r="E4852" t="s">
        <v>4506</v>
      </c>
      <c r="F4852">
        <v>2</v>
      </c>
      <c r="G4852" t="s">
        <v>294</v>
      </c>
    </row>
    <row r="4853" spans="1:7" x14ac:dyDescent="0.25">
      <c r="A4853" t="str">
        <f t="shared" si="325"/>
        <v>C436-1</v>
      </c>
      <c r="B4853" t="str">
        <f t="shared" si="326"/>
        <v>0.9V_ETH</v>
      </c>
      <c r="C4853" t="str">
        <f t="shared" si="327"/>
        <v>C436-0.9V_ETH</v>
      </c>
      <c r="D4853" t="str">
        <f t="shared" si="328"/>
        <v>C436-1</v>
      </c>
      <c r="E4853" t="s">
        <v>4507</v>
      </c>
      <c r="F4853">
        <v>1</v>
      </c>
      <c r="G4853" t="s">
        <v>298</v>
      </c>
    </row>
    <row r="4854" spans="1:7" x14ac:dyDescent="0.25">
      <c r="A4854" t="str">
        <f t="shared" si="325"/>
        <v>C436-2</v>
      </c>
      <c r="B4854" t="str">
        <f t="shared" si="326"/>
        <v>NetC436_2</v>
      </c>
      <c r="C4854" t="str">
        <f t="shared" si="327"/>
        <v>C436-NetC436_2</v>
      </c>
      <c r="D4854" t="str">
        <f t="shared" si="328"/>
        <v>C436-2</v>
      </c>
      <c r="E4854" t="s">
        <v>4507</v>
      </c>
      <c r="F4854">
        <v>2</v>
      </c>
      <c r="G4854" t="s">
        <v>1728</v>
      </c>
    </row>
    <row r="4855" spans="1:7" x14ac:dyDescent="0.25">
      <c r="A4855" t="str">
        <f t="shared" si="325"/>
        <v>C437-1</v>
      </c>
      <c r="B4855" t="str">
        <f t="shared" si="326"/>
        <v>GND</v>
      </c>
      <c r="C4855" t="str">
        <f t="shared" si="327"/>
        <v>C437-GND</v>
      </c>
      <c r="D4855" t="str">
        <f t="shared" si="328"/>
        <v>C437-1</v>
      </c>
      <c r="E4855" t="s">
        <v>4508</v>
      </c>
      <c r="F4855">
        <v>1</v>
      </c>
      <c r="G4855" t="s">
        <v>294</v>
      </c>
    </row>
    <row r="4856" spans="1:7" x14ac:dyDescent="0.25">
      <c r="A4856" t="str">
        <f t="shared" si="325"/>
        <v>C437-2</v>
      </c>
      <c r="B4856" t="str">
        <f t="shared" si="326"/>
        <v>NetC437_2</v>
      </c>
      <c r="C4856" t="str">
        <f t="shared" si="327"/>
        <v>C437-NetC437_2</v>
      </c>
      <c r="D4856" t="str">
        <f t="shared" si="328"/>
        <v>C437-2</v>
      </c>
      <c r="E4856" t="s">
        <v>4508</v>
      </c>
      <c r="F4856">
        <v>2</v>
      </c>
      <c r="G4856" t="s">
        <v>1729</v>
      </c>
    </row>
    <row r="4857" spans="1:7" x14ac:dyDescent="0.25">
      <c r="A4857" t="str">
        <f t="shared" si="325"/>
        <v>C438-1</v>
      </c>
      <c r="B4857" t="str">
        <f t="shared" si="326"/>
        <v>GND</v>
      </c>
      <c r="C4857" t="str">
        <f t="shared" si="327"/>
        <v>C438-GND</v>
      </c>
      <c r="D4857" t="str">
        <f t="shared" si="328"/>
        <v>C438-1</v>
      </c>
      <c r="E4857" t="s">
        <v>4509</v>
      </c>
      <c r="F4857">
        <v>1</v>
      </c>
      <c r="G4857" t="s">
        <v>294</v>
      </c>
    </row>
    <row r="4858" spans="1:7" x14ac:dyDescent="0.25">
      <c r="A4858" t="str">
        <f t="shared" si="325"/>
        <v>C438-2</v>
      </c>
      <c r="B4858" t="str">
        <f t="shared" si="326"/>
        <v>NetC438_2</v>
      </c>
      <c r="C4858" t="str">
        <f t="shared" si="327"/>
        <v>C438-NetC438_2</v>
      </c>
      <c r="D4858" t="str">
        <f t="shared" si="328"/>
        <v>C438-2</v>
      </c>
      <c r="E4858" t="s">
        <v>4509</v>
      </c>
      <c r="F4858">
        <v>2</v>
      </c>
      <c r="G4858" t="s">
        <v>1731</v>
      </c>
    </row>
    <row r="4859" spans="1:7" x14ac:dyDescent="0.25">
      <c r="A4859" t="str">
        <f t="shared" si="325"/>
        <v>C439-1</v>
      </c>
      <c r="B4859" t="str">
        <f t="shared" si="326"/>
        <v>GND</v>
      </c>
      <c r="C4859" t="str">
        <f t="shared" si="327"/>
        <v>C439-GND</v>
      </c>
      <c r="D4859" t="str">
        <f t="shared" si="328"/>
        <v>C439-1</v>
      </c>
      <c r="E4859" t="s">
        <v>4510</v>
      </c>
      <c r="F4859">
        <v>1</v>
      </c>
      <c r="G4859" t="s">
        <v>294</v>
      </c>
    </row>
    <row r="4860" spans="1:7" x14ac:dyDescent="0.25">
      <c r="A4860" t="str">
        <f t="shared" si="325"/>
        <v>C439-2</v>
      </c>
      <c r="B4860" t="str">
        <f t="shared" si="326"/>
        <v>NetC439_2</v>
      </c>
      <c r="C4860" t="str">
        <f t="shared" si="327"/>
        <v>C439-NetC439_2</v>
      </c>
      <c r="D4860" t="str">
        <f t="shared" si="328"/>
        <v>C439-2</v>
      </c>
      <c r="E4860" t="s">
        <v>4510</v>
      </c>
      <c r="F4860">
        <v>2</v>
      </c>
      <c r="G4860" t="s">
        <v>1733</v>
      </c>
    </row>
    <row r="4861" spans="1:7" x14ac:dyDescent="0.25">
      <c r="A4861" t="str">
        <f t="shared" si="325"/>
        <v>C440-1</v>
      </c>
      <c r="B4861" t="str">
        <f t="shared" si="326"/>
        <v>GND</v>
      </c>
      <c r="C4861" t="str">
        <f t="shared" si="327"/>
        <v>C440-GND</v>
      </c>
      <c r="D4861" t="str">
        <f t="shared" si="328"/>
        <v>C440-1</v>
      </c>
      <c r="E4861" t="s">
        <v>4511</v>
      </c>
      <c r="F4861">
        <v>1</v>
      </c>
      <c r="G4861" t="s">
        <v>294</v>
      </c>
    </row>
    <row r="4862" spans="1:7" x14ac:dyDescent="0.25">
      <c r="A4862" t="str">
        <f t="shared" si="325"/>
        <v>C440-2</v>
      </c>
      <c r="B4862" t="str">
        <f t="shared" si="326"/>
        <v>1.8V</v>
      </c>
      <c r="C4862" t="str">
        <f t="shared" si="327"/>
        <v>C440-1.8V</v>
      </c>
      <c r="D4862" t="str">
        <f t="shared" si="328"/>
        <v>C440-2</v>
      </c>
      <c r="E4862" t="s">
        <v>4511</v>
      </c>
      <c r="F4862">
        <v>2</v>
      </c>
      <c r="G4862" t="s">
        <v>317</v>
      </c>
    </row>
    <row r="4863" spans="1:7" x14ac:dyDescent="0.25">
      <c r="A4863" t="str">
        <f t="shared" si="325"/>
        <v>C441-1</v>
      </c>
      <c r="B4863" t="str">
        <f t="shared" si="326"/>
        <v>FPGA_VCC</v>
      </c>
      <c r="C4863" t="str">
        <f t="shared" si="327"/>
        <v>C441-FPGA_VCC</v>
      </c>
      <c r="D4863" t="str">
        <f t="shared" si="328"/>
        <v>C441-1</v>
      </c>
      <c r="E4863" t="s">
        <v>4512</v>
      </c>
      <c r="F4863">
        <v>1</v>
      </c>
      <c r="G4863" t="s">
        <v>1101</v>
      </c>
    </row>
    <row r="4864" spans="1:7" x14ac:dyDescent="0.25">
      <c r="A4864" t="str">
        <f t="shared" si="325"/>
        <v>C441-2</v>
      </c>
      <c r="B4864" t="str">
        <f t="shared" si="326"/>
        <v>GND</v>
      </c>
      <c r="C4864" t="str">
        <f t="shared" si="327"/>
        <v>C441-GND</v>
      </c>
      <c r="D4864" t="str">
        <f t="shared" si="328"/>
        <v>C441-2</v>
      </c>
      <c r="E4864" t="s">
        <v>4512</v>
      </c>
      <c r="F4864">
        <v>2</v>
      </c>
      <c r="G4864" t="s">
        <v>294</v>
      </c>
    </row>
    <row r="4865" spans="1:7" x14ac:dyDescent="0.25">
      <c r="A4865" t="str">
        <f t="shared" si="325"/>
        <v>C442-1</v>
      </c>
      <c r="B4865" t="str">
        <f t="shared" si="326"/>
        <v>FPGA_VCC</v>
      </c>
      <c r="C4865" t="str">
        <f t="shared" si="327"/>
        <v>C442-FPGA_VCC</v>
      </c>
      <c r="D4865" t="str">
        <f t="shared" si="328"/>
        <v>C442-1</v>
      </c>
      <c r="E4865" t="s">
        <v>4513</v>
      </c>
      <c r="F4865">
        <v>1</v>
      </c>
      <c r="G4865" t="s">
        <v>1101</v>
      </c>
    </row>
    <row r="4866" spans="1:7" x14ac:dyDescent="0.25">
      <c r="A4866" t="str">
        <f t="shared" si="325"/>
        <v>C442-2</v>
      </c>
      <c r="B4866" t="str">
        <f t="shared" si="326"/>
        <v>GND</v>
      </c>
      <c r="C4866" t="str">
        <f t="shared" si="327"/>
        <v>C442-GND</v>
      </c>
      <c r="D4866" t="str">
        <f t="shared" si="328"/>
        <v>C442-2</v>
      </c>
      <c r="E4866" t="s">
        <v>4513</v>
      </c>
      <c r="F4866">
        <v>2</v>
      </c>
      <c r="G4866" t="s">
        <v>294</v>
      </c>
    </row>
    <row r="4867" spans="1:7" x14ac:dyDescent="0.25">
      <c r="A4867" t="str">
        <f t="shared" si="325"/>
        <v>C443-1</v>
      </c>
      <c r="B4867" t="str">
        <f t="shared" si="326"/>
        <v>FPGA_VCC</v>
      </c>
      <c r="C4867" t="str">
        <f t="shared" si="327"/>
        <v>C443-FPGA_VCC</v>
      </c>
      <c r="D4867" t="str">
        <f t="shared" si="328"/>
        <v>C443-1</v>
      </c>
      <c r="E4867" t="s">
        <v>4514</v>
      </c>
      <c r="F4867">
        <v>1</v>
      </c>
      <c r="G4867" t="s">
        <v>1101</v>
      </c>
    </row>
    <row r="4868" spans="1:7" x14ac:dyDescent="0.25">
      <c r="A4868" t="str">
        <f t="shared" si="325"/>
        <v>C443-2</v>
      </c>
      <c r="B4868" t="str">
        <f t="shared" si="326"/>
        <v>GND</v>
      </c>
      <c r="C4868" t="str">
        <f t="shared" si="327"/>
        <v>C443-GND</v>
      </c>
      <c r="D4868" t="str">
        <f t="shared" si="328"/>
        <v>C443-2</v>
      </c>
      <c r="E4868" t="s">
        <v>4514</v>
      </c>
      <c r="F4868">
        <v>2</v>
      </c>
      <c r="G4868" t="s">
        <v>294</v>
      </c>
    </row>
    <row r="4869" spans="1:7" x14ac:dyDescent="0.25">
      <c r="A4869" t="str">
        <f t="shared" si="325"/>
        <v>C444-1</v>
      </c>
      <c r="B4869" t="str">
        <f t="shared" si="326"/>
        <v>FPGA_VCC</v>
      </c>
      <c r="C4869" t="str">
        <f t="shared" si="327"/>
        <v>C444-FPGA_VCC</v>
      </c>
      <c r="D4869" t="str">
        <f t="shared" si="328"/>
        <v>C444-1</v>
      </c>
      <c r="E4869" t="s">
        <v>4515</v>
      </c>
      <c r="F4869">
        <v>1</v>
      </c>
      <c r="G4869" t="s">
        <v>1101</v>
      </c>
    </row>
    <row r="4870" spans="1:7" x14ac:dyDescent="0.25">
      <c r="A4870" t="str">
        <f t="shared" ref="A4870:A4933" si="329">$E4870&amp;"-"&amp;$F4870</f>
        <v>C444-2</v>
      </c>
      <c r="B4870" t="str">
        <f t="shared" ref="B4870:B4933" si="330">IF(OR(E4870=$A$2,E4870=$B$2,E4870=$C$2,E4870=$D$2),"--",G4870)</f>
        <v>GND</v>
      </c>
      <c r="C4870" t="str">
        <f t="shared" ref="C4870:C4933" si="331">$E4870&amp;"-"&amp;$G4870</f>
        <v>C444-GND</v>
      </c>
      <c r="D4870" t="str">
        <f t="shared" ref="D4870:D4933" si="332">A4870</f>
        <v>C444-2</v>
      </c>
      <c r="E4870" t="s">
        <v>4515</v>
      </c>
      <c r="F4870">
        <v>2</v>
      </c>
      <c r="G4870" t="s">
        <v>294</v>
      </c>
    </row>
    <row r="4871" spans="1:7" x14ac:dyDescent="0.25">
      <c r="A4871" t="str">
        <f t="shared" si="329"/>
        <v>C445-1</v>
      </c>
      <c r="B4871" t="str">
        <f t="shared" si="330"/>
        <v>FPGA_VCC</v>
      </c>
      <c r="C4871" t="str">
        <f t="shared" si="331"/>
        <v>C445-FPGA_VCC</v>
      </c>
      <c r="D4871" t="str">
        <f t="shared" si="332"/>
        <v>C445-1</v>
      </c>
      <c r="E4871" t="s">
        <v>4516</v>
      </c>
      <c r="F4871">
        <v>1</v>
      </c>
      <c r="G4871" t="s">
        <v>1101</v>
      </c>
    </row>
    <row r="4872" spans="1:7" x14ac:dyDescent="0.25">
      <c r="A4872" t="str">
        <f t="shared" si="329"/>
        <v>C445-2</v>
      </c>
      <c r="B4872" t="str">
        <f t="shared" si="330"/>
        <v>GND</v>
      </c>
      <c r="C4872" t="str">
        <f t="shared" si="331"/>
        <v>C445-GND</v>
      </c>
      <c r="D4872" t="str">
        <f t="shared" si="332"/>
        <v>C445-2</v>
      </c>
      <c r="E4872" t="s">
        <v>4516</v>
      </c>
      <c r="F4872">
        <v>2</v>
      </c>
      <c r="G4872" t="s">
        <v>294</v>
      </c>
    </row>
    <row r="4873" spans="1:7" x14ac:dyDescent="0.25">
      <c r="A4873" t="str">
        <f t="shared" si="329"/>
        <v>C446-1</v>
      </c>
      <c r="B4873" t="str">
        <f t="shared" si="330"/>
        <v>FPGA_VCC</v>
      </c>
      <c r="C4873" t="str">
        <f t="shared" si="331"/>
        <v>C446-FPGA_VCC</v>
      </c>
      <c r="D4873" t="str">
        <f t="shared" si="332"/>
        <v>C446-1</v>
      </c>
      <c r="E4873" t="s">
        <v>4517</v>
      </c>
      <c r="F4873">
        <v>1</v>
      </c>
      <c r="G4873" t="s">
        <v>1101</v>
      </c>
    </row>
    <row r="4874" spans="1:7" x14ac:dyDescent="0.25">
      <c r="A4874" t="str">
        <f t="shared" si="329"/>
        <v>C446-2</v>
      </c>
      <c r="B4874" t="str">
        <f t="shared" si="330"/>
        <v>GND</v>
      </c>
      <c r="C4874" t="str">
        <f t="shared" si="331"/>
        <v>C446-GND</v>
      </c>
      <c r="D4874" t="str">
        <f t="shared" si="332"/>
        <v>C446-2</v>
      </c>
      <c r="E4874" t="s">
        <v>4517</v>
      </c>
      <c r="F4874">
        <v>2</v>
      </c>
      <c r="G4874" t="s">
        <v>294</v>
      </c>
    </row>
    <row r="4875" spans="1:7" x14ac:dyDescent="0.25">
      <c r="A4875" t="str">
        <f t="shared" si="329"/>
        <v>C447-1</v>
      </c>
      <c r="B4875" t="str">
        <f t="shared" si="330"/>
        <v>FPGA_VCC</v>
      </c>
      <c r="C4875" t="str">
        <f t="shared" si="331"/>
        <v>C447-FPGA_VCC</v>
      </c>
      <c r="D4875" t="str">
        <f t="shared" si="332"/>
        <v>C447-1</v>
      </c>
      <c r="E4875" t="s">
        <v>4518</v>
      </c>
      <c r="F4875">
        <v>1</v>
      </c>
      <c r="G4875" t="s">
        <v>1101</v>
      </c>
    </row>
    <row r="4876" spans="1:7" x14ac:dyDescent="0.25">
      <c r="A4876" t="str">
        <f t="shared" si="329"/>
        <v>C447-2</v>
      </c>
      <c r="B4876" t="str">
        <f t="shared" si="330"/>
        <v>GND</v>
      </c>
      <c r="C4876" t="str">
        <f t="shared" si="331"/>
        <v>C447-GND</v>
      </c>
      <c r="D4876" t="str">
        <f t="shared" si="332"/>
        <v>C447-2</v>
      </c>
      <c r="E4876" t="s">
        <v>4518</v>
      </c>
      <c r="F4876">
        <v>2</v>
      </c>
      <c r="G4876" t="s">
        <v>294</v>
      </c>
    </row>
    <row r="4877" spans="1:7" x14ac:dyDescent="0.25">
      <c r="A4877" t="str">
        <f t="shared" si="329"/>
        <v>C448-1</v>
      </c>
      <c r="B4877" t="str">
        <f t="shared" si="330"/>
        <v>FPGA_VCC</v>
      </c>
      <c r="C4877" t="str">
        <f t="shared" si="331"/>
        <v>C448-FPGA_VCC</v>
      </c>
      <c r="D4877" t="str">
        <f t="shared" si="332"/>
        <v>C448-1</v>
      </c>
      <c r="E4877" t="s">
        <v>4519</v>
      </c>
      <c r="F4877">
        <v>1</v>
      </c>
      <c r="G4877" t="s">
        <v>1101</v>
      </c>
    </row>
    <row r="4878" spans="1:7" x14ac:dyDescent="0.25">
      <c r="A4878" t="str">
        <f t="shared" si="329"/>
        <v>C448-2</v>
      </c>
      <c r="B4878" t="str">
        <f t="shared" si="330"/>
        <v>GND</v>
      </c>
      <c r="C4878" t="str">
        <f t="shared" si="331"/>
        <v>C448-GND</v>
      </c>
      <c r="D4878" t="str">
        <f t="shared" si="332"/>
        <v>C448-2</v>
      </c>
      <c r="E4878" t="s">
        <v>4519</v>
      </c>
      <c r="F4878">
        <v>2</v>
      </c>
      <c r="G4878" t="s">
        <v>294</v>
      </c>
    </row>
    <row r="4879" spans="1:7" x14ac:dyDescent="0.25">
      <c r="A4879" t="str">
        <f t="shared" si="329"/>
        <v>C449-1</v>
      </c>
      <c r="B4879" t="str">
        <f t="shared" si="330"/>
        <v>FPGA_VCC</v>
      </c>
      <c r="C4879" t="str">
        <f t="shared" si="331"/>
        <v>C449-FPGA_VCC</v>
      </c>
      <c r="D4879" t="str">
        <f t="shared" si="332"/>
        <v>C449-1</v>
      </c>
      <c r="E4879" t="s">
        <v>4520</v>
      </c>
      <c r="F4879">
        <v>1</v>
      </c>
      <c r="G4879" t="s">
        <v>1101</v>
      </c>
    </row>
    <row r="4880" spans="1:7" x14ac:dyDescent="0.25">
      <c r="A4880" t="str">
        <f t="shared" si="329"/>
        <v>C449-2</v>
      </c>
      <c r="B4880" t="str">
        <f t="shared" si="330"/>
        <v>GND</v>
      </c>
      <c r="C4880" t="str">
        <f t="shared" si="331"/>
        <v>C449-GND</v>
      </c>
      <c r="D4880" t="str">
        <f t="shared" si="332"/>
        <v>C449-2</v>
      </c>
      <c r="E4880" t="s">
        <v>4520</v>
      </c>
      <c r="F4880">
        <v>2</v>
      </c>
      <c r="G4880" t="s">
        <v>294</v>
      </c>
    </row>
    <row r="4881" spans="1:7" x14ac:dyDescent="0.25">
      <c r="A4881" t="str">
        <f t="shared" si="329"/>
        <v>C450-1</v>
      </c>
      <c r="B4881" t="str">
        <f t="shared" si="330"/>
        <v>FPGA_VCC</v>
      </c>
      <c r="C4881" t="str">
        <f t="shared" si="331"/>
        <v>C450-FPGA_VCC</v>
      </c>
      <c r="D4881" t="str">
        <f t="shared" si="332"/>
        <v>C450-1</v>
      </c>
      <c r="E4881" t="s">
        <v>4521</v>
      </c>
      <c r="F4881">
        <v>1</v>
      </c>
      <c r="G4881" t="s">
        <v>1101</v>
      </c>
    </row>
    <row r="4882" spans="1:7" x14ac:dyDescent="0.25">
      <c r="A4882" t="str">
        <f t="shared" si="329"/>
        <v>C450-2</v>
      </c>
      <c r="B4882" t="str">
        <f t="shared" si="330"/>
        <v>GND</v>
      </c>
      <c r="C4882" t="str">
        <f t="shared" si="331"/>
        <v>C450-GND</v>
      </c>
      <c r="D4882" t="str">
        <f t="shared" si="332"/>
        <v>C450-2</v>
      </c>
      <c r="E4882" t="s">
        <v>4521</v>
      </c>
      <c r="F4882">
        <v>2</v>
      </c>
      <c r="G4882" t="s">
        <v>294</v>
      </c>
    </row>
    <row r="4883" spans="1:7" x14ac:dyDescent="0.25">
      <c r="A4883" t="str">
        <f t="shared" si="329"/>
        <v>C451-1</v>
      </c>
      <c r="B4883" t="str">
        <f t="shared" si="330"/>
        <v>FPGA_VCC</v>
      </c>
      <c r="C4883" t="str">
        <f t="shared" si="331"/>
        <v>C451-FPGA_VCC</v>
      </c>
      <c r="D4883" t="str">
        <f t="shared" si="332"/>
        <v>C451-1</v>
      </c>
      <c r="E4883" t="s">
        <v>4522</v>
      </c>
      <c r="F4883">
        <v>1</v>
      </c>
      <c r="G4883" t="s">
        <v>1101</v>
      </c>
    </row>
    <row r="4884" spans="1:7" x14ac:dyDescent="0.25">
      <c r="A4884" t="str">
        <f t="shared" si="329"/>
        <v>C451-2</v>
      </c>
      <c r="B4884" t="str">
        <f t="shared" si="330"/>
        <v>GND</v>
      </c>
      <c r="C4884" t="str">
        <f t="shared" si="331"/>
        <v>C451-GND</v>
      </c>
      <c r="D4884" t="str">
        <f t="shared" si="332"/>
        <v>C451-2</v>
      </c>
      <c r="E4884" t="s">
        <v>4522</v>
      </c>
      <c r="F4884">
        <v>2</v>
      </c>
      <c r="G4884" t="s">
        <v>294</v>
      </c>
    </row>
    <row r="4885" spans="1:7" x14ac:dyDescent="0.25">
      <c r="A4885" t="str">
        <f t="shared" si="329"/>
        <v>C452-1</v>
      </c>
      <c r="B4885" t="str">
        <f t="shared" si="330"/>
        <v>FPGA_VCC</v>
      </c>
      <c r="C4885" t="str">
        <f t="shared" si="331"/>
        <v>C452-FPGA_VCC</v>
      </c>
      <c r="D4885" t="str">
        <f t="shared" si="332"/>
        <v>C452-1</v>
      </c>
      <c r="E4885" t="s">
        <v>4523</v>
      </c>
      <c r="F4885">
        <v>1</v>
      </c>
      <c r="G4885" t="s">
        <v>1101</v>
      </c>
    </row>
    <row r="4886" spans="1:7" x14ac:dyDescent="0.25">
      <c r="A4886" t="str">
        <f t="shared" si="329"/>
        <v>C452-2</v>
      </c>
      <c r="B4886" t="str">
        <f t="shared" si="330"/>
        <v>GND</v>
      </c>
      <c r="C4886" t="str">
        <f t="shared" si="331"/>
        <v>C452-GND</v>
      </c>
      <c r="D4886" t="str">
        <f t="shared" si="332"/>
        <v>C452-2</v>
      </c>
      <c r="E4886" t="s">
        <v>4523</v>
      </c>
      <c r="F4886">
        <v>2</v>
      </c>
      <c r="G4886" t="s">
        <v>294</v>
      </c>
    </row>
    <row r="4887" spans="1:7" x14ac:dyDescent="0.25">
      <c r="A4887" t="str">
        <f t="shared" si="329"/>
        <v>C453-1</v>
      </c>
      <c r="B4887" t="str">
        <f t="shared" si="330"/>
        <v>INTVCC_2</v>
      </c>
      <c r="C4887" t="str">
        <f t="shared" si="331"/>
        <v>C453-INTVCC_2</v>
      </c>
      <c r="D4887" t="str">
        <f t="shared" si="332"/>
        <v>C453-1</v>
      </c>
      <c r="E4887" t="s">
        <v>4524</v>
      </c>
      <c r="F4887">
        <v>1</v>
      </c>
      <c r="G4887" t="s">
        <v>1274</v>
      </c>
    </row>
    <row r="4888" spans="1:7" x14ac:dyDescent="0.25">
      <c r="A4888" t="str">
        <f t="shared" si="329"/>
        <v>C453-2</v>
      </c>
      <c r="B4888" t="str">
        <f t="shared" si="330"/>
        <v>GND</v>
      </c>
      <c r="C4888" t="str">
        <f t="shared" si="331"/>
        <v>C453-GND</v>
      </c>
      <c r="D4888" t="str">
        <f t="shared" si="332"/>
        <v>C453-2</v>
      </c>
      <c r="E4888" t="s">
        <v>4524</v>
      </c>
      <c r="F4888">
        <v>2</v>
      </c>
      <c r="G4888" t="s">
        <v>294</v>
      </c>
    </row>
    <row r="4889" spans="1:7" x14ac:dyDescent="0.25">
      <c r="A4889" t="str">
        <f t="shared" si="329"/>
        <v>C454-1</v>
      </c>
      <c r="B4889" t="str">
        <f t="shared" si="330"/>
        <v>1.8V</v>
      </c>
      <c r="C4889" t="str">
        <f t="shared" si="331"/>
        <v>C454-1.8V</v>
      </c>
      <c r="D4889" t="str">
        <f t="shared" si="332"/>
        <v>C454-1</v>
      </c>
      <c r="E4889" t="s">
        <v>4525</v>
      </c>
      <c r="F4889">
        <v>1</v>
      </c>
      <c r="G4889" t="s">
        <v>317</v>
      </c>
    </row>
    <row r="4890" spans="1:7" x14ac:dyDescent="0.25">
      <c r="A4890" t="str">
        <f t="shared" si="329"/>
        <v>C454-2</v>
      </c>
      <c r="B4890" t="str">
        <f t="shared" si="330"/>
        <v>GND</v>
      </c>
      <c r="C4890" t="str">
        <f t="shared" si="331"/>
        <v>C454-GND</v>
      </c>
      <c r="D4890" t="str">
        <f t="shared" si="332"/>
        <v>C454-2</v>
      </c>
      <c r="E4890" t="s">
        <v>4525</v>
      </c>
      <c r="F4890">
        <v>2</v>
      </c>
      <c r="G4890" t="s">
        <v>294</v>
      </c>
    </row>
    <row r="4891" spans="1:7" x14ac:dyDescent="0.25">
      <c r="A4891" t="str">
        <f t="shared" si="329"/>
        <v>C455-1</v>
      </c>
      <c r="B4891" t="str">
        <f t="shared" si="330"/>
        <v>CK2_P</v>
      </c>
      <c r="C4891" t="str">
        <f t="shared" si="331"/>
        <v>C455-CK2_P</v>
      </c>
      <c r="D4891" t="str">
        <f t="shared" si="332"/>
        <v>C455-1</v>
      </c>
      <c r="E4891" t="s">
        <v>4526</v>
      </c>
      <c r="F4891">
        <v>1</v>
      </c>
      <c r="G4891" t="s">
        <v>496</v>
      </c>
    </row>
    <row r="4892" spans="1:7" x14ac:dyDescent="0.25">
      <c r="A4892" t="str">
        <f t="shared" si="329"/>
        <v>C455-2</v>
      </c>
      <c r="B4892" t="str">
        <f t="shared" si="330"/>
        <v>LPDDR4B_REFCK_P</v>
      </c>
      <c r="C4892" t="str">
        <f t="shared" si="331"/>
        <v>C455-LPDDR4B_REFCK_P</v>
      </c>
      <c r="D4892" t="str">
        <f t="shared" si="332"/>
        <v>C455-2</v>
      </c>
      <c r="E4892" t="s">
        <v>4526</v>
      </c>
      <c r="F4892">
        <v>2</v>
      </c>
      <c r="G4892" t="s">
        <v>1593</v>
      </c>
    </row>
    <row r="4893" spans="1:7" x14ac:dyDescent="0.25">
      <c r="A4893" t="str">
        <f t="shared" si="329"/>
        <v>C456-1</v>
      </c>
      <c r="B4893" t="str">
        <f t="shared" si="330"/>
        <v>1.8V_VCCBAT</v>
      </c>
      <c r="C4893" t="str">
        <f t="shared" si="331"/>
        <v>C456-1.8V_VCCBAT</v>
      </c>
      <c r="D4893" t="str">
        <f t="shared" si="332"/>
        <v>C456-1</v>
      </c>
      <c r="E4893" t="s">
        <v>4527</v>
      </c>
      <c r="F4893">
        <v>1</v>
      </c>
      <c r="G4893" t="s">
        <v>323</v>
      </c>
    </row>
    <row r="4894" spans="1:7" x14ac:dyDescent="0.25">
      <c r="A4894" t="str">
        <f t="shared" si="329"/>
        <v>C456-2</v>
      </c>
      <c r="B4894" t="str">
        <f t="shared" si="330"/>
        <v>GND</v>
      </c>
      <c r="C4894" t="str">
        <f t="shared" si="331"/>
        <v>C456-GND</v>
      </c>
      <c r="D4894" t="str">
        <f t="shared" si="332"/>
        <v>C456-2</v>
      </c>
      <c r="E4894" t="s">
        <v>4527</v>
      </c>
      <c r="F4894">
        <v>2</v>
      </c>
      <c r="G4894" t="s">
        <v>294</v>
      </c>
    </row>
    <row r="4895" spans="1:7" x14ac:dyDescent="0.25">
      <c r="A4895" t="str">
        <f t="shared" si="329"/>
        <v>C457-1</v>
      </c>
      <c r="B4895" t="str">
        <f t="shared" si="330"/>
        <v>1.8V_VCCBAT</v>
      </c>
      <c r="C4895" t="str">
        <f t="shared" si="331"/>
        <v>C457-1.8V_VCCBAT</v>
      </c>
      <c r="D4895" t="str">
        <f t="shared" si="332"/>
        <v>C457-1</v>
      </c>
      <c r="E4895" t="s">
        <v>4528</v>
      </c>
      <c r="F4895">
        <v>1</v>
      </c>
      <c r="G4895" t="s">
        <v>323</v>
      </c>
    </row>
    <row r="4896" spans="1:7" x14ac:dyDescent="0.25">
      <c r="A4896" t="str">
        <f t="shared" si="329"/>
        <v>C457-2</v>
      </c>
      <c r="B4896" t="str">
        <f t="shared" si="330"/>
        <v>GND</v>
      </c>
      <c r="C4896" t="str">
        <f t="shared" si="331"/>
        <v>C457-GND</v>
      </c>
      <c r="D4896" t="str">
        <f t="shared" si="332"/>
        <v>C457-2</v>
      </c>
      <c r="E4896" t="s">
        <v>4528</v>
      </c>
      <c r="F4896">
        <v>2</v>
      </c>
      <c r="G4896" t="s">
        <v>294</v>
      </c>
    </row>
    <row r="4897" spans="1:7" x14ac:dyDescent="0.25">
      <c r="A4897" t="str">
        <f t="shared" si="329"/>
        <v>C458-1</v>
      </c>
      <c r="B4897" t="str">
        <f t="shared" si="330"/>
        <v>3.3V</v>
      </c>
      <c r="C4897" t="str">
        <f t="shared" si="331"/>
        <v>C458-3.3V</v>
      </c>
      <c r="D4897" t="str">
        <f t="shared" si="332"/>
        <v>C458-1</v>
      </c>
      <c r="E4897" t="s">
        <v>4529</v>
      </c>
      <c r="F4897">
        <v>1</v>
      </c>
      <c r="G4897" t="s">
        <v>358</v>
      </c>
    </row>
    <row r="4898" spans="1:7" x14ac:dyDescent="0.25">
      <c r="A4898" t="str">
        <f t="shared" si="329"/>
        <v>C458-2</v>
      </c>
      <c r="B4898" t="str">
        <f t="shared" si="330"/>
        <v>GND</v>
      </c>
      <c r="C4898" t="str">
        <f t="shared" si="331"/>
        <v>C458-GND</v>
      </c>
      <c r="D4898" t="str">
        <f t="shared" si="332"/>
        <v>C458-2</v>
      </c>
      <c r="E4898" t="s">
        <v>4529</v>
      </c>
      <c r="F4898">
        <v>2</v>
      </c>
      <c r="G4898" t="s">
        <v>294</v>
      </c>
    </row>
    <row r="4899" spans="1:7" x14ac:dyDescent="0.25">
      <c r="A4899" t="str">
        <f t="shared" si="329"/>
        <v>C459-1</v>
      </c>
      <c r="B4899" t="str">
        <f t="shared" si="330"/>
        <v>3.3V</v>
      </c>
      <c r="C4899" t="str">
        <f t="shared" si="331"/>
        <v>C459-3.3V</v>
      </c>
      <c r="D4899" t="str">
        <f t="shared" si="332"/>
        <v>C459-1</v>
      </c>
      <c r="E4899" t="s">
        <v>4530</v>
      </c>
      <c r="F4899">
        <v>1</v>
      </c>
      <c r="G4899" t="s">
        <v>358</v>
      </c>
    </row>
    <row r="4900" spans="1:7" x14ac:dyDescent="0.25">
      <c r="A4900" t="str">
        <f t="shared" si="329"/>
        <v>C459-2</v>
      </c>
      <c r="B4900" t="str">
        <f t="shared" si="330"/>
        <v>GND</v>
      </c>
      <c r="C4900" t="str">
        <f t="shared" si="331"/>
        <v>C459-GND</v>
      </c>
      <c r="D4900" t="str">
        <f t="shared" si="332"/>
        <v>C459-2</v>
      </c>
      <c r="E4900" t="s">
        <v>4530</v>
      </c>
      <c r="F4900">
        <v>2</v>
      </c>
      <c r="G4900" t="s">
        <v>294</v>
      </c>
    </row>
    <row r="4901" spans="1:7" x14ac:dyDescent="0.25">
      <c r="A4901" t="str">
        <f t="shared" si="329"/>
        <v>C460-1</v>
      </c>
      <c r="B4901" t="str">
        <f t="shared" si="330"/>
        <v>1.8VD</v>
      </c>
      <c r="C4901" t="str">
        <f t="shared" si="331"/>
        <v>C460-1.8VD</v>
      </c>
      <c r="D4901" t="str">
        <f t="shared" si="332"/>
        <v>C460-1</v>
      </c>
      <c r="E4901" t="s">
        <v>4531</v>
      </c>
      <c r="F4901">
        <v>1</v>
      </c>
      <c r="G4901" t="s">
        <v>320</v>
      </c>
    </row>
    <row r="4902" spans="1:7" x14ac:dyDescent="0.25">
      <c r="A4902" t="str">
        <f t="shared" si="329"/>
        <v>C460-2</v>
      </c>
      <c r="B4902" t="str">
        <f t="shared" si="330"/>
        <v>GND</v>
      </c>
      <c r="C4902" t="str">
        <f t="shared" si="331"/>
        <v>C460-GND</v>
      </c>
      <c r="D4902" t="str">
        <f t="shared" si="332"/>
        <v>C460-2</v>
      </c>
      <c r="E4902" t="s">
        <v>4531</v>
      </c>
      <c r="F4902">
        <v>2</v>
      </c>
      <c r="G4902" t="s">
        <v>294</v>
      </c>
    </row>
    <row r="4903" spans="1:7" x14ac:dyDescent="0.25">
      <c r="A4903" t="str">
        <f t="shared" si="329"/>
        <v>C461-1</v>
      </c>
      <c r="B4903" t="str">
        <f t="shared" si="330"/>
        <v>1.8VD</v>
      </c>
      <c r="C4903" t="str">
        <f t="shared" si="331"/>
        <v>C461-1.8VD</v>
      </c>
      <c r="D4903" t="str">
        <f t="shared" si="332"/>
        <v>C461-1</v>
      </c>
      <c r="E4903" t="s">
        <v>4532</v>
      </c>
      <c r="F4903">
        <v>1</v>
      </c>
      <c r="G4903" t="s">
        <v>320</v>
      </c>
    </row>
    <row r="4904" spans="1:7" x14ac:dyDescent="0.25">
      <c r="A4904" t="str">
        <f t="shared" si="329"/>
        <v>C461-2</v>
      </c>
      <c r="B4904" t="str">
        <f t="shared" si="330"/>
        <v>GND</v>
      </c>
      <c r="C4904" t="str">
        <f t="shared" si="331"/>
        <v>C461-GND</v>
      </c>
      <c r="D4904" t="str">
        <f t="shared" si="332"/>
        <v>C461-2</v>
      </c>
      <c r="E4904" t="s">
        <v>4532</v>
      </c>
      <c r="F4904">
        <v>2</v>
      </c>
      <c r="G4904" t="s">
        <v>294</v>
      </c>
    </row>
    <row r="4905" spans="1:7" x14ac:dyDescent="0.25">
      <c r="A4905" t="str">
        <f t="shared" si="329"/>
        <v>C462-1</v>
      </c>
      <c r="B4905" t="str">
        <f t="shared" si="330"/>
        <v>1.8VD</v>
      </c>
      <c r="C4905" t="str">
        <f t="shared" si="331"/>
        <v>C462-1.8VD</v>
      </c>
      <c r="D4905" t="str">
        <f t="shared" si="332"/>
        <v>C462-1</v>
      </c>
      <c r="E4905" t="s">
        <v>4533</v>
      </c>
      <c r="F4905">
        <v>1</v>
      </c>
      <c r="G4905" t="s">
        <v>320</v>
      </c>
    </row>
    <row r="4906" spans="1:7" x14ac:dyDescent="0.25">
      <c r="A4906" t="str">
        <f t="shared" si="329"/>
        <v>C462-2</v>
      </c>
      <c r="B4906" t="str">
        <f t="shared" si="330"/>
        <v>GND</v>
      </c>
      <c r="C4906" t="str">
        <f t="shared" si="331"/>
        <v>C462-GND</v>
      </c>
      <c r="D4906" t="str">
        <f t="shared" si="332"/>
        <v>C462-2</v>
      </c>
      <c r="E4906" t="s">
        <v>4533</v>
      </c>
      <c r="F4906">
        <v>2</v>
      </c>
      <c r="G4906" t="s">
        <v>294</v>
      </c>
    </row>
    <row r="4907" spans="1:7" x14ac:dyDescent="0.25">
      <c r="A4907" t="str">
        <f t="shared" si="329"/>
        <v>C463-1</v>
      </c>
      <c r="B4907" t="str">
        <f t="shared" si="330"/>
        <v>3.3V</v>
      </c>
      <c r="C4907" t="str">
        <f t="shared" si="331"/>
        <v>C463-3.3V</v>
      </c>
      <c r="D4907" t="str">
        <f t="shared" si="332"/>
        <v>C463-1</v>
      </c>
      <c r="E4907" t="s">
        <v>4534</v>
      </c>
      <c r="F4907">
        <v>1</v>
      </c>
      <c r="G4907" t="s">
        <v>358</v>
      </c>
    </row>
    <row r="4908" spans="1:7" x14ac:dyDescent="0.25">
      <c r="A4908" t="str">
        <f t="shared" si="329"/>
        <v>C463-2</v>
      </c>
      <c r="B4908" t="str">
        <f t="shared" si="330"/>
        <v>GND</v>
      </c>
      <c r="C4908" t="str">
        <f t="shared" si="331"/>
        <v>C463-GND</v>
      </c>
      <c r="D4908" t="str">
        <f t="shared" si="332"/>
        <v>C463-2</v>
      </c>
      <c r="E4908" t="s">
        <v>4534</v>
      </c>
      <c r="F4908">
        <v>2</v>
      </c>
      <c r="G4908" t="s">
        <v>294</v>
      </c>
    </row>
    <row r="4909" spans="1:7" x14ac:dyDescent="0.25">
      <c r="A4909" t="str">
        <f t="shared" si="329"/>
        <v>C464-1</v>
      </c>
      <c r="B4909" t="str">
        <f t="shared" si="330"/>
        <v>FPGA_VCC</v>
      </c>
      <c r="C4909" t="str">
        <f t="shared" si="331"/>
        <v>C464-FPGA_VCC</v>
      </c>
      <c r="D4909" t="str">
        <f t="shared" si="332"/>
        <v>C464-1</v>
      </c>
      <c r="E4909" t="s">
        <v>4535</v>
      </c>
      <c r="F4909">
        <v>1</v>
      </c>
      <c r="G4909" t="s">
        <v>1101</v>
      </c>
    </row>
    <row r="4910" spans="1:7" x14ac:dyDescent="0.25">
      <c r="A4910" t="str">
        <f t="shared" si="329"/>
        <v>C464-2</v>
      </c>
      <c r="B4910" t="str">
        <f t="shared" si="330"/>
        <v>GND</v>
      </c>
      <c r="C4910" t="str">
        <f t="shared" si="331"/>
        <v>C464-GND</v>
      </c>
      <c r="D4910" t="str">
        <f t="shared" si="332"/>
        <v>C464-2</v>
      </c>
      <c r="E4910" t="s">
        <v>4535</v>
      </c>
      <c r="F4910">
        <v>2</v>
      </c>
      <c r="G4910" t="s">
        <v>294</v>
      </c>
    </row>
    <row r="4911" spans="1:7" x14ac:dyDescent="0.25">
      <c r="A4911" t="str">
        <f t="shared" si="329"/>
        <v>C465-1</v>
      </c>
      <c r="B4911" t="str">
        <f t="shared" si="330"/>
        <v>FPGA_VCC</v>
      </c>
      <c r="C4911" t="str">
        <f t="shared" si="331"/>
        <v>C465-FPGA_VCC</v>
      </c>
      <c r="D4911" t="str">
        <f t="shared" si="332"/>
        <v>C465-1</v>
      </c>
      <c r="E4911" t="s">
        <v>4536</v>
      </c>
      <c r="F4911">
        <v>1</v>
      </c>
      <c r="G4911" t="s">
        <v>1101</v>
      </c>
    </row>
    <row r="4912" spans="1:7" x14ac:dyDescent="0.25">
      <c r="A4912" t="str">
        <f t="shared" si="329"/>
        <v>C465-2</v>
      </c>
      <c r="B4912" t="str">
        <f t="shared" si="330"/>
        <v>GND</v>
      </c>
      <c r="C4912" t="str">
        <f t="shared" si="331"/>
        <v>C465-GND</v>
      </c>
      <c r="D4912" t="str">
        <f t="shared" si="332"/>
        <v>C465-2</v>
      </c>
      <c r="E4912" t="s">
        <v>4536</v>
      </c>
      <c r="F4912">
        <v>2</v>
      </c>
      <c r="G4912" t="s">
        <v>294</v>
      </c>
    </row>
    <row r="4913" spans="1:7" x14ac:dyDescent="0.25">
      <c r="A4913" t="str">
        <f t="shared" si="329"/>
        <v>C466-1</v>
      </c>
      <c r="B4913" t="str">
        <f t="shared" si="330"/>
        <v>FMC_SYNC_M2C_P</v>
      </c>
      <c r="C4913" t="str">
        <f t="shared" si="331"/>
        <v>C466-FMC_SYNC_M2C_P</v>
      </c>
      <c r="D4913" t="str">
        <f t="shared" si="332"/>
        <v>C466-1</v>
      </c>
      <c r="E4913" t="s">
        <v>4537</v>
      </c>
      <c r="F4913">
        <v>1</v>
      </c>
      <c r="G4913" t="s">
        <v>1070</v>
      </c>
    </row>
    <row r="4914" spans="1:7" x14ac:dyDescent="0.25">
      <c r="A4914" t="str">
        <f t="shared" si="329"/>
        <v>C466-2</v>
      </c>
      <c r="B4914" t="str">
        <f t="shared" si="330"/>
        <v>FMC_SYNCK_M2C_P</v>
      </c>
      <c r="C4914" t="str">
        <f t="shared" si="331"/>
        <v>C466-FMC_SYNCK_M2C_P</v>
      </c>
      <c r="D4914" t="str">
        <f t="shared" si="332"/>
        <v>C466-2</v>
      </c>
      <c r="E4914" t="s">
        <v>4537</v>
      </c>
      <c r="F4914">
        <v>2</v>
      </c>
      <c r="G4914" t="s">
        <v>1061</v>
      </c>
    </row>
    <row r="4915" spans="1:7" x14ac:dyDescent="0.25">
      <c r="A4915" t="str">
        <f t="shared" si="329"/>
        <v>C467-1</v>
      </c>
      <c r="B4915" t="str">
        <f t="shared" si="330"/>
        <v>FMC_SYNC_M2C_N</v>
      </c>
      <c r="C4915" t="str">
        <f t="shared" si="331"/>
        <v>C467-FMC_SYNC_M2C_N</v>
      </c>
      <c r="D4915" t="str">
        <f t="shared" si="332"/>
        <v>C467-1</v>
      </c>
      <c r="E4915" t="s">
        <v>4538</v>
      </c>
      <c r="F4915">
        <v>1</v>
      </c>
      <c r="G4915" t="s">
        <v>1067</v>
      </c>
    </row>
    <row r="4916" spans="1:7" x14ac:dyDescent="0.25">
      <c r="A4916" t="str">
        <f t="shared" si="329"/>
        <v>C467-2</v>
      </c>
      <c r="B4916" t="str">
        <f t="shared" si="330"/>
        <v>FMC_SYNCK_M2C_N</v>
      </c>
      <c r="C4916" t="str">
        <f t="shared" si="331"/>
        <v>C467-FMC_SYNCK_M2C_N</v>
      </c>
      <c r="D4916" t="str">
        <f t="shared" si="332"/>
        <v>C467-2</v>
      </c>
      <c r="E4916" t="s">
        <v>4538</v>
      </c>
      <c r="F4916">
        <v>2</v>
      </c>
      <c r="G4916" t="s">
        <v>1059</v>
      </c>
    </row>
    <row r="4917" spans="1:7" x14ac:dyDescent="0.25">
      <c r="A4917" t="str">
        <f t="shared" si="329"/>
        <v>C468-1</v>
      </c>
      <c r="B4917" t="str">
        <f t="shared" si="330"/>
        <v>1.1V_LPDDR4</v>
      </c>
      <c r="C4917" t="str">
        <f t="shared" si="331"/>
        <v>C468-1.1V_LPDDR4</v>
      </c>
      <c r="D4917" t="str">
        <f t="shared" si="332"/>
        <v>C468-1</v>
      </c>
      <c r="E4917" t="s">
        <v>4539</v>
      </c>
      <c r="F4917">
        <v>1</v>
      </c>
      <c r="G4917" t="s">
        <v>309</v>
      </c>
    </row>
    <row r="4918" spans="1:7" x14ac:dyDescent="0.25">
      <c r="A4918" t="str">
        <f t="shared" si="329"/>
        <v>C468-2</v>
      </c>
      <c r="B4918" t="str">
        <f t="shared" si="330"/>
        <v>GND</v>
      </c>
      <c r="C4918" t="str">
        <f t="shared" si="331"/>
        <v>C468-GND</v>
      </c>
      <c r="D4918" t="str">
        <f t="shared" si="332"/>
        <v>C468-2</v>
      </c>
      <c r="E4918" t="s">
        <v>4539</v>
      </c>
      <c r="F4918">
        <v>2</v>
      </c>
      <c r="G4918" t="s">
        <v>294</v>
      </c>
    </row>
    <row r="4919" spans="1:7" x14ac:dyDescent="0.25">
      <c r="A4919" t="str">
        <f t="shared" si="329"/>
        <v>C469-1</v>
      </c>
      <c r="B4919" t="str">
        <f t="shared" si="330"/>
        <v>1.1V_LPDDR4</v>
      </c>
      <c r="C4919" t="str">
        <f t="shared" si="331"/>
        <v>C469-1.1V_LPDDR4</v>
      </c>
      <c r="D4919" t="str">
        <f t="shared" si="332"/>
        <v>C469-1</v>
      </c>
      <c r="E4919" t="s">
        <v>4540</v>
      </c>
      <c r="F4919">
        <v>1</v>
      </c>
      <c r="G4919" t="s">
        <v>309</v>
      </c>
    </row>
    <row r="4920" spans="1:7" x14ac:dyDescent="0.25">
      <c r="A4920" t="str">
        <f t="shared" si="329"/>
        <v>C469-2</v>
      </c>
      <c r="B4920" t="str">
        <f t="shared" si="330"/>
        <v>GND</v>
      </c>
      <c r="C4920" t="str">
        <f t="shared" si="331"/>
        <v>C469-GND</v>
      </c>
      <c r="D4920" t="str">
        <f t="shared" si="332"/>
        <v>C469-2</v>
      </c>
      <c r="E4920" t="s">
        <v>4540</v>
      </c>
      <c r="F4920">
        <v>2</v>
      </c>
      <c r="G4920" t="s">
        <v>294</v>
      </c>
    </row>
    <row r="4921" spans="1:7" x14ac:dyDescent="0.25">
      <c r="A4921" t="str">
        <f t="shared" si="329"/>
        <v>C470-1</v>
      </c>
      <c r="B4921" t="str">
        <f t="shared" si="330"/>
        <v>1.1V_LPDDR4</v>
      </c>
      <c r="C4921" t="str">
        <f t="shared" si="331"/>
        <v>C470-1.1V_LPDDR4</v>
      </c>
      <c r="D4921" t="str">
        <f t="shared" si="332"/>
        <v>C470-1</v>
      </c>
      <c r="E4921" t="s">
        <v>4541</v>
      </c>
      <c r="F4921">
        <v>1</v>
      </c>
      <c r="G4921" t="s">
        <v>309</v>
      </c>
    </row>
    <row r="4922" spans="1:7" x14ac:dyDescent="0.25">
      <c r="A4922" t="str">
        <f t="shared" si="329"/>
        <v>C470-2</v>
      </c>
      <c r="B4922" t="str">
        <f t="shared" si="330"/>
        <v>GND</v>
      </c>
      <c r="C4922" t="str">
        <f t="shared" si="331"/>
        <v>C470-GND</v>
      </c>
      <c r="D4922" t="str">
        <f t="shared" si="332"/>
        <v>C470-2</v>
      </c>
      <c r="E4922" t="s">
        <v>4541</v>
      </c>
      <c r="F4922">
        <v>2</v>
      </c>
      <c r="G4922" t="s">
        <v>294</v>
      </c>
    </row>
    <row r="4923" spans="1:7" x14ac:dyDescent="0.25">
      <c r="A4923" t="str">
        <f t="shared" si="329"/>
        <v>C471-1</v>
      </c>
      <c r="B4923" t="str">
        <f t="shared" si="330"/>
        <v>1.0V</v>
      </c>
      <c r="C4923" t="str">
        <f t="shared" si="331"/>
        <v>C471-1.0V</v>
      </c>
      <c r="D4923" t="str">
        <f t="shared" si="332"/>
        <v>C471-1</v>
      </c>
      <c r="E4923" t="s">
        <v>4542</v>
      </c>
      <c r="F4923">
        <v>1</v>
      </c>
      <c r="G4923" t="s">
        <v>306</v>
      </c>
    </row>
    <row r="4924" spans="1:7" x14ac:dyDescent="0.25">
      <c r="A4924" t="str">
        <f t="shared" si="329"/>
        <v>C471-2</v>
      </c>
      <c r="B4924" t="str">
        <f t="shared" si="330"/>
        <v>GND</v>
      </c>
      <c r="C4924" t="str">
        <f t="shared" si="331"/>
        <v>C471-GND</v>
      </c>
      <c r="D4924" t="str">
        <f t="shared" si="332"/>
        <v>C471-2</v>
      </c>
      <c r="E4924" t="s">
        <v>4542</v>
      </c>
      <c r="F4924">
        <v>2</v>
      </c>
      <c r="G4924" t="s">
        <v>294</v>
      </c>
    </row>
    <row r="4925" spans="1:7" x14ac:dyDescent="0.25">
      <c r="A4925" t="str">
        <f t="shared" si="329"/>
        <v>C472-1</v>
      </c>
      <c r="B4925" t="str">
        <f t="shared" si="330"/>
        <v>1.0V</v>
      </c>
      <c r="C4925" t="str">
        <f t="shared" si="331"/>
        <v>C472-1.0V</v>
      </c>
      <c r="D4925" t="str">
        <f t="shared" si="332"/>
        <v>C472-1</v>
      </c>
      <c r="E4925" t="s">
        <v>4543</v>
      </c>
      <c r="F4925">
        <v>1</v>
      </c>
      <c r="G4925" t="s">
        <v>306</v>
      </c>
    </row>
    <row r="4926" spans="1:7" x14ac:dyDescent="0.25">
      <c r="A4926" t="str">
        <f t="shared" si="329"/>
        <v>C472-2</v>
      </c>
      <c r="B4926" t="str">
        <f t="shared" si="330"/>
        <v>GND</v>
      </c>
      <c r="C4926" t="str">
        <f t="shared" si="331"/>
        <v>C472-GND</v>
      </c>
      <c r="D4926" t="str">
        <f t="shared" si="332"/>
        <v>C472-2</v>
      </c>
      <c r="E4926" t="s">
        <v>4543</v>
      </c>
      <c r="F4926">
        <v>2</v>
      </c>
      <c r="G4926" t="s">
        <v>294</v>
      </c>
    </row>
    <row r="4927" spans="1:7" x14ac:dyDescent="0.25">
      <c r="A4927" t="str">
        <f t="shared" si="329"/>
        <v>C473-1</v>
      </c>
      <c r="B4927" t="str">
        <f t="shared" si="330"/>
        <v>1.0V</v>
      </c>
      <c r="C4927" t="str">
        <f t="shared" si="331"/>
        <v>C473-1.0V</v>
      </c>
      <c r="D4927" t="str">
        <f t="shared" si="332"/>
        <v>C473-1</v>
      </c>
      <c r="E4927" t="s">
        <v>4544</v>
      </c>
      <c r="F4927">
        <v>1</v>
      </c>
      <c r="G4927" t="s">
        <v>306</v>
      </c>
    </row>
    <row r="4928" spans="1:7" x14ac:dyDescent="0.25">
      <c r="A4928" t="str">
        <f t="shared" si="329"/>
        <v>C473-2</v>
      </c>
      <c r="B4928" t="str">
        <f t="shared" si="330"/>
        <v>GND</v>
      </c>
      <c r="C4928" t="str">
        <f t="shared" si="331"/>
        <v>C473-GND</v>
      </c>
      <c r="D4928" t="str">
        <f t="shared" si="332"/>
        <v>C473-2</v>
      </c>
      <c r="E4928" t="s">
        <v>4544</v>
      </c>
      <c r="F4928">
        <v>2</v>
      </c>
      <c r="G4928" t="s">
        <v>294</v>
      </c>
    </row>
    <row r="4929" spans="1:7" x14ac:dyDescent="0.25">
      <c r="A4929" t="str">
        <f t="shared" si="329"/>
        <v>C474-1</v>
      </c>
      <c r="B4929" t="str">
        <f t="shared" si="330"/>
        <v>1.0V</v>
      </c>
      <c r="C4929" t="str">
        <f t="shared" si="331"/>
        <v>C474-1.0V</v>
      </c>
      <c r="D4929" t="str">
        <f t="shared" si="332"/>
        <v>C474-1</v>
      </c>
      <c r="E4929" t="s">
        <v>4545</v>
      </c>
      <c r="F4929">
        <v>1</v>
      </c>
      <c r="G4929" t="s">
        <v>306</v>
      </c>
    </row>
    <row r="4930" spans="1:7" x14ac:dyDescent="0.25">
      <c r="A4930" t="str">
        <f t="shared" si="329"/>
        <v>C474-2</v>
      </c>
      <c r="B4930" t="str">
        <f t="shared" si="330"/>
        <v>GND</v>
      </c>
      <c r="C4930" t="str">
        <f t="shared" si="331"/>
        <v>C474-GND</v>
      </c>
      <c r="D4930" t="str">
        <f t="shared" si="332"/>
        <v>C474-2</v>
      </c>
      <c r="E4930" t="s">
        <v>4545</v>
      </c>
      <c r="F4930">
        <v>2</v>
      </c>
      <c r="G4930" t="s">
        <v>294</v>
      </c>
    </row>
    <row r="4931" spans="1:7" x14ac:dyDescent="0.25">
      <c r="A4931" t="str">
        <f t="shared" si="329"/>
        <v>C475-1</v>
      </c>
      <c r="B4931" t="str">
        <f t="shared" si="330"/>
        <v>1.1V_LPDDR4</v>
      </c>
      <c r="C4931" t="str">
        <f t="shared" si="331"/>
        <v>C475-1.1V_LPDDR4</v>
      </c>
      <c r="D4931" t="str">
        <f t="shared" si="332"/>
        <v>C475-1</v>
      </c>
      <c r="E4931" t="s">
        <v>4546</v>
      </c>
      <c r="F4931">
        <v>1</v>
      </c>
      <c r="G4931" t="s">
        <v>309</v>
      </c>
    </row>
    <row r="4932" spans="1:7" x14ac:dyDescent="0.25">
      <c r="A4932" t="str">
        <f t="shared" si="329"/>
        <v>C475-2</v>
      </c>
      <c r="B4932" t="str">
        <f t="shared" si="330"/>
        <v>GND</v>
      </c>
      <c r="C4932" t="str">
        <f t="shared" si="331"/>
        <v>C475-GND</v>
      </c>
      <c r="D4932" t="str">
        <f t="shared" si="332"/>
        <v>C475-2</v>
      </c>
      <c r="E4932" t="s">
        <v>4546</v>
      </c>
      <c r="F4932">
        <v>2</v>
      </c>
      <c r="G4932" t="s">
        <v>294</v>
      </c>
    </row>
    <row r="4933" spans="1:7" x14ac:dyDescent="0.25">
      <c r="A4933" t="str">
        <f t="shared" si="329"/>
        <v>C476-1</v>
      </c>
      <c r="B4933" t="str">
        <f t="shared" si="330"/>
        <v>1.1V_LPDDR4</v>
      </c>
      <c r="C4933" t="str">
        <f t="shared" si="331"/>
        <v>C476-1.1V_LPDDR4</v>
      </c>
      <c r="D4933" t="str">
        <f t="shared" si="332"/>
        <v>C476-1</v>
      </c>
      <c r="E4933" t="s">
        <v>4547</v>
      </c>
      <c r="F4933">
        <v>1</v>
      </c>
      <c r="G4933" t="s">
        <v>309</v>
      </c>
    </row>
    <row r="4934" spans="1:7" x14ac:dyDescent="0.25">
      <c r="A4934" t="str">
        <f t="shared" ref="A4934:A4997" si="333">$E4934&amp;"-"&amp;$F4934</f>
        <v>C476-2</v>
      </c>
      <c r="B4934" t="str">
        <f t="shared" ref="B4934:B4997" si="334">IF(OR(E4934=$A$2,E4934=$B$2,E4934=$C$2,E4934=$D$2),"--",G4934)</f>
        <v>GND</v>
      </c>
      <c r="C4934" t="str">
        <f t="shared" ref="C4934:C4997" si="335">$E4934&amp;"-"&amp;$G4934</f>
        <v>C476-GND</v>
      </c>
      <c r="D4934" t="str">
        <f t="shared" ref="D4934:D4997" si="336">A4934</f>
        <v>C476-2</v>
      </c>
      <c r="E4934" t="s">
        <v>4547</v>
      </c>
      <c r="F4934">
        <v>2</v>
      </c>
      <c r="G4934" t="s">
        <v>294</v>
      </c>
    </row>
    <row r="4935" spans="1:7" x14ac:dyDescent="0.25">
      <c r="A4935" t="str">
        <f t="shared" si="333"/>
        <v>C477-1</v>
      </c>
      <c r="B4935" t="str">
        <f t="shared" si="334"/>
        <v>1.1V_LPDDR4</v>
      </c>
      <c r="C4935" t="str">
        <f t="shared" si="335"/>
        <v>C477-1.1V_LPDDR4</v>
      </c>
      <c r="D4935" t="str">
        <f t="shared" si="336"/>
        <v>C477-1</v>
      </c>
      <c r="E4935" t="s">
        <v>4548</v>
      </c>
      <c r="F4935">
        <v>1</v>
      </c>
      <c r="G4935" t="s">
        <v>309</v>
      </c>
    </row>
    <row r="4936" spans="1:7" x14ac:dyDescent="0.25">
      <c r="A4936" t="str">
        <f t="shared" si="333"/>
        <v>C477-2</v>
      </c>
      <c r="B4936" t="str">
        <f t="shared" si="334"/>
        <v>GND</v>
      </c>
      <c r="C4936" t="str">
        <f t="shared" si="335"/>
        <v>C477-GND</v>
      </c>
      <c r="D4936" t="str">
        <f t="shared" si="336"/>
        <v>C477-2</v>
      </c>
      <c r="E4936" t="s">
        <v>4548</v>
      </c>
      <c r="F4936">
        <v>2</v>
      </c>
      <c r="G4936" t="s">
        <v>294</v>
      </c>
    </row>
    <row r="4937" spans="1:7" x14ac:dyDescent="0.25">
      <c r="A4937" t="str">
        <f t="shared" si="333"/>
        <v>C478-1</v>
      </c>
      <c r="B4937" t="str">
        <f t="shared" si="334"/>
        <v>1.0V</v>
      </c>
      <c r="C4937" t="str">
        <f t="shared" si="335"/>
        <v>C478-1.0V</v>
      </c>
      <c r="D4937" t="str">
        <f t="shared" si="336"/>
        <v>C478-1</v>
      </c>
      <c r="E4937" t="s">
        <v>4549</v>
      </c>
      <c r="F4937">
        <v>1</v>
      </c>
      <c r="G4937" t="s">
        <v>306</v>
      </c>
    </row>
    <row r="4938" spans="1:7" x14ac:dyDescent="0.25">
      <c r="A4938" t="str">
        <f t="shared" si="333"/>
        <v>C478-2</v>
      </c>
      <c r="B4938" t="str">
        <f t="shared" si="334"/>
        <v>GND</v>
      </c>
      <c r="C4938" t="str">
        <f t="shared" si="335"/>
        <v>C478-GND</v>
      </c>
      <c r="D4938" t="str">
        <f t="shared" si="336"/>
        <v>C478-2</v>
      </c>
      <c r="E4938" t="s">
        <v>4549</v>
      </c>
      <c r="F4938">
        <v>2</v>
      </c>
      <c r="G4938" t="s">
        <v>294</v>
      </c>
    </row>
    <row r="4939" spans="1:7" x14ac:dyDescent="0.25">
      <c r="A4939" t="str">
        <f t="shared" si="333"/>
        <v>C479-1</v>
      </c>
      <c r="B4939" t="str">
        <f t="shared" si="334"/>
        <v>1.0V</v>
      </c>
      <c r="C4939" t="str">
        <f t="shared" si="335"/>
        <v>C479-1.0V</v>
      </c>
      <c r="D4939" t="str">
        <f t="shared" si="336"/>
        <v>C479-1</v>
      </c>
      <c r="E4939" t="s">
        <v>4550</v>
      </c>
      <c r="F4939">
        <v>1</v>
      </c>
      <c r="G4939" t="s">
        <v>306</v>
      </c>
    </row>
    <row r="4940" spans="1:7" x14ac:dyDescent="0.25">
      <c r="A4940" t="str">
        <f t="shared" si="333"/>
        <v>C479-2</v>
      </c>
      <c r="B4940" t="str">
        <f t="shared" si="334"/>
        <v>GND</v>
      </c>
      <c r="C4940" t="str">
        <f t="shared" si="335"/>
        <v>C479-GND</v>
      </c>
      <c r="D4940" t="str">
        <f t="shared" si="336"/>
        <v>C479-2</v>
      </c>
      <c r="E4940" t="s">
        <v>4550</v>
      </c>
      <c r="F4940">
        <v>2</v>
      </c>
      <c r="G4940" t="s">
        <v>294</v>
      </c>
    </row>
    <row r="4941" spans="1:7" x14ac:dyDescent="0.25">
      <c r="A4941" t="str">
        <f t="shared" si="333"/>
        <v>C480-1</v>
      </c>
      <c r="B4941" t="str">
        <f t="shared" si="334"/>
        <v>1.0V</v>
      </c>
      <c r="C4941" t="str">
        <f t="shared" si="335"/>
        <v>C480-1.0V</v>
      </c>
      <c r="D4941" t="str">
        <f t="shared" si="336"/>
        <v>C480-1</v>
      </c>
      <c r="E4941" t="s">
        <v>4551</v>
      </c>
      <c r="F4941">
        <v>1</v>
      </c>
      <c r="G4941" t="s">
        <v>306</v>
      </c>
    </row>
    <row r="4942" spans="1:7" x14ac:dyDescent="0.25">
      <c r="A4942" t="str">
        <f t="shared" si="333"/>
        <v>C480-2</v>
      </c>
      <c r="B4942" t="str">
        <f t="shared" si="334"/>
        <v>GND</v>
      </c>
      <c r="C4942" t="str">
        <f t="shared" si="335"/>
        <v>C480-GND</v>
      </c>
      <c r="D4942" t="str">
        <f t="shared" si="336"/>
        <v>C480-2</v>
      </c>
      <c r="E4942" t="s">
        <v>4551</v>
      </c>
      <c r="F4942">
        <v>2</v>
      </c>
      <c r="G4942" t="s">
        <v>294</v>
      </c>
    </row>
    <row r="4943" spans="1:7" x14ac:dyDescent="0.25">
      <c r="A4943" t="str">
        <f t="shared" si="333"/>
        <v>C481-1</v>
      </c>
      <c r="B4943" t="str">
        <f t="shared" si="334"/>
        <v>1.0V</v>
      </c>
      <c r="C4943" t="str">
        <f t="shared" si="335"/>
        <v>C481-1.0V</v>
      </c>
      <c r="D4943" t="str">
        <f t="shared" si="336"/>
        <v>C481-1</v>
      </c>
      <c r="E4943" t="s">
        <v>4552</v>
      </c>
      <c r="F4943">
        <v>1</v>
      </c>
      <c r="G4943" t="s">
        <v>306</v>
      </c>
    </row>
    <row r="4944" spans="1:7" x14ac:dyDescent="0.25">
      <c r="A4944" t="str">
        <f t="shared" si="333"/>
        <v>C481-2</v>
      </c>
      <c r="B4944" t="str">
        <f t="shared" si="334"/>
        <v>GND</v>
      </c>
      <c r="C4944" t="str">
        <f t="shared" si="335"/>
        <v>C481-GND</v>
      </c>
      <c r="D4944" t="str">
        <f t="shared" si="336"/>
        <v>C481-2</v>
      </c>
      <c r="E4944" t="s">
        <v>4552</v>
      </c>
      <c r="F4944">
        <v>2</v>
      </c>
      <c r="G4944" t="s">
        <v>294</v>
      </c>
    </row>
    <row r="4945" spans="1:7" x14ac:dyDescent="0.25">
      <c r="A4945" t="str">
        <f t="shared" si="333"/>
        <v>C482-1</v>
      </c>
      <c r="B4945" t="str">
        <f t="shared" si="334"/>
        <v>FMC_ADJ</v>
      </c>
      <c r="C4945" t="str">
        <f t="shared" si="335"/>
        <v>C482-FMC_ADJ</v>
      </c>
      <c r="D4945" t="str">
        <f t="shared" si="336"/>
        <v>C482-1</v>
      </c>
      <c r="E4945" t="s">
        <v>4553</v>
      </c>
      <c r="F4945">
        <v>1</v>
      </c>
      <c r="G4945" t="s">
        <v>998</v>
      </c>
    </row>
    <row r="4946" spans="1:7" x14ac:dyDescent="0.25">
      <c r="A4946" t="str">
        <f t="shared" si="333"/>
        <v>C482-2</v>
      </c>
      <c r="B4946" t="str">
        <f t="shared" si="334"/>
        <v>GND</v>
      </c>
      <c r="C4946" t="str">
        <f t="shared" si="335"/>
        <v>C482-GND</v>
      </c>
      <c r="D4946" t="str">
        <f t="shared" si="336"/>
        <v>C482-2</v>
      </c>
      <c r="E4946" t="s">
        <v>4553</v>
      </c>
      <c r="F4946">
        <v>2</v>
      </c>
      <c r="G4946" t="s">
        <v>294</v>
      </c>
    </row>
    <row r="4947" spans="1:7" x14ac:dyDescent="0.25">
      <c r="A4947" t="str">
        <f t="shared" si="333"/>
        <v>C483-1</v>
      </c>
      <c r="B4947" t="str">
        <f t="shared" si="334"/>
        <v>FMC_ADJ</v>
      </c>
      <c r="C4947" t="str">
        <f t="shared" si="335"/>
        <v>C483-FMC_ADJ</v>
      </c>
      <c r="D4947" t="str">
        <f t="shared" si="336"/>
        <v>C483-1</v>
      </c>
      <c r="E4947" t="s">
        <v>4554</v>
      </c>
      <c r="F4947">
        <v>1</v>
      </c>
      <c r="G4947" t="s">
        <v>998</v>
      </c>
    </row>
    <row r="4948" spans="1:7" x14ac:dyDescent="0.25">
      <c r="A4948" t="str">
        <f t="shared" si="333"/>
        <v>C483-2</v>
      </c>
      <c r="B4948" t="str">
        <f t="shared" si="334"/>
        <v>GND</v>
      </c>
      <c r="C4948" t="str">
        <f t="shared" si="335"/>
        <v>C483-GND</v>
      </c>
      <c r="D4948" t="str">
        <f t="shared" si="336"/>
        <v>C483-2</v>
      </c>
      <c r="E4948" t="s">
        <v>4554</v>
      </c>
      <c r="F4948">
        <v>2</v>
      </c>
      <c r="G4948" t="s">
        <v>294</v>
      </c>
    </row>
    <row r="4949" spans="1:7" x14ac:dyDescent="0.25">
      <c r="A4949" t="str">
        <f t="shared" si="333"/>
        <v>C484-1</v>
      </c>
      <c r="B4949" t="str">
        <f t="shared" si="334"/>
        <v>FMC_ADJ</v>
      </c>
      <c r="C4949" t="str">
        <f t="shared" si="335"/>
        <v>C484-FMC_ADJ</v>
      </c>
      <c r="D4949" t="str">
        <f t="shared" si="336"/>
        <v>C484-1</v>
      </c>
      <c r="E4949" t="s">
        <v>4555</v>
      </c>
      <c r="F4949">
        <v>1</v>
      </c>
      <c r="G4949" t="s">
        <v>998</v>
      </c>
    </row>
    <row r="4950" spans="1:7" x14ac:dyDescent="0.25">
      <c r="A4950" t="str">
        <f t="shared" si="333"/>
        <v>C484-2</v>
      </c>
      <c r="B4950" t="str">
        <f t="shared" si="334"/>
        <v>GND</v>
      </c>
      <c r="C4950" t="str">
        <f t="shared" si="335"/>
        <v>C484-GND</v>
      </c>
      <c r="D4950" t="str">
        <f t="shared" si="336"/>
        <v>C484-2</v>
      </c>
      <c r="E4950" t="s">
        <v>4555</v>
      </c>
      <c r="F4950">
        <v>2</v>
      </c>
      <c r="G4950" t="s">
        <v>294</v>
      </c>
    </row>
    <row r="4951" spans="1:7" x14ac:dyDescent="0.25">
      <c r="A4951" t="str">
        <f t="shared" si="333"/>
        <v>C485-1</v>
      </c>
      <c r="B4951" t="str">
        <f t="shared" si="334"/>
        <v>NetC485_1</v>
      </c>
      <c r="C4951" t="str">
        <f t="shared" si="335"/>
        <v>C485-NetC485_1</v>
      </c>
      <c r="D4951" t="str">
        <f t="shared" si="336"/>
        <v>C485-1</v>
      </c>
      <c r="E4951" t="s">
        <v>4556</v>
      </c>
      <c r="F4951">
        <v>1</v>
      </c>
      <c r="G4951" t="s">
        <v>1735</v>
      </c>
    </row>
    <row r="4952" spans="1:7" x14ac:dyDescent="0.25">
      <c r="A4952" t="str">
        <f t="shared" si="333"/>
        <v>C485-2</v>
      </c>
      <c r="B4952" t="str">
        <f t="shared" si="334"/>
        <v>GND</v>
      </c>
      <c r="C4952" t="str">
        <f t="shared" si="335"/>
        <v>C485-GND</v>
      </c>
      <c r="D4952" t="str">
        <f t="shared" si="336"/>
        <v>C485-2</v>
      </c>
      <c r="E4952" t="s">
        <v>4556</v>
      </c>
      <c r="F4952">
        <v>2</v>
      </c>
      <c r="G4952" t="s">
        <v>294</v>
      </c>
    </row>
    <row r="4953" spans="1:7" x14ac:dyDescent="0.25">
      <c r="A4953" t="str">
        <f t="shared" si="333"/>
        <v>C486-1</v>
      </c>
      <c r="B4953" t="str">
        <f t="shared" si="334"/>
        <v>1.8VD</v>
      </c>
      <c r="C4953" t="str">
        <f t="shared" si="335"/>
        <v>C486-1.8VD</v>
      </c>
      <c r="D4953" t="str">
        <f t="shared" si="336"/>
        <v>C486-1</v>
      </c>
      <c r="E4953" t="s">
        <v>4557</v>
      </c>
      <c r="F4953">
        <v>1</v>
      </c>
      <c r="G4953" t="s">
        <v>320</v>
      </c>
    </row>
    <row r="4954" spans="1:7" x14ac:dyDescent="0.25">
      <c r="A4954" t="str">
        <f t="shared" si="333"/>
        <v>C486-2</v>
      </c>
      <c r="B4954" t="str">
        <f t="shared" si="334"/>
        <v>GND</v>
      </c>
      <c r="C4954" t="str">
        <f t="shared" si="335"/>
        <v>C486-GND</v>
      </c>
      <c r="D4954" t="str">
        <f t="shared" si="336"/>
        <v>C486-2</v>
      </c>
      <c r="E4954" t="s">
        <v>4557</v>
      </c>
      <c r="F4954">
        <v>2</v>
      </c>
      <c r="G4954" t="s">
        <v>294</v>
      </c>
    </row>
    <row r="4955" spans="1:7" x14ac:dyDescent="0.25">
      <c r="A4955" t="str">
        <f t="shared" si="333"/>
        <v>C487-1</v>
      </c>
      <c r="B4955" t="str">
        <f t="shared" si="334"/>
        <v>3.3V</v>
      </c>
      <c r="C4955" t="str">
        <f t="shared" si="335"/>
        <v>C487-3.3V</v>
      </c>
      <c r="D4955" t="str">
        <f t="shared" si="336"/>
        <v>C487-1</v>
      </c>
      <c r="E4955" t="s">
        <v>4558</v>
      </c>
      <c r="F4955">
        <v>1</v>
      </c>
      <c r="G4955" t="s">
        <v>358</v>
      </c>
    </row>
    <row r="4956" spans="1:7" x14ac:dyDescent="0.25">
      <c r="A4956" t="str">
        <f t="shared" si="333"/>
        <v>C487-2</v>
      </c>
      <c r="B4956" t="str">
        <f t="shared" si="334"/>
        <v>GND</v>
      </c>
      <c r="C4956" t="str">
        <f t="shared" si="335"/>
        <v>C487-GND</v>
      </c>
      <c r="D4956" t="str">
        <f t="shared" si="336"/>
        <v>C487-2</v>
      </c>
      <c r="E4956" t="s">
        <v>4558</v>
      </c>
      <c r="F4956">
        <v>2</v>
      </c>
      <c r="G4956" t="s">
        <v>294</v>
      </c>
    </row>
    <row r="4957" spans="1:7" x14ac:dyDescent="0.25">
      <c r="A4957" t="str">
        <f t="shared" si="333"/>
        <v>C488-1</v>
      </c>
      <c r="B4957" t="str">
        <f t="shared" si="334"/>
        <v>GND</v>
      </c>
      <c r="C4957" t="str">
        <f t="shared" si="335"/>
        <v>C488-GND</v>
      </c>
      <c r="D4957" t="str">
        <f t="shared" si="336"/>
        <v>C488-1</v>
      </c>
      <c r="E4957" t="s">
        <v>4559</v>
      </c>
      <c r="F4957">
        <v>1</v>
      </c>
      <c r="G4957" t="s">
        <v>294</v>
      </c>
    </row>
    <row r="4958" spans="1:7" x14ac:dyDescent="0.25">
      <c r="A4958" t="str">
        <f t="shared" si="333"/>
        <v>C488-2</v>
      </c>
      <c r="B4958" t="str">
        <f t="shared" si="334"/>
        <v>NetC488_2</v>
      </c>
      <c r="C4958" t="str">
        <f t="shared" si="335"/>
        <v>C488-NetC488_2</v>
      </c>
      <c r="D4958" t="str">
        <f t="shared" si="336"/>
        <v>C488-2</v>
      </c>
      <c r="E4958" t="s">
        <v>4559</v>
      </c>
      <c r="F4958">
        <v>2</v>
      </c>
      <c r="G4958" t="s">
        <v>1737</v>
      </c>
    </row>
    <row r="4959" spans="1:7" x14ac:dyDescent="0.25">
      <c r="A4959" t="str">
        <f t="shared" si="333"/>
        <v>C489-1</v>
      </c>
      <c r="B4959" t="str">
        <f t="shared" si="334"/>
        <v>NetC489_1</v>
      </c>
      <c r="C4959" t="str">
        <f t="shared" si="335"/>
        <v>C489-NetC489_1</v>
      </c>
      <c r="D4959" t="str">
        <f t="shared" si="336"/>
        <v>C489-1</v>
      </c>
      <c r="E4959" t="s">
        <v>4560</v>
      </c>
      <c r="F4959">
        <v>1</v>
      </c>
      <c r="G4959" t="s">
        <v>1738</v>
      </c>
    </row>
    <row r="4960" spans="1:7" x14ac:dyDescent="0.25">
      <c r="A4960" t="str">
        <f t="shared" si="333"/>
        <v>C489-2</v>
      </c>
      <c r="B4960" t="str">
        <f t="shared" si="334"/>
        <v>GND</v>
      </c>
      <c r="C4960" t="str">
        <f t="shared" si="335"/>
        <v>C489-GND</v>
      </c>
      <c r="D4960" t="str">
        <f t="shared" si="336"/>
        <v>C489-2</v>
      </c>
      <c r="E4960" t="s">
        <v>4560</v>
      </c>
      <c r="F4960">
        <v>2</v>
      </c>
      <c r="G4960" t="s">
        <v>294</v>
      </c>
    </row>
    <row r="4961" spans="1:7" x14ac:dyDescent="0.25">
      <c r="A4961" t="str">
        <f t="shared" si="333"/>
        <v>C490-1</v>
      </c>
      <c r="B4961" t="str">
        <f t="shared" si="334"/>
        <v>1.0V</v>
      </c>
      <c r="C4961" t="str">
        <f t="shared" si="335"/>
        <v>C490-1.0V</v>
      </c>
      <c r="D4961" t="str">
        <f t="shared" si="336"/>
        <v>C490-1</v>
      </c>
      <c r="E4961" t="s">
        <v>4561</v>
      </c>
      <c r="F4961">
        <v>1</v>
      </c>
      <c r="G4961" t="s">
        <v>306</v>
      </c>
    </row>
    <row r="4962" spans="1:7" x14ac:dyDescent="0.25">
      <c r="A4962" t="str">
        <f t="shared" si="333"/>
        <v>C490-2</v>
      </c>
      <c r="B4962" t="str">
        <f t="shared" si="334"/>
        <v>GND</v>
      </c>
      <c r="C4962" t="str">
        <f t="shared" si="335"/>
        <v>C490-GND</v>
      </c>
      <c r="D4962" t="str">
        <f t="shared" si="336"/>
        <v>C490-2</v>
      </c>
      <c r="E4962" t="s">
        <v>4561</v>
      </c>
      <c r="F4962">
        <v>2</v>
      </c>
      <c r="G4962" t="s">
        <v>294</v>
      </c>
    </row>
    <row r="4963" spans="1:7" x14ac:dyDescent="0.25">
      <c r="A4963" t="str">
        <f t="shared" si="333"/>
        <v>C491-1</v>
      </c>
      <c r="B4963" t="str">
        <f t="shared" si="334"/>
        <v>1.0V</v>
      </c>
      <c r="C4963" t="str">
        <f t="shared" si="335"/>
        <v>C491-1.0V</v>
      </c>
      <c r="D4963" t="str">
        <f t="shared" si="336"/>
        <v>C491-1</v>
      </c>
      <c r="E4963" t="s">
        <v>4562</v>
      </c>
      <c r="F4963">
        <v>1</v>
      </c>
      <c r="G4963" t="s">
        <v>306</v>
      </c>
    </row>
    <row r="4964" spans="1:7" x14ac:dyDescent="0.25">
      <c r="A4964" t="str">
        <f t="shared" si="333"/>
        <v>C491-2</v>
      </c>
      <c r="B4964" t="str">
        <f t="shared" si="334"/>
        <v>GND</v>
      </c>
      <c r="C4964" t="str">
        <f t="shared" si="335"/>
        <v>C491-GND</v>
      </c>
      <c r="D4964" t="str">
        <f t="shared" si="336"/>
        <v>C491-2</v>
      </c>
      <c r="E4964" t="s">
        <v>4562</v>
      </c>
      <c r="F4964">
        <v>2</v>
      </c>
      <c r="G4964" t="s">
        <v>294</v>
      </c>
    </row>
    <row r="4965" spans="1:7" x14ac:dyDescent="0.25">
      <c r="A4965" t="str">
        <f t="shared" si="333"/>
        <v>C492-1</v>
      </c>
      <c r="B4965" t="str">
        <f t="shared" si="334"/>
        <v>1.0V</v>
      </c>
      <c r="C4965" t="str">
        <f t="shared" si="335"/>
        <v>C492-1.0V</v>
      </c>
      <c r="D4965" t="str">
        <f t="shared" si="336"/>
        <v>C492-1</v>
      </c>
      <c r="E4965" t="s">
        <v>4563</v>
      </c>
      <c r="F4965">
        <v>1</v>
      </c>
      <c r="G4965" t="s">
        <v>306</v>
      </c>
    </row>
    <row r="4966" spans="1:7" x14ac:dyDescent="0.25">
      <c r="A4966" t="str">
        <f t="shared" si="333"/>
        <v>C492-2</v>
      </c>
      <c r="B4966" t="str">
        <f t="shared" si="334"/>
        <v>GND</v>
      </c>
      <c r="C4966" t="str">
        <f t="shared" si="335"/>
        <v>C492-GND</v>
      </c>
      <c r="D4966" t="str">
        <f t="shared" si="336"/>
        <v>C492-2</v>
      </c>
      <c r="E4966" t="s">
        <v>4563</v>
      </c>
      <c r="F4966">
        <v>2</v>
      </c>
      <c r="G4966" t="s">
        <v>294</v>
      </c>
    </row>
    <row r="4967" spans="1:7" x14ac:dyDescent="0.25">
      <c r="A4967" t="str">
        <f t="shared" si="333"/>
        <v>C493-1</v>
      </c>
      <c r="B4967" t="str">
        <f t="shared" si="334"/>
        <v>1.0V</v>
      </c>
      <c r="C4967" t="str">
        <f t="shared" si="335"/>
        <v>C493-1.0V</v>
      </c>
      <c r="D4967" t="str">
        <f t="shared" si="336"/>
        <v>C493-1</v>
      </c>
      <c r="E4967" t="s">
        <v>4564</v>
      </c>
      <c r="F4967">
        <v>1</v>
      </c>
      <c r="G4967" t="s">
        <v>306</v>
      </c>
    </row>
    <row r="4968" spans="1:7" x14ac:dyDescent="0.25">
      <c r="A4968" t="str">
        <f t="shared" si="333"/>
        <v>C493-2</v>
      </c>
      <c r="B4968" t="str">
        <f t="shared" si="334"/>
        <v>GND</v>
      </c>
      <c r="C4968" t="str">
        <f t="shared" si="335"/>
        <v>C493-GND</v>
      </c>
      <c r="D4968" t="str">
        <f t="shared" si="336"/>
        <v>C493-2</v>
      </c>
      <c r="E4968" t="s">
        <v>4564</v>
      </c>
      <c r="F4968">
        <v>2</v>
      </c>
      <c r="G4968" t="s">
        <v>294</v>
      </c>
    </row>
    <row r="4969" spans="1:7" x14ac:dyDescent="0.25">
      <c r="A4969" t="str">
        <f t="shared" si="333"/>
        <v>C494-1</v>
      </c>
      <c r="B4969" t="str">
        <f t="shared" si="334"/>
        <v>FMC_ADJ</v>
      </c>
      <c r="C4969" t="str">
        <f t="shared" si="335"/>
        <v>C494-FMC_ADJ</v>
      </c>
      <c r="D4969" t="str">
        <f t="shared" si="336"/>
        <v>C494-1</v>
      </c>
      <c r="E4969" t="s">
        <v>4565</v>
      </c>
      <c r="F4969">
        <v>1</v>
      </c>
      <c r="G4969" t="s">
        <v>998</v>
      </c>
    </row>
    <row r="4970" spans="1:7" x14ac:dyDescent="0.25">
      <c r="A4970" t="str">
        <f t="shared" si="333"/>
        <v>C494-2</v>
      </c>
      <c r="B4970" t="str">
        <f t="shared" si="334"/>
        <v>GND</v>
      </c>
      <c r="C4970" t="str">
        <f t="shared" si="335"/>
        <v>C494-GND</v>
      </c>
      <c r="D4970" t="str">
        <f t="shared" si="336"/>
        <v>C494-2</v>
      </c>
      <c r="E4970" t="s">
        <v>4565</v>
      </c>
      <c r="F4970">
        <v>2</v>
      </c>
      <c r="G4970" t="s">
        <v>294</v>
      </c>
    </row>
    <row r="4971" spans="1:7" x14ac:dyDescent="0.25">
      <c r="A4971" t="str">
        <f t="shared" si="333"/>
        <v>C495-1</v>
      </c>
      <c r="B4971" t="str">
        <f t="shared" si="334"/>
        <v>FMC_ADJ</v>
      </c>
      <c r="C4971" t="str">
        <f t="shared" si="335"/>
        <v>C495-FMC_ADJ</v>
      </c>
      <c r="D4971" t="str">
        <f t="shared" si="336"/>
        <v>C495-1</v>
      </c>
      <c r="E4971" t="s">
        <v>4566</v>
      </c>
      <c r="F4971">
        <v>1</v>
      </c>
      <c r="G4971" t="s">
        <v>998</v>
      </c>
    </row>
    <row r="4972" spans="1:7" x14ac:dyDescent="0.25">
      <c r="A4972" t="str">
        <f t="shared" si="333"/>
        <v>C495-2</v>
      </c>
      <c r="B4972" t="str">
        <f t="shared" si="334"/>
        <v>GND</v>
      </c>
      <c r="C4972" t="str">
        <f t="shared" si="335"/>
        <v>C495-GND</v>
      </c>
      <c r="D4972" t="str">
        <f t="shared" si="336"/>
        <v>C495-2</v>
      </c>
      <c r="E4972" t="s">
        <v>4566</v>
      </c>
      <c r="F4972">
        <v>2</v>
      </c>
      <c r="G4972" t="s">
        <v>294</v>
      </c>
    </row>
    <row r="4973" spans="1:7" x14ac:dyDescent="0.25">
      <c r="A4973" t="str">
        <f t="shared" si="333"/>
        <v>C496-1</v>
      </c>
      <c r="B4973" t="str">
        <f t="shared" si="334"/>
        <v>FMC_ADJ</v>
      </c>
      <c r="C4973" t="str">
        <f t="shared" si="335"/>
        <v>C496-FMC_ADJ</v>
      </c>
      <c r="D4973" t="str">
        <f t="shared" si="336"/>
        <v>C496-1</v>
      </c>
      <c r="E4973" t="s">
        <v>4567</v>
      </c>
      <c r="F4973">
        <v>1</v>
      </c>
      <c r="G4973" t="s">
        <v>998</v>
      </c>
    </row>
    <row r="4974" spans="1:7" x14ac:dyDescent="0.25">
      <c r="A4974" t="str">
        <f t="shared" si="333"/>
        <v>C496-2</v>
      </c>
      <c r="B4974" t="str">
        <f t="shared" si="334"/>
        <v>GND</v>
      </c>
      <c r="C4974" t="str">
        <f t="shared" si="335"/>
        <v>C496-GND</v>
      </c>
      <c r="D4974" t="str">
        <f t="shared" si="336"/>
        <v>C496-2</v>
      </c>
      <c r="E4974" t="s">
        <v>4567</v>
      </c>
      <c r="F4974">
        <v>2</v>
      </c>
      <c r="G4974" t="s">
        <v>294</v>
      </c>
    </row>
    <row r="4975" spans="1:7" x14ac:dyDescent="0.25">
      <c r="A4975" t="str">
        <f t="shared" si="333"/>
        <v>C497-1</v>
      </c>
      <c r="B4975" t="str">
        <f t="shared" si="334"/>
        <v>1.0V</v>
      </c>
      <c r="C4975" t="str">
        <f t="shared" si="335"/>
        <v>C497-1.0V</v>
      </c>
      <c r="D4975" t="str">
        <f t="shared" si="336"/>
        <v>C497-1</v>
      </c>
      <c r="E4975" t="s">
        <v>4568</v>
      </c>
      <c r="F4975">
        <v>1</v>
      </c>
      <c r="G4975" t="s">
        <v>306</v>
      </c>
    </row>
    <row r="4976" spans="1:7" x14ac:dyDescent="0.25">
      <c r="A4976" t="str">
        <f t="shared" si="333"/>
        <v>C497-2</v>
      </c>
      <c r="B4976" t="str">
        <f t="shared" si="334"/>
        <v>GND</v>
      </c>
      <c r="C4976" t="str">
        <f t="shared" si="335"/>
        <v>C497-GND</v>
      </c>
      <c r="D4976" t="str">
        <f t="shared" si="336"/>
        <v>C497-2</v>
      </c>
      <c r="E4976" t="s">
        <v>4568</v>
      </c>
      <c r="F4976">
        <v>2</v>
      </c>
      <c r="G4976" t="s">
        <v>294</v>
      </c>
    </row>
    <row r="4977" spans="1:7" x14ac:dyDescent="0.25">
      <c r="A4977" t="str">
        <f t="shared" si="333"/>
        <v>C498-1</v>
      </c>
      <c r="B4977" t="str">
        <f t="shared" si="334"/>
        <v>1.0V</v>
      </c>
      <c r="C4977" t="str">
        <f t="shared" si="335"/>
        <v>C498-1.0V</v>
      </c>
      <c r="D4977" t="str">
        <f t="shared" si="336"/>
        <v>C498-1</v>
      </c>
      <c r="E4977" t="s">
        <v>4569</v>
      </c>
      <c r="F4977">
        <v>1</v>
      </c>
      <c r="G4977" t="s">
        <v>306</v>
      </c>
    </row>
    <row r="4978" spans="1:7" x14ac:dyDescent="0.25">
      <c r="A4978" t="str">
        <f t="shared" si="333"/>
        <v>C498-2</v>
      </c>
      <c r="B4978" t="str">
        <f t="shared" si="334"/>
        <v>GND</v>
      </c>
      <c r="C4978" t="str">
        <f t="shared" si="335"/>
        <v>C498-GND</v>
      </c>
      <c r="D4978" t="str">
        <f t="shared" si="336"/>
        <v>C498-2</v>
      </c>
      <c r="E4978" t="s">
        <v>4569</v>
      </c>
      <c r="F4978">
        <v>2</v>
      </c>
      <c r="G4978" t="s">
        <v>294</v>
      </c>
    </row>
    <row r="4979" spans="1:7" x14ac:dyDescent="0.25">
      <c r="A4979" t="str">
        <f t="shared" si="333"/>
        <v>C499-1</v>
      </c>
      <c r="B4979" t="str">
        <f t="shared" si="334"/>
        <v>1.0V</v>
      </c>
      <c r="C4979" t="str">
        <f t="shared" si="335"/>
        <v>C499-1.0V</v>
      </c>
      <c r="D4979" t="str">
        <f t="shared" si="336"/>
        <v>C499-1</v>
      </c>
      <c r="E4979" t="s">
        <v>4570</v>
      </c>
      <c r="F4979">
        <v>1</v>
      </c>
      <c r="G4979" t="s">
        <v>306</v>
      </c>
    </row>
    <row r="4980" spans="1:7" x14ac:dyDescent="0.25">
      <c r="A4980" t="str">
        <f t="shared" si="333"/>
        <v>C499-2</v>
      </c>
      <c r="B4980" t="str">
        <f t="shared" si="334"/>
        <v>GND</v>
      </c>
      <c r="C4980" t="str">
        <f t="shared" si="335"/>
        <v>C499-GND</v>
      </c>
      <c r="D4980" t="str">
        <f t="shared" si="336"/>
        <v>C499-2</v>
      </c>
      <c r="E4980" t="s">
        <v>4570</v>
      </c>
      <c r="F4980">
        <v>2</v>
      </c>
      <c r="G4980" t="s">
        <v>294</v>
      </c>
    </row>
    <row r="4981" spans="1:7" x14ac:dyDescent="0.25">
      <c r="A4981" t="str">
        <f t="shared" si="333"/>
        <v>C500-1</v>
      </c>
      <c r="B4981" t="str">
        <f t="shared" si="334"/>
        <v>1.0V</v>
      </c>
      <c r="C4981" t="str">
        <f t="shared" si="335"/>
        <v>C500-1.0V</v>
      </c>
      <c r="D4981" t="str">
        <f t="shared" si="336"/>
        <v>C500-1</v>
      </c>
      <c r="E4981" t="s">
        <v>4571</v>
      </c>
      <c r="F4981">
        <v>1</v>
      </c>
      <c r="G4981" t="s">
        <v>306</v>
      </c>
    </row>
    <row r="4982" spans="1:7" x14ac:dyDescent="0.25">
      <c r="A4982" t="str">
        <f t="shared" si="333"/>
        <v>C500-2</v>
      </c>
      <c r="B4982" t="str">
        <f t="shared" si="334"/>
        <v>GND</v>
      </c>
      <c r="C4982" t="str">
        <f t="shared" si="335"/>
        <v>C500-GND</v>
      </c>
      <c r="D4982" t="str">
        <f t="shared" si="336"/>
        <v>C500-2</v>
      </c>
      <c r="E4982" t="s">
        <v>4571</v>
      </c>
      <c r="F4982">
        <v>2</v>
      </c>
      <c r="G4982" t="s">
        <v>294</v>
      </c>
    </row>
    <row r="4983" spans="1:7" x14ac:dyDescent="0.25">
      <c r="A4983" t="str">
        <f t="shared" si="333"/>
        <v>C501-1</v>
      </c>
      <c r="B4983" t="str">
        <f t="shared" si="334"/>
        <v>1.8V</v>
      </c>
      <c r="C4983" t="str">
        <f t="shared" si="335"/>
        <v>C501-1.8V</v>
      </c>
      <c r="D4983" t="str">
        <f t="shared" si="336"/>
        <v>C501-1</v>
      </c>
      <c r="E4983" t="s">
        <v>4572</v>
      </c>
      <c r="F4983">
        <v>1</v>
      </c>
      <c r="G4983" t="s">
        <v>317</v>
      </c>
    </row>
    <row r="4984" spans="1:7" x14ac:dyDescent="0.25">
      <c r="A4984" t="str">
        <f t="shared" si="333"/>
        <v>C501-2</v>
      </c>
      <c r="B4984" t="str">
        <f t="shared" si="334"/>
        <v>GND</v>
      </c>
      <c r="C4984" t="str">
        <f t="shared" si="335"/>
        <v>C501-GND</v>
      </c>
      <c r="D4984" t="str">
        <f t="shared" si="336"/>
        <v>C501-2</v>
      </c>
      <c r="E4984" t="s">
        <v>4572</v>
      </c>
      <c r="F4984">
        <v>2</v>
      </c>
      <c r="G4984" t="s">
        <v>294</v>
      </c>
    </row>
    <row r="4985" spans="1:7" x14ac:dyDescent="0.25">
      <c r="A4985" t="str">
        <f t="shared" si="333"/>
        <v>C502-1</v>
      </c>
      <c r="B4985" t="str">
        <f t="shared" si="334"/>
        <v>1.8V</v>
      </c>
      <c r="C4985" t="str">
        <f t="shared" si="335"/>
        <v>C502-1.8V</v>
      </c>
      <c r="D4985" t="str">
        <f t="shared" si="336"/>
        <v>C502-1</v>
      </c>
      <c r="E4985" t="s">
        <v>4573</v>
      </c>
      <c r="F4985">
        <v>1</v>
      </c>
      <c r="G4985" t="s">
        <v>317</v>
      </c>
    </row>
    <row r="4986" spans="1:7" x14ac:dyDescent="0.25">
      <c r="A4986" t="str">
        <f t="shared" si="333"/>
        <v>C502-2</v>
      </c>
      <c r="B4986" t="str">
        <f t="shared" si="334"/>
        <v>GND</v>
      </c>
      <c r="C4986" t="str">
        <f t="shared" si="335"/>
        <v>C502-GND</v>
      </c>
      <c r="D4986" t="str">
        <f t="shared" si="336"/>
        <v>C502-2</v>
      </c>
      <c r="E4986" t="s">
        <v>4573</v>
      </c>
      <c r="F4986">
        <v>2</v>
      </c>
      <c r="G4986" t="s">
        <v>294</v>
      </c>
    </row>
    <row r="4987" spans="1:7" x14ac:dyDescent="0.25">
      <c r="A4987" t="str">
        <f t="shared" si="333"/>
        <v>C503-1</v>
      </c>
      <c r="B4987" t="str">
        <f t="shared" si="334"/>
        <v>1.8V</v>
      </c>
      <c r="C4987" t="str">
        <f t="shared" si="335"/>
        <v>C503-1.8V</v>
      </c>
      <c r="D4987" t="str">
        <f t="shared" si="336"/>
        <v>C503-1</v>
      </c>
      <c r="E4987" t="s">
        <v>4574</v>
      </c>
      <c r="F4987">
        <v>1</v>
      </c>
      <c r="G4987" t="s">
        <v>317</v>
      </c>
    </row>
    <row r="4988" spans="1:7" x14ac:dyDescent="0.25">
      <c r="A4988" t="str">
        <f t="shared" si="333"/>
        <v>C503-2</v>
      </c>
      <c r="B4988" t="str">
        <f t="shared" si="334"/>
        <v>GND</v>
      </c>
      <c r="C4988" t="str">
        <f t="shared" si="335"/>
        <v>C503-GND</v>
      </c>
      <c r="D4988" t="str">
        <f t="shared" si="336"/>
        <v>C503-2</v>
      </c>
      <c r="E4988" t="s">
        <v>4574</v>
      </c>
      <c r="F4988">
        <v>2</v>
      </c>
      <c r="G4988" t="s">
        <v>294</v>
      </c>
    </row>
    <row r="4989" spans="1:7" x14ac:dyDescent="0.25">
      <c r="A4989" t="str">
        <f t="shared" si="333"/>
        <v>C504-1</v>
      </c>
      <c r="B4989" t="str">
        <f t="shared" si="334"/>
        <v>1.8V</v>
      </c>
      <c r="C4989" t="str">
        <f t="shared" si="335"/>
        <v>C504-1.8V</v>
      </c>
      <c r="D4989" t="str">
        <f t="shared" si="336"/>
        <v>C504-1</v>
      </c>
      <c r="E4989" t="s">
        <v>4575</v>
      </c>
      <c r="F4989">
        <v>1</v>
      </c>
      <c r="G4989" t="s">
        <v>317</v>
      </c>
    </row>
    <row r="4990" spans="1:7" x14ac:dyDescent="0.25">
      <c r="A4990" t="str">
        <f t="shared" si="333"/>
        <v>C504-2</v>
      </c>
      <c r="B4990" t="str">
        <f t="shared" si="334"/>
        <v>GND</v>
      </c>
      <c r="C4990" t="str">
        <f t="shared" si="335"/>
        <v>C504-GND</v>
      </c>
      <c r="D4990" t="str">
        <f t="shared" si="336"/>
        <v>C504-2</v>
      </c>
      <c r="E4990" t="s">
        <v>4575</v>
      </c>
      <c r="F4990">
        <v>2</v>
      </c>
      <c r="G4990" t="s">
        <v>294</v>
      </c>
    </row>
    <row r="4991" spans="1:7" x14ac:dyDescent="0.25">
      <c r="A4991" t="str">
        <f t="shared" si="333"/>
        <v>C505-1</v>
      </c>
      <c r="B4991" t="str">
        <f t="shared" si="334"/>
        <v>1.1V_LPDDR4</v>
      </c>
      <c r="C4991" t="str">
        <f t="shared" si="335"/>
        <v>C505-1.1V_LPDDR4</v>
      </c>
      <c r="D4991" t="str">
        <f t="shared" si="336"/>
        <v>C505-1</v>
      </c>
      <c r="E4991" t="s">
        <v>4576</v>
      </c>
      <c r="F4991">
        <v>1</v>
      </c>
      <c r="G4991" t="s">
        <v>309</v>
      </c>
    </row>
    <row r="4992" spans="1:7" x14ac:dyDescent="0.25">
      <c r="A4992" t="str">
        <f t="shared" si="333"/>
        <v>C505-2</v>
      </c>
      <c r="B4992" t="str">
        <f t="shared" si="334"/>
        <v>GND</v>
      </c>
      <c r="C4992" t="str">
        <f t="shared" si="335"/>
        <v>C505-GND</v>
      </c>
      <c r="D4992" t="str">
        <f t="shared" si="336"/>
        <v>C505-2</v>
      </c>
      <c r="E4992" t="s">
        <v>4576</v>
      </c>
      <c r="F4992">
        <v>2</v>
      </c>
      <c r="G4992" t="s">
        <v>294</v>
      </c>
    </row>
    <row r="4993" spans="1:7" x14ac:dyDescent="0.25">
      <c r="A4993" t="str">
        <f t="shared" si="333"/>
        <v>C506-1</v>
      </c>
      <c r="B4993" t="str">
        <f t="shared" si="334"/>
        <v>1.1V_LPDDR4</v>
      </c>
      <c r="C4993" t="str">
        <f t="shared" si="335"/>
        <v>C506-1.1V_LPDDR4</v>
      </c>
      <c r="D4993" t="str">
        <f t="shared" si="336"/>
        <v>C506-1</v>
      </c>
      <c r="E4993" t="s">
        <v>4577</v>
      </c>
      <c r="F4993">
        <v>1</v>
      </c>
      <c r="G4993" t="s">
        <v>309</v>
      </c>
    </row>
    <row r="4994" spans="1:7" x14ac:dyDescent="0.25">
      <c r="A4994" t="str">
        <f t="shared" si="333"/>
        <v>C506-2</v>
      </c>
      <c r="B4994" t="str">
        <f t="shared" si="334"/>
        <v>GND</v>
      </c>
      <c r="C4994" t="str">
        <f t="shared" si="335"/>
        <v>C506-GND</v>
      </c>
      <c r="D4994" t="str">
        <f t="shared" si="336"/>
        <v>C506-2</v>
      </c>
      <c r="E4994" t="s">
        <v>4577</v>
      </c>
      <c r="F4994">
        <v>2</v>
      </c>
      <c r="G4994" t="s">
        <v>294</v>
      </c>
    </row>
    <row r="4995" spans="1:7" x14ac:dyDescent="0.25">
      <c r="A4995" t="str">
        <f t="shared" si="333"/>
        <v>C507-1</v>
      </c>
      <c r="B4995" t="str">
        <f t="shared" si="334"/>
        <v>1.1V_LPDDR4</v>
      </c>
      <c r="C4995" t="str">
        <f t="shared" si="335"/>
        <v>C507-1.1V_LPDDR4</v>
      </c>
      <c r="D4995" t="str">
        <f t="shared" si="336"/>
        <v>C507-1</v>
      </c>
      <c r="E4995" t="s">
        <v>4578</v>
      </c>
      <c r="F4995">
        <v>1</v>
      </c>
      <c r="G4995" t="s">
        <v>309</v>
      </c>
    </row>
    <row r="4996" spans="1:7" x14ac:dyDescent="0.25">
      <c r="A4996" t="str">
        <f t="shared" si="333"/>
        <v>C507-2</v>
      </c>
      <c r="B4996" t="str">
        <f t="shared" si="334"/>
        <v>GND</v>
      </c>
      <c r="C4996" t="str">
        <f t="shared" si="335"/>
        <v>C507-GND</v>
      </c>
      <c r="D4996" t="str">
        <f t="shared" si="336"/>
        <v>C507-2</v>
      </c>
      <c r="E4996" t="s">
        <v>4578</v>
      </c>
      <c r="F4996">
        <v>2</v>
      </c>
      <c r="G4996" t="s">
        <v>294</v>
      </c>
    </row>
    <row r="4997" spans="1:7" x14ac:dyDescent="0.25">
      <c r="A4997" t="str">
        <f t="shared" si="333"/>
        <v>C508-1</v>
      </c>
      <c r="B4997" t="str">
        <f t="shared" si="334"/>
        <v>1.0V</v>
      </c>
      <c r="C4997" t="str">
        <f t="shared" si="335"/>
        <v>C508-1.0V</v>
      </c>
      <c r="D4997" t="str">
        <f t="shared" si="336"/>
        <v>C508-1</v>
      </c>
      <c r="E4997" t="s">
        <v>4579</v>
      </c>
      <c r="F4997">
        <v>1</v>
      </c>
      <c r="G4997" t="s">
        <v>306</v>
      </c>
    </row>
    <row r="4998" spans="1:7" x14ac:dyDescent="0.25">
      <c r="A4998" t="str">
        <f t="shared" ref="A4998:A5061" si="337">$E4998&amp;"-"&amp;$F4998</f>
        <v>C508-2</v>
      </c>
      <c r="B4998" t="str">
        <f t="shared" ref="B4998:B5061" si="338">IF(OR(E4998=$A$2,E4998=$B$2,E4998=$C$2,E4998=$D$2),"--",G4998)</f>
        <v>GND</v>
      </c>
      <c r="C4998" t="str">
        <f t="shared" ref="C4998:C5061" si="339">$E4998&amp;"-"&amp;$G4998</f>
        <v>C508-GND</v>
      </c>
      <c r="D4998" t="str">
        <f t="shared" ref="D4998:D5061" si="340">A4998</f>
        <v>C508-2</v>
      </c>
      <c r="E4998" t="s">
        <v>4579</v>
      </c>
      <c r="F4998">
        <v>2</v>
      </c>
      <c r="G4998" t="s">
        <v>294</v>
      </c>
    </row>
    <row r="4999" spans="1:7" x14ac:dyDescent="0.25">
      <c r="A4999" t="str">
        <f t="shared" si="337"/>
        <v>C509-1</v>
      </c>
      <c r="B4999" t="str">
        <f t="shared" si="338"/>
        <v>FPGA_VCC</v>
      </c>
      <c r="C4999" t="str">
        <f t="shared" si="339"/>
        <v>C509-FPGA_VCC</v>
      </c>
      <c r="D4999" t="str">
        <f t="shared" si="340"/>
        <v>C509-1</v>
      </c>
      <c r="E4999" t="s">
        <v>4580</v>
      </c>
      <c r="F4999">
        <v>1</v>
      </c>
      <c r="G4999" t="s">
        <v>1101</v>
      </c>
    </row>
    <row r="5000" spans="1:7" x14ac:dyDescent="0.25">
      <c r="A5000" t="str">
        <f t="shared" si="337"/>
        <v>C509-2</v>
      </c>
      <c r="B5000" t="str">
        <f t="shared" si="338"/>
        <v>GND</v>
      </c>
      <c r="C5000" t="str">
        <f t="shared" si="339"/>
        <v>C509-GND</v>
      </c>
      <c r="D5000" t="str">
        <f t="shared" si="340"/>
        <v>C509-2</v>
      </c>
      <c r="E5000" t="s">
        <v>4580</v>
      </c>
      <c r="F5000">
        <v>2</v>
      </c>
      <c r="G5000" t="s">
        <v>294</v>
      </c>
    </row>
    <row r="5001" spans="1:7" x14ac:dyDescent="0.25">
      <c r="A5001" t="str">
        <f t="shared" si="337"/>
        <v>C510-1</v>
      </c>
      <c r="B5001" t="str">
        <f t="shared" si="338"/>
        <v>1.1V_LPDDR4</v>
      </c>
      <c r="C5001" t="str">
        <f t="shared" si="339"/>
        <v>C510-1.1V_LPDDR4</v>
      </c>
      <c r="D5001" t="str">
        <f t="shared" si="340"/>
        <v>C510-1</v>
      </c>
      <c r="E5001" t="s">
        <v>4581</v>
      </c>
      <c r="F5001">
        <v>1</v>
      </c>
      <c r="G5001" t="s">
        <v>309</v>
      </c>
    </row>
    <row r="5002" spans="1:7" x14ac:dyDescent="0.25">
      <c r="A5002" t="str">
        <f t="shared" si="337"/>
        <v>C510-2</v>
      </c>
      <c r="B5002" t="str">
        <f t="shared" si="338"/>
        <v>GND</v>
      </c>
      <c r="C5002" t="str">
        <f t="shared" si="339"/>
        <v>C510-GND</v>
      </c>
      <c r="D5002" t="str">
        <f t="shared" si="340"/>
        <v>C510-2</v>
      </c>
      <c r="E5002" t="s">
        <v>4581</v>
      </c>
      <c r="F5002">
        <v>2</v>
      </c>
      <c r="G5002" t="s">
        <v>294</v>
      </c>
    </row>
    <row r="5003" spans="1:7" x14ac:dyDescent="0.25">
      <c r="A5003" t="str">
        <f t="shared" si="337"/>
        <v>C511-1</v>
      </c>
      <c r="B5003" t="str">
        <f t="shared" si="338"/>
        <v>1.1V_LPDDR4</v>
      </c>
      <c r="C5003" t="str">
        <f t="shared" si="339"/>
        <v>C511-1.1V_LPDDR4</v>
      </c>
      <c r="D5003" t="str">
        <f t="shared" si="340"/>
        <v>C511-1</v>
      </c>
      <c r="E5003" t="s">
        <v>4582</v>
      </c>
      <c r="F5003">
        <v>1</v>
      </c>
      <c r="G5003" t="s">
        <v>309</v>
      </c>
    </row>
    <row r="5004" spans="1:7" x14ac:dyDescent="0.25">
      <c r="A5004" t="str">
        <f t="shared" si="337"/>
        <v>C511-2</v>
      </c>
      <c r="B5004" t="str">
        <f t="shared" si="338"/>
        <v>GND</v>
      </c>
      <c r="C5004" t="str">
        <f t="shared" si="339"/>
        <v>C511-GND</v>
      </c>
      <c r="D5004" t="str">
        <f t="shared" si="340"/>
        <v>C511-2</v>
      </c>
      <c r="E5004" t="s">
        <v>4582</v>
      </c>
      <c r="F5004">
        <v>2</v>
      </c>
      <c r="G5004" t="s">
        <v>294</v>
      </c>
    </row>
    <row r="5005" spans="1:7" x14ac:dyDescent="0.25">
      <c r="A5005" t="str">
        <f t="shared" si="337"/>
        <v>C512-1</v>
      </c>
      <c r="B5005" t="str">
        <f t="shared" si="338"/>
        <v>1.1V_LPDDR4</v>
      </c>
      <c r="C5005" t="str">
        <f t="shared" si="339"/>
        <v>C512-1.1V_LPDDR4</v>
      </c>
      <c r="D5005" t="str">
        <f t="shared" si="340"/>
        <v>C512-1</v>
      </c>
      <c r="E5005" t="s">
        <v>4583</v>
      </c>
      <c r="F5005">
        <v>1</v>
      </c>
      <c r="G5005" t="s">
        <v>309</v>
      </c>
    </row>
    <row r="5006" spans="1:7" x14ac:dyDescent="0.25">
      <c r="A5006" t="str">
        <f t="shared" si="337"/>
        <v>C512-2</v>
      </c>
      <c r="B5006" t="str">
        <f t="shared" si="338"/>
        <v>GND</v>
      </c>
      <c r="C5006" t="str">
        <f t="shared" si="339"/>
        <v>C512-GND</v>
      </c>
      <c r="D5006" t="str">
        <f t="shared" si="340"/>
        <v>C512-2</v>
      </c>
      <c r="E5006" t="s">
        <v>4583</v>
      </c>
      <c r="F5006">
        <v>2</v>
      </c>
      <c r="G5006" t="s">
        <v>294</v>
      </c>
    </row>
    <row r="5007" spans="1:7" x14ac:dyDescent="0.25">
      <c r="A5007" t="str">
        <f t="shared" si="337"/>
        <v>C513-1</v>
      </c>
      <c r="B5007" t="str">
        <f t="shared" si="338"/>
        <v>FPGA_VCC</v>
      </c>
      <c r="C5007" t="str">
        <f t="shared" si="339"/>
        <v>C513-FPGA_VCC</v>
      </c>
      <c r="D5007" t="str">
        <f t="shared" si="340"/>
        <v>C513-1</v>
      </c>
      <c r="E5007" t="s">
        <v>4584</v>
      </c>
      <c r="F5007">
        <v>1</v>
      </c>
      <c r="G5007" t="s">
        <v>1101</v>
      </c>
    </row>
    <row r="5008" spans="1:7" x14ac:dyDescent="0.25">
      <c r="A5008" t="str">
        <f t="shared" si="337"/>
        <v>C513-2</v>
      </c>
      <c r="B5008" t="str">
        <f t="shared" si="338"/>
        <v>GND</v>
      </c>
      <c r="C5008" t="str">
        <f t="shared" si="339"/>
        <v>C513-GND</v>
      </c>
      <c r="D5008" t="str">
        <f t="shared" si="340"/>
        <v>C513-2</v>
      </c>
      <c r="E5008" t="s">
        <v>4584</v>
      </c>
      <c r="F5008">
        <v>2</v>
      </c>
      <c r="G5008" t="s">
        <v>294</v>
      </c>
    </row>
    <row r="5009" spans="1:7" x14ac:dyDescent="0.25">
      <c r="A5009" t="str">
        <f t="shared" si="337"/>
        <v>C514-1</v>
      </c>
      <c r="B5009" t="str">
        <f t="shared" si="338"/>
        <v>FPGA_VCC</v>
      </c>
      <c r="C5009" t="str">
        <f t="shared" si="339"/>
        <v>C514-FPGA_VCC</v>
      </c>
      <c r="D5009" t="str">
        <f t="shared" si="340"/>
        <v>C514-1</v>
      </c>
      <c r="E5009" t="s">
        <v>4585</v>
      </c>
      <c r="F5009">
        <v>1</v>
      </c>
      <c r="G5009" t="s">
        <v>1101</v>
      </c>
    </row>
    <row r="5010" spans="1:7" x14ac:dyDescent="0.25">
      <c r="A5010" t="str">
        <f t="shared" si="337"/>
        <v>C514-2</v>
      </c>
      <c r="B5010" t="str">
        <f t="shared" si="338"/>
        <v>GND</v>
      </c>
      <c r="C5010" t="str">
        <f t="shared" si="339"/>
        <v>C514-GND</v>
      </c>
      <c r="D5010" t="str">
        <f t="shared" si="340"/>
        <v>C514-2</v>
      </c>
      <c r="E5010" t="s">
        <v>4585</v>
      </c>
      <c r="F5010">
        <v>2</v>
      </c>
      <c r="G5010" t="s">
        <v>294</v>
      </c>
    </row>
    <row r="5011" spans="1:7" x14ac:dyDescent="0.25">
      <c r="A5011" t="str">
        <f t="shared" si="337"/>
        <v>C515-1</v>
      </c>
      <c r="B5011" t="str">
        <f t="shared" si="338"/>
        <v>FPGA_VCC</v>
      </c>
      <c r="C5011" t="str">
        <f t="shared" si="339"/>
        <v>C515-FPGA_VCC</v>
      </c>
      <c r="D5011" t="str">
        <f t="shared" si="340"/>
        <v>C515-1</v>
      </c>
      <c r="E5011" t="s">
        <v>4586</v>
      </c>
      <c r="F5011">
        <v>1</v>
      </c>
      <c r="G5011" t="s">
        <v>1101</v>
      </c>
    </row>
    <row r="5012" spans="1:7" x14ac:dyDescent="0.25">
      <c r="A5012" t="str">
        <f t="shared" si="337"/>
        <v>C515-2</v>
      </c>
      <c r="B5012" t="str">
        <f t="shared" si="338"/>
        <v>GND</v>
      </c>
      <c r="C5012" t="str">
        <f t="shared" si="339"/>
        <v>C515-GND</v>
      </c>
      <c r="D5012" t="str">
        <f t="shared" si="340"/>
        <v>C515-2</v>
      </c>
      <c r="E5012" t="s">
        <v>4586</v>
      </c>
      <c r="F5012">
        <v>2</v>
      </c>
      <c r="G5012" t="s">
        <v>294</v>
      </c>
    </row>
    <row r="5013" spans="1:7" x14ac:dyDescent="0.25">
      <c r="A5013" t="str">
        <f t="shared" si="337"/>
        <v>C516-1</v>
      </c>
      <c r="B5013" t="str">
        <f t="shared" si="338"/>
        <v>FPGA_VCC</v>
      </c>
      <c r="C5013" t="str">
        <f t="shared" si="339"/>
        <v>C516-FPGA_VCC</v>
      </c>
      <c r="D5013" t="str">
        <f t="shared" si="340"/>
        <v>C516-1</v>
      </c>
      <c r="E5013" t="s">
        <v>4587</v>
      </c>
      <c r="F5013">
        <v>1</v>
      </c>
      <c r="G5013" t="s">
        <v>1101</v>
      </c>
    </row>
    <row r="5014" spans="1:7" x14ac:dyDescent="0.25">
      <c r="A5014" t="str">
        <f t="shared" si="337"/>
        <v>C516-2</v>
      </c>
      <c r="B5014" t="str">
        <f t="shared" si="338"/>
        <v>GND</v>
      </c>
      <c r="C5014" t="str">
        <f t="shared" si="339"/>
        <v>C516-GND</v>
      </c>
      <c r="D5014" t="str">
        <f t="shared" si="340"/>
        <v>C516-2</v>
      </c>
      <c r="E5014" t="s">
        <v>4587</v>
      </c>
      <c r="F5014">
        <v>2</v>
      </c>
      <c r="G5014" t="s">
        <v>294</v>
      </c>
    </row>
    <row r="5015" spans="1:7" x14ac:dyDescent="0.25">
      <c r="A5015" t="str">
        <f t="shared" si="337"/>
        <v>C517-1</v>
      </c>
      <c r="B5015" t="str">
        <f t="shared" si="338"/>
        <v>FPGA_VCC</v>
      </c>
      <c r="C5015" t="str">
        <f t="shared" si="339"/>
        <v>C517-FPGA_VCC</v>
      </c>
      <c r="D5015" t="str">
        <f t="shared" si="340"/>
        <v>C517-1</v>
      </c>
      <c r="E5015" t="s">
        <v>4588</v>
      </c>
      <c r="F5015">
        <v>1</v>
      </c>
      <c r="G5015" t="s">
        <v>1101</v>
      </c>
    </row>
    <row r="5016" spans="1:7" x14ac:dyDescent="0.25">
      <c r="A5016" t="str">
        <f t="shared" si="337"/>
        <v>C517-2</v>
      </c>
      <c r="B5016" t="str">
        <f t="shared" si="338"/>
        <v>GND</v>
      </c>
      <c r="C5016" t="str">
        <f t="shared" si="339"/>
        <v>C517-GND</v>
      </c>
      <c r="D5016" t="str">
        <f t="shared" si="340"/>
        <v>C517-2</v>
      </c>
      <c r="E5016" t="s">
        <v>4588</v>
      </c>
      <c r="F5016">
        <v>2</v>
      </c>
      <c r="G5016" t="s">
        <v>294</v>
      </c>
    </row>
    <row r="5017" spans="1:7" x14ac:dyDescent="0.25">
      <c r="A5017" t="str">
        <f t="shared" si="337"/>
        <v>C518-1</v>
      </c>
      <c r="B5017" t="str">
        <f t="shared" si="338"/>
        <v>FPGA_VCC</v>
      </c>
      <c r="C5017" t="str">
        <f t="shared" si="339"/>
        <v>C518-FPGA_VCC</v>
      </c>
      <c r="D5017" t="str">
        <f t="shared" si="340"/>
        <v>C518-1</v>
      </c>
      <c r="E5017" t="s">
        <v>4589</v>
      </c>
      <c r="F5017">
        <v>1</v>
      </c>
      <c r="G5017" t="s">
        <v>1101</v>
      </c>
    </row>
    <row r="5018" spans="1:7" x14ac:dyDescent="0.25">
      <c r="A5018" t="str">
        <f t="shared" si="337"/>
        <v>C518-2</v>
      </c>
      <c r="B5018" t="str">
        <f t="shared" si="338"/>
        <v>GND</v>
      </c>
      <c r="C5018" t="str">
        <f t="shared" si="339"/>
        <v>C518-GND</v>
      </c>
      <c r="D5018" t="str">
        <f t="shared" si="340"/>
        <v>C518-2</v>
      </c>
      <c r="E5018" t="s">
        <v>4589</v>
      </c>
      <c r="F5018">
        <v>2</v>
      </c>
      <c r="G5018" t="s">
        <v>294</v>
      </c>
    </row>
    <row r="5019" spans="1:7" x14ac:dyDescent="0.25">
      <c r="A5019" t="str">
        <f t="shared" si="337"/>
        <v>C519-1</v>
      </c>
      <c r="B5019" t="str">
        <f t="shared" si="338"/>
        <v>FPGA_VCC</v>
      </c>
      <c r="C5019" t="str">
        <f t="shared" si="339"/>
        <v>C519-FPGA_VCC</v>
      </c>
      <c r="D5019" t="str">
        <f t="shared" si="340"/>
        <v>C519-1</v>
      </c>
      <c r="E5019" t="s">
        <v>4590</v>
      </c>
      <c r="F5019">
        <v>1</v>
      </c>
      <c r="G5019" t="s">
        <v>1101</v>
      </c>
    </row>
    <row r="5020" spans="1:7" x14ac:dyDescent="0.25">
      <c r="A5020" t="str">
        <f t="shared" si="337"/>
        <v>C519-2</v>
      </c>
      <c r="B5020" t="str">
        <f t="shared" si="338"/>
        <v>GND</v>
      </c>
      <c r="C5020" t="str">
        <f t="shared" si="339"/>
        <v>C519-GND</v>
      </c>
      <c r="D5020" t="str">
        <f t="shared" si="340"/>
        <v>C519-2</v>
      </c>
      <c r="E5020" t="s">
        <v>4590</v>
      </c>
      <c r="F5020">
        <v>2</v>
      </c>
      <c r="G5020" t="s">
        <v>294</v>
      </c>
    </row>
    <row r="5021" spans="1:7" x14ac:dyDescent="0.25">
      <c r="A5021" t="str">
        <f t="shared" si="337"/>
        <v>C520-1</v>
      </c>
      <c r="B5021" t="str">
        <f t="shared" si="338"/>
        <v>VCCR_CORE</v>
      </c>
      <c r="C5021" t="str">
        <f t="shared" si="339"/>
        <v>C520-VCCR_CORE</v>
      </c>
      <c r="D5021" t="str">
        <f t="shared" si="340"/>
        <v>C520-1</v>
      </c>
      <c r="E5021" t="s">
        <v>4591</v>
      </c>
      <c r="F5021">
        <v>1</v>
      </c>
      <c r="G5021" t="s">
        <v>2228</v>
      </c>
    </row>
    <row r="5022" spans="1:7" x14ac:dyDescent="0.25">
      <c r="A5022" t="str">
        <f t="shared" si="337"/>
        <v>C520-2</v>
      </c>
      <c r="B5022" t="str">
        <f t="shared" si="338"/>
        <v>GND</v>
      </c>
      <c r="C5022" t="str">
        <f t="shared" si="339"/>
        <v>C520-GND</v>
      </c>
      <c r="D5022" t="str">
        <f t="shared" si="340"/>
        <v>C520-2</v>
      </c>
      <c r="E5022" t="s">
        <v>4591</v>
      </c>
      <c r="F5022">
        <v>2</v>
      </c>
      <c r="G5022" t="s">
        <v>294</v>
      </c>
    </row>
    <row r="5023" spans="1:7" x14ac:dyDescent="0.25">
      <c r="A5023" t="str">
        <f t="shared" si="337"/>
        <v>C521-1</v>
      </c>
      <c r="B5023" t="str">
        <f t="shared" si="338"/>
        <v>FPGA_VCC</v>
      </c>
      <c r="C5023" t="str">
        <f t="shared" si="339"/>
        <v>C521-FPGA_VCC</v>
      </c>
      <c r="D5023" t="str">
        <f t="shared" si="340"/>
        <v>C521-1</v>
      </c>
      <c r="E5023" t="s">
        <v>4592</v>
      </c>
      <c r="F5023">
        <v>1</v>
      </c>
      <c r="G5023" t="s">
        <v>1101</v>
      </c>
    </row>
    <row r="5024" spans="1:7" x14ac:dyDescent="0.25">
      <c r="A5024" t="str">
        <f t="shared" si="337"/>
        <v>C521-2</v>
      </c>
      <c r="B5024" t="str">
        <f t="shared" si="338"/>
        <v>GND</v>
      </c>
      <c r="C5024" t="str">
        <f t="shared" si="339"/>
        <v>C521-GND</v>
      </c>
      <c r="D5024" t="str">
        <f t="shared" si="340"/>
        <v>C521-2</v>
      </c>
      <c r="E5024" t="s">
        <v>4592</v>
      </c>
      <c r="F5024">
        <v>2</v>
      </c>
      <c r="G5024" t="s">
        <v>294</v>
      </c>
    </row>
    <row r="5025" spans="1:7" x14ac:dyDescent="0.25">
      <c r="A5025" t="str">
        <f t="shared" si="337"/>
        <v>C522-1</v>
      </c>
      <c r="B5025" t="str">
        <f t="shared" si="338"/>
        <v>FPGA_VCC</v>
      </c>
      <c r="C5025" t="str">
        <f t="shared" si="339"/>
        <v>C522-FPGA_VCC</v>
      </c>
      <c r="D5025" t="str">
        <f t="shared" si="340"/>
        <v>C522-1</v>
      </c>
      <c r="E5025" t="s">
        <v>4593</v>
      </c>
      <c r="F5025">
        <v>1</v>
      </c>
      <c r="G5025" t="s">
        <v>1101</v>
      </c>
    </row>
    <row r="5026" spans="1:7" x14ac:dyDescent="0.25">
      <c r="A5026" t="str">
        <f t="shared" si="337"/>
        <v>C522-2</v>
      </c>
      <c r="B5026" t="str">
        <f t="shared" si="338"/>
        <v>GND</v>
      </c>
      <c r="C5026" t="str">
        <f t="shared" si="339"/>
        <v>C522-GND</v>
      </c>
      <c r="D5026" t="str">
        <f t="shared" si="340"/>
        <v>C522-2</v>
      </c>
      <c r="E5026" t="s">
        <v>4593</v>
      </c>
      <c r="F5026">
        <v>2</v>
      </c>
      <c r="G5026" t="s">
        <v>294</v>
      </c>
    </row>
    <row r="5027" spans="1:7" x14ac:dyDescent="0.25">
      <c r="A5027" t="str">
        <f t="shared" si="337"/>
        <v>C523-1</v>
      </c>
      <c r="B5027" t="str">
        <f t="shared" si="338"/>
        <v>FPGA_VCC</v>
      </c>
      <c r="C5027" t="str">
        <f t="shared" si="339"/>
        <v>C523-FPGA_VCC</v>
      </c>
      <c r="D5027" t="str">
        <f t="shared" si="340"/>
        <v>C523-1</v>
      </c>
      <c r="E5027" t="s">
        <v>4594</v>
      </c>
      <c r="F5027">
        <v>1</v>
      </c>
      <c r="G5027" t="s">
        <v>1101</v>
      </c>
    </row>
    <row r="5028" spans="1:7" x14ac:dyDescent="0.25">
      <c r="A5028" t="str">
        <f t="shared" si="337"/>
        <v>C523-2</v>
      </c>
      <c r="B5028" t="str">
        <f t="shared" si="338"/>
        <v>GND</v>
      </c>
      <c r="C5028" t="str">
        <f t="shared" si="339"/>
        <v>C523-GND</v>
      </c>
      <c r="D5028" t="str">
        <f t="shared" si="340"/>
        <v>C523-2</v>
      </c>
      <c r="E5028" t="s">
        <v>4594</v>
      </c>
      <c r="F5028">
        <v>2</v>
      </c>
      <c r="G5028" t="s">
        <v>294</v>
      </c>
    </row>
    <row r="5029" spans="1:7" x14ac:dyDescent="0.25">
      <c r="A5029" t="str">
        <f t="shared" si="337"/>
        <v>C524-1</v>
      </c>
      <c r="B5029" t="str">
        <f t="shared" si="338"/>
        <v>VIO_CRUVI</v>
      </c>
      <c r="C5029" t="str">
        <f t="shared" si="339"/>
        <v>C524-VIO_CRUVI</v>
      </c>
      <c r="D5029" t="str">
        <f t="shared" si="340"/>
        <v>C524-1</v>
      </c>
      <c r="E5029" t="s">
        <v>4595</v>
      </c>
      <c r="F5029">
        <v>1</v>
      </c>
      <c r="G5029" t="s">
        <v>1877</v>
      </c>
    </row>
    <row r="5030" spans="1:7" x14ac:dyDescent="0.25">
      <c r="A5030" t="str">
        <f t="shared" si="337"/>
        <v>C524-2</v>
      </c>
      <c r="B5030" t="str">
        <f t="shared" si="338"/>
        <v>GND</v>
      </c>
      <c r="C5030" t="str">
        <f t="shared" si="339"/>
        <v>C524-GND</v>
      </c>
      <c r="D5030" t="str">
        <f t="shared" si="340"/>
        <v>C524-2</v>
      </c>
      <c r="E5030" t="s">
        <v>4595</v>
      </c>
      <c r="F5030">
        <v>2</v>
      </c>
      <c r="G5030" t="s">
        <v>294</v>
      </c>
    </row>
    <row r="5031" spans="1:7" x14ac:dyDescent="0.25">
      <c r="A5031" t="str">
        <f t="shared" si="337"/>
        <v>C525-1</v>
      </c>
      <c r="B5031" t="str">
        <f t="shared" si="338"/>
        <v>VIO_CRUVI</v>
      </c>
      <c r="C5031" t="str">
        <f t="shared" si="339"/>
        <v>C525-VIO_CRUVI</v>
      </c>
      <c r="D5031" t="str">
        <f t="shared" si="340"/>
        <v>C525-1</v>
      </c>
      <c r="E5031" t="s">
        <v>4596</v>
      </c>
      <c r="F5031">
        <v>1</v>
      </c>
      <c r="G5031" t="s">
        <v>1877</v>
      </c>
    </row>
    <row r="5032" spans="1:7" x14ac:dyDescent="0.25">
      <c r="A5032" t="str">
        <f t="shared" si="337"/>
        <v>C525-2</v>
      </c>
      <c r="B5032" t="str">
        <f t="shared" si="338"/>
        <v>GND</v>
      </c>
      <c r="C5032" t="str">
        <f t="shared" si="339"/>
        <v>C525-GND</v>
      </c>
      <c r="D5032" t="str">
        <f t="shared" si="340"/>
        <v>C525-2</v>
      </c>
      <c r="E5032" t="s">
        <v>4596</v>
      </c>
      <c r="F5032">
        <v>2</v>
      </c>
      <c r="G5032" t="s">
        <v>294</v>
      </c>
    </row>
    <row r="5033" spans="1:7" x14ac:dyDescent="0.25">
      <c r="A5033" t="str">
        <f t="shared" si="337"/>
        <v>C526-1</v>
      </c>
      <c r="B5033" t="str">
        <f t="shared" si="338"/>
        <v>VIO_CRUVI</v>
      </c>
      <c r="C5033" t="str">
        <f t="shared" si="339"/>
        <v>C526-VIO_CRUVI</v>
      </c>
      <c r="D5033" t="str">
        <f t="shared" si="340"/>
        <v>C526-1</v>
      </c>
      <c r="E5033" t="s">
        <v>4597</v>
      </c>
      <c r="F5033">
        <v>1</v>
      </c>
      <c r="G5033" t="s">
        <v>1877</v>
      </c>
    </row>
    <row r="5034" spans="1:7" x14ac:dyDescent="0.25">
      <c r="A5034" t="str">
        <f t="shared" si="337"/>
        <v>C526-2</v>
      </c>
      <c r="B5034" t="str">
        <f t="shared" si="338"/>
        <v>GND</v>
      </c>
      <c r="C5034" t="str">
        <f t="shared" si="339"/>
        <v>C526-GND</v>
      </c>
      <c r="D5034" t="str">
        <f t="shared" si="340"/>
        <v>C526-2</v>
      </c>
      <c r="E5034" t="s">
        <v>4597</v>
      </c>
      <c r="F5034">
        <v>2</v>
      </c>
      <c r="G5034" t="s">
        <v>294</v>
      </c>
    </row>
    <row r="5035" spans="1:7" x14ac:dyDescent="0.25">
      <c r="A5035" t="str">
        <f t="shared" si="337"/>
        <v>C527-1</v>
      </c>
      <c r="B5035" t="str">
        <f t="shared" si="338"/>
        <v>1.8V</v>
      </c>
      <c r="C5035" t="str">
        <f t="shared" si="339"/>
        <v>C527-1.8V</v>
      </c>
      <c r="D5035" t="str">
        <f t="shared" si="340"/>
        <v>C527-1</v>
      </c>
      <c r="E5035" t="s">
        <v>4598</v>
      </c>
      <c r="F5035">
        <v>1</v>
      </c>
      <c r="G5035" t="s">
        <v>317</v>
      </c>
    </row>
    <row r="5036" spans="1:7" x14ac:dyDescent="0.25">
      <c r="A5036" t="str">
        <f t="shared" si="337"/>
        <v>C527-2</v>
      </c>
      <c r="B5036" t="str">
        <f t="shared" si="338"/>
        <v>GND</v>
      </c>
      <c r="C5036" t="str">
        <f t="shared" si="339"/>
        <v>C527-GND</v>
      </c>
      <c r="D5036" t="str">
        <f t="shared" si="340"/>
        <v>C527-2</v>
      </c>
      <c r="E5036" t="s">
        <v>4598</v>
      </c>
      <c r="F5036">
        <v>2</v>
      </c>
      <c r="G5036" t="s">
        <v>294</v>
      </c>
    </row>
    <row r="5037" spans="1:7" x14ac:dyDescent="0.25">
      <c r="A5037" t="str">
        <f t="shared" si="337"/>
        <v>C528-1</v>
      </c>
      <c r="B5037" t="str">
        <f t="shared" si="338"/>
        <v>1.8V</v>
      </c>
      <c r="C5037" t="str">
        <f t="shared" si="339"/>
        <v>C528-1.8V</v>
      </c>
      <c r="D5037" t="str">
        <f t="shared" si="340"/>
        <v>C528-1</v>
      </c>
      <c r="E5037" t="s">
        <v>4599</v>
      </c>
      <c r="F5037">
        <v>1</v>
      </c>
      <c r="G5037" t="s">
        <v>317</v>
      </c>
    </row>
    <row r="5038" spans="1:7" x14ac:dyDescent="0.25">
      <c r="A5038" t="str">
        <f t="shared" si="337"/>
        <v>C528-2</v>
      </c>
      <c r="B5038" t="str">
        <f t="shared" si="338"/>
        <v>GND</v>
      </c>
      <c r="C5038" t="str">
        <f t="shared" si="339"/>
        <v>C528-GND</v>
      </c>
      <c r="D5038" t="str">
        <f t="shared" si="340"/>
        <v>C528-2</v>
      </c>
      <c r="E5038" t="s">
        <v>4599</v>
      </c>
      <c r="F5038">
        <v>2</v>
      </c>
      <c r="G5038" t="s">
        <v>294</v>
      </c>
    </row>
    <row r="5039" spans="1:7" x14ac:dyDescent="0.25">
      <c r="A5039" t="str">
        <f t="shared" si="337"/>
        <v>C529-1</v>
      </c>
      <c r="B5039" t="str">
        <f t="shared" si="338"/>
        <v>1.8V</v>
      </c>
      <c r="C5039" t="str">
        <f t="shared" si="339"/>
        <v>C529-1.8V</v>
      </c>
      <c r="D5039" t="str">
        <f t="shared" si="340"/>
        <v>C529-1</v>
      </c>
      <c r="E5039" t="s">
        <v>4600</v>
      </c>
      <c r="F5039">
        <v>1</v>
      </c>
      <c r="G5039" t="s">
        <v>317</v>
      </c>
    </row>
    <row r="5040" spans="1:7" x14ac:dyDescent="0.25">
      <c r="A5040" t="str">
        <f t="shared" si="337"/>
        <v>C529-2</v>
      </c>
      <c r="B5040" t="str">
        <f t="shared" si="338"/>
        <v>GND</v>
      </c>
      <c r="C5040" t="str">
        <f t="shared" si="339"/>
        <v>C529-GND</v>
      </c>
      <c r="D5040" t="str">
        <f t="shared" si="340"/>
        <v>C529-2</v>
      </c>
      <c r="E5040" t="s">
        <v>4600</v>
      </c>
      <c r="F5040">
        <v>2</v>
      </c>
      <c r="G5040" t="s">
        <v>294</v>
      </c>
    </row>
    <row r="5041" spans="1:7" x14ac:dyDescent="0.25">
      <c r="A5041" t="str">
        <f t="shared" si="337"/>
        <v>C530-1</v>
      </c>
      <c r="B5041" t="str">
        <f t="shared" si="338"/>
        <v>1.8V</v>
      </c>
      <c r="C5041" t="str">
        <f t="shared" si="339"/>
        <v>C530-1.8V</v>
      </c>
      <c r="D5041" t="str">
        <f t="shared" si="340"/>
        <v>C530-1</v>
      </c>
      <c r="E5041" t="s">
        <v>4601</v>
      </c>
      <c r="F5041">
        <v>1</v>
      </c>
      <c r="G5041" t="s">
        <v>317</v>
      </c>
    </row>
    <row r="5042" spans="1:7" x14ac:dyDescent="0.25">
      <c r="A5042" t="str">
        <f t="shared" si="337"/>
        <v>C530-2</v>
      </c>
      <c r="B5042" t="str">
        <f t="shared" si="338"/>
        <v>GND</v>
      </c>
      <c r="C5042" t="str">
        <f t="shared" si="339"/>
        <v>C530-GND</v>
      </c>
      <c r="D5042" t="str">
        <f t="shared" si="340"/>
        <v>C530-2</v>
      </c>
      <c r="E5042" t="s">
        <v>4601</v>
      </c>
      <c r="F5042">
        <v>2</v>
      </c>
      <c r="G5042" t="s">
        <v>294</v>
      </c>
    </row>
    <row r="5043" spans="1:7" x14ac:dyDescent="0.25">
      <c r="A5043" t="str">
        <f t="shared" si="337"/>
        <v>C531-1</v>
      </c>
      <c r="B5043" t="str">
        <f t="shared" si="338"/>
        <v>0.8V</v>
      </c>
      <c r="C5043" t="str">
        <f t="shared" si="339"/>
        <v>C531-0.8V</v>
      </c>
      <c r="D5043" t="str">
        <f t="shared" si="340"/>
        <v>C531-1</v>
      </c>
      <c r="E5043" t="s">
        <v>4602</v>
      </c>
      <c r="F5043">
        <v>1</v>
      </c>
      <c r="G5043" t="s">
        <v>295</v>
      </c>
    </row>
    <row r="5044" spans="1:7" x14ac:dyDescent="0.25">
      <c r="A5044" t="str">
        <f t="shared" si="337"/>
        <v>C531-2</v>
      </c>
      <c r="B5044" t="str">
        <f t="shared" si="338"/>
        <v>GND</v>
      </c>
      <c r="C5044" t="str">
        <f t="shared" si="339"/>
        <v>C531-GND</v>
      </c>
      <c r="D5044" t="str">
        <f t="shared" si="340"/>
        <v>C531-2</v>
      </c>
      <c r="E5044" t="s">
        <v>4602</v>
      </c>
      <c r="F5044">
        <v>2</v>
      </c>
      <c r="G5044" t="s">
        <v>294</v>
      </c>
    </row>
    <row r="5045" spans="1:7" x14ac:dyDescent="0.25">
      <c r="A5045" t="str">
        <f t="shared" si="337"/>
        <v>C532-1</v>
      </c>
      <c r="B5045" t="str">
        <f t="shared" si="338"/>
        <v>0.8V</v>
      </c>
      <c r="C5045" t="str">
        <f t="shared" si="339"/>
        <v>C532-0.8V</v>
      </c>
      <c r="D5045" t="str">
        <f t="shared" si="340"/>
        <v>C532-1</v>
      </c>
      <c r="E5045" t="s">
        <v>4603</v>
      </c>
      <c r="F5045">
        <v>1</v>
      </c>
      <c r="G5045" t="s">
        <v>295</v>
      </c>
    </row>
    <row r="5046" spans="1:7" x14ac:dyDescent="0.25">
      <c r="A5046" t="str">
        <f t="shared" si="337"/>
        <v>C532-2</v>
      </c>
      <c r="B5046" t="str">
        <f t="shared" si="338"/>
        <v>GND</v>
      </c>
      <c r="C5046" t="str">
        <f t="shared" si="339"/>
        <v>C532-GND</v>
      </c>
      <c r="D5046" t="str">
        <f t="shared" si="340"/>
        <v>C532-2</v>
      </c>
      <c r="E5046" t="s">
        <v>4603</v>
      </c>
      <c r="F5046">
        <v>2</v>
      </c>
      <c r="G5046" t="s">
        <v>294</v>
      </c>
    </row>
    <row r="5047" spans="1:7" x14ac:dyDescent="0.25">
      <c r="A5047" t="str">
        <f t="shared" si="337"/>
        <v>C533-1</v>
      </c>
      <c r="B5047" t="str">
        <f t="shared" si="338"/>
        <v>FPGA_VCC</v>
      </c>
      <c r="C5047" t="str">
        <f t="shared" si="339"/>
        <v>C533-FPGA_VCC</v>
      </c>
      <c r="D5047" t="str">
        <f t="shared" si="340"/>
        <v>C533-1</v>
      </c>
      <c r="E5047" t="s">
        <v>4604</v>
      </c>
      <c r="F5047">
        <v>1</v>
      </c>
      <c r="G5047" t="s">
        <v>1101</v>
      </c>
    </row>
    <row r="5048" spans="1:7" x14ac:dyDescent="0.25">
      <c r="A5048" t="str">
        <f t="shared" si="337"/>
        <v>C533-2</v>
      </c>
      <c r="B5048" t="str">
        <f t="shared" si="338"/>
        <v>GND</v>
      </c>
      <c r="C5048" t="str">
        <f t="shared" si="339"/>
        <v>C533-GND</v>
      </c>
      <c r="D5048" t="str">
        <f t="shared" si="340"/>
        <v>C533-2</v>
      </c>
      <c r="E5048" t="s">
        <v>4604</v>
      </c>
      <c r="F5048">
        <v>2</v>
      </c>
      <c r="G5048" t="s">
        <v>294</v>
      </c>
    </row>
    <row r="5049" spans="1:7" x14ac:dyDescent="0.25">
      <c r="A5049" t="str">
        <f t="shared" si="337"/>
        <v>C534-1</v>
      </c>
      <c r="B5049" t="str">
        <f t="shared" si="338"/>
        <v>FPGA_VCC</v>
      </c>
      <c r="C5049" t="str">
        <f t="shared" si="339"/>
        <v>C534-FPGA_VCC</v>
      </c>
      <c r="D5049" t="str">
        <f t="shared" si="340"/>
        <v>C534-1</v>
      </c>
      <c r="E5049" t="s">
        <v>4605</v>
      </c>
      <c r="F5049">
        <v>1</v>
      </c>
      <c r="G5049" t="s">
        <v>1101</v>
      </c>
    </row>
    <row r="5050" spans="1:7" x14ac:dyDescent="0.25">
      <c r="A5050" t="str">
        <f t="shared" si="337"/>
        <v>C534-2</v>
      </c>
      <c r="B5050" t="str">
        <f t="shared" si="338"/>
        <v>GND</v>
      </c>
      <c r="C5050" t="str">
        <f t="shared" si="339"/>
        <v>C534-GND</v>
      </c>
      <c r="D5050" t="str">
        <f t="shared" si="340"/>
        <v>C534-2</v>
      </c>
      <c r="E5050" t="s">
        <v>4605</v>
      </c>
      <c r="F5050">
        <v>2</v>
      </c>
      <c r="G5050" t="s">
        <v>294</v>
      </c>
    </row>
    <row r="5051" spans="1:7" x14ac:dyDescent="0.25">
      <c r="A5051" t="str">
        <f t="shared" si="337"/>
        <v>C535-1</v>
      </c>
      <c r="B5051" t="str">
        <f t="shared" si="338"/>
        <v>FPGA_VCC</v>
      </c>
      <c r="C5051" t="str">
        <f t="shared" si="339"/>
        <v>C535-FPGA_VCC</v>
      </c>
      <c r="D5051" t="str">
        <f t="shared" si="340"/>
        <v>C535-1</v>
      </c>
      <c r="E5051" t="s">
        <v>4606</v>
      </c>
      <c r="F5051">
        <v>1</v>
      </c>
      <c r="G5051" t="s">
        <v>1101</v>
      </c>
    </row>
    <row r="5052" spans="1:7" x14ac:dyDescent="0.25">
      <c r="A5052" t="str">
        <f t="shared" si="337"/>
        <v>C535-2</v>
      </c>
      <c r="B5052" t="str">
        <f t="shared" si="338"/>
        <v>GND</v>
      </c>
      <c r="C5052" t="str">
        <f t="shared" si="339"/>
        <v>C535-GND</v>
      </c>
      <c r="D5052" t="str">
        <f t="shared" si="340"/>
        <v>C535-2</v>
      </c>
      <c r="E5052" t="s">
        <v>4606</v>
      </c>
      <c r="F5052">
        <v>2</v>
      </c>
      <c r="G5052" t="s">
        <v>294</v>
      </c>
    </row>
    <row r="5053" spans="1:7" x14ac:dyDescent="0.25">
      <c r="A5053" t="str">
        <f t="shared" si="337"/>
        <v>C536-1</v>
      </c>
      <c r="B5053" t="str">
        <f t="shared" si="338"/>
        <v>VIO_CRUVI</v>
      </c>
      <c r="C5053" t="str">
        <f t="shared" si="339"/>
        <v>C536-VIO_CRUVI</v>
      </c>
      <c r="D5053" t="str">
        <f t="shared" si="340"/>
        <v>C536-1</v>
      </c>
      <c r="E5053" t="s">
        <v>4607</v>
      </c>
      <c r="F5053">
        <v>1</v>
      </c>
      <c r="G5053" t="s">
        <v>1877</v>
      </c>
    </row>
    <row r="5054" spans="1:7" x14ac:dyDescent="0.25">
      <c r="A5054" t="str">
        <f t="shared" si="337"/>
        <v>C536-2</v>
      </c>
      <c r="B5054" t="str">
        <f t="shared" si="338"/>
        <v>GND</v>
      </c>
      <c r="C5054" t="str">
        <f t="shared" si="339"/>
        <v>C536-GND</v>
      </c>
      <c r="D5054" t="str">
        <f t="shared" si="340"/>
        <v>C536-2</v>
      </c>
      <c r="E5054" t="s">
        <v>4607</v>
      </c>
      <c r="F5054">
        <v>2</v>
      </c>
      <c r="G5054" t="s">
        <v>294</v>
      </c>
    </row>
    <row r="5055" spans="1:7" x14ac:dyDescent="0.25">
      <c r="A5055" t="str">
        <f t="shared" si="337"/>
        <v>C537-1</v>
      </c>
      <c r="B5055" t="str">
        <f t="shared" si="338"/>
        <v>VIO_CRUVI</v>
      </c>
      <c r="C5055" t="str">
        <f t="shared" si="339"/>
        <v>C537-VIO_CRUVI</v>
      </c>
      <c r="D5055" t="str">
        <f t="shared" si="340"/>
        <v>C537-1</v>
      </c>
      <c r="E5055" t="s">
        <v>4608</v>
      </c>
      <c r="F5055">
        <v>1</v>
      </c>
      <c r="G5055" t="s">
        <v>1877</v>
      </c>
    </row>
    <row r="5056" spans="1:7" x14ac:dyDescent="0.25">
      <c r="A5056" t="str">
        <f t="shared" si="337"/>
        <v>C537-2</v>
      </c>
      <c r="B5056" t="str">
        <f t="shared" si="338"/>
        <v>GND</v>
      </c>
      <c r="C5056" t="str">
        <f t="shared" si="339"/>
        <v>C537-GND</v>
      </c>
      <c r="D5056" t="str">
        <f t="shared" si="340"/>
        <v>C537-2</v>
      </c>
      <c r="E5056" t="s">
        <v>4608</v>
      </c>
      <c r="F5056">
        <v>2</v>
      </c>
      <c r="G5056" t="s">
        <v>294</v>
      </c>
    </row>
    <row r="5057" spans="1:7" x14ac:dyDescent="0.25">
      <c r="A5057" t="str">
        <f t="shared" si="337"/>
        <v>C538-1</v>
      </c>
      <c r="B5057" t="str">
        <f t="shared" si="338"/>
        <v>VIO_CRUVI</v>
      </c>
      <c r="C5057" t="str">
        <f t="shared" si="339"/>
        <v>C538-VIO_CRUVI</v>
      </c>
      <c r="D5057" t="str">
        <f t="shared" si="340"/>
        <v>C538-1</v>
      </c>
      <c r="E5057" t="s">
        <v>4609</v>
      </c>
      <c r="F5057">
        <v>1</v>
      </c>
      <c r="G5057" t="s">
        <v>1877</v>
      </c>
    </row>
    <row r="5058" spans="1:7" x14ac:dyDescent="0.25">
      <c r="A5058" t="str">
        <f t="shared" si="337"/>
        <v>C538-2</v>
      </c>
      <c r="B5058" t="str">
        <f t="shared" si="338"/>
        <v>GND</v>
      </c>
      <c r="C5058" t="str">
        <f t="shared" si="339"/>
        <v>C538-GND</v>
      </c>
      <c r="D5058" t="str">
        <f t="shared" si="340"/>
        <v>C538-2</v>
      </c>
      <c r="E5058" t="s">
        <v>4609</v>
      </c>
      <c r="F5058">
        <v>2</v>
      </c>
      <c r="G5058" t="s">
        <v>294</v>
      </c>
    </row>
    <row r="5059" spans="1:7" x14ac:dyDescent="0.25">
      <c r="A5059" t="str">
        <f t="shared" si="337"/>
        <v>C539-1</v>
      </c>
      <c r="B5059" t="str">
        <f t="shared" si="338"/>
        <v>1.8V</v>
      </c>
      <c r="C5059" t="str">
        <f t="shared" si="339"/>
        <v>C539-1.8V</v>
      </c>
      <c r="D5059" t="str">
        <f t="shared" si="340"/>
        <v>C539-1</v>
      </c>
      <c r="E5059" t="s">
        <v>4610</v>
      </c>
      <c r="F5059">
        <v>1</v>
      </c>
      <c r="G5059" t="s">
        <v>317</v>
      </c>
    </row>
    <row r="5060" spans="1:7" x14ac:dyDescent="0.25">
      <c r="A5060" t="str">
        <f t="shared" si="337"/>
        <v>C539-2</v>
      </c>
      <c r="B5060" t="str">
        <f t="shared" si="338"/>
        <v>GND</v>
      </c>
      <c r="C5060" t="str">
        <f t="shared" si="339"/>
        <v>C539-GND</v>
      </c>
      <c r="D5060" t="str">
        <f t="shared" si="340"/>
        <v>C539-2</v>
      </c>
      <c r="E5060" t="s">
        <v>4610</v>
      </c>
      <c r="F5060">
        <v>2</v>
      </c>
      <c r="G5060" t="s">
        <v>294</v>
      </c>
    </row>
    <row r="5061" spans="1:7" x14ac:dyDescent="0.25">
      <c r="A5061" t="str">
        <f t="shared" si="337"/>
        <v>C540-1</v>
      </c>
      <c r="B5061" t="str">
        <f t="shared" si="338"/>
        <v>1.8V</v>
      </c>
      <c r="C5061" t="str">
        <f t="shared" si="339"/>
        <v>C540-1.8V</v>
      </c>
      <c r="D5061" t="str">
        <f t="shared" si="340"/>
        <v>C540-1</v>
      </c>
      <c r="E5061" t="s">
        <v>4611</v>
      </c>
      <c r="F5061">
        <v>1</v>
      </c>
      <c r="G5061" t="s">
        <v>317</v>
      </c>
    </row>
    <row r="5062" spans="1:7" x14ac:dyDescent="0.25">
      <c r="A5062" t="str">
        <f t="shared" ref="A5062:A5125" si="341">$E5062&amp;"-"&amp;$F5062</f>
        <v>C540-2</v>
      </c>
      <c r="B5062" t="str">
        <f t="shared" ref="B5062:B5125" si="342">IF(OR(E5062=$A$2,E5062=$B$2,E5062=$C$2,E5062=$D$2),"--",G5062)</f>
        <v>GND</v>
      </c>
      <c r="C5062" t="str">
        <f t="shared" ref="C5062:C5125" si="343">$E5062&amp;"-"&amp;$G5062</f>
        <v>C540-GND</v>
      </c>
      <c r="D5062" t="str">
        <f t="shared" ref="D5062:D5125" si="344">A5062</f>
        <v>C540-2</v>
      </c>
      <c r="E5062" t="s">
        <v>4611</v>
      </c>
      <c r="F5062">
        <v>2</v>
      </c>
      <c r="G5062" t="s">
        <v>294</v>
      </c>
    </row>
    <row r="5063" spans="1:7" x14ac:dyDescent="0.25">
      <c r="A5063" t="str">
        <f t="shared" si="341"/>
        <v>C541-1</v>
      </c>
      <c r="B5063" t="str">
        <f t="shared" si="342"/>
        <v>0.8V</v>
      </c>
      <c r="C5063" t="str">
        <f t="shared" si="343"/>
        <v>C541-0.8V</v>
      </c>
      <c r="D5063" t="str">
        <f t="shared" si="344"/>
        <v>C541-1</v>
      </c>
      <c r="E5063" t="s">
        <v>4612</v>
      </c>
      <c r="F5063">
        <v>1</v>
      </c>
      <c r="G5063" t="s">
        <v>295</v>
      </c>
    </row>
    <row r="5064" spans="1:7" x14ac:dyDescent="0.25">
      <c r="A5064" t="str">
        <f t="shared" si="341"/>
        <v>C541-2</v>
      </c>
      <c r="B5064" t="str">
        <f t="shared" si="342"/>
        <v>GND</v>
      </c>
      <c r="C5064" t="str">
        <f t="shared" si="343"/>
        <v>C541-GND</v>
      </c>
      <c r="D5064" t="str">
        <f t="shared" si="344"/>
        <v>C541-2</v>
      </c>
      <c r="E5064" t="s">
        <v>4612</v>
      </c>
      <c r="F5064">
        <v>2</v>
      </c>
      <c r="G5064" t="s">
        <v>294</v>
      </c>
    </row>
    <row r="5065" spans="1:7" x14ac:dyDescent="0.25">
      <c r="A5065" t="str">
        <f t="shared" si="341"/>
        <v>C542-1</v>
      </c>
      <c r="B5065" t="str">
        <f t="shared" si="342"/>
        <v>0.8V</v>
      </c>
      <c r="C5065" t="str">
        <f t="shared" si="343"/>
        <v>C542-0.8V</v>
      </c>
      <c r="D5065" t="str">
        <f t="shared" si="344"/>
        <v>C542-1</v>
      </c>
      <c r="E5065" t="s">
        <v>4613</v>
      </c>
      <c r="F5065">
        <v>1</v>
      </c>
      <c r="G5065" t="s">
        <v>295</v>
      </c>
    </row>
    <row r="5066" spans="1:7" x14ac:dyDescent="0.25">
      <c r="A5066" t="str">
        <f t="shared" si="341"/>
        <v>C542-2</v>
      </c>
      <c r="B5066" t="str">
        <f t="shared" si="342"/>
        <v>GND</v>
      </c>
      <c r="C5066" t="str">
        <f t="shared" si="343"/>
        <v>C542-GND</v>
      </c>
      <c r="D5066" t="str">
        <f t="shared" si="344"/>
        <v>C542-2</v>
      </c>
      <c r="E5066" t="s">
        <v>4613</v>
      </c>
      <c r="F5066">
        <v>2</v>
      </c>
      <c r="G5066" t="s">
        <v>294</v>
      </c>
    </row>
    <row r="5067" spans="1:7" x14ac:dyDescent="0.25">
      <c r="A5067" t="str">
        <f t="shared" si="341"/>
        <v>C543-1</v>
      </c>
      <c r="B5067" t="str">
        <f t="shared" si="342"/>
        <v>0.8V</v>
      </c>
      <c r="C5067" t="str">
        <f t="shared" si="343"/>
        <v>C543-0.8V</v>
      </c>
      <c r="D5067" t="str">
        <f t="shared" si="344"/>
        <v>C543-1</v>
      </c>
      <c r="E5067" t="s">
        <v>4614</v>
      </c>
      <c r="F5067">
        <v>1</v>
      </c>
      <c r="G5067" t="s">
        <v>295</v>
      </c>
    </row>
    <row r="5068" spans="1:7" x14ac:dyDescent="0.25">
      <c r="A5068" t="str">
        <f t="shared" si="341"/>
        <v>C543-2</v>
      </c>
      <c r="B5068" t="str">
        <f t="shared" si="342"/>
        <v>GND</v>
      </c>
      <c r="C5068" t="str">
        <f t="shared" si="343"/>
        <v>C543-GND</v>
      </c>
      <c r="D5068" t="str">
        <f t="shared" si="344"/>
        <v>C543-2</v>
      </c>
      <c r="E5068" t="s">
        <v>4614</v>
      </c>
      <c r="F5068">
        <v>2</v>
      </c>
      <c r="G5068" t="s">
        <v>294</v>
      </c>
    </row>
    <row r="5069" spans="1:7" x14ac:dyDescent="0.25">
      <c r="A5069" t="str">
        <f t="shared" si="341"/>
        <v>C544-1</v>
      </c>
      <c r="B5069" t="str">
        <f t="shared" si="342"/>
        <v>0.8V</v>
      </c>
      <c r="C5069" t="str">
        <f t="shared" si="343"/>
        <v>C544-0.8V</v>
      </c>
      <c r="D5069" t="str">
        <f t="shared" si="344"/>
        <v>C544-1</v>
      </c>
      <c r="E5069" t="s">
        <v>4615</v>
      </c>
      <c r="F5069">
        <v>1</v>
      </c>
      <c r="G5069" t="s">
        <v>295</v>
      </c>
    </row>
    <row r="5070" spans="1:7" x14ac:dyDescent="0.25">
      <c r="A5070" t="str">
        <f t="shared" si="341"/>
        <v>C544-2</v>
      </c>
      <c r="B5070" t="str">
        <f t="shared" si="342"/>
        <v>GND</v>
      </c>
      <c r="C5070" t="str">
        <f t="shared" si="343"/>
        <v>C544-GND</v>
      </c>
      <c r="D5070" t="str">
        <f t="shared" si="344"/>
        <v>C544-2</v>
      </c>
      <c r="E5070" t="s">
        <v>4615</v>
      </c>
      <c r="F5070">
        <v>2</v>
      </c>
      <c r="G5070" t="s">
        <v>294</v>
      </c>
    </row>
    <row r="5071" spans="1:7" x14ac:dyDescent="0.25">
      <c r="A5071" t="str">
        <f t="shared" si="341"/>
        <v>C545-1</v>
      </c>
      <c r="B5071" t="str">
        <f t="shared" si="342"/>
        <v>1.8V</v>
      </c>
      <c r="C5071" t="str">
        <f t="shared" si="343"/>
        <v>C545-1.8V</v>
      </c>
      <c r="D5071" t="str">
        <f t="shared" si="344"/>
        <v>C545-1</v>
      </c>
      <c r="E5071" t="s">
        <v>4616</v>
      </c>
      <c r="F5071">
        <v>1</v>
      </c>
      <c r="G5071" t="s">
        <v>317</v>
      </c>
    </row>
    <row r="5072" spans="1:7" x14ac:dyDescent="0.25">
      <c r="A5072" t="str">
        <f t="shared" si="341"/>
        <v>C545-2</v>
      </c>
      <c r="B5072" t="str">
        <f t="shared" si="342"/>
        <v>GND</v>
      </c>
      <c r="C5072" t="str">
        <f t="shared" si="343"/>
        <v>C545-GND</v>
      </c>
      <c r="D5072" t="str">
        <f t="shared" si="344"/>
        <v>C545-2</v>
      </c>
      <c r="E5072" t="s">
        <v>4616</v>
      </c>
      <c r="F5072">
        <v>2</v>
      </c>
      <c r="G5072" t="s">
        <v>294</v>
      </c>
    </row>
    <row r="5073" spans="1:7" x14ac:dyDescent="0.25">
      <c r="A5073" t="str">
        <f t="shared" si="341"/>
        <v>C546-1</v>
      </c>
      <c r="B5073" t="str">
        <f t="shared" si="342"/>
        <v>1.8V</v>
      </c>
      <c r="C5073" t="str">
        <f t="shared" si="343"/>
        <v>C546-1.8V</v>
      </c>
      <c r="D5073" t="str">
        <f t="shared" si="344"/>
        <v>C546-1</v>
      </c>
      <c r="E5073" t="s">
        <v>4617</v>
      </c>
      <c r="F5073">
        <v>1</v>
      </c>
      <c r="G5073" t="s">
        <v>317</v>
      </c>
    </row>
    <row r="5074" spans="1:7" x14ac:dyDescent="0.25">
      <c r="A5074" t="str">
        <f t="shared" si="341"/>
        <v>C546-2</v>
      </c>
      <c r="B5074" t="str">
        <f t="shared" si="342"/>
        <v>GND</v>
      </c>
      <c r="C5074" t="str">
        <f t="shared" si="343"/>
        <v>C546-GND</v>
      </c>
      <c r="D5074" t="str">
        <f t="shared" si="344"/>
        <v>C546-2</v>
      </c>
      <c r="E5074" t="s">
        <v>4617</v>
      </c>
      <c r="F5074">
        <v>2</v>
      </c>
      <c r="G5074" t="s">
        <v>294</v>
      </c>
    </row>
    <row r="5075" spans="1:7" x14ac:dyDescent="0.25">
      <c r="A5075" t="str">
        <f t="shared" si="341"/>
        <v>C547-1</v>
      </c>
      <c r="B5075" t="str">
        <f t="shared" si="342"/>
        <v>1.8V</v>
      </c>
      <c r="C5075" t="str">
        <f t="shared" si="343"/>
        <v>C547-1.8V</v>
      </c>
      <c r="D5075" t="str">
        <f t="shared" si="344"/>
        <v>C547-1</v>
      </c>
      <c r="E5075" t="s">
        <v>4618</v>
      </c>
      <c r="F5075">
        <v>1</v>
      </c>
      <c r="G5075" t="s">
        <v>317</v>
      </c>
    </row>
    <row r="5076" spans="1:7" x14ac:dyDescent="0.25">
      <c r="A5076" t="str">
        <f t="shared" si="341"/>
        <v>C547-2</v>
      </c>
      <c r="B5076" t="str">
        <f t="shared" si="342"/>
        <v>GND</v>
      </c>
      <c r="C5076" t="str">
        <f t="shared" si="343"/>
        <v>C547-GND</v>
      </c>
      <c r="D5076" t="str">
        <f t="shared" si="344"/>
        <v>C547-2</v>
      </c>
      <c r="E5076" t="s">
        <v>4618</v>
      </c>
      <c r="F5076">
        <v>2</v>
      </c>
      <c r="G5076" t="s">
        <v>294</v>
      </c>
    </row>
    <row r="5077" spans="1:7" x14ac:dyDescent="0.25">
      <c r="A5077" t="str">
        <f t="shared" si="341"/>
        <v>C548-1</v>
      </c>
      <c r="B5077" t="str">
        <f t="shared" si="342"/>
        <v>1.8V</v>
      </c>
      <c r="C5077" t="str">
        <f t="shared" si="343"/>
        <v>C548-1.8V</v>
      </c>
      <c r="D5077" t="str">
        <f t="shared" si="344"/>
        <v>C548-1</v>
      </c>
      <c r="E5077" t="s">
        <v>4619</v>
      </c>
      <c r="F5077">
        <v>1</v>
      </c>
      <c r="G5077" t="s">
        <v>317</v>
      </c>
    </row>
    <row r="5078" spans="1:7" x14ac:dyDescent="0.25">
      <c r="A5078" t="str">
        <f t="shared" si="341"/>
        <v>C548-2</v>
      </c>
      <c r="B5078" t="str">
        <f t="shared" si="342"/>
        <v>GND</v>
      </c>
      <c r="C5078" t="str">
        <f t="shared" si="343"/>
        <v>C548-GND</v>
      </c>
      <c r="D5078" t="str">
        <f t="shared" si="344"/>
        <v>C548-2</v>
      </c>
      <c r="E5078" t="s">
        <v>4619</v>
      </c>
      <c r="F5078">
        <v>2</v>
      </c>
      <c r="G5078" t="s">
        <v>294</v>
      </c>
    </row>
    <row r="5079" spans="1:7" x14ac:dyDescent="0.25">
      <c r="A5079" t="str">
        <f t="shared" si="341"/>
        <v>C549-1</v>
      </c>
      <c r="B5079" t="str">
        <f t="shared" si="342"/>
        <v>NetC549_1</v>
      </c>
      <c r="C5079" t="str">
        <f t="shared" si="343"/>
        <v>C549-NetC549_1</v>
      </c>
      <c r="D5079" t="str">
        <f t="shared" si="344"/>
        <v>C549-1</v>
      </c>
      <c r="E5079" t="s">
        <v>4620</v>
      </c>
      <c r="F5079">
        <v>1</v>
      </c>
      <c r="G5079" t="s">
        <v>1741</v>
      </c>
    </row>
    <row r="5080" spans="1:7" x14ac:dyDescent="0.25">
      <c r="A5080" t="str">
        <f t="shared" si="341"/>
        <v>C549-2</v>
      </c>
      <c r="B5080" t="str">
        <f t="shared" si="342"/>
        <v>GND</v>
      </c>
      <c r="C5080" t="str">
        <f t="shared" si="343"/>
        <v>C549-GND</v>
      </c>
      <c r="D5080" t="str">
        <f t="shared" si="344"/>
        <v>C549-2</v>
      </c>
      <c r="E5080" t="s">
        <v>4620</v>
      </c>
      <c r="F5080">
        <v>2</v>
      </c>
      <c r="G5080" t="s">
        <v>294</v>
      </c>
    </row>
    <row r="5081" spans="1:7" x14ac:dyDescent="0.25">
      <c r="A5081" t="str">
        <f t="shared" si="341"/>
        <v>C550-1</v>
      </c>
      <c r="B5081" t="str">
        <f t="shared" si="342"/>
        <v>NetC550_1</v>
      </c>
      <c r="C5081" t="str">
        <f t="shared" si="343"/>
        <v>C550-NetC550_1</v>
      </c>
      <c r="D5081" t="str">
        <f t="shared" si="344"/>
        <v>C550-1</v>
      </c>
      <c r="E5081" t="s">
        <v>4621</v>
      </c>
      <c r="F5081">
        <v>1</v>
      </c>
      <c r="G5081" t="s">
        <v>1742</v>
      </c>
    </row>
    <row r="5082" spans="1:7" x14ac:dyDescent="0.25">
      <c r="A5082" t="str">
        <f t="shared" si="341"/>
        <v>C550-2</v>
      </c>
      <c r="B5082" t="str">
        <f t="shared" si="342"/>
        <v>GND</v>
      </c>
      <c r="C5082" t="str">
        <f t="shared" si="343"/>
        <v>C550-GND</v>
      </c>
      <c r="D5082" t="str">
        <f t="shared" si="344"/>
        <v>C550-2</v>
      </c>
      <c r="E5082" t="s">
        <v>4621</v>
      </c>
      <c r="F5082">
        <v>2</v>
      </c>
      <c r="G5082" t="s">
        <v>294</v>
      </c>
    </row>
    <row r="5083" spans="1:7" x14ac:dyDescent="0.25">
      <c r="A5083" t="str">
        <f t="shared" si="341"/>
        <v>C551-1</v>
      </c>
      <c r="B5083" t="str">
        <f t="shared" si="342"/>
        <v>NetC551_1</v>
      </c>
      <c r="C5083" t="str">
        <f t="shared" si="343"/>
        <v>C551-NetC551_1</v>
      </c>
      <c r="D5083" t="str">
        <f t="shared" si="344"/>
        <v>C551-1</v>
      </c>
      <c r="E5083" t="s">
        <v>4622</v>
      </c>
      <c r="F5083">
        <v>1</v>
      </c>
      <c r="G5083" t="s">
        <v>1743</v>
      </c>
    </row>
    <row r="5084" spans="1:7" x14ac:dyDescent="0.25">
      <c r="A5084" t="str">
        <f t="shared" si="341"/>
        <v>C551-2</v>
      </c>
      <c r="B5084" t="str">
        <f t="shared" si="342"/>
        <v>GND</v>
      </c>
      <c r="C5084" t="str">
        <f t="shared" si="343"/>
        <v>C551-GND</v>
      </c>
      <c r="D5084" t="str">
        <f t="shared" si="344"/>
        <v>C551-2</v>
      </c>
      <c r="E5084" t="s">
        <v>4622</v>
      </c>
      <c r="F5084">
        <v>2</v>
      </c>
      <c r="G5084" t="s">
        <v>294</v>
      </c>
    </row>
    <row r="5085" spans="1:7" x14ac:dyDescent="0.25">
      <c r="A5085" t="str">
        <f t="shared" si="341"/>
        <v>C552-1</v>
      </c>
      <c r="B5085" t="str">
        <f t="shared" si="342"/>
        <v>0.9V_ETH</v>
      </c>
      <c r="C5085" t="str">
        <f t="shared" si="343"/>
        <v>C552-0.9V_ETH</v>
      </c>
      <c r="D5085" t="str">
        <f t="shared" si="344"/>
        <v>C552-1</v>
      </c>
      <c r="E5085" t="s">
        <v>4623</v>
      </c>
      <c r="F5085">
        <v>1</v>
      </c>
      <c r="G5085" t="s">
        <v>298</v>
      </c>
    </row>
    <row r="5086" spans="1:7" x14ac:dyDescent="0.25">
      <c r="A5086" t="str">
        <f t="shared" si="341"/>
        <v>C552-2</v>
      </c>
      <c r="B5086" t="str">
        <f t="shared" si="342"/>
        <v>GND</v>
      </c>
      <c r="C5086" t="str">
        <f t="shared" si="343"/>
        <v>C552-GND</v>
      </c>
      <c r="D5086" t="str">
        <f t="shared" si="344"/>
        <v>C552-2</v>
      </c>
      <c r="E5086" t="s">
        <v>4623</v>
      </c>
      <c r="F5086">
        <v>2</v>
      </c>
      <c r="G5086" t="s">
        <v>294</v>
      </c>
    </row>
    <row r="5087" spans="1:7" x14ac:dyDescent="0.25">
      <c r="A5087" t="str">
        <f t="shared" si="341"/>
        <v>C553-1</v>
      </c>
      <c r="B5087" t="str">
        <f t="shared" si="342"/>
        <v>0.8V</v>
      </c>
      <c r="C5087" t="str">
        <f t="shared" si="343"/>
        <v>C553-0.8V</v>
      </c>
      <c r="D5087" t="str">
        <f t="shared" si="344"/>
        <v>C553-1</v>
      </c>
      <c r="E5087" t="s">
        <v>4624</v>
      </c>
      <c r="F5087">
        <v>1</v>
      </c>
      <c r="G5087" t="s">
        <v>295</v>
      </c>
    </row>
    <row r="5088" spans="1:7" x14ac:dyDescent="0.25">
      <c r="A5088" t="str">
        <f t="shared" si="341"/>
        <v>C553-2</v>
      </c>
      <c r="B5088" t="str">
        <f t="shared" si="342"/>
        <v>GND</v>
      </c>
      <c r="C5088" t="str">
        <f t="shared" si="343"/>
        <v>C553-GND</v>
      </c>
      <c r="D5088" t="str">
        <f t="shared" si="344"/>
        <v>C553-2</v>
      </c>
      <c r="E5088" t="s">
        <v>4624</v>
      </c>
      <c r="F5088">
        <v>2</v>
      </c>
      <c r="G5088" t="s">
        <v>294</v>
      </c>
    </row>
    <row r="5089" spans="1:7" x14ac:dyDescent="0.25">
      <c r="A5089" t="str">
        <f t="shared" si="341"/>
        <v>C554-1</v>
      </c>
      <c r="B5089" t="str">
        <f t="shared" si="342"/>
        <v>0.8V</v>
      </c>
      <c r="C5089" t="str">
        <f t="shared" si="343"/>
        <v>C554-0.8V</v>
      </c>
      <c r="D5089" t="str">
        <f t="shared" si="344"/>
        <v>C554-1</v>
      </c>
      <c r="E5089" t="s">
        <v>4625</v>
      </c>
      <c r="F5089">
        <v>1</v>
      </c>
      <c r="G5089" t="s">
        <v>295</v>
      </c>
    </row>
    <row r="5090" spans="1:7" x14ac:dyDescent="0.25">
      <c r="A5090" t="str">
        <f t="shared" si="341"/>
        <v>C554-2</v>
      </c>
      <c r="B5090" t="str">
        <f t="shared" si="342"/>
        <v>GND</v>
      </c>
      <c r="C5090" t="str">
        <f t="shared" si="343"/>
        <v>C554-GND</v>
      </c>
      <c r="D5090" t="str">
        <f t="shared" si="344"/>
        <v>C554-2</v>
      </c>
      <c r="E5090" t="s">
        <v>4625</v>
      </c>
      <c r="F5090">
        <v>2</v>
      </c>
      <c r="G5090" t="s">
        <v>294</v>
      </c>
    </row>
    <row r="5091" spans="1:7" x14ac:dyDescent="0.25">
      <c r="A5091" t="str">
        <f t="shared" si="341"/>
        <v>C555-1</v>
      </c>
      <c r="B5091" t="str">
        <f t="shared" si="342"/>
        <v>0.8V</v>
      </c>
      <c r="C5091" t="str">
        <f t="shared" si="343"/>
        <v>C555-0.8V</v>
      </c>
      <c r="D5091" t="str">
        <f t="shared" si="344"/>
        <v>C555-1</v>
      </c>
      <c r="E5091" t="s">
        <v>4626</v>
      </c>
      <c r="F5091">
        <v>1</v>
      </c>
      <c r="G5091" t="s">
        <v>295</v>
      </c>
    </row>
    <row r="5092" spans="1:7" x14ac:dyDescent="0.25">
      <c r="A5092" t="str">
        <f t="shared" si="341"/>
        <v>C555-2</v>
      </c>
      <c r="B5092" t="str">
        <f t="shared" si="342"/>
        <v>GND</v>
      </c>
      <c r="C5092" t="str">
        <f t="shared" si="343"/>
        <v>C555-GND</v>
      </c>
      <c r="D5092" t="str">
        <f t="shared" si="344"/>
        <v>C555-2</v>
      </c>
      <c r="E5092" t="s">
        <v>4626</v>
      </c>
      <c r="F5092">
        <v>2</v>
      </c>
      <c r="G5092" t="s">
        <v>294</v>
      </c>
    </row>
    <row r="5093" spans="1:7" x14ac:dyDescent="0.25">
      <c r="A5093" t="str">
        <f t="shared" si="341"/>
        <v>C556-1</v>
      </c>
      <c r="B5093" t="str">
        <f t="shared" si="342"/>
        <v>0.8V</v>
      </c>
      <c r="C5093" t="str">
        <f t="shared" si="343"/>
        <v>C556-0.8V</v>
      </c>
      <c r="D5093" t="str">
        <f t="shared" si="344"/>
        <v>C556-1</v>
      </c>
      <c r="E5093" t="s">
        <v>4627</v>
      </c>
      <c r="F5093">
        <v>1</v>
      </c>
      <c r="G5093" t="s">
        <v>295</v>
      </c>
    </row>
    <row r="5094" spans="1:7" x14ac:dyDescent="0.25">
      <c r="A5094" t="str">
        <f t="shared" si="341"/>
        <v>C556-2</v>
      </c>
      <c r="B5094" t="str">
        <f t="shared" si="342"/>
        <v>GND</v>
      </c>
      <c r="C5094" t="str">
        <f t="shared" si="343"/>
        <v>C556-GND</v>
      </c>
      <c r="D5094" t="str">
        <f t="shared" si="344"/>
        <v>C556-2</v>
      </c>
      <c r="E5094" t="s">
        <v>4627</v>
      </c>
      <c r="F5094">
        <v>2</v>
      </c>
      <c r="G5094" t="s">
        <v>294</v>
      </c>
    </row>
    <row r="5095" spans="1:7" x14ac:dyDescent="0.25">
      <c r="A5095" t="str">
        <f t="shared" si="341"/>
        <v>C557-1</v>
      </c>
      <c r="B5095" t="str">
        <f t="shared" si="342"/>
        <v>VCCPLL_HPS</v>
      </c>
      <c r="C5095" t="str">
        <f t="shared" si="343"/>
        <v>C557-VCCPLL_HPS</v>
      </c>
      <c r="D5095" t="str">
        <f t="shared" si="344"/>
        <v>C557-1</v>
      </c>
      <c r="E5095" t="s">
        <v>4628</v>
      </c>
      <c r="F5095">
        <v>1</v>
      </c>
      <c r="G5095" t="s">
        <v>2224</v>
      </c>
    </row>
    <row r="5096" spans="1:7" x14ac:dyDescent="0.25">
      <c r="A5096" t="str">
        <f t="shared" si="341"/>
        <v>C557-2</v>
      </c>
      <c r="B5096" t="str">
        <f t="shared" si="342"/>
        <v>GND</v>
      </c>
      <c r="C5096" t="str">
        <f t="shared" si="343"/>
        <v>C557-GND</v>
      </c>
      <c r="D5096" t="str">
        <f t="shared" si="344"/>
        <v>C557-2</v>
      </c>
      <c r="E5096" t="s">
        <v>4628</v>
      </c>
      <c r="F5096">
        <v>2</v>
      </c>
      <c r="G5096" t="s">
        <v>294</v>
      </c>
    </row>
    <row r="5097" spans="1:7" x14ac:dyDescent="0.25">
      <c r="A5097" t="str">
        <f t="shared" si="341"/>
        <v>C558-1</v>
      </c>
      <c r="B5097" t="str">
        <f t="shared" si="342"/>
        <v>VCCPLLDIG_SDM</v>
      </c>
      <c r="C5097" t="str">
        <f t="shared" si="343"/>
        <v>C558-VCCPLLDIG_SDM</v>
      </c>
      <c r="D5097" t="str">
        <f t="shared" si="344"/>
        <v>C558-1</v>
      </c>
      <c r="E5097" t="s">
        <v>4629</v>
      </c>
      <c r="F5097">
        <v>1</v>
      </c>
      <c r="G5097" t="s">
        <v>2221</v>
      </c>
    </row>
    <row r="5098" spans="1:7" x14ac:dyDescent="0.25">
      <c r="A5098" t="str">
        <f t="shared" si="341"/>
        <v>C558-2</v>
      </c>
      <c r="B5098" t="str">
        <f t="shared" si="342"/>
        <v>GND</v>
      </c>
      <c r="C5098" t="str">
        <f t="shared" si="343"/>
        <v>C558-GND</v>
      </c>
      <c r="D5098" t="str">
        <f t="shared" si="344"/>
        <v>C558-2</v>
      </c>
      <c r="E5098" t="s">
        <v>4629</v>
      </c>
      <c r="F5098">
        <v>2</v>
      </c>
      <c r="G5098" t="s">
        <v>294</v>
      </c>
    </row>
    <row r="5099" spans="1:7" x14ac:dyDescent="0.25">
      <c r="A5099" t="str">
        <f t="shared" si="341"/>
        <v>C559-1</v>
      </c>
      <c r="B5099" t="str">
        <f t="shared" si="342"/>
        <v>VCCPLLDIG_HPS</v>
      </c>
      <c r="C5099" t="str">
        <f t="shared" si="343"/>
        <v>C559-VCCPLLDIG_HPS</v>
      </c>
      <c r="D5099" t="str">
        <f t="shared" si="344"/>
        <v>C559-1</v>
      </c>
      <c r="E5099" t="s">
        <v>4630</v>
      </c>
      <c r="F5099">
        <v>1</v>
      </c>
      <c r="G5099" t="s">
        <v>2219</v>
      </c>
    </row>
    <row r="5100" spans="1:7" x14ac:dyDescent="0.25">
      <c r="A5100" t="str">
        <f t="shared" si="341"/>
        <v>C559-2</v>
      </c>
      <c r="B5100" t="str">
        <f t="shared" si="342"/>
        <v>GND</v>
      </c>
      <c r="C5100" t="str">
        <f t="shared" si="343"/>
        <v>C559-GND</v>
      </c>
      <c r="D5100" t="str">
        <f t="shared" si="344"/>
        <v>C559-2</v>
      </c>
      <c r="E5100" t="s">
        <v>4630</v>
      </c>
      <c r="F5100">
        <v>2</v>
      </c>
      <c r="G5100" t="s">
        <v>294</v>
      </c>
    </row>
    <row r="5101" spans="1:7" x14ac:dyDescent="0.25">
      <c r="A5101" t="str">
        <f t="shared" si="341"/>
        <v>C560-1</v>
      </c>
      <c r="B5101" t="str">
        <f t="shared" si="342"/>
        <v>VCCPLL_SDM</v>
      </c>
      <c r="C5101" t="str">
        <f t="shared" si="343"/>
        <v>C560-VCCPLL_SDM</v>
      </c>
      <c r="D5101" t="str">
        <f t="shared" si="344"/>
        <v>C560-1</v>
      </c>
      <c r="E5101" t="s">
        <v>4631</v>
      </c>
      <c r="F5101">
        <v>1</v>
      </c>
      <c r="G5101" t="s">
        <v>2226</v>
      </c>
    </row>
    <row r="5102" spans="1:7" x14ac:dyDescent="0.25">
      <c r="A5102" t="str">
        <f t="shared" si="341"/>
        <v>C560-2</v>
      </c>
      <c r="B5102" t="str">
        <f t="shared" si="342"/>
        <v>GND</v>
      </c>
      <c r="C5102" t="str">
        <f t="shared" si="343"/>
        <v>C560-GND</v>
      </c>
      <c r="D5102" t="str">
        <f t="shared" si="344"/>
        <v>C560-2</v>
      </c>
      <c r="E5102" t="s">
        <v>4631</v>
      </c>
      <c r="F5102">
        <v>2</v>
      </c>
      <c r="G5102" t="s">
        <v>294</v>
      </c>
    </row>
    <row r="5103" spans="1:7" x14ac:dyDescent="0.25">
      <c r="A5103" t="str">
        <f t="shared" si="341"/>
        <v>C561-1</v>
      </c>
      <c r="B5103" t="str">
        <f t="shared" si="342"/>
        <v>FPGA_VCC</v>
      </c>
      <c r="C5103" t="str">
        <f t="shared" si="343"/>
        <v>C561-FPGA_VCC</v>
      </c>
      <c r="D5103" t="str">
        <f t="shared" si="344"/>
        <v>C561-1</v>
      </c>
      <c r="E5103" t="s">
        <v>4632</v>
      </c>
      <c r="F5103">
        <v>1</v>
      </c>
      <c r="G5103" t="s">
        <v>1101</v>
      </c>
    </row>
    <row r="5104" spans="1:7" x14ac:dyDescent="0.25">
      <c r="A5104" t="str">
        <f t="shared" si="341"/>
        <v>C561-2</v>
      </c>
      <c r="B5104" t="str">
        <f t="shared" si="342"/>
        <v>GND</v>
      </c>
      <c r="C5104" t="str">
        <f t="shared" si="343"/>
        <v>C561-GND</v>
      </c>
      <c r="D5104" t="str">
        <f t="shared" si="344"/>
        <v>C561-2</v>
      </c>
      <c r="E5104" t="s">
        <v>4632</v>
      </c>
      <c r="F5104">
        <v>2</v>
      </c>
      <c r="G5104" t="s">
        <v>294</v>
      </c>
    </row>
    <row r="5105" spans="1:7" x14ac:dyDescent="0.25">
      <c r="A5105" t="str">
        <f t="shared" si="341"/>
        <v>C562-1</v>
      </c>
      <c r="B5105" t="str">
        <f t="shared" si="342"/>
        <v>VCCEHT_GTSL1B</v>
      </c>
      <c r="C5105" t="str">
        <f t="shared" si="343"/>
        <v>C562-VCCEHT_GTSL1B</v>
      </c>
      <c r="D5105" t="str">
        <f t="shared" si="344"/>
        <v>C562-1</v>
      </c>
      <c r="E5105" t="s">
        <v>4633</v>
      </c>
      <c r="F5105">
        <v>1</v>
      </c>
      <c r="G5105" t="s">
        <v>2210</v>
      </c>
    </row>
    <row r="5106" spans="1:7" x14ac:dyDescent="0.25">
      <c r="A5106" t="str">
        <f t="shared" si="341"/>
        <v>C562-2</v>
      </c>
      <c r="B5106" t="str">
        <f t="shared" si="342"/>
        <v>GND</v>
      </c>
      <c r="C5106" t="str">
        <f t="shared" si="343"/>
        <v>C562-GND</v>
      </c>
      <c r="D5106" t="str">
        <f t="shared" si="344"/>
        <v>C562-2</v>
      </c>
      <c r="E5106" t="s">
        <v>4633</v>
      </c>
      <c r="F5106">
        <v>2</v>
      </c>
      <c r="G5106" t="s">
        <v>294</v>
      </c>
    </row>
    <row r="5107" spans="1:7" x14ac:dyDescent="0.25">
      <c r="A5107" t="str">
        <f t="shared" si="341"/>
        <v>C563-1</v>
      </c>
      <c r="B5107" t="str">
        <f t="shared" si="342"/>
        <v>VCCEHT_GTSL1B</v>
      </c>
      <c r="C5107" t="str">
        <f t="shared" si="343"/>
        <v>C563-VCCEHT_GTSL1B</v>
      </c>
      <c r="D5107" t="str">
        <f t="shared" si="344"/>
        <v>C563-1</v>
      </c>
      <c r="E5107" t="s">
        <v>4634</v>
      </c>
      <c r="F5107">
        <v>1</v>
      </c>
      <c r="G5107" t="s">
        <v>2210</v>
      </c>
    </row>
    <row r="5108" spans="1:7" x14ac:dyDescent="0.25">
      <c r="A5108" t="str">
        <f t="shared" si="341"/>
        <v>C563-2</v>
      </c>
      <c r="B5108" t="str">
        <f t="shared" si="342"/>
        <v>GND</v>
      </c>
      <c r="C5108" t="str">
        <f t="shared" si="343"/>
        <v>C563-GND</v>
      </c>
      <c r="D5108" t="str">
        <f t="shared" si="344"/>
        <v>C563-2</v>
      </c>
      <c r="E5108" t="s">
        <v>4634</v>
      </c>
      <c r="F5108">
        <v>2</v>
      </c>
      <c r="G5108" t="s">
        <v>294</v>
      </c>
    </row>
    <row r="5109" spans="1:7" x14ac:dyDescent="0.25">
      <c r="A5109" t="str">
        <f t="shared" si="341"/>
        <v>C564-1</v>
      </c>
      <c r="B5109" t="str">
        <f t="shared" si="342"/>
        <v>VCCEHT_GTSR4B</v>
      </c>
      <c r="C5109" t="str">
        <f t="shared" si="343"/>
        <v>C564-VCCEHT_GTSR4B</v>
      </c>
      <c r="D5109" t="str">
        <f t="shared" si="344"/>
        <v>C564-1</v>
      </c>
      <c r="E5109" t="s">
        <v>4635</v>
      </c>
      <c r="F5109">
        <v>1</v>
      </c>
      <c r="G5109" t="s">
        <v>2214</v>
      </c>
    </row>
    <row r="5110" spans="1:7" x14ac:dyDescent="0.25">
      <c r="A5110" t="str">
        <f t="shared" si="341"/>
        <v>C564-2</v>
      </c>
      <c r="B5110" t="str">
        <f t="shared" si="342"/>
        <v>GND</v>
      </c>
      <c r="C5110" t="str">
        <f t="shared" si="343"/>
        <v>C564-GND</v>
      </c>
      <c r="D5110" t="str">
        <f t="shared" si="344"/>
        <v>C564-2</v>
      </c>
      <c r="E5110" t="s">
        <v>4635</v>
      </c>
      <c r="F5110">
        <v>2</v>
      </c>
      <c r="G5110" t="s">
        <v>294</v>
      </c>
    </row>
    <row r="5111" spans="1:7" x14ac:dyDescent="0.25">
      <c r="A5111" t="str">
        <f t="shared" si="341"/>
        <v>C565-1</v>
      </c>
      <c r="B5111" t="str">
        <f t="shared" si="342"/>
        <v>VCCEHT_GTSR4B</v>
      </c>
      <c r="C5111" t="str">
        <f t="shared" si="343"/>
        <v>C565-VCCEHT_GTSR4B</v>
      </c>
      <c r="D5111" t="str">
        <f t="shared" si="344"/>
        <v>C565-1</v>
      </c>
      <c r="E5111" t="s">
        <v>4636</v>
      </c>
      <c r="F5111">
        <v>1</v>
      </c>
      <c r="G5111" t="s">
        <v>2214</v>
      </c>
    </row>
    <row r="5112" spans="1:7" x14ac:dyDescent="0.25">
      <c r="A5112" t="str">
        <f t="shared" si="341"/>
        <v>C565-2</v>
      </c>
      <c r="B5112" t="str">
        <f t="shared" si="342"/>
        <v>GND</v>
      </c>
      <c r="C5112" t="str">
        <f t="shared" si="343"/>
        <v>C565-GND</v>
      </c>
      <c r="D5112" t="str">
        <f t="shared" si="344"/>
        <v>C565-2</v>
      </c>
      <c r="E5112" t="s">
        <v>4636</v>
      </c>
      <c r="F5112">
        <v>2</v>
      </c>
      <c r="G5112" t="s">
        <v>294</v>
      </c>
    </row>
    <row r="5113" spans="1:7" x14ac:dyDescent="0.25">
      <c r="A5113" t="str">
        <f t="shared" si="341"/>
        <v>C566-1</v>
      </c>
      <c r="B5113" t="str">
        <f t="shared" si="342"/>
        <v>PMIC_SENSE_P</v>
      </c>
      <c r="C5113" t="str">
        <f t="shared" si="343"/>
        <v>C566-PMIC_SENSE_P</v>
      </c>
      <c r="D5113" t="str">
        <f t="shared" si="344"/>
        <v>C566-1</v>
      </c>
      <c r="E5113" t="s">
        <v>4637</v>
      </c>
      <c r="F5113">
        <v>1</v>
      </c>
      <c r="G5113" t="s">
        <v>1999</v>
      </c>
    </row>
    <row r="5114" spans="1:7" x14ac:dyDescent="0.25">
      <c r="A5114" t="str">
        <f t="shared" si="341"/>
        <v>C566-2</v>
      </c>
      <c r="B5114" t="str">
        <f t="shared" si="342"/>
        <v>PMIC_SENSE_N</v>
      </c>
      <c r="C5114" t="str">
        <f t="shared" si="343"/>
        <v>C566-PMIC_SENSE_N</v>
      </c>
      <c r="D5114" t="str">
        <f t="shared" si="344"/>
        <v>C566-2</v>
      </c>
      <c r="E5114" t="s">
        <v>4637</v>
      </c>
      <c r="F5114">
        <v>2</v>
      </c>
      <c r="G5114" t="s">
        <v>1998</v>
      </c>
    </row>
    <row r="5115" spans="1:7" x14ac:dyDescent="0.25">
      <c r="A5115" t="str">
        <f t="shared" si="341"/>
        <v>C567-1</v>
      </c>
      <c r="B5115" t="str">
        <f t="shared" si="342"/>
        <v>VCCEHT_GTSL1C</v>
      </c>
      <c r="C5115" t="str">
        <f t="shared" si="343"/>
        <v>C567-VCCEHT_GTSL1C</v>
      </c>
      <c r="D5115" t="str">
        <f t="shared" si="344"/>
        <v>C567-1</v>
      </c>
      <c r="E5115" t="s">
        <v>4638</v>
      </c>
      <c r="F5115">
        <v>1</v>
      </c>
      <c r="G5115" t="s">
        <v>2212</v>
      </c>
    </row>
    <row r="5116" spans="1:7" x14ac:dyDescent="0.25">
      <c r="A5116" t="str">
        <f t="shared" si="341"/>
        <v>C567-2</v>
      </c>
      <c r="B5116" t="str">
        <f t="shared" si="342"/>
        <v>GND</v>
      </c>
      <c r="C5116" t="str">
        <f t="shared" si="343"/>
        <v>C567-GND</v>
      </c>
      <c r="D5116" t="str">
        <f t="shared" si="344"/>
        <v>C567-2</v>
      </c>
      <c r="E5116" t="s">
        <v>4638</v>
      </c>
      <c r="F5116">
        <v>2</v>
      </c>
      <c r="G5116" t="s">
        <v>294</v>
      </c>
    </row>
    <row r="5117" spans="1:7" x14ac:dyDescent="0.25">
      <c r="A5117" t="str">
        <f t="shared" si="341"/>
        <v>C568-1</v>
      </c>
      <c r="B5117" t="str">
        <f t="shared" si="342"/>
        <v>VCCEHT_GTSL1C</v>
      </c>
      <c r="C5117" t="str">
        <f t="shared" si="343"/>
        <v>C568-VCCEHT_GTSL1C</v>
      </c>
      <c r="D5117" t="str">
        <f t="shared" si="344"/>
        <v>C568-1</v>
      </c>
      <c r="E5117" t="s">
        <v>4639</v>
      </c>
      <c r="F5117">
        <v>1</v>
      </c>
      <c r="G5117" t="s">
        <v>2212</v>
      </c>
    </row>
    <row r="5118" spans="1:7" x14ac:dyDescent="0.25">
      <c r="A5118" t="str">
        <f t="shared" si="341"/>
        <v>C568-2</v>
      </c>
      <c r="B5118" t="str">
        <f t="shared" si="342"/>
        <v>GND</v>
      </c>
      <c r="C5118" t="str">
        <f t="shared" si="343"/>
        <v>C568-GND</v>
      </c>
      <c r="D5118" t="str">
        <f t="shared" si="344"/>
        <v>C568-2</v>
      </c>
      <c r="E5118" t="s">
        <v>4639</v>
      </c>
      <c r="F5118">
        <v>2</v>
      </c>
      <c r="G5118" t="s">
        <v>294</v>
      </c>
    </row>
    <row r="5119" spans="1:7" x14ac:dyDescent="0.25">
      <c r="A5119" t="str">
        <f t="shared" si="341"/>
        <v>C569-1</v>
      </c>
      <c r="B5119" t="str">
        <f t="shared" si="342"/>
        <v>VCCEHT_GTSR4C</v>
      </c>
      <c r="C5119" t="str">
        <f t="shared" si="343"/>
        <v>C569-VCCEHT_GTSR4C</v>
      </c>
      <c r="D5119" t="str">
        <f t="shared" si="344"/>
        <v>C569-1</v>
      </c>
      <c r="E5119" t="s">
        <v>4640</v>
      </c>
      <c r="F5119">
        <v>1</v>
      </c>
      <c r="G5119" t="s">
        <v>2216</v>
      </c>
    </row>
    <row r="5120" spans="1:7" x14ac:dyDescent="0.25">
      <c r="A5120" t="str">
        <f t="shared" si="341"/>
        <v>C569-2</v>
      </c>
      <c r="B5120" t="str">
        <f t="shared" si="342"/>
        <v>GND</v>
      </c>
      <c r="C5120" t="str">
        <f t="shared" si="343"/>
        <v>C569-GND</v>
      </c>
      <c r="D5120" t="str">
        <f t="shared" si="344"/>
        <v>C569-2</v>
      </c>
      <c r="E5120" t="s">
        <v>4640</v>
      </c>
      <c r="F5120">
        <v>2</v>
      </c>
      <c r="G5120" t="s">
        <v>294</v>
      </c>
    </row>
    <row r="5121" spans="1:7" x14ac:dyDescent="0.25">
      <c r="A5121" t="str">
        <f t="shared" si="341"/>
        <v>C570-1</v>
      </c>
      <c r="B5121" t="str">
        <f t="shared" si="342"/>
        <v>VCCEHT_GTSR4C</v>
      </c>
      <c r="C5121" t="str">
        <f t="shared" si="343"/>
        <v>C570-VCCEHT_GTSR4C</v>
      </c>
      <c r="D5121" t="str">
        <f t="shared" si="344"/>
        <v>C570-1</v>
      </c>
      <c r="E5121" t="s">
        <v>4641</v>
      </c>
      <c r="F5121">
        <v>1</v>
      </c>
      <c r="G5121" t="s">
        <v>2216</v>
      </c>
    </row>
    <row r="5122" spans="1:7" x14ac:dyDescent="0.25">
      <c r="A5122" t="str">
        <f t="shared" si="341"/>
        <v>C570-2</v>
      </c>
      <c r="B5122" t="str">
        <f t="shared" si="342"/>
        <v>GND</v>
      </c>
      <c r="C5122" t="str">
        <f t="shared" si="343"/>
        <v>C570-GND</v>
      </c>
      <c r="D5122" t="str">
        <f t="shared" si="344"/>
        <v>C570-2</v>
      </c>
      <c r="E5122" t="s">
        <v>4641</v>
      </c>
      <c r="F5122">
        <v>2</v>
      </c>
      <c r="G5122" t="s">
        <v>294</v>
      </c>
    </row>
    <row r="5123" spans="1:7" x14ac:dyDescent="0.25">
      <c r="A5123" t="str">
        <f t="shared" si="341"/>
        <v>C571-1</v>
      </c>
      <c r="B5123" t="str">
        <f t="shared" si="342"/>
        <v>1.1V_LPDDR4</v>
      </c>
      <c r="C5123" t="str">
        <f t="shared" si="343"/>
        <v>C571-1.1V_LPDDR4</v>
      </c>
      <c r="D5123" t="str">
        <f t="shared" si="344"/>
        <v>C571-1</v>
      </c>
      <c r="E5123" t="s">
        <v>4642</v>
      </c>
      <c r="F5123">
        <v>1</v>
      </c>
      <c r="G5123" t="s">
        <v>309</v>
      </c>
    </row>
    <row r="5124" spans="1:7" x14ac:dyDescent="0.25">
      <c r="A5124" t="str">
        <f t="shared" si="341"/>
        <v>C571-2</v>
      </c>
      <c r="B5124" t="str">
        <f t="shared" si="342"/>
        <v>GND</v>
      </c>
      <c r="C5124" t="str">
        <f t="shared" si="343"/>
        <v>C571-GND</v>
      </c>
      <c r="D5124" t="str">
        <f t="shared" si="344"/>
        <v>C571-2</v>
      </c>
      <c r="E5124" t="s">
        <v>4642</v>
      </c>
      <c r="F5124">
        <v>2</v>
      </c>
      <c r="G5124" t="s">
        <v>294</v>
      </c>
    </row>
    <row r="5125" spans="1:7" x14ac:dyDescent="0.25">
      <c r="A5125" t="str">
        <f t="shared" si="341"/>
        <v>C572-1</v>
      </c>
      <c r="B5125" t="str">
        <f t="shared" si="342"/>
        <v>1.1V_LPDDR4</v>
      </c>
      <c r="C5125" t="str">
        <f t="shared" si="343"/>
        <v>C572-1.1V_LPDDR4</v>
      </c>
      <c r="D5125" t="str">
        <f t="shared" si="344"/>
        <v>C572-1</v>
      </c>
      <c r="E5125" t="s">
        <v>4643</v>
      </c>
      <c r="F5125">
        <v>1</v>
      </c>
      <c r="G5125" t="s">
        <v>309</v>
      </c>
    </row>
    <row r="5126" spans="1:7" x14ac:dyDescent="0.25">
      <c r="A5126" t="str">
        <f t="shared" ref="A5126:A5189" si="345">$E5126&amp;"-"&amp;$F5126</f>
        <v>C572-2</v>
      </c>
      <c r="B5126" t="str">
        <f t="shared" ref="B5126:B5189" si="346">IF(OR(E5126=$A$2,E5126=$B$2,E5126=$C$2,E5126=$D$2),"--",G5126)</f>
        <v>GND</v>
      </c>
      <c r="C5126" t="str">
        <f t="shared" ref="C5126:C5189" si="347">$E5126&amp;"-"&amp;$G5126</f>
        <v>C572-GND</v>
      </c>
      <c r="D5126" t="str">
        <f t="shared" ref="D5126:D5189" si="348">A5126</f>
        <v>C572-2</v>
      </c>
      <c r="E5126" t="s">
        <v>4643</v>
      </c>
      <c r="F5126">
        <v>2</v>
      </c>
      <c r="G5126" t="s">
        <v>294</v>
      </c>
    </row>
    <row r="5127" spans="1:7" x14ac:dyDescent="0.25">
      <c r="A5127" t="str">
        <f t="shared" si="345"/>
        <v>C573-1</v>
      </c>
      <c r="B5127" t="str">
        <f t="shared" si="346"/>
        <v>1.8V</v>
      </c>
      <c r="C5127" t="str">
        <f t="shared" si="347"/>
        <v>C573-1.8V</v>
      </c>
      <c r="D5127" t="str">
        <f t="shared" si="348"/>
        <v>C573-1</v>
      </c>
      <c r="E5127" t="s">
        <v>4644</v>
      </c>
      <c r="F5127">
        <v>1</v>
      </c>
      <c r="G5127" t="s">
        <v>317</v>
      </c>
    </row>
    <row r="5128" spans="1:7" x14ac:dyDescent="0.25">
      <c r="A5128" t="str">
        <f t="shared" si="345"/>
        <v>C573-2</v>
      </c>
      <c r="B5128" t="str">
        <f t="shared" si="346"/>
        <v>GND</v>
      </c>
      <c r="C5128" t="str">
        <f t="shared" si="347"/>
        <v>C573-GND</v>
      </c>
      <c r="D5128" t="str">
        <f t="shared" si="348"/>
        <v>C573-2</v>
      </c>
      <c r="E5128" t="s">
        <v>4644</v>
      </c>
      <c r="F5128">
        <v>2</v>
      </c>
      <c r="G5128" t="s">
        <v>294</v>
      </c>
    </row>
    <row r="5129" spans="1:7" x14ac:dyDescent="0.25">
      <c r="A5129" t="str">
        <f t="shared" si="345"/>
        <v>C574-1</v>
      </c>
      <c r="B5129" t="str">
        <f t="shared" si="346"/>
        <v>1.1V_LPDDR4</v>
      </c>
      <c r="C5129" t="str">
        <f t="shared" si="347"/>
        <v>C574-1.1V_LPDDR4</v>
      </c>
      <c r="D5129" t="str">
        <f t="shared" si="348"/>
        <v>C574-1</v>
      </c>
      <c r="E5129" t="s">
        <v>4645</v>
      </c>
      <c r="F5129">
        <v>1</v>
      </c>
      <c r="G5129" t="s">
        <v>309</v>
      </c>
    </row>
    <row r="5130" spans="1:7" x14ac:dyDescent="0.25">
      <c r="A5130" t="str">
        <f t="shared" si="345"/>
        <v>C574-2</v>
      </c>
      <c r="B5130" t="str">
        <f t="shared" si="346"/>
        <v>GND</v>
      </c>
      <c r="C5130" t="str">
        <f t="shared" si="347"/>
        <v>C574-GND</v>
      </c>
      <c r="D5130" t="str">
        <f t="shared" si="348"/>
        <v>C574-2</v>
      </c>
      <c r="E5130" t="s">
        <v>4645</v>
      </c>
      <c r="F5130">
        <v>2</v>
      </c>
      <c r="G5130" t="s">
        <v>294</v>
      </c>
    </row>
    <row r="5131" spans="1:7" x14ac:dyDescent="0.25">
      <c r="A5131" t="str">
        <f t="shared" si="345"/>
        <v>C575-1</v>
      </c>
      <c r="B5131" t="str">
        <f t="shared" si="346"/>
        <v>1.1V_LPDDR4</v>
      </c>
      <c r="C5131" t="str">
        <f t="shared" si="347"/>
        <v>C575-1.1V_LPDDR4</v>
      </c>
      <c r="D5131" t="str">
        <f t="shared" si="348"/>
        <v>C575-1</v>
      </c>
      <c r="E5131" t="s">
        <v>4646</v>
      </c>
      <c r="F5131">
        <v>1</v>
      </c>
      <c r="G5131" t="s">
        <v>309</v>
      </c>
    </row>
    <row r="5132" spans="1:7" x14ac:dyDescent="0.25">
      <c r="A5132" t="str">
        <f t="shared" si="345"/>
        <v>C575-2</v>
      </c>
      <c r="B5132" t="str">
        <f t="shared" si="346"/>
        <v>GND</v>
      </c>
      <c r="C5132" t="str">
        <f t="shared" si="347"/>
        <v>C575-GND</v>
      </c>
      <c r="D5132" t="str">
        <f t="shared" si="348"/>
        <v>C575-2</v>
      </c>
      <c r="E5132" t="s">
        <v>4646</v>
      </c>
      <c r="F5132">
        <v>2</v>
      </c>
      <c r="G5132" t="s">
        <v>294</v>
      </c>
    </row>
    <row r="5133" spans="1:7" x14ac:dyDescent="0.25">
      <c r="A5133" t="str">
        <f t="shared" si="345"/>
        <v>C576-1</v>
      </c>
      <c r="B5133" t="str">
        <f t="shared" si="346"/>
        <v>1.1V_LPDDR4</v>
      </c>
      <c r="C5133" t="str">
        <f t="shared" si="347"/>
        <v>C576-1.1V_LPDDR4</v>
      </c>
      <c r="D5133" t="str">
        <f t="shared" si="348"/>
        <v>C576-1</v>
      </c>
      <c r="E5133" t="s">
        <v>4647</v>
      </c>
      <c r="F5133">
        <v>1</v>
      </c>
      <c r="G5133" t="s">
        <v>309</v>
      </c>
    </row>
    <row r="5134" spans="1:7" x14ac:dyDescent="0.25">
      <c r="A5134" t="str">
        <f t="shared" si="345"/>
        <v>C576-2</v>
      </c>
      <c r="B5134" t="str">
        <f t="shared" si="346"/>
        <v>GND</v>
      </c>
      <c r="C5134" t="str">
        <f t="shared" si="347"/>
        <v>C576-GND</v>
      </c>
      <c r="D5134" t="str">
        <f t="shared" si="348"/>
        <v>C576-2</v>
      </c>
      <c r="E5134" t="s">
        <v>4647</v>
      </c>
      <c r="F5134">
        <v>2</v>
      </c>
      <c r="G5134" t="s">
        <v>294</v>
      </c>
    </row>
    <row r="5135" spans="1:7" x14ac:dyDescent="0.25">
      <c r="A5135" t="str">
        <f t="shared" si="345"/>
        <v>C577-1</v>
      </c>
      <c r="B5135" t="str">
        <f t="shared" si="346"/>
        <v>1.1V_LPDDR4</v>
      </c>
      <c r="C5135" t="str">
        <f t="shared" si="347"/>
        <v>C577-1.1V_LPDDR4</v>
      </c>
      <c r="D5135" t="str">
        <f t="shared" si="348"/>
        <v>C577-1</v>
      </c>
      <c r="E5135" t="s">
        <v>4648</v>
      </c>
      <c r="F5135">
        <v>1</v>
      </c>
      <c r="G5135" t="s">
        <v>309</v>
      </c>
    </row>
    <row r="5136" spans="1:7" x14ac:dyDescent="0.25">
      <c r="A5136" t="str">
        <f t="shared" si="345"/>
        <v>C577-2</v>
      </c>
      <c r="B5136" t="str">
        <f t="shared" si="346"/>
        <v>GND</v>
      </c>
      <c r="C5136" t="str">
        <f t="shared" si="347"/>
        <v>C577-GND</v>
      </c>
      <c r="D5136" t="str">
        <f t="shared" si="348"/>
        <v>C577-2</v>
      </c>
      <c r="E5136" t="s">
        <v>4648</v>
      </c>
      <c r="F5136">
        <v>2</v>
      </c>
      <c r="G5136" t="s">
        <v>294</v>
      </c>
    </row>
    <row r="5137" spans="1:7" x14ac:dyDescent="0.25">
      <c r="A5137" t="str">
        <f t="shared" si="345"/>
        <v>C578-1</v>
      </c>
      <c r="B5137" t="str">
        <f t="shared" si="346"/>
        <v>1.1V_LPDDR4</v>
      </c>
      <c r="C5137" t="str">
        <f t="shared" si="347"/>
        <v>C578-1.1V_LPDDR4</v>
      </c>
      <c r="D5137" t="str">
        <f t="shared" si="348"/>
        <v>C578-1</v>
      </c>
      <c r="E5137" t="s">
        <v>4649</v>
      </c>
      <c r="F5137">
        <v>1</v>
      </c>
      <c r="G5137" t="s">
        <v>309</v>
      </c>
    </row>
    <row r="5138" spans="1:7" x14ac:dyDescent="0.25">
      <c r="A5138" t="str">
        <f t="shared" si="345"/>
        <v>C578-2</v>
      </c>
      <c r="B5138" t="str">
        <f t="shared" si="346"/>
        <v>GND</v>
      </c>
      <c r="C5138" t="str">
        <f t="shared" si="347"/>
        <v>C578-GND</v>
      </c>
      <c r="D5138" t="str">
        <f t="shared" si="348"/>
        <v>C578-2</v>
      </c>
      <c r="E5138" t="s">
        <v>4649</v>
      </c>
      <c r="F5138">
        <v>2</v>
      </c>
      <c r="G5138" t="s">
        <v>294</v>
      </c>
    </row>
    <row r="5139" spans="1:7" x14ac:dyDescent="0.25">
      <c r="A5139" t="str">
        <f t="shared" si="345"/>
        <v>C579-1</v>
      </c>
      <c r="B5139" t="str">
        <f t="shared" si="346"/>
        <v>1.1V_LPDDR4</v>
      </c>
      <c r="C5139" t="str">
        <f t="shared" si="347"/>
        <v>C579-1.1V_LPDDR4</v>
      </c>
      <c r="D5139" t="str">
        <f t="shared" si="348"/>
        <v>C579-1</v>
      </c>
      <c r="E5139" t="s">
        <v>4650</v>
      </c>
      <c r="F5139">
        <v>1</v>
      </c>
      <c r="G5139" t="s">
        <v>309</v>
      </c>
    </row>
    <row r="5140" spans="1:7" x14ac:dyDescent="0.25">
      <c r="A5140" t="str">
        <f t="shared" si="345"/>
        <v>C579-2</v>
      </c>
      <c r="B5140" t="str">
        <f t="shared" si="346"/>
        <v>GND</v>
      </c>
      <c r="C5140" t="str">
        <f t="shared" si="347"/>
        <v>C579-GND</v>
      </c>
      <c r="D5140" t="str">
        <f t="shared" si="348"/>
        <v>C579-2</v>
      </c>
      <c r="E5140" t="s">
        <v>4650</v>
      </c>
      <c r="F5140">
        <v>2</v>
      </c>
      <c r="G5140" t="s">
        <v>294</v>
      </c>
    </row>
    <row r="5141" spans="1:7" x14ac:dyDescent="0.25">
      <c r="A5141" t="str">
        <f t="shared" si="345"/>
        <v>C580-1</v>
      </c>
      <c r="B5141" t="str">
        <f t="shared" si="346"/>
        <v>1.1V_LPDDR4</v>
      </c>
      <c r="C5141" t="str">
        <f t="shared" si="347"/>
        <v>C580-1.1V_LPDDR4</v>
      </c>
      <c r="D5141" t="str">
        <f t="shared" si="348"/>
        <v>C580-1</v>
      </c>
      <c r="E5141" t="s">
        <v>4651</v>
      </c>
      <c r="F5141">
        <v>1</v>
      </c>
      <c r="G5141" t="s">
        <v>309</v>
      </c>
    </row>
    <row r="5142" spans="1:7" x14ac:dyDescent="0.25">
      <c r="A5142" t="str">
        <f t="shared" si="345"/>
        <v>C580-2</v>
      </c>
      <c r="B5142" t="str">
        <f t="shared" si="346"/>
        <v>GND</v>
      </c>
      <c r="C5142" t="str">
        <f t="shared" si="347"/>
        <v>C580-GND</v>
      </c>
      <c r="D5142" t="str">
        <f t="shared" si="348"/>
        <v>C580-2</v>
      </c>
      <c r="E5142" t="s">
        <v>4651</v>
      </c>
      <c r="F5142">
        <v>2</v>
      </c>
      <c r="G5142" t="s">
        <v>294</v>
      </c>
    </row>
    <row r="5143" spans="1:7" x14ac:dyDescent="0.25">
      <c r="A5143" t="str">
        <f t="shared" si="345"/>
        <v>C581-1</v>
      </c>
      <c r="B5143" t="str">
        <f t="shared" si="346"/>
        <v>1.1V_LPDDR4</v>
      </c>
      <c r="C5143" t="str">
        <f t="shared" si="347"/>
        <v>C581-1.1V_LPDDR4</v>
      </c>
      <c r="D5143" t="str">
        <f t="shared" si="348"/>
        <v>C581-1</v>
      </c>
      <c r="E5143" t="s">
        <v>4652</v>
      </c>
      <c r="F5143">
        <v>1</v>
      </c>
      <c r="G5143" t="s">
        <v>309</v>
      </c>
    </row>
    <row r="5144" spans="1:7" x14ac:dyDescent="0.25">
      <c r="A5144" t="str">
        <f t="shared" si="345"/>
        <v>C581-2</v>
      </c>
      <c r="B5144" t="str">
        <f t="shared" si="346"/>
        <v>GND</v>
      </c>
      <c r="C5144" t="str">
        <f t="shared" si="347"/>
        <v>C581-GND</v>
      </c>
      <c r="D5144" t="str">
        <f t="shared" si="348"/>
        <v>C581-2</v>
      </c>
      <c r="E5144" t="s">
        <v>4652</v>
      </c>
      <c r="F5144">
        <v>2</v>
      </c>
      <c r="G5144" t="s">
        <v>294</v>
      </c>
    </row>
    <row r="5145" spans="1:7" x14ac:dyDescent="0.25">
      <c r="A5145" t="str">
        <f t="shared" si="345"/>
        <v>C582-1</v>
      </c>
      <c r="B5145" t="str">
        <f t="shared" si="346"/>
        <v>NetC294_1</v>
      </c>
      <c r="C5145" t="str">
        <f t="shared" si="347"/>
        <v>C582-NetC294_1</v>
      </c>
      <c r="D5145" t="str">
        <f t="shared" si="348"/>
        <v>C582-1</v>
      </c>
      <c r="E5145" t="s">
        <v>4653</v>
      </c>
      <c r="F5145">
        <v>1</v>
      </c>
      <c r="G5145" t="s">
        <v>1697</v>
      </c>
    </row>
    <row r="5146" spans="1:7" x14ac:dyDescent="0.25">
      <c r="A5146" t="str">
        <f t="shared" si="345"/>
        <v>C582-2</v>
      </c>
      <c r="B5146" t="str">
        <f t="shared" si="346"/>
        <v>GND</v>
      </c>
      <c r="C5146" t="str">
        <f t="shared" si="347"/>
        <v>C582-GND</v>
      </c>
      <c r="D5146" t="str">
        <f t="shared" si="348"/>
        <v>C582-2</v>
      </c>
      <c r="E5146" t="s">
        <v>4653</v>
      </c>
      <c r="F5146">
        <v>2</v>
      </c>
      <c r="G5146" t="s">
        <v>294</v>
      </c>
    </row>
    <row r="5147" spans="1:7" x14ac:dyDescent="0.25">
      <c r="A5147" t="str">
        <f t="shared" si="345"/>
        <v>C583-1</v>
      </c>
      <c r="B5147" t="str">
        <f t="shared" si="346"/>
        <v>NetC300_1</v>
      </c>
      <c r="C5147" t="str">
        <f t="shared" si="347"/>
        <v>C583-NetC300_1</v>
      </c>
      <c r="D5147" t="str">
        <f t="shared" si="348"/>
        <v>C583-1</v>
      </c>
      <c r="E5147" t="s">
        <v>4654</v>
      </c>
      <c r="F5147">
        <v>1</v>
      </c>
      <c r="G5147" t="s">
        <v>1701</v>
      </c>
    </row>
    <row r="5148" spans="1:7" x14ac:dyDescent="0.25">
      <c r="A5148" t="str">
        <f t="shared" si="345"/>
        <v>C583-2</v>
      </c>
      <c r="B5148" t="str">
        <f t="shared" si="346"/>
        <v>GND</v>
      </c>
      <c r="C5148" t="str">
        <f t="shared" si="347"/>
        <v>C583-GND</v>
      </c>
      <c r="D5148" t="str">
        <f t="shared" si="348"/>
        <v>C583-2</v>
      </c>
      <c r="E5148" t="s">
        <v>4654</v>
      </c>
      <c r="F5148">
        <v>2</v>
      </c>
      <c r="G5148" t="s">
        <v>294</v>
      </c>
    </row>
    <row r="5149" spans="1:7" x14ac:dyDescent="0.25">
      <c r="A5149" t="str">
        <f t="shared" si="345"/>
        <v>C584-1</v>
      </c>
      <c r="B5149" t="str">
        <f t="shared" si="346"/>
        <v>NetC300_1</v>
      </c>
      <c r="C5149" t="str">
        <f t="shared" si="347"/>
        <v>C584-NetC300_1</v>
      </c>
      <c r="D5149" t="str">
        <f t="shared" si="348"/>
        <v>C584-1</v>
      </c>
      <c r="E5149" t="s">
        <v>4655</v>
      </c>
      <c r="F5149">
        <v>1</v>
      </c>
      <c r="G5149" t="s">
        <v>1701</v>
      </c>
    </row>
    <row r="5150" spans="1:7" x14ac:dyDescent="0.25">
      <c r="A5150" t="str">
        <f t="shared" si="345"/>
        <v>C584-2</v>
      </c>
      <c r="B5150" t="str">
        <f t="shared" si="346"/>
        <v>GND</v>
      </c>
      <c r="C5150" t="str">
        <f t="shared" si="347"/>
        <v>C584-GND</v>
      </c>
      <c r="D5150" t="str">
        <f t="shared" si="348"/>
        <v>C584-2</v>
      </c>
      <c r="E5150" t="s">
        <v>4655</v>
      </c>
      <c r="F5150">
        <v>2</v>
      </c>
      <c r="G5150" t="s">
        <v>294</v>
      </c>
    </row>
    <row r="5151" spans="1:7" x14ac:dyDescent="0.25">
      <c r="A5151" t="str">
        <f t="shared" si="345"/>
        <v>C585-1</v>
      </c>
      <c r="B5151" t="str">
        <f t="shared" si="346"/>
        <v>NetC300_1</v>
      </c>
      <c r="C5151" t="str">
        <f t="shared" si="347"/>
        <v>C585-NetC300_1</v>
      </c>
      <c r="D5151" t="str">
        <f t="shared" si="348"/>
        <v>C585-1</v>
      </c>
      <c r="E5151" t="s">
        <v>4656</v>
      </c>
      <c r="F5151">
        <v>1</v>
      </c>
      <c r="G5151" t="s">
        <v>1701</v>
      </c>
    </row>
    <row r="5152" spans="1:7" x14ac:dyDescent="0.25">
      <c r="A5152" t="str">
        <f t="shared" si="345"/>
        <v>C585-2</v>
      </c>
      <c r="B5152" t="str">
        <f t="shared" si="346"/>
        <v>GND</v>
      </c>
      <c r="C5152" t="str">
        <f t="shared" si="347"/>
        <v>C585-GND</v>
      </c>
      <c r="D5152" t="str">
        <f t="shared" si="348"/>
        <v>C585-2</v>
      </c>
      <c r="E5152" t="s">
        <v>4656</v>
      </c>
      <c r="F5152">
        <v>2</v>
      </c>
      <c r="G5152" t="s">
        <v>294</v>
      </c>
    </row>
    <row r="5153" spans="1:7" x14ac:dyDescent="0.25">
      <c r="A5153" t="str">
        <f t="shared" si="345"/>
        <v>C586-1</v>
      </c>
      <c r="B5153" t="str">
        <f t="shared" si="346"/>
        <v>0.9V_ETH</v>
      </c>
      <c r="C5153" t="str">
        <f t="shared" si="347"/>
        <v>C586-0.9V_ETH</v>
      </c>
      <c r="D5153" t="str">
        <f t="shared" si="348"/>
        <v>C586-1</v>
      </c>
      <c r="E5153" t="s">
        <v>4657</v>
      </c>
      <c r="F5153">
        <v>1</v>
      </c>
      <c r="G5153" t="s">
        <v>298</v>
      </c>
    </row>
    <row r="5154" spans="1:7" x14ac:dyDescent="0.25">
      <c r="A5154" t="str">
        <f t="shared" si="345"/>
        <v>C586-2</v>
      </c>
      <c r="B5154" t="str">
        <f t="shared" si="346"/>
        <v>GND</v>
      </c>
      <c r="C5154" t="str">
        <f t="shared" si="347"/>
        <v>C586-GND</v>
      </c>
      <c r="D5154" t="str">
        <f t="shared" si="348"/>
        <v>C586-2</v>
      </c>
      <c r="E5154" t="s">
        <v>4657</v>
      </c>
      <c r="F5154">
        <v>2</v>
      </c>
      <c r="G5154" t="s">
        <v>294</v>
      </c>
    </row>
    <row r="5155" spans="1:7" x14ac:dyDescent="0.25">
      <c r="A5155" t="str">
        <f t="shared" si="345"/>
        <v>C587-1</v>
      </c>
      <c r="B5155" t="str">
        <f t="shared" si="346"/>
        <v>0.9V_ETH</v>
      </c>
      <c r="C5155" t="str">
        <f t="shared" si="347"/>
        <v>C587-0.9V_ETH</v>
      </c>
      <c r="D5155" t="str">
        <f t="shared" si="348"/>
        <v>C587-1</v>
      </c>
      <c r="E5155" t="s">
        <v>4658</v>
      </c>
      <c r="F5155">
        <v>1</v>
      </c>
      <c r="G5155" t="s">
        <v>298</v>
      </c>
    </row>
    <row r="5156" spans="1:7" x14ac:dyDescent="0.25">
      <c r="A5156" t="str">
        <f t="shared" si="345"/>
        <v>C587-2</v>
      </c>
      <c r="B5156" t="str">
        <f t="shared" si="346"/>
        <v>GND</v>
      </c>
      <c r="C5156" t="str">
        <f t="shared" si="347"/>
        <v>C587-GND</v>
      </c>
      <c r="D5156" t="str">
        <f t="shared" si="348"/>
        <v>C587-2</v>
      </c>
      <c r="E5156" t="s">
        <v>4658</v>
      </c>
      <c r="F5156">
        <v>2</v>
      </c>
      <c r="G5156" t="s">
        <v>294</v>
      </c>
    </row>
    <row r="5157" spans="1:7" x14ac:dyDescent="0.25">
      <c r="A5157" t="str">
        <f t="shared" si="345"/>
        <v>C588-1</v>
      </c>
      <c r="B5157" t="str">
        <f t="shared" si="346"/>
        <v>0.9V_ETH</v>
      </c>
      <c r="C5157" t="str">
        <f t="shared" si="347"/>
        <v>C588-0.9V_ETH</v>
      </c>
      <c r="D5157" t="str">
        <f t="shared" si="348"/>
        <v>C588-1</v>
      </c>
      <c r="E5157" t="s">
        <v>4659</v>
      </c>
      <c r="F5157">
        <v>1</v>
      </c>
      <c r="G5157" t="s">
        <v>298</v>
      </c>
    </row>
    <row r="5158" spans="1:7" x14ac:dyDescent="0.25">
      <c r="A5158" t="str">
        <f t="shared" si="345"/>
        <v>C588-2</v>
      </c>
      <c r="B5158" t="str">
        <f t="shared" si="346"/>
        <v>GND</v>
      </c>
      <c r="C5158" t="str">
        <f t="shared" si="347"/>
        <v>C588-GND</v>
      </c>
      <c r="D5158" t="str">
        <f t="shared" si="348"/>
        <v>C588-2</v>
      </c>
      <c r="E5158" t="s">
        <v>4659</v>
      </c>
      <c r="F5158">
        <v>2</v>
      </c>
      <c r="G5158" t="s">
        <v>294</v>
      </c>
    </row>
    <row r="5159" spans="1:7" x14ac:dyDescent="0.25">
      <c r="A5159" t="str">
        <f t="shared" si="345"/>
        <v>C589-1</v>
      </c>
      <c r="B5159" t="str">
        <f t="shared" si="346"/>
        <v>CK2_N</v>
      </c>
      <c r="C5159" t="str">
        <f t="shared" si="347"/>
        <v>C589-CK2_N</v>
      </c>
      <c r="D5159" t="str">
        <f t="shared" si="348"/>
        <v>C589-1</v>
      </c>
      <c r="E5159" t="s">
        <v>4660</v>
      </c>
      <c r="F5159">
        <v>1</v>
      </c>
      <c r="G5159" t="s">
        <v>493</v>
      </c>
    </row>
    <row r="5160" spans="1:7" x14ac:dyDescent="0.25">
      <c r="A5160" t="str">
        <f t="shared" si="345"/>
        <v>C589-2</v>
      </c>
      <c r="B5160" t="str">
        <f t="shared" si="346"/>
        <v>LPDDR4B_REFCK_N</v>
      </c>
      <c r="C5160" t="str">
        <f t="shared" si="347"/>
        <v>C589-LPDDR4B_REFCK_N</v>
      </c>
      <c r="D5160" t="str">
        <f t="shared" si="348"/>
        <v>C589-2</v>
      </c>
      <c r="E5160" t="s">
        <v>4660</v>
      </c>
      <c r="F5160">
        <v>2</v>
      </c>
      <c r="G5160" t="s">
        <v>1591</v>
      </c>
    </row>
    <row r="5161" spans="1:7" x14ac:dyDescent="0.25">
      <c r="A5161" t="str">
        <f t="shared" si="345"/>
        <v>C590-1</v>
      </c>
      <c r="B5161" t="str">
        <f t="shared" si="346"/>
        <v>CK3_P</v>
      </c>
      <c r="C5161" t="str">
        <f t="shared" si="347"/>
        <v>C590-CK3_P</v>
      </c>
      <c r="D5161" t="str">
        <f t="shared" si="348"/>
        <v>C590-1</v>
      </c>
      <c r="E5161" t="s">
        <v>4661</v>
      </c>
      <c r="F5161">
        <v>1</v>
      </c>
      <c r="G5161" t="s">
        <v>502</v>
      </c>
    </row>
    <row r="5162" spans="1:7" x14ac:dyDescent="0.25">
      <c r="A5162" t="str">
        <f t="shared" si="345"/>
        <v>C590-2</v>
      </c>
      <c r="B5162" t="str">
        <f t="shared" si="346"/>
        <v>PCIE_100M_CK_P</v>
      </c>
      <c r="C5162" t="str">
        <f t="shared" si="347"/>
        <v>C590-PCIE_100M_CK_P</v>
      </c>
      <c r="D5162" t="str">
        <f t="shared" si="348"/>
        <v>C590-2</v>
      </c>
      <c r="E5162" t="s">
        <v>4661</v>
      </c>
      <c r="F5162">
        <v>2</v>
      </c>
      <c r="G5162" t="s">
        <v>1937</v>
      </c>
    </row>
    <row r="5163" spans="1:7" x14ac:dyDescent="0.25">
      <c r="A5163" t="str">
        <f t="shared" si="345"/>
        <v>C591-1</v>
      </c>
      <c r="B5163" t="str">
        <f t="shared" si="346"/>
        <v>CK3_N</v>
      </c>
      <c r="C5163" t="str">
        <f t="shared" si="347"/>
        <v>C591-CK3_N</v>
      </c>
      <c r="D5163" t="str">
        <f t="shared" si="348"/>
        <v>C591-1</v>
      </c>
      <c r="E5163" t="s">
        <v>4662</v>
      </c>
      <c r="F5163">
        <v>1</v>
      </c>
      <c r="G5163" t="s">
        <v>499</v>
      </c>
    </row>
    <row r="5164" spans="1:7" x14ac:dyDescent="0.25">
      <c r="A5164" t="str">
        <f t="shared" si="345"/>
        <v>C591-2</v>
      </c>
      <c r="B5164" t="str">
        <f t="shared" si="346"/>
        <v>PCIE_100M_CK_N</v>
      </c>
      <c r="C5164" t="str">
        <f t="shared" si="347"/>
        <v>C591-PCIE_100M_CK_N</v>
      </c>
      <c r="D5164" t="str">
        <f t="shared" si="348"/>
        <v>C591-2</v>
      </c>
      <c r="E5164" t="s">
        <v>4662</v>
      </c>
      <c r="F5164">
        <v>2</v>
      </c>
      <c r="G5164" t="s">
        <v>1936</v>
      </c>
    </row>
    <row r="5165" spans="1:7" x14ac:dyDescent="0.25">
      <c r="A5165" t="str">
        <f t="shared" si="345"/>
        <v>C592-1</v>
      </c>
      <c r="B5165" t="str">
        <f t="shared" si="346"/>
        <v>5.0V</v>
      </c>
      <c r="C5165" t="str">
        <f t="shared" si="347"/>
        <v>C592-5.0V</v>
      </c>
      <c r="D5165" t="str">
        <f t="shared" si="348"/>
        <v>C592-1</v>
      </c>
      <c r="E5165" t="s">
        <v>4663</v>
      </c>
      <c r="F5165">
        <v>1</v>
      </c>
      <c r="G5165" t="s">
        <v>371</v>
      </c>
    </row>
    <row r="5166" spans="1:7" x14ac:dyDescent="0.25">
      <c r="A5166" t="str">
        <f t="shared" si="345"/>
        <v>C592-2</v>
      </c>
      <c r="B5166" t="str">
        <f t="shared" si="346"/>
        <v>GND</v>
      </c>
      <c r="C5166" t="str">
        <f t="shared" si="347"/>
        <v>C592-GND</v>
      </c>
      <c r="D5166" t="str">
        <f t="shared" si="348"/>
        <v>C592-2</v>
      </c>
      <c r="E5166" t="s">
        <v>4663</v>
      </c>
      <c r="F5166">
        <v>2</v>
      </c>
      <c r="G5166" t="s">
        <v>294</v>
      </c>
    </row>
    <row r="5167" spans="1:7" x14ac:dyDescent="0.25">
      <c r="A5167" t="str">
        <f t="shared" si="345"/>
        <v>C593-1</v>
      </c>
      <c r="B5167" t="str">
        <f t="shared" si="346"/>
        <v>5.0V</v>
      </c>
      <c r="C5167" t="str">
        <f t="shared" si="347"/>
        <v>C593-5.0V</v>
      </c>
      <c r="D5167" t="str">
        <f t="shared" si="348"/>
        <v>C593-1</v>
      </c>
      <c r="E5167" t="s">
        <v>4664</v>
      </c>
      <c r="F5167">
        <v>1</v>
      </c>
      <c r="G5167" t="s">
        <v>371</v>
      </c>
    </row>
    <row r="5168" spans="1:7" x14ac:dyDescent="0.25">
      <c r="A5168" t="str">
        <f t="shared" si="345"/>
        <v>C593-2</v>
      </c>
      <c r="B5168" t="str">
        <f t="shared" si="346"/>
        <v>GND</v>
      </c>
      <c r="C5168" t="str">
        <f t="shared" si="347"/>
        <v>C593-GND</v>
      </c>
      <c r="D5168" t="str">
        <f t="shared" si="348"/>
        <v>C593-2</v>
      </c>
      <c r="E5168" t="s">
        <v>4664</v>
      </c>
      <c r="F5168">
        <v>2</v>
      </c>
      <c r="G5168" t="s">
        <v>294</v>
      </c>
    </row>
    <row r="5169" spans="1:7" x14ac:dyDescent="0.25">
      <c r="A5169" t="str">
        <f t="shared" si="345"/>
        <v>C594-1</v>
      </c>
      <c r="B5169" t="str">
        <f t="shared" si="346"/>
        <v>5.0V</v>
      </c>
      <c r="C5169" t="str">
        <f t="shared" si="347"/>
        <v>C594-5.0V</v>
      </c>
      <c r="D5169" t="str">
        <f t="shared" si="348"/>
        <v>C594-1</v>
      </c>
      <c r="E5169" t="s">
        <v>4665</v>
      </c>
      <c r="F5169">
        <v>1</v>
      </c>
      <c r="G5169" t="s">
        <v>371</v>
      </c>
    </row>
    <row r="5170" spans="1:7" x14ac:dyDescent="0.25">
      <c r="A5170" t="str">
        <f t="shared" si="345"/>
        <v>C594-2</v>
      </c>
      <c r="B5170" t="str">
        <f t="shared" si="346"/>
        <v>GND</v>
      </c>
      <c r="C5170" t="str">
        <f t="shared" si="347"/>
        <v>C594-GND</v>
      </c>
      <c r="D5170" t="str">
        <f t="shared" si="348"/>
        <v>C594-2</v>
      </c>
      <c r="E5170" t="s">
        <v>4665</v>
      </c>
      <c r="F5170">
        <v>2</v>
      </c>
      <c r="G5170" t="s">
        <v>294</v>
      </c>
    </row>
    <row r="5171" spans="1:7" x14ac:dyDescent="0.25">
      <c r="A5171" t="str">
        <f t="shared" si="345"/>
        <v>C595-1</v>
      </c>
      <c r="B5171" t="str">
        <f t="shared" si="346"/>
        <v>5.0V</v>
      </c>
      <c r="C5171" t="str">
        <f t="shared" si="347"/>
        <v>C595-5.0V</v>
      </c>
      <c r="D5171" t="str">
        <f t="shared" si="348"/>
        <v>C595-1</v>
      </c>
      <c r="E5171" t="s">
        <v>4666</v>
      </c>
      <c r="F5171">
        <v>1</v>
      </c>
      <c r="G5171" t="s">
        <v>371</v>
      </c>
    </row>
    <row r="5172" spans="1:7" x14ac:dyDescent="0.25">
      <c r="A5172" t="str">
        <f t="shared" si="345"/>
        <v>C595-2</v>
      </c>
      <c r="B5172" t="str">
        <f t="shared" si="346"/>
        <v>GND</v>
      </c>
      <c r="C5172" t="str">
        <f t="shared" si="347"/>
        <v>C595-GND</v>
      </c>
      <c r="D5172" t="str">
        <f t="shared" si="348"/>
        <v>C595-2</v>
      </c>
      <c r="E5172" t="s">
        <v>4666</v>
      </c>
      <c r="F5172">
        <v>2</v>
      </c>
      <c r="G5172" t="s">
        <v>294</v>
      </c>
    </row>
    <row r="5173" spans="1:7" x14ac:dyDescent="0.25">
      <c r="A5173" t="str">
        <f t="shared" si="345"/>
        <v>C596-1</v>
      </c>
      <c r="B5173" t="str">
        <f t="shared" si="346"/>
        <v>CK6_P</v>
      </c>
      <c r="C5173" t="str">
        <f t="shared" si="347"/>
        <v>C596-CK6_P</v>
      </c>
      <c r="D5173" t="str">
        <f t="shared" si="348"/>
        <v>C596-1</v>
      </c>
      <c r="E5173" t="s">
        <v>4667</v>
      </c>
      <c r="F5173">
        <v>1</v>
      </c>
      <c r="G5173" t="s">
        <v>508</v>
      </c>
    </row>
    <row r="5174" spans="1:7" x14ac:dyDescent="0.25">
      <c r="A5174" t="str">
        <f t="shared" si="345"/>
        <v>C596-2</v>
      </c>
      <c r="B5174" t="str">
        <f t="shared" si="346"/>
        <v>FMC_GT_CK0_P</v>
      </c>
      <c r="C5174" t="str">
        <f t="shared" si="347"/>
        <v>C596-FMC_GT_CK0_P</v>
      </c>
      <c r="D5174" t="str">
        <f t="shared" si="348"/>
        <v>C596-2</v>
      </c>
      <c r="E5174" t="s">
        <v>4667</v>
      </c>
      <c r="F5174">
        <v>2</v>
      </c>
      <c r="G5174" t="s">
        <v>1025</v>
      </c>
    </row>
    <row r="5175" spans="1:7" x14ac:dyDescent="0.25">
      <c r="A5175" t="str">
        <f t="shared" si="345"/>
        <v>C597-1</v>
      </c>
      <c r="B5175" t="str">
        <f t="shared" si="346"/>
        <v>CK6_N</v>
      </c>
      <c r="C5175" t="str">
        <f t="shared" si="347"/>
        <v>C597-CK6_N</v>
      </c>
      <c r="D5175" t="str">
        <f t="shared" si="348"/>
        <v>C597-1</v>
      </c>
      <c r="E5175" t="s">
        <v>4668</v>
      </c>
      <c r="F5175">
        <v>1</v>
      </c>
      <c r="G5175" t="s">
        <v>505</v>
      </c>
    </row>
    <row r="5176" spans="1:7" x14ac:dyDescent="0.25">
      <c r="A5176" t="str">
        <f t="shared" si="345"/>
        <v>C597-2</v>
      </c>
      <c r="B5176" t="str">
        <f t="shared" si="346"/>
        <v>FMC_GT_CK0_N</v>
      </c>
      <c r="C5176" t="str">
        <f t="shared" si="347"/>
        <v>C597-FMC_GT_CK0_N</v>
      </c>
      <c r="D5176" t="str">
        <f t="shared" si="348"/>
        <v>C597-2</v>
      </c>
      <c r="E5176" t="s">
        <v>4668</v>
      </c>
      <c r="F5176">
        <v>2</v>
      </c>
      <c r="G5176" t="s">
        <v>1022</v>
      </c>
    </row>
    <row r="5177" spans="1:7" x14ac:dyDescent="0.25">
      <c r="A5177" t="str">
        <f t="shared" si="345"/>
        <v>C598-1</v>
      </c>
      <c r="B5177" t="str">
        <f t="shared" si="346"/>
        <v>CK7_P</v>
      </c>
      <c r="C5177" t="str">
        <f t="shared" si="347"/>
        <v>C598-CK7_P</v>
      </c>
      <c r="D5177" t="str">
        <f t="shared" si="348"/>
        <v>C598-1</v>
      </c>
      <c r="E5177" t="s">
        <v>4669</v>
      </c>
      <c r="F5177">
        <v>1</v>
      </c>
      <c r="G5177" t="s">
        <v>514</v>
      </c>
    </row>
    <row r="5178" spans="1:7" x14ac:dyDescent="0.25">
      <c r="A5178" t="str">
        <f t="shared" si="345"/>
        <v>C598-2</v>
      </c>
      <c r="B5178" t="str">
        <f t="shared" si="346"/>
        <v>FMC_GT_CK1_P</v>
      </c>
      <c r="C5178" t="str">
        <f t="shared" si="347"/>
        <v>C598-FMC_GT_CK1_P</v>
      </c>
      <c r="D5178" t="str">
        <f t="shared" si="348"/>
        <v>C598-2</v>
      </c>
      <c r="E5178" t="s">
        <v>4669</v>
      </c>
      <c r="F5178">
        <v>2</v>
      </c>
      <c r="G5178" t="s">
        <v>1030</v>
      </c>
    </row>
    <row r="5179" spans="1:7" x14ac:dyDescent="0.25">
      <c r="A5179" t="str">
        <f t="shared" si="345"/>
        <v>C599-1</v>
      </c>
      <c r="B5179" t="str">
        <f t="shared" si="346"/>
        <v>CK7_N</v>
      </c>
      <c r="C5179" t="str">
        <f t="shared" si="347"/>
        <v>C599-CK7_N</v>
      </c>
      <c r="D5179" t="str">
        <f t="shared" si="348"/>
        <v>C599-1</v>
      </c>
      <c r="E5179" t="s">
        <v>4670</v>
      </c>
      <c r="F5179">
        <v>1</v>
      </c>
      <c r="G5179" t="s">
        <v>511</v>
      </c>
    </row>
    <row r="5180" spans="1:7" x14ac:dyDescent="0.25">
      <c r="A5180" t="str">
        <f t="shared" si="345"/>
        <v>C599-2</v>
      </c>
      <c r="B5180" t="str">
        <f t="shared" si="346"/>
        <v>FMC_GT_CK1_N</v>
      </c>
      <c r="C5180" t="str">
        <f t="shared" si="347"/>
        <v>C599-FMC_GT_CK1_N</v>
      </c>
      <c r="D5180" t="str">
        <f t="shared" si="348"/>
        <v>C599-2</v>
      </c>
      <c r="E5180" t="s">
        <v>4670</v>
      </c>
      <c r="F5180">
        <v>2</v>
      </c>
      <c r="G5180" t="s">
        <v>1028</v>
      </c>
    </row>
    <row r="5181" spans="1:7" x14ac:dyDescent="0.25">
      <c r="A5181" t="str">
        <f t="shared" si="345"/>
        <v>C600-1</v>
      </c>
      <c r="B5181" t="str">
        <f t="shared" si="346"/>
        <v>CK8_P</v>
      </c>
      <c r="C5181" t="str">
        <f t="shared" si="347"/>
        <v>C600-CK8_P</v>
      </c>
      <c r="D5181" t="str">
        <f t="shared" si="348"/>
        <v>C600-1</v>
      </c>
      <c r="E5181" t="s">
        <v>4671</v>
      </c>
      <c r="F5181">
        <v>1</v>
      </c>
      <c r="G5181" t="s">
        <v>520</v>
      </c>
    </row>
    <row r="5182" spans="1:7" x14ac:dyDescent="0.25">
      <c r="A5182" t="str">
        <f t="shared" si="345"/>
        <v>C600-2</v>
      </c>
      <c r="B5182" t="str">
        <f t="shared" si="346"/>
        <v>FMC_REFPL_CK_P</v>
      </c>
      <c r="C5182" t="str">
        <f t="shared" si="347"/>
        <v>C600-FMC_REFPL_CK_P</v>
      </c>
      <c r="D5182" t="str">
        <f t="shared" si="348"/>
        <v>C600-2</v>
      </c>
      <c r="E5182" t="s">
        <v>4671</v>
      </c>
      <c r="F5182">
        <v>2</v>
      </c>
      <c r="G5182" t="s">
        <v>1057</v>
      </c>
    </row>
    <row r="5183" spans="1:7" x14ac:dyDescent="0.25">
      <c r="A5183" t="str">
        <f t="shared" si="345"/>
        <v>C601-1</v>
      </c>
      <c r="B5183" t="str">
        <f t="shared" si="346"/>
        <v>CK8_N</v>
      </c>
      <c r="C5183" t="str">
        <f t="shared" si="347"/>
        <v>C601-CK8_N</v>
      </c>
      <c r="D5183" t="str">
        <f t="shared" si="348"/>
        <v>C601-1</v>
      </c>
      <c r="E5183" t="s">
        <v>4672</v>
      </c>
      <c r="F5183">
        <v>1</v>
      </c>
      <c r="G5183" t="s">
        <v>517</v>
      </c>
    </row>
    <row r="5184" spans="1:7" x14ac:dyDescent="0.25">
      <c r="A5184" t="str">
        <f t="shared" si="345"/>
        <v>C601-2</v>
      </c>
      <c r="B5184" t="str">
        <f t="shared" si="346"/>
        <v>FMC_REFPL_CK_N</v>
      </c>
      <c r="C5184" t="str">
        <f t="shared" si="347"/>
        <v>C601-FMC_REFPL_CK_N</v>
      </c>
      <c r="D5184" t="str">
        <f t="shared" si="348"/>
        <v>C601-2</v>
      </c>
      <c r="E5184" t="s">
        <v>4672</v>
      </c>
      <c r="F5184">
        <v>2</v>
      </c>
      <c r="G5184" t="s">
        <v>1055</v>
      </c>
    </row>
    <row r="5185" spans="1:7" x14ac:dyDescent="0.25">
      <c r="A5185" t="str">
        <f t="shared" si="345"/>
        <v>C602-1</v>
      </c>
      <c r="B5185" t="str">
        <f t="shared" si="346"/>
        <v>CK11_P</v>
      </c>
      <c r="C5185" t="str">
        <f t="shared" si="347"/>
        <v>C602-CK11_P</v>
      </c>
      <c r="D5185" t="str">
        <f t="shared" si="348"/>
        <v>C602-1</v>
      </c>
      <c r="E5185" t="s">
        <v>4673</v>
      </c>
      <c r="F5185">
        <v>1</v>
      </c>
      <c r="G5185" t="s">
        <v>484</v>
      </c>
    </row>
    <row r="5186" spans="1:7" x14ac:dyDescent="0.25">
      <c r="A5186" t="str">
        <f t="shared" si="345"/>
        <v>C602-2</v>
      </c>
      <c r="B5186" t="str">
        <f t="shared" si="346"/>
        <v>SFP_REFCLK_P</v>
      </c>
      <c r="C5186" t="str">
        <f t="shared" si="347"/>
        <v>C602-SFP_REFCLK_P</v>
      </c>
      <c r="D5186" t="str">
        <f t="shared" si="348"/>
        <v>C602-2</v>
      </c>
      <c r="E5186" t="s">
        <v>4673</v>
      </c>
      <c r="F5186">
        <v>2</v>
      </c>
      <c r="G5186" t="s">
        <v>2069</v>
      </c>
    </row>
    <row r="5187" spans="1:7" x14ac:dyDescent="0.25">
      <c r="A5187" t="str">
        <f t="shared" si="345"/>
        <v>C603-1</v>
      </c>
      <c r="B5187" t="str">
        <f t="shared" si="346"/>
        <v>CK11_N</v>
      </c>
      <c r="C5187" t="str">
        <f t="shared" si="347"/>
        <v>C603-CK11_N</v>
      </c>
      <c r="D5187" t="str">
        <f t="shared" si="348"/>
        <v>C603-1</v>
      </c>
      <c r="E5187" t="s">
        <v>4674</v>
      </c>
      <c r="F5187">
        <v>1</v>
      </c>
      <c r="G5187" t="s">
        <v>482</v>
      </c>
    </row>
    <row r="5188" spans="1:7" x14ac:dyDescent="0.25">
      <c r="A5188" t="str">
        <f t="shared" si="345"/>
        <v>C603-2</v>
      </c>
      <c r="B5188" t="str">
        <f t="shared" si="346"/>
        <v>SFP_REFCLK_N</v>
      </c>
      <c r="C5188" t="str">
        <f t="shared" si="347"/>
        <v>C603-SFP_REFCLK_N</v>
      </c>
      <c r="D5188" t="str">
        <f t="shared" si="348"/>
        <v>C603-2</v>
      </c>
      <c r="E5188" t="s">
        <v>4674</v>
      </c>
      <c r="F5188">
        <v>2</v>
      </c>
      <c r="G5188" t="s">
        <v>2068</v>
      </c>
    </row>
    <row r="5189" spans="1:7" x14ac:dyDescent="0.25">
      <c r="A5189" t="str">
        <f t="shared" si="345"/>
        <v>C604-1</v>
      </c>
      <c r="B5189" t="str">
        <f t="shared" si="346"/>
        <v>CK9_P</v>
      </c>
      <c r="C5189" t="str">
        <f t="shared" si="347"/>
        <v>C604-CK9_P</v>
      </c>
      <c r="D5189" t="str">
        <f t="shared" si="348"/>
        <v>C604-1</v>
      </c>
      <c r="E5189" t="s">
        <v>4675</v>
      </c>
      <c r="F5189">
        <v>1</v>
      </c>
      <c r="G5189" t="s">
        <v>526</v>
      </c>
    </row>
    <row r="5190" spans="1:7" x14ac:dyDescent="0.25">
      <c r="A5190" t="str">
        <f t="shared" ref="A5190:A5253" si="349">$E5190&amp;"-"&amp;$F5190</f>
        <v>C604-2</v>
      </c>
      <c r="B5190" t="str">
        <f t="shared" ref="B5190:B5253" si="350">IF(OR(E5190=$A$2,E5190=$B$2,E5190=$C$2,E5190=$D$2),"--",G5190)</f>
        <v>REFCLK_3B0_P</v>
      </c>
      <c r="C5190" t="str">
        <f t="shared" ref="C5190:C5253" si="351">$E5190&amp;"-"&amp;$G5190</f>
        <v>C604-REFCLK_3B0_P</v>
      </c>
      <c r="D5190" t="str">
        <f t="shared" ref="D5190:D5253" si="352">A5190</f>
        <v>C604-2</v>
      </c>
      <c r="E5190" t="s">
        <v>4675</v>
      </c>
      <c r="F5190">
        <v>2</v>
      </c>
      <c r="G5190" t="s">
        <v>2011</v>
      </c>
    </row>
    <row r="5191" spans="1:7" x14ac:dyDescent="0.25">
      <c r="A5191" t="str">
        <f t="shared" si="349"/>
        <v>C605-1</v>
      </c>
      <c r="B5191" t="str">
        <f t="shared" si="350"/>
        <v>CK9_N</v>
      </c>
      <c r="C5191" t="str">
        <f t="shared" si="351"/>
        <v>C605-CK9_N</v>
      </c>
      <c r="D5191" t="str">
        <f t="shared" si="352"/>
        <v>C605-1</v>
      </c>
      <c r="E5191" t="s">
        <v>4676</v>
      </c>
      <c r="F5191">
        <v>1</v>
      </c>
      <c r="G5191" t="s">
        <v>523</v>
      </c>
    </row>
    <row r="5192" spans="1:7" x14ac:dyDescent="0.25">
      <c r="A5192" t="str">
        <f t="shared" si="349"/>
        <v>C605-2</v>
      </c>
      <c r="B5192" t="str">
        <f t="shared" si="350"/>
        <v>REFCLK_3B0_N</v>
      </c>
      <c r="C5192" t="str">
        <f t="shared" si="351"/>
        <v>C605-REFCLK_3B0_N</v>
      </c>
      <c r="D5192" t="str">
        <f t="shared" si="352"/>
        <v>C605-2</v>
      </c>
      <c r="E5192" t="s">
        <v>4676</v>
      </c>
      <c r="F5192">
        <v>2</v>
      </c>
      <c r="G5192" t="s">
        <v>2010</v>
      </c>
    </row>
    <row r="5193" spans="1:7" x14ac:dyDescent="0.25">
      <c r="A5193" t="str">
        <f t="shared" si="349"/>
        <v>C606-1</v>
      </c>
      <c r="B5193" t="str">
        <f t="shared" si="350"/>
        <v>NetC606_1</v>
      </c>
      <c r="C5193" t="str">
        <f t="shared" si="351"/>
        <v>C606-NetC606_1</v>
      </c>
      <c r="D5193" t="str">
        <f t="shared" si="352"/>
        <v>C606-1</v>
      </c>
      <c r="E5193" t="s">
        <v>4677</v>
      </c>
      <c r="F5193">
        <v>1</v>
      </c>
      <c r="G5193" t="s">
        <v>1745</v>
      </c>
    </row>
    <row r="5194" spans="1:7" x14ac:dyDescent="0.25">
      <c r="A5194" t="str">
        <f t="shared" si="349"/>
        <v>C606-2</v>
      </c>
      <c r="B5194" t="str">
        <f t="shared" si="350"/>
        <v>GND</v>
      </c>
      <c r="C5194" t="str">
        <f t="shared" si="351"/>
        <v>C606-GND</v>
      </c>
      <c r="D5194" t="str">
        <f t="shared" si="352"/>
        <v>C606-2</v>
      </c>
      <c r="E5194" t="s">
        <v>4677</v>
      </c>
      <c r="F5194">
        <v>2</v>
      </c>
      <c r="G5194" t="s">
        <v>294</v>
      </c>
    </row>
    <row r="5195" spans="1:7" x14ac:dyDescent="0.25">
      <c r="A5195" t="str">
        <f t="shared" si="349"/>
        <v>C607-1</v>
      </c>
      <c r="B5195" t="str">
        <f t="shared" si="350"/>
        <v>NetC607_1</v>
      </c>
      <c r="C5195" t="str">
        <f t="shared" si="351"/>
        <v>C607-NetC607_1</v>
      </c>
      <c r="D5195" t="str">
        <f t="shared" si="352"/>
        <v>C607-1</v>
      </c>
      <c r="E5195" t="s">
        <v>4678</v>
      </c>
      <c r="F5195">
        <v>1</v>
      </c>
      <c r="G5195" t="s">
        <v>1746</v>
      </c>
    </row>
    <row r="5196" spans="1:7" x14ac:dyDescent="0.25">
      <c r="A5196" t="str">
        <f t="shared" si="349"/>
        <v>C607-2</v>
      </c>
      <c r="B5196" t="str">
        <f t="shared" si="350"/>
        <v>GND</v>
      </c>
      <c r="C5196" t="str">
        <f t="shared" si="351"/>
        <v>C607-GND</v>
      </c>
      <c r="D5196" t="str">
        <f t="shared" si="352"/>
        <v>C607-2</v>
      </c>
      <c r="E5196" t="s">
        <v>4678</v>
      </c>
      <c r="F5196">
        <v>2</v>
      </c>
      <c r="G5196" t="s">
        <v>294</v>
      </c>
    </row>
    <row r="5197" spans="1:7" x14ac:dyDescent="0.25">
      <c r="A5197" t="str">
        <f t="shared" si="349"/>
        <v>C608-1</v>
      </c>
      <c r="B5197" t="str">
        <f t="shared" si="350"/>
        <v>FMC_GBTCLK0_P</v>
      </c>
      <c r="C5197" t="str">
        <f t="shared" si="351"/>
        <v>C608-FMC_GBTCLK0_P</v>
      </c>
      <c r="D5197" t="str">
        <f t="shared" si="352"/>
        <v>C608-1</v>
      </c>
      <c r="E5197" t="s">
        <v>4679</v>
      </c>
      <c r="F5197">
        <v>1</v>
      </c>
      <c r="G5197" t="s">
        <v>1018</v>
      </c>
    </row>
    <row r="5198" spans="1:7" x14ac:dyDescent="0.25">
      <c r="A5198" t="str">
        <f t="shared" si="349"/>
        <v>C608-2</v>
      </c>
      <c r="B5198" t="str">
        <f t="shared" si="350"/>
        <v>FMC_GBTCLK0_M2C_P</v>
      </c>
      <c r="C5198" t="str">
        <f t="shared" si="351"/>
        <v>C608-FMC_GBTCLK0_M2C_P</v>
      </c>
      <c r="D5198" t="str">
        <f t="shared" si="352"/>
        <v>C608-2</v>
      </c>
      <c r="E5198" t="s">
        <v>4679</v>
      </c>
      <c r="F5198">
        <v>2</v>
      </c>
      <c r="G5198" t="s">
        <v>1014</v>
      </c>
    </row>
    <row r="5199" spans="1:7" x14ac:dyDescent="0.25">
      <c r="A5199" t="str">
        <f t="shared" si="349"/>
        <v>C609-1</v>
      </c>
      <c r="B5199" t="str">
        <f t="shared" si="350"/>
        <v>FMC_GBTCLK0_N</v>
      </c>
      <c r="C5199" t="str">
        <f t="shared" si="351"/>
        <v>C609-FMC_GBTCLK0_N</v>
      </c>
      <c r="D5199" t="str">
        <f t="shared" si="352"/>
        <v>C609-1</v>
      </c>
      <c r="E5199" t="s">
        <v>4680</v>
      </c>
      <c r="F5199">
        <v>1</v>
      </c>
      <c r="G5199" t="s">
        <v>1016</v>
      </c>
    </row>
    <row r="5200" spans="1:7" x14ac:dyDescent="0.25">
      <c r="A5200" t="str">
        <f t="shared" si="349"/>
        <v>C609-2</v>
      </c>
      <c r="B5200" t="str">
        <f t="shared" si="350"/>
        <v>FMC_GBTCLK0_M2C_N</v>
      </c>
      <c r="C5200" t="str">
        <f t="shared" si="351"/>
        <v>C609-FMC_GBTCLK0_M2C_N</v>
      </c>
      <c r="D5200" t="str">
        <f t="shared" si="352"/>
        <v>C609-2</v>
      </c>
      <c r="E5200" t="s">
        <v>4680</v>
      </c>
      <c r="F5200">
        <v>2</v>
      </c>
      <c r="G5200" t="s">
        <v>1013</v>
      </c>
    </row>
    <row r="5201" spans="1:7" x14ac:dyDescent="0.25">
      <c r="A5201" t="str">
        <f t="shared" si="349"/>
        <v>C610-1</v>
      </c>
      <c r="B5201" t="str">
        <f t="shared" si="350"/>
        <v>FMC_GBTCLK1_P</v>
      </c>
      <c r="C5201" t="str">
        <f t="shared" si="351"/>
        <v>C610-FMC_GBTCLK1_P</v>
      </c>
      <c r="D5201" t="str">
        <f t="shared" si="352"/>
        <v>C610-1</v>
      </c>
      <c r="E5201" t="s">
        <v>4681</v>
      </c>
      <c r="F5201">
        <v>1</v>
      </c>
      <c r="G5201" t="s">
        <v>1021</v>
      </c>
    </row>
    <row r="5202" spans="1:7" x14ac:dyDescent="0.25">
      <c r="A5202" t="str">
        <f t="shared" si="349"/>
        <v>C610-2</v>
      </c>
      <c r="B5202" t="str">
        <f t="shared" si="350"/>
        <v>FMC_GBTCLK1_M2C_P</v>
      </c>
      <c r="C5202" t="str">
        <f t="shared" si="351"/>
        <v>C610-FMC_GBTCLK1_M2C_P</v>
      </c>
      <c r="D5202" t="str">
        <f t="shared" si="352"/>
        <v>C610-2</v>
      </c>
      <c r="E5202" t="s">
        <v>4681</v>
      </c>
      <c r="F5202">
        <v>2</v>
      </c>
      <c r="G5202" t="s">
        <v>1002</v>
      </c>
    </row>
    <row r="5203" spans="1:7" x14ac:dyDescent="0.25">
      <c r="A5203" t="str">
        <f t="shared" si="349"/>
        <v>C611-1</v>
      </c>
      <c r="B5203" t="str">
        <f t="shared" si="350"/>
        <v>FMC_GBTCLK1_N</v>
      </c>
      <c r="C5203" t="str">
        <f t="shared" si="351"/>
        <v>C611-FMC_GBTCLK1_N</v>
      </c>
      <c r="D5203" t="str">
        <f t="shared" si="352"/>
        <v>C611-1</v>
      </c>
      <c r="E5203" t="s">
        <v>4682</v>
      </c>
      <c r="F5203">
        <v>1</v>
      </c>
      <c r="G5203" t="s">
        <v>1020</v>
      </c>
    </row>
    <row r="5204" spans="1:7" x14ac:dyDescent="0.25">
      <c r="A5204" t="str">
        <f t="shared" si="349"/>
        <v>C611-2</v>
      </c>
      <c r="B5204" t="str">
        <f t="shared" si="350"/>
        <v>FMC_GBTCLK1_M2C_N</v>
      </c>
      <c r="C5204" t="str">
        <f t="shared" si="351"/>
        <v>C611-FMC_GBTCLK1_M2C_N</v>
      </c>
      <c r="D5204" t="str">
        <f t="shared" si="352"/>
        <v>C611-2</v>
      </c>
      <c r="E5204" t="s">
        <v>4682</v>
      </c>
      <c r="F5204">
        <v>2</v>
      </c>
      <c r="G5204" t="s">
        <v>1004</v>
      </c>
    </row>
    <row r="5205" spans="1:7" x14ac:dyDescent="0.25">
      <c r="A5205" t="str">
        <f t="shared" si="349"/>
        <v>C612-1</v>
      </c>
      <c r="B5205" t="str">
        <f t="shared" si="350"/>
        <v>FMC_CLK0_M2C_P</v>
      </c>
      <c r="C5205" t="str">
        <f t="shared" si="351"/>
        <v>C612-FMC_CLK0_M2C_P</v>
      </c>
      <c r="D5205" t="str">
        <f t="shared" si="352"/>
        <v>C612-1</v>
      </c>
      <c r="E5205" t="s">
        <v>4683</v>
      </c>
      <c r="F5205">
        <v>1</v>
      </c>
      <c r="G5205" t="s">
        <v>1007</v>
      </c>
    </row>
    <row r="5206" spans="1:7" x14ac:dyDescent="0.25">
      <c r="A5206" t="str">
        <f t="shared" si="349"/>
        <v>C612-2</v>
      </c>
      <c r="B5206" t="str">
        <f t="shared" si="350"/>
        <v>FMC_CK0_M2C_P</v>
      </c>
      <c r="C5206" t="str">
        <f t="shared" si="351"/>
        <v>C612-FMC_CK0_M2C_P</v>
      </c>
      <c r="D5206" t="str">
        <f t="shared" si="352"/>
        <v>C612-2</v>
      </c>
      <c r="E5206" t="s">
        <v>4683</v>
      </c>
      <c r="F5206">
        <v>2</v>
      </c>
      <c r="G5206" t="s">
        <v>1000</v>
      </c>
    </row>
    <row r="5207" spans="1:7" x14ac:dyDescent="0.25">
      <c r="A5207" t="str">
        <f t="shared" si="349"/>
        <v>C613-1</v>
      </c>
      <c r="B5207" t="str">
        <f t="shared" si="350"/>
        <v>FMC_CLK0_M2C_N</v>
      </c>
      <c r="C5207" t="str">
        <f t="shared" si="351"/>
        <v>C613-FMC_CLK0_M2C_N</v>
      </c>
      <c r="D5207" t="str">
        <f t="shared" si="352"/>
        <v>C613-1</v>
      </c>
      <c r="E5207" t="s">
        <v>4684</v>
      </c>
      <c r="F5207">
        <v>1</v>
      </c>
      <c r="G5207" t="s">
        <v>1005</v>
      </c>
    </row>
    <row r="5208" spans="1:7" x14ac:dyDescent="0.25">
      <c r="A5208" t="str">
        <f t="shared" si="349"/>
        <v>C613-2</v>
      </c>
      <c r="B5208" t="str">
        <f t="shared" si="350"/>
        <v>FMC_CK0_M2C_N</v>
      </c>
      <c r="C5208" t="str">
        <f t="shared" si="351"/>
        <v>C613-FMC_CK0_M2C_N</v>
      </c>
      <c r="D5208" t="str">
        <f t="shared" si="352"/>
        <v>C613-2</v>
      </c>
      <c r="E5208" t="s">
        <v>4684</v>
      </c>
      <c r="F5208">
        <v>2</v>
      </c>
      <c r="G5208" t="s">
        <v>999</v>
      </c>
    </row>
    <row r="5209" spans="1:7" x14ac:dyDescent="0.25">
      <c r="A5209" t="str">
        <f t="shared" si="349"/>
        <v>C614-1</v>
      </c>
      <c r="B5209" t="str">
        <f t="shared" si="350"/>
        <v>FMC_CLK1_M2C_P</v>
      </c>
      <c r="C5209" t="str">
        <f t="shared" si="351"/>
        <v>C614-FMC_CLK1_M2C_P</v>
      </c>
      <c r="D5209" t="str">
        <f t="shared" si="352"/>
        <v>C614-1</v>
      </c>
      <c r="E5209" t="s">
        <v>4685</v>
      </c>
      <c r="F5209">
        <v>1</v>
      </c>
      <c r="G5209" t="s">
        <v>1011</v>
      </c>
    </row>
    <row r="5210" spans="1:7" x14ac:dyDescent="0.25">
      <c r="A5210" t="str">
        <f t="shared" si="349"/>
        <v>C614-2</v>
      </c>
      <c r="B5210" t="str">
        <f t="shared" si="350"/>
        <v>FMC_CK1_M2C_P</v>
      </c>
      <c r="C5210" t="str">
        <f t="shared" si="351"/>
        <v>C614-FMC_CK1_M2C_P</v>
      </c>
      <c r="D5210" t="str">
        <f t="shared" si="352"/>
        <v>C614-2</v>
      </c>
      <c r="E5210" t="s">
        <v>4685</v>
      </c>
      <c r="F5210">
        <v>2</v>
      </c>
      <c r="G5210" t="s">
        <v>1003</v>
      </c>
    </row>
    <row r="5211" spans="1:7" x14ac:dyDescent="0.25">
      <c r="A5211" t="str">
        <f t="shared" si="349"/>
        <v>C615-1</v>
      </c>
      <c r="B5211" t="str">
        <f t="shared" si="350"/>
        <v>FMC_CLK1_M2C_N</v>
      </c>
      <c r="C5211" t="str">
        <f t="shared" si="351"/>
        <v>C615-FMC_CLK1_M2C_N</v>
      </c>
      <c r="D5211" t="str">
        <f t="shared" si="352"/>
        <v>C615-1</v>
      </c>
      <c r="E5211" t="s">
        <v>4686</v>
      </c>
      <c r="F5211">
        <v>1</v>
      </c>
      <c r="G5211" t="s">
        <v>1009</v>
      </c>
    </row>
    <row r="5212" spans="1:7" x14ac:dyDescent="0.25">
      <c r="A5212" t="str">
        <f t="shared" si="349"/>
        <v>C615-2</v>
      </c>
      <c r="B5212" t="str">
        <f t="shared" si="350"/>
        <v>FMC_CK1_M2C_N</v>
      </c>
      <c r="C5212" t="str">
        <f t="shared" si="351"/>
        <v>C615-FMC_CK1_M2C_N</v>
      </c>
      <c r="D5212" t="str">
        <f t="shared" si="352"/>
        <v>C615-2</v>
      </c>
      <c r="E5212" t="s">
        <v>4686</v>
      </c>
      <c r="F5212">
        <v>2</v>
      </c>
      <c r="G5212" t="s">
        <v>1001</v>
      </c>
    </row>
    <row r="5213" spans="1:7" x14ac:dyDescent="0.25">
      <c r="A5213" t="str">
        <f t="shared" si="349"/>
        <v>C616-1</v>
      </c>
      <c r="B5213" t="str">
        <f t="shared" si="350"/>
        <v>NetC616_1</v>
      </c>
      <c r="C5213" t="str">
        <f t="shared" si="351"/>
        <v>C616-NetC616_1</v>
      </c>
      <c r="D5213" t="str">
        <f t="shared" si="352"/>
        <v>C616-1</v>
      </c>
      <c r="E5213" t="s">
        <v>4687</v>
      </c>
      <c r="F5213">
        <v>1</v>
      </c>
      <c r="G5213" t="s">
        <v>1749</v>
      </c>
    </row>
    <row r="5214" spans="1:7" x14ac:dyDescent="0.25">
      <c r="A5214" t="str">
        <f t="shared" si="349"/>
        <v>C616-2</v>
      </c>
      <c r="B5214" t="str">
        <f t="shared" si="350"/>
        <v>GND</v>
      </c>
      <c r="C5214" t="str">
        <f t="shared" si="351"/>
        <v>C616-GND</v>
      </c>
      <c r="D5214" t="str">
        <f t="shared" si="352"/>
        <v>C616-2</v>
      </c>
      <c r="E5214" t="s">
        <v>4687</v>
      </c>
      <c r="F5214">
        <v>2</v>
      </c>
      <c r="G5214" t="s">
        <v>294</v>
      </c>
    </row>
    <row r="5215" spans="1:7" x14ac:dyDescent="0.25">
      <c r="A5215" t="str">
        <f t="shared" si="349"/>
        <v>C617-1</v>
      </c>
      <c r="B5215" t="str">
        <f t="shared" si="350"/>
        <v>NetC617_1</v>
      </c>
      <c r="C5215" t="str">
        <f t="shared" si="351"/>
        <v>C617-NetC617_1</v>
      </c>
      <c r="D5215" t="str">
        <f t="shared" si="352"/>
        <v>C617-1</v>
      </c>
      <c r="E5215" t="s">
        <v>4688</v>
      </c>
      <c r="F5215">
        <v>1</v>
      </c>
      <c r="G5215" t="s">
        <v>1751</v>
      </c>
    </row>
    <row r="5216" spans="1:7" x14ac:dyDescent="0.25">
      <c r="A5216" t="str">
        <f t="shared" si="349"/>
        <v>C617-2</v>
      </c>
      <c r="B5216" t="str">
        <f t="shared" si="350"/>
        <v>NetC617_2</v>
      </c>
      <c r="C5216" t="str">
        <f t="shared" si="351"/>
        <v>C617-NetC617_2</v>
      </c>
      <c r="D5216" t="str">
        <f t="shared" si="352"/>
        <v>C617-2</v>
      </c>
      <c r="E5216" t="s">
        <v>4688</v>
      </c>
      <c r="F5216">
        <v>2</v>
      </c>
      <c r="G5216" t="s">
        <v>1753</v>
      </c>
    </row>
    <row r="5217" spans="1:7" x14ac:dyDescent="0.25">
      <c r="A5217" t="str">
        <f t="shared" si="349"/>
        <v>C618-1</v>
      </c>
      <c r="B5217" t="str">
        <f t="shared" si="350"/>
        <v>12.0V</v>
      </c>
      <c r="C5217" t="str">
        <f t="shared" si="351"/>
        <v>C618-12.0V</v>
      </c>
      <c r="D5217" t="str">
        <f t="shared" si="352"/>
        <v>C618-1</v>
      </c>
      <c r="E5217" t="s">
        <v>4689</v>
      </c>
      <c r="F5217">
        <v>1</v>
      </c>
      <c r="G5217" t="s">
        <v>325</v>
      </c>
    </row>
    <row r="5218" spans="1:7" x14ac:dyDescent="0.25">
      <c r="A5218" t="str">
        <f t="shared" si="349"/>
        <v>C618-2</v>
      </c>
      <c r="B5218" t="str">
        <f t="shared" si="350"/>
        <v>GND</v>
      </c>
      <c r="C5218" t="str">
        <f t="shared" si="351"/>
        <v>C618-GND</v>
      </c>
      <c r="D5218" t="str">
        <f t="shared" si="352"/>
        <v>C618-2</v>
      </c>
      <c r="E5218" t="s">
        <v>4689</v>
      </c>
      <c r="F5218">
        <v>2</v>
      </c>
      <c r="G5218" t="s">
        <v>294</v>
      </c>
    </row>
    <row r="5219" spans="1:7" x14ac:dyDescent="0.25">
      <c r="A5219" t="str">
        <f t="shared" si="349"/>
        <v>C619-1</v>
      </c>
      <c r="B5219" t="str">
        <f t="shared" si="350"/>
        <v>12.0V</v>
      </c>
      <c r="C5219" t="str">
        <f t="shared" si="351"/>
        <v>C619-12.0V</v>
      </c>
      <c r="D5219" t="str">
        <f t="shared" si="352"/>
        <v>C619-1</v>
      </c>
      <c r="E5219" t="s">
        <v>4690</v>
      </c>
      <c r="F5219">
        <v>1</v>
      </c>
      <c r="G5219" t="s">
        <v>325</v>
      </c>
    </row>
    <row r="5220" spans="1:7" x14ac:dyDescent="0.25">
      <c r="A5220" t="str">
        <f t="shared" si="349"/>
        <v>C619-2</v>
      </c>
      <c r="B5220" t="str">
        <f t="shared" si="350"/>
        <v>GND</v>
      </c>
      <c r="C5220" t="str">
        <f t="shared" si="351"/>
        <v>C619-GND</v>
      </c>
      <c r="D5220" t="str">
        <f t="shared" si="352"/>
        <v>C619-2</v>
      </c>
      <c r="E5220" t="s">
        <v>4690</v>
      </c>
      <c r="F5220">
        <v>2</v>
      </c>
      <c r="G5220" t="s">
        <v>294</v>
      </c>
    </row>
    <row r="5221" spans="1:7" x14ac:dyDescent="0.25">
      <c r="A5221" t="str">
        <f t="shared" si="349"/>
        <v>C620-1</v>
      </c>
      <c r="B5221" t="str">
        <f t="shared" si="350"/>
        <v>FMC_REFCK_M2C_P</v>
      </c>
      <c r="C5221" t="str">
        <f t="shared" si="351"/>
        <v>C620-FMC_REFCK_M2C_P</v>
      </c>
      <c r="D5221" t="str">
        <f t="shared" si="352"/>
        <v>C620-1</v>
      </c>
      <c r="E5221" t="s">
        <v>4691</v>
      </c>
      <c r="F5221">
        <v>1</v>
      </c>
      <c r="G5221" t="s">
        <v>1050</v>
      </c>
    </row>
    <row r="5222" spans="1:7" x14ac:dyDescent="0.25">
      <c r="A5222" t="str">
        <f t="shared" si="349"/>
        <v>C620-2</v>
      </c>
      <c r="B5222" t="str">
        <f t="shared" si="350"/>
        <v>FMC_REFCLK_M2C_P</v>
      </c>
      <c r="C5222" t="str">
        <f t="shared" si="351"/>
        <v>C620-FMC_REFCLK_M2C_P</v>
      </c>
      <c r="D5222" t="str">
        <f t="shared" si="352"/>
        <v>C620-2</v>
      </c>
      <c r="E5222" t="s">
        <v>4691</v>
      </c>
      <c r="F5222">
        <v>2</v>
      </c>
      <c r="G5222" t="s">
        <v>1053</v>
      </c>
    </row>
    <row r="5223" spans="1:7" x14ac:dyDescent="0.25">
      <c r="A5223" t="str">
        <f t="shared" si="349"/>
        <v>C621-1</v>
      </c>
      <c r="B5223" t="str">
        <f t="shared" si="350"/>
        <v>FMC_REFCK_M2C_N</v>
      </c>
      <c r="C5223" t="str">
        <f t="shared" si="351"/>
        <v>C621-FMC_REFCK_M2C_N</v>
      </c>
      <c r="D5223" t="str">
        <f t="shared" si="352"/>
        <v>C621-1</v>
      </c>
      <c r="E5223" t="s">
        <v>4692</v>
      </c>
      <c r="F5223">
        <v>1</v>
      </c>
      <c r="G5223" t="s">
        <v>1047</v>
      </c>
    </row>
    <row r="5224" spans="1:7" x14ac:dyDescent="0.25">
      <c r="A5224" t="str">
        <f t="shared" si="349"/>
        <v>C621-2</v>
      </c>
      <c r="B5224" t="str">
        <f t="shared" si="350"/>
        <v>FMC_REFCLK_M2C_N</v>
      </c>
      <c r="C5224" t="str">
        <f t="shared" si="351"/>
        <v>C621-FMC_REFCLK_M2C_N</v>
      </c>
      <c r="D5224" t="str">
        <f t="shared" si="352"/>
        <v>C621-2</v>
      </c>
      <c r="E5224" t="s">
        <v>4692</v>
      </c>
      <c r="F5224">
        <v>2</v>
      </c>
      <c r="G5224" t="s">
        <v>1052</v>
      </c>
    </row>
    <row r="5225" spans="1:7" x14ac:dyDescent="0.25">
      <c r="A5225" t="str">
        <f t="shared" si="349"/>
        <v>C622-1</v>
      </c>
      <c r="B5225" t="str">
        <f t="shared" si="350"/>
        <v>VCCPLLDIG_HPS</v>
      </c>
      <c r="C5225" t="str">
        <f t="shared" si="351"/>
        <v>C622-VCCPLLDIG_HPS</v>
      </c>
      <c r="D5225" t="str">
        <f t="shared" si="352"/>
        <v>C622-1</v>
      </c>
      <c r="E5225" t="s">
        <v>4693</v>
      </c>
      <c r="F5225">
        <v>1</v>
      </c>
      <c r="G5225" t="s">
        <v>2219</v>
      </c>
    </row>
    <row r="5226" spans="1:7" x14ac:dyDescent="0.25">
      <c r="A5226" t="str">
        <f t="shared" si="349"/>
        <v>C622-2</v>
      </c>
      <c r="B5226" t="str">
        <f t="shared" si="350"/>
        <v>GND</v>
      </c>
      <c r="C5226" t="str">
        <f t="shared" si="351"/>
        <v>C622-GND</v>
      </c>
      <c r="D5226" t="str">
        <f t="shared" si="352"/>
        <v>C622-2</v>
      </c>
      <c r="E5226" t="s">
        <v>4693</v>
      </c>
      <c r="F5226">
        <v>2</v>
      </c>
      <c r="G5226" t="s">
        <v>294</v>
      </c>
    </row>
    <row r="5227" spans="1:7" x14ac:dyDescent="0.25">
      <c r="A5227" t="str">
        <f t="shared" si="349"/>
        <v>C623-1</v>
      </c>
      <c r="B5227" t="str">
        <f t="shared" si="350"/>
        <v>VCCPLLDIG_HPS</v>
      </c>
      <c r="C5227" t="str">
        <f t="shared" si="351"/>
        <v>C623-VCCPLLDIG_HPS</v>
      </c>
      <c r="D5227" t="str">
        <f t="shared" si="352"/>
        <v>C623-1</v>
      </c>
      <c r="E5227" t="s">
        <v>4694</v>
      </c>
      <c r="F5227">
        <v>1</v>
      </c>
      <c r="G5227" t="s">
        <v>2219</v>
      </c>
    </row>
    <row r="5228" spans="1:7" x14ac:dyDescent="0.25">
      <c r="A5228" t="str">
        <f t="shared" si="349"/>
        <v>C623-2</v>
      </c>
      <c r="B5228" t="str">
        <f t="shared" si="350"/>
        <v>GND</v>
      </c>
      <c r="C5228" t="str">
        <f t="shared" si="351"/>
        <v>C623-GND</v>
      </c>
      <c r="D5228" t="str">
        <f t="shared" si="352"/>
        <v>C623-2</v>
      </c>
      <c r="E5228" t="s">
        <v>4694</v>
      </c>
      <c r="F5228">
        <v>2</v>
      </c>
      <c r="G5228" t="s">
        <v>294</v>
      </c>
    </row>
    <row r="5229" spans="1:7" x14ac:dyDescent="0.25">
      <c r="A5229" t="str">
        <f t="shared" si="349"/>
        <v>C624-1</v>
      </c>
      <c r="B5229" t="str">
        <f t="shared" si="350"/>
        <v>0.8V</v>
      </c>
      <c r="C5229" t="str">
        <f t="shared" si="351"/>
        <v>C624-0.8V</v>
      </c>
      <c r="D5229" t="str">
        <f t="shared" si="352"/>
        <v>C624-1</v>
      </c>
      <c r="E5229" t="s">
        <v>4695</v>
      </c>
      <c r="F5229">
        <v>1</v>
      </c>
      <c r="G5229" t="s">
        <v>295</v>
      </c>
    </row>
    <row r="5230" spans="1:7" x14ac:dyDescent="0.25">
      <c r="A5230" t="str">
        <f t="shared" si="349"/>
        <v>C624-2</v>
      </c>
      <c r="B5230" t="str">
        <f t="shared" si="350"/>
        <v>GND</v>
      </c>
      <c r="C5230" t="str">
        <f t="shared" si="351"/>
        <v>C624-GND</v>
      </c>
      <c r="D5230" t="str">
        <f t="shared" si="352"/>
        <v>C624-2</v>
      </c>
      <c r="E5230" t="s">
        <v>4695</v>
      </c>
      <c r="F5230">
        <v>2</v>
      </c>
      <c r="G5230" t="s">
        <v>294</v>
      </c>
    </row>
    <row r="5231" spans="1:7" x14ac:dyDescent="0.25">
      <c r="A5231" t="str">
        <f t="shared" si="349"/>
        <v>C625-1</v>
      </c>
      <c r="B5231" t="str">
        <f t="shared" si="350"/>
        <v>1.8V</v>
      </c>
      <c r="C5231" t="str">
        <f t="shared" si="351"/>
        <v>C625-1.8V</v>
      </c>
      <c r="D5231" t="str">
        <f t="shared" si="352"/>
        <v>C625-1</v>
      </c>
      <c r="E5231" t="s">
        <v>4696</v>
      </c>
      <c r="F5231">
        <v>1</v>
      </c>
      <c r="G5231" t="s">
        <v>317</v>
      </c>
    </row>
    <row r="5232" spans="1:7" x14ac:dyDescent="0.25">
      <c r="A5232" t="str">
        <f t="shared" si="349"/>
        <v>C625-2</v>
      </c>
      <c r="B5232" t="str">
        <f t="shared" si="350"/>
        <v>GND</v>
      </c>
      <c r="C5232" t="str">
        <f t="shared" si="351"/>
        <v>C625-GND</v>
      </c>
      <c r="D5232" t="str">
        <f t="shared" si="352"/>
        <v>C625-2</v>
      </c>
      <c r="E5232" t="s">
        <v>4696</v>
      </c>
      <c r="F5232">
        <v>2</v>
      </c>
      <c r="G5232" t="s">
        <v>294</v>
      </c>
    </row>
    <row r="5233" spans="1:7" x14ac:dyDescent="0.25">
      <c r="A5233" t="str">
        <f t="shared" si="349"/>
        <v>C626-1</v>
      </c>
      <c r="B5233" t="str">
        <f t="shared" si="350"/>
        <v>12.0V</v>
      </c>
      <c r="C5233" t="str">
        <f t="shared" si="351"/>
        <v>C626-12.0V</v>
      </c>
      <c r="D5233" t="str">
        <f t="shared" si="352"/>
        <v>C626-1</v>
      </c>
      <c r="E5233" t="s">
        <v>4697</v>
      </c>
      <c r="F5233">
        <v>1</v>
      </c>
      <c r="G5233" t="s">
        <v>325</v>
      </c>
    </row>
    <row r="5234" spans="1:7" x14ac:dyDescent="0.25">
      <c r="A5234" t="str">
        <f t="shared" si="349"/>
        <v>C626-2</v>
      </c>
      <c r="B5234" t="str">
        <f t="shared" si="350"/>
        <v>GND</v>
      </c>
      <c r="C5234" t="str">
        <f t="shared" si="351"/>
        <v>C626-GND</v>
      </c>
      <c r="D5234" t="str">
        <f t="shared" si="352"/>
        <v>C626-2</v>
      </c>
      <c r="E5234" t="s">
        <v>4697</v>
      </c>
      <c r="F5234">
        <v>2</v>
      </c>
      <c r="G5234" t="s">
        <v>294</v>
      </c>
    </row>
    <row r="5235" spans="1:7" x14ac:dyDescent="0.25">
      <c r="A5235" t="str">
        <f t="shared" si="349"/>
        <v>C627-1</v>
      </c>
      <c r="B5235" t="str">
        <f t="shared" si="350"/>
        <v>3.3VAUX</v>
      </c>
      <c r="C5235" t="str">
        <f t="shared" si="351"/>
        <v>C627-3.3VAUX</v>
      </c>
      <c r="D5235" t="str">
        <f t="shared" si="352"/>
        <v>C627-1</v>
      </c>
      <c r="E5235" t="s">
        <v>4698</v>
      </c>
      <c r="F5235">
        <v>1</v>
      </c>
      <c r="G5235" t="s">
        <v>361</v>
      </c>
    </row>
    <row r="5236" spans="1:7" x14ac:dyDescent="0.25">
      <c r="A5236" t="str">
        <f t="shared" si="349"/>
        <v>C627-2</v>
      </c>
      <c r="B5236" t="str">
        <f t="shared" si="350"/>
        <v>NetC627_2</v>
      </c>
      <c r="C5236" t="str">
        <f t="shared" si="351"/>
        <v>C627-NetC627_2</v>
      </c>
      <c r="D5236" t="str">
        <f t="shared" si="352"/>
        <v>C627-2</v>
      </c>
      <c r="E5236" t="s">
        <v>4698</v>
      </c>
      <c r="F5236">
        <v>2</v>
      </c>
      <c r="G5236" t="s">
        <v>1755</v>
      </c>
    </row>
    <row r="5237" spans="1:7" x14ac:dyDescent="0.25">
      <c r="A5237" t="str">
        <f t="shared" si="349"/>
        <v>C628-1</v>
      </c>
      <c r="B5237" t="str">
        <f t="shared" si="350"/>
        <v>3.3VAUX</v>
      </c>
      <c r="C5237" t="str">
        <f t="shared" si="351"/>
        <v>C628-3.3VAUX</v>
      </c>
      <c r="D5237" t="str">
        <f t="shared" si="352"/>
        <v>C628-1</v>
      </c>
      <c r="E5237" t="s">
        <v>4699</v>
      </c>
      <c r="F5237">
        <v>1</v>
      </c>
      <c r="G5237" t="s">
        <v>361</v>
      </c>
    </row>
    <row r="5238" spans="1:7" x14ac:dyDescent="0.25">
      <c r="A5238" t="str">
        <f t="shared" si="349"/>
        <v>C628-2</v>
      </c>
      <c r="B5238" t="str">
        <f t="shared" si="350"/>
        <v>GND</v>
      </c>
      <c r="C5238" t="str">
        <f t="shared" si="351"/>
        <v>C628-GND</v>
      </c>
      <c r="D5238" t="str">
        <f t="shared" si="352"/>
        <v>C628-2</v>
      </c>
      <c r="E5238" t="s">
        <v>4699</v>
      </c>
      <c r="F5238">
        <v>2</v>
      </c>
      <c r="G5238" t="s">
        <v>294</v>
      </c>
    </row>
    <row r="5239" spans="1:7" x14ac:dyDescent="0.25">
      <c r="A5239" t="str">
        <f t="shared" si="349"/>
        <v>C629-1</v>
      </c>
      <c r="B5239" t="str">
        <f t="shared" si="350"/>
        <v>NetC629_1</v>
      </c>
      <c r="C5239" t="str">
        <f t="shared" si="351"/>
        <v>C629-NetC629_1</v>
      </c>
      <c r="D5239" t="str">
        <f t="shared" si="352"/>
        <v>C629-1</v>
      </c>
      <c r="E5239" t="s">
        <v>4700</v>
      </c>
      <c r="F5239">
        <v>1</v>
      </c>
      <c r="G5239" t="s">
        <v>1757</v>
      </c>
    </row>
    <row r="5240" spans="1:7" x14ac:dyDescent="0.25">
      <c r="A5240" t="str">
        <f t="shared" si="349"/>
        <v>C629-2</v>
      </c>
      <c r="B5240" t="str">
        <f t="shared" si="350"/>
        <v>GND</v>
      </c>
      <c r="C5240" t="str">
        <f t="shared" si="351"/>
        <v>C629-GND</v>
      </c>
      <c r="D5240" t="str">
        <f t="shared" si="352"/>
        <v>C629-2</v>
      </c>
      <c r="E5240" t="s">
        <v>4700</v>
      </c>
      <c r="F5240">
        <v>2</v>
      </c>
      <c r="G5240" t="s">
        <v>294</v>
      </c>
    </row>
    <row r="5241" spans="1:7" x14ac:dyDescent="0.25">
      <c r="A5241" t="str">
        <f t="shared" si="349"/>
        <v>C630-1</v>
      </c>
      <c r="B5241" t="str">
        <f t="shared" si="350"/>
        <v>NetC630_1</v>
      </c>
      <c r="C5241" t="str">
        <f t="shared" si="351"/>
        <v>C630-NetC630_1</v>
      </c>
      <c r="D5241" t="str">
        <f t="shared" si="352"/>
        <v>C630-1</v>
      </c>
      <c r="E5241" t="s">
        <v>4701</v>
      </c>
      <c r="F5241">
        <v>1</v>
      </c>
      <c r="G5241" t="s">
        <v>1759</v>
      </c>
    </row>
    <row r="5242" spans="1:7" x14ac:dyDescent="0.25">
      <c r="A5242" t="str">
        <f t="shared" si="349"/>
        <v>C630-2</v>
      </c>
      <c r="B5242" t="str">
        <f t="shared" si="350"/>
        <v>GND</v>
      </c>
      <c r="C5242" t="str">
        <f t="shared" si="351"/>
        <v>C630-GND</v>
      </c>
      <c r="D5242" t="str">
        <f t="shared" si="352"/>
        <v>C630-2</v>
      </c>
      <c r="E5242" t="s">
        <v>4701</v>
      </c>
      <c r="F5242">
        <v>2</v>
      </c>
      <c r="G5242" t="s">
        <v>294</v>
      </c>
    </row>
    <row r="5243" spans="1:7" x14ac:dyDescent="0.25">
      <c r="A5243" t="str">
        <f t="shared" si="349"/>
        <v>C631-1</v>
      </c>
      <c r="B5243" t="str">
        <f t="shared" si="350"/>
        <v>NetC631_1</v>
      </c>
      <c r="C5243" t="str">
        <f t="shared" si="351"/>
        <v>C631-NetC631_1</v>
      </c>
      <c r="D5243" t="str">
        <f t="shared" si="352"/>
        <v>C631-1</v>
      </c>
      <c r="E5243" t="s">
        <v>4702</v>
      </c>
      <c r="F5243">
        <v>1</v>
      </c>
      <c r="G5243" t="s">
        <v>1760</v>
      </c>
    </row>
    <row r="5244" spans="1:7" x14ac:dyDescent="0.25">
      <c r="A5244" t="str">
        <f t="shared" si="349"/>
        <v>C631-2</v>
      </c>
      <c r="B5244" t="str">
        <f t="shared" si="350"/>
        <v>GND</v>
      </c>
      <c r="C5244" t="str">
        <f t="shared" si="351"/>
        <v>C631-GND</v>
      </c>
      <c r="D5244" t="str">
        <f t="shared" si="352"/>
        <v>C631-2</v>
      </c>
      <c r="E5244" t="s">
        <v>4702</v>
      </c>
      <c r="F5244">
        <v>2</v>
      </c>
      <c r="G5244" t="s">
        <v>294</v>
      </c>
    </row>
    <row r="5245" spans="1:7" x14ac:dyDescent="0.25">
      <c r="A5245" t="str">
        <f t="shared" si="349"/>
        <v>C632-1</v>
      </c>
      <c r="B5245" t="str">
        <f t="shared" si="350"/>
        <v>3.3V</v>
      </c>
      <c r="C5245" t="str">
        <f t="shared" si="351"/>
        <v>C632-3.3V</v>
      </c>
      <c r="D5245" t="str">
        <f t="shared" si="352"/>
        <v>C632-1</v>
      </c>
      <c r="E5245" t="s">
        <v>4703</v>
      </c>
      <c r="F5245">
        <v>1</v>
      </c>
      <c r="G5245" t="s">
        <v>358</v>
      </c>
    </row>
    <row r="5246" spans="1:7" x14ac:dyDescent="0.25">
      <c r="A5246" t="str">
        <f t="shared" si="349"/>
        <v>C632-2</v>
      </c>
      <c r="B5246" t="str">
        <f t="shared" si="350"/>
        <v>GND</v>
      </c>
      <c r="C5246" t="str">
        <f t="shared" si="351"/>
        <v>C632-GND</v>
      </c>
      <c r="D5246" t="str">
        <f t="shared" si="352"/>
        <v>C632-2</v>
      </c>
      <c r="E5246" t="s">
        <v>4703</v>
      </c>
      <c r="F5246">
        <v>2</v>
      </c>
      <c r="G5246" t="s">
        <v>294</v>
      </c>
    </row>
    <row r="5247" spans="1:7" x14ac:dyDescent="0.25">
      <c r="A5247" t="str">
        <f t="shared" si="349"/>
        <v>C633-1</v>
      </c>
      <c r="B5247" t="str">
        <f t="shared" si="350"/>
        <v>3.3V</v>
      </c>
      <c r="C5247" t="str">
        <f t="shared" si="351"/>
        <v>C633-3.3V</v>
      </c>
      <c r="D5247" t="str">
        <f t="shared" si="352"/>
        <v>C633-1</v>
      </c>
      <c r="E5247" t="s">
        <v>4704</v>
      </c>
      <c r="F5247">
        <v>1</v>
      </c>
      <c r="G5247" t="s">
        <v>358</v>
      </c>
    </row>
    <row r="5248" spans="1:7" x14ac:dyDescent="0.25">
      <c r="A5248" t="str">
        <f t="shared" si="349"/>
        <v>C633-2</v>
      </c>
      <c r="B5248" t="str">
        <f t="shared" si="350"/>
        <v>GND</v>
      </c>
      <c r="C5248" t="str">
        <f t="shared" si="351"/>
        <v>C633-GND</v>
      </c>
      <c r="D5248" t="str">
        <f t="shared" si="352"/>
        <v>C633-2</v>
      </c>
      <c r="E5248" t="s">
        <v>4704</v>
      </c>
      <c r="F5248">
        <v>2</v>
      </c>
      <c r="G5248" t="s">
        <v>294</v>
      </c>
    </row>
    <row r="5249" spans="1:7" x14ac:dyDescent="0.25">
      <c r="A5249" t="str">
        <f t="shared" si="349"/>
        <v>C634-1</v>
      </c>
      <c r="B5249" t="str">
        <f t="shared" si="350"/>
        <v>3.3V</v>
      </c>
      <c r="C5249" t="str">
        <f t="shared" si="351"/>
        <v>C634-3.3V</v>
      </c>
      <c r="D5249" t="str">
        <f t="shared" si="352"/>
        <v>C634-1</v>
      </c>
      <c r="E5249" t="s">
        <v>4705</v>
      </c>
      <c r="F5249">
        <v>1</v>
      </c>
      <c r="G5249" t="s">
        <v>358</v>
      </c>
    </row>
    <row r="5250" spans="1:7" x14ac:dyDescent="0.25">
      <c r="A5250" t="str">
        <f t="shared" si="349"/>
        <v>C634-2</v>
      </c>
      <c r="B5250" t="str">
        <f t="shared" si="350"/>
        <v>GND</v>
      </c>
      <c r="C5250" t="str">
        <f t="shared" si="351"/>
        <v>C634-GND</v>
      </c>
      <c r="D5250" t="str">
        <f t="shared" si="352"/>
        <v>C634-2</v>
      </c>
      <c r="E5250" t="s">
        <v>4705</v>
      </c>
      <c r="F5250">
        <v>2</v>
      </c>
      <c r="G5250" t="s">
        <v>294</v>
      </c>
    </row>
    <row r="5251" spans="1:7" x14ac:dyDescent="0.25">
      <c r="A5251" t="str">
        <f t="shared" si="349"/>
        <v>C635-1</v>
      </c>
      <c r="B5251" t="str">
        <f t="shared" si="350"/>
        <v>3.3V</v>
      </c>
      <c r="C5251" t="str">
        <f t="shared" si="351"/>
        <v>C635-3.3V</v>
      </c>
      <c r="D5251" t="str">
        <f t="shared" si="352"/>
        <v>C635-1</v>
      </c>
      <c r="E5251" t="s">
        <v>4706</v>
      </c>
      <c r="F5251">
        <v>1</v>
      </c>
      <c r="G5251" t="s">
        <v>358</v>
      </c>
    </row>
    <row r="5252" spans="1:7" x14ac:dyDescent="0.25">
      <c r="A5252" t="str">
        <f t="shared" si="349"/>
        <v>C635-2</v>
      </c>
      <c r="B5252" t="str">
        <f t="shared" si="350"/>
        <v>GND</v>
      </c>
      <c r="C5252" t="str">
        <f t="shared" si="351"/>
        <v>C635-GND</v>
      </c>
      <c r="D5252" t="str">
        <f t="shared" si="352"/>
        <v>C635-2</v>
      </c>
      <c r="E5252" t="s">
        <v>4706</v>
      </c>
      <c r="F5252">
        <v>2</v>
      </c>
      <c r="G5252" t="s">
        <v>294</v>
      </c>
    </row>
    <row r="5253" spans="1:7" x14ac:dyDescent="0.25">
      <c r="A5253" t="str">
        <f t="shared" si="349"/>
        <v>C636-1</v>
      </c>
      <c r="B5253" t="str">
        <f t="shared" si="350"/>
        <v>3.3V</v>
      </c>
      <c r="C5253" t="str">
        <f t="shared" si="351"/>
        <v>C636-3.3V</v>
      </c>
      <c r="D5253" t="str">
        <f t="shared" si="352"/>
        <v>C636-1</v>
      </c>
      <c r="E5253" t="s">
        <v>4707</v>
      </c>
      <c r="F5253">
        <v>1</v>
      </c>
      <c r="G5253" t="s">
        <v>358</v>
      </c>
    </row>
    <row r="5254" spans="1:7" x14ac:dyDescent="0.25">
      <c r="A5254" t="str">
        <f t="shared" ref="A5254:A5317" si="353">$E5254&amp;"-"&amp;$F5254</f>
        <v>C636-2</v>
      </c>
      <c r="B5254" t="str">
        <f t="shared" ref="B5254:B5317" si="354">IF(OR(E5254=$A$2,E5254=$B$2,E5254=$C$2,E5254=$D$2),"--",G5254)</f>
        <v>GND</v>
      </c>
      <c r="C5254" t="str">
        <f t="shared" ref="C5254:C5317" si="355">$E5254&amp;"-"&amp;$G5254</f>
        <v>C636-GND</v>
      </c>
      <c r="D5254" t="str">
        <f t="shared" ref="D5254:D5317" si="356">A5254</f>
        <v>C636-2</v>
      </c>
      <c r="E5254" t="s">
        <v>4707</v>
      </c>
      <c r="F5254">
        <v>2</v>
      </c>
      <c r="G5254" t="s">
        <v>294</v>
      </c>
    </row>
    <row r="5255" spans="1:7" x14ac:dyDescent="0.25">
      <c r="A5255" t="str">
        <f t="shared" si="353"/>
        <v>C637-1</v>
      </c>
      <c r="B5255" t="str">
        <f t="shared" si="354"/>
        <v>3.3V</v>
      </c>
      <c r="C5255" t="str">
        <f t="shared" si="355"/>
        <v>C637-3.3V</v>
      </c>
      <c r="D5255" t="str">
        <f t="shared" si="356"/>
        <v>C637-1</v>
      </c>
      <c r="E5255" t="s">
        <v>4708</v>
      </c>
      <c r="F5255">
        <v>1</v>
      </c>
      <c r="G5255" t="s">
        <v>358</v>
      </c>
    </row>
    <row r="5256" spans="1:7" x14ac:dyDescent="0.25">
      <c r="A5256" t="str">
        <f t="shared" si="353"/>
        <v>C637-2</v>
      </c>
      <c r="B5256" t="str">
        <f t="shared" si="354"/>
        <v>GND</v>
      </c>
      <c r="C5256" t="str">
        <f t="shared" si="355"/>
        <v>C637-GND</v>
      </c>
      <c r="D5256" t="str">
        <f t="shared" si="356"/>
        <v>C637-2</v>
      </c>
      <c r="E5256" t="s">
        <v>4708</v>
      </c>
      <c r="F5256">
        <v>2</v>
      </c>
      <c r="G5256" t="s">
        <v>294</v>
      </c>
    </row>
    <row r="5257" spans="1:7" x14ac:dyDescent="0.25">
      <c r="A5257" t="str">
        <f t="shared" si="353"/>
        <v>C638-1</v>
      </c>
      <c r="B5257" t="str">
        <f t="shared" si="354"/>
        <v>NetC638_1</v>
      </c>
      <c r="C5257" t="str">
        <f t="shared" si="355"/>
        <v>C638-NetC638_1</v>
      </c>
      <c r="D5257" t="str">
        <f t="shared" si="356"/>
        <v>C638-1</v>
      </c>
      <c r="E5257" t="s">
        <v>4709</v>
      </c>
      <c r="F5257">
        <v>1</v>
      </c>
      <c r="G5257" t="s">
        <v>1762</v>
      </c>
    </row>
    <row r="5258" spans="1:7" x14ac:dyDescent="0.25">
      <c r="A5258" t="str">
        <f t="shared" si="353"/>
        <v>C638-2</v>
      </c>
      <c r="B5258" t="str">
        <f t="shared" si="354"/>
        <v>GND</v>
      </c>
      <c r="C5258" t="str">
        <f t="shared" si="355"/>
        <v>C638-GND</v>
      </c>
      <c r="D5258" t="str">
        <f t="shared" si="356"/>
        <v>C638-2</v>
      </c>
      <c r="E5258" t="s">
        <v>4709</v>
      </c>
      <c r="F5258">
        <v>2</v>
      </c>
      <c r="G5258" t="s">
        <v>294</v>
      </c>
    </row>
    <row r="5259" spans="1:7" x14ac:dyDescent="0.25">
      <c r="A5259" t="str">
        <f t="shared" si="353"/>
        <v>C639-1</v>
      </c>
      <c r="B5259" t="str">
        <f t="shared" si="354"/>
        <v>NetC639_1</v>
      </c>
      <c r="C5259" t="str">
        <f t="shared" si="355"/>
        <v>C639-NetC639_1</v>
      </c>
      <c r="D5259" t="str">
        <f t="shared" si="356"/>
        <v>C639-1</v>
      </c>
      <c r="E5259" t="s">
        <v>4710</v>
      </c>
      <c r="F5259">
        <v>1</v>
      </c>
      <c r="G5259" t="s">
        <v>1764</v>
      </c>
    </row>
    <row r="5260" spans="1:7" x14ac:dyDescent="0.25">
      <c r="A5260" t="str">
        <f t="shared" si="353"/>
        <v>C639-2</v>
      </c>
      <c r="B5260" t="str">
        <f t="shared" si="354"/>
        <v>GND</v>
      </c>
      <c r="C5260" t="str">
        <f t="shared" si="355"/>
        <v>C639-GND</v>
      </c>
      <c r="D5260" t="str">
        <f t="shared" si="356"/>
        <v>C639-2</v>
      </c>
      <c r="E5260" t="s">
        <v>4710</v>
      </c>
      <c r="F5260">
        <v>2</v>
      </c>
      <c r="G5260" t="s">
        <v>294</v>
      </c>
    </row>
    <row r="5261" spans="1:7" x14ac:dyDescent="0.25">
      <c r="A5261" t="str">
        <f t="shared" si="353"/>
        <v>C640-1</v>
      </c>
      <c r="B5261" t="str">
        <f t="shared" si="354"/>
        <v>3.3VAUX</v>
      </c>
      <c r="C5261" t="str">
        <f t="shared" si="355"/>
        <v>C640-3.3VAUX</v>
      </c>
      <c r="D5261" t="str">
        <f t="shared" si="356"/>
        <v>C640-1</v>
      </c>
      <c r="E5261" t="s">
        <v>4711</v>
      </c>
      <c r="F5261">
        <v>1</v>
      </c>
      <c r="G5261" t="s">
        <v>361</v>
      </c>
    </row>
    <row r="5262" spans="1:7" x14ac:dyDescent="0.25">
      <c r="A5262" t="str">
        <f t="shared" si="353"/>
        <v>C640-2</v>
      </c>
      <c r="B5262" t="str">
        <f t="shared" si="354"/>
        <v>GND</v>
      </c>
      <c r="C5262" t="str">
        <f t="shared" si="355"/>
        <v>C640-GND</v>
      </c>
      <c r="D5262" t="str">
        <f t="shared" si="356"/>
        <v>C640-2</v>
      </c>
      <c r="E5262" t="s">
        <v>4711</v>
      </c>
      <c r="F5262">
        <v>2</v>
      </c>
      <c r="G5262" t="s">
        <v>294</v>
      </c>
    </row>
    <row r="5263" spans="1:7" x14ac:dyDescent="0.25">
      <c r="A5263" t="str">
        <f t="shared" si="353"/>
        <v>C641-1</v>
      </c>
      <c r="B5263" t="str">
        <f t="shared" si="354"/>
        <v>3.3VAUX</v>
      </c>
      <c r="C5263" t="str">
        <f t="shared" si="355"/>
        <v>C641-3.3VAUX</v>
      </c>
      <c r="D5263" t="str">
        <f t="shared" si="356"/>
        <v>C641-1</v>
      </c>
      <c r="E5263" t="s">
        <v>4712</v>
      </c>
      <c r="F5263">
        <v>1</v>
      </c>
      <c r="G5263" t="s">
        <v>361</v>
      </c>
    </row>
    <row r="5264" spans="1:7" x14ac:dyDescent="0.25">
      <c r="A5264" t="str">
        <f t="shared" si="353"/>
        <v>C641-2</v>
      </c>
      <c r="B5264" t="str">
        <f t="shared" si="354"/>
        <v>GND</v>
      </c>
      <c r="C5264" t="str">
        <f t="shared" si="355"/>
        <v>C641-GND</v>
      </c>
      <c r="D5264" t="str">
        <f t="shared" si="356"/>
        <v>C641-2</v>
      </c>
      <c r="E5264" t="s">
        <v>4712</v>
      </c>
      <c r="F5264">
        <v>2</v>
      </c>
      <c r="G5264" t="s">
        <v>294</v>
      </c>
    </row>
    <row r="5265" spans="1:7" x14ac:dyDescent="0.25">
      <c r="A5265" t="str">
        <f t="shared" si="353"/>
        <v>C642-1</v>
      </c>
      <c r="B5265" t="str">
        <f t="shared" si="354"/>
        <v>0.9V_ETH</v>
      </c>
      <c r="C5265" t="str">
        <f t="shared" si="355"/>
        <v>C642-0.9V_ETH</v>
      </c>
      <c r="D5265" t="str">
        <f t="shared" si="356"/>
        <v>C642-1</v>
      </c>
      <c r="E5265" t="s">
        <v>4713</v>
      </c>
      <c r="F5265">
        <v>1</v>
      </c>
      <c r="G5265" t="s">
        <v>298</v>
      </c>
    </row>
    <row r="5266" spans="1:7" x14ac:dyDescent="0.25">
      <c r="A5266" t="str">
        <f t="shared" si="353"/>
        <v>C642-2</v>
      </c>
      <c r="B5266" t="str">
        <f t="shared" si="354"/>
        <v>GND</v>
      </c>
      <c r="C5266" t="str">
        <f t="shared" si="355"/>
        <v>C642-GND</v>
      </c>
      <c r="D5266" t="str">
        <f t="shared" si="356"/>
        <v>C642-2</v>
      </c>
      <c r="E5266" t="s">
        <v>4713</v>
      </c>
      <c r="F5266">
        <v>2</v>
      </c>
      <c r="G5266" t="s">
        <v>294</v>
      </c>
    </row>
    <row r="5267" spans="1:7" x14ac:dyDescent="0.25">
      <c r="A5267" t="str">
        <f t="shared" si="353"/>
        <v>C643-1</v>
      </c>
      <c r="B5267" t="str">
        <f t="shared" si="354"/>
        <v>0.9V_ETH</v>
      </c>
      <c r="C5267" t="str">
        <f t="shared" si="355"/>
        <v>C643-0.9V_ETH</v>
      </c>
      <c r="D5267" t="str">
        <f t="shared" si="356"/>
        <v>C643-1</v>
      </c>
      <c r="E5267" t="s">
        <v>4714</v>
      </c>
      <c r="F5267">
        <v>1</v>
      </c>
      <c r="G5267" t="s">
        <v>298</v>
      </c>
    </row>
    <row r="5268" spans="1:7" x14ac:dyDescent="0.25">
      <c r="A5268" t="str">
        <f t="shared" si="353"/>
        <v>C643-2</v>
      </c>
      <c r="B5268" t="str">
        <f t="shared" si="354"/>
        <v>GND</v>
      </c>
      <c r="C5268" t="str">
        <f t="shared" si="355"/>
        <v>C643-GND</v>
      </c>
      <c r="D5268" t="str">
        <f t="shared" si="356"/>
        <v>C643-2</v>
      </c>
      <c r="E5268" t="s">
        <v>4714</v>
      </c>
      <c r="F5268">
        <v>2</v>
      </c>
      <c r="G5268" t="s">
        <v>294</v>
      </c>
    </row>
    <row r="5269" spans="1:7" x14ac:dyDescent="0.25">
      <c r="A5269" t="str">
        <f t="shared" si="353"/>
        <v>C644-1</v>
      </c>
      <c r="B5269" t="str">
        <f t="shared" si="354"/>
        <v>5.0V</v>
      </c>
      <c r="C5269" t="str">
        <f t="shared" si="355"/>
        <v>C644-5.0V</v>
      </c>
      <c r="D5269" t="str">
        <f t="shared" si="356"/>
        <v>C644-1</v>
      </c>
      <c r="E5269" t="s">
        <v>4715</v>
      </c>
      <c r="F5269">
        <v>1</v>
      </c>
      <c r="G5269" t="s">
        <v>371</v>
      </c>
    </row>
    <row r="5270" spans="1:7" x14ac:dyDescent="0.25">
      <c r="A5270" t="str">
        <f t="shared" si="353"/>
        <v>C644-2</v>
      </c>
      <c r="B5270" t="str">
        <f t="shared" si="354"/>
        <v>GND</v>
      </c>
      <c r="C5270" t="str">
        <f t="shared" si="355"/>
        <v>C644-GND</v>
      </c>
      <c r="D5270" t="str">
        <f t="shared" si="356"/>
        <v>C644-2</v>
      </c>
      <c r="E5270" t="s">
        <v>4715</v>
      </c>
      <c r="F5270">
        <v>2</v>
      </c>
      <c r="G5270" t="s">
        <v>294</v>
      </c>
    </row>
    <row r="5271" spans="1:7" x14ac:dyDescent="0.25">
      <c r="A5271" t="str">
        <f t="shared" si="353"/>
        <v>C645-1</v>
      </c>
      <c r="B5271" t="str">
        <f t="shared" si="354"/>
        <v>5.0V</v>
      </c>
      <c r="C5271" t="str">
        <f t="shared" si="355"/>
        <v>C645-5.0V</v>
      </c>
      <c r="D5271" t="str">
        <f t="shared" si="356"/>
        <v>C645-1</v>
      </c>
      <c r="E5271" t="s">
        <v>4716</v>
      </c>
      <c r="F5271">
        <v>1</v>
      </c>
      <c r="G5271" t="s">
        <v>371</v>
      </c>
    </row>
    <row r="5272" spans="1:7" x14ac:dyDescent="0.25">
      <c r="A5272" t="str">
        <f t="shared" si="353"/>
        <v>C645-2</v>
      </c>
      <c r="B5272" t="str">
        <f t="shared" si="354"/>
        <v>GND</v>
      </c>
      <c r="C5272" t="str">
        <f t="shared" si="355"/>
        <v>C645-GND</v>
      </c>
      <c r="D5272" t="str">
        <f t="shared" si="356"/>
        <v>C645-2</v>
      </c>
      <c r="E5272" t="s">
        <v>4716</v>
      </c>
      <c r="F5272">
        <v>2</v>
      </c>
      <c r="G5272" t="s">
        <v>294</v>
      </c>
    </row>
    <row r="5273" spans="1:7" x14ac:dyDescent="0.25">
      <c r="A5273" t="str">
        <f t="shared" si="353"/>
        <v>C646-1</v>
      </c>
      <c r="B5273" t="str">
        <f t="shared" si="354"/>
        <v>VIO_CRUVI</v>
      </c>
      <c r="C5273" t="str">
        <f t="shared" si="355"/>
        <v>C646-VIO_CRUVI</v>
      </c>
      <c r="D5273" t="str">
        <f t="shared" si="356"/>
        <v>C646-1</v>
      </c>
      <c r="E5273" t="s">
        <v>4717</v>
      </c>
      <c r="F5273">
        <v>1</v>
      </c>
      <c r="G5273" t="s">
        <v>1877</v>
      </c>
    </row>
    <row r="5274" spans="1:7" x14ac:dyDescent="0.25">
      <c r="A5274" t="str">
        <f t="shared" si="353"/>
        <v>C646-2</v>
      </c>
      <c r="B5274" t="str">
        <f t="shared" si="354"/>
        <v>NetC646_2</v>
      </c>
      <c r="C5274" t="str">
        <f t="shared" si="355"/>
        <v>C646-NetC646_2</v>
      </c>
      <c r="D5274" t="str">
        <f t="shared" si="356"/>
        <v>C646-2</v>
      </c>
      <c r="E5274" t="s">
        <v>4717</v>
      </c>
      <c r="F5274">
        <v>2</v>
      </c>
      <c r="G5274" t="s">
        <v>1765</v>
      </c>
    </row>
    <row r="5275" spans="1:7" x14ac:dyDescent="0.25">
      <c r="A5275" t="str">
        <f t="shared" si="353"/>
        <v>C647-1</v>
      </c>
      <c r="B5275" t="str">
        <f t="shared" si="354"/>
        <v>VIO_CRUVI</v>
      </c>
      <c r="C5275" t="str">
        <f t="shared" si="355"/>
        <v>C647-VIO_CRUVI</v>
      </c>
      <c r="D5275" t="str">
        <f t="shared" si="356"/>
        <v>C647-1</v>
      </c>
      <c r="E5275" t="s">
        <v>4718</v>
      </c>
      <c r="F5275">
        <v>1</v>
      </c>
      <c r="G5275" t="s">
        <v>1877</v>
      </c>
    </row>
    <row r="5276" spans="1:7" x14ac:dyDescent="0.25">
      <c r="A5276" t="str">
        <f t="shared" si="353"/>
        <v>C647-2</v>
      </c>
      <c r="B5276" t="str">
        <f t="shared" si="354"/>
        <v>GND</v>
      </c>
      <c r="C5276" t="str">
        <f t="shared" si="355"/>
        <v>C647-GND</v>
      </c>
      <c r="D5276" t="str">
        <f t="shared" si="356"/>
        <v>C647-2</v>
      </c>
      <c r="E5276" t="s">
        <v>4718</v>
      </c>
      <c r="F5276">
        <v>2</v>
      </c>
      <c r="G5276" t="s">
        <v>294</v>
      </c>
    </row>
    <row r="5277" spans="1:7" x14ac:dyDescent="0.25">
      <c r="A5277" t="str">
        <f t="shared" si="353"/>
        <v>C648-1</v>
      </c>
      <c r="B5277" t="str">
        <f t="shared" si="354"/>
        <v>VIO_CRUVI</v>
      </c>
      <c r="C5277" t="str">
        <f t="shared" si="355"/>
        <v>C648-VIO_CRUVI</v>
      </c>
      <c r="D5277" t="str">
        <f t="shared" si="356"/>
        <v>C648-1</v>
      </c>
      <c r="E5277" t="s">
        <v>4719</v>
      </c>
      <c r="F5277">
        <v>1</v>
      </c>
      <c r="G5277" t="s">
        <v>1877</v>
      </c>
    </row>
    <row r="5278" spans="1:7" x14ac:dyDescent="0.25">
      <c r="A5278" t="str">
        <f t="shared" si="353"/>
        <v>C648-2</v>
      </c>
      <c r="B5278" t="str">
        <f t="shared" si="354"/>
        <v>GND</v>
      </c>
      <c r="C5278" t="str">
        <f t="shared" si="355"/>
        <v>C648-GND</v>
      </c>
      <c r="D5278" t="str">
        <f t="shared" si="356"/>
        <v>C648-2</v>
      </c>
      <c r="E5278" t="s">
        <v>4719</v>
      </c>
      <c r="F5278">
        <v>2</v>
      </c>
      <c r="G5278" t="s">
        <v>294</v>
      </c>
    </row>
    <row r="5279" spans="1:7" x14ac:dyDescent="0.25">
      <c r="A5279" t="str">
        <f t="shared" si="353"/>
        <v>C649-1</v>
      </c>
      <c r="B5279" t="str">
        <f t="shared" si="354"/>
        <v>VIO_CRUVI</v>
      </c>
      <c r="C5279" t="str">
        <f t="shared" si="355"/>
        <v>C649-VIO_CRUVI</v>
      </c>
      <c r="D5279" t="str">
        <f t="shared" si="356"/>
        <v>C649-1</v>
      </c>
      <c r="E5279" t="s">
        <v>4720</v>
      </c>
      <c r="F5279">
        <v>1</v>
      </c>
      <c r="G5279" t="s">
        <v>1877</v>
      </c>
    </row>
    <row r="5280" spans="1:7" x14ac:dyDescent="0.25">
      <c r="A5280" t="str">
        <f t="shared" si="353"/>
        <v>C649-2</v>
      </c>
      <c r="B5280" t="str">
        <f t="shared" si="354"/>
        <v>GND</v>
      </c>
      <c r="C5280" t="str">
        <f t="shared" si="355"/>
        <v>C649-GND</v>
      </c>
      <c r="D5280" t="str">
        <f t="shared" si="356"/>
        <v>C649-2</v>
      </c>
      <c r="E5280" t="s">
        <v>4720</v>
      </c>
      <c r="F5280">
        <v>2</v>
      </c>
      <c r="G5280" t="s">
        <v>294</v>
      </c>
    </row>
    <row r="5281" spans="1:7" x14ac:dyDescent="0.25">
      <c r="A5281" t="str">
        <f t="shared" si="353"/>
        <v>C650-1</v>
      </c>
      <c r="B5281" t="str">
        <f t="shared" si="354"/>
        <v>NetC650_1</v>
      </c>
      <c r="C5281" t="str">
        <f t="shared" si="355"/>
        <v>C650-NetC650_1</v>
      </c>
      <c r="D5281" t="str">
        <f t="shared" si="356"/>
        <v>C650-1</v>
      </c>
      <c r="E5281" t="s">
        <v>4721</v>
      </c>
      <c r="F5281">
        <v>1</v>
      </c>
      <c r="G5281" t="s">
        <v>1766</v>
      </c>
    </row>
    <row r="5282" spans="1:7" x14ac:dyDescent="0.25">
      <c r="A5282" t="str">
        <f t="shared" si="353"/>
        <v>C650-2</v>
      </c>
      <c r="B5282" t="str">
        <f t="shared" si="354"/>
        <v>GND</v>
      </c>
      <c r="C5282" t="str">
        <f t="shared" si="355"/>
        <v>C650-GND</v>
      </c>
      <c r="D5282" t="str">
        <f t="shared" si="356"/>
        <v>C650-2</v>
      </c>
      <c r="E5282" t="s">
        <v>4721</v>
      </c>
      <c r="F5282">
        <v>2</v>
      </c>
      <c r="G5282" t="s">
        <v>294</v>
      </c>
    </row>
    <row r="5283" spans="1:7" x14ac:dyDescent="0.25">
      <c r="A5283" t="str">
        <f t="shared" si="353"/>
        <v>C651-1</v>
      </c>
      <c r="B5283" t="str">
        <f t="shared" si="354"/>
        <v>GND</v>
      </c>
      <c r="C5283" t="str">
        <f t="shared" si="355"/>
        <v>C651-GND</v>
      </c>
      <c r="D5283" t="str">
        <f t="shared" si="356"/>
        <v>C651-1</v>
      </c>
      <c r="E5283" t="s">
        <v>4722</v>
      </c>
      <c r="F5283">
        <v>1</v>
      </c>
      <c r="G5283" t="s">
        <v>294</v>
      </c>
    </row>
    <row r="5284" spans="1:7" x14ac:dyDescent="0.25">
      <c r="A5284" t="str">
        <f t="shared" si="353"/>
        <v>C651-2</v>
      </c>
      <c r="B5284" t="str">
        <f t="shared" si="354"/>
        <v>3.3V</v>
      </c>
      <c r="C5284" t="str">
        <f t="shared" si="355"/>
        <v>C651-3.3V</v>
      </c>
      <c r="D5284" t="str">
        <f t="shared" si="356"/>
        <v>C651-2</v>
      </c>
      <c r="E5284" t="s">
        <v>4722</v>
      </c>
      <c r="F5284">
        <v>2</v>
      </c>
      <c r="G5284" t="s">
        <v>358</v>
      </c>
    </row>
    <row r="5285" spans="1:7" x14ac:dyDescent="0.25">
      <c r="A5285" t="str">
        <f t="shared" si="353"/>
        <v>C652-1</v>
      </c>
      <c r="B5285" t="str">
        <f t="shared" si="354"/>
        <v>GND</v>
      </c>
      <c r="C5285" t="str">
        <f t="shared" si="355"/>
        <v>C652-GND</v>
      </c>
      <c r="D5285" t="str">
        <f t="shared" si="356"/>
        <v>C652-1</v>
      </c>
      <c r="E5285" t="s">
        <v>4723</v>
      </c>
      <c r="F5285">
        <v>1</v>
      </c>
      <c r="G5285" t="s">
        <v>294</v>
      </c>
    </row>
    <row r="5286" spans="1:7" x14ac:dyDescent="0.25">
      <c r="A5286" t="str">
        <f t="shared" si="353"/>
        <v>C652-2</v>
      </c>
      <c r="B5286" t="str">
        <f t="shared" si="354"/>
        <v>FGND</v>
      </c>
      <c r="C5286" t="str">
        <f t="shared" si="355"/>
        <v>C652-FGND</v>
      </c>
      <c r="D5286" t="str">
        <f t="shared" si="356"/>
        <v>C652-2</v>
      </c>
      <c r="E5286" t="s">
        <v>4723</v>
      </c>
      <c r="F5286">
        <v>2</v>
      </c>
      <c r="G5286" t="s">
        <v>989</v>
      </c>
    </row>
    <row r="5287" spans="1:7" x14ac:dyDescent="0.25">
      <c r="A5287" t="str">
        <f t="shared" si="353"/>
        <v>D1-1</v>
      </c>
      <c r="B5287" t="str">
        <f t="shared" si="354"/>
        <v>NetD1_1</v>
      </c>
      <c r="C5287" t="str">
        <f t="shared" si="355"/>
        <v>D1-NetD1_1</v>
      </c>
      <c r="D5287" t="str">
        <f t="shared" si="356"/>
        <v>D1-1</v>
      </c>
      <c r="E5287" t="s">
        <v>1031</v>
      </c>
      <c r="F5287">
        <v>1</v>
      </c>
      <c r="G5287" t="s">
        <v>1777</v>
      </c>
    </row>
    <row r="5288" spans="1:7" x14ac:dyDescent="0.25">
      <c r="A5288" t="str">
        <f t="shared" si="353"/>
        <v>D1-2</v>
      </c>
      <c r="B5288" t="str">
        <f t="shared" si="354"/>
        <v>NetD1_2</v>
      </c>
      <c r="C5288" t="str">
        <f t="shared" si="355"/>
        <v>D1-NetD1_2</v>
      </c>
      <c r="D5288" t="str">
        <f t="shared" si="356"/>
        <v>D1-2</v>
      </c>
      <c r="E5288" t="s">
        <v>1031</v>
      </c>
      <c r="F5288">
        <v>2</v>
      </c>
      <c r="G5288" t="s">
        <v>1778</v>
      </c>
    </row>
    <row r="5289" spans="1:7" x14ac:dyDescent="0.25">
      <c r="A5289" t="str">
        <f t="shared" si="353"/>
        <v>D1-3</v>
      </c>
      <c r="B5289" t="str">
        <f t="shared" si="354"/>
        <v>NetD1_3</v>
      </c>
      <c r="C5289" t="str">
        <f t="shared" si="355"/>
        <v>D1-NetD1_3</v>
      </c>
      <c r="D5289" t="str">
        <f t="shared" si="356"/>
        <v>D1-3</v>
      </c>
      <c r="E5289" t="s">
        <v>1031</v>
      </c>
      <c r="F5289">
        <v>3</v>
      </c>
      <c r="G5289" t="s">
        <v>1780</v>
      </c>
    </row>
    <row r="5290" spans="1:7" x14ac:dyDescent="0.25">
      <c r="A5290" t="str">
        <f t="shared" si="353"/>
        <v>D1-4</v>
      </c>
      <c r="B5290" t="str">
        <f t="shared" si="354"/>
        <v>3.3V</v>
      </c>
      <c r="C5290" t="str">
        <f t="shared" si="355"/>
        <v>D1-3.3V</v>
      </c>
      <c r="D5290" t="str">
        <f t="shared" si="356"/>
        <v>D1-4</v>
      </c>
      <c r="E5290" t="s">
        <v>1031</v>
      </c>
      <c r="F5290">
        <v>4</v>
      </c>
      <c r="G5290" t="s">
        <v>358</v>
      </c>
    </row>
    <row r="5291" spans="1:7" x14ac:dyDescent="0.25">
      <c r="A5291" t="str">
        <f t="shared" si="353"/>
        <v>D1-5</v>
      </c>
      <c r="B5291" t="str">
        <f t="shared" si="354"/>
        <v>3.3V</v>
      </c>
      <c r="C5291" t="str">
        <f t="shared" si="355"/>
        <v>D1-3.3V</v>
      </c>
      <c r="D5291" t="str">
        <f t="shared" si="356"/>
        <v>D1-5</v>
      </c>
      <c r="E5291" t="s">
        <v>1031</v>
      </c>
      <c r="F5291">
        <v>5</v>
      </c>
      <c r="G5291" t="s">
        <v>358</v>
      </c>
    </row>
    <row r="5292" spans="1:7" x14ac:dyDescent="0.25">
      <c r="A5292" t="str">
        <f t="shared" si="353"/>
        <v>D1-6</v>
      </c>
      <c r="B5292" t="str">
        <f t="shared" si="354"/>
        <v>3.3V</v>
      </c>
      <c r="C5292" t="str">
        <f t="shared" si="355"/>
        <v>D1-3.3V</v>
      </c>
      <c r="D5292" t="str">
        <f t="shared" si="356"/>
        <v>D1-6</v>
      </c>
      <c r="E5292" t="s">
        <v>1031</v>
      </c>
      <c r="F5292">
        <v>6</v>
      </c>
      <c r="G5292" t="s">
        <v>358</v>
      </c>
    </row>
    <row r="5293" spans="1:7" x14ac:dyDescent="0.25">
      <c r="A5293" t="str">
        <f t="shared" si="353"/>
        <v>D2-1</v>
      </c>
      <c r="B5293" t="str">
        <f t="shared" si="354"/>
        <v>NetD2_1</v>
      </c>
      <c r="C5293" t="str">
        <f t="shared" si="355"/>
        <v>D2-NetD2_1</v>
      </c>
      <c r="D5293" t="str">
        <f t="shared" si="356"/>
        <v>D2-1</v>
      </c>
      <c r="E5293" t="s">
        <v>1317</v>
      </c>
      <c r="F5293">
        <v>1</v>
      </c>
      <c r="G5293" t="s">
        <v>1782</v>
      </c>
    </row>
    <row r="5294" spans="1:7" x14ac:dyDescent="0.25">
      <c r="A5294" t="str">
        <f t="shared" si="353"/>
        <v>D2-2</v>
      </c>
      <c r="B5294" t="str">
        <f t="shared" si="354"/>
        <v>NetD2_2</v>
      </c>
      <c r="C5294" t="str">
        <f t="shared" si="355"/>
        <v>D2-NetD2_2</v>
      </c>
      <c r="D5294" t="str">
        <f t="shared" si="356"/>
        <v>D2-2</v>
      </c>
      <c r="E5294" t="s">
        <v>1317</v>
      </c>
      <c r="F5294">
        <v>2</v>
      </c>
      <c r="G5294" t="s">
        <v>1783</v>
      </c>
    </row>
    <row r="5295" spans="1:7" x14ac:dyDescent="0.25">
      <c r="A5295" t="str">
        <f t="shared" si="353"/>
        <v>D2-3</v>
      </c>
      <c r="B5295" t="str">
        <f t="shared" si="354"/>
        <v>NetD2_3</v>
      </c>
      <c r="C5295" t="str">
        <f t="shared" si="355"/>
        <v>D2-NetD2_3</v>
      </c>
      <c r="D5295" t="str">
        <f t="shared" si="356"/>
        <v>D2-3</v>
      </c>
      <c r="E5295" t="s">
        <v>1317</v>
      </c>
      <c r="F5295">
        <v>3</v>
      </c>
      <c r="G5295" t="s">
        <v>1784</v>
      </c>
    </row>
    <row r="5296" spans="1:7" x14ac:dyDescent="0.25">
      <c r="A5296" t="str">
        <f t="shared" si="353"/>
        <v>D2-4</v>
      </c>
      <c r="B5296" t="str">
        <f t="shared" si="354"/>
        <v>3.3V</v>
      </c>
      <c r="C5296" t="str">
        <f t="shared" si="355"/>
        <v>D2-3.3V</v>
      </c>
      <c r="D5296" t="str">
        <f t="shared" si="356"/>
        <v>D2-4</v>
      </c>
      <c r="E5296" t="s">
        <v>1317</v>
      </c>
      <c r="F5296">
        <v>4</v>
      </c>
      <c r="G5296" t="s">
        <v>358</v>
      </c>
    </row>
    <row r="5297" spans="1:7" x14ac:dyDescent="0.25">
      <c r="A5297" t="str">
        <f t="shared" si="353"/>
        <v>D2-5</v>
      </c>
      <c r="B5297" t="str">
        <f t="shared" si="354"/>
        <v>3.3V</v>
      </c>
      <c r="C5297" t="str">
        <f t="shared" si="355"/>
        <v>D2-3.3V</v>
      </c>
      <c r="D5297" t="str">
        <f t="shared" si="356"/>
        <v>D2-5</v>
      </c>
      <c r="E5297" t="s">
        <v>1317</v>
      </c>
      <c r="F5297">
        <v>5</v>
      </c>
      <c r="G5297" t="s">
        <v>358</v>
      </c>
    </row>
    <row r="5298" spans="1:7" x14ac:dyDescent="0.25">
      <c r="A5298" t="str">
        <f t="shared" si="353"/>
        <v>D2-6</v>
      </c>
      <c r="B5298" t="str">
        <f t="shared" si="354"/>
        <v>3.3V</v>
      </c>
      <c r="C5298" t="str">
        <f t="shared" si="355"/>
        <v>D2-3.3V</v>
      </c>
      <c r="D5298" t="str">
        <f t="shared" si="356"/>
        <v>D2-6</v>
      </c>
      <c r="E5298" t="s">
        <v>1317</v>
      </c>
      <c r="F5298">
        <v>6</v>
      </c>
      <c r="G5298" t="s">
        <v>358</v>
      </c>
    </row>
    <row r="5299" spans="1:7" x14ac:dyDescent="0.25">
      <c r="A5299" t="str">
        <f t="shared" si="353"/>
        <v>D3-1</v>
      </c>
      <c r="B5299" t="str">
        <f t="shared" si="354"/>
        <v>NetD3_1</v>
      </c>
      <c r="C5299" t="str">
        <f t="shared" si="355"/>
        <v>D3-NetD3_1</v>
      </c>
      <c r="D5299" t="str">
        <f t="shared" si="356"/>
        <v>D3-1</v>
      </c>
      <c r="E5299" t="s">
        <v>1318</v>
      </c>
      <c r="F5299">
        <v>1</v>
      </c>
      <c r="G5299" t="s">
        <v>1785</v>
      </c>
    </row>
    <row r="5300" spans="1:7" x14ac:dyDescent="0.25">
      <c r="A5300" t="str">
        <f t="shared" si="353"/>
        <v>D3-2</v>
      </c>
      <c r="B5300" t="str">
        <f t="shared" si="354"/>
        <v>NetD3_2</v>
      </c>
      <c r="C5300" t="str">
        <f t="shared" si="355"/>
        <v>D3-NetD3_2</v>
      </c>
      <c r="D5300" t="str">
        <f t="shared" si="356"/>
        <v>D3-2</v>
      </c>
      <c r="E5300" t="s">
        <v>1318</v>
      </c>
      <c r="F5300">
        <v>2</v>
      </c>
      <c r="G5300" t="s">
        <v>1787</v>
      </c>
    </row>
    <row r="5301" spans="1:7" x14ac:dyDescent="0.25">
      <c r="A5301" t="str">
        <f t="shared" si="353"/>
        <v>D3-3</v>
      </c>
      <c r="B5301" t="str">
        <f t="shared" si="354"/>
        <v>NetD3_3</v>
      </c>
      <c r="C5301" t="str">
        <f t="shared" si="355"/>
        <v>D3-NetD3_3</v>
      </c>
      <c r="D5301" t="str">
        <f t="shared" si="356"/>
        <v>D3-3</v>
      </c>
      <c r="E5301" t="s">
        <v>1318</v>
      </c>
      <c r="F5301">
        <v>3</v>
      </c>
      <c r="G5301" t="s">
        <v>1788</v>
      </c>
    </row>
    <row r="5302" spans="1:7" x14ac:dyDescent="0.25">
      <c r="A5302" t="str">
        <f t="shared" si="353"/>
        <v>D3-4</v>
      </c>
      <c r="B5302" t="str">
        <f t="shared" si="354"/>
        <v>3.3V</v>
      </c>
      <c r="C5302" t="str">
        <f t="shared" si="355"/>
        <v>D3-3.3V</v>
      </c>
      <c r="D5302" t="str">
        <f t="shared" si="356"/>
        <v>D3-4</v>
      </c>
      <c r="E5302" t="s">
        <v>1318</v>
      </c>
      <c r="F5302">
        <v>4</v>
      </c>
      <c r="G5302" t="s">
        <v>358</v>
      </c>
    </row>
    <row r="5303" spans="1:7" x14ac:dyDescent="0.25">
      <c r="A5303" t="str">
        <f t="shared" si="353"/>
        <v>D3-5</v>
      </c>
      <c r="B5303" t="str">
        <f t="shared" si="354"/>
        <v>3.3V</v>
      </c>
      <c r="C5303" t="str">
        <f t="shared" si="355"/>
        <v>D3-3.3V</v>
      </c>
      <c r="D5303" t="str">
        <f t="shared" si="356"/>
        <v>D3-5</v>
      </c>
      <c r="E5303" t="s">
        <v>1318</v>
      </c>
      <c r="F5303">
        <v>5</v>
      </c>
      <c r="G5303" t="s">
        <v>358</v>
      </c>
    </row>
    <row r="5304" spans="1:7" x14ac:dyDescent="0.25">
      <c r="A5304" t="str">
        <f t="shared" si="353"/>
        <v>D3-6</v>
      </c>
      <c r="B5304" t="str">
        <f t="shared" si="354"/>
        <v>3.3V</v>
      </c>
      <c r="C5304" t="str">
        <f t="shared" si="355"/>
        <v>D3-3.3V</v>
      </c>
      <c r="D5304" t="str">
        <f t="shared" si="356"/>
        <v>D3-6</v>
      </c>
      <c r="E5304" t="s">
        <v>1318</v>
      </c>
      <c r="F5304">
        <v>6</v>
      </c>
      <c r="G5304" t="s">
        <v>358</v>
      </c>
    </row>
    <row r="5305" spans="1:7" x14ac:dyDescent="0.25">
      <c r="A5305" t="str">
        <f t="shared" si="353"/>
        <v>D4-1</v>
      </c>
      <c r="B5305" t="str">
        <f t="shared" si="354"/>
        <v>NetD4_1</v>
      </c>
      <c r="C5305" t="str">
        <f t="shared" si="355"/>
        <v>D4-NetD4_1</v>
      </c>
      <c r="D5305" t="str">
        <f t="shared" si="356"/>
        <v>D4-1</v>
      </c>
      <c r="E5305" t="s">
        <v>1033</v>
      </c>
      <c r="F5305">
        <v>1</v>
      </c>
      <c r="G5305" t="s">
        <v>1789</v>
      </c>
    </row>
    <row r="5306" spans="1:7" x14ac:dyDescent="0.25">
      <c r="A5306" t="str">
        <f t="shared" si="353"/>
        <v>D4-2</v>
      </c>
      <c r="B5306" t="str">
        <f t="shared" si="354"/>
        <v>NetD4_2</v>
      </c>
      <c r="C5306" t="str">
        <f t="shared" si="355"/>
        <v>D4-NetD4_2</v>
      </c>
      <c r="D5306" t="str">
        <f t="shared" si="356"/>
        <v>D4-2</v>
      </c>
      <c r="E5306" t="s">
        <v>1033</v>
      </c>
      <c r="F5306">
        <v>2</v>
      </c>
      <c r="G5306" t="s">
        <v>1790</v>
      </c>
    </row>
    <row r="5307" spans="1:7" x14ac:dyDescent="0.25">
      <c r="A5307" t="str">
        <f t="shared" si="353"/>
        <v>D4-3</v>
      </c>
      <c r="B5307" t="str">
        <f t="shared" si="354"/>
        <v>NetD4_3</v>
      </c>
      <c r="C5307" t="str">
        <f t="shared" si="355"/>
        <v>D4-NetD4_3</v>
      </c>
      <c r="D5307" t="str">
        <f t="shared" si="356"/>
        <v>D4-3</v>
      </c>
      <c r="E5307" t="s">
        <v>1033</v>
      </c>
      <c r="F5307">
        <v>3</v>
      </c>
      <c r="G5307" t="s">
        <v>1791</v>
      </c>
    </row>
    <row r="5308" spans="1:7" x14ac:dyDescent="0.25">
      <c r="A5308" t="str">
        <f t="shared" si="353"/>
        <v>D4-4</v>
      </c>
      <c r="B5308" t="str">
        <f t="shared" si="354"/>
        <v>3.3V</v>
      </c>
      <c r="C5308" t="str">
        <f t="shared" si="355"/>
        <v>D4-3.3V</v>
      </c>
      <c r="D5308" t="str">
        <f t="shared" si="356"/>
        <v>D4-4</v>
      </c>
      <c r="E5308" t="s">
        <v>1033</v>
      </c>
      <c r="F5308">
        <v>4</v>
      </c>
      <c r="G5308" t="s">
        <v>358</v>
      </c>
    </row>
    <row r="5309" spans="1:7" x14ac:dyDescent="0.25">
      <c r="A5309" t="str">
        <f t="shared" si="353"/>
        <v>D4-5</v>
      </c>
      <c r="B5309" t="str">
        <f t="shared" si="354"/>
        <v>3.3V</v>
      </c>
      <c r="C5309" t="str">
        <f t="shared" si="355"/>
        <v>D4-3.3V</v>
      </c>
      <c r="D5309" t="str">
        <f t="shared" si="356"/>
        <v>D4-5</v>
      </c>
      <c r="E5309" t="s">
        <v>1033</v>
      </c>
      <c r="F5309">
        <v>5</v>
      </c>
      <c r="G5309" t="s">
        <v>358</v>
      </c>
    </row>
    <row r="5310" spans="1:7" x14ac:dyDescent="0.25">
      <c r="A5310" t="str">
        <f t="shared" si="353"/>
        <v>D4-6</v>
      </c>
      <c r="B5310" t="str">
        <f t="shared" si="354"/>
        <v>3.3V</v>
      </c>
      <c r="C5310" t="str">
        <f t="shared" si="355"/>
        <v>D4-3.3V</v>
      </c>
      <c r="D5310" t="str">
        <f t="shared" si="356"/>
        <v>D4-6</v>
      </c>
      <c r="E5310" t="s">
        <v>1033</v>
      </c>
      <c r="F5310">
        <v>6</v>
      </c>
      <c r="G5310" t="s">
        <v>358</v>
      </c>
    </row>
    <row r="5311" spans="1:7" x14ac:dyDescent="0.25">
      <c r="A5311" t="str">
        <f t="shared" si="353"/>
        <v>D5-1</v>
      </c>
      <c r="B5311" t="str">
        <f t="shared" si="354"/>
        <v>USB_SSRX_D2_N</v>
      </c>
      <c r="C5311" t="str">
        <f t="shared" si="355"/>
        <v>D5-USB_SSRX_D2_N</v>
      </c>
      <c r="D5311" t="str">
        <f t="shared" si="356"/>
        <v>D5-1</v>
      </c>
      <c r="E5311" t="s">
        <v>1034</v>
      </c>
      <c r="F5311">
        <v>1</v>
      </c>
      <c r="G5311" t="s">
        <v>467</v>
      </c>
    </row>
    <row r="5312" spans="1:7" x14ac:dyDescent="0.25">
      <c r="A5312" t="str">
        <f t="shared" si="353"/>
        <v>D5-2</v>
      </c>
      <c r="B5312" t="str">
        <f t="shared" si="354"/>
        <v>USB_SSRX_D2_P</v>
      </c>
      <c r="C5312" t="str">
        <f t="shared" si="355"/>
        <v>D5-USB_SSRX_D2_P</v>
      </c>
      <c r="D5312" t="str">
        <f t="shared" si="356"/>
        <v>D5-2</v>
      </c>
      <c r="E5312" t="s">
        <v>1034</v>
      </c>
      <c r="F5312">
        <v>2</v>
      </c>
      <c r="G5312" t="s">
        <v>469</v>
      </c>
    </row>
    <row r="5313" spans="1:7" x14ac:dyDescent="0.25">
      <c r="A5313" t="str">
        <f t="shared" si="353"/>
        <v>D5-3</v>
      </c>
      <c r="B5313" t="str">
        <f t="shared" si="354"/>
        <v>GND</v>
      </c>
      <c r="C5313" t="str">
        <f t="shared" si="355"/>
        <v>D5-GND</v>
      </c>
      <c r="D5313" t="str">
        <f t="shared" si="356"/>
        <v>D5-3</v>
      </c>
      <c r="E5313" t="s">
        <v>1034</v>
      </c>
      <c r="F5313">
        <v>3</v>
      </c>
      <c r="G5313" t="s">
        <v>294</v>
      </c>
    </row>
    <row r="5314" spans="1:7" x14ac:dyDescent="0.25">
      <c r="A5314" t="str">
        <f t="shared" si="353"/>
        <v>D5-4</v>
      </c>
      <c r="B5314" t="str">
        <f t="shared" si="354"/>
        <v>USB_SSTX_D2_N</v>
      </c>
      <c r="C5314" t="str">
        <f t="shared" si="355"/>
        <v>D5-USB_SSTX_D2_N</v>
      </c>
      <c r="D5314" t="str">
        <f t="shared" si="356"/>
        <v>D5-4</v>
      </c>
      <c r="E5314" t="s">
        <v>1034</v>
      </c>
      <c r="F5314">
        <v>4</v>
      </c>
      <c r="G5314" t="s">
        <v>472</v>
      </c>
    </row>
    <row r="5315" spans="1:7" x14ac:dyDescent="0.25">
      <c r="A5315" t="str">
        <f t="shared" si="353"/>
        <v>D5-5</v>
      </c>
      <c r="B5315" t="str">
        <f t="shared" si="354"/>
        <v>USB_SSTX_D2_P</v>
      </c>
      <c r="C5315" t="str">
        <f t="shared" si="355"/>
        <v>D5-USB_SSTX_D2_P</v>
      </c>
      <c r="D5315" t="str">
        <f t="shared" si="356"/>
        <v>D5-5</v>
      </c>
      <c r="E5315" t="s">
        <v>1034</v>
      </c>
      <c r="F5315">
        <v>5</v>
      </c>
      <c r="G5315" t="s">
        <v>474</v>
      </c>
    </row>
    <row r="5316" spans="1:7" x14ac:dyDescent="0.25">
      <c r="A5316" t="str">
        <f t="shared" si="353"/>
        <v>D5-6</v>
      </c>
      <c r="B5316" t="str">
        <f t="shared" si="354"/>
        <v>USB_SSTX_D2_P</v>
      </c>
      <c r="C5316" t="str">
        <f t="shared" si="355"/>
        <v>D5-USB_SSTX_D2_P</v>
      </c>
      <c r="D5316" t="str">
        <f t="shared" si="356"/>
        <v>D5-6</v>
      </c>
      <c r="E5316" t="s">
        <v>1034</v>
      </c>
      <c r="F5316">
        <v>6</v>
      </c>
      <c r="G5316" t="s">
        <v>474</v>
      </c>
    </row>
    <row r="5317" spans="1:7" x14ac:dyDescent="0.25">
      <c r="A5317" t="str">
        <f t="shared" si="353"/>
        <v>D5-7</v>
      </c>
      <c r="B5317" t="str">
        <f t="shared" si="354"/>
        <v>USB_SSTX_D2_N</v>
      </c>
      <c r="C5317" t="str">
        <f t="shared" si="355"/>
        <v>D5-USB_SSTX_D2_N</v>
      </c>
      <c r="D5317" t="str">
        <f t="shared" si="356"/>
        <v>D5-7</v>
      </c>
      <c r="E5317" t="s">
        <v>1034</v>
      </c>
      <c r="F5317">
        <v>7</v>
      </c>
      <c r="G5317" t="s">
        <v>472</v>
      </c>
    </row>
    <row r="5318" spans="1:7" x14ac:dyDescent="0.25">
      <c r="A5318" t="str">
        <f t="shared" ref="A5318:A5381" si="357">$E5318&amp;"-"&amp;$F5318</f>
        <v>D5-8</v>
      </c>
      <c r="B5318" t="str">
        <f t="shared" ref="B5318:B5381" si="358">IF(OR(E5318=$A$2,E5318=$B$2,E5318=$C$2,E5318=$D$2),"--",G5318)</f>
        <v>GND</v>
      </c>
      <c r="C5318" t="str">
        <f t="shared" ref="C5318:C5381" si="359">$E5318&amp;"-"&amp;$G5318</f>
        <v>D5-GND</v>
      </c>
      <c r="D5318" t="str">
        <f t="shared" ref="D5318:D5381" si="360">A5318</f>
        <v>D5-8</v>
      </c>
      <c r="E5318" t="s">
        <v>1034</v>
      </c>
      <c r="F5318">
        <v>8</v>
      </c>
      <c r="G5318" t="s">
        <v>294</v>
      </c>
    </row>
    <row r="5319" spans="1:7" x14ac:dyDescent="0.25">
      <c r="A5319" t="str">
        <f t="shared" si="357"/>
        <v>D5-9</v>
      </c>
      <c r="B5319" t="str">
        <f t="shared" si="358"/>
        <v>USB_SSRX_D2_P</v>
      </c>
      <c r="C5319" t="str">
        <f t="shared" si="359"/>
        <v>D5-USB_SSRX_D2_P</v>
      </c>
      <c r="D5319" t="str">
        <f t="shared" si="360"/>
        <v>D5-9</v>
      </c>
      <c r="E5319" t="s">
        <v>1034</v>
      </c>
      <c r="F5319">
        <v>9</v>
      </c>
      <c r="G5319" t="s">
        <v>469</v>
      </c>
    </row>
    <row r="5320" spans="1:7" x14ac:dyDescent="0.25">
      <c r="A5320" t="str">
        <f t="shared" si="357"/>
        <v>D5-10</v>
      </c>
      <c r="B5320" t="str">
        <f t="shared" si="358"/>
        <v>USB_SSRX_D2_N</v>
      </c>
      <c r="C5320" t="str">
        <f t="shared" si="359"/>
        <v>D5-USB_SSRX_D2_N</v>
      </c>
      <c r="D5320" t="str">
        <f t="shared" si="360"/>
        <v>D5-10</v>
      </c>
      <c r="E5320" t="s">
        <v>1034</v>
      </c>
      <c r="F5320">
        <v>10</v>
      </c>
      <c r="G5320" t="s">
        <v>467</v>
      </c>
    </row>
    <row r="5321" spans="1:7" x14ac:dyDescent="0.25">
      <c r="A5321" t="str">
        <f t="shared" si="357"/>
        <v>D6-1</v>
      </c>
      <c r="B5321" t="str">
        <f t="shared" si="358"/>
        <v>USB_SSTX_D1_P</v>
      </c>
      <c r="C5321" t="str">
        <f t="shared" si="359"/>
        <v>D6-USB_SSTX_D1_P</v>
      </c>
      <c r="D5321" t="str">
        <f t="shared" si="360"/>
        <v>D6-1</v>
      </c>
      <c r="E5321" t="s">
        <v>1319</v>
      </c>
      <c r="F5321">
        <v>1</v>
      </c>
      <c r="G5321" t="s">
        <v>458</v>
      </c>
    </row>
    <row r="5322" spans="1:7" x14ac:dyDescent="0.25">
      <c r="A5322" t="str">
        <f t="shared" si="357"/>
        <v>D6-2</v>
      </c>
      <c r="B5322" t="str">
        <f t="shared" si="358"/>
        <v>USB_SSTX_D1_N</v>
      </c>
      <c r="C5322" t="str">
        <f t="shared" si="359"/>
        <v>D6-USB_SSTX_D1_N</v>
      </c>
      <c r="D5322" t="str">
        <f t="shared" si="360"/>
        <v>D6-2</v>
      </c>
      <c r="E5322" t="s">
        <v>1319</v>
      </c>
      <c r="F5322">
        <v>2</v>
      </c>
      <c r="G5322" t="s">
        <v>456</v>
      </c>
    </row>
    <row r="5323" spans="1:7" x14ac:dyDescent="0.25">
      <c r="A5323" t="str">
        <f t="shared" si="357"/>
        <v>D6-3</v>
      </c>
      <c r="B5323" t="str">
        <f t="shared" si="358"/>
        <v>GND</v>
      </c>
      <c r="C5323" t="str">
        <f t="shared" si="359"/>
        <v>D6-GND</v>
      </c>
      <c r="D5323" t="str">
        <f t="shared" si="360"/>
        <v>D6-3</v>
      </c>
      <c r="E5323" t="s">
        <v>1319</v>
      </c>
      <c r="F5323">
        <v>3</v>
      </c>
      <c r="G5323" t="s">
        <v>294</v>
      </c>
    </row>
    <row r="5324" spans="1:7" x14ac:dyDescent="0.25">
      <c r="A5324" t="str">
        <f t="shared" si="357"/>
        <v>D6-4</v>
      </c>
      <c r="B5324" t="str">
        <f t="shared" si="358"/>
        <v>USB_SSRX_D1_P</v>
      </c>
      <c r="C5324" t="str">
        <f t="shared" si="359"/>
        <v>D6-USB_SSRX_D1_P</v>
      </c>
      <c r="D5324" t="str">
        <f t="shared" si="360"/>
        <v>D6-4</v>
      </c>
      <c r="E5324" t="s">
        <v>1319</v>
      </c>
      <c r="F5324">
        <v>4</v>
      </c>
      <c r="G5324" t="s">
        <v>455</v>
      </c>
    </row>
    <row r="5325" spans="1:7" x14ac:dyDescent="0.25">
      <c r="A5325" t="str">
        <f t="shared" si="357"/>
        <v>D6-5</v>
      </c>
      <c r="B5325" t="str">
        <f t="shared" si="358"/>
        <v>USB_SSRX_D1_N</v>
      </c>
      <c r="C5325" t="str">
        <f t="shared" si="359"/>
        <v>D6-USB_SSRX_D1_N</v>
      </c>
      <c r="D5325" t="str">
        <f t="shared" si="360"/>
        <v>D6-5</v>
      </c>
      <c r="E5325" t="s">
        <v>1319</v>
      </c>
      <c r="F5325">
        <v>5</v>
      </c>
      <c r="G5325" t="s">
        <v>454</v>
      </c>
    </row>
    <row r="5326" spans="1:7" x14ac:dyDescent="0.25">
      <c r="A5326" t="str">
        <f t="shared" si="357"/>
        <v>D6-6</v>
      </c>
      <c r="B5326" t="str">
        <f t="shared" si="358"/>
        <v>USB_SSRX_D1_N</v>
      </c>
      <c r="C5326" t="str">
        <f t="shared" si="359"/>
        <v>D6-USB_SSRX_D1_N</v>
      </c>
      <c r="D5326" t="str">
        <f t="shared" si="360"/>
        <v>D6-6</v>
      </c>
      <c r="E5326" t="s">
        <v>1319</v>
      </c>
      <c r="F5326">
        <v>6</v>
      </c>
      <c r="G5326" t="s">
        <v>454</v>
      </c>
    </row>
    <row r="5327" spans="1:7" x14ac:dyDescent="0.25">
      <c r="A5327" t="str">
        <f t="shared" si="357"/>
        <v>D6-7</v>
      </c>
      <c r="B5327" t="str">
        <f t="shared" si="358"/>
        <v>USB_SSRX_D1_P</v>
      </c>
      <c r="C5327" t="str">
        <f t="shared" si="359"/>
        <v>D6-USB_SSRX_D1_P</v>
      </c>
      <c r="D5327" t="str">
        <f t="shared" si="360"/>
        <v>D6-7</v>
      </c>
      <c r="E5327" t="s">
        <v>1319</v>
      </c>
      <c r="F5327">
        <v>7</v>
      </c>
      <c r="G5327" t="s">
        <v>455</v>
      </c>
    </row>
    <row r="5328" spans="1:7" x14ac:dyDescent="0.25">
      <c r="A5328" t="str">
        <f t="shared" si="357"/>
        <v>D6-8</v>
      </c>
      <c r="B5328" t="str">
        <f t="shared" si="358"/>
        <v>GND</v>
      </c>
      <c r="C5328" t="str">
        <f t="shared" si="359"/>
        <v>D6-GND</v>
      </c>
      <c r="D5328" t="str">
        <f t="shared" si="360"/>
        <v>D6-8</v>
      </c>
      <c r="E5328" t="s">
        <v>1319</v>
      </c>
      <c r="F5328">
        <v>8</v>
      </c>
      <c r="G5328" t="s">
        <v>294</v>
      </c>
    </row>
    <row r="5329" spans="1:7" x14ac:dyDescent="0.25">
      <c r="A5329" t="str">
        <f t="shared" si="357"/>
        <v>D6-9</v>
      </c>
      <c r="B5329" t="str">
        <f t="shared" si="358"/>
        <v>USB_SSTX_D1_N</v>
      </c>
      <c r="C5329" t="str">
        <f t="shared" si="359"/>
        <v>D6-USB_SSTX_D1_N</v>
      </c>
      <c r="D5329" t="str">
        <f t="shared" si="360"/>
        <v>D6-9</v>
      </c>
      <c r="E5329" t="s">
        <v>1319</v>
      </c>
      <c r="F5329">
        <v>9</v>
      </c>
      <c r="G5329" t="s">
        <v>456</v>
      </c>
    </row>
    <row r="5330" spans="1:7" x14ac:dyDescent="0.25">
      <c r="A5330" t="str">
        <f t="shared" si="357"/>
        <v>D6-10</v>
      </c>
      <c r="B5330" t="str">
        <f t="shared" si="358"/>
        <v>USB_SSTX_D1_P</v>
      </c>
      <c r="C5330" t="str">
        <f t="shared" si="359"/>
        <v>D6-USB_SSTX_D1_P</v>
      </c>
      <c r="D5330" t="str">
        <f t="shared" si="360"/>
        <v>D6-10</v>
      </c>
      <c r="E5330" t="s">
        <v>1319</v>
      </c>
      <c r="F5330">
        <v>10</v>
      </c>
      <c r="G5330" t="s">
        <v>458</v>
      </c>
    </row>
    <row r="5331" spans="1:7" x14ac:dyDescent="0.25">
      <c r="A5331" t="str">
        <f t="shared" si="357"/>
        <v>D7-1</v>
      </c>
      <c r="B5331" t="str">
        <f t="shared" si="358"/>
        <v>USB_SSRX_D4_N</v>
      </c>
      <c r="C5331" t="str">
        <f t="shared" si="359"/>
        <v>D7-USB_SSRX_D4_N</v>
      </c>
      <c r="D5331" t="str">
        <f t="shared" si="360"/>
        <v>D7-1</v>
      </c>
      <c r="E5331" t="s">
        <v>1320</v>
      </c>
      <c r="F5331">
        <v>1</v>
      </c>
      <c r="G5331" t="s">
        <v>1824</v>
      </c>
    </row>
    <row r="5332" spans="1:7" x14ac:dyDescent="0.25">
      <c r="A5332" t="str">
        <f t="shared" si="357"/>
        <v>D7-2</v>
      </c>
      <c r="B5332" t="str">
        <f t="shared" si="358"/>
        <v>USB_SSRX_D4_P</v>
      </c>
      <c r="C5332" t="str">
        <f t="shared" si="359"/>
        <v>D7-USB_SSRX_D4_P</v>
      </c>
      <c r="D5332" t="str">
        <f t="shared" si="360"/>
        <v>D7-2</v>
      </c>
      <c r="E5332" t="s">
        <v>1320</v>
      </c>
      <c r="F5332">
        <v>2</v>
      </c>
      <c r="G5332" t="s">
        <v>1826</v>
      </c>
    </row>
    <row r="5333" spans="1:7" x14ac:dyDescent="0.25">
      <c r="A5333" t="str">
        <f t="shared" si="357"/>
        <v>D7-3</v>
      </c>
      <c r="B5333" t="str">
        <f t="shared" si="358"/>
        <v>GND</v>
      </c>
      <c r="C5333" t="str">
        <f t="shared" si="359"/>
        <v>D7-GND</v>
      </c>
      <c r="D5333" t="str">
        <f t="shared" si="360"/>
        <v>D7-3</v>
      </c>
      <c r="E5333" t="s">
        <v>1320</v>
      </c>
      <c r="F5333">
        <v>3</v>
      </c>
      <c r="G5333" t="s">
        <v>294</v>
      </c>
    </row>
    <row r="5334" spans="1:7" x14ac:dyDescent="0.25">
      <c r="A5334" t="str">
        <f t="shared" si="357"/>
        <v>D7-4</v>
      </c>
      <c r="B5334" t="str">
        <f t="shared" si="358"/>
        <v>USB_SSTX_D4_N</v>
      </c>
      <c r="C5334" t="str">
        <f t="shared" si="359"/>
        <v>D7-USB_SSTX_D4_N</v>
      </c>
      <c r="D5334" t="str">
        <f t="shared" si="360"/>
        <v>D7-4</v>
      </c>
      <c r="E5334" t="s">
        <v>1320</v>
      </c>
      <c r="F5334">
        <v>4</v>
      </c>
      <c r="G5334" t="s">
        <v>1829</v>
      </c>
    </row>
    <row r="5335" spans="1:7" x14ac:dyDescent="0.25">
      <c r="A5335" t="str">
        <f t="shared" si="357"/>
        <v>D7-5</v>
      </c>
      <c r="B5335" t="str">
        <f t="shared" si="358"/>
        <v>USB_SSTX_D4_P</v>
      </c>
      <c r="C5335" t="str">
        <f t="shared" si="359"/>
        <v>D7-USB_SSTX_D4_P</v>
      </c>
      <c r="D5335" t="str">
        <f t="shared" si="360"/>
        <v>D7-5</v>
      </c>
      <c r="E5335" t="s">
        <v>1320</v>
      </c>
      <c r="F5335">
        <v>5</v>
      </c>
      <c r="G5335" t="s">
        <v>1831</v>
      </c>
    </row>
    <row r="5336" spans="1:7" x14ac:dyDescent="0.25">
      <c r="A5336" t="str">
        <f t="shared" si="357"/>
        <v>D7-6</v>
      </c>
      <c r="B5336" t="str">
        <f t="shared" si="358"/>
        <v>USB_SSTX_D4_P</v>
      </c>
      <c r="C5336" t="str">
        <f t="shared" si="359"/>
        <v>D7-USB_SSTX_D4_P</v>
      </c>
      <c r="D5336" t="str">
        <f t="shared" si="360"/>
        <v>D7-6</v>
      </c>
      <c r="E5336" t="s">
        <v>1320</v>
      </c>
      <c r="F5336">
        <v>6</v>
      </c>
      <c r="G5336" t="s">
        <v>1831</v>
      </c>
    </row>
    <row r="5337" spans="1:7" x14ac:dyDescent="0.25">
      <c r="A5337" t="str">
        <f t="shared" si="357"/>
        <v>D7-7</v>
      </c>
      <c r="B5337" t="str">
        <f t="shared" si="358"/>
        <v>USB_SSTX_D4_N</v>
      </c>
      <c r="C5337" t="str">
        <f t="shared" si="359"/>
        <v>D7-USB_SSTX_D4_N</v>
      </c>
      <c r="D5337" t="str">
        <f t="shared" si="360"/>
        <v>D7-7</v>
      </c>
      <c r="E5337" t="s">
        <v>1320</v>
      </c>
      <c r="F5337">
        <v>7</v>
      </c>
      <c r="G5337" t="s">
        <v>1829</v>
      </c>
    </row>
    <row r="5338" spans="1:7" x14ac:dyDescent="0.25">
      <c r="A5338" t="str">
        <f t="shared" si="357"/>
        <v>D7-8</v>
      </c>
      <c r="B5338" t="str">
        <f t="shared" si="358"/>
        <v>GND</v>
      </c>
      <c r="C5338" t="str">
        <f t="shared" si="359"/>
        <v>D7-GND</v>
      </c>
      <c r="D5338" t="str">
        <f t="shared" si="360"/>
        <v>D7-8</v>
      </c>
      <c r="E5338" t="s">
        <v>1320</v>
      </c>
      <c r="F5338">
        <v>8</v>
      </c>
      <c r="G5338" t="s">
        <v>294</v>
      </c>
    </row>
    <row r="5339" spans="1:7" x14ac:dyDescent="0.25">
      <c r="A5339" t="str">
        <f t="shared" si="357"/>
        <v>D7-9</v>
      </c>
      <c r="B5339" t="str">
        <f t="shared" si="358"/>
        <v>USB_SSRX_D4_P</v>
      </c>
      <c r="C5339" t="str">
        <f t="shared" si="359"/>
        <v>D7-USB_SSRX_D4_P</v>
      </c>
      <c r="D5339" t="str">
        <f t="shared" si="360"/>
        <v>D7-9</v>
      </c>
      <c r="E5339" t="s">
        <v>1320</v>
      </c>
      <c r="F5339">
        <v>9</v>
      </c>
      <c r="G5339" t="s">
        <v>1826</v>
      </c>
    </row>
    <row r="5340" spans="1:7" x14ac:dyDescent="0.25">
      <c r="A5340" t="str">
        <f t="shared" si="357"/>
        <v>D7-10</v>
      </c>
      <c r="B5340" t="str">
        <f t="shared" si="358"/>
        <v>USB_SSRX_D4_N</v>
      </c>
      <c r="C5340" t="str">
        <f t="shared" si="359"/>
        <v>D7-USB_SSRX_D4_N</v>
      </c>
      <c r="D5340" t="str">
        <f t="shared" si="360"/>
        <v>D7-10</v>
      </c>
      <c r="E5340" t="s">
        <v>1320</v>
      </c>
      <c r="F5340">
        <v>10</v>
      </c>
      <c r="G5340" t="s">
        <v>1824</v>
      </c>
    </row>
    <row r="5341" spans="1:7" x14ac:dyDescent="0.25">
      <c r="A5341" t="str">
        <f t="shared" si="357"/>
        <v>D8-1</v>
      </c>
      <c r="B5341" t="str">
        <f t="shared" si="358"/>
        <v>USB_SSTX_D3_P</v>
      </c>
      <c r="C5341" t="str">
        <f t="shared" si="359"/>
        <v>D8-USB_SSTX_D3_P</v>
      </c>
      <c r="D5341" t="str">
        <f t="shared" si="360"/>
        <v>D8-1</v>
      </c>
      <c r="E5341" t="s">
        <v>515</v>
      </c>
      <c r="F5341">
        <v>1</v>
      </c>
      <c r="G5341" t="s">
        <v>1815</v>
      </c>
    </row>
    <row r="5342" spans="1:7" x14ac:dyDescent="0.25">
      <c r="A5342" t="str">
        <f t="shared" si="357"/>
        <v>D8-2</v>
      </c>
      <c r="B5342" t="str">
        <f t="shared" si="358"/>
        <v>USB_SSTX_D3_N</v>
      </c>
      <c r="C5342" t="str">
        <f t="shared" si="359"/>
        <v>D8-USB_SSTX_D3_N</v>
      </c>
      <c r="D5342" t="str">
        <f t="shared" si="360"/>
        <v>D8-2</v>
      </c>
      <c r="E5342" t="s">
        <v>515</v>
      </c>
      <c r="F5342">
        <v>2</v>
      </c>
      <c r="G5342" t="s">
        <v>1813</v>
      </c>
    </row>
    <row r="5343" spans="1:7" x14ac:dyDescent="0.25">
      <c r="A5343" t="str">
        <f t="shared" si="357"/>
        <v>D8-3</v>
      </c>
      <c r="B5343" t="str">
        <f t="shared" si="358"/>
        <v>GND</v>
      </c>
      <c r="C5343" t="str">
        <f t="shared" si="359"/>
        <v>D8-GND</v>
      </c>
      <c r="D5343" t="str">
        <f t="shared" si="360"/>
        <v>D8-3</v>
      </c>
      <c r="E5343" t="s">
        <v>515</v>
      </c>
      <c r="F5343">
        <v>3</v>
      </c>
      <c r="G5343" t="s">
        <v>294</v>
      </c>
    </row>
    <row r="5344" spans="1:7" x14ac:dyDescent="0.25">
      <c r="A5344" t="str">
        <f t="shared" si="357"/>
        <v>D8-4</v>
      </c>
      <c r="B5344" t="str">
        <f t="shared" si="358"/>
        <v>USB_SSRX_D3_P</v>
      </c>
      <c r="C5344" t="str">
        <f t="shared" si="359"/>
        <v>D8-USB_SSRX_D3_P</v>
      </c>
      <c r="D5344" t="str">
        <f t="shared" si="360"/>
        <v>D8-4</v>
      </c>
      <c r="E5344" t="s">
        <v>515</v>
      </c>
      <c r="F5344">
        <v>4</v>
      </c>
      <c r="G5344" t="s">
        <v>1810</v>
      </c>
    </row>
    <row r="5345" spans="1:7" x14ac:dyDescent="0.25">
      <c r="A5345" t="str">
        <f t="shared" si="357"/>
        <v>D8-5</v>
      </c>
      <c r="B5345" t="str">
        <f t="shared" si="358"/>
        <v>USB_SSRX_D3_N</v>
      </c>
      <c r="C5345" t="str">
        <f t="shared" si="359"/>
        <v>D8-USB_SSRX_D3_N</v>
      </c>
      <c r="D5345" t="str">
        <f t="shared" si="360"/>
        <v>D8-5</v>
      </c>
      <c r="E5345" t="s">
        <v>515</v>
      </c>
      <c r="F5345">
        <v>5</v>
      </c>
      <c r="G5345" t="s">
        <v>1808</v>
      </c>
    </row>
    <row r="5346" spans="1:7" x14ac:dyDescent="0.25">
      <c r="A5346" t="str">
        <f t="shared" si="357"/>
        <v>D8-6</v>
      </c>
      <c r="B5346" t="str">
        <f t="shared" si="358"/>
        <v>USB_SSRX_D3_N</v>
      </c>
      <c r="C5346" t="str">
        <f t="shared" si="359"/>
        <v>D8-USB_SSRX_D3_N</v>
      </c>
      <c r="D5346" t="str">
        <f t="shared" si="360"/>
        <v>D8-6</v>
      </c>
      <c r="E5346" t="s">
        <v>515</v>
      </c>
      <c r="F5346">
        <v>6</v>
      </c>
      <c r="G5346" t="s">
        <v>1808</v>
      </c>
    </row>
    <row r="5347" spans="1:7" x14ac:dyDescent="0.25">
      <c r="A5347" t="str">
        <f t="shared" si="357"/>
        <v>D8-7</v>
      </c>
      <c r="B5347" t="str">
        <f t="shared" si="358"/>
        <v>USB_SSRX_D3_P</v>
      </c>
      <c r="C5347" t="str">
        <f t="shared" si="359"/>
        <v>D8-USB_SSRX_D3_P</v>
      </c>
      <c r="D5347" t="str">
        <f t="shared" si="360"/>
        <v>D8-7</v>
      </c>
      <c r="E5347" t="s">
        <v>515</v>
      </c>
      <c r="F5347">
        <v>7</v>
      </c>
      <c r="G5347" t="s">
        <v>1810</v>
      </c>
    </row>
    <row r="5348" spans="1:7" x14ac:dyDescent="0.25">
      <c r="A5348" t="str">
        <f t="shared" si="357"/>
        <v>D8-8</v>
      </c>
      <c r="B5348" t="str">
        <f t="shared" si="358"/>
        <v>GND</v>
      </c>
      <c r="C5348" t="str">
        <f t="shared" si="359"/>
        <v>D8-GND</v>
      </c>
      <c r="D5348" t="str">
        <f t="shared" si="360"/>
        <v>D8-8</v>
      </c>
      <c r="E5348" t="s">
        <v>515</v>
      </c>
      <c r="F5348">
        <v>8</v>
      </c>
      <c r="G5348" t="s">
        <v>294</v>
      </c>
    </row>
    <row r="5349" spans="1:7" x14ac:dyDescent="0.25">
      <c r="A5349" t="str">
        <f t="shared" si="357"/>
        <v>D8-9</v>
      </c>
      <c r="B5349" t="str">
        <f t="shared" si="358"/>
        <v>USB_SSTX_D3_N</v>
      </c>
      <c r="C5349" t="str">
        <f t="shared" si="359"/>
        <v>D8-USB_SSTX_D3_N</v>
      </c>
      <c r="D5349" t="str">
        <f t="shared" si="360"/>
        <v>D8-9</v>
      </c>
      <c r="E5349" t="s">
        <v>515</v>
      </c>
      <c r="F5349">
        <v>9</v>
      </c>
      <c r="G5349" t="s">
        <v>1813</v>
      </c>
    </row>
    <row r="5350" spans="1:7" x14ac:dyDescent="0.25">
      <c r="A5350" t="str">
        <f t="shared" si="357"/>
        <v>D8-10</v>
      </c>
      <c r="B5350" t="str">
        <f t="shared" si="358"/>
        <v>USB_SSTX_D3_P</v>
      </c>
      <c r="C5350" t="str">
        <f t="shared" si="359"/>
        <v>D8-USB_SSTX_D3_P</v>
      </c>
      <c r="D5350" t="str">
        <f t="shared" si="360"/>
        <v>D8-10</v>
      </c>
      <c r="E5350" t="s">
        <v>515</v>
      </c>
      <c r="F5350">
        <v>10</v>
      </c>
      <c r="G5350" t="s">
        <v>1815</v>
      </c>
    </row>
    <row r="5351" spans="1:7" x14ac:dyDescent="0.25">
      <c r="A5351" t="str">
        <f t="shared" si="357"/>
        <v>D9-1</v>
      </c>
      <c r="B5351" t="str">
        <f t="shared" si="358"/>
        <v>GND</v>
      </c>
      <c r="C5351" t="str">
        <f t="shared" si="359"/>
        <v>D9-GND</v>
      </c>
      <c r="D5351" t="str">
        <f t="shared" si="360"/>
        <v>D9-1</v>
      </c>
      <c r="E5351" t="s">
        <v>518</v>
      </c>
      <c r="F5351">
        <v>1</v>
      </c>
      <c r="G5351" t="s">
        <v>294</v>
      </c>
    </row>
    <row r="5352" spans="1:7" x14ac:dyDescent="0.25">
      <c r="A5352" t="str">
        <f t="shared" si="357"/>
        <v>D9-2</v>
      </c>
      <c r="B5352" t="str">
        <f t="shared" si="358"/>
        <v>3.3V</v>
      </c>
      <c r="C5352" t="str">
        <f t="shared" si="359"/>
        <v>D9-3.3V</v>
      </c>
      <c r="D5352" t="str">
        <f t="shared" si="360"/>
        <v>D9-2</v>
      </c>
      <c r="E5352" t="s">
        <v>518</v>
      </c>
      <c r="F5352">
        <v>2</v>
      </c>
      <c r="G5352" t="s">
        <v>358</v>
      </c>
    </row>
    <row r="5353" spans="1:7" x14ac:dyDescent="0.25">
      <c r="A5353" t="str">
        <f t="shared" si="357"/>
        <v>D9-3</v>
      </c>
      <c r="B5353" t="str">
        <f t="shared" si="358"/>
        <v>NetD9_3</v>
      </c>
      <c r="C5353" t="str">
        <f t="shared" si="359"/>
        <v>D9-NetD9_3</v>
      </c>
      <c r="D5353" t="str">
        <f t="shared" si="360"/>
        <v>D9-3</v>
      </c>
      <c r="E5353" t="s">
        <v>518</v>
      </c>
      <c r="F5353">
        <v>3</v>
      </c>
      <c r="G5353" t="s">
        <v>1763</v>
      </c>
    </row>
    <row r="5354" spans="1:7" x14ac:dyDescent="0.25">
      <c r="A5354" t="str">
        <f t="shared" si="357"/>
        <v>D10-A</v>
      </c>
      <c r="B5354" t="str">
        <f t="shared" si="358"/>
        <v>3.3V</v>
      </c>
      <c r="C5354" t="str">
        <f t="shared" si="359"/>
        <v>D10-3.3V</v>
      </c>
      <c r="D5354" t="str">
        <f t="shared" si="360"/>
        <v>D10-A</v>
      </c>
      <c r="E5354" t="s">
        <v>1321</v>
      </c>
      <c r="F5354" t="s">
        <v>4724</v>
      </c>
      <c r="G5354" t="s">
        <v>358</v>
      </c>
    </row>
    <row r="5355" spans="1:7" x14ac:dyDescent="0.25">
      <c r="A5355" t="str">
        <f t="shared" si="357"/>
        <v>D10-K</v>
      </c>
      <c r="B5355" t="str">
        <f t="shared" si="358"/>
        <v>NetD10_K</v>
      </c>
      <c r="C5355" t="str">
        <f t="shared" si="359"/>
        <v>D10-NetD10_K</v>
      </c>
      <c r="D5355" t="str">
        <f t="shared" si="360"/>
        <v>D10-K</v>
      </c>
      <c r="E5355" t="s">
        <v>1321</v>
      </c>
      <c r="F5355" t="s">
        <v>4725</v>
      </c>
      <c r="G5355" t="s">
        <v>1768</v>
      </c>
    </row>
    <row r="5356" spans="1:7" x14ac:dyDescent="0.25">
      <c r="A5356" t="str">
        <f t="shared" si="357"/>
        <v>D11-A</v>
      </c>
      <c r="B5356" t="str">
        <f t="shared" si="358"/>
        <v>3.3V</v>
      </c>
      <c r="C5356" t="str">
        <f t="shared" si="359"/>
        <v>D11-3.3V</v>
      </c>
      <c r="D5356" t="str">
        <f t="shared" si="360"/>
        <v>D11-A</v>
      </c>
      <c r="E5356" t="s">
        <v>521</v>
      </c>
      <c r="F5356" t="s">
        <v>4724</v>
      </c>
      <c r="G5356" t="s">
        <v>358</v>
      </c>
    </row>
    <row r="5357" spans="1:7" x14ac:dyDescent="0.25">
      <c r="A5357" t="str">
        <f t="shared" si="357"/>
        <v>D11-K</v>
      </c>
      <c r="B5357" t="str">
        <f t="shared" si="358"/>
        <v>NetD11_K</v>
      </c>
      <c r="C5357" t="str">
        <f t="shared" si="359"/>
        <v>D11-NetD11_K</v>
      </c>
      <c r="D5357" t="str">
        <f t="shared" si="360"/>
        <v>D11-K</v>
      </c>
      <c r="E5357" t="s">
        <v>521</v>
      </c>
      <c r="F5357" t="s">
        <v>4725</v>
      </c>
      <c r="G5357" t="s">
        <v>1770</v>
      </c>
    </row>
    <row r="5358" spans="1:7" x14ac:dyDescent="0.25">
      <c r="A5358" t="str">
        <f t="shared" si="357"/>
        <v>D12-A</v>
      </c>
      <c r="B5358" t="str">
        <f t="shared" si="358"/>
        <v>3.3V</v>
      </c>
      <c r="C5358" t="str">
        <f t="shared" si="359"/>
        <v>D12-3.3V</v>
      </c>
      <c r="D5358" t="str">
        <f t="shared" si="360"/>
        <v>D12-A</v>
      </c>
      <c r="E5358" t="s">
        <v>524</v>
      </c>
      <c r="F5358" t="s">
        <v>4724</v>
      </c>
      <c r="G5358" t="s">
        <v>358</v>
      </c>
    </row>
    <row r="5359" spans="1:7" x14ac:dyDescent="0.25">
      <c r="A5359" t="str">
        <f t="shared" si="357"/>
        <v>D12-K</v>
      </c>
      <c r="B5359" t="str">
        <f t="shared" si="358"/>
        <v>NetD12_K</v>
      </c>
      <c r="C5359" t="str">
        <f t="shared" si="359"/>
        <v>D12-NetD12_K</v>
      </c>
      <c r="D5359" t="str">
        <f t="shared" si="360"/>
        <v>D12-K</v>
      </c>
      <c r="E5359" t="s">
        <v>524</v>
      </c>
      <c r="F5359" t="s">
        <v>4725</v>
      </c>
      <c r="G5359" t="s">
        <v>1771</v>
      </c>
    </row>
    <row r="5360" spans="1:7" x14ac:dyDescent="0.25">
      <c r="A5360" t="str">
        <f t="shared" si="357"/>
        <v>D13-A</v>
      </c>
      <c r="B5360" t="str">
        <f t="shared" si="358"/>
        <v>3.3V</v>
      </c>
      <c r="C5360" t="str">
        <f t="shared" si="359"/>
        <v>D13-3.3V</v>
      </c>
      <c r="D5360" t="str">
        <f t="shared" si="360"/>
        <v>D13-A</v>
      </c>
      <c r="E5360" t="s">
        <v>1322</v>
      </c>
      <c r="F5360" t="s">
        <v>4724</v>
      </c>
      <c r="G5360" t="s">
        <v>358</v>
      </c>
    </row>
    <row r="5361" spans="1:7" x14ac:dyDescent="0.25">
      <c r="A5361" t="str">
        <f t="shared" si="357"/>
        <v>D13-K</v>
      </c>
      <c r="B5361" t="str">
        <f t="shared" si="358"/>
        <v>NetD13_K</v>
      </c>
      <c r="C5361" t="str">
        <f t="shared" si="359"/>
        <v>D13-NetD13_K</v>
      </c>
      <c r="D5361" t="str">
        <f t="shared" si="360"/>
        <v>D13-K</v>
      </c>
      <c r="E5361" t="s">
        <v>1322</v>
      </c>
      <c r="F5361" t="s">
        <v>4725</v>
      </c>
      <c r="G5361" t="s">
        <v>1773</v>
      </c>
    </row>
    <row r="5362" spans="1:7" x14ac:dyDescent="0.25">
      <c r="A5362" t="str">
        <f t="shared" si="357"/>
        <v>D14-1</v>
      </c>
      <c r="B5362" t="str">
        <f t="shared" si="358"/>
        <v>+12.0V_A</v>
      </c>
      <c r="C5362" t="str">
        <f t="shared" si="359"/>
        <v>D14-+12.0V_A</v>
      </c>
      <c r="D5362" t="str">
        <f t="shared" si="360"/>
        <v>D14-1</v>
      </c>
      <c r="E5362" t="s">
        <v>527</v>
      </c>
      <c r="F5362">
        <v>1</v>
      </c>
      <c r="G5362" t="s">
        <v>287</v>
      </c>
    </row>
    <row r="5363" spans="1:7" x14ac:dyDescent="0.25">
      <c r="A5363" t="str">
        <f t="shared" si="357"/>
        <v>D14-2</v>
      </c>
      <c r="B5363" t="str">
        <f t="shared" si="358"/>
        <v>12VAGND</v>
      </c>
      <c r="C5363" t="str">
        <f t="shared" si="359"/>
        <v>D14-12VAGND</v>
      </c>
      <c r="D5363" t="str">
        <f t="shared" si="360"/>
        <v>D14-2</v>
      </c>
      <c r="E5363" t="s">
        <v>527</v>
      </c>
      <c r="F5363">
        <v>2</v>
      </c>
      <c r="G5363" t="s">
        <v>328</v>
      </c>
    </row>
    <row r="5364" spans="1:7" x14ac:dyDescent="0.25">
      <c r="A5364" t="str">
        <f t="shared" si="357"/>
        <v>D15-A</v>
      </c>
      <c r="B5364" t="str">
        <f t="shared" si="358"/>
        <v>3.3VAUX</v>
      </c>
      <c r="C5364" t="str">
        <f t="shared" si="359"/>
        <v>D15-3.3VAUX</v>
      </c>
      <c r="D5364" t="str">
        <f t="shared" si="360"/>
        <v>D15-A</v>
      </c>
      <c r="E5364" t="s">
        <v>530</v>
      </c>
      <c r="F5364" t="s">
        <v>4724</v>
      </c>
      <c r="G5364" t="s">
        <v>361</v>
      </c>
    </row>
    <row r="5365" spans="1:7" x14ac:dyDescent="0.25">
      <c r="A5365" t="str">
        <f t="shared" si="357"/>
        <v>D15-K</v>
      </c>
      <c r="B5365" t="str">
        <f t="shared" si="358"/>
        <v>NetD15_K</v>
      </c>
      <c r="C5365" t="str">
        <f t="shared" si="359"/>
        <v>D15-NetD15_K</v>
      </c>
      <c r="D5365" t="str">
        <f t="shared" si="360"/>
        <v>D15-K</v>
      </c>
      <c r="E5365" t="s">
        <v>530</v>
      </c>
      <c r="F5365" t="s">
        <v>4725</v>
      </c>
      <c r="G5365" t="s">
        <v>1775</v>
      </c>
    </row>
    <row r="5366" spans="1:7" x14ac:dyDescent="0.25">
      <c r="A5366" t="str">
        <f t="shared" si="357"/>
        <v>F1-1</v>
      </c>
      <c r="B5366" t="str">
        <f t="shared" si="358"/>
        <v>NetF1_1</v>
      </c>
      <c r="C5366" t="str">
        <f t="shared" si="359"/>
        <v>F1-NetF1_1</v>
      </c>
      <c r="D5366" t="str">
        <f t="shared" si="360"/>
        <v>F1-1</v>
      </c>
      <c r="E5366" t="s">
        <v>476</v>
      </c>
      <c r="F5366">
        <v>1</v>
      </c>
      <c r="G5366" t="s">
        <v>1792</v>
      </c>
    </row>
    <row r="5367" spans="1:7" x14ac:dyDescent="0.25">
      <c r="A5367" t="str">
        <f t="shared" si="357"/>
        <v>F1-2</v>
      </c>
      <c r="B5367" t="str">
        <f t="shared" si="358"/>
        <v>+12.0V_A</v>
      </c>
      <c r="C5367" t="str">
        <f t="shared" si="359"/>
        <v>F1-+12.0V_A</v>
      </c>
      <c r="D5367" t="str">
        <f t="shared" si="360"/>
        <v>F1-2</v>
      </c>
      <c r="E5367" t="s">
        <v>476</v>
      </c>
      <c r="F5367">
        <v>2</v>
      </c>
      <c r="G5367" t="s">
        <v>287</v>
      </c>
    </row>
    <row r="5368" spans="1:7" x14ac:dyDescent="0.25">
      <c r="A5368" t="str">
        <f t="shared" si="357"/>
        <v>F2-1</v>
      </c>
      <c r="B5368" t="str">
        <f t="shared" si="358"/>
        <v>NetF2_1</v>
      </c>
      <c r="C5368" t="str">
        <f t="shared" si="359"/>
        <v>F2-NetF2_1</v>
      </c>
      <c r="D5368" t="str">
        <f t="shared" si="360"/>
        <v>F2-1</v>
      </c>
      <c r="E5368" t="s">
        <v>479</v>
      </c>
      <c r="F5368">
        <v>1</v>
      </c>
      <c r="G5368" t="s">
        <v>1793</v>
      </c>
    </row>
    <row r="5369" spans="1:7" x14ac:dyDescent="0.25">
      <c r="A5369" t="str">
        <f t="shared" si="357"/>
        <v>F2-2</v>
      </c>
      <c r="B5369" t="str">
        <f t="shared" si="358"/>
        <v>+12.0V_A</v>
      </c>
      <c r="C5369" t="str">
        <f t="shared" si="359"/>
        <v>F2-+12.0V_A</v>
      </c>
      <c r="D5369" t="str">
        <f t="shared" si="360"/>
        <v>F2-2</v>
      </c>
      <c r="E5369" t="s">
        <v>479</v>
      </c>
      <c r="F5369">
        <v>2</v>
      </c>
      <c r="G5369" t="s">
        <v>287</v>
      </c>
    </row>
    <row r="5370" spans="1:7" x14ac:dyDescent="0.25">
      <c r="A5370" t="str">
        <f t="shared" si="357"/>
        <v>H1-1</v>
      </c>
      <c r="B5370" t="str">
        <f t="shared" si="358"/>
        <v>GND</v>
      </c>
      <c r="C5370" t="str">
        <f t="shared" si="359"/>
        <v>H1-GND</v>
      </c>
      <c r="D5370" t="str">
        <f t="shared" si="360"/>
        <v>H1-1</v>
      </c>
      <c r="E5370" t="s">
        <v>1436</v>
      </c>
      <c r="F5370">
        <v>1</v>
      </c>
      <c r="G5370" t="s">
        <v>294</v>
      </c>
    </row>
    <row r="5371" spans="1:7" x14ac:dyDescent="0.25">
      <c r="A5371" t="str">
        <f t="shared" si="357"/>
        <v>H2-1</v>
      </c>
      <c r="B5371" t="str">
        <f t="shared" si="358"/>
        <v>GND</v>
      </c>
      <c r="C5371" t="str">
        <f t="shared" si="359"/>
        <v>H2-GND</v>
      </c>
      <c r="D5371" t="str">
        <f t="shared" si="360"/>
        <v>H2-1</v>
      </c>
      <c r="E5371" t="s">
        <v>1058</v>
      </c>
      <c r="F5371">
        <v>1</v>
      </c>
      <c r="G5371" t="s">
        <v>294</v>
      </c>
    </row>
    <row r="5372" spans="1:7" x14ac:dyDescent="0.25">
      <c r="A5372" t="str">
        <f t="shared" si="357"/>
        <v>H3-1</v>
      </c>
      <c r="B5372" t="str">
        <f t="shared" si="358"/>
        <v>GND</v>
      </c>
      <c r="C5372" t="str">
        <f t="shared" si="359"/>
        <v>H3-GND</v>
      </c>
      <c r="D5372" t="str">
        <f t="shared" si="360"/>
        <v>H3-1</v>
      </c>
      <c r="E5372" t="s">
        <v>1439</v>
      </c>
      <c r="F5372">
        <v>1</v>
      </c>
      <c r="G5372" t="s">
        <v>294</v>
      </c>
    </row>
    <row r="5373" spans="1:7" x14ac:dyDescent="0.25">
      <c r="A5373" t="str">
        <f t="shared" si="357"/>
        <v>H4-1</v>
      </c>
      <c r="B5373" t="str">
        <f t="shared" si="358"/>
        <v>NetH4_1</v>
      </c>
      <c r="C5373" t="str">
        <f t="shared" si="359"/>
        <v>H4-NetH4_1</v>
      </c>
      <c r="D5373" t="str">
        <f t="shared" si="360"/>
        <v>H4-1</v>
      </c>
      <c r="E5373" t="s">
        <v>1060</v>
      </c>
      <c r="F5373">
        <v>1</v>
      </c>
      <c r="G5373" t="s">
        <v>1795</v>
      </c>
    </row>
    <row r="5374" spans="1:7" x14ac:dyDescent="0.25">
      <c r="A5374" t="str">
        <f t="shared" si="357"/>
        <v>H5-1</v>
      </c>
      <c r="B5374" t="str">
        <f t="shared" si="358"/>
        <v>GND</v>
      </c>
      <c r="C5374" t="str">
        <f t="shared" si="359"/>
        <v>H5-GND</v>
      </c>
      <c r="D5374" t="str">
        <f t="shared" si="360"/>
        <v>H5-1</v>
      </c>
      <c r="E5374" t="s">
        <v>1062</v>
      </c>
      <c r="F5374">
        <v>1</v>
      </c>
      <c r="G5374" t="s">
        <v>294</v>
      </c>
    </row>
    <row r="5375" spans="1:7" x14ac:dyDescent="0.25">
      <c r="A5375" t="str">
        <f t="shared" si="357"/>
        <v>H6-1</v>
      </c>
      <c r="B5375" t="str">
        <f t="shared" si="358"/>
        <v>GND</v>
      </c>
      <c r="C5375" t="str">
        <f t="shared" si="359"/>
        <v>H6-GND</v>
      </c>
      <c r="D5375" t="str">
        <f t="shared" si="360"/>
        <v>H6-1</v>
      </c>
      <c r="E5375" t="s">
        <v>1441</v>
      </c>
      <c r="F5375">
        <v>1</v>
      </c>
      <c r="G5375" t="s">
        <v>294</v>
      </c>
    </row>
    <row r="5376" spans="1:7" x14ac:dyDescent="0.25">
      <c r="A5376" t="str">
        <f t="shared" si="357"/>
        <v>H7-1</v>
      </c>
      <c r="B5376" t="str">
        <f t="shared" si="358"/>
        <v>GND</v>
      </c>
      <c r="C5376" t="str">
        <f t="shared" si="359"/>
        <v>H7-GND</v>
      </c>
      <c r="D5376" t="str">
        <f t="shared" si="360"/>
        <v>H7-1</v>
      </c>
      <c r="E5376" t="s">
        <v>766</v>
      </c>
      <c r="F5376">
        <v>1</v>
      </c>
      <c r="G5376" t="s">
        <v>294</v>
      </c>
    </row>
    <row r="5377" spans="1:7" x14ac:dyDescent="0.25">
      <c r="A5377" t="str">
        <f t="shared" si="357"/>
        <v>H8-1</v>
      </c>
      <c r="B5377" t="str">
        <f t="shared" si="358"/>
        <v>GND</v>
      </c>
      <c r="C5377" t="str">
        <f t="shared" si="359"/>
        <v>H8-GND</v>
      </c>
      <c r="D5377" t="str">
        <f t="shared" si="360"/>
        <v>H8-1</v>
      </c>
      <c r="E5377" t="s">
        <v>769</v>
      </c>
      <c r="F5377">
        <v>1</v>
      </c>
      <c r="G5377" t="s">
        <v>294</v>
      </c>
    </row>
    <row r="5378" spans="1:7" x14ac:dyDescent="0.25">
      <c r="A5378" t="str">
        <f t="shared" si="357"/>
        <v>H9-1</v>
      </c>
      <c r="B5378" t="str">
        <f t="shared" si="358"/>
        <v>GND</v>
      </c>
      <c r="C5378" t="str">
        <f t="shared" si="359"/>
        <v>H9-GND</v>
      </c>
      <c r="D5378" t="str">
        <f t="shared" si="360"/>
        <v>H9-1</v>
      </c>
      <c r="E5378" t="s">
        <v>1443</v>
      </c>
      <c r="F5378">
        <v>1</v>
      </c>
      <c r="G5378" t="s">
        <v>294</v>
      </c>
    </row>
    <row r="5379" spans="1:7" x14ac:dyDescent="0.25">
      <c r="A5379" t="str">
        <f t="shared" si="357"/>
        <v>H10-1</v>
      </c>
      <c r="B5379" t="str">
        <f t="shared" si="358"/>
        <v>GND</v>
      </c>
      <c r="C5379" t="str">
        <f t="shared" si="359"/>
        <v>H10-GND</v>
      </c>
      <c r="D5379" t="str">
        <f t="shared" si="360"/>
        <v>H10-1</v>
      </c>
      <c r="E5379" t="s">
        <v>772</v>
      </c>
      <c r="F5379">
        <v>1</v>
      </c>
      <c r="G5379" t="s">
        <v>294</v>
      </c>
    </row>
    <row r="5380" spans="1:7" x14ac:dyDescent="0.25">
      <c r="A5380" t="str">
        <f t="shared" si="357"/>
        <v>H11-1</v>
      </c>
      <c r="B5380" t="str">
        <f t="shared" si="358"/>
        <v>GND</v>
      </c>
      <c r="C5380" t="str">
        <f t="shared" si="359"/>
        <v>H11-GND</v>
      </c>
      <c r="D5380" t="str">
        <f t="shared" si="360"/>
        <v>H11-1</v>
      </c>
      <c r="E5380" t="s">
        <v>775</v>
      </c>
      <c r="F5380">
        <v>1</v>
      </c>
      <c r="G5380" t="s">
        <v>294</v>
      </c>
    </row>
    <row r="5381" spans="1:7" x14ac:dyDescent="0.25">
      <c r="A5381" t="str">
        <f t="shared" si="357"/>
        <v>H12-1</v>
      </c>
      <c r="B5381" t="str">
        <f t="shared" si="358"/>
        <v>GND</v>
      </c>
      <c r="C5381" t="str">
        <f t="shared" si="359"/>
        <v>H12-GND</v>
      </c>
      <c r="D5381" t="str">
        <f t="shared" si="360"/>
        <v>H12-1</v>
      </c>
      <c r="E5381" t="s">
        <v>1445</v>
      </c>
      <c r="F5381">
        <v>1</v>
      </c>
      <c r="G5381" t="s">
        <v>294</v>
      </c>
    </row>
    <row r="5382" spans="1:7" x14ac:dyDescent="0.25">
      <c r="A5382" t="str">
        <f t="shared" ref="A5382:A5445" si="361">$E5382&amp;"-"&amp;$F5382</f>
        <v>H13-1</v>
      </c>
      <c r="B5382" t="str">
        <f t="shared" ref="B5382:B5445" si="362">IF(OR(E5382=$A$2,E5382=$B$2,E5382=$C$2,E5382=$D$2),"--",G5382)</f>
        <v>NetH13_1</v>
      </c>
      <c r="C5382" t="str">
        <f t="shared" ref="C5382:C5445" si="363">$E5382&amp;"-"&amp;$G5382</f>
        <v>H13-NetH13_1</v>
      </c>
      <c r="D5382" t="str">
        <f t="shared" ref="D5382:D5445" si="364">A5382</f>
        <v>H13-1</v>
      </c>
      <c r="E5382" t="s">
        <v>778</v>
      </c>
      <c r="F5382">
        <v>1</v>
      </c>
      <c r="G5382" t="s">
        <v>1794</v>
      </c>
    </row>
    <row r="5383" spans="1:7" x14ac:dyDescent="0.25">
      <c r="A5383" t="str">
        <f t="shared" si="361"/>
        <v>L1-1</v>
      </c>
      <c r="B5383" t="str">
        <f t="shared" si="362"/>
        <v>1.8V</v>
      </c>
      <c r="C5383" t="str">
        <f t="shared" si="363"/>
        <v>L1-1.8V</v>
      </c>
      <c r="D5383" t="str">
        <f t="shared" si="364"/>
        <v>L1-1</v>
      </c>
      <c r="E5383" t="s">
        <v>1533</v>
      </c>
      <c r="F5383">
        <v>1</v>
      </c>
      <c r="G5383" t="s">
        <v>317</v>
      </c>
    </row>
    <row r="5384" spans="1:7" x14ac:dyDescent="0.25">
      <c r="A5384" t="str">
        <f t="shared" si="361"/>
        <v>L1-2</v>
      </c>
      <c r="B5384" t="str">
        <f t="shared" si="362"/>
        <v>NetC29_1</v>
      </c>
      <c r="C5384" t="str">
        <f t="shared" si="363"/>
        <v>L1-NetC29_1</v>
      </c>
      <c r="D5384" t="str">
        <f t="shared" si="364"/>
        <v>L1-2</v>
      </c>
      <c r="E5384" t="s">
        <v>1533</v>
      </c>
      <c r="F5384">
        <v>2</v>
      </c>
      <c r="G5384" t="s">
        <v>1699</v>
      </c>
    </row>
    <row r="5385" spans="1:7" x14ac:dyDescent="0.25">
      <c r="A5385" t="str">
        <f t="shared" si="361"/>
        <v>L2-1</v>
      </c>
      <c r="B5385" t="str">
        <f t="shared" si="362"/>
        <v>3.3V</v>
      </c>
      <c r="C5385" t="str">
        <f t="shared" si="363"/>
        <v>L2-3.3V</v>
      </c>
      <c r="D5385" t="str">
        <f t="shared" si="364"/>
        <v>L2-1</v>
      </c>
      <c r="E5385" t="s">
        <v>1536</v>
      </c>
      <c r="F5385">
        <v>1</v>
      </c>
      <c r="G5385" t="s">
        <v>358</v>
      </c>
    </row>
    <row r="5386" spans="1:7" x14ac:dyDescent="0.25">
      <c r="A5386" t="str">
        <f t="shared" si="361"/>
        <v>L2-2</v>
      </c>
      <c r="B5386" t="str">
        <f t="shared" si="362"/>
        <v>NetC3_1</v>
      </c>
      <c r="C5386" t="str">
        <f t="shared" si="363"/>
        <v>L2-NetC3_1</v>
      </c>
      <c r="D5386" t="str">
        <f t="shared" si="364"/>
        <v>L2-2</v>
      </c>
      <c r="E5386" t="s">
        <v>1536</v>
      </c>
      <c r="F5386">
        <v>2</v>
      </c>
      <c r="G5386" t="s">
        <v>1712</v>
      </c>
    </row>
    <row r="5387" spans="1:7" x14ac:dyDescent="0.25">
      <c r="A5387" t="str">
        <f t="shared" si="361"/>
        <v>L3-1</v>
      </c>
      <c r="B5387" t="str">
        <f t="shared" si="362"/>
        <v>3.3V_USB</v>
      </c>
      <c r="C5387" t="str">
        <f t="shared" si="363"/>
        <v>L3-3.3V_USB</v>
      </c>
      <c r="D5387" t="str">
        <f t="shared" si="364"/>
        <v>L3-1</v>
      </c>
      <c r="E5387" t="s">
        <v>1538</v>
      </c>
      <c r="F5387">
        <v>1</v>
      </c>
      <c r="G5387" t="s">
        <v>364</v>
      </c>
    </row>
    <row r="5388" spans="1:7" x14ac:dyDescent="0.25">
      <c r="A5388" t="str">
        <f t="shared" si="361"/>
        <v>L3-2</v>
      </c>
      <c r="B5388" t="str">
        <f t="shared" si="362"/>
        <v>NetC346_2</v>
      </c>
      <c r="C5388" t="str">
        <f t="shared" si="363"/>
        <v>L3-NetC346_2</v>
      </c>
      <c r="D5388" t="str">
        <f t="shared" si="364"/>
        <v>L3-2</v>
      </c>
      <c r="E5388" t="s">
        <v>1538</v>
      </c>
      <c r="F5388">
        <v>2</v>
      </c>
      <c r="G5388" t="s">
        <v>1703</v>
      </c>
    </row>
    <row r="5389" spans="1:7" x14ac:dyDescent="0.25">
      <c r="A5389" t="str">
        <f t="shared" si="361"/>
        <v>L4-1</v>
      </c>
      <c r="B5389" t="str">
        <f t="shared" si="362"/>
        <v>VCCR_CORE</v>
      </c>
      <c r="C5389" t="str">
        <f t="shared" si="363"/>
        <v>L4-VCCR_CORE</v>
      </c>
      <c r="D5389" t="str">
        <f t="shared" si="364"/>
        <v>L4-1</v>
      </c>
      <c r="E5389" t="s">
        <v>1074</v>
      </c>
      <c r="F5389">
        <v>1</v>
      </c>
      <c r="G5389" t="s">
        <v>2228</v>
      </c>
    </row>
    <row r="5390" spans="1:7" x14ac:dyDescent="0.25">
      <c r="A5390" t="str">
        <f t="shared" si="361"/>
        <v>L4-2</v>
      </c>
      <c r="B5390" t="str">
        <f t="shared" si="362"/>
        <v>1.2V</v>
      </c>
      <c r="C5390" t="str">
        <f t="shared" si="363"/>
        <v>L4-1.2V</v>
      </c>
      <c r="D5390" t="str">
        <f t="shared" si="364"/>
        <v>L4-2</v>
      </c>
      <c r="E5390" t="s">
        <v>1074</v>
      </c>
      <c r="F5390">
        <v>2</v>
      </c>
      <c r="G5390" t="s">
        <v>312</v>
      </c>
    </row>
    <row r="5391" spans="1:7" x14ac:dyDescent="0.25">
      <c r="A5391" t="str">
        <f t="shared" si="361"/>
        <v>L5-1</v>
      </c>
      <c r="B5391" t="str">
        <f t="shared" si="362"/>
        <v>3.3V</v>
      </c>
      <c r="C5391" t="str">
        <f t="shared" si="363"/>
        <v>L5-3.3V</v>
      </c>
      <c r="D5391" t="str">
        <f t="shared" si="364"/>
        <v>L5-1</v>
      </c>
      <c r="E5391" t="s">
        <v>1077</v>
      </c>
      <c r="F5391">
        <v>1</v>
      </c>
      <c r="G5391" t="s">
        <v>358</v>
      </c>
    </row>
    <row r="5392" spans="1:7" x14ac:dyDescent="0.25">
      <c r="A5392" t="str">
        <f t="shared" si="361"/>
        <v>L5-2</v>
      </c>
      <c r="B5392" t="str">
        <f t="shared" si="362"/>
        <v>NetC138_1</v>
      </c>
      <c r="C5392" t="str">
        <f t="shared" si="363"/>
        <v>L5-NetC138_1</v>
      </c>
      <c r="D5392" t="str">
        <f t="shared" si="364"/>
        <v>L5-2</v>
      </c>
      <c r="E5392" t="s">
        <v>1077</v>
      </c>
      <c r="F5392">
        <v>2</v>
      </c>
      <c r="G5392" t="s">
        <v>1617</v>
      </c>
    </row>
    <row r="5393" spans="1:7" x14ac:dyDescent="0.25">
      <c r="A5393" t="str">
        <f t="shared" si="361"/>
        <v>L6-1</v>
      </c>
      <c r="B5393" t="str">
        <f t="shared" si="362"/>
        <v>3.3VAUX</v>
      </c>
      <c r="C5393" t="str">
        <f t="shared" si="363"/>
        <v>L6-3.3VAUX</v>
      </c>
      <c r="D5393" t="str">
        <f t="shared" si="364"/>
        <v>L6-1</v>
      </c>
      <c r="E5393" t="s">
        <v>1540</v>
      </c>
      <c r="F5393">
        <v>1</v>
      </c>
      <c r="G5393" t="s">
        <v>361</v>
      </c>
    </row>
    <row r="5394" spans="1:7" x14ac:dyDescent="0.25">
      <c r="A5394" t="str">
        <f t="shared" si="361"/>
        <v>L6-2</v>
      </c>
      <c r="B5394" t="str">
        <f t="shared" si="362"/>
        <v>NetC140_1</v>
      </c>
      <c r="C5394" t="str">
        <f t="shared" si="363"/>
        <v>L6-NetC140_1</v>
      </c>
      <c r="D5394" t="str">
        <f t="shared" si="364"/>
        <v>L6-2</v>
      </c>
      <c r="E5394" t="s">
        <v>1540</v>
      </c>
      <c r="F5394">
        <v>2</v>
      </c>
      <c r="G5394" t="s">
        <v>1619</v>
      </c>
    </row>
    <row r="5395" spans="1:7" x14ac:dyDescent="0.25">
      <c r="A5395" t="str">
        <f t="shared" si="361"/>
        <v>L7-1</v>
      </c>
      <c r="B5395" t="str">
        <f t="shared" si="362"/>
        <v>VDDA_PLL</v>
      </c>
      <c r="C5395" t="str">
        <f t="shared" si="363"/>
        <v>L7-VDDA_PLL</v>
      </c>
      <c r="D5395" t="str">
        <f t="shared" si="364"/>
        <v>L7-1</v>
      </c>
      <c r="E5395" t="s">
        <v>1542</v>
      </c>
      <c r="F5395">
        <v>1</v>
      </c>
      <c r="G5395" t="s">
        <v>2230</v>
      </c>
    </row>
    <row r="5396" spans="1:7" x14ac:dyDescent="0.25">
      <c r="A5396" t="str">
        <f t="shared" si="361"/>
        <v>L7-2</v>
      </c>
      <c r="B5396" t="str">
        <f t="shared" si="362"/>
        <v>3.3V</v>
      </c>
      <c r="C5396" t="str">
        <f t="shared" si="363"/>
        <v>L7-3.3V</v>
      </c>
      <c r="D5396" t="str">
        <f t="shared" si="364"/>
        <v>L7-2</v>
      </c>
      <c r="E5396" t="s">
        <v>1542</v>
      </c>
      <c r="F5396">
        <v>2</v>
      </c>
      <c r="G5396" t="s">
        <v>358</v>
      </c>
    </row>
    <row r="5397" spans="1:7" x14ac:dyDescent="0.25">
      <c r="A5397" t="str">
        <f t="shared" si="361"/>
        <v>L8-1</v>
      </c>
      <c r="B5397" t="str">
        <f t="shared" si="362"/>
        <v>1.8VD</v>
      </c>
      <c r="C5397" t="str">
        <f t="shared" si="363"/>
        <v>L8-1.8VD</v>
      </c>
      <c r="D5397" t="str">
        <f t="shared" si="364"/>
        <v>L8-1</v>
      </c>
      <c r="E5397" t="s">
        <v>1080</v>
      </c>
      <c r="F5397">
        <v>1</v>
      </c>
      <c r="G5397" t="s">
        <v>320</v>
      </c>
    </row>
    <row r="5398" spans="1:7" x14ac:dyDescent="0.25">
      <c r="A5398" t="str">
        <f t="shared" si="361"/>
        <v>L8-2</v>
      </c>
      <c r="B5398" t="str">
        <f t="shared" si="362"/>
        <v>DVDD_HDMI</v>
      </c>
      <c r="C5398" t="str">
        <f t="shared" si="363"/>
        <v>L8-DVDD_HDMI</v>
      </c>
      <c r="D5398" t="str">
        <f t="shared" si="364"/>
        <v>L8-2</v>
      </c>
      <c r="E5398" t="s">
        <v>1080</v>
      </c>
      <c r="F5398">
        <v>2</v>
      </c>
      <c r="G5398" t="s">
        <v>876</v>
      </c>
    </row>
    <row r="5399" spans="1:7" x14ac:dyDescent="0.25">
      <c r="A5399" t="str">
        <f t="shared" si="361"/>
        <v>L9-1</v>
      </c>
      <c r="B5399" t="str">
        <f t="shared" si="362"/>
        <v>NetL9_1</v>
      </c>
      <c r="C5399" t="str">
        <f t="shared" si="363"/>
        <v>L9-NetL9_1</v>
      </c>
      <c r="D5399" t="str">
        <f t="shared" si="364"/>
        <v>L9-1</v>
      </c>
      <c r="E5399" t="s">
        <v>1083</v>
      </c>
      <c r="F5399">
        <v>1</v>
      </c>
      <c r="G5399" t="s">
        <v>1804</v>
      </c>
    </row>
    <row r="5400" spans="1:7" x14ac:dyDescent="0.25">
      <c r="A5400" t="str">
        <f t="shared" si="361"/>
        <v>L9-2</v>
      </c>
      <c r="B5400" t="str">
        <f t="shared" si="362"/>
        <v>VIO_CRUVI</v>
      </c>
      <c r="C5400" t="str">
        <f t="shared" si="363"/>
        <v>L9-VIO_CRUVI</v>
      </c>
      <c r="D5400" t="str">
        <f t="shared" si="364"/>
        <v>L9-2</v>
      </c>
      <c r="E5400" t="s">
        <v>1083</v>
      </c>
      <c r="F5400">
        <v>2</v>
      </c>
      <c r="G5400" t="s">
        <v>1877</v>
      </c>
    </row>
    <row r="5401" spans="1:7" x14ac:dyDescent="0.25">
      <c r="A5401" t="str">
        <f t="shared" si="361"/>
        <v>L10-1</v>
      </c>
      <c r="B5401" t="str">
        <f t="shared" si="362"/>
        <v>1.8VD</v>
      </c>
      <c r="C5401" t="str">
        <f t="shared" si="363"/>
        <v>L10-1.8VD</v>
      </c>
      <c r="D5401" t="str">
        <f t="shared" si="364"/>
        <v>L10-1</v>
      </c>
      <c r="E5401" t="s">
        <v>1544</v>
      </c>
      <c r="F5401">
        <v>1</v>
      </c>
      <c r="G5401" t="s">
        <v>320</v>
      </c>
    </row>
    <row r="5402" spans="1:7" x14ac:dyDescent="0.25">
      <c r="A5402" t="str">
        <f t="shared" si="361"/>
        <v>L10-2</v>
      </c>
      <c r="B5402" t="str">
        <f t="shared" si="362"/>
        <v>PVDD_HDMI</v>
      </c>
      <c r="C5402" t="str">
        <f t="shared" si="363"/>
        <v>L10-PVDD_HDMI</v>
      </c>
      <c r="D5402" t="str">
        <f t="shared" si="364"/>
        <v>L10-2</v>
      </c>
      <c r="E5402" t="s">
        <v>1544</v>
      </c>
      <c r="F5402">
        <v>2</v>
      </c>
      <c r="G5402" t="s">
        <v>2005</v>
      </c>
    </row>
    <row r="5403" spans="1:7" x14ac:dyDescent="0.25">
      <c r="A5403" t="str">
        <f t="shared" si="361"/>
        <v>L11-1</v>
      </c>
      <c r="B5403" t="str">
        <f t="shared" si="362"/>
        <v>1.8VD</v>
      </c>
      <c r="C5403" t="str">
        <f t="shared" si="363"/>
        <v>L11-1.8VD</v>
      </c>
      <c r="D5403" t="str">
        <f t="shared" si="364"/>
        <v>L11-1</v>
      </c>
      <c r="E5403" t="s">
        <v>1546</v>
      </c>
      <c r="F5403">
        <v>1</v>
      </c>
      <c r="G5403" t="s">
        <v>320</v>
      </c>
    </row>
    <row r="5404" spans="1:7" x14ac:dyDescent="0.25">
      <c r="A5404" t="str">
        <f t="shared" si="361"/>
        <v>L11-2</v>
      </c>
      <c r="B5404" t="str">
        <f t="shared" si="362"/>
        <v>PLVDD_HDMI</v>
      </c>
      <c r="C5404" t="str">
        <f t="shared" si="363"/>
        <v>L11-PLVDD_HDMI</v>
      </c>
      <c r="D5404" t="str">
        <f t="shared" si="364"/>
        <v>L11-2</v>
      </c>
      <c r="E5404" t="s">
        <v>1546</v>
      </c>
      <c r="F5404">
        <v>2</v>
      </c>
      <c r="G5404" t="s">
        <v>1997</v>
      </c>
    </row>
    <row r="5405" spans="1:7" x14ac:dyDescent="0.25">
      <c r="A5405" t="str">
        <f t="shared" si="361"/>
        <v>L12-1</v>
      </c>
      <c r="B5405" t="str">
        <f t="shared" si="362"/>
        <v>3.3V</v>
      </c>
      <c r="C5405" t="str">
        <f t="shared" si="363"/>
        <v>L12-3.3V</v>
      </c>
      <c r="D5405" t="str">
        <f t="shared" si="364"/>
        <v>L12-1</v>
      </c>
      <c r="E5405" t="s">
        <v>1086</v>
      </c>
      <c r="F5405">
        <v>1</v>
      </c>
      <c r="G5405" t="s">
        <v>358</v>
      </c>
    </row>
    <row r="5406" spans="1:7" x14ac:dyDescent="0.25">
      <c r="A5406" t="str">
        <f t="shared" si="361"/>
        <v>L12-2</v>
      </c>
      <c r="B5406" t="str">
        <f t="shared" si="362"/>
        <v>MVDD_HDMI</v>
      </c>
      <c r="C5406" t="str">
        <f t="shared" si="363"/>
        <v>L12-MVDD_HDMI</v>
      </c>
      <c r="D5406" t="str">
        <f t="shared" si="364"/>
        <v>L12-2</v>
      </c>
      <c r="E5406" t="s">
        <v>1086</v>
      </c>
      <c r="F5406">
        <v>2</v>
      </c>
      <c r="G5406" t="s">
        <v>1611</v>
      </c>
    </row>
    <row r="5407" spans="1:7" x14ac:dyDescent="0.25">
      <c r="A5407" t="str">
        <f t="shared" si="361"/>
        <v>L13-1</v>
      </c>
      <c r="B5407" t="str">
        <f t="shared" si="362"/>
        <v>3.3V_USB</v>
      </c>
      <c r="C5407" t="str">
        <f t="shared" si="363"/>
        <v>L13-3.3V_USB</v>
      </c>
      <c r="D5407" t="str">
        <f t="shared" si="364"/>
        <v>L13-1</v>
      </c>
      <c r="E5407" t="s">
        <v>1089</v>
      </c>
      <c r="F5407">
        <v>1</v>
      </c>
      <c r="G5407" t="s">
        <v>364</v>
      </c>
    </row>
    <row r="5408" spans="1:7" x14ac:dyDescent="0.25">
      <c r="A5408" t="str">
        <f t="shared" si="361"/>
        <v>L13-2</v>
      </c>
      <c r="B5408" t="str">
        <f t="shared" si="362"/>
        <v>3.3V</v>
      </c>
      <c r="C5408" t="str">
        <f t="shared" si="363"/>
        <v>L13-3.3V</v>
      </c>
      <c r="D5408" t="str">
        <f t="shared" si="364"/>
        <v>L13-2</v>
      </c>
      <c r="E5408" t="s">
        <v>1089</v>
      </c>
      <c r="F5408">
        <v>2</v>
      </c>
      <c r="G5408" t="s">
        <v>358</v>
      </c>
    </row>
    <row r="5409" spans="1:7" x14ac:dyDescent="0.25">
      <c r="A5409" t="str">
        <f t="shared" si="361"/>
        <v>L14-1</v>
      </c>
      <c r="B5409" t="str">
        <f t="shared" si="362"/>
        <v>3.3V</v>
      </c>
      <c r="C5409" t="str">
        <f t="shared" si="363"/>
        <v>L14-3.3V</v>
      </c>
      <c r="D5409" t="str">
        <f t="shared" si="364"/>
        <v>L14-1</v>
      </c>
      <c r="E5409" t="s">
        <v>1548</v>
      </c>
      <c r="F5409">
        <v>1</v>
      </c>
      <c r="G5409" t="s">
        <v>358</v>
      </c>
    </row>
    <row r="5410" spans="1:7" x14ac:dyDescent="0.25">
      <c r="A5410" t="str">
        <f t="shared" si="361"/>
        <v>L14-2</v>
      </c>
      <c r="B5410" t="str">
        <f t="shared" si="362"/>
        <v>NetC347_2</v>
      </c>
      <c r="C5410" t="str">
        <f t="shared" si="363"/>
        <v>L14-NetC347_2</v>
      </c>
      <c r="D5410" t="str">
        <f t="shared" si="364"/>
        <v>L14-2</v>
      </c>
      <c r="E5410" t="s">
        <v>1548</v>
      </c>
      <c r="F5410">
        <v>2</v>
      </c>
      <c r="G5410" t="s">
        <v>1705</v>
      </c>
    </row>
    <row r="5411" spans="1:7" x14ac:dyDescent="0.25">
      <c r="A5411" t="str">
        <f t="shared" si="361"/>
        <v>L15-1</v>
      </c>
      <c r="B5411" t="str">
        <f t="shared" si="362"/>
        <v>3.3V</v>
      </c>
      <c r="C5411" t="str">
        <f t="shared" si="363"/>
        <v>L15-3.3V</v>
      </c>
      <c r="D5411" t="str">
        <f t="shared" si="364"/>
        <v>L15-1</v>
      </c>
      <c r="E5411" t="s">
        <v>1550</v>
      </c>
      <c r="F5411">
        <v>1</v>
      </c>
      <c r="G5411" t="s">
        <v>358</v>
      </c>
    </row>
    <row r="5412" spans="1:7" x14ac:dyDescent="0.25">
      <c r="A5412" t="str">
        <f t="shared" si="361"/>
        <v>L15-2</v>
      </c>
      <c r="B5412" t="str">
        <f t="shared" si="362"/>
        <v>NetC349_1</v>
      </c>
      <c r="C5412" t="str">
        <f t="shared" si="363"/>
        <v>L15-NetC349_1</v>
      </c>
      <c r="D5412" t="str">
        <f t="shared" si="364"/>
        <v>L15-2</v>
      </c>
      <c r="E5412" t="s">
        <v>1550</v>
      </c>
      <c r="F5412">
        <v>2</v>
      </c>
      <c r="G5412" t="s">
        <v>1707</v>
      </c>
    </row>
    <row r="5413" spans="1:7" x14ac:dyDescent="0.25">
      <c r="A5413" t="str">
        <f t="shared" si="361"/>
        <v>L16-1</v>
      </c>
      <c r="B5413" t="str">
        <f t="shared" si="362"/>
        <v>NetC159_1</v>
      </c>
      <c r="C5413" t="str">
        <f t="shared" si="363"/>
        <v>L16-NetC159_1</v>
      </c>
      <c r="D5413" t="str">
        <f t="shared" si="364"/>
        <v>L16-1</v>
      </c>
      <c r="E5413" t="s">
        <v>1092</v>
      </c>
      <c r="F5413">
        <v>1</v>
      </c>
      <c r="G5413" t="s">
        <v>1625</v>
      </c>
    </row>
    <row r="5414" spans="1:7" x14ac:dyDescent="0.25">
      <c r="A5414" t="str">
        <f t="shared" si="361"/>
        <v>L16-2</v>
      </c>
      <c r="B5414" t="str">
        <f t="shared" si="362"/>
        <v>FPGA_VCC</v>
      </c>
      <c r="C5414" t="str">
        <f t="shared" si="363"/>
        <v>L16-FPGA_VCC</v>
      </c>
      <c r="D5414" t="str">
        <f t="shared" si="364"/>
        <v>L16-2</v>
      </c>
      <c r="E5414" t="s">
        <v>1092</v>
      </c>
      <c r="F5414">
        <v>2</v>
      </c>
      <c r="G5414" t="s">
        <v>1101</v>
      </c>
    </row>
    <row r="5415" spans="1:7" x14ac:dyDescent="0.25">
      <c r="A5415" t="str">
        <f t="shared" si="361"/>
        <v>L17-1</v>
      </c>
      <c r="B5415" t="str">
        <f t="shared" si="362"/>
        <v>DCDC_LDOIN</v>
      </c>
      <c r="C5415" t="str">
        <f t="shared" si="363"/>
        <v>L17-DCDC_LDOIN</v>
      </c>
      <c r="D5415" t="str">
        <f t="shared" si="364"/>
        <v>L17-1</v>
      </c>
      <c r="E5415" t="s">
        <v>1094</v>
      </c>
      <c r="F5415">
        <v>1</v>
      </c>
      <c r="G5415" t="s">
        <v>750</v>
      </c>
    </row>
    <row r="5416" spans="1:7" x14ac:dyDescent="0.25">
      <c r="A5416" t="str">
        <f t="shared" si="361"/>
        <v>L17-2</v>
      </c>
      <c r="B5416" t="str">
        <f t="shared" si="362"/>
        <v>3.3VAUX</v>
      </c>
      <c r="C5416" t="str">
        <f t="shared" si="363"/>
        <v>L17-3.3VAUX</v>
      </c>
      <c r="D5416" t="str">
        <f t="shared" si="364"/>
        <v>L17-2</v>
      </c>
      <c r="E5416" t="s">
        <v>1094</v>
      </c>
      <c r="F5416">
        <v>2</v>
      </c>
      <c r="G5416" t="s">
        <v>361</v>
      </c>
    </row>
    <row r="5417" spans="1:7" x14ac:dyDescent="0.25">
      <c r="A5417" t="str">
        <f t="shared" si="361"/>
        <v>L20-1</v>
      </c>
      <c r="B5417" t="str">
        <f t="shared" si="362"/>
        <v>1.8VD</v>
      </c>
      <c r="C5417" t="str">
        <f t="shared" si="363"/>
        <v>L20-1.8VD</v>
      </c>
      <c r="D5417" t="str">
        <f t="shared" si="364"/>
        <v>L20-1</v>
      </c>
      <c r="E5417" t="s">
        <v>1096</v>
      </c>
      <c r="F5417">
        <v>1</v>
      </c>
      <c r="G5417" t="s">
        <v>320</v>
      </c>
    </row>
    <row r="5418" spans="1:7" x14ac:dyDescent="0.25">
      <c r="A5418" t="str">
        <f t="shared" si="361"/>
        <v>L20-2</v>
      </c>
      <c r="B5418" t="str">
        <f t="shared" si="362"/>
        <v>NetC9_1</v>
      </c>
      <c r="C5418" t="str">
        <f t="shared" si="363"/>
        <v>L20-NetC9_1</v>
      </c>
      <c r="D5418" t="str">
        <f t="shared" si="364"/>
        <v>L20-2</v>
      </c>
      <c r="E5418" t="s">
        <v>1096</v>
      </c>
      <c r="F5418">
        <v>2</v>
      </c>
      <c r="G5418" t="s">
        <v>1767</v>
      </c>
    </row>
    <row r="5419" spans="1:7" x14ac:dyDescent="0.25">
      <c r="A5419" t="str">
        <f t="shared" si="361"/>
        <v>L21-1</v>
      </c>
      <c r="B5419" t="str">
        <f t="shared" si="362"/>
        <v>NetC195_1</v>
      </c>
      <c r="C5419" t="str">
        <f t="shared" si="363"/>
        <v>L21-NetC195_1</v>
      </c>
      <c r="D5419" t="str">
        <f t="shared" si="364"/>
        <v>L21-1</v>
      </c>
      <c r="E5419" t="s">
        <v>1098</v>
      </c>
      <c r="F5419">
        <v>1</v>
      </c>
      <c r="G5419" t="s">
        <v>1631</v>
      </c>
    </row>
    <row r="5420" spans="1:7" x14ac:dyDescent="0.25">
      <c r="A5420" t="str">
        <f t="shared" si="361"/>
        <v>L21-2</v>
      </c>
      <c r="B5420" t="str">
        <f t="shared" si="362"/>
        <v>5.0V_USB</v>
      </c>
      <c r="C5420" t="str">
        <f t="shared" si="363"/>
        <v>L21-5.0V_USB</v>
      </c>
      <c r="D5420" t="str">
        <f t="shared" si="364"/>
        <v>L21-2</v>
      </c>
      <c r="E5420" t="s">
        <v>1098</v>
      </c>
      <c r="F5420">
        <v>2</v>
      </c>
      <c r="G5420" t="s">
        <v>373</v>
      </c>
    </row>
    <row r="5421" spans="1:7" x14ac:dyDescent="0.25">
      <c r="A5421" t="str">
        <f t="shared" si="361"/>
        <v>L22-1</v>
      </c>
      <c r="B5421" t="str">
        <f t="shared" si="362"/>
        <v>NetC263_1</v>
      </c>
      <c r="C5421" t="str">
        <f t="shared" si="363"/>
        <v>L22-NetC263_1</v>
      </c>
      <c r="D5421" t="str">
        <f t="shared" si="364"/>
        <v>L22-1</v>
      </c>
      <c r="E5421" t="s">
        <v>1556</v>
      </c>
      <c r="F5421">
        <v>1</v>
      </c>
      <c r="G5421" t="s">
        <v>1675</v>
      </c>
    </row>
    <row r="5422" spans="1:7" x14ac:dyDescent="0.25">
      <c r="A5422" t="str">
        <f t="shared" si="361"/>
        <v>L22-2</v>
      </c>
      <c r="B5422" t="str">
        <f t="shared" si="362"/>
        <v>1.2V</v>
      </c>
      <c r="C5422" t="str">
        <f t="shared" si="363"/>
        <v>L22-1.2V</v>
      </c>
      <c r="D5422" t="str">
        <f t="shared" si="364"/>
        <v>L22-2</v>
      </c>
      <c r="E5422" t="s">
        <v>1556</v>
      </c>
      <c r="F5422">
        <v>2</v>
      </c>
      <c r="G5422" t="s">
        <v>312</v>
      </c>
    </row>
    <row r="5423" spans="1:7" x14ac:dyDescent="0.25">
      <c r="A5423" t="str">
        <f t="shared" si="361"/>
        <v>L23-1</v>
      </c>
      <c r="B5423" t="str">
        <f t="shared" si="362"/>
        <v>NetC272_1</v>
      </c>
      <c r="C5423" t="str">
        <f t="shared" si="363"/>
        <v>L23-NetC272_1</v>
      </c>
      <c r="D5423" t="str">
        <f t="shared" si="364"/>
        <v>L23-1</v>
      </c>
      <c r="E5423" t="s">
        <v>1558</v>
      </c>
      <c r="F5423">
        <v>1</v>
      </c>
      <c r="G5423" t="s">
        <v>1679</v>
      </c>
    </row>
    <row r="5424" spans="1:7" x14ac:dyDescent="0.25">
      <c r="A5424" t="str">
        <f t="shared" si="361"/>
        <v>L23-2</v>
      </c>
      <c r="B5424" t="str">
        <f t="shared" si="362"/>
        <v>1.8V</v>
      </c>
      <c r="C5424" t="str">
        <f t="shared" si="363"/>
        <v>L23-1.8V</v>
      </c>
      <c r="D5424" t="str">
        <f t="shared" si="364"/>
        <v>L23-2</v>
      </c>
      <c r="E5424" t="s">
        <v>1558</v>
      </c>
      <c r="F5424">
        <v>2</v>
      </c>
      <c r="G5424" t="s">
        <v>317</v>
      </c>
    </row>
    <row r="5425" spans="1:7" x14ac:dyDescent="0.25">
      <c r="A5425" t="str">
        <f t="shared" si="361"/>
        <v>L24-1</v>
      </c>
      <c r="B5425" t="str">
        <f t="shared" si="362"/>
        <v>3.3V</v>
      </c>
      <c r="C5425" t="str">
        <f t="shared" si="363"/>
        <v>L24-3.3V</v>
      </c>
      <c r="D5425" t="str">
        <f t="shared" si="364"/>
        <v>L24-1</v>
      </c>
      <c r="E5425" t="s">
        <v>1100</v>
      </c>
      <c r="F5425">
        <v>1</v>
      </c>
      <c r="G5425" t="s">
        <v>358</v>
      </c>
    </row>
    <row r="5426" spans="1:7" x14ac:dyDescent="0.25">
      <c r="A5426" t="str">
        <f t="shared" si="361"/>
        <v>L24-2</v>
      </c>
      <c r="B5426" t="str">
        <f t="shared" si="362"/>
        <v>NetC294_1</v>
      </c>
      <c r="C5426" t="str">
        <f t="shared" si="363"/>
        <v>L24-NetC294_1</v>
      </c>
      <c r="D5426" t="str">
        <f t="shared" si="364"/>
        <v>L24-2</v>
      </c>
      <c r="E5426" t="s">
        <v>1100</v>
      </c>
      <c r="F5426">
        <v>2</v>
      </c>
      <c r="G5426" t="s">
        <v>1697</v>
      </c>
    </row>
    <row r="5427" spans="1:7" x14ac:dyDescent="0.25">
      <c r="A5427" t="str">
        <f t="shared" si="361"/>
        <v>L25-1</v>
      </c>
      <c r="B5427" t="str">
        <f t="shared" si="362"/>
        <v>1.8VD</v>
      </c>
      <c r="C5427" t="str">
        <f t="shared" si="363"/>
        <v>L25-1.8VD</v>
      </c>
      <c r="D5427" t="str">
        <f t="shared" si="364"/>
        <v>L25-1</v>
      </c>
      <c r="E5427" t="s">
        <v>1102</v>
      </c>
      <c r="F5427">
        <v>1</v>
      </c>
      <c r="G5427" t="s">
        <v>320</v>
      </c>
    </row>
    <row r="5428" spans="1:7" x14ac:dyDescent="0.25">
      <c r="A5428" t="str">
        <f t="shared" si="361"/>
        <v>L25-2</v>
      </c>
      <c r="B5428" t="str">
        <f t="shared" si="362"/>
        <v>NetC300_1</v>
      </c>
      <c r="C5428" t="str">
        <f t="shared" si="363"/>
        <v>L25-NetC300_1</v>
      </c>
      <c r="D5428" t="str">
        <f t="shared" si="364"/>
        <v>L25-2</v>
      </c>
      <c r="E5428" t="s">
        <v>1102</v>
      </c>
      <c r="F5428">
        <v>2</v>
      </c>
      <c r="G5428" t="s">
        <v>1701</v>
      </c>
    </row>
    <row r="5429" spans="1:7" x14ac:dyDescent="0.25">
      <c r="A5429" t="str">
        <f t="shared" si="361"/>
        <v>L26-1</v>
      </c>
      <c r="B5429" t="str">
        <f t="shared" si="362"/>
        <v>3.3V</v>
      </c>
      <c r="C5429" t="str">
        <f t="shared" si="363"/>
        <v>L26-3.3V</v>
      </c>
      <c r="D5429" t="str">
        <f t="shared" si="364"/>
        <v>L26-1</v>
      </c>
      <c r="E5429" t="s">
        <v>1560</v>
      </c>
      <c r="F5429">
        <v>1</v>
      </c>
      <c r="G5429" t="s">
        <v>358</v>
      </c>
    </row>
    <row r="5430" spans="1:7" x14ac:dyDescent="0.25">
      <c r="A5430" t="str">
        <f t="shared" si="361"/>
        <v>L26-2</v>
      </c>
      <c r="B5430" t="str">
        <f t="shared" si="362"/>
        <v>NetC352_2</v>
      </c>
      <c r="C5430" t="str">
        <f t="shared" si="363"/>
        <v>L26-NetC352_2</v>
      </c>
      <c r="D5430" t="str">
        <f t="shared" si="364"/>
        <v>L26-2</v>
      </c>
      <c r="E5430" t="s">
        <v>1560</v>
      </c>
      <c r="F5430">
        <v>2</v>
      </c>
      <c r="G5430" t="s">
        <v>1709</v>
      </c>
    </row>
    <row r="5431" spans="1:7" x14ac:dyDescent="0.25">
      <c r="A5431" t="str">
        <f t="shared" si="361"/>
        <v>L27-1</v>
      </c>
      <c r="B5431" t="str">
        <f t="shared" si="362"/>
        <v>3.3V</v>
      </c>
      <c r="C5431" t="str">
        <f t="shared" si="363"/>
        <v>L27-3.3V</v>
      </c>
      <c r="D5431" t="str">
        <f t="shared" si="364"/>
        <v>L27-1</v>
      </c>
      <c r="E5431" t="s">
        <v>1562</v>
      </c>
      <c r="F5431">
        <v>1</v>
      </c>
      <c r="G5431" t="s">
        <v>358</v>
      </c>
    </row>
    <row r="5432" spans="1:7" x14ac:dyDescent="0.25">
      <c r="A5432" t="str">
        <f t="shared" si="361"/>
        <v>L27-2</v>
      </c>
      <c r="B5432" t="str">
        <f t="shared" si="362"/>
        <v>NetC354_1</v>
      </c>
      <c r="C5432" t="str">
        <f t="shared" si="363"/>
        <v>L27-NetC354_1</v>
      </c>
      <c r="D5432" t="str">
        <f t="shared" si="364"/>
        <v>L27-2</v>
      </c>
      <c r="E5432" t="s">
        <v>1562</v>
      </c>
      <c r="F5432">
        <v>2</v>
      </c>
      <c r="G5432" t="s">
        <v>1710</v>
      </c>
    </row>
    <row r="5433" spans="1:7" x14ac:dyDescent="0.25">
      <c r="A5433" t="str">
        <f t="shared" si="361"/>
        <v>L28-1</v>
      </c>
      <c r="B5433" t="str">
        <f t="shared" si="362"/>
        <v>1.2V_USB</v>
      </c>
      <c r="C5433" t="str">
        <f t="shared" si="363"/>
        <v>L28-1.2V_USB</v>
      </c>
      <c r="D5433" t="str">
        <f t="shared" si="364"/>
        <v>L28-1</v>
      </c>
      <c r="E5433" t="s">
        <v>1104</v>
      </c>
      <c r="F5433">
        <v>1</v>
      </c>
      <c r="G5433" t="s">
        <v>315</v>
      </c>
    </row>
    <row r="5434" spans="1:7" x14ac:dyDescent="0.25">
      <c r="A5434" t="str">
        <f t="shared" si="361"/>
        <v>L28-2</v>
      </c>
      <c r="B5434" t="str">
        <f t="shared" si="362"/>
        <v>1.2V</v>
      </c>
      <c r="C5434" t="str">
        <f t="shared" si="363"/>
        <v>L28-1.2V</v>
      </c>
      <c r="D5434" t="str">
        <f t="shared" si="364"/>
        <v>L28-2</v>
      </c>
      <c r="E5434" t="s">
        <v>1104</v>
      </c>
      <c r="F5434">
        <v>2</v>
      </c>
      <c r="G5434" t="s">
        <v>312</v>
      </c>
    </row>
    <row r="5435" spans="1:7" x14ac:dyDescent="0.25">
      <c r="A5435" t="str">
        <f t="shared" si="361"/>
        <v>L30-1</v>
      </c>
      <c r="B5435" t="str">
        <f t="shared" si="362"/>
        <v>3.3V</v>
      </c>
      <c r="C5435" t="str">
        <f t="shared" si="363"/>
        <v>L30-3.3V</v>
      </c>
      <c r="D5435" t="str">
        <f t="shared" si="364"/>
        <v>L30-1</v>
      </c>
      <c r="E5435" t="s">
        <v>1564</v>
      </c>
      <c r="F5435">
        <v>1</v>
      </c>
      <c r="G5435" t="s">
        <v>358</v>
      </c>
    </row>
    <row r="5436" spans="1:7" x14ac:dyDescent="0.25">
      <c r="A5436" t="str">
        <f t="shared" si="361"/>
        <v>L30-2</v>
      </c>
      <c r="B5436" t="str">
        <f t="shared" si="362"/>
        <v>NetC488_2</v>
      </c>
      <c r="C5436" t="str">
        <f t="shared" si="363"/>
        <v>L30-NetC488_2</v>
      </c>
      <c r="D5436" t="str">
        <f t="shared" si="364"/>
        <v>L30-2</v>
      </c>
      <c r="E5436" t="s">
        <v>1564</v>
      </c>
      <c r="F5436">
        <v>2</v>
      </c>
      <c r="G5436" t="s">
        <v>1737</v>
      </c>
    </row>
    <row r="5437" spans="1:7" x14ac:dyDescent="0.25">
      <c r="A5437" t="str">
        <f t="shared" si="361"/>
        <v>L31-1</v>
      </c>
      <c r="B5437" t="str">
        <f t="shared" si="362"/>
        <v>NetC230_1</v>
      </c>
      <c r="C5437" t="str">
        <f t="shared" si="363"/>
        <v>L31-NetC230_1</v>
      </c>
      <c r="D5437" t="str">
        <f t="shared" si="364"/>
        <v>L31-1</v>
      </c>
      <c r="E5437" t="s">
        <v>1566</v>
      </c>
      <c r="F5437">
        <v>1</v>
      </c>
      <c r="G5437" t="s">
        <v>1661</v>
      </c>
    </row>
    <row r="5438" spans="1:7" x14ac:dyDescent="0.25">
      <c r="A5438" t="str">
        <f t="shared" si="361"/>
        <v>L31-2</v>
      </c>
      <c r="B5438" t="str">
        <f t="shared" si="362"/>
        <v>5.0V</v>
      </c>
      <c r="C5438" t="str">
        <f t="shared" si="363"/>
        <v>L31-5.0V</v>
      </c>
      <c r="D5438" t="str">
        <f t="shared" si="364"/>
        <v>L31-2</v>
      </c>
      <c r="E5438" t="s">
        <v>1566</v>
      </c>
      <c r="F5438">
        <v>2</v>
      </c>
      <c r="G5438" t="s">
        <v>371</v>
      </c>
    </row>
    <row r="5439" spans="1:7" x14ac:dyDescent="0.25">
      <c r="A5439" t="str">
        <f t="shared" si="361"/>
        <v>L32-1</v>
      </c>
      <c r="B5439" t="str">
        <f t="shared" si="362"/>
        <v>NetC201_1</v>
      </c>
      <c r="C5439" t="str">
        <f t="shared" si="363"/>
        <v>L32-NetC201_1</v>
      </c>
      <c r="D5439" t="str">
        <f t="shared" si="364"/>
        <v>L32-1</v>
      </c>
      <c r="E5439" t="s">
        <v>1568</v>
      </c>
      <c r="F5439">
        <v>1</v>
      </c>
      <c r="G5439" t="s">
        <v>1637</v>
      </c>
    </row>
    <row r="5440" spans="1:7" x14ac:dyDescent="0.25">
      <c r="A5440" t="str">
        <f t="shared" si="361"/>
        <v>L32-2</v>
      </c>
      <c r="B5440" t="str">
        <f t="shared" si="362"/>
        <v>0.8V</v>
      </c>
      <c r="C5440" t="str">
        <f t="shared" si="363"/>
        <v>L32-0.8V</v>
      </c>
      <c r="D5440" t="str">
        <f t="shared" si="364"/>
        <v>L32-2</v>
      </c>
      <c r="E5440" t="s">
        <v>1568</v>
      </c>
      <c r="F5440">
        <v>2</v>
      </c>
      <c r="G5440" t="s">
        <v>295</v>
      </c>
    </row>
    <row r="5441" spans="1:7" x14ac:dyDescent="0.25">
      <c r="A5441" t="str">
        <f t="shared" si="361"/>
        <v>L33-1</v>
      </c>
      <c r="B5441" t="str">
        <f t="shared" si="362"/>
        <v>VCCEHT_GTSL1B</v>
      </c>
      <c r="C5441" t="str">
        <f t="shared" si="363"/>
        <v>L33-VCCEHT_GTSL1B</v>
      </c>
      <c r="D5441" t="str">
        <f t="shared" si="364"/>
        <v>L33-1</v>
      </c>
      <c r="E5441" t="s">
        <v>1571</v>
      </c>
      <c r="F5441">
        <v>1</v>
      </c>
      <c r="G5441" t="s">
        <v>2210</v>
      </c>
    </row>
    <row r="5442" spans="1:7" x14ac:dyDescent="0.25">
      <c r="A5442" t="str">
        <f t="shared" si="361"/>
        <v>L33-2</v>
      </c>
      <c r="B5442" t="str">
        <f t="shared" si="362"/>
        <v>1.8V</v>
      </c>
      <c r="C5442" t="str">
        <f t="shared" si="363"/>
        <v>L33-1.8V</v>
      </c>
      <c r="D5442" t="str">
        <f t="shared" si="364"/>
        <v>L33-2</v>
      </c>
      <c r="E5442" t="s">
        <v>1571</v>
      </c>
      <c r="F5442">
        <v>2</v>
      </c>
      <c r="G5442" t="s">
        <v>317</v>
      </c>
    </row>
    <row r="5443" spans="1:7" x14ac:dyDescent="0.25">
      <c r="A5443" t="str">
        <f t="shared" si="361"/>
        <v>L34-1</v>
      </c>
      <c r="B5443" t="str">
        <f t="shared" si="362"/>
        <v>VCCEHT_GTSR4B</v>
      </c>
      <c r="C5443" t="str">
        <f t="shared" si="363"/>
        <v>L34-VCCEHT_GTSR4B</v>
      </c>
      <c r="D5443" t="str">
        <f t="shared" si="364"/>
        <v>L34-1</v>
      </c>
      <c r="E5443" t="s">
        <v>1574</v>
      </c>
      <c r="F5443">
        <v>1</v>
      </c>
      <c r="G5443" t="s">
        <v>2214</v>
      </c>
    </row>
    <row r="5444" spans="1:7" x14ac:dyDescent="0.25">
      <c r="A5444" t="str">
        <f t="shared" si="361"/>
        <v>L34-2</v>
      </c>
      <c r="B5444" t="str">
        <f t="shared" si="362"/>
        <v>1.8V</v>
      </c>
      <c r="C5444" t="str">
        <f t="shared" si="363"/>
        <v>L34-1.8V</v>
      </c>
      <c r="D5444" t="str">
        <f t="shared" si="364"/>
        <v>L34-2</v>
      </c>
      <c r="E5444" t="s">
        <v>1574</v>
      </c>
      <c r="F5444">
        <v>2</v>
      </c>
      <c r="G5444" t="s">
        <v>317</v>
      </c>
    </row>
    <row r="5445" spans="1:7" x14ac:dyDescent="0.25">
      <c r="A5445" t="str">
        <f t="shared" si="361"/>
        <v>L35-1</v>
      </c>
      <c r="B5445" t="str">
        <f t="shared" si="362"/>
        <v>VCCEHT_GTSL1B</v>
      </c>
      <c r="C5445" t="str">
        <f t="shared" si="363"/>
        <v>L35-VCCEHT_GTSL1B</v>
      </c>
      <c r="D5445" t="str">
        <f t="shared" si="364"/>
        <v>L35-1</v>
      </c>
      <c r="E5445" t="s">
        <v>1576</v>
      </c>
      <c r="F5445">
        <v>1</v>
      </c>
      <c r="G5445" t="s">
        <v>2210</v>
      </c>
    </row>
    <row r="5446" spans="1:7" x14ac:dyDescent="0.25">
      <c r="A5446" t="str">
        <f t="shared" ref="A5446:A5509" si="365">$E5446&amp;"-"&amp;$F5446</f>
        <v>L35-2</v>
      </c>
      <c r="B5446" t="str">
        <f t="shared" ref="B5446:B5509" si="366">IF(OR(E5446=$A$2,E5446=$B$2,E5446=$C$2,E5446=$D$2),"--",G5446)</f>
        <v>1.8V</v>
      </c>
      <c r="C5446" t="str">
        <f t="shared" ref="C5446:C5509" si="367">$E5446&amp;"-"&amp;$G5446</f>
        <v>L35-1.8V</v>
      </c>
      <c r="D5446" t="str">
        <f t="shared" ref="D5446:D5509" si="368">A5446</f>
        <v>L35-2</v>
      </c>
      <c r="E5446" t="s">
        <v>1576</v>
      </c>
      <c r="F5446">
        <v>2</v>
      </c>
      <c r="G5446" t="s">
        <v>317</v>
      </c>
    </row>
    <row r="5447" spans="1:7" x14ac:dyDescent="0.25">
      <c r="A5447" t="str">
        <f t="shared" si="365"/>
        <v>L36-1</v>
      </c>
      <c r="B5447" t="str">
        <f t="shared" si="366"/>
        <v>VCCEHT_GTSR4B</v>
      </c>
      <c r="C5447" t="str">
        <f t="shared" si="367"/>
        <v>L36-VCCEHT_GTSR4B</v>
      </c>
      <c r="D5447" t="str">
        <f t="shared" si="368"/>
        <v>L36-1</v>
      </c>
      <c r="E5447" t="s">
        <v>1578</v>
      </c>
      <c r="F5447">
        <v>1</v>
      </c>
      <c r="G5447" t="s">
        <v>2214</v>
      </c>
    </row>
    <row r="5448" spans="1:7" x14ac:dyDescent="0.25">
      <c r="A5448" t="str">
        <f t="shared" si="365"/>
        <v>L36-2</v>
      </c>
      <c r="B5448" t="str">
        <f t="shared" si="366"/>
        <v>1.8V</v>
      </c>
      <c r="C5448" t="str">
        <f t="shared" si="367"/>
        <v>L36-1.8V</v>
      </c>
      <c r="D5448" t="str">
        <f t="shared" si="368"/>
        <v>L36-2</v>
      </c>
      <c r="E5448" t="s">
        <v>1578</v>
      </c>
      <c r="F5448">
        <v>2</v>
      </c>
      <c r="G5448" t="s">
        <v>317</v>
      </c>
    </row>
    <row r="5449" spans="1:7" x14ac:dyDescent="0.25">
      <c r="A5449" t="str">
        <f t="shared" si="365"/>
        <v>L37-1</v>
      </c>
      <c r="B5449" t="str">
        <f t="shared" si="366"/>
        <v>VCCEHT_GTSL1C</v>
      </c>
      <c r="C5449" t="str">
        <f t="shared" si="367"/>
        <v>L37-VCCEHT_GTSL1C</v>
      </c>
      <c r="D5449" t="str">
        <f t="shared" si="368"/>
        <v>L37-1</v>
      </c>
      <c r="E5449" t="s">
        <v>1580</v>
      </c>
      <c r="F5449">
        <v>1</v>
      </c>
      <c r="G5449" t="s">
        <v>2212</v>
      </c>
    </row>
    <row r="5450" spans="1:7" x14ac:dyDescent="0.25">
      <c r="A5450" t="str">
        <f t="shared" si="365"/>
        <v>L37-2</v>
      </c>
      <c r="B5450" t="str">
        <f t="shared" si="366"/>
        <v>1.8V</v>
      </c>
      <c r="C5450" t="str">
        <f t="shared" si="367"/>
        <v>L37-1.8V</v>
      </c>
      <c r="D5450" t="str">
        <f t="shared" si="368"/>
        <v>L37-2</v>
      </c>
      <c r="E5450" t="s">
        <v>1580</v>
      </c>
      <c r="F5450">
        <v>2</v>
      </c>
      <c r="G5450" t="s">
        <v>317</v>
      </c>
    </row>
    <row r="5451" spans="1:7" x14ac:dyDescent="0.25">
      <c r="A5451" t="str">
        <f t="shared" si="365"/>
        <v>L38-1</v>
      </c>
      <c r="B5451" t="str">
        <f t="shared" si="366"/>
        <v>VCCEHT_GTSR4C</v>
      </c>
      <c r="C5451" t="str">
        <f t="shared" si="367"/>
        <v>L38-VCCEHT_GTSR4C</v>
      </c>
      <c r="D5451" t="str">
        <f t="shared" si="368"/>
        <v>L38-1</v>
      </c>
      <c r="E5451" t="s">
        <v>1582</v>
      </c>
      <c r="F5451">
        <v>1</v>
      </c>
      <c r="G5451" t="s">
        <v>2216</v>
      </c>
    </row>
    <row r="5452" spans="1:7" x14ac:dyDescent="0.25">
      <c r="A5452" t="str">
        <f t="shared" si="365"/>
        <v>L38-2</v>
      </c>
      <c r="B5452" t="str">
        <f t="shared" si="366"/>
        <v>1.8V</v>
      </c>
      <c r="C5452" t="str">
        <f t="shared" si="367"/>
        <v>L38-1.8V</v>
      </c>
      <c r="D5452" t="str">
        <f t="shared" si="368"/>
        <v>L38-2</v>
      </c>
      <c r="E5452" t="s">
        <v>1582</v>
      </c>
      <c r="F5452">
        <v>2</v>
      </c>
      <c r="G5452" t="s">
        <v>317</v>
      </c>
    </row>
    <row r="5453" spans="1:7" x14ac:dyDescent="0.25">
      <c r="A5453" t="str">
        <f t="shared" si="365"/>
        <v>L39-1</v>
      </c>
      <c r="B5453" t="str">
        <f t="shared" si="366"/>
        <v>VCCEHT_GTSL1C</v>
      </c>
      <c r="C5453" t="str">
        <f t="shared" si="367"/>
        <v>L39-VCCEHT_GTSL1C</v>
      </c>
      <c r="D5453" t="str">
        <f t="shared" si="368"/>
        <v>L39-1</v>
      </c>
      <c r="E5453" t="s">
        <v>1584</v>
      </c>
      <c r="F5453">
        <v>1</v>
      </c>
      <c r="G5453" t="s">
        <v>2212</v>
      </c>
    </row>
    <row r="5454" spans="1:7" x14ac:dyDescent="0.25">
      <c r="A5454" t="str">
        <f t="shared" si="365"/>
        <v>L39-2</v>
      </c>
      <c r="B5454" t="str">
        <f t="shared" si="366"/>
        <v>1.8V</v>
      </c>
      <c r="C5454" t="str">
        <f t="shared" si="367"/>
        <v>L39-1.8V</v>
      </c>
      <c r="D5454" t="str">
        <f t="shared" si="368"/>
        <v>L39-2</v>
      </c>
      <c r="E5454" t="s">
        <v>1584</v>
      </c>
      <c r="F5454">
        <v>2</v>
      </c>
      <c r="G5454" t="s">
        <v>317</v>
      </c>
    </row>
    <row r="5455" spans="1:7" x14ac:dyDescent="0.25">
      <c r="A5455" t="str">
        <f t="shared" si="365"/>
        <v>L40-1</v>
      </c>
      <c r="B5455" t="str">
        <f t="shared" si="366"/>
        <v>VCCEHT_GTSR4C</v>
      </c>
      <c r="C5455" t="str">
        <f t="shared" si="367"/>
        <v>L40-VCCEHT_GTSR4C</v>
      </c>
      <c r="D5455" t="str">
        <f t="shared" si="368"/>
        <v>L40-1</v>
      </c>
      <c r="E5455" t="s">
        <v>1586</v>
      </c>
      <c r="F5455">
        <v>1</v>
      </c>
      <c r="G5455" t="s">
        <v>2216</v>
      </c>
    </row>
    <row r="5456" spans="1:7" x14ac:dyDescent="0.25">
      <c r="A5456" t="str">
        <f t="shared" si="365"/>
        <v>L40-2</v>
      </c>
      <c r="B5456" t="str">
        <f t="shared" si="366"/>
        <v>1.8V</v>
      </c>
      <c r="C5456" t="str">
        <f t="shared" si="367"/>
        <v>L40-1.8V</v>
      </c>
      <c r="D5456" t="str">
        <f t="shared" si="368"/>
        <v>L40-2</v>
      </c>
      <c r="E5456" t="s">
        <v>1586</v>
      </c>
      <c r="F5456">
        <v>2</v>
      </c>
      <c r="G5456" t="s">
        <v>317</v>
      </c>
    </row>
    <row r="5457" spans="1:7" x14ac:dyDescent="0.25">
      <c r="A5457" t="str">
        <f t="shared" si="365"/>
        <v>L41-1</v>
      </c>
      <c r="B5457" t="str">
        <f t="shared" si="366"/>
        <v>1.8V</v>
      </c>
      <c r="C5457" t="str">
        <f t="shared" si="367"/>
        <v>L41-1.8V</v>
      </c>
      <c r="D5457" t="str">
        <f t="shared" si="368"/>
        <v>L41-1</v>
      </c>
      <c r="E5457" t="s">
        <v>4726</v>
      </c>
      <c r="F5457">
        <v>1</v>
      </c>
      <c r="G5457" t="s">
        <v>317</v>
      </c>
    </row>
    <row r="5458" spans="1:7" x14ac:dyDescent="0.25">
      <c r="A5458" t="str">
        <f t="shared" si="365"/>
        <v>L41-2</v>
      </c>
      <c r="B5458" t="str">
        <f t="shared" si="366"/>
        <v>VCCADC_SDM</v>
      </c>
      <c r="C5458" t="str">
        <f t="shared" si="367"/>
        <v>L41-VCCADC_SDM</v>
      </c>
      <c r="D5458" t="str">
        <f t="shared" si="368"/>
        <v>L41-2</v>
      </c>
      <c r="E5458" t="s">
        <v>4726</v>
      </c>
      <c r="F5458">
        <v>2</v>
      </c>
      <c r="G5458" t="s">
        <v>2208</v>
      </c>
    </row>
    <row r="5459" spans="1:7" x14ac:dyDescent="0.25">
      <c r="A5459" t="str">
        <f t="shared" si="365"/>
        <v>L42-1</v>
      </c>
      <c r="B5459" t="str">
        <f t="shared" si="366"/>
        <v>1.8V</v>
      </c>
      <c r="C5459" t="str">
        <f t="shared" si="367"/>
        <v>L42-1.8V</v>
      </c>
      <c r="D5459" t="str">
        <f t="shared" si="368"/>
        <v>L42-1</v>
      </c>
      <c r="E5459" t="s">
        <v>4727</v>
      </c>
      <c r="F5459">
        <v>1</v>
      </c>
      <c r="G5459" t="s">
        <v>317</v>
      </c>
    </row>
    <row r="5460" spans="1:7" x14ac:dyDescent="0.25">
      <c r="A5460" t="str">
        <f t="shared" si="365"/>
        <v>L42-2</v>
      </c>
      <c r="B5460" t="str">
        <f t="shared" si="366"/>
        <v>VCCPLL_HPS</v>
      </c>
      <c r="C5460" t="str">
        <f t="shared" si="367"/>
        <v>L42-VCCPLL_HPS</v>
      </c>
      <c r="D5460" t="str">
        <f t="shared" si="368"/>
        <v>L42-2</v>
      </c>
      <c r="E5460" t="s">
        <v>4727</v>
      </c>
      <c r="F5460">
        <v>2</v>
      </c>
      <c r="G5460" t="s">
        <v>2224</v>
      </c>
    </row>
    <row r="5461" spans="1:7" x14ac:dyDescent="0.25">
      <c r="A5461" t="str">
        <f t="shared" si="365"/>
        <v>L43-1</v>
      </c>
      <c r="B5461" t="str">
        <f t="shared" si="366"/>
        <v>FPGA_VCC</v>
      </c>
      <c r="C5461" t="str">
        <f t="shared" si="367"/>
        <v>L43-FPGA_VCC</v>
      </c>
      <c r="D5461" t="str">
        <f t="shared" si="368"/>
        <v>L43-1</v>
      </c>
      <c r="E5461" t="s">
        <v>4728</v>
      </c>
      <c r="F5461">
        <v>1</v>
      </c>
      <c r="G5461" t="s">
        <v>1101</v>
      </c>
    </row>
    <row r="5462" spans="1:7" x14ac:dyDescent="0.25">
      <c r="A5462" t="str">
        <f t="shared" si="365"/>
        <v>L43-2</v>
      </c>
      <c r="B5462" t="str">
        <f t="shared" si="366"/>
        <v>VCCPLLDIG_HPS</v>
      </c>
      <c r="C5462" t="str">
        <f t="shared" si="367"/>
        <v>L43-VCCPLLDIG_HPS</v>
      </c>
      <c r="D5462" t="str">
        <f t="shared" si="368"/>
        <v>L43-2</v>
      </c>
      <c r="E5462" t="s">
        <v>4728</v>
      </c>
      <c r="F5462">
        <v>2</v>
      </c>
      <c r="G5462" t="s">
        <v>2219</v>
      </c>
    </row>
    <row r="5463" spans="1:7" x14ac:dyDescent="0.25">
      <c r="A5463" t="str">
        <f t="shared" si="365"/>
        <v>L44-1</v>
      </c>
      <c r="B5463" t="str">
        <f t="shared" si="366"/>
        <v>0.8V</v>
      </c>
      <c r="C5463" t="str">
        <f t="shared" si="367"/>
        <v>L44-0.8V</v>
      </c>
      <c r="D5463" t="str">
        <f t="shared" si="368"/>
        <v>L44-1</v>
      </c>
      <c r="E5463" t="s">
        <v>4729</v>
      </c>
      <c r="F5463">
        <v>1</v>
      </c>
      <c r="G5463" t="s">
        <v>295</v>
      </c>
    </row>
    <row r="5464" spans="1:7" x14ac:dyDescent="0.25">
      <c r="A5464" t="str">
        <f t="shared" si="365"/>
        <v>L44-2</v>
      </c>
      <c r="B5464" t="str">
        <f t="shared" si="366"/>
        <v>VCCPLLDIG_SDM</v>
      </c>
      <c r="C5464" t="str">
        <f t="shared" si="367"/>
        <v>L44-VCCPLLDIG_SDM</v>
      </c>
      <c r="D5464" t="str">
        <f t="shared" si="368"/>
        <v>L44-2</v>
      </c>
      <c r="E5464" t="s">
        <v>4729</v>
      </c>
      <c r="F5464">
        <v>2</v>
      </c>
      <c r="G5464" t="s">
        <v>2221</v>
      </c>
    </row>
    <row r="5465" spans="1:7" x14ac:dyDescent="0.25">
      <c r="A5465" t="str">
        <f t="shared" si="365"/>
        <v>L45-1</v>
      </c>
      <c r="B5465" t="str">
        <f t="shared" si="366"/>
        <v>1.8V</v>
      </c>
      <c r="C5465" t="str">
        <f t="shared" si="367"/>
        <v>L45-1.8V</v>
      </c>
      <c r="D5465" t="str">
        <f t="shared" si="368"/>
        <v>L45-1</v>
      </c>
      <c r="E5465" t="s">
        <v>4730</v>
      </c>
      <c r="F5465">
        <v>1</v>
      </c>
      <c r="G5465" t="s">
        <v>317</v>
      </c>
    </row>
    <row r="5466" spans="1:7" x14ac:dyDescent="0.25">
      <c r="A5466" t="str">
        <f t="shared" si="365"/>
        <v>L45-2</v>
      </c>
      <c r="B5466" t="str">
        <f t="shared" si="366"/>
        <v>VCCPLL_SDM</v>
      </c>
      <c r="C5466" t="str">
        <f t="shared" si="367"/>
        <v>L45-VCCPLL_SDM</v>
      </c>
      <c r="D5466" t="str">
        <f t="shared" si="368"/>
        <v>L45-2</v>
      </c>
      <c r="E5466" t="s">
        <v>4730</v>
      </c>
      <c r="F5466">
        <v>2</v>
      </c>
      <c r="G5466" t="s">
        <v>2226</v>
      </c>
    </row>
    <row r="5467" spans="1:7" x14ac:dyDescent="0.25">
      <c r="A5467" t="str">
        <f t="shared" si="365"/>
        <v>L46-1</v>
      </c>
      <c r="B5467" t="str">
        <f t="shared" si="366"/>
        <v>VCCR_CORE</v>
      </c>
      <c r="C5467" t="str">
        <f t="shared" si="367"/>
        <v>L46-VCCR_CORE</v>
      </c>
      <c r="D5467" t="str">
        <f t="shared" si="368"/>
        <v>L46-1</v>
      </c>
      <c r="E5467" t="s">
        <v>4731</v>
      </c>
      <c r="F5467">
        <v>1</v>
      </c>
      <c r="G5467" t="s">
        <v>2228</v>
      </c>
    </row>
    <row r="5468" spans="1:7" x14ac:dyDescent="0.25">
      <c r="A5468" t="str">
        <f t="shared" si="365"/>
        <v>L46-2</v>
      </c>
      <c r="B5468" t="str">
        <f t="shared" si="366"/>
        <v>1.2V</v>
      </c>
      <c r="C5468" t="str">
        <f t="shared" si="367"/>
        <v>L46-1.2V</v>
      </c>
      <c r="D5468" t="str">
        <f t="shared" si="368"/>
        <v>L46-2</v>
      </c>
      <c r="E5468" t="s">
        <v>4731</v>
      </c>
      <c r="F5468">
        <v>2</v>
      </c>
      <c r="G5468" t="s">
        <v>312</v>
      </c>
    </row>
    <row r="5469" spans="1:7" x14ac:dyDescent="0.25">
      <c r="A5469" t="str">
        <f t="shared" si="365"/>
        <v>L47-1</v>
      </c>
      <c r="B5469" t="str">
        <f t="shared" si="366"/>
        <v>NetC235_1</v>
      </c>
      <c r="C5469" t="str">
        <f t="shared" si="367"/>
        <v>L47-NetC235_1</v>
      </c>
      <c r="D5469" t="str">
        <f t="shared" si="368"/>
        <v>L47-1</v>
      </c>
      <c r="E5469" t="s">
        <v>4732</v>
      </c>
      <c r="F5469">
        <v>1</v>
      </c>
      <c r="G5469" t="s">
        <v>1665</v>
      </c>
    </row>
    <row r="5470" spans="1:7" x14ac:dyDescent="0.25">
      <c r="A5470" t="str">
        <f t="shared" si="365"/>
        <v>L47-2</v>
      </c>
      <c r="B5470" t="str">
        <f t="shared" si="366"/>
        <v>1.0V</v>
      </c>
      <c r="C5470" t="str">
        <f t="shared" si="367"/>
        <v>L47-1.0V</v>
      </c>
      <c r="D5470" t="str">
        <f t="shared" si="368"/>
        <v>L47-2</v>
      </c>
      <c r="E5470" t="s">
        <v>4732</v>
      </c>
      <c r="F5470">
        <v>2</v>
      </c>
      <c r="G5470" t="s">
        <v>306</v>
      </c>
    </row>
    <row r="5471" spans="1:7" x14ac:dyDescent="0.25">
      <c r="A5471" t="str">
        <f t="shared" si="365"/>
        <v>L48-1</v>
      </c>
      <c r="B5471" t="str">
        <f t="shared" si="366"/>
        <v>NetC289_1</v>
      </c>
      <c r="C5471" t="str">
        <f t="shared" si="367"/>
        <v>L48-NetC289_1</v>
      </c>
      <c r="D5471" t="str">
        <f t="shared" si="368"/>
        <v>L48-1</v>
      </c>
      <c r="E5471" t="s">
        <v>4733</v>
      </c>
      <c r="F5471">
        <v>1</v>
      </c>
      <c r="G5471" t="s">
        <v>1691</v>
      </c>
    </row>
    <row r="5472" spans="1:7" x14ac:dyDescent="0.25">
      <c r="A5472" t="str">
        <f t="shared" si="365"/>
        <v>L48-2</v>
      </c>
      <c r="B5472" t="str">
        <f t="shared" si="366"/>
        <v>3.3V</v>
      </c>
      <c r="C5472" t="str">
        <f t="shared" si="367"/>
        <v>L48-3.3V</v>
      </c>
      <c r="D5472" t="str">
        <f t="shared" si="368"/>
        <v>L48-2</v>
      </c>
      <c r="E5472" t="s">
        <v>4733</v>
      </c>
      <c r="F5472">
        <v>2</v>
      </c>
      <c r="G5472" t="s">
        <v>358</v>
      </c>
    </row>
    <row r="5473" spans="1:7" x14ac:dyDescent="0.25">
      <c r="A5473" t="str">
        <f t="shared" si="365"/>
        <v>L49-1</v>
      </c>
      <c r="B5473" t="str">
        <f t="shared" si="366"/>
        <v>NetC406_1</v>
      </c>
      <c r="C5473" t="str">
        <f t="shared" si="367"/>
        <v>L49-NetC406_1</v>
      </c>
      <c r="D5473" t="str">
        <f t="shared" si="368"/>
        <v>L49-1</v>
      </c>
      <c r="E5473" t="s">
        <v>4734</v>
      </c>
      <c r="F5473">
        <v>1</v>
      </c>
      <c r="G5473" t="s">
        <v>1714</v>
      </c>
    </row>
    <row r="5474" spans="1:7" x14ac:dyDescent="0.25">
      <c r="A5474" t="str">
        <f t="shared" si="365"/>
        <v>L49-2</v>
      </c>
      <c r="B5474" t="str">
        <f t="shared" si="366"/>
        <v>1.1V_LPDDR4</v>
      </c>
      <c r="C5474" t="str">
        <f t="shared" si="367"/>
        <v>L49-1.1V_LPDDR4</v>
      </c>
      <c r="D5474" t="str">
        <f t="shared" si="368"/>
        <v>L49-2</v>
      </c>
      <c r="E5474" t="s">
        <v>4734</v>
      </c>
      <c r="F5474">
        <v>2</v>
      </c>
      <c r="G5474" t="s">
        <v>309</v>
      </c>
    </row>
    <row r="5475" spans="1:7" x14ac:dyDescent="0.25">
      <c r="A5475" t="str">
        <f t="shared" si="365"/>
        <v>L50-1</v>
      </c>
      <c r="B5475" t="str">
        <f t="shared" si="366"/>
        <v>NetL50_1</v>
      </c>
      <c r="C5475" t="str">
        <f t="shared" si="367"/>
        <v>L50-NetL50_1</v>
      </c>
      <c r="D5475" t="str">
        <f t="shared" si="368"/>
        <v>L50-1</v>
      </c>
      <c r="E5475" t="s">
        <v>4735</v>
      </c>
      <c r="F5475">
        <v>1</v>
      </c>
      <c r="G5475" t="s">
        <v>1802</v>
      </c>
    </row>
    <row r="5476" spans="1:7" x14ac:dyDescent="0.25">
      <c r="A5476" t="str">
        <f t="shared" si="365"/>
        <v>L50-2</v>
      </c>
      <c r="B5476" t="str">
        <f t="shared" si="366"/>
        <v>FMC_ADJ</v>
      </c>
      <c r="C5476" t="str">
        <f t="shared" si="367"/>
        <v>L50-FMC_ADJ</v>
      </c>
      <c r="D5476" t="str">
        <f t="shared" si="368"/>
        <v>L50-2</v>
      </c>
      <c r="E5476" t="s">
        <v>4735</v>
      </c>
      <c r="F5476">
        <v>2</v>
      </c>
      <c r="G5476" t="s">
        <v>998</v>
      </c>
    </row>
    <row r="5477" spans="1:7" x14ac:dyDescent="0.25">
      <c r="A5477" t="str">
        <f t="shared" si="365"/>
        <v>L51-1</v>
      </c>
      <c r="B5477" t="str">
        <f t="shared" si="366"/>
        <v>NetC428_1</v>
      </c>
      <c r="C5477" t="str">
        <f t="shared" si="367"/>
        <v>L51-NetC428_1</v>
      </c>
      <c r="D5477" t="str">
        <f t="shared" si="368"/>
        <v>L51-1</v>
      </c>
      <c r="E5477" t="s">
        <v>4736</v>
      </c>
      <c r="F5477">
        <v>1</v>
      </c>
      <c r="G5477" t="s">
        <v>1722</v>
      </c>
    </row>
    <row r="5478" spans="1:7" x14ac:dyDescent="0.25">
      <c r="A5478" t="str">
        <f t="shared" si="365"/>
        <v>L51-2</v>
      </c>
      <c r="B5478" t="str">
        <f t="shared" si="366"/>
        <v>0.9V_ETH</v>
      </c>
      <c r="C5478" t="str">
        <f t="shared" si="367"/>
        <v>L51-0.9V_ETH</v>
      </c>
      <c r="D5478" t="str">
        <f t="shared" si="368"/>
        <v>L51-2</v>
      </c>
      <c r="E5478" t="s">
        <v>4736</v>
      </c>
      <c r="F5478">
        <v>2</v>
      </c>
      <c r="G5478" t="s">
        <v>298</v>
      </c>
    </row>
    <row r="5479" spans="1:7" x14ac:dyDescent="0.25">
      <c r="A5479" t="str">
        <f t="shared" si="365"/>
        <v>L52-1</v>
      </c>
      <c r="B5479" t="str">
        <f t="shared" si="366"/>
        <v>1.8V</v>
      </c>
      <c r="C5479" t="str">
        <f t="shared" si="367"/>
        <v>L52-1.8V</v>
      </c>
      <c r="D5479" t="str">
        <f t="shared" si="368"/>
        <v>L52-1</v>
      </c>
      <c r="E5479" t="s">
        <v>4737</v>
      </c>
      <c r="F5479">
        <v>1</v>
      </c>
      <c r="G5479" t="s">
        <v>317</v>
      </c>
    </row>
    <row r="5480" spans="1:7" x14ac:dyDescent="0.25">
      <c r="A5480" t="str">
        <f t="shared" si="365"/>
        <v>L52-2</v>
      </c>
      <c r="B5480" t="str">
        <f t="shared" si="366"/>
        <v>NetC437_2</v>
      </c>
      <c r="C5480" t="str">
        <f t="shared" si="367"/>
        <v>L52-NetC437_2</v>
      </c>
      <c r="D5480" t="str">
        <f t="shared" si="368"/>
        <v>L52-2</v>
      </c>
      <c r="E5480" t="s">
        <v>4737</v>
      </c>
      <c r="F5480">
        <v>2</v>
      </c>
      <c r="G5480" t="s">
        <v>1729</v>
      </c>
    </row>
    <row r="5481" spans="1:7" x14ac:dyDescent="0.25">
      <c r="A5481" t="str">
        <f t="shared" si="365"/>
        <v>L53-1</v>
      </c>
      <c r="B5481" t="str">
        <f t="shared" si="366"/>
        <v>1.8V</v>
      </c>
      <c r="C5481" t="str">
        <f t="shared" si="367"/>
        <v>L53-1.8V</v>
      </c>
      <c r="D5481" t="str">
        <f t="shared" si="368"/>
        <v>L53-1</v>
      </c>
      <c r="E5481" t="s">
        <v>4738</v>
      </c>
      <c r="F5481">
        <v>1</v>
      </c>
      <c r="G5481" t="s">
        <v>317</v>
      </c>
    </row>
    <row r="5482" spans="1:7" x14ac:dyDescent="0.25">
      <c r="A5482" t="str">
        <f t="shared" si="365"/>
        <v>L53-2</v>
      </c>
      <c r="B5482" t="str">
        <f t="shared" si="366"/>
        <v>NetC438_2</v>
      </c>
      <c r="C5482" t="str">
        <f t="shared" si="367"/>
        <v>L53-NetC438_2</v>
      </c>
      <c r="D5482" t="str">
        <f t="shared" si="368"/>
        <v>L53-2</v>
      </c>
      <c r="E5482" t="s">
        <v>4738</v>
      </c>
      <c r="F5482">
        <v>2</v>
      </c>
      <c r="G5482" t="s">
        <v>1731</v>
      </c>
    </row>
    <row r="5483" spans="1:7" x14ac:dyDescent="0.25">
      <c r="A5483" t="str">
        <f t="shared" si="365"/>
        <v>L54-1</v>
      </c>
      <c r="B5483" t="str">
        <f t="shared" si="366"/>
        <v>1.8VD</v>
      </c>
      <c r="C5483" t="str">
        <f t="shared" si="367"/>
        <v>L54-1.8VD</v>
      </c>
      <c r="D5483" t="str">
        <f t="shared" si="368"/>
        <v>L54-1</v>
      </c>
      <c r="E5483" t="s">
        <v>4739</v>
      </c>
      <c r="F5483">
        <v>1</v>
      </c>
      <c r="G5483" t="s">
        <v>320</v>
      </c>
    </row>
    <row r="5484" spans="1:7" x14ac:dyDescent="0.25">
      <c r="A5484" t="str">
        <f t="shared" si="365"/>
        <v>L54-2</v>
      </c>
      <c r="B5484" t="str">
        <f t="shared" si="366"/>
        <v>NetC439_2</v>
      </c>
      <c r="C5484" t="str">
        <f t="shared" si="367"/>
        <v>L54-NetC439_2</v>
      </c>
      <c r="D5484" t="str">
        <f t="shared" si="368"/>
        <v>L54-2</v>
      </c>
      <c r="E5484" t="s">
        <v>4739</v>
      </c>
      <c r="F5484">
        <v>2</v>
      </c>
      <c r="G5484" t="s">
        <v>1733</v>
      </c>
    </row>
    <row r="5485" spans="1:7" x14ac:dyDescent="0.25">
      <c r="A5485" t="str">
        <f t="shared" si="365"/>
        <v>L57-1</v>
      </c>
      <c r="B5485" t="str">
        <f t="shared" si="366"/>
        <v>NetC617_1</v>
      </c>
      <c r="C5485" t="str">
        <f t="shared" si="367"/>
        <v>L57-NetC617_1</v>
      </c>
      <c r="D5485" t="str">
        <f t="shared" si="368"/>
        <v>L57-1</v>
      </c>
      <c r="E5485" t="s">
        <v>4740</v>
      </c>
      <c r="F5485">
        <v>1</v>
      </c>
      <c r="G5485" t="s">
        <v>1751</v>
      </c>
    </row>
    <row r="5486" spans="1:7" x14ac:dyDescent="0.25">
      <c r="A5486" t="str">
        <f t="shared" si="365"/>
        <v>L57-2</v>
      </c>
      <c r="B5486" t="str">
        <f t="shared" si="366"/>
        <v>3.3VAUX</v>
      </c>
      <c r="C5486" t="str">
        <f t="shared" si="367"/>
        <v>L57-3.3VAUX</v>
      </c>
      <c r="D5486" t="str">
        <f t="shared" si="368"/>
        <v>L57-2</v>
      </c>
      <c r="E5486" t="s">
        <v>4740</v>
      </c>
      <c r="F5486">
        <v>2</v>
      </c>
      <c r="G5486" t="s">
        <v>361</v>
      </c>
    </row>
    <row r="5487" spans="1:7" x14ac:dyDescent="0.25">
      <c r="A5487" t="str">
        <f t="shared" si="365"/>
        <v>L58-1</v>
      </c>
      <c r="B5487" t="str">
        <f t="shared" si="366"/>
        <v>12.0V</v>
      </c>
      <c r="C5487" t="str">
        <f t="shared" si="367"/>
        <v>L58-12.0V</v>
      </c>
      <c r="D5487" t="str">
        <f t="shared" si="368"/>
        <v>L58-1</v>
      </c>
      <c r="E5487" t="s">
        <v>4741</v>
      </c>
      <c r="F5487">
        <v>1</v>
      </c>
      <c r="G5487" t="s">
        <v>325</v>
      </c>
    </row>
    <row r="5488" spans="1:7" x14ac:dyDescent="0.25">
      <c r="A5488" t="str">
        <f t="shared" si="365"/>
        <v>L58-2</v>
      </c>
      <c r="B5488" t="str">
        <f t="shared" si="366"/>
        <v>NetJ13_2</v>
      </c>
      <c r="C5488" t="str">
        <f t="shared" si="367"/>
        <v>L58-NetJ13_2</v>
      </c>
      <c r="D5488" t="str">
        <f t="shared" si="368"/>
        <v>L58-2</v>
      </c>
      <c r="E5488" t="s">
        <v>4741</v>
      </c>
      <c r="F5488">
        <v>2</v>
      </c>
      <c r="G5488" t="s">
        <v>1796</v>
      </c>
    </row>
    <row r="5489" spans="1:7" x14ac:dyDescent="0.25">
      <c r="A5489" t="str">
        <f t="shared" si="365"/>
        <v>L59-1</v>
      </c>
      <c r="B5489" t="str">
        <f t="shared" si="366"/>
        <v>NetJ13_2</v>
      </c>
      <c r="C5489" t="str">
        <f t="shared" si="367"/>
        <v>L59-NetJ13_2</v>
      </c>
      <c r="D5489" t="str">
        <f t="shared" si="368"/>
        <v>L59-1</v>
      </c>
      <c r="E5489" t="s">
        <v>4742</v>
      </c>
      <c r="F5489">
        <v>1</v>
      </c>
      <c r="G5489" t="s">
        <v>1796</v>
      </c>
    </row>
    <row r="5490" spans="1:7" x14ac:dyDescent="0.25">
      <c r="A5490" t="str">
        <f t="shared" si="365"/>
        <v>L59-2</v>
      </c>
      <c r="B5490" t="str">
        <f t="shared" si="366"/>
        <v>5.0V</v>
      </c>
      <c r="C5490" t="str">
        <f t="shared" si="367"/>
        <v>L59-5.0V</v>
      </c>
      <c r="D5490" t="str">
        <f t="shared" si="368"/>
        <v>L59-2</v>
      </c>
      <c r="E5490" t="s">
        <v>4742</v>
      </c>
      <c r="F5490">
        <v>2</v>
      </c>
      <c r="G5490" t="s">
        <v>371</v>
      </c>
    </row>
    <row r="5491" spans="1:7" x14ac:dyDescent="0.25">
      <c r="A5491" t="str">
        <f t="shared" si="365"/>
        <v>MECH13-1</v>
      </c>
      <c r="B5491" t="str">
        <f t="shared" si="366"/>
        <v>NetMECH13_1</v>
      </c>
      <c r="C5491" t="str">
        <f t="shared" si="367"/>
        <v>MECH13-NetMECH13_1</v>
      </c>
      <c r="D5491" t="str">
        <f t="shared" si="368"/>
        <v>MECH13-1</v>
      </c>
      <c r="E5491" t="s">
        <v>4743</v>
      </c>
      <c r="F5491">
        <v>1</v>
      </c>
      <c r="G5491" t="s">
        <v>4744</v>
      </c>
    </row>
    <row r="5492" spans="1:7" x14ac:dyDescent="0.25">
      <c r="A5492" t="str">
        <f t="shared" si="365"/>
        <v>MECH13-2</v>
      </c>
      <c r="B5492" t="str">
        <f t="shared" si="366"/>
        <v>NetMECH13_2</v>
      </c>
      <c r="C5492" t="str">
        <f t="shared" si="367"/>
        <v>MECH13-NetMECH13_2</v>
      </c>
      <c r="D5492" t="str">
        <f t="shared" si="368"/>
        <v>MECH13-2</v>
      </c>
      <c r="E5492" t="s">
        <v>4743</v>
      </c>
      <c r="F5492">
        <v>2</v>
      </c>
      <c r="G5492" t="s">
        <v>4745</v>
      </c>
    </row>
    <row r="5493" spans="1:7" x14ac:dyDescent="0.25">
      <c r="A5493" t="str">
        <f t="shared" si="365"/>
        <v>MECH13-3</v>
      </c>
      <c r="B5493" t="str">
        <f t="shared" si="366"/>
        <v>NetMECH13_3</v>
      </c>
      <c r="C5493" t="str">
        <f t="shared" si="367"/>
        <v>MECH13-NetMECH13_3</v>
      </c>
      <c r="D5493" t="str">
        <f t="shared" si="368"/>
        <v>MECH13-3</v>
      </c>
      <c r="E5493" t="s">
        <v>4743</v>
      </c>
      <c r="F5493">
        <v>3</v>
      </c>
      <c r="G5493" t="s">
        <v>4746</v>
      </c>
    </row>
    <row r="5494" spans="1:7" x14ac:dyDescent="0.25">
      <c r="A5494" t="str">
        <f t="shared" si="365"/>
        <v>MECH13-4</v>
      </c>
      <c r="B5494" t="str">
        <f t="shared" si="366"/>
        <v>NetMECH13_4</v>
      </c>
      <c r="C5494" t="str">
        <f t="shared" si="367"/>
        <v>MECH13-NetMECH13_4</v>
      </c>
      <c r="D5494" t="str">
        <f t="shared" si="368"/>
        <v>MECH13-4</v>
      </c>
      <c r="E5494" t="s">
        <v>4743</v>
      </c>
      <c r="F5494">
        <v>4</v>
      </c>
      <c r="G5494" t="s">
        <v>4747</v>
      </c>
    </row>
    <row r="5495" spans="1:7" x14ac:dyDescent="0.25">
      <c r="A5495" t="str">
        <f t="shared" si="365"/>
        <v>MP1-C1</v>
      </c>
      <c r="B5495" t="str">
        <f t="shared" si="366"/>
        <v>FGND</v>
      </c>
      <c r="C5495" t="str">
        <f t="shared" si="367"/>
        <v>MP1-FGND</v>
      </c>
      <c r="D5495" t="str">
        <f t="shared" si="368"/>
        <v>MP1-C1</v>
      </c>
      <c r="E5495" t="s">
        <v>4748</v>
      </c>
      <c r="F5495" t="s">
        <v>459</v>
      </c>
      <c r="G5495" t="s">
        <v>989</v>
      </c>
    </row>
    <row r="5496" spans="1:7" x14ac:dyDescent="0.25">
      <c r="A5496" t="str">
        <f t="shared" si="365"/>
        <v>MP2-C1</v>
      </c>
      <c r="B5496" t="str">
        <f t="shared" si="366"/>
        <v>FGND</v>
      </c>
      <c r="C5496" t="str">
        <f t="shared" si="367"/>
        <v>MP2-FGND</v>
      </c>
      <c r="D5496" t="str">
        <f t="shared" si="368"/>
        <v>MP2-C1</v>
      </c>
      <c r="E5496" t="s">
        <v>4749</v>
      </c>
      <c r="F5496" t="s">
        <v>459</v>
      </c>
      <c r="G5496" t="s">
        <v>989</v>
      </c>
    </row>
    <row r="5497" spans="1:7" x14ac:dyDescent="0.25">
      <c r="A5497" t="str">
        <f t="shared" si="365"/>
        <v>R1-1</v>
      </c>
      <c r="B5497" t="str">
        <f t="shared" si="366"/>
        <v>NetC52_1</v>
      </c>
      <c r="C5497" t="str">
        <f t="shared" si="367"/>
        <v>R1-NetC52_1</v>
      </c>
      <c r="D5497" t="str">
        <f t="shared" si="368"/>
        <v>R1-1</v>
      </c>
      <c r="E5497" t="s">
        <v>2863</v>
      </c>
      <c r="F5497">
        <v>1</v>
      </c>
      <c r="G5497" t="s">
        <v>1739</v>
      </c>
    </row>
    <row r="5498" spans="1:7" x14ac:dyDescent="0.25">
      <c r="A5498" t="str">
        <f t="shared" si="365"/>
        <v>R1-2</v>
      </c>
      <c r="B5498" t="str">
        <f t="shared" si="366"/>
        <v>NetR1_2</v>
      </c>
      <c r="C5498" t="str">
        <f t="shared" si="367"/>
        <v>R1-NetR1_2</v>
      </c>
      <c r="D5498" t="str">
        <f t="shared" si="368"/>
        <v>R1-2</v>
      </c>
      <c r="E5498" t="s">
        <v>2863</v>
      </c>
      <c r="F5498">
        <v>2</v>
      </c>
      <c r="G5498" t="s">
        <v>1842</v>
      </c>
    </row>
    <row r="5499" spans="1:7" x14ac:dyDescent="0.25">
      <c r="A5499" t="str">
        <f t="shared" si="365"/>
        <v>R2-1</v>
      </c>
      <c r="B5499" t="str">
        <f t="shared" si="366"/>
        <v>1.8VD</v>
      </c>
      <c r="C5499" t="str">
        <f t="shared" si="367"/>
        <v>R2-1.8VD</v>
      </c>
      <c r="D5499" t="str">
        <f t="shared" si="368"/>
        <v>R2-1</v>
      </c>
      <c r="E5499" t="s">
        <v>3801</v>
      </c>
      <c r="F5499">
        <v>1</v>
      </c>
      <c r="G5499" t="s">
        <v>320</v>
      </c>
    </row>
    <row r="5500" spans="1:7" x14ac:dyDescent="0.25">
      <c r="A5500" t="str">
        <f t="shared" si="365"/>
        <v>R2-2</v>
      </c>
      <c r="B5500" t="str">
        <f t="shared" si="366"/>
        <v>ETH_MDIO</v>
      </c>
      <c r="C5500" t="str">
        <f t="shared" si="367"/>
        <v>R2-ETH_MDIO</v>
      </c>
      <c r="D5500" t="str">
        <f t="shared" si="368"/>
        <v>R2-2</v>
      </c>
      <c r="E5500" t="s">
        <v>3801</v>
      </c>
      <c r="F5500">
        <v>2</v>
      </c>
      <c r="G5500" t="s">
        <v>951</v>
      </c>
    </row>
    <row r="5501" spans="1:7" x14ac:dyDescent="0.25">
      <c r="A5501" t="str">
        <f t="shared" si="365"/>
        <v>R3-1</v>
      </c>
      <c r="B5501" t="str">
        <f t="shared" si="366"/>
        <v>3.3V</v>
      </c>
      <c r="C5501" t="str">
        <f t="shared" si="367"/>
        <v>R3-3.3V</v>
      </c>
      <c r="D5501" t="str">
        <f t="shared" si="368"/>
        <v>R3-1</v>
      </c>
      <c r="E5501" t="s">
        <v>3976</v>
      </c>
      <c r="F5501">
        <v>1</v>
      </c>
      <c r="G5501" t="s">
        <v>358</v>
      </c>
    </row>
    <row r="5502" spans="1:7" x14ac:dyDescent="0.25">
      <c r="A5502" t="str">
        <f t="shared" si="365"/>
        <v>R3-2</v>
      </c>
      <c r="B5502" t="str">
        <f t="shared" si="366"/>
        <v>NetJ4_14</v>
      </c>
      <c r="C5502" t="str">
        <f t="shared" si="367"/>
        <v>R3-NetJ4_14</v>
      </c>
      <c r="D5502" t="str">
        <f t="shared" si="368"/>
        <v>R3-2</v>
      </c>
      <c r="E5502" t="s">
        <v>3976</v>
      </c>
      <c r="F5502">
        <v>2</v>
      </c>
      <c r="G5502" t="s">
        <v>1732</v>
      </c>
    </row>
    <row r="5503" spans="1:7" x14ac:dyDescent="0.25">
      <c r="A5503" t="str">
        <f t="shared" si="365"/>
        <v>R4-1</v>
      </c>
      <c r="B5503" t="str">
        <f t="shared" si="366"/>
        <v>NetD9_3</v>
      </c>
      <c r="C5503" t="str">
        <f t="shared" si="367"/>
        <v>R4-NetD9_3</v>
      </c>
      <c r="D5503" t="str">
        <f t="shared" si="368"/>
        <v>R4-1</v>
      </c>
      <c r="E5503" t="s">
        <v>3977</v>
      </c>
      <c r="F5503">
        <v>1</v>
      </c>
      <c r="G5503" t="s">
        <v>1763</v>
      </c>
    </row>
    <row r="5504" spans="1:7" x14ac:dyDescent="0.25">
      <c r="A5504" t="str">
        <f t="shared" si="365"/>
        <v>R4-2</v>
      </c>
      <c r="B5504" t="str">
        <f t="shared" si="366"/>
        <v>PLL_CLKIN3</v>
      </c>
      <c r="C5504" t="str">
        <f t="shared" si="367"/>
        <v>R4-PLL_CLKIN3</v>
      </c>
      <c r="D5504" t="str">
        <f t="shared" si="368"/>
        <v>R4-2</v>
      </c>
      <c r="E5504" t="s">
        <v>3977</v>
      </c>
      <c r="F5504">
        <v>2</v>
      </c>
      <c r="G5504" t="s">
        <v>1986</v>
      </c>
    </row>
    <row r="5505" spans="1:7" x14ac:dyDescent="0.25">
      <c r="A5505" t="str">
        <f t="shared" si="365"/>
        <v>R5-1</v>
      </c>
      <c r="B5505" t="str">
        <f t="shared" si="366"/>
        <v>Link_ST</v>
      </c>
      <c r="C5505" t="str">
        <f t="shared" si="367"/>
        <v>R5-Link_ST</v>
      </c>
      <c r="D5505" t="str">
        <f t="shared" si="368"/>
        <v>R5-1</v>
      </c>
      <c r="E5505" t="s">
        <v>3978</v>
      </c>
      <c r="F5505">
        <v>1</v>
      </c>
      <c r="G5505" t="s">
        <v>3905</v>
      </c>
    </row>
    <row r="5506" spans="1:7" x14ac:dyDescent="0.25">
      <c r="A5506" t="str">
        <f t="shared" si="365"/>
        <v>R5-2</v>
      </c>
      <c r="B5506" t="str">
        <f t="shared" si="366"/>
        <v>1.8VD</v>
      </c>
      <c r="C5506" t="str">
        <f t="shared" si="367"/>
        <v>R5-1.8VD</v>
      </c>
      <c r="D5506" t="str">
        <f t="shared" si="368"/>
        <v>R5-2</v>
      </c>
      <c r="E5506" t="s">
        <v>3978</v>
      </c>
      <c r="F5506">
        <v>2</v>
      </c>
      <c r="G5506" t="s">
        <v>320</v>
      </c>
    </row>
    <row r="5507" spans="1:7" x14ac:dyDescent="0.25">
      <c r="A5507" t="str">
        <f t="shared" si="365"/>
        <v>R6-1</v>
      </c>
      <c r="B5507" t="str">
        <f t="shared" si="366"/>
        <v>ETH_SHIELD</v>
      </c>
      <c r="C5507" t="str">
        <f t="shared" si="367"/>
        <v>R6-ETH_SHIELD</v>
      </c>
      <c r="D5507" t="str">
        <f t="shared" si="368"/>
        <v>R6-1</v>
      </c>
      <c r="E5507" t="s">
        <v>4750</v>
      </c>
      <c r="F5507">
        <v>1</v>
      </c>
      <c r="G5507" t="s">
        <v>968</v>
      </c>
    </row>
    <row r="5508" spans="1:7" x14ac:dyDescent="0.25">
      <c r="A5508" t="str">
        <f t="shared" si="365"/>
        <v>R6-2</v>
      </c>
      <c r="B5508" t="str">
        <f t="shared" si="366"/>
        <v>GND</v>
      </c>
      <c r="C5508" t="str">
        <f t="shared" si="367"/>
        <v>R6-GND</v>
      </c>
      <c r="D5508" t="str">
        <f t="shared" si="368"/>
        <v>R6-2</v>
      </c>
      <c r="E5508" t="s">
        <v>4750</v>
      </c>
      <c r="F5508">
        <v>2</v>
      </c>
      <c r="G5508" t="s">
        <v>294</v>
      </c>
    </row>
    <row r="5509" spans="1:7" x14ac:dyDescent="0.25">
      <c r="A5509" t="str">
        <f t="shared" si="365"/>
        <v>R7-1</v>
      </c>
      <c r="B5509" t="str">
        <f t="shared" si="366"/>
        <v>USB_FGND</v>
      </c>
      <c r="C5509" t="str">
        <f t="shared" si="367"/>
        <v>R7-USB_FGND</v>
      </c>
      <c r="D5509" t="str">
        <f t="shared" si="368"/>
        <v>R7-1</v>
      </c>
      <c r="E5509" t="s">
        <v>4751</v>
      </c>
      <c r="F5509">
        <v>1</v>
      </c>
      <c r="G5509" t="s">
        <v>477</v>
      </c>
    </row>
    <row r="5510" spans="1:7" x14ac:dyDescent="0.25">
      <c r="A5510" t="str">
        <f t="shared" ref="A5510:A5573" si="369">$E5510&amp;"-"&amp;$F5510</f>
        <v>R7-2</v>
      </c>
      <c r="B5510" t="str">
        <f t="shared" ref="B5510:B5573" si="370">IF(OR(E5510=$A$2,E5510=$B$2,E5510=$C$2,E5510=$D$2),"--",G5510)</f>
        <v>GND</v>
      </c>
      <c r="C5510" t="str">
        <f t="shared" ref="C5510:C5573" si="371">$E5510&amp;"-"&amp;$G5510</f>
        <v>R7-GND</v>
      </c>
      <c r="D5510" t="str">
        <f t="shared" ref="D5510:D5573" si="372">A5510</f>
        <v>R7-2</v>
      </c>
      <c r="E5510" t="s">
        <v>4751</v>
      </c>
      <c r="F5510">
        <v>2</v>
      </c>
      <c r="G5510" t="s">
        <v>294</v>
      </c>
    </row>
    <row r="5511" spans="1:7" x14ac:dyDescent="0.25">
      <c r="A5511" t="str">
        <f t="shared" si="369"/>
        <v>R8-1</v>
      </c>
      <c r="B5511" t="str">
        <f t="shared" si="370"/>
        <v>SD_RDAT0</v>
      </c>
      <c r="C5511" t="str">
        <f t="shared" si="371"/>
        <v>R8-SD_RDAT0</v>
      </c>
      <c r="D5511" t="str">
        <f t="shared" si="372"/>
        <v>R8-1</v>
      </c>
      <c r="E5511" t="s">
        <v>3979</v>
      </c>
      <c r="F5511">
        <v>1</v>
      </c>
      <c r="G5511" t="s">
        <v>2026</v>
      </c>
    </row>
    <row r="5512" spans="1:7" x14ac:dyDescent="0.25">
      <c r="A5512" t="str">
        <f t="shared" si="369"/>
        <v>R8-2</v>
      </c>
      <c r="B5512" t="str">
        <f t="shared" si="370"/>
        <v>SD_DAT0</v>
      </c>
      <c r="C5512" t="str">
        <f t="shared" si="371"/>
        <v>R8-SD_DAT0</v>
      </c>
      <c r="D5512" t="str">
        <f t="shared" si="372"/>
        <v>R8-2</v>
      </c>
      <c r="E5512" t="s">
        <v>3979</v>
      </c>
      <c r="F5512">
        <v>2</v>
      </c>
      <c r="G5512" t="s">
        <v>2020</v>
      </c>
    </row>
    <row r="5513" spans="1:7" x14ac:dyDescent="0.25">
      <c r="A5513" t="str">
        <f t="shared" si="369"/>
        <v>R9-1</v>
      </c>
      <c r="B5513" t="str">
        <f t="shared" si="370"/>
        <v>3.3V</v>
      </c>
      <c r="C5513" t="str">
        <f t="shared" si="371"/>
        <v>R9-3.3V</v>
      </c>
      <c r="D5513" t="str">
        <f t="shared" si="372"/>
        <v>R9-1</v>
      </c>
      <c r="E5513" t="s">
        <v>3980</v>
      </c>
      <c r="F5513">
        <v>1</v>
      </c>
      <c r="G5513" t="s">
        <v>358</v>
      </c>
    </row>
    <row r="5514" spans="1:7" x14ac:dyDescent="0.25">
      <c r="A5514" t="str">
        <f t="shared" si="369"/>
        <v>R9-2</v>
      </c>
      <c r="B5514" t="str">
        <f t="shared" si="370"/>
        <v>PLL_INPUT7</v>
      </c>
      <c r="C5514" t="str">
        <f t="shared" si="371"/>
        <v>R9-PLL_INPUT7</v>
      </c>
      <c r="D5514" t="str">
        <f t="shared" si="372"/>
        <v>R9-2</v>
      </c>
      <c r="E5514" t="s">
        <v>3980</v>
      </c>
      <c r="F5514">
        <v>2</v>
      </c>
      <c r="G5514" t="s">
        <v>1996</v>
      </c>
    </row>
    <row r="5515" spans="1:7" x14ac:dyDescent="0.25">
      <c r="A5515" t="str">
        <f t="shared" si="369"/>
        <v>R10-1</v>
      </c>
      <c r="B5515" t="str">
        <f t="shared" si="370"/>
        <v>3.3V</v>
      </c>
      <c r="C5515" t="str">
        <f t="shared" si="371"/>
        <v>R10-3.3V</v>
      </c>
      <c r="D5515" t="str">
        <f t="shared" si="372"/>
        <v>R10-1</v>
      </c>
      <c r="E5515" t="s">
        <v>3981</v>
      </c>
      <c r="F5515">
        <v>1</v>
      </c>
      <c r="G5515" t="s">
        <v>358</v>
      </c>
    </row>
    <row r="5516" spans="1:7" x14ac:dyDescent="0.25">
      <c r="A5516" t="str">
        <f t="shared" si="369"/>
        <v>R10-2</v>
      </c>
      <c r="B5516" t="str">
        <f t="shared" si="370"/>
        <v>PLL_INPUT6</v>
      </c>
      <c r="C5516" t="str">
        <f t="shared" si="371"/>
        <v>R10-PLL_INPUT6</v>
      </c>
      <c r="D5516" t="str">
        <f t="shared" si="372"/>
        <v>R10-2</v>
      </c>
      <c r="E5516" t="s">
        <v>3981</v>
      </c>
      <c r="F5516">
        <v>2</v>
      </c>
      <c r="G5516" t="s">
        <v>1995</v>
      </c>
    </row>
    <row r="5517" spans="1:7" x14ac:dyDescent="0.25">
      <c r="A5517" t="str">
        <f t="shared" si="369"/>
        <v>R11-1</v>
      </c>
      <c r="B5517" t="str">
        <f t="shared" si="370"/>
        <v>3.3V</v>
      </c>
      <c r="C5517" t="str">
        <f t="shared" si="371"/>
        <v>R11-3.3V</v>
      </c>
      <c r="D5517" t="str">
        <f t="shared" si="372"/>
        <v>R11-1</v>
      </c>
      <c r="E5517" t="s">
        <v>3982</v>
      </c>
      <c r="F5517">
        <v>1</v>
      </c>
      <c r="G5517" t="s">
        <v>358</v>
      </c>
    </row>
    <row r="5518" spans="1:7" x14ac:dyDescent="0.25">
      <c r="A5518" t="str">
        <f t="shared" si="369"/>
        <v>R11-2</v>
      </c>
      <c r="B5518" t="str">
        <f t="shared" si="370"/>
        <v>PLL_INPUT5</v>
      </c>
      <c r="C5518" t="str">
        <f t="shared" si="371"/>
        <v>R11-PLL_INPUT5</v>
      </c>
      <c r="D5518" t="str">
        <f t="shared" si="372"/>
        <v>R11-2</v>
      </c>
      <c r="E5518" t="s">
        <v>3982</v>
      </c>
      <c r="F5518">
        <v>2</v>
      </c>
      <c r="G5518" t="s">
        <v>1994</v>
      </c>
    </row>
    <row r="5519" spans="1:7" x14ac:dyDescent="0.25">
      <c r="A5519" t="str">
        <f t="shared" si="369"/>
        <v>R12-1</v>
      </c>
      <c r="B5519" t="str">
        <f t="shared" si="370"/>
        <v>LPDDR4B_RST</v>
      </c>
      <c r="C5519" t="str">
        <f t="shared" si="371"/>
        <v>R12-LPDDR4B_RST</v>
      </c>
      <c r="D5519" t="str">
        <f t="shared" si="372"/>
        <v>R12-1</v>
      </c>
      <c r="E5519" t="s">
        <v>3983</v>
      </c>
      <c r="F5519">
        <v>1</v>
      </c>
      <c r="G5519" t="s">
        <v>1595</v>
      </c>
    </row>
    <row r="5520" spans="1:7" x14ac:dyDescent="0.25">
      <c r="A5520" t="str">
        <f t="shared" si="369"/>
        <v>R12-2</v>
      </c>
      <c r="B5520" t="str">
        <f t="shared" si="370"/>
        <v>GND</v>
      </c>
      <c r="C5520" t="str">
        <f t="shared" si="371"/>
        <v>R12-GND</v>
      </c>
      <c r="D5520" t="str">
        <f t="shared" si="372"/>
        <v>R12-2</v>
      </c>
      <c r="E5520" t="s">
        <v>3983</v>
      </c>
      <c r="F5520">
        <v>2</v>
      </c>
      <c r="G5520" t="s">
        <v>294</v>
      </c>
    </row>
    <row r="5521" spans="1:7" x14ac:dyDescent="0.25">
      <c r="A5521" t="str">
        <f t="shared" si="369"/>
        <v>R13-1</v>
      </c>
      <c r="B5521" t="str">
        <f t="shared" si="370"/>
        <v>1.1V_LPDDR4</v>
      </c>
      <c r="C5521" t="str">
        <f t="shared" si="371"/>
        <v>R13-1.1V_LPDDR4</v>
      </c>
      <c r="D5521" t="str">
        <f t="shared" si="372"/>
        <v>R13-1</v>
      </c>
      <c r="E5521" t="s">
        <v>4752</v>
      </c>
      <c r="F5521">
        <v>1</v>
      </c>
      <c r="G5521" t="s">
        <v>309</v>
      </c>
    </row>
    <row r="5522" spans="1:7" x14ac:dyDescent="0.25">
      <c r="A5522" t="str">
        <f t="shared" si="369"/>
        <v>R13-2</v>
      </c>
      <c r="B5522" t="str">
        <f t="shared" si="370"/>
        <v>NetR13_2</v>
      </c>
      <c r="C5522" t="str">
        <f t="shared" si="371"/>
        <v>R13-NetR13_2</v>
      </c>
      <c r="D5522" t="str">
        <f t="shared" si="372"/>
        <v>R13-2</v>
      </c>
      <c r="E5522" t="s">
        <v>4752</v>
      </c>
      <c r="F5522">
        <v>2</v>
      </c>
      <c r="G5522" t="s">
        <v>1828</v>
      </c>
    </row>
    <row r="5523" spans="1:7" x14ac:dyDescent="0.25">
      <c r="A5523" t="str">
        <f t="shared" si="369"/>
        <v>R14-1</v>
      </c>
      <c r="B5523" t="str">
        <f t="shared" si="370"/>
        <v>NetR14_1</v>
      </c>
      <c r="C5523" t="str">
        <f t="shared" si="371"/>
        <v>R14-NetR14_1</v>
      </c>
      <c r="D5523" t="str">
        <f t="shared" si="372"/>
        <v>R14-1</v>
      </c>
      <c r="E5523" t="s">
        <v>4753</v>
      </c>
      <c r="F5523">
        <v>1</v>
      </c>
      <c r="G5523" t="s">
        <v>1835</v>
      </c>
    </row>
    <row r="5524" spans="1:7" x14ac:dyDescent="0.25">
      <c r="A5524" t="str">
        <f t="shared" si="369"/>
        <v>R14-2</v>
      </c>
      <c r="B5524" t="str">
        <f t="shared" si="370"/>
        <v>GND</v>
      </c>
      <c r="C5524" t="str">
        <f t="shared" si="371"/>
        <v>R14-GND</v>
      </c>
      <c r="D5524" t="str">
        <f t="shared" si="372"/>
        <v>R14-2</v>
      </c>
      <c r="E5524" t="s">
        <v>4753</v>
      </c>
      <c r="F5524">
        <v>2</v>
      </c>
      <c r="G5524" t="s">
        <v>294</v>
      </c>
    </row>
    <row r="5525" spans="1:7" x14ac:dyDescent="0.25">
      <c r="A5525" t="str">
        <f t="shared" si="369"/>
        <v>R15-1</v>
      </c>
      <c r="B5525" t="str">
        <f t="shared" si="370"/>
        <v>LPDDR4B_ZQA1</v>
      </c>
      <c r="C5525" t="str">
        <f t="shared" si="371"/>
        <v>R15-LPDDR4B_ZQA1</v>
      </c>
      <c r="D5525" t="str">
        <f t="shared" si="372"/>
        <v>R15-1</v>
      </c>
      <c r="E5525" t="s">
        <v>4754</v>
      </c>
      <c r="F5525">
        <v>1</v>
      </c>
      <c r="G5525" t="s">
        <v>1599</v>
      </c>
    </row>
    <row r="5526" spans="1:7" x14ac:dyDescent="0.25">
      <c r="A5526" t="str">
        <f t="shared" si="369"/>
        <v>R15-2</v>
      </c>
      <c r="B5526" t="str">
        <f t="shared" si="370"/>
        <v>1.1V_LPDDR4</v>
      </c>
      <c r="C5526" t="str">
        <f t="shared" si="371"/>
        <v>R15-1.1V_LPDDR4</v>
      </c>
      <c r="D5526" t="str">
        <f t="shared" si="372"/>
        <v>R15-2</v>
      </c>
      <c r="E5526" t="s">
        <v>4754</v>
      </c>
      <c r="F5526">
        <v>2</v>
      </c>
      <c r="G5526" t="s">
        <v>309</v>
      </c>
    </row>
    <row r="5527" spans="1:7" x14ac:dyDescent="0.25">
      <c r="A5527" t="str">
        <f t="shared" si="369"/>
        <v>R16-1</v>
      </c>
      <c r="B5527" t="str">
        <f t="shared" si="370"/>
        <v>LPDDR4B_ZQA0</v>
      </c>
      <c r="C5527" t="str">
        <f t="shared" si="371"/>
        <v>R16-LPDDR4B_ZQA0</v>
      </c>
      <c r="D5527" t="str">
        <f t="shared" si="372"/>
        <v>R16-1</v>
      </c>
      <c r="E5527" t="s">
        <v>4755</v>
      </c>
      <c r="F5527">
        <v>1</v>
      </c>
      <c r="G5527" t="s">
        <v>1597</v>
      </c>
    </row>
    <row r="5528" spans="1:7" x14ac:dyDescent="0.25">
      <c r="A5528" t="str">
        <f t="shared" si="369"/>
        <v>R16-2</v>
      </c>
      <c r="B5528" t="str">
        <f t="shared" si="370"/>
        <v>1.1V_LPDDR4</v>
      </c>
      <c r="C5528" t="str">
        <f t="shared" si="371"/>
        <v>R16-1.1V_LPDDR4</v>
      </c>
      <c r="D5528" t="str">
        <f t="shared" si="372"/>
        <v>R16-2</v>
      </c>
      <c r="E5528" t="s">
        <v>4755</v>
      </c>
      <c r="F5528">
        <v>2</v>
      </c>
      <c r="G5528" t="s">
        <v>309</v>
      </c>
    </row>
    <row r="5529" spans="1:7" x14ac:dyDescent="0.25">
      <c r="A5529" t="str">
        <f t="shared" si="369"/>
        <v>R17-1</v>
      </c>
      <c r="B5529" t="str">
        <f t="shared" si="370"/>
        <v>1.1V_LPDDR4</v>
      </c>
      <c r="C5529" t="str">
        <f t="shared" si="371"/>
        <v>R17-1.1V_LPDDR4</v>
      </c>
      <c r="D5529" t="str">
        <f t="shared" si="372"/>
        <v>R17-1</v>
      </c>
      <c r="E5529" t="s">
        <v>4756</v>
      </c>
      <c r="F5529">
        <v>1</v>
      </c>
      <c r="G5529" t="s">
        <v>309</v>
      </c>
    </row>
    <row r="5530" spans="1:7" x14ac:dyDescent="0.25">
      <c r="A5530" t="str">
        <f t="shared" si="369"/>
        <v>R17-2</v>
      </c>
      <c r="B5530" t="str">
        <f t="shared" si="370"/>
        <v>NetR17_2</v>
      </c>
      <c r="C5530" t="str">
        <f t="shared" si="371"/>
        <v>R17-NetR17_2</v>
      </c>
      <c r="D5530" t="str">
        <f t="shared" si="372"/>
        <v>R17-2</v>
      </c>
      <c r="E5530" t="s">
        <v>4756</v>
      </c>
      <c r="F5530">
        <v>2</v>
      </c>
      <c r="G5530" t="s">
        <v>1839</v>
      </c>
    </row>
    <row r="5531" spans="1:7" x14ac:dyDescent="0.25">
      <c r="A5531" t="str">
        <f t="shared" si="369"/>
        <v>R18-1</v>
      </c>
      <c r="B5531" t="str">
        <f t="shared" si="370"/>
        <v>NetR13_2</v>
      </c>
      <c r="C5531" t="str">
        <f t="shared" si="371"/>
        <v>R18-NetR13_2</v>
      </c>
      <c r="D5531" t="str">
        <f t="shared" si="372"/>
        <v>R18-1</v>
      </c>
      <c r="E5531" t="s">
        <v>4757</v>
      </c>
      <c r="F5531">
        <v>1</v>
      </c>
      <c r="G5531" t="s">
        <v>1828</v>
      </c>
    </row>
    <row r="5532" spans="1:7" x14ac:dyDescent="0.25">
      <c r="A5532" t="str">
        <f t="shared" si="369"/>
        <v>R18-2</v>
      </c>
      <c r="B5532" t="str">
        <f t="shared" si="370"/>
        <v>GND</v>
      </c>
      <c r="C5532" t="str">
        <f t="shared" si="371"/>
        <v>R18-GND</v>
      </c>
      <c r="D5532" t="str">
        <f t="shared" si="372"/>
        <v>R18-2</v>
      </c>
      <c r="E5532" t="s">
        <v>4757</v>
      </c>
      <c r="F5532">
        <v>2</v>
      </c>
      <c r="G5532" t="s">
        <v>294</v>
      </c>
    </row>
    <row r="5533" spans="1:7" x14ac:dyDescent="0.25">
      <c r="A5533" t="str">
        <f t="shared" si="369"/>
        <v>R19-1</v>
      </c>
      <c r="B5533" t="str">
        <f t="shared" si="370"/>
        <v>NetR17_2</v>
      </c>
      <c r="C5533" t="str">
        <f t="shared" si="371"/>
        <v>R19-NetR17_2</v>
      </c>
      <c r="D5533" t="str">
        <f t="shared" si="372"/>
        <v>R19-1</v>
      </c>
      <c r="E5533" t="s">
        <v>4758</v>
      </c>
      <c r="F5533">
        <v>1</v>
      </c>
      <c r="G5533" t="s">
        <v>1839</v>
      </c>
    </row>
    <row r="5534" spans="1:7" x14ac:dyDescent="0.25">
      <c r="A5534" t="str">
        <f t="shared" si="369"/>
        <v>R19-2</v>
      </c>
      <c r="B5534" t="str">
        <f t="shared" si="370"/>
        <v>GND</v>
      </c>
      <c r="C5534" t="str">
        <f t="shared" si="371"/>
        <v>R19-GND</v>
      </c>
      <c r="D5534" t="str">
        <f t="shared" si="372"/>
        <v>R19-2</v>
      </c>
      <c r="E5534" t="s">
        <v>4758</v>
      </c>
      <c r="F5534">
        <v>2</v>
      </c>
      <c r="G5534" t="s">
        <v>294</v>
      </c>
    </row>
    <row r="5535" spans="1:7" x14ac:dyDescent="0.25">
      <c r="A5535" t="str">
        <f t="shared" si="369"/>
        <v>R20-1</v>
      </c>
      <c r="B5535" t="str">
        <f t="shared" si="370"/>
        <v>1.1V_LPDDR4</v>
      </c>
      <c r="C5535" t="str">
        <f t="shared" si="371"/>
        <v>R20-1.1V_LPDDR4</v>
      </c>
      <c r="D5535" t="str">
        <f t="shared" si="372"/>
        <v>R20-1</v>
      </c>
      <c r="E5535" t="s">
        <v>4759</v>
      </c>
      <c r="F5535">
        <v>1</v>
      </c>
      <c r="G5535" t="s">
        <v>309</v>
      </c>
    </row>
    <row r="5536" spans="1:7" x14ac:dyDescent="0.25">
      <c r="A5536" t="str">
        <f t="shared" si="369"/>
        <v>R20-2</v>
      </c>
      <c r="B5536" t="str">
        <f t="shared" si="370"/>
        <v>LPDDR4B_REFCK_P</v>
      </c>
      <c r="C5536" t="str">
        <f t="shared" si="371"/>
        <v>R20-LPDDR4B_REFCK_P</v>
      </c>
      <c r="D5536" t="str">
        <f t="shared" si="372"/>
        <v>R20-2</v>
      </c>
      <c r="E5536" t="s">
        <v>4759</v>
      </c>
      <c r="F5536">
        <v>2</v>
      </c>
      <c r="G5536" t="s">
        <v>1593</v>
      </c>
    </row>
    <row r="5537" spans="1:7" x14ac:dyDescent="0.25">
      <c r="A5537" t="str">
        <f t="shared" si="369"/>
        <v>R21-1</v>
      </c>
      <c r="B5537" t="str">
        <f t="shared" si="370"/>
        <v>LPDDR4B_REFCK_P</v>
      </c>
      <c r="C5537" t="str">
        <f t="shared" si="371"/>
        <v>R21-LPDDR4B_REFCK_P</v>
      </c>
      <c r="D5537" t="str">
        <f t="shared" si="372"/>
        <v>R21-1</v>
      </c>
      <c r="E5537" t="s">
        <v>4760</v>
      </c>
      <c r="F5537">
        <v>1</v>
      </c>
      <c r="G5537" t="s">
        <v>1593</v>
      </c>
    </row>
    <row r="5538" spans="1:7" x14ac:dyDescent="0.25">
      <c r="A5538" t="str">
        <f t="shared" si="369"/>
        <v>R21-2</v>
      </c>
      <c r="B5538" t="str">
        <f t="shared" si="370"/>
        <v>LPDDR4B_REFCK_N</v>
      </c>
      <c r="C5538" t="str">
        <f t="shared" si="371"/>
        <v>R21-LPDDR4B_REFCK_N</v>
      </c>
      <c r="D5538" t="str">
        <f t="shared" si="372"/>
        <v>R21-2</v>
      </c>
      <c r="E5538" t="s">
        <v>4760</v>
      </c>
      <c r="F5538">
        <v>2</v>
      </c>
      <c r="G5538" t="s">
        <v>1591</v>
      </c>
    </row>
    <row r="5539" spans="1:7" x14ac:dyDescent="0.25">
      <c r="A5539" t="str">
        <f t="shared" si="369"/>
        <v>R22-1</v>
      </c>
      <c r="B5539" t="str">
        <f t="shared" si="370"/>
        <v>LPDDR4A_RST</v>
      </c>
      <c r="C5539" t="str">
        <f t="shared" si="371"/>
        <v>R22-LPDDR4A_RST</v>
      </c>
      <c r="D5539" t="str">
        <f t="shared" si="372"/>
        <v>R22-1</v>
      </c>
      <c r="E5539" t="s">
        <v>4761</v>
      </c>
      <c r="F5539">
        <v>1</v>
      </c>
      <c r="G5539" t="s">
        <v>1467</v>
      </c>
    </row>
    <row r="5540" spans="1:7" x14ac:dyDescent="0.25">
      <c r="A5540" t="str">
        <f t="shared" si="369"/>
        <v>R22-2</v>
      </c>
      <c r="B5540" t="str">
        <f t="shared" si="370"/>
        <v>GND</v>
      </c>
      <c r="C5540" t="str">
        <f t="shared" si="371"/>
        <v>R22-GND</v>
      </c>
      <c r="D5540" t="str">
        <f t="shared" si="372"/>
        <v>R22-2</v>
      </c>
      <c r="E5540" t="s">
        <v>4761</v>
      </c>
      <c r="F5540">
        <v>2</v>
      </c>
      <c r="G5540" t="s">
        <v>294</v>
      </c>
    </row>
    <row r="5541" spans="1:7" x14ac:dyDescent="0.25">
      <c r="A5541" t="str">
        <f t="shared" si="369"/>
        <v>R23-1</v>
      </c>
      <c r="B5541" t="str">
        <f t="shared" si="370"/>
        <v>3.3V</v>
      </c>
      <c r="C5541" t="str">
        <f t="shared" si="371"/>
        <v>R23-3.3V</v>
      </c>
      <c r="D5541" t="str">
        <f t="shared" si="372"/>
        <v>R23-1</v>
      </c>
      <c r="E5541" t="s">
        <v>4762</v>
      </c>
      <c r="F5541">
        <v>1</v>
      </c>
      <c r="G5541" t="s">
        <v>358</v>
      </c>
    </row>
    <row r="5542" spans="1:7" x14ac:dyDescent="0.25">
      <c r="A5542" t="str">
        <f t="shared" si="369"/>
        <v>R23-2</v>
      </c>
      <c r="B5542" t="str">
        <f t="shared" si="370"/>
        <v>FLG1</v>
      </c>
      <c r="C5542" t="str">
        <f t="shared" si="371"/>
        <v>R23-FLG1</v>
      </c>
      <c r="D5542" t="str">
        <f t="shared" si="372"/>
        <v>R23-2</v>
      </c>
      <c r="E5542" t="s">
        <v>4762</v>
      </c>
      <c r="F5542">
        <v>2</v>
      </c>
      <c r="G5542" t="s">
        <v>991</v>
      </c>
    </row>
    <row r="5543" spans="1:7" x14ac:dyDescent="0.25">
      <c r="A5543" t="str">
        <f t="shared" si="369"/>
        <v>R24-1</v>
      </c>
      <c r="B5543" t="str">
        <f t="shared" si="370"/>
        <v>NetR24_1</v>
      </c>
      <c r="C5543" t="str">
        <f t="shared" si="371"/>
        <v>R24-NetR24_1</v>
      </c>
      <c r="D5543" t="str">
        <f t="shared" si="372"/>
        <v>R24-1</v>
      </c>
      <c r="E5543" t="s">
        <v>4763</v>
      </c>
      <c r="F5543">
        <v>1</v>
      </c>
      <c r="G5543" t="s">
        <v>1854</v>
      </c>
    </row>
    <row r="5544" spans="1:7" x14ac:dyDescent="0.25">
      <c r="A5544" t="str">
        <f t="shared" si="369"/>
        <v>R24-2</v>
      </c>
      <c r="B5544" t="str">
        <f t="shared" si="370"/>
        <v>GND</v>
      </c>
      <c r="C5544" t="str">
        <f t="shared" si="371"/>
        <v>R24-GND</v>
      </c>
      <c r="D5544" t="str">
        <f t="shared" si="372"/>
        <v>R24-2</v>
      </c>
      <c r="E5544" t="s">
        <v>4763</v>
      </c>
      <c r="F5544">
        <v>2</v>
      </c>
      <c r="G5544" t="s">
        <v>294</v>
      </c>
    </row>
    <row r="5545" spans="1:7" x14ac:dyDescent="0.25">
      <c r="A5545" t="str">
        <f t="shared" si="369"/>
        <v>R25-1</v>
      </c>
      <c r="B5545" t="str">
        <f t="shared" si="370"/>
        <v>LPDDR4B_REFCK_N</v>
      </c>
      <c r="C5545" t="str">
        <f t="shared" si="371"/>
        <v>R25-LPDDR4B_REFCK_N</v>
      </c>
      <c r="D5545" t="str">
        <f t="shared" si="372"/>
        <v>R25-1</v>
      </c>
      <c r="E5545" t="s">
        <v>4764</v>
      </c>
      <c r="F5545">
        <v>1</v>
      </c>
      <c r="G5545" t="s">
        <v>1591</v>
      </c>
    </row>
    <row r="5546" spans="1:7" x14ac:dyDescent="0.25">
      <c r="A5546" t="str">
        <f t="shared" si="369"/>
        <v>R25-2</v>
      </c>
      <c r="B5546" t="str">
        <f t="shared" si="370"/>
        <v>1.1V_LPDDR4</v>
      </c>
      <c r="C5546" t="str">
        <f t="shared" si="371"/>
        <v>R25-1.1V_LPDDR4</v>
      </c>
      <c r="D5546" t="str">
        <f t="shared" si="372"/>
        <v>R25-2</v>
      </c>
      <c r="E5546" t="s">
        <v>4764</v>
      </c>
      <c r="F5546">
        <v>2</v>
      </c>
      <c r="G5546" t="s">
        <v>309</v>
      </c>
    </row>
    <row r="5547" spans="1:7" x14ac:dyDescent="0.25">
      <c r="A5547" t="str">
        <f t="shared" si="369"/>
        <v>R26-1</v>
      </c>
      <c r="B5547" t="str">
        <f t="shared" si="370"/>
        <v>LPDDR4A_ZQA1</v>
      </c>
      <c r="C5547" t="str">
        <f t="shared" si="371"/>
        <v>R26-LPDDR4A_ZQA1</v>
      </c>
      <c r="D5547" t="str">
        <f t="shared" si="372"/>
        <v>R26-1</v>
      </c>
      <c r="E5547" t="s">
        <v>4765</v>
      </c>
      <c r="F5547">
        <v>1</v>
      </c>
      <c r="G5547" t="s">
        <v>1471</v>
      </c>
    </row>
    <row r="5548" spans="1:7" x14ac:dyDescent="0.25">
      <c r="A5548" t="str">
        <f t="shared" si="369"/>
        <v>R26-2</v>
      </c>
      <c r="B5548" t="str">
        <f t="shared" si="370"/>
        <v>1.1V_LPDDR4</v>
      </c>
      <c r="C5548" t="str">
        <f t="shared" si="371"/>
        <v>R26-1.1V_LPDDR4</v>
      </c>
      <c r="D5548" t="str">
        <f t="shared" si="372"/>
        <v>R26-2</v>
      </c>
      <c r="E5548" t="s">
        <v>4765</v>
      </c>
      <c r="F5548">
        <v>2</v>
      </c>
      <c r="G5548" t="s">
        <v>309</v>
      </c>
    </row>
    <row r="5549" spans="1:7" x14ac:dyDescent="0.25">
      <c r="A5549" t="str">
        <f t="shared" si="369"/>
        <v>R27-1</v>
      </c>
      <c r="B5549" t="str">
        <f t="shared" si="370"/>
        <v>LPDDR4A_ZQA0</v>
      </c>
      <c r="C5549" t="str">
        <f t="shared" si="371"/>
        <v>R27-LPDDR4A_ZQA0</v>
      </c>
      <c r="D5549" t="str">
        <f t="shared" si="372"/>
        <v>R27-1</v>
      </c>
      <c r="E5549" t="s">
        <v>4766</v>
      </c>
      <c r="F5549">
        <v>1</v>
      </c>
      <c r="G5549" t="s">
        <v>1469</v>
      </c>
    </row>
    <row r="5550" spans="1:7" x14ac:dyDescent="0.25">
      <c r="A5550" t="str">
        <f t="shared" si="369"/>
        <v>R27-2</v>
      </c>
      <c r="B5550" t="str">
        <f t="shared" si="370"/>
        <v>1.1V_LPDDR4</v>
      </c>
      <c r="C5550" t="str">
        <f t="shared" si="371"/>
        <v>R27-1.1V_LPDDR4</v>
      </c>
      <c r="D5550" t="str">
        <f t="shared" si="372"/>
        <v>R27-2</v>
      </c>
      <c r="E5550" t="s">
        <v>4766</v>
      </c>
      <c r="F5550">
        <v>2</v>
      </c>
      <c r="G5550" t="s">
        <v>309</v>
      </c>
    </row>
    <row r="5551" spans="1:7" x14ac:dyDescent="0.25">
      <c r="A5551" t="str">
        <f t="shared" si="369"/>
        <v>R28-1</v>
      </c>
      <c r="B5551" t="str">
        <f t="shared" si="370"/>
        <v>1.1V_LPDDR4</v>
      </c>
      <c r="C5551" t="str">
        <f t="shared" si="371"/>
        <v>R28-1.1V_LPDDR4</v>
      </c>
      <c r="D5551" t="str">
        <f t="shared" si="372"/>
        <v>R28-1</v>
      </c>
      <c r="E5551" t="s">
        <v>4767</v>
      </c>
      <c r="F5551">
        <v>1</v>
      </c>
      <c r="G5551" t="s">
        <v>309</v>
      </c>
    </row>
    <row r="5552" spans="1:7" x14ac:dyDescent="0.25">
      <c r="A5552" t="str">
        <f t="shared" si="369"/>
        <v>R28-2</v>
      </c>
      <c r="B5552" t="str">
        <f t="shared" si="370"/>
        <v>NetR28_2</v>
      </c>
      <c r="C5552" t="str">
        <f t="shared" si="371"/>
        <v>R28-NetR28_2</v>
      </c>
      <c r="D5552" t="str">
        <f t="shared" si="372"/>
        <v>R28-2</v>
      </c>
      <c r="E5552" t="s">
        <v>4767</v>
      </c>
      <c r="F5552">
        <v>2</v>
      </c>
      <c r="G5552" t="s">
        <v>1859</v>
      </c>
    </row>
    <row r="5553" spans="1:7" x14ac:dyDescent="0.25">
      <c r="A5553" t="str">
        <f t="shared" si="369"/>
        <v>R29-1</v>
      </c>
      <c r="B5553" t="str">
        <f t="shared" si="370"/>
        <v>LPDDR4B_REFCK_N</v>
      </c>
      <c r="C5553" t="str">
        <f t="shared" si="371"/>
        <v>R29-LPDDR4B_REFCK_N</v>
      </c>
      <c r="D5553" t="str">
        <f t="shared" si="372"/>
        <v>R29-1</v>
      </c>
      <c r="E5553" t="s">
        <v>4768</v>
      </c>
      <c r="F5553">
        <v>1</v>
      </c>
      <c r="G5553" t="s">
        <v>1591</v>
      </c>
    </row>
    <row r="5554" spans="1:7" x14ac:dyDescent="0.25">
      <c r="A5554" t="str">
        <f t="shared" si="369"/>
        <v>R29-2</v>
      </c>
      <c r="B5554" t="str">
        <f t="shared" si="370"/>
        <v>GND</v>
      </c>
      <c r="C5554" t="str">
        <f t="shared" si="371"/>
        <v>R29-GND</v>
      </c>
      <c r="D5554" t="str">
        <f t="shared" si="372"/>
        <v>R29-2</v>
      </c>
      <c r="E5554" t="s">
        <v>4768</v>
      </c>
      <c r="F5554">
        <v>2</v>
      </c>
      <c r="G5554" t="s">
        <v>294</v>
      </c>
    </row>
    <row r="5555" spans="1:7" x14ac:dyDescent="0.25">
      <c r="A5555" t="str">
        <f t="shared" si="369"/>
        <v>R30-1</v>
      </c>
      <c r="B5555" t="str">
        <f t="shared" si="370"/>
        <v>LPDDR4B_REFCK_P</v>
      </c>
      <c r="C5555" t="str">
        <f t="shared" si="371"/>
        <v>R30-LPDDR4B_REFCK_P</v>
      </c>
      <c r="D5555" t="str">
        <f t="shared" si="372"/>
        <v>R30-1</v>
      </c>
      <c r="E5555" t="s">
        <v>4769</v>
      </c>
      <c r="F5555">
        <v>1</v>
      </c>
      <c r="G5555" t="s">
        <v>1593</v>
      </c>
    </row>
    <row r="5556" spans="1:7" x14ac:dyDescent="0.25">
      <c r="A5556" t="str">
        <f t="shared" si="369"/>
        <v>R30-2</v>
      </c>
      <c r="B5556" t="str">
        <f t="shared" si="370"/>
        <v>GND</v>
      </c>
      <c r="C5556" t="str">
        <f t="shared" si="371"/>
        <v>R30-GND</v>
      </c>
      <c r="D5556" t="str">
        <f t="shared" si="372"/>
        <v>R30-2</v>
      </c>
      <c r="E5556" t="s">
        <v>4769</v>
      </c>
      <c r="F5556">
        <v>2</v>
      </c>
      <c r="G5556" t="s">
        <v>294</v>
      </c>
    </row>
    <row r="5557" spans="1:7" x14ac:dyDescent="0.25">
      <c r="A5557" t="str">
        <f t="shared" si="369"/>
        <v>R31-1</v>
      </c>
      <c r="B5557" t="str">
        <f t="shared" si="370"/>
        <v>1.1V_LPDDR4</v>
      </c>
      <c r="C5557" t="str">
        <f t="shared" si="371"/>
        <v>R31-1.1V_LPDDR4</v>
      </c>
      <c r="D5557" t="str">
        <f t="shared" si="372"/>
        <v>R31-1</v>
      </c>
      <c r="E5557" t="s">
        <v>4770</v>
      </c>
      <c r="F5557">
        <v>1</v>
      </c>
      <c r="G5557" t="s">
        <v>309</v>
      </c>
    </row>
    <row r="5558" spans="1:7" x14ac:dyDescent="0.25">
      <c r="A5558" t="str">
        <f t="shared" si="369"/>
        <v>R31-2</v>
      </c>
      <c r="B5558" t="str">
        <f t="shared" si="370"/>
        <v>LPDDR4A_REFCK_P</v>
      </c>
      <c r="C5558" t="str">
        <f t="shared" si="371"/>
        <v>R31-LPDDR4A_REFCK_P</v>
      </c>
      <c r="D5558" t="str">
        <f t="shared" si="372"/>
        <v>R31-2</v>
      </c>
      <c r="E5558" t="s">
        <v>4770</v>
      </c>
      <c r="F5558">
        <v>2</v>
      </c>
      <c r="G5558" t="s">
        <v>1466</v>
      </c>
    </row>
    <row r="5559" spans="1:7" x14ac:dyDescent="0.25">
      <c r="A5559" t="str">
        <f t="shared" si="369"/>
        <v>R32-1</v>
      </c>
      <c r="B5559" t="str">
        <f t="shared" si="370"/>
        <v>LPDDR4A_REFCK_P</v>
      </c>
      <c r="C5559" t="str">
        <f t="shared" si="371"/>
        <v>R32-LPDDR4A_REFCK_P</v>
      </c>
      <c r="D5559" t="str">
        <f t="shared" si="372"/>
        <v>R32-1</v>
      </c>
      <c r="E5559" t="s">
        <v>4771</v>
      </c>
      <c r="F5559">
        <v>1</v>
      </c>
      <c r="G5559" t="s">
        <v>1466</v>
      </c>
    </row>
    <row r="5560" spans="1:7" x14ac:dyDescent="0.25">
      <c r="A5560" t="str">
        <f t="shared" si="369"/>
        <v>R32-2</v>
      </c>
      <c r="B5560" t="str">
        <f t="shared" si="370"/>
        <v>LPDDR4A_REFCK_N</v>
      </c>
      <c r="C5560" t="str">
        <f t="shared" si="371"/>
        <v>R32-LPDDR4A_REFCK_N</v>
      </c>
      <c r="D5560" t="str">
        <f t="shared" si="372"/>
        <v>R32-2</v>
      </c>
      <c r="E5560" t="s">
        <v>4771</v>
      </c>
      <c r="F5560">
        <v>2</v>
      </c>
      <c r="G5560" t="s">
        <v>1464</v>
      </c>
    </row>
    <row r="5561" spans="1:7" x14ac:dyDescent="0.25">
      <c r="A5561" t="str">
        <f t="shared" si="369"/>
        <v>R33-1</v>
      </c>
      <c r="B5561" t="str">
        <f t="shared" si="370"/>
        <v>PCIE_RSTb</v>
      </c>
      <c r="C5561" t="str">
        <f t="shared" si="371"/>
        <v>R33-PCIE_RSTb</v>
      </c>
      <c r="D5561" t="str">
        <f t="shared" si="372"/>
        <v>R33-1</v>
      </c>
      <c r="E5561" t="s">
        <v>4772</v>
      </c>
      <c r="F5561">
        <v>1</v>
      </c>
      <c r="G5561" t="s">
        <v>1940</v>
      </c>
    </row>
    <row r="5562" spans="1:7" x14ac:dyDescent="0.25">
      <c r="A5562" t="str">
        <f t="shared" si="369"/>
        <v>R33-2</v>
      </c>
      <c r="B5562" t="str">
        <f t="shared" si="370"/>
        <v>PCIE_RSTb_R</v>
      </c>
      <c r="C5562" t="str">
        <f t="shared" si="371"/>
        <v>R33-PCIE_RSTb_R</v>
      </c>
      <c r="D5562" t="str">
        <f t="shared" si="372"/>
        <v>R33-2</v>
      </c>
      <c r="E5562" t="s">
        <v>4772</v>
      </c>
      <c r="F5562">
        <v>2</v>
      </c>
      <c r="G5562" t="s">
        <v>314</v>
      </c>
    </row>
    <row r="5563" spans="1:7" x14ac:dyDescent="0.25">
      <c r="A5563" t="str">
        <f t="shared" si="369"/>
        <v>R34-1</v>
      </c>
      <c r="B5563" t="str">
        <f t="shared" si="370"/>
        <v>NetR34_1</v>
      </c>
      <c r="C5563" t="str">
        <f t="shared" si="371"/>
        <v>R34-NetR34_1</v>
      </c>
      <c r="D5563" t="str">
        <f t="shared" si="372"/>
        <v>R34-1</v>
      </c>
      <c r="E5563" t="s">
        <v>4773</v>
      </c>
      <c r="F5563">
        <v>1</v>
      </c>
      <c r="G5563" t="s">
        <v>1862</v>
      </c>
    </row>
    <row r="5564" spans="1:7" x14ac:dyDescent="0.25">
      <c r="A5564" t="str">
        <f t="shared" si="369"/>
        <v>R34-2</v>
      </c>
      <c r="B5564" t="str">
        <f t="shared" si="370"/>
        <v>NetR34_2</v>
      </c>
      <c r="C5564" t="str">
        <f t="shared" si="371"/>
        <v>R34-NetR34_2</v>
      </c>
      <c r="D5564" t="str">
        <f t="shared" si="372"/>
        <v>R34-2</v>
      </c>
      <c r="E5564" t="s">
        <v>4773</v>
      </c>
      <c r="F5564">
        <v>2</v>
      </c>
      <c r="G5564" t="s">
        <v>1863</v>
      </c>
    </row>
    <row r="5565" spans="1:7" x14ac:dyDescent="0.25">
      <c r="A5565" t="str">
        <f t="shared" si="369"/>
        <v>R35-1</v>
      </c>
      <c r="B5565" t="str">
        <f t="shared" si="370"/>
        <v>NetR35_1</v>
      </c>
      <c r="C5565" t="str">
        <f t="shared" si="371"/>
        <v>R35-NetR35_1</v>
      </c>
      <c r="D5565" t="str">
        <f t="shared" si="372"/>
        <v>R35-1</v>
      </c>
      <c r="E5565" t="s">
        <v>4774</v>
      </c>
      <c r="F5565">
        <v>1</v>
      </c>
      <c r="G5565" t="s">
        <v>1868</v>
      </c>
    </row>
    <row r="5566" spans="1:7" x14ac:dyDescent="0.25">
      <c r="A5566" t="str">
        <f t="shared" si="369"/>
        <v>R35-2</v>
      </c>
      <c r="B5566" t="str">
        <f t="shared" si="370"/>
        <v>NetR35_2</v>
      </c>
      <c r="C5566" t="str">
        <f t="shared" si="371"/>
        <v>R35-NetR35_2</v>
      </c>
      <c r="D5566" t="str">
        <f t="shared" si="372"/>
        <v>R35-2</v>
      </c>
      <c r="E5566" t="s">
        <v>4774</v>
      </c>
      <c r="F5566">
        <v>2</v>
      </c>
      <c r="G5566" t="s">
        <v>1869</v>
      </c>
    </row>
    <row r="5567" spans="1:7" x14ac:dyDescent="0.25">
      <c r="A5567" t="str">
        <f t="shared" si="369"/>
        <v>R36-1</v>
      </c>
      <c r="B5567" t="str">
        <f t="shared" si="370"/>
        <v>1.8VD</v>
      </c>
      <c r="C5567" t="str">
        <f t="shared" si="371"/>
        <v>R36-1.8VD</v>
      </c>
      <c r="D5567" t="str">
        <f t="shared" si="372"/>
        <v>R36-1</v>
      </c>
      <c r="E5567" t="s">
        <v>4775</v>
      </c>
      <c r="F5567">
        <v>1</v>
      </c>
      <c r="G5567" t="s">
        <v>320</v>
      </c>
    </row>
    <row r="5568" spans="1:7" x14ac:dyDescent="0.25">
      <c r="A5568" t="str">
        <f t="shared" si="369"/>
        <v>R36-2</v>
      </c>
      <c r="B5568" t="str">
        <f t="shared" si="370"/>
        <v>SD_DETECT</v>
      </c>
      <c r="C5568" t="str">
        <f t="shared" si="371"/>
        <v>R36-SD_DETECT</v>
      </c>
      <c r="D5568" t="str">
        <f t="shared" si="372"/>
        <v>R36-2</v>
      </c>
      <c r="E5568" t="s">
        <v>4775</v>
      </c>
      <c r="F5568">
        <v>2</v>
      </c>
      <c r="G5568" t="s">
        <v>1991</v>
      </c>
    </row>
    <row r="5569" spans="1:7" x14ac:dyDescent="0.25">
      <c r="A5569" t="str">
        <f t="shared" si="369"/>
        <v>R37-1</v>
      </c>
      <c r="B5569" t="str">
        <f t="shared" si="370"/>
        <v>NetR37_1</v>
      </c>
      <c r="C5569" t="str">
        <f t="shared" si="371"/>
        <v>R37-NetR37_1</v>
      </c>
      <c r="D5569" t="str">
        <f t="shared" si="372"/>
        <v>R37-1</v>
      </c>
      <c r="E5569" t="s">
        <v>4776</v>
      </c>
      <c r="F5569">
        <v>1</v>
      </c>
      <c r="G5569" t="s">
        <v>1870</v>
      </c>
    </row>
    <row r="5570" spans="1:7" x14ac:dyDescent="0.25">
      <c r="A5570" t="str">
        <f t="shared" si="369"/>
        <v>R37-2</v>
      </c>
      <c r="B5570" t="str">
        <f t="shared" si="370"/>
        <v>NetR37_2</v>
      </c>
      <c r="C5570" t="str">
        <f t="shared" si="371"/>
        <v>R37-NetR37_2</v>
      </c>
      <c r="D5570" t="str">
        <f t="shared" si="372"/>
        <v>R37-2</v>
      </c>
      <c r="E5570" t="s">
        <v>4776</v>
      </c>
      <c r="F5570">
        <v>2</v>
      </c>
      <c r="G5570" t="s">
        <v>1871</v>
      </c>
    </row>
    <row r="5571" spans="1:7" x14ac:dyDescent="0.25">
      <c r="A5571" t="str">
        <f t="shared" si="369"/>
        <v>R38-1</v>
      </c>
      <c r="B5571" t="str">
        <f t="shared" si="370"/>
        <v>NetR38_1</v>
      </c>
      <c r="C5571" t="str">
        <f t="shared" si="371"/>
        <v>R38-NetR38_1</v>
      </c>
      <c r="D5571" t="str">
        <f t="shared" si="372"/>
        <v>R38-1</v>
      </c>
      <c r="E5571" t="s">
        <v>4777</v>
      </c>
      <c r="F5571">
        <v>1</v>
      </c>
      <c r="G5571" t="s">
        <v>1872</v>
      </c>
    </row>
    <row r="5572" spans="1:7" x14ac:dyDescent="0.25">
      <c r="A5572" t="str">
        <f t="shared" si="369"/>
        <v>R38-2</v>
      </c>
      <c r="B5572" t="str">
        <f t="shared" si="370"/>
        <v>NetR37_2</v>
      </c>
      <c r="C5572" t="str">
        <f t="shared" si="371"/>
        <v>R38-NetR37_2</v>
      </c>
      <c r="D5572" t="str">
        <f t="shared" si="372"/>
        <v>R38-2</v>
      </c>
      <c r="E5572" t="s">
        <v>4777</v>
      </c>
      <c r="F5572">
        <v>2</v>
      </c>
      <c r="G5572" t="s">
        <v>1871</v>
      </c>
    </row>
    <row r="5573" spans="1:7" x14ac:dyDescent="0.25">
      <c r="A5573" t="str">
        <f t="shared" si="369"/>
        <v>R39-1</v>
      </c>
      <c r="B5573" t="str">
        <f t="shared" si="370"/>
        <v>NetR37_2</v>
      </c>
      <c r="C5573" t="str">
        <f t="shared" si="371"/>
        <v>R39-NetR37_2</v>
      </c>
      <c r="D5573" t="str">
        <f t="shared" si="372"/>
        <v>R39-1</v>
      </c>
      <c r="E5573" t="s">
        <v>4778</v>
      </c>
      <c r="F5573">
        <v>1</v>
      </c>
      <c r="G5573" t="s">
        <v>1871</v>
      </c>
    </row>
    <row r="5574" spans="1:7" x14ac:dyDescent="0.25">
      <c r="A5574" t="str">
        <f t="shared" ref="A5574:A5637" si="373">$E5574&amp;"-"&amp;$F5574</f>
        <v>R39-2</v>
      </c>
      <c r="B5574" t="str">
        <f t="shared" ref="B5574:B5637" si="374">IF(OR(E5574=$A$2,E5574=$B$2,E5574=$C$2,E5574=$D$2),"--",G5574)</f>
        <v>NetC155_2</v>
      </c>
      <c r="C5574" t="str">
        <f t="shared" ref="C5574:C5637" si="375">$E5574&amp;"-"&amp;$G5574</f>
        <v>R39-NetC155_2</v>
      </c>
      <c r="D5574" t="str">
        <f t="shared" ref="D5574:D5637" si="376">A5574</f>
        <v>R39-2</v>
      </c>
      <c r="E5574" t="s">
        <v>4778</v>
      </c>
      <c r="F5574">
        <v>2</v>
      </c>
      <c r="G5574" t="s">
        <v>1621</v>
      </c>
    </row>
    <row r="5575" spans="1:7" x14ac:dyDescent="0.25">
      <c r="A5575" t="str">
        <f t="shared" si="373"/>
        <v>R40-1</v>
      </c>
      <c r="B5575" t="str">
        <f t="shared" si="374"/>
        <v>LPDDR4A_REFCK_N</v>
      </c>
      <c r="C5575" t="str">
        <f t="shared" si="375"/>
        <v>R40-LPDDR4A_REFCK_N</v>
      </c>
      <c r="D5575" t="str">
        <f t="shared" si="376"/>
        <v>R40-1</v>
      </c>
      <c r="E5575" t="s">
        <v>4779</v>
      </c>
      <c r="F5575">
        <v>1</v>
      </c>
      <c r="G5575" t="s">
        <v>1464</v>
      </c>
    </row>
    <row r="5576" spans="1:7" x14ac:dyDescent="0.25">
      <c r="A5576" t="str">
        <f t="shared" si="373"/>
        <v>R40-2</v>
      </c>
      <c r="B5576" t="str">
        <f t="shared" si="374"/>
        <v>1.1V_LPDDR4</v>
      </c>
      <c r="C5576" t="str">
        <f t="shared" si="375"/>
        <v>R40-1.1V_LPDDR4</v>
      </c>
      <c r="D5576" t="str">
        <f t="shared" si="376"/>
        <v>R40-2</v>
      </c>
      <c r="E5576" t="s">
        <v>4779</v>
      </c>
      <c r="F5576">
        <v>2</v>
      </c>
      <c r="G5576" t="s">
        <v>309</v>
      </c>
    </row>
    <row r="5577" spans="1:7" x14ac:dyDescent="0.25">
      <c r="A5577" t="str">
        <f t="shared" si="373"/>
        <v>R41-1</v>
      </c>
      <c r="B5577" t="str">
        <f t="shared" si="374"/>
        <v>USB_CLKR</v>
      </c>
      <c r="C5577" t="str">
        <f t="shared" si="375"/>
        <v>R41-USB_CLKR</v>
      </c>
      <c r="D5577" t="str">
        <f t="shared" si="376"/>
        <v>R41-1</v>
      </c>
      <c r="E5577" t="s">
        <v>4780</v>
      </c>
      <c r="F5577">
        <v>1</v>
      </c>
      <c r="G5577" t="s">
        <v>2083</v>
      </c>
    </row>
    <row r="5578" spans="1:7" x14ac:dyDescent="0.25">
      <c r="A5578" t="str">
        <f t="shared" si="373"/>
        <v>R41-2</v>
      </c>
      <c r="B5578" t="str">
        <f t="shared" si="374"/>
        <v>USB_CLK</v>
      </c>
      <c r="C5578" t="str">
        <f t="shared" si="375"/>
        <v>R41-USB_CLK</v>
      </c>
      <c r="D5578" t="str">
        <f t="shared" si="376"/>
        <v>R41-2</v>
      </c>
      <c r="E5578" t="s">
        <v>4780</v>
      </c>
      <c r="F5578">
        <v>2</v>
      </c>
      <c r="G5578" t="s">
        <v>2081</v>
      </c>
    </row>
    <row r="5579" spans="1:7" x14ac:dyDescent="0.25">
      <c r="A5579" t="str">
        <f t="shared" si="373"/>
        <v>R42-1</v>
      </c>
      <c r="B5579" t="str">
        <f t="shared" si="374"/>
        <v>5.0V</v>
      </c>
      <c r="C5579" t="str">
        <f t="shared" si="375"/>
        <v>R42-5.0V</v>
      </c>
      <c r="D5579" t="str">
        <f t="shared" si="376"/>
        <v>R42-1</v>
      </c>
      <c r="E5579" t="s">
        <v>4781</v>
      </c>
      <c r="F5579">
        <v>1</v>
      </c>
      <c r="G5579" t="s">
        <v>371</v>
      </c>
    </row>
    <row r="5580" spans="1:7" x14ac:dyDescent="0.25">
      <c r="A5580" t="str">
        <f t="shared" si="373"/>
        <v>R42-2</v>
      </c>
      <c r="B5580" t="str">
        <f t="shared" si="374"/>
        <v>NetR42_2</v>
      </c>
      <c r="C5580" t="str">
        <f t="shared" si="375"/>
        <v>R42-NetR42_2</v>
      </c>
      <c r="D5580" t="str">
        <f t="shared" si="376"/>
        <v>R42-2</v>
      </c>
      <c r="E5580" t="s">
        <v>4781</v>
      </c>
      <c r="F5580">
        <v>2</v>
      </c>
      <c r="G5580" t="s">
        <v>1873</v>
      </c>
    </row>
    <row r="5581" spans="1:7" x14ac:dyDescent="0.25">
      <c r="A5581" t="str">
        <f t="shared" si="373"/>
        <v>R43-1</v>
      </c>
      <c r="B5581" t="str">
        <f t="shared" si="374"/>
        <v>3.3V</v>
      </c>
      <c r="C5581" t="str">
        <f t="shared" si="375"/>
        <v>R43-3.3V</v>
      </c>
      <c r="D5581" t="str">
        <f t="shared" si="376"/>
        <v>R43-1</v>
      </c>
      <c r="E5581" t="s">
        <v>4782</v>
      </c>
      <c r="F5581">
        <v>1</v>
      </c>
      <c r="G5581" t="s">
        <v>358</v>
      </c>
    </row>
    <row r="5582" spans="1:7" x14ac:dyDescent="0.25">
      <c r="A5582" t="str">
        <f t="shared" si="373"/>
        <v>R43-2</v>
      </c>
      <c r="B5582" t="str">
        <f t="shared" si="374"/>
        <v>NetR43_2</v>
      </c>
      <c r="C5582" t="str">
        <f t="shared" si="375"/>
        <v>R43-NetR43_2</v>
      </c>
      <c r="D5582" t="str">
        <f t="shared" si="376"/>
        <v>R43-2</v>
      </c>
      <c r="E5582" t="s">
        <v>4782</v>
      </c>
      <c r="F5582">
        <v>2</v>
      </c>
      <c r="G5582" t="s">
        <v>1874</v>
      </c>
    </row>
    <row r="5583" spans="1:7" x14ac:dyDescent="0.25">
      <c r="A5583" t="str">
        <f t="shared" si="373"/>
        <v>R44-1</v>
      </c>
      <c r="B5583" t="str">
        <f t="shared" si="374"/>
        <v>+12.0V_IN_A</v>
      </c>
      <c r="C5583" t="str">
        <f t="shared" si="375"/>
        <v>R44-+12.0V_IN_A</v>
      </c>
      <c r="D5583" t="str">
        <f t="shared" si="376"/>
        <v>R44-1</v>
      </c>
      <c r="E5583" t="s">
        <v>4783</v>
      </c>
      <c r="F5583">
        <v>1</v>
      </c>
      <c r="G5583" t="s">
        <v>291</v>
      </c>
    </row>
    <row r="5584" spans="1:7" x14ac:dyDescent="0.25">
      <c r="A5584" t="str">
        <f t="shared" si="373"/>
        <v>R44-2</v>
      </c>
      <c r="B5584" t="str">
        <f t="shared" si="374"/>
        <v>NetR44_2</v>
      </c>
      <c r="C5584" t="str">
        <f t="shared" si="375"/>
        <v>R44-NetR44_2</v>
      </c>
      <c r="D5584" t="str">
        <f t="shared" si="376"/>
        <v>R44-2</v>
      </c>
      <c r="E5584" t="s">
        <v>4783</v>
      </c>
      <c r="F5584">
        <v>2</v>
      </c>
      <c r="G5584" t="s">
        <v>1875</v>
      </c>
    </row>
    <row r="5585" spans="1:7" x14ac:dyDescent="0.25">
      <c r="A5585" t="str">
        <f t="shared" si="373"/>
        <v>R45-1</v>
      </c>
      <c r="B5585" t="str">
        <f t="shared" si="374"/>
        <v>NetR45_1</v>
      </c>
      <c r="C5585" t="str">
        <f t="shared" si="375"/>
        <v>R45-NetR45_1</v>
      </c>
      <c r="D5585" t="str">
        <f t="shared" si="376"/>
        <v>R45-1</v>
      </c>
      <c r="E5585" t="s">
        <v>4784</v>
      </c>
      <c r="F5585">
        <v>1</v>
      </c>
      <c r="G5585" t="s">
        <v>1876</v>
      </c>
    </row>
    <row r="5586" spans="1:7" x14ac:dyDescent="0.25">
      <c r="A5586" t="str">
        <f t="shared" si="373"/>
        <v>R45-2</v>
      </c>
      <c r="B5586" t="str">
        <f t="shared" si="374"/>
        <v>NetR44_2</v>
      </c>
      <c r="C5586" t="str">
        <f t="shared" si="375"/>
        <v>R45-NetR44_2</v>
      </c>
      <c r="D5586" t="str">
        <f t="shared" si="376"/>
        <v>R45-2</v>
      </c>
      <c r="E5586" t="s">
        <v>4784</v>
      </c>
      <c r="F5586">
        <v>2</v>
      </c>
      <c r="G5586" t="s">
        <v>1875</v>
      </c>
    </row>
    <row r="5587" spans="1:7" x14ac:dyDescent="0.25">
      <c r="A5587" t="str">
        <f t="shared" si="373"/>
        <v>R46-1</v>
      </c>
      <c r="B5587" t="str">
        <f t="shared" si="374"/>
        <v>+12.0V_IN_A</v>
      </c>
      <c r="C5587" t="str">
        <f t="shared" si="375"/>
        <v>R46-+12.0V_IN_A</v>
      </c>
      <c r="D5587" t="str">
        <f t="shared" si="376"/>
        <v>R46-1</v>
      </c>
      <c r="E5587" t="s">
        <v>4785</v>
      </c>
      <c r="F5587">
        <v>1</v>
      </c>
      <c r="G5587" t="s">
        <v>291</v>
      </c>
    </row>
    <row r="5588" spans="1:7" x14ac:dyDescent="0.25">
      <c r="A5588" t="str">
        <f t="shared" si="373"/>
        <v>R46-2</v>
      </c>
      <c r="B5588" t="str">
        <f t="shared" si="374"/>
        <v>SHDN_n_1</v>
      </c>
      <c r="C5588" t="str">
        <f t="shared" si="375"/>
        <v>R46-SHDN_n_1</v>
      </c>
      <c r="D5588" t="str">
        <f t="shared" si="376"/>
        <v>R46-2</v>
      </c>
      <c r="E5588" t="s">
        <v>4785</v>
      </c>
      <c r="F5588">
        <v>2</v>
      </c>
      <c r="G5588" t="s">
        <v>2070</v>
      </c>
    </row>
    <row r="5589" spans="1:7" x14ac:dyDescent="0.25">
      <c r="A5589" t="str">
        <f t="shared" si="373"/>
        <v>R47-1</v>
      </c>
      <c r="B5589" t="str">
        <f t="shared" si="374"/>
        <v>NetR45_1</v>
      </c>
      <c r="C5589" t="str">
        <f t="shared" si="375"/>
        <v>R47-NetR45_1</v>
      </c>
      <c r="D5589" t="str">
        <f t="shared" si="376"/>
        <v>R47-1</v>
      </c>
      <c r="E5589" t="s">
        <v>4786</v>
      </c>
      <c r="F5589">
        <v>1</v>
      </c>
      <c r="G5589" t="s">
        <v>1876</v>
      </c>
    </row>
    <row r="5590" spans="1:7" x14ac:dyDescent="0.25">
      <c r="A5590" t="str">
        <f t="shared" si="373"/>
        <v>R47-2</v>
      </c>
      <c r="B5590" t="str">
        <f t="shared" si="374"/>
        <v>NetR47_2</v>
      </c>
      <c r="C5590" t="str">
        <f t="shared" si="375"/>
        <v>R47-NetR47_2</v>
      </c>
      <c r="D5590" t="str">
        <f t="shared" si="376"/>
        <v>R47-2</v>
      </c>
      <c r="E5590" t="s">
        <v>4786</v>
      </c>
      <c r="F5590">
        <v>2</v>
      </c>
      <c r="G5590" t="s">
        <v>1878</v>
      </c>
    </row>
    <row r="5591" spans="1:7" x14ac:dyDescent="0.25">
      <c r="A5591" t="str">
        <f t="shared" si="373"/>
        <v>R48-1</v>
      </c>
      <c r="B5591" t="str">
        <f t="shared" si="374"/>
        <v>NetR47_2</v>
      </c>
      <c r="C5591" t="str">
        <f t="shared" si="375"/>
        <v>R48-NetR47_2</v>
      </c>
      <c r="D5591" t="str">
        <f t="shared" si="376"/>
        <v>R48-1</v>
      </c>
      <c r="E5591" t="s">
        <v>4787</v>
      </c>
      <c r="F5591">
        <v>1</v>
      </c>
      <c r="G5591" t="s">
        <v>1878</v>
      </c>
    </row>
    <row r="5592" spans="1:7" x14ac:dyDescent="0.25">
      <c r="A5592" t="str">
        <f t="shared" si="373"/>
        <v>R48-2</v>
      </c>
      <c r="B5592" t="str">
        <f t="shared" si="374"/>
        <v>GND</v>
      </c>
      <c r="C5592" t="str">
        <f t="shared" si="375"/>
        <v>R48-GND</v>
      </c>
      <c r="D5592" t="str">
        <f t="shared" si="376"/>
        <v>R48-2</v>
      </c>
      <c r="E5592" t="s">
        <v>4787</v>
      </c>
      <c r="F5592">
        <v>2</v>
      </c>
      <c r="G5592" t="s">
        <v>294</v>
      </c>
    </row>
    <row r="5593" spans="1:7" x14ac:dyDescent="0.25">
      <c r="A5593" t="str">
        <f t="shared" si="373"/>
        <v>R49-1</v>
      </c>
      <c r="B5593" t="str">
        <f t="shared" si="374"/>
        <v>NetR49_1</v>
      </c>
      <c r="C5593" t="str">
        <f t="shared" si="375"/>
        <v>R49-NetR49_1</v>
      </c>
      <c r="D5593" t="str">
        <f t="shared" si="376"/>
        <v>R49-1</v>
      </c>
      <c r="E5593" t="s">
        <v>4788</v>
      </c>
      <c r="F5593">
        <v>1</v>
      </c>
      <c r="G5593" t="s">
        <v>1879</v>
      </c>
    </row>
    <row r="5594" spans="1:7" x14ac:dyDescent="0.25">
      <c r="A5594" t="str">
        <f t="shared" si="373"/>
        <v>R49-2</v>
      </c>
      <c r="B5594" t="str">
        <f t="shared" si="374"/>
        <v>NetR49_2</v>
      </c>
      <c r="C5594" t="str">
        <f t="shared" si="375"/>
        <v>R49-NetR49_2</v>
      </c>
      <c r="D5594" t="str">
        <f t="shared" si="376"/>
        <v>R49-2</v>
      </c>
      <c r="E5594" t="s">
        <v>4788</v>
      </c>
      <c r="F5594">
        <v>2</v>
      </c>
      <c r="G5594" t="s">
        <v>1880</v>
      </c>
    </row>
    <row r="5595" spans="1:7" x14ac:dyDescent="0.25">
      <c r="A5595" t="str">
        <f t="shared" si="373"/>
        <v>R50-1</v>
      </c>
      <c r="B5595" t="str">
        <f t="shared" si="374"/>
        <v>NetR50_1</v>
      </c>
      <c r="C5595" t="str">
        <f t="shared" si="375"/>
        <v>R50-NetR50_1</v>
      </c>
      <c r="D5595" t="str">
        <f t="shared" si="376"/>
        <v>R50-1</v>
      </c>
      <c r="E5595" t="s">
        <v>4789</v>
      </c>
      <c r="F5595">
        <v>1</v>
      </c>
      <c r="G5595" t="s">
        <v>1881</v>
      </c>
    </row>
    <row r="5596" spans="1:7" x14ac:dyDescent="0.25">
      <c r="A5596" t="str">
        <f t="shared" si="373"/>
        <v>R50-2</v>
      </c>
      <c r="B5596" t="str">
        <f t="shared" si="374"/>
        <v>GND</v>
      </c>
      <c r="C5596" t="str">
        <f t="shared" si="375"/>
        <v>R50-GND</v>
      </c>
      <c r="D5596" t="str">
        <f t="shared" si="376"/>
        <v>R50-2</v>
      </c>
      <c r="E5596" t="s">
        <v>4789</v>
      </c>
      <c r="F5596">
        <v>2</v>
      </c>
      <c r="G5596" t="s">
        <v>294</v>
      </c>
    </row>
    <row r="5597" spans="1:7" x14ac:dyDescent="0.25">
      <c r="A5597" t="str">
        <f t="shared" si="373"/>
        <v>R51-1</v>
      </c>
      <c r="B5597" t="str">
        <f t="shared" si="374"/>
        <v>NetR51_1</v>
      </c>
      <c r="C5597" t="str">
        <f t="shared" si="375"/>
        <v>R51-NetR51_1</v>
      </c>
      <c r="D5597" t="str">
        <f t="shared" si="376"/>
        <v>R51-1</v>
      </c>
      <c r="E5597" t="s">
        <v>4790</v>
      </c>
      <c r="F5597">
        <v>1</v>
      </c>
      <c r="G5597" t="s">
        <v>1882</v>
      </c>
    </row>
    <row r="5598" spans="1:7" x14ac:dyDescent="0.25">
      <c r="A5598" t="str">
        <f t="shared" si="373"/>
        <v>R51-2</v>
      </c>
      <c r="B5598" t="str">
        <f t="shared" si="374"/>
        <v>NetR49_2</v>
      </c>
      <c r="C5598" t="str">
        <f t="shared" si="375"/>
        <v>R51-NetR49_2</v>
      </c>
      <c r="D5598" t="str">
        <f t="shared" si="376"/>
        <v>R51-2</v>
      </c>
      <c r="E5598" t="s">
        <v>4790</v>
      </c>
      <c r="F5598">
        <v>2</v>
      </c>
      <c r="G5598" t="s">
        <v>1880</v>
      </c>
    </row>
    <row r="5599" spans="1:7" x14ac:dyDescent="0.25">
      <c r="A5599" t="str">
        <f t="shared" si="373"/>
        <v>R52-1</v>
      </c>
      <c r="B5599" t="str">
        <f t="shared" si="374"/>
        <v>LPDDR4A_REFCK_N</v>
      </c>
      <c r="C5599" t="str">
        <f t="shared" si="375"/>
        <v>R52-LPDDR4A_REFCK_N</v>
      </c>
      <c r="D5599" t="str">
        <f t="shared" si="376"/>
        <v>R52-1</v>
      </c>
      <c r="E5599" t="s">
        <v>4791</v>
      </c>
      <c r="F5599">
        <v>1</v>
      </c>
      <c r="G5599" t="s">
        <v>1464</v>
      </c>
    </row>
    <row r="5600" spans="1:7" x14ac:dyDescent="0.25">
      <c r="A5600" t="str">
        <f t="shared" si="373"/>
        <v>R52-2</v>
      </c>
      <c r="B5600" t="str">
        <f t="shared" si="374"/>
        <v>GND</v>
      </c>
      <c r="C5600" t="str">
        <f t="shared" si="375"/>
        <v>R52-GND</v>
      </c>
      <c r="D5600" t="str">
        <f t="shared" si="376"/>
        <v>R52-2</v>
      </c>
      <c r="E5600" t="s">
        <v>4791</v>
      </c>
      <c r="F5600">
        <v>2</v>
      </c>
      <c r="G5600" t="s">
        <v>294</v>
      </c>
    </row>
    <row r="5601" spans="1:7" x14ac:dyDescent="0.25">
      <c r="A5601" t="str">
        <f t="shared" si="373"/>
        <v>R53-1</v>
      </c>
      <c r="B5601" t="str">
        <f t="shared" si="374"/>
        <v>NetR49_2</v>
      </c>
      <c r="C5601" t="str">
        <f t="shared" si="375"/>
        <v>R53-NetR49_2</v>
      </c>
      <c r="D5601" t="str">
        <f t="shared" si="376"/>
        <v>R53-1</v>
      </c>
      <c r="E5601" t="s">
        <v>4792</v>
      </c>
      <c r="F5601">
        <v>1</v>
      </c>
      <c r="G5601" t="s">
        <v>1880</v>
      </c>
    </row>
    <row r="5602" spans="1:7" x14ac:dyDescent="0.25">
      <c r="A5602" t="str">
        <f t="shared" si="373"/>
        <v>R53-2</v>
      </c>
      <c r="B5602" t="str">
        <f t="shared" si="374"/>
        <v>NetC157_2</v>
      </c>
      <c r="C5602" t="str">
        <f t="shared" si="375"/>
        <v>R53-NetC157_2</v>
      </c>
      <c r="D5602" t="str">
        <f t="shared" si="376"/>
        <v>R53-2</v>
      </c>
      <c r="E5602" t="s">
        <v>4792</v>
      </c>
      <c r="F5602">
        <v>2</v>
      </c>
      <c r="G5602" t="s">
        <v>1623</v>
      </c>
    </row>
    <row r="5603" spans="1:7" x14ac:dyDescent="0.25">
      <c r="A5603" t="str">
        <f t="shared" si="373"/>
        <v>R54-1</v>
      </c>
      <c r="B5603" t="str">
        <f t="shared" si="374"/>
        <v>+12.0V_IN_B</v>
      </c>
      <c r="C5603" t="str">
        <f t="shared" si="375"/>
        <v>R54-+12.0V_IN_B</v>
      </c>
      <c r="D5603" t="str">
        <f t="shared" si="376"/>
        <v>R54-1</v>
      </c>
      <c r="E5603" t="s">
        <v>4793</v>
      </c>
      <c r="F5603">
        <v>1</v>
      </c>
      <c r="G5603" t="s">
        <v>290</v>
      </c>
    </row>
    <row r="5604" spans="1:7" x14ac:dyDescent="0.25">
      <c r="A5604" t="str">
        <f t="shared" si="373"/>
        <v>R54-2</v>
      </c>
      <c r="B5604" t="str">
        <f t="shared" si="374"/>
        <v>NetR54_2</v>
      </c>
      <c r="C5604" t="str">
        <f t="shared" si="375"/>
        <v>R54-NetR54_2</v>
      </c>
      <c r="D5604" t="str">
        <f t="shared" si="376"/>
        <v>R54-2</v>
      </c>
      <c r="E5604" t="s">
        <v>4793</v>
      </c>
      <c r="F5604">
        <v>2</v>
      </c>
      <c r="G5604" t="s">
        <v>1883</v>
      </c>
    </row>
    <row r="5605" spans="1:7" x14ac:dyDescent="0.25">
      <c r="A5605" t="str">
        <f t="shared" si="373"/>
        <v>R55-1</v>
      </c>
      <c r="B5605" t="str">
        <f t="shared" si="374"/>
        <v>+12.0V_IN_A</v>
      </c>
      <c r="C5605" t="str">
        <f t="shared" si="375"/>
        <v>R55-+12.0V_IN_A</v>
      </c>
      <c r="D5605" t="str">
        <f t="shared" si="376"/>
        <v>R55-1</v>
      </c>
      <c r="E5605" t="s">
        <v>4794</v>
      </c>
      <c r="F5605">
        <v>1</v>
      </c>
      <c r="G5605" t="s">
        <v>291</v>
      </c>
    </row>
    <row r="5606" spans="1:7" x14ac:dyDescent="0.25">
      <c r="A5606" t="str">
        <f t="shared" si="373"/>
        <v>R55-2</v>
      </c>
      <c r="B5606" t="str">
        <f t="shared" si="374"/>
        <v>NetR55_2</v>
      </c>
      <c r="C5606" t="str">
        <f t="shared" si="375"/>
        <v>R55-NetR55_2</v>
      </c>
      <c r="D5606" t="str">
        <f t="shared" si="376"/>
        <v>R55-2</v>
      </c>
      <c r="E5606" t="s">
        <v>4794</v>
      </c>
      <c r="F5606">
        <v>2</v>
      </c>
      <c r="G5606" t="s">
        <v>1884</v>
      </c>
    </row>
    <row r="5607" spans="1:7" x14ac:dyDescent="0.25">
      <c r="A5607" t="str">
        <f t="shared" si="373"/>
        <v>R56-1</v>
      </c>
      <c r="B5607" t="str">
        <f t="shared" si="374"/>
        <v>NetR56_1</v>
      </c>
      <c r="C5607" t="str">
        <f t="shared" si="375"/>
        <v>R56-NetR56_1</v>
      </c>
      <c r="D5607" t="str">
        <f t="shared" si="376"/>
        <v>R56-1</v>
      </c>
      <c r="E5607" t="s">
        <v>4795</v>
      </c>
      <c r="F5607">
        <v>1</v>
      </c>
      <c r="G5607" t="s">
        <v>1885</v>
      </c>
    </row>
    <row r="5608" spans="1:7" x14ac:dyDescent="0.25">
      <c r="A5608" t="str">
        <f t="shared" si="373"/>
        <v>R56-2</v>
      </c>
      <c r="B5608" t="str">
        <f t="shared" si="374"/>
        <v>NetR54_2</v>
      </c>
      <c r="C5608" t="str">
        <f t="shared" si="375"/>
        <v>R56-NetR54_2</v>
      </c>
      <c r="D5608" t="str">
        <f t="shared" si="376"/>
        <v>R56-2</v>
      </c>
      <c r="E5608" t="s">
        <v>4795</v>
      </c>
      <c r="F5608">
        <v>2</v>
      </c>
      <c r="G5608" t="s">
        <v>1883</v>
      </c>
    </row>
    <row r="5609" spans="1:7" x14ac:dyDescent="0.25">
      <c r="A5609" t="str">
        <f t="shared" si="373"/>
        <v>R57-1</v>
      </c>
      <c r="B5609" t="str">
        <f t="shared" si="374"/>
        <v>+12.0V_IN_B</v>
      </c>
      <c r="C5609" t="str">
        <f t="shared" si="375"/>
        <v>R57-+12.0V_IN_B</v>
      </c>
      <c r="D5609" t="str">
        <f t="shared" si="376"/>
        <v>R57-1</v>
      </c>
      <c r="E5609" t="s">
        <v>4796</v>
      </c>
      <c r="F5609">
        <v>1</v>
      </c>
      <c r="G5609" t="s">
        <v>290</v>
      </c>
    </row>
    <row r="5610" spans="1:7" x14ac:dyDescent="0.25">
      <c r="A5610" t="str">
        <f t="shared" si="373"/>
        <v>R57-2</v>
      </c>
      <c r="B5610" t="str">
        <f t="shared" si="374"/>
        <v>SHDN_n_2</v>
      </c>
      <c r="C5610" t="str">
        <f t="shared" si="375"/>
        <v>R57-SHDN_n_2</v>
      </c>
      <c r="D5610" t="str">
        <f t="shared" si="376"/>
        <v>R57-2</v>
      </c>
      <c r="E5610" t="s">
        <v>4796</v>
      </c>
      <c r="F5610">
        <v>2</v>
      </c>
      <c r="G5610" t="s">
        <v>2071</v>
      </c>
    </row>
    <row r="5611" spans="1:7" x14ac:dyDescent="0.25">
      <c r="A5611" t="str">
        <f t="shared" si="373"/>
        <v>R58-1</v>
      </c>
      <c r="B5611" t="str">
        <f t="shared" si="374"/>
        <v>NetR55_2</v>
      </c>
      <c r="C5611" t="str">
        <f t="shared" si="375"/>
        <v>R58-NetR55_2</v>
      </c>
      <c r="D5611" t="str">
        <f t="shared" si="376"/>
        <v>R58-1</v>
      </c>
      <c r="E5611" t="s">
        <v>4797</v>
      </c>
      <c r="F5611">
        <v>1</v>
      </c>
      <c r="G5611" t="s">
        <v>1884</v>
      </c>
    </row>
    <row r="5612" spans="1:7" x14ac:dyDescent="0.25">
      <c r="A5612" t="str">
        <f t="shared" si="373"/>
        <v>R58-2</v>
      </c>
      <c r="B5612" t="str">
        <f t="shared" si="374"/>
        <v>GND</v>
      </c>
      <c r="C5612" t="str">
        <f t="shared" si="375"/>
        <v>R58-GND</v>
      </c>
      <c r="D5612" t="str">
        <f t="shared" si="376"/>
        <v>R58-2</v>
      </c>
      <c r="E5612" t="s">
        <v>4797</v>
      </c>
      <c r="F5612">
        <v>2</v>
      </c>
      <c r="G5612" t="s">
        <v>294</v>
      </c>
    </row>
    <row r="5613" spans="1:7" x14ac:dyDescent="0.25">
      <c r="A5613" t="str">
        <f t="shared" si="373"/>
        <v>R59-1</v>
      </c>
      <c r="B5613" t="str">
        <f t="shared" si="374"/>
        <v>NetR56_1</v>
      </c>
      <c r="C5613" t="str">
        <f t="shared" si="375"/>
        <v>R59-NetR56_1</v>
      </c>
      <c r="D5613" t="str">
        <f t="shared" si="376"/>
        <v>R59-1</v>
      </c>
      <c r="E5613" t="s">
        <v>4798</v>
      </c>
      <c r="F5613">
        <v>1</v>
      </c>
      <c r="G5613" t="s">
        <v>1885</v>
      </c>
    </row>
    <row r="5614" spans="1:7" x14ac:dyDescent="0.25">
      <c r="A5614" t="str">
        <f t="shared" si="373"/>
        <v>R59-2</v>
      </c>
      <c r="B5614" t="str">
        <f t="shared" si="374"/>
        <v>NetR59_2</v>
      </c>
      <c r="C5614" t="str">
        <f t="shared" si="375"/>
        <v>R59-NetR59_2</v>
      </c>
      <c r="D5614" t="str">
        <f t="shared" si="376"/>
        <v>R59-2</v>
      </c>
      <c r="E5614" t="s">
        <v>4798</v>
      </c>
      <c r="F5614">
        <v>2</v>
      </c>
      <c r="G5614" t="s">
        <v>1886</v>
      </c>
    </row>
    <row r="5615" spans="1:7" x14ac:dyDescent="0.25">
      <c r="A5615" t="str">
        <f t="shared" si="373"/>
        <v>R60-1</v>
      </c>
      <c r="B5615" t="str">
        <f t="shared" si="374"/>
        <v>NetR59_2</v>
      </c>
      <c r="C5615" t="str">
        <f t="shared" si="375"/>
        <v>R60-NetR59_2</v>
      </c>
      <c r="D5615" t="str">
        <f t="shared" si="376"/>
        <v>R60-1</v>
      </c>
      <c r="E5615" t="s">
        <v>4799</v>
      </c>
      <c r="F5615">
        <v>1</v>
      </c>
      <c r="G5615" t="s">
        <v>1886</v>
      </c>
    </row>
    <row r="5616" spans="1:7" x14ac:dyDescent="0.25">
      <c r="A5616" t="str">
        <f t="shared" si="373"/>
        <v>R60-2</v>
      </c>
      <c r="B5616" t="str">
        <f t="shared" si="374"/>
        <v>GND</v>
      </c>
      <c r="C5616" t="str">
        <f t="shared" si="375"/>
        <v>R60-GND</v>
      </c>
      <c r="D5616" t="str">
        <f t="shared" si="376"/>
        <v>R60-2</v>
      </c>
      <c r="E5616" t="s">
        <v>4799</v>
      </c>
      <c r="F5616">
        <v>2</v>
      </c>
      <c r="G5616" t="s">
        <v>294</v>
      </c>
    </row>
    <row r="5617" spans="1:7" x14ac:dyDescent="0.25">
      <c r="A5617" t="str">
        <f t="shared" si="373"/>
        <v>R61-1</v>
      </c>
      <c r="B5617" t="str">
        <f t="shared" si="374"/>
        <v>NetC194_1</v>
      </c>
      <c r="C5617" t="str">
        <f t="shared" si="375"/>
        <v>R61-NetC194_1</v>
      </c>
      <c r="D5617" t="str">
        <f t="shared" si="376"/>
        <v>R61-1</v>
      </c>
      <c r="E5617" t="s">
        <v>4800</v>
      </c>
      <c r="F5617">
        <v>1</v>
      </c>
      <c r="G5617" t="s">
        <v>1629</v>
      </c>
    </row>
    <row r="5618" spans="1:7" x14ac:dyDescent="0.25">
      <c r="A5618" t="str">
        <f t="shared" si="373"/>
        <v>R61-2</v>
      </c>
      <c r="B5618" t="str">
        <f t="shared" si="374"/>
        <v>5.0V</v>
      </c>
      <c r="C5618" t="str">
        <f t="shared" si="375"/>
        <v>R61-5.0V</v>
      </c>
      <c r="D5618" t="str">
        <f t="shared" si="376"/>
        <v>R61-2</v>
      </c>
      <c r="E5618" t="s">
        <v>4800</v>
      </c>
      <c r="F5618">
        <v>2</v>
      </c>
      <c r="G5618" t="s">
        <v>371</v>
      </c>
    </row>
    <row r="5619" spans="1:7" x14ac:dyDescent="0.25">
      <c r="A5619" t="str">
        <f t="shared" si="373"/>
        <v>R62-1</v>
      </c>
      <c r="B5619" t="str">
        <f t="shared" si="374"/>
        <v>3.3VAUX</v>
      </c>
      <c r="C5619" t="str">
        <f t="shared" si="375"/>
        <v>R62-3.3VAUX</v>
      </c>
      <c r="D5619" t="str">
        <f t="shared" si="376"/>
        <v>R62-1</v>
      </c>
      <c r="E5619" t="s">
        <v>4801</v>
      </c>
      <c r="F5619">
        <v>1</v>
      </c>
      <c r="G5619" t="s">
        <v>361</v>
      </c>
    </row>
    <row r="5620" spans="1:7" x14ac:dyDescent="0.25">
      <c r="A5620" t="str">
        <f t="shared" si="373"/>
        <v>R62-2</v>
      </c>
      <c r="B5620" t="str">
        <f t="shared" si="374"/>
        <v>SDA_DCDC</v>
      </c>
      <c r="C5620" t="str">
        <f t="shared" si="375"/>
        <v>R62-SDA_DCDC</v>
      </c>
      <c r="D5620" t="str">
        <f t="shared" si="376"/>
        <v>R62-2</v>
      </c>
      <c r="E5620" t="s">
        <v>4801</v>
      </c>
      <c r="F5620">
        <v>2</v>
      </c>
      <c r="G5620" t="s">
        <v>1776</v>
      </c>
    </row>
    <row r="5621" spans="1:7" x14ac:dyDescent="0.25">
      <c r="A5621" t="str">
        <f t="shared" si="373"/>
        <v>R63-1</v>
      </c>
      <c r="B5621" t="str">
        <f t="shared" si="374"/>
        <v>3.3VAUX</v>
      </c>
      <c r="C5621" t="str">
        <f t="shared" si="375"/>
        <v>R63-3.3VAUX</v>
      </c>
      <c r="D5621" t="str">
        <f t="shared" si="376"/>
        <v>R63-1</v>
      </c>
      <c r="E5621" t="s">
        <v>4802</v>
      </c>
      <c r="F5621">
        <v>1</v>
      </c>
      <c r="G5621" t="s">
        <v>361</v>
      </c>
    </row>
    <row r="5622" spans="1:7" x14ac:dyDescent="0.25">
      <c r="A5622" t="str">
        <f t="shared" si="373"/>
        <v>R63-2</v>
      </c>
      <c r="B5622" t="str">
        <f t="shared" si="374"/>
        <v>SCL_DCDC</v>
      </c>
      <c r="C5622" t="str">
        <f t="shared" si="375"/>
        <v>R63-SCL_DCDC</v>
      </c>
      <c r="D5622" t="str">
        <f t="shared" si="376"/>
        <v>R63-2</v>
      </c>
      <c r="E5622" t="s">
        <v>4802</v>
      </c>
      <c r="F5622">
        <v>2</v>
      </c>
      <c r="G5622" t="s">
        <v>1779</v>
      </c>
    </row>
    <row r="5623" spans="1:7" x14ac:dyDescent="0.25">
      <c r="A5623" t="str">
        <f t="shared" si="373"/>
        <v>R64-1</v>
      </c>
      <c r="B5623" t="str">
        <f t="shared" si="374"/>
        <v>PG_GROUP0</v>
      </c>
      <c r="C5623" t="str">
        <f t="shared" si="375"/>
        <v>R64-PG_GROUP0</v>
      </c>
      <c r="D5623" t="str">
        <f t="shared" si="376"/>
        <v>R64-1</v>
      </c>
      <c r="E5623" t="s">
        <v>4803</v>
      </c>
      <c r="F5623">
        <v>1</v>
      </c>
      <c r="G5623" t="s">
        <v>1952</v>
      </c>
    </row>
    <row r="5624" spans="1:7" x14ac:dyDescent="0.25">
      <c r="A5624" t="str">
        <f t="shared" si="373"/>
        <v>R64-2</v>
      </c>
      <c r="B5624" t="str">
        <f t="shared" si="374"/>
        <v>3.3VAUX</v>
      </c>
      <c r="C5624" t="str">
        <f t="shared" si="375"/>
        <v>R64-3.3VAUX</v>
      </c>
      <c r="D5624" t="str">
        <f t="shared" si="376"/>
        <v>R64-2</v>
      </c>
      <c r="E5624" t="s">
        <v>4803</v>
      </c>
      <c r="F5624">
        <v>2</v>
      </c>
      <c r="G5624" t="s">
        <v>361</v>
      </c>
    </row>
    <row r="5625" spans="1:7" x14ac:dyDescent="0.25">
      <c r="A5625" t="str">
        <f t="shared" si="373"/>
        <v>R65-1</v>
      </c>
      <c r="B5625" t="str">
        <f t="shared" si="374"/>
        <v>DCDC_AVDD</v>
      </c>
      <c r="C5625" t="str">
        <f t="shared" si="375"/>
        <v>R65-DCDC_AVDD</v>
      </c>
      <c r="D5625" t="str">
        <f t="shared" si="376"/>
        <v>R65-1</v>
      </c>
      <c r="E5625" t="s">
        <v>4804</v>
      </c>
      <c r="F5625">
        <v>1</v>
      </c>
      <c r="G5625" t="s">
        <v>747</v>
      </c>
    </row>
    <row r="5626" spans="1:7" x14ac:dyDescent="0.25">
      <c r="A5626" t="str">
        <f t="shared" si="373"/>
        <v>R65-2</v>
      </c>
      <c r="B5626" t="str">
        <f t="shared" si="374"/>
        <v>DCDC_VCC</v>
      </c>
      <c r="C5626" t="str">
        <f t="shared" si="375"/>
        <v>R65-DCDC_VCC</v>
      </c>
      <c r="D5626" t="str">
        <f t="shared" si="376"/>
        <v>R65-2</v>
      </c>
      <c r="E5626" t="s">
        <v>4804</v>
      </c>
      <c r="F5626">
        <v>2</v>
      </c>
      <c r="G5626" t="s">
        <v>753</v>
      </c>
    </row>
    <row r="5627" spans="1:7" x14ac:dyDescent="0.25">
      <c r="A5627" t="str">
        <f t="shared" si="373"/>
        <v>R66-1</v>
      </c>
      <c r="B5627" t="str">
        <f t="shared" si="374"/>
        <v>NetR66_1</v>
      </c>
      <c r="C5627" t="str">
        <f t="shared" si="375"/>
        <v>R66-NetR66_1</v>
      </c>
      <c r="D5627" t="str">
        <f t="shared" si="376"/>
        <v>R66-1</v>
      </c>
      <c r="E5627" t="s">
        <v>4805</v>
      </c>
      <c r="F5627">
        <v>1</v>
      </c>
      <c r="G5627" t="s">
        <v>1887</v>
      </c>
    </row>
    <row r="5628" spans="1:7" x14ac:dyDescent="0.25">
      <c r="A5628" t="str">
        <f t="shared" si="373"/>
        <v>R66-2</v>
      </c>
      <c r="B5628" t="str">
        <f t="shared" si="374"/>
        <v>PMIC_SENSE_P</v>
      </c>
      <c r="C5628" t="str">
        <f t="shared" si="375"/>
        <v>R66-PMIC_SENSE_P</v>
      </c>
      <c r="D5628" t="str">
        <f t="shared" si="376"/>
        <v>R66-2</v>
      </c>
      <c r="E5628" t="s">
        <v>4805</v>
      </c>
      <c r="F5628">
        <v>2</v>
      </c>
      <c r="G5628" t="s">
        <v>1999</v>
      </c>
    </row>
    <row r="5629" spans="1:7" x14ac:dyDescent="0.25">
      <c r="A5629" t="str">
        <f t="shared" si="373"/>
        <v>R67-1</v>
      </c>
      <c r="B5629" t="str">
        <f t="shared" si="374"/>
        <v>NetR66_1</v>
      </c>
      <c r="C5629" t="str">
        <f t="shared" si="375"/>
        <v>R67-NetR66_1</v>
      </c>
      <c r="D5629" t="str">
        <f t="shared" si="376"/>
        <v>R67-1</v>
      </c>
      <c r="E5629" t="s">
        <v>4806</v>
      </c>
      <c r="F5629">
        <v>1</v>
      </c>
      <c r="G5629" t="s">
        <v>1887</v>
      </c>
    </row>
    <row r="5630" spans="1:7" x14ac:dyDescent="0.25">
      <c r="A5630" t="str">
        <f t="shared" si="373"/>
        <v>R67-2</v>
      </c>
      <c r="B5630" t="str">
        <f t="shared" si="374"/>
        <v>PMIC_SENSE_N</v>
      </c>
      <c r="C5630" t="str">
        <f t="shared" si="375"/>
        <v>R67-PMIC_SENSE_N</v>
      </c>
      <c r="D5630" t="str">
        <f t="shared" si="376"/>
        <v>R67-2</v>
      </c>
      <c r="E5630" t="s">
        <v>4806</v>
      </c>
      <c r="F5630">
        <v>2</v>
      </c>
      <c r="G5630" t="s">
        <v>1998</v>
      </c>
    </row>
    <row r="5631" spans="1:7" x14ac:dyDescent="0.25">
      <c r="A5631" t="str">
        <f t="shared" si="373"/>
        <v>R68-1</v>
      </c>
      <c r="B5631" t="str">
        <f t="shared" si="374"/>
        <v>NetR68_1</v>
      </c>
      <c r="C5631" t="str">
        <f t="shared" si="375"/>
        <v>R68-NetR68_1</v>
      </c>
      <c r="D5631" t="str">
        <f t="shared" si="376"/>
        <v>R68-1</v>
      </c>
      <c r="E5631" t="s">
        <v>4807</v>
      </c>
      <c r="F5631">
        <v>1</v>
      </c>
      <c r="G5631" t="s">
        <v>1888</v>
      </c>
    </row>
    <row r="5632" spans="1:7" x14ac:dyDescent="0.25">
      <c r="A5632" t="str">
        <f t="shared" si="373"/>
        <v>R68-2</v>
      </c>
      <c r="B5632" t="str">
        <f t="shared" si="374"/>
        <v>NetR68_2</v>
      </c>
      <c r="C5632" t="str">
        <f t="shared" si="375"/>
        <v>R68-NetR68_2</v>
      </c>
      <c r="D5632" t="str">
        <f t="shared" si="376"/>
        <v>R68-2</v>
      </c>
      <c r="E5632" t="s">
        <v>4807</v>
      </c>
      <c r="F5632">
        <v>2</v>
      </c>
      <c r="G5632" t="s">
        <v>1889</v>
      </c>
    </row>
    <row r="5633" spans="1:7" x14ac:dyDescent="0.25">
      <c r="A5633" t="str">
        <f t="shared" si="373"/>
        <v>R69-1</v>
      </c>
      <c r="B5633" t="str">
        <f t="shared" si="374"/>
        <v>NetR69_1</v>
      </c>
      <c r="C5633" t="str">
        <f t="shared" si="375"/>
        <v>R69-NetR69_1</v>
      </c>
      <c r="D5633" t="str">
        <f t="shared" si="376"/>
        <v>R69-1</v>
      </c>
      <c r="E5633" t="s">
        <v>4808</v>
      </c>
      <c r="F5633">
        <v>1</v>
      </c>
      <c r="G5633" t="s">
        <v>1890</v>
      </c>
    </row>
    <row r="5634" spans="1:7" x14ac:dyDescent="0.25">
      <c r="A5634" t="str">
        <f t="shared" si="373"/>
        <v>R69-2</v>
      </c>
      <c r="B5634" t="str">
        <f t="shared" si="374"/>
        <v>NetR69_2</v>
      </c>
      <c r="C5634" t="str">
        <f t="shared" si="375"/>
        <v>R69-NetR69_2</v>
      </c>
      <c r="D5634" t="str">
        <f t="shared" si="376"/>
        <v>R69-2</v>
      </c>
      <c r="E5634" t="s">
        <v>4808</v>
      </c>
      <c r="F5634">
        <v>2</v>
      </c>
      <c r="G5634" t="s">
        <v>1891</v>
      </c>
    </row>
    <row r="5635" spans="1:7" x14ac:dyDescent="0.25">
      <c r="A5635" t="str">
        <f t="shared" si="373"/>
        <v>R70-1</v>
      </c>
      <c r="B5635" t="str">
        <f t="shared" si="374"/>
        <v>3.3VAUX</v>
      </c>
      <c r="C5635" t="str">
        <f t="shared" si="375"/>
        <v>R70-3.3VAUX</v>
      </c>
      <c r="D5635" t="str">
        <f t="shared" si="376"/>
        <v>R70-1</v>
      </c>
      <c r="E5635" t="s">
        <v>4809</v>
      </c>
      <c r="F5635">
        <v>1</v>
      </c>
      <c r="G5635" t="s">
        <v>361</v>
      </c>
    </row>
    <row r="5636" spans="1:7" x14ac:dyDescent="0.25">
      <c r="A5636" t="str">
        <f t="shared" si="373"/>
        <v>R70-2</v>
      </c>
      <c r="B5636" t="str">
        <f t="shared" si="374"/>
        <v>NetC200_1</v>
      </c>
      <c r="C5636" t="str">
        <f t="shared" si="375"/>
        <v>R70-NetC200_1</v>
      </c>
      <c r="D5636" t="str">
        <f t="shared" si="376"/>
        <v>R70-2</v>
      </c>
      <c r="E5636" t="s">
        <v>4809</v>
      </c>
      <c r="F5636">
        <v>2</v>
      </c>
      <c r="G5636" t="s">
        <v>1635</v>
      </c>
    </row>
    <row r="5637" spans="1:7" x14ac:dyDescent="0.25">
      <c r="A5637" t="str">
        <f t="shared" si="373"/>
        <v>R71-1</v>
      </c>
      <c r="B5637" t="str">
        <f t="shared" si="374"/>
        <v>NetR68_2</v>
      </c>
      <c r="C5637" t="str">
        <f t="shared" si="375"/>
        <v>R71-NetR68_2</v>
      </c>
      <c r="D5637" t="str">
        <f t="shared" si="376"/>
        <v>R71-1</v>
      </c>
      <c r="E5637" t="s">
        <v>4810</v>
      </c>
      <c r="F5637">
        <v>1</v>
      </c>
      <c r="G5637" t="s">
        <v>1889</v>
      </c>
    </row>
    <row r="5638" spans="1:7" x14ac:dyDescent="0.25">
      <c r="A5638" t="str">
        <f t="shared" ref="A5638:A5701" si="377">$E5638&amp;"-"&amp;$F5638</f>
        <v>R71-2</v>
      </c>
      <c r="B5638" t="str">
        <f t="shared" ref="B5638:B5701" si="378">IF(OR(E5638=$A$2,E5638=$B$2,E5638=$C$2,E5638=$D$2),"--",G5638)</f>
        <v>AGND</v>
      </c>
      <c r="C5638" t="str">
        <f t="shared" ref="C5638:C5701" si="379">$E5638&amp;"-"&amp;$G5638</f>
        <v>R71-AGND</v>
      </c>
      <c r="D5638" t="str">
        <f t="shared" ref="D5638:D5701" si="380">A5638</f>
        <v>R71-2</v>
      </c>
      <c r="E5638" t="s">
        <v>4810</v>
      </c>
      <c r="F5638">
        <v>2</v>
      </c>
      <c r="G5638" t="s">
        <v>425</v>
      </c>
    </row>
    <row r="5639" spans="1:7" x14ac:dyDescent="0.25">
      <c r="A5639" t="str">
        <f t="shared" si="377"/>
        <v>R72-1</v>
      </c>
      <c r="B5639" t="str">
        <f t="shared" si="378"/>
        <v>FMC_ADJ</v>
      </c>
      <c r="C5639" t="str">
        <f t="shared" si="379"/>
        <v>R72-FMC_ADJ</v>
      </c>
      <c r="D5639" t="str">
        <f t="shared" si="380"/>
        <v>R72-1</v>
      </c>
      <c r="E5639" t="s">
        <v>4811</v>
      </c>
      <c r="F5639">
        <v>1</v>
      </c>
      <c r="G5639" t="s">
        <v>998</v>
      </c>
    </row>
    <row r="5640" spans="1:7" x14ac:dyDescent="0.25">
      <c r="A5640" t="str">
        <f t="shared" si="377"/>
        <v>R72-2</v>
      </c>
      <c r="B5640" t="str">
        <f t="shared" si="378"/>
        <v>NetC429_2</v>
      </c>
      <c r="C5640" t="str">
        <f t="shared" si="379"/>
        <v>R72-NetC429_2</v>
      </c>
      <c r="D5640" t="str">
        <f t="shared" si="380"/>
        <v>R72-2</v>
      </c>
      <c r="E5640" t="s">
        <v>4811</v>
      </c>
      <c r="F5640">
        <v>2</v>
      </c>
      <c r="G5640" t="s">
        <v>1726</v>
      </c>
    </row>
    <row r="5641" spans="1:7" x14ac:dyDescent="0.25">
      <c r="A5641" t="str">
        <f t="shared" si="377"/>
        <v>R73-1</v>
      </c>
      <c r="B5641" t="str">
        <f t="shared" si="378"/>
        <v>NetR73_1</v>
      </c>
      <c r="C5641" t="str">
        <f t="shared" si="379"/>
        <v>R73-NetR73_1</v>
      </c>
      <c r="D5641" t="str">
        <f t="shared" si="380"/>
        <v>R73-1</v>
      </c>
      <c r="E5641" t="s">
        <v>4812</v>
      </c>
      <c r="F5641">
        <v>1</v>
      </c>
      <c r="G5641" t="s">
        <v>1893</v>
      </c>
    </row>
    <row r="5642" spans="1:7" x14ac:dyDescent="0.25">
      <c r="A5642" t="str">
        <f t="shared" si="377"/>
        <v>R73-2</v>
      </c>
      <c r="B5642" t="str">
        <f t="shared" si="378"/>
        <v>GND</v>
      </c>
      <c r="C5642" t="str">
        <f t="shared" si="379"/>
        <v>R73-GND</v>
      </c>
      <c r="D5642" t="str">
        <f t="shared" si="380"/>
        <v>R73-2</v>
      </c>
      <c r="E5642" t="s">
        <v>4812</v>
      </c>
      <c r="F5642">
        <v>2</v>
      </c>
      <c r="G5642" t="s">
        <v>294</v>
      </c>
    </row>
    <row r="5643" spans="1:7" x14ac:dyDescent="0.25">
      <c r="A5643" t="str">
        <f t="shared" si="377"/>
        <v>R74-1</v>
      </c>
      <c r="B5643" t="str">
        <f t="shared" si="378"/>
        <v>EN_GROUP0</v>
      </c>
      <c r="C5643" t="str">
        <f t="shared" si="379"/>
        <v>R74-EN_GROUP0</v>
      </c>
      <c r="D5643" t="str">
        <f t="shared" si="380"/>
        <v>R74-1</v>
      </c>
      <c r="E5643" t="s">
        <v>4813</v>
      </c>
      <c r="F5643">
        <v>1</v>
      </c>
      <c r="G5643" t="s">
        <v>894</v>
      </c>
    </row>
    <row r="5644" spans="1:7" x14ac:dyDescent="0.25">
      <c r="A5644" t="str">
        <f t="shared" si="377"/>
        <v>R74-2</v>
      </c>
      <c r="B5644" t="str">
        <f t="shared" si="378"/>
        <v>3.3VAUX</v>
      </c>
      <c r="C5644" t="str">
        <f t="shared" si="379"/>
        <v>R74-3.3VAUX</v>
      </c>
      <c r="D5644" t="str">
        <f t="shared" si="380"/>
        <v>R74-2</v>
      </c>
      <c r="E5644" t="s">
        <v>4813</v>
      </c>
      <c r="F5644">
        <v>2</v>
      </c>
      <c r="G5644" t="s">
        <v>361</v>
      </c>
    </row>
    <row r="5645" spans="1:7" x14ac:dyDescent="0.25">
      <c r="A5645" t="str">
        <f t="shared" si="377"/>
        <v>R75-1</v>
      </c>
      <c r="B5645" t="str">
        <f t="shared" si="378"/>
        <v>NetR75_1</v>
      </c>
      <c r="C5645" t="str">
        <f t="shared" si="379"/>
        <v>R75-NetR75_1</v>
      </c>
      <c r="D5645" t="str">
        <f t="shared" si="380"/>
        <v>R75-1</v>
      </c>
      <c r="E5645" t="s">
        <v>4814</v>
      </c>
      <c r="F5645">
        <v>1</v>
      </c>
      <c r="G5645" t="s">
        <v>1895</v>
      </c>
    </row>
    <row r="5646" spans="1:7" x14ac:dyDescent="0.25">
      <c r="A5646" t="str">
        <f t="shared" si="377"/>
        <v>R75-2</v>
      </c>
      <c r="B5646" t="str">
        <f t="shared" si="378"/>
        <v>GND</v>
      </c>
      <c r="C5646" t="str">
        <f t="shared" si="379"/>
        <v>R75-GND</v>
      </c>
      <c r="D5646" t="str">
        <f t="shared" si="380"/>
        <v>R75-2</v>
      </c>
      <c r="E5646" t="s">
        <v>4814</v>
      </c>
      <c r="F5646">
        <v>2</v>
      </c>
      <c r="G5646" t="s">
        <v>294</v>
      </c>
    </row>
    <row r="5647" spans="1:7" x14ac:dyDescent="0.25">
      <c r="A5647" t="str">
        <f t="shared" si="377"/>
        <v>R76-1</v>
      </c>
      <c r="B5647" t="str">
        <f t="shared" si="378"/>
        <v>NetC293_1</v>
      </c>
      <c r="C5647" t="str">
        <f t="shared" si="379"/>
        <v>R76-NetC293_1</v>
      </c>
      <c r="D5647" t="str">
        <f t="shared" si="380"/>
        <v>R76-1</v>
      </c>
      <c r="E5647" t="s">
        <v>4815</v>
      </c>
      <c r="F5647">
        <v>1</v>
      </c>
      <c r="G5647" t="s">
        <v>1695</v>
      </c>
    </row>
    <row r="5648" spans="1:7" x14ac:dyDescent="0.25">
      <c r="A5648" t="str">
        <f t="shared" si="377"/>
        <v>R76-2</v>
      </c>
      <c r="B5648" t="str">
        <f t="shared" si="378"/>
        <v>INTVCC_1</v>
      </c>
      <c r="C5648" t="str">
        <f t="shared" si="379"/>
        <v>R76-INTVCC_1</v>
      </c>
      <c r="D5648" t="str">
        <f t="shared" si="380"/>
        <v>R76-2</v>
      </c>
      <c r="E5648" t="s">
        <v>4815</v>
      </c>
      <c r="F5648">
        <v>2</v>
      </c>
      <c r="G5648" t="s">
        <v>1271</v>
      </c>
    </row>
    <row r="5649" spans="1:7" x14ac:dyDescent="0.25">
      <c r="A5649" t="str">
        <f t="shared" si="377"/>
        <v>R77-1</v>
      </c>
      <c r="B5649" t="str">
        <f t="shared" si="378"/>
        <v>GND</v>
      </c>
      <c r="C5649" t="str">
        <f t="shared" si="379"/>
        <v>R77-GND</v>
      </c>
      <c r="D5649" t="str">
        <f t="shared" si="380"/>
        <v>R77-1</v>
      </c>
      <c r="E5649" t="s">
        <v>4816</v>
      </c>
      <c r="F5649">
        <v>1</v>
      </c>
      <c r="G5649" t="s">
        <v>294</v>
      </c>
    </row>
    <row r="5650" spans="1:7" x14ac:dyDescent="0.25">
      <c r="A5650" t="str">
        <f t="shared" si="377"/>
        <v>R77-2</v>
      </c>
      <c r="B5650" t="str">
        <f t="shared" si="378"/>
        <v>EN_GROUP0</v>
      </c>
      <c r="C5650" t="str">
        <f t="shared" si="379"/>
        <v>R77-EN_GROUP0</v>
      </c>
      <c r="D5650" t="str">
        <f t="shared" si="380"/>
        <v>R77-2</v>
      </c>
      <c r="E5650" t="s">
        <v>4816</v>
      </c>
      <c r="F5650">
        <v>2</v>
      </c>
      <c r="G5650" t="s">
        <v>894</v>
      </c>
    </row>
    <row r="5651" spans="1:7" x14ac:dyDescent="0.25">
      <c r="A5651" t="str">
        <f t="shared" si="377"/>
        <v>R78-1</v>
      </c>
      <c r="B5651" t="str">
        <f t="shared" si="378"/>
        <v>3.3VAUX</v>
      </c>
      <c r="C5651" t="str">
        <f t="shared" si="379"/>
        <v>R78-3.3VAUX</v>
      </c>
      <c r="D5651" t="str">
        <f t="shared" si="380"/>
        <v>R78-1</v>
      </c>
      <c r="E5651" t="s">
        <v>4817</v>
      </c>
      <c r="F5651">
        <v>1</v>
      </c>
      <c r="G5651" t="s">
        <v>361</v>
      </c>
    </row>
    <row r="5652" spans="1:7" x14ac:dyDescent="0.25">
      <c r="A5652" t="str">
        <f t="shared" si="377"/>
        <v>R78-2</v>
      </c>
      <c r="B5652" t="str">
        <f t="shared" si="378"/>
        <v>NetC194_1</v>
      </c>
      <c r="C5652" t="str">
        <f t="shared" si="379"/>
        <v>R78-NetC194_1</v>
      </c>
      <c r="D5652" t="str">
        <f t="shared" si="380"/>
        <v>R78-2</v>
      </c>
      <c r="E5652" t="s">
        <v>4817</v>
      </c>
      <c r="F5652">
        <v>2</v>
      </c>
      <c r="G5652" t="s">
        <v>1629</v>
      </c>
    </row>
    <row r="5653" spans="1:7" x14ac:dyDescent="0.25">
      <c r="A5653" t="str">
        <f t="shared" si="377"/>
        <v>R79-1</v>
      </c>
      <c r="B5653" t="str">
        <f t="shared" si="378"/>
        <v>PG_5V</v>
      </c>
      <c r="C5653" t="str">
        <f t="shared" si="379"/>
        <v>R79-PG_5V</v>
      </c>
      <c r="D5653" t="str">
        <f t="shared" si="380"/>
        <v>R79-1</v>
      </c>
      <c r="E5653" t="s">
        <v>4818</v>
      </c>
      <c r="F5653">
        <v>1</v>
      </c>
      <c r="G5653" t="s">
        <v>1951</v>
      </c>
    </row>
    <row r="5654" spans="1:7" x14ac:dyDescent="0.25">
      <c r="A5654" t="str">
        <f t="shared" si="377"/>
        <v>R79-2</v>
      </c>
      <c r="B5654" t="str">
        <f t="shared" si="378"/>
        <v>3.3VAUX</v>
      </c>
      <c r="C5654" t="str">
        <f t="shared" si="379"/>
        <v>R79-3.3VAUX</v>
      </c>
      <c r="D5654" t="str">
        <f t="shared" si="380"/>
        <v>R79-2</v>
      </c>
      <c r="E5654" t="s">
        <v>4818</v>
      </c>
      <c r="F5654">
        <v>2</v>
      </c>
      <c r="G5654" t="s">
        <v>361</v>
      </c>
    </row>
    <row r="5655" spans="1:7" x14ac:dyDescent="0.25">
      <c r="A5655" t="str">
        <f t="shared" si="377"/>
        <v>R80-1</v>
      </c>
      <c r="B5655" t="str">
        <f t="shared" si="378"/>
        <v>NetR80_1</v>
      </c>
      <c r="C5655" t="str">
        <f t="shared" si="379"/>
        <v>R80-NetR80_1</v>
      </c>
      <c r="D5655" t="str">
        <f t="shared" si="380"/>
        <v>R80-1</v>
      </c>
      <c r="E5655" t="s">
        <v>4819</v>
      </c>
      <c r="F5655">
        <v>1</v>
      </c>
      <c r="G5655" t="s">
        <v>1897</v>
      </c>
    </row>
    <row r="5656" spans="1:7" x14ac:dyDescent="0.25">
      <c r="A5656" t="str">
        <f t="shared" si="377"/>
        <v>R80-2</v>
      </c>
      <c r="B5656" t="str">
        <f t="shared" si="378"/>
        <v>GND</v>
      </c>
      <c r="C5656" t="str">
        <f t="shared" si="379"/>
        <v>R80-GND</v>
      </c>
      <c r="D5656" t="str">
        <f t="shared" si="380"/>
        <v>R80-2</v>
      </c>
      <c r="E5656" t="s">
        <v>4819</v>
      </c>
      <c r="F5656">
        <v>2</v>
      </c>
      <c r="G5656" t="s">
        <v>294</v>
      </c>
    </row>
    <row r="5657" spans="1:7" x14ac:dyDescent="0.25">
      <c r="A5657" t="str">
        <f t="shared" si="377"/>
        <v>R81-1</v>
      </c>
      <c r="B5657" t="str">
        <f t="shared" si="378"/>
        <v>5.0V</v>
      </c>
      <c r="C5657" t="str">
        <f t="shared" si="379"/>
        <v>R81-5.0V</v>
      </c>
      <c r="D5657" t="str">
        <f t="shared" si="380"/>
        <v>R81-1</v>
      </c>
      <c r="E5657" t="s">
        <v>4820</v>
      </c>
      <c r="F5657">
        <v>1</v>
      </c>
      <c r="G5657" t="s">
        <v>371</v>
      </c>
    </row>
    <row r="5658" spans="1:7" x14ac:dyDescent="0.25">
      <c r="A5658" t="str">
        <f t="shared" si="377"/>
        <v>R81-2</v>
      </c>
      <c r="B5658" t="str">
        <f t="shared" si="378"/>
        <v>NetC650_1</v>
      </c>
      <c r="C5658" t="str">
        <f t="shared" si="379"/>
        <v>R81-NetC650_1</v>
      </c>
      <c r="D5658" t="str">
        <f t="shared" si="380"/>
        <v>R81-2</v>
      </c>
      <c r="E5658" t="s">
        <v>4820</v>
      </c>
      <c r="F5658">
        <v>2</v>
      </c>
      <c r="G5658" t="s">
        <v>1766</v>
      </c>
    </row>
    <row r="5659" spans="1:7" x14ac:dyDescent="0.25">
      <c r="A5659" t="str">
        <f t="shared" si="377"/>
        <v>R82-1</v>
      </c>
      <c r="B5659" t="str">
        <f t="shared" si="378"/>
        <v>FPGA_SPI_D2</v>
      </c>
      <c r="C5659" t="str">
        <f t="shared" si="379"/>
        <v>R82-FPGA_SPI_D2</v>
      </c>
      <c r="D5659" t="str">
        <f t="shared" si="380"/>
        <v>R82-1</v>
      </c>
      <c r="E5659" t="s">
        <v>4821</v>
      </c>
      <c r="F5659">
        <v>1</v>
      </c>
      <c r="G5659" t="s">
        <v>1093</v>
      </c>
    </row>
    <row r="5660" spans="1:7" x14ac:dyDescent="0.25">
      <c r="A5660" t="str">
        <f t="shared" si="377"/>
        <v>R82-2</v>
      </c>
      <c r="B5660" t="str">
        <f t="shared" si="378"/>
        <v>1.8VD</v>
      </c>
      <c r="C5660" t="str">
        <f t="shared" si="379"/>
        <v>R82-1.8VD</v>
      </c>
      <c r="D5660" t="str">
        <f t="shared" si="380"/>
        <v>R82-2</v>
      </c>
      <c r="E5660" t="s">
        <v>4821</v>
      </c>
      <c r="F5660">
        <v>2</v>
      </c>
      <c r="G5660" t="s">
        <v>320</v>
      </c>
    </row>
    <row r="5661" spans="1:7" x14ac:dyDescent="0.25">
      <c r="A5661" t="str">
        <f t="shared" si="377"/>
        <v>R83-1</v>
      </c>
      <c r="B5661" t="str">
        <f t="shared" si="378"/>
        <v>NetR83_1</v>
      </c>
      <c r="C5661" t="str">
        <f t="shared" si="379"/>
        <v>R83-NetR83_1</v>
      </c>
      <c r="D5661" t="str">
        <f t="shared" si="380"/>
        <v>R83-1</v>
      </c>
      <c r="E5661" t="s">
        <v>4822</v>
      </c>
      <c r="F5661">
        <v>1</v>
      </c>
      <c r="G5661" t="s">
        <v>1899</v>
      </c>
    </row>
    <row r="5662" spans="1:7" x14ac:dyDescent="0.25">
      <c r="A5662" t="str">
        <f t="shared" si="377"/>
        <v>R83-2</v>
      </c>
      <c r="B5662" t="str">
        <f t="shared" si="378"/>
        <v>GND</v>
      </c>
      <c r="C5662" t="str">
        <f t="shared" si="379"/>
        <v>R83-GND</v>
      </c>
      <c r="D5662" t="str">
        <f t="shared" si="380"/>
        <v>R83-2</v>
      </c>
      <c r="E5662" t="s">
        <v>4822</v>
      </c>
      <c r="F5662">
        <v>2</v>
      </c>
      <c r="G5662" t="s">
        <v>294</v>
      </c>
    </row>
    <row r="5663" spans="1:7" x14ac:dyDescent="0.25">
      <c r="A5663" t="str">
        <f t="shared" si="377"/>
        <v>R84-1</v>
      </c>
      <c r="B5663" t="str">
        <f t="shared" si="378"/>
        <v>NetC429_2</v>
      </c>
      <c r="C5663" t="str">
        <f t="shared" si="379"/>
        <v>R84-NetC429_2</v>
      </c>
      <c r="D5663" t="str">
        <f t="shared" si="380"/>
        <v>R84-1</v>
      </c>
      <c r="E5663" t="s">
        <v>4823</v>
      </c>
      <c r="F5663">
        <v>1</v>
      </c>
      <c r="G5663" t="s">
        <v>1726</v>
      </c>
    </row>
    <row r="5664" spans="1:7" x14ac:dyDescent="0.25">
      <c r="A5664" t="str">
        <f t="shared" si="377"/>
        <v>R84-2</v>
      </c>
      <c r="B5664" t="str">
        <f t="shared" si="378"/>
        <v>NetR84_2</v>
      </c>
      <c r="C5664" t="str">
        <f t="shared" si="379"/>
        <v>R84-NetR84_2</v>
      </c>
      <c r="D5664" t="str">
        <f t="shared" si="380"/>
        <v>R84-2</v>
      </c>
      <c r="E5664" t="s">
        <v>4823</v>
      </c>
      <c r="F5664">
        <v>2</v>
      </c>
      <c r="G5664" t="s">
        <v>1900</v>
      </c>
    </row>
    <row r="5665" spans="1:7" x14ac:dyDescent="0.25">
      <c r="A5665" t="str">
        <f t="shared" si="377"/>
        <v>R85-1</v>
      </c>
      <c r="B5665" t="str">
        <f t="shared" si="378"/>
        <v>3.3VAUX</v>
      </c>
      <c r="C5665" t="str">
        <f t="shared" si="379"/>
        <v>R85-3.3VAUX</v>
      </c>
      <c r="D5665" t="str">
        <f t="shared" si="380"/>
        <v>R85-1</v>
      </c>
      <c r="E5665" t="s">
        <v>4824</v>
      </c>
      <c r="F5665">
        <v>1</v>
      </c>
      <c r="G5665" t="s">
        <v>361</v>
      </c>
    </row>
    <row r="5666" spans="1:7" x14ac:dyDescent="0.25">
      <c r="A5666" t="str">
        <f t="shared" si="377"/>
        <v>R85-2</v>
      </c>
      <c r="B5666" t="str">
        <f t="shared" si="378"/>
        <v>FAULT_0</v>
      </c>
      <c r="C5666" t="str">
        <f t="shared" si="379"/>
        <v>R85-FAULT_0</v>
      </c>
      <c r="D5666" t="str">
        <f t="shared" si="380"/>
        <v>R85-2</v>
      </c>
      <c r="E5666" t="s">
        <v>4824</v>
      </c>
      <c r="F5666">
        <v>2</v>
      </c>
      <c r="G5666" t="s">
        <v>981</v>
      </c>
    </row>
    <row r="5667" spans="1:7" x14ac:dyDescent="0.25">
      <c r="A5667" t="str">
        <f t="shared" si="377"/>
        <v>R86-1</v>
      </c>
      <c r="B5667" t="str">
        <f t="shared" si="378"/>
        <v>NetC261_1</v>
      </c>
      <c r="C5667" t="str">
        <f t="shared" si="379"/>
        <v>R86-NetC261_1</v>
      </c>
      <c r="D5667" t="str">
        <f t="shared" si="380"/>
        <v>R86-1</v>
      </c>
      <c r="E5667" t="s">
        <v>4825</v>
      </c>
      <c r="F5667">
        <v>1</v>
      </c>
      <c r="G5667" t="s">
        <v>1671</v>
      </c>
    </row>
    <row r="5668" spans="1:7" x14ac:dyDescent="0.25">
      <c r="A5668" t="str">
        <f t="shared" si="377"/>
        <v>R86-2</v>
      </c>
      <c r="B5668" t="str">
        <f t="shared" si="378"/>
        <v>INTVCC_1</v>
      </c>
      <c r="C5668" t="str">
        <f t="shared" si="379"/>
        <v>R86-INTVCC_1</v>
      </c>
      <c r="D5668" t="str">
        <f t="shared" si="380"/>
        <v>R86-2</v>
      </c>
      <c r="E5668" t="s">
        <v>4825</v>
      </c>
      <c r="F5668">
        <v>2</v>
      </c>
      <c r="G5668" t="s">
        <v>1271</v>
      </c>
    </row>
    <row r="5669" spans="1:7" x14ac:dyDescent="0.25">
      <c r="A5669" t="str">
        <f t="shared" si="377"/>
        <v>R87-1</v>
      </c>
      <c r="B5669" t="str">
        <f t="shared" si="378"/>
        <v>GND</v>
      </c>
      <c r="C5669" t="str">
        <f t="shared" si="379"/>
        <v>R87-GND</v>
      </c>
      <c r="D5669" t="str">
        <f t="shared" si="380"/>
        <v>R87-1</v>
      </c>
      <c r="E5669" t="s">
        <v>4826</v>
      </c>
      <c r="F5669">
        <v>1</v>
      </c>
      <c r="G5669" t="s">
        <v>294</v>
      </c>
    </row>
    <row r="5670" spans="1:7" x14ac:dyDescent="0.25">
      <c r="A5670" t="str">
        <f t="shared" si="377"/>
        <v>R87-2</v>
      </c>
      <c r="B5670" t="str">
        <f t="shared" si="378"/>
        <v>NetR87_2</v>
      </c>
      <c r="C5670" t="str">
        <f t="shared" si="379"/>
        <v>R87-NetR87_2</v>
      </c>
      <c r="D5670" t="str">
        <f t="shared" si="380"/>
        <v>R87-2</v>
      </c>
      <c r="E5670" t="s">
        <v>4826</v>
      </c>
      <c r="F5670">
        <v>2</v>
      </c>
      <c r="G5670" t="s">
        <v>1902</v>
      </c>
    </row>
    <row r="5671" spans="1:7" x14ac:dyDescent="0.25">
      <c r="A5671" t="str">
        <f t="shared" si="377"/>
        <v>R88-1</v>
      </c>
      <c r="B5671" t="str">
        <f t="shared" si="378"/>
        <v>3.3VAUX</v>
      </c>
      <c r="C5671" t="str">
        <f t="shared" si="379"/>
        <v>R88-3.3VAUX</v>
      </c>
      <c r="D5671" t="str">
        <f t="shared" si="380"/>
        <v>R88-1</v>
      </c>
      <c r="E5671" t="s">
        <v>4827</v>
      </c>
      <c r="F5671">
        <v>1</v>
      </c>
      <c r="G5671" t="s">
        <v>361</v>
      </c>
    </row>
    <row r="5672" spans="1:7" x14ac:dyDescent="0.25">
      <c r="A5672" t="str">
        <f t="shared" si="377"/>
        <v>R88-2</v>
      </c>
      <c r="B5672" t="str">
        <f t="shared" si="378"/>
        <v>NetR88_2</v>
      </c>
      <c r="C5672" t="str">
        <f t="shared" si="379"/>
        <v>R88-NetR88_2</v>
      </c>
      <c r="D5672" t="str">
        <f t="shared" si="380"/>
        <v>R88-2</v>
      </c>
      <c r="E5672" t="s">
        <v>4827</v>
      </c>
      <c r="F5672">
        <v>2</v>
      </c>
      <c r="G5672" t="s">
        <v>1904</v>
      </c>
    </row>
    <row r="5673" spans="1:7" x14ac:dyDescent="0.25">
      <c r="A5673" t="str">
        <f t="shared" si="377"/>
        <v>R89-1</v>
      </c>
      <c r="B5673" t="str">
        <f t="shared" si="378"/>
        <v>NetR89_1</v>
      </c>
      <c r="C5673" t="str">
        <f t="shared" si="379"/>
        <v>R89-NetR89_1</v>
      </c>
      <c r="D5673" t="str">
        <f t="shared" si="380"/>
        <v>R89-1</v>
      </c>
      <c r="E5673" t="s">
        <v>4828</v>
      </c>
      <c r="F5673">
        <v>1</v>
      </c>
      <c r="G5673" t="s">
        <v>1906</v>
      </c>
    </row>
    <row r="5674" spans="1:7" x14ac:dyDescent="0.25">
      <c r="A5674" t="str">
        <f t="shared" si="377"/>
        <v>R89-2</v>
      </c>
      <c r="B5674" t="str">
        <f t="shared" si="378"/>
        <v>GND</v>
      </c>
      <c r="C5674" t="str">
        <f t="shared" si="379"/>
        <v>R89-GND</v>
      </c>
      <c r="D5674" t="str">
        <f t="shared" si="380"/>
        <v>R89-2</v>
      </c>
      <c r="E5674" t="s">
        <v>4828</v>
      </c>
      <c r="F5674">
        <v>2</v>
      </c>
      <c r="G5674" t="s">
        <v>294</v>
      </c>
    </row>
    <row r="5675" spans="1:7" x14ac:dyDescent="0.25">
      <c r="A5675" t="str">
        <f t="shared" si="377"/>
        <v>R90-1</v>
      </c>
      <c r="B5675" t="str">
        <f t="shared" si="378"/>
        <v>3.3VAUX</v>
      </c>
      <c r="C5675" t="str">
        <f t="shared" si="379"/>
        <v>R90-3.3VAUX</v>
      </c>
      <c r="D5675" t="str">
        <f t="shared" si="380"/>
        <v>R90-1</v>
      </c>
      <c r="E5675" t="s">
        <v>4829</v>
      </c>
      <c r="F5675">
        <v>1</v>
      </c>
      <c r="G5675" t="s">
        <v>361</v>
      </c>
    </row>
    <row r="5676" spans="1:7" x14ac:dyDescent="0.25">
      <c r="A5676" t="str">
        <f t="shared" si="377"/>
        <v>R90-2</v>
      </c>
      <c r="B5676" t="str">
        <f t="shared" si="378"/>
        <v>FAULT_1</v>
      </c>
      <c r="C5676" t="str">
        <f t="shared" si="379"/>
        <v>R90-FAULT_1</v>
      </c>
      <c r="D5676" t="str">
        <f t="shared" si="380"/>
        <v>R90-2</v>
      </c>
      <c r="E5676" t="s">
        <v>4829</v>
      </c>
      <c r="F5676">
        <v>2</v>
      </c>
      <c r="G5676" t="s">
        <v>983</v>
      </c>
    </row>
    <row r="5677" spans="1:7" x14ac:dyDescent="0.25">
      <c r="A5677" t="str">
        <f t="shared" si="377"/>
        <v>R91-1</v>
      </c>
      <c r="B5677" t="str">
        <f t="shared" si="378"/>
        <v>GND</v>
      </c>
      <c r="C5677" t="str">
        <f t="shared" si="379"/>
        <v>R91-GND</v>
      </c>
      <c r="D5677" t="str">
        <f t="shared" si="380"/>
        <v>R91-1</v>
      </c>
      <c r="E5677" t="s">
        <v>4830</v>
      </c>
      <c r="F5677">
        <v>1</v>
      </c>
      <c r="G5677" t="s">
        <v>294</v>
      </c>
    </row>
    <row r="5678" spans="1:7" x14ac:dyDescent="0.25">
      <c r="A5678" t="str">
        <f t="shared" si="377"/>
        <v>R91-2</v>
      </c>
      <c r="B5678" t="str">
        <f t="shared" si="378"/>
        <v>NetR91_2</v>
      </c>
      <c r="C5678" t="str">
        <f t="shared" si="379"/>
        <v>R91-NetR91_2</v>
      </c>
      <c r="D5678" t="str">
        <f t="shared" si="380"/>
        <v>R91-2</v>
      </c>
      <c r="E5678" t="s">
        <v>4830</v>
      </c>
      <c r="F5678">
        <v>2</v>
      </c>
      <c r="G5678" t="s">
        <v>1908</v>
      </c>
    </row>
    <row r="5679" spans="1:7" x14ac:dyDescent="0.25">
      <c r="A5679" t="str">
        <f t="shared" si="377"/>
        <v>R92-1</v>
      </c>
      <c r="B5679" t="str">
        <f t="shared" si="378"/>
        <v>NetC607_1</v>
      </c>
      <c r="C5679" t="str">
        <f t="shared" si="379"/>
        <v>R92-NetC607_1</v>
      </c>
      <c r="D5679" t="str">
        <f t="shared" si="380"/>
        <v>R92-1</v>
      </c>
      <c r="E5679" t="s">
        <v>4831</v>
      </c>
      <c r="F5679">
        <v>1</v>
      </c>
      <c r="G5679" t="s">
        <v>1746</v>
      </c>
    </row>
    <row r="5680" spans="1:7" x14ac:dyDescent="0.25">
      <c r="A5680" t="str">
        <f t="shared" si="377"/>
        <v>R92-2</v>
      </c>
      <c r="B5680" t="str">
        <f t="shared" si="378"/>
        <v>INTVCC_2</v>
      </c>
      <c r="C5680" t="str">
        <f t="shared" si="379"/>
        <v>R92-INTVCC_2</v>
      </c>
      <c r="D5680" t="str">
        <f t="shared" si="380"/>
        <v>R92-2</v>
      </c>
      <c r="E5680" t="s">
        <v>4831</v>
      </c>
      <c r="F5680">
        <v>2</v>
      </c>
      <c r="G5680" t="s">
        <v>1274</v>
      </c>
    </row>
    <row r="5681" spans="1:7" x14ac:dyDescent="0.25">
      <c r="A5681" t="str">
        <f t="shared" si="377"/>
        <v>R93-1</v>
      </c>
      <c r="B5681" t="str">
        <f t="shared" si="378"/>
        <v>NetC606_1</v>
      </c>
      <c r="C5681" t="str">
        <f t="shared" si="379"/>
        <v>R93-NetC606_1</v>
      </c>
      <c r="D5681" t="str">
        <f t="shared" si="380"/>
        <v>R93-1</v>
      </c>
      <c r="E5681" t="s">
        <v>4832</v>
      </c>
      <c r="F5681">
        <v>1</v>
      </c>
      <c r="G5681" t="s">
        <v>1745</v>
      </c>
    </row>
    <row r="5682" spans="1:7" x14ac:dyDescent="0.25">
      <c r="A5682" t="str">
        <f t="shared" si="377"/>
        <v>R93-2</v>
      </c>
      <c r="B5682" t="str">
        <f t="shared" si="378"/>
        <v>INTVCC_2</v>
      </c>
      <c r="C5682" t="str">
        <f t="shared" si="379"/>
        <v>R93-INTVCC_2</v>
      </c>
      <c r="D5682" t="str">
        <f t="shared" si="380"/>
        <v>R93-2</v>
      </c>
      <c r="E5682" t="s">
        <v>4832</v>
      </c>
      <c r="F5682">
        <v>2</v>
      </c>
      <c r="G5682" t="s">
        <v>1274</v>
      </c>
    </row>
    <row r="5683" spans="1:7" x14ac:dyDescent="0.25">
      <c r="A5683" t="str">
        <f t="shared" si="377"/>
        <v>R94-1</v>
      </c>
      <c r="B5683" t="str">
        <f t="shared" si="378"/>
        <v>NetC607_1</v>
      </c>
      <c r="C5683" t="str">
        <f t="shared" si="379"/>
        <v>R94-NetC607_1</v>
      </c>
      <c r="D5683" t="str">
        <f t="shared" si="380"/>
        <v>R94-1</v>
      </c>
      <c r="E5683" t="s">
        <v>4833</v>
      </c>
      <c r="F5683">
        <v>1</v>
      </c>
      <c r="G5683" t="s">
        <v>1746</v>
      </c>
    </row>
    <row r="5684" spans="1:7" x14ac:dyDescent="0.25">
      <c r="A5684" t="str">
        <f t="shared" si="377"/>
        <v>R94-2</v>
      </c>
      <c r="B5684" t="str">
        <f t="shared" si="378"/>
        <v>NetC549_1</v>
      </c>
      <c r="C5684" t="str">
        <f t="shared" si="379"/>
        <v>R94-NetC549_1</v>
      </c>
      <c r="D5684" t="str">
        <f t="shared" si="380"/>
        <v>R94-2</v>
      </c>
      <c r="E5684" t="s">
        <v>4833</v>
      </c>
      <c r="F5684">
        <v>2</v>
      </c>
      <c r="G5684" t="s">
        <v>1741</v>
      </c>
    </row>
    <row r="5685" spans="1:7" x14ac:dyDescent="0.25">
      <c r="A5685" t="str">
        <f t="shared" si="377"/>
        <v>R95-1</v>
      </c>
      <c r="B5685" t="str">
        <f t="shared" si="378"/>
        <v>NetC606_1</v>
      </c>
      <c r="C5685" t="str">
        <f t="shared" si="379"/>
        <v>R95-NetC606_1</v>
      </c>
      <c r="D5685" t="str">
        <f t="shared" si="380"/>
        <v>R95-1</v>
      </c>
      <c r="E5685" t="s">
        <v>4834</v>
      </c>
      <c r="F5685">
        <v>1</v>
      </c>
      <c r="G5685" t="s">
        <v>1745</v>
      </c>
    </row>
    <row r="5686" spans="1:7" x14ac:dyDescent="0.25">
      <c r="A5686" t="str">
        <f t="shared" si="377"/>
        <v>R95-2</v>
      </c>
      <c r="B5686" t="str">
        <f t="shared" si="378"/>
        <v>NetC550_1</v>
      </c>
      <c r="C5686" t="str">
        <f t="shared" si="379"/>
        <v>R95-NetC550_1</v>
      </c>
      <c r="D5686" t="str">
        <f t="shared" si="380"/>
        <v>R95-2</v>
      </c>
      <c r="E5686" t="s">
        <v>4834</v>
      </c>
      <c r="F5686">
        <v>2</v>
      </c>
      <c r="G5686" t="s">
        <v>1742</v>
      </c>
    </row>
    <row r="5687" spans="1:7" x14ac:dyDescent="0.25">
      <c r="A5687" t="str">
        <f t="shared" si="377"/>
        <v>R96-1</v>
      </c>
      <c r="B5687" t="str">
        <f t="shared" si="378"/>
        <v>3.3VAUX</v>
      </c>
      <c r="C5687" t="str">
        <f t="shared" si="379"/>
        <v>R96-3.3VAUX</v>
      </c>
      <c r="D5687" t="str">
        <f t="shared" si="380"/>
        <v>R96-1</v>
      </c>
      <c r="E5687" t="s">
        <v>4835</v>
      </c>
      <c r="F5687">
        <v>1</v>
      </c>
      <c r="G5687" t="s">
        <v>361</v>
      </c>
    </row>
    <row r="5688" spans="1:7" x14ac:dyDescent="0.25">
      <c r="A5688" t="str">
        <f t="shared" si="377"/>
        <v>R96-2</v>
      </c>
      <c r="B5688" t="str">
        <f t="shared" si="378"/>
        <v>NetR96_2</v>
      </c>
      <c r="C5688" t="str">
        <f t="shared" si="379"/>
        <v>R96-NetR96_2</v>
      </c>
      <c r="D5688" t="str">
        <f t="shared" si="380"/>
        <v>R96-2</v>
      </c>
      <c r="E5688" t="s">
        <v>4835</v>
      </c>
      <c r="F5688">
        <v>2</v>
      </c>
      <c r="G5688" t="s">
        <v>1910</v>
      </c>
    </row>
    <row r="5689" spans="1:7" x14ac:dyDescent="0.25">
      <c r="A5689" t="str">
        <f t="shared" si="377"/>
        <v>R97-1</v>
      </c>
      <c r="B5689" t="str">
        <f t="shared" si="378"/>
        <v>GND</v>
      </c>
      <c r="C5689" t="str">
        <f t="shared" si="379"/>
        <v>R97-GND</v>
      </c>
      <c r="D5689" t="str">
        <f t="shared" si="380"/>
        <v>R97-1</v>
      </c>
      <c r="E5689" t="s">
        <v>4836</v>
      </c>
      <c r="F5689">
        <v>1</v>
      </c>
      <c r="G5689" t="s">
        <v>294</v>
      </c>
    </row>
    <row r="5690" spans="1:7" x14ac:dyDescent="0.25">
      <c r="A5690" t="str">
        <f t="shared" si="377"/>
        <v>R97-2</v>
      </c>
      <c r="B5690" t="str">
        <f t="shared" si="378"/>
        <v>NetR96_2</v>
      </c>
      <c r="C5690" t="str">
        <f t="shared" si="379"/>
        <v>R97-NetR96_2</v>
      </c>
      <c r="D5690" t="str">
        <f t="shared" si="380"/>
        <v>R97-2</v>
      </c>
      <c r="E5690" t="s">
        <v>4836</v>
      </c>
      <c r="F5690">
        <v>2</v>
      </c>
      <c r="G5690" t="s">
        <v>1910</v>
      </c>
    </row>
    <row r="5691" spans="1:7" x14ac:dyDescent="0.25">
      <c r="A5691" t="str">
        <f t="shared" si="377"/>
        <v>R98-1</v>
      </c>
      <c r="B5691" t="str">
        <f t="shared" si="378"/>
        <v>NetR98_1</v>
      </c>
      <c r="C5691" t="str">
        <f t="shared" si="379"/>
        <v>R98-NetR98_1</v>
      </c>
      <c r="D5691" t="str">
        <f t="shared" si="380"/>
        <v>R98-1</v>
      </c>
      <c r="E5691" t="s">
        <v>4837</v>
      </c>
      <c r="F5691">
        <v>1</v>
      </c>
      <c r="G5691" t="s">
        <v>1911</v>
      </c>
    </row>
    <row r="5692" spans="1:7" x14ac:dyDescent="0.25">
      <c r="A5692" t="str">
        <f t="shared" si="377"/>
        <v>R98-2</v>
      </c>
      <c r="B5692" t="str">
        <f t="shared" si="378"/>
        <v>GND</v>
      </c>
      <c r="C5692" t="str">
        <f t="shared" si="379"/>
        <v>R98-GND</v>
      </c>
      <c r="D5692" t="str">
        <f t="shared" si="380"/>
        <v>R98-2</v>
      </c>
      <c r="E5692" t="s">
        <v>4837</v>
      </c>
      <c r="F5692">
        <v>2</v>
      </c>
      <c r="G5692" t="s">
        <v>294</v>
      </c>
    </row>
    <row r="5693" spans="1:7" x14ac:dyDescent="0.25">
      <c r="A5693" t="str">
        <f t="shared" si="377"/>
        <v>R99-1</v>
      </c>
      <c r="B5693" t="str">
        <f t="shared" si="378"/>
        <v>NetC293_1</v>
      </c>
      <c r="C5693" t="str">
        <f t="shared" si="379"/>
        <v>R99-NetC293_1</v>
      </c>
      <c r="D5693" t="str">
        <f t="shared" si="380"/>
        <v>R99-1</v>
      </c>
      <c r="E5693" t="s">
        <v>4838</v>
      </c>
      <c r="F5693">
        <v>1</v>
      </c>
      <c r="G5693" t="s">
        <v>1695</v>
      </c>
    </row>
    <row r="5694" spans="1:7" x14ac:dyDescent="0.25">
      <c r="A5694" t="str">
        <f t="shared" si="377"/>
        <v>R99-2</v>
      </c>
      <c r="B5694" t="str">
        <f t="shared" si="378"/>
        <v>NetC207_1</v>
      </c>
      <c r="C5694" t="str">
        <f t="shared" si="379"/>
        <v>R99-NetC207_1</v>
      </c>
      <c r="D5694" t="str">
        <f t="shared" si="380"/>
        <v>R99-2</v>
      </c>
      <c r="E5694" t="s">
        <v>4838</v>
      </c>
      <c r="F5694">
        <v>2</v>
      </c>
      <c r="G5694" t="s">
        <v>1641</v>
      </c>
    </row>
    <row r="5695" spans="1:7" x14ac:dyDescent="0.25">
      <c r="A5695" t="str">
        <f t="shared" si="377"/>
        <v>R100-1</v>
      </c>
      <c r="B5695" t="str">
        <f t="shared" si="378"/>
        <v>NetC261_1</v>
      </c>
      <c r="C5695" t="str">
        <f t="shared" si="379"/>
        <v>R100-NetC261_1</v>
      </c>
      <c r="D5695" t="str">
        <f t="shared" si="380"/>
        <v>R100-1</v>
      </c>
      <c r="E5695" t="s">
        <v>4839</v>
      </c>
      <c r="F5695">
        <v>1</v>
      </c>
      <c r="G5695" t="s">
        <v>1671</v>
      </c>
    </row>
    <row r="5696" spans="1:7" x14ac:dyDescent="0.25">
      <c r="A5696" t="str">
        <f t="shared" si="377"/>
        <v>R100-2</v>
      </c>
      <c r="B5696" t="str">
        <f t="shared" si="378"/>
        <v>NetC208_1</v>
      </c>
      <c r="C5696" t="str">
        <f t="shared" si="379"/>
        <v>R100-NetC208_1</v>
      </c>
      <c r="D5696" t="str">
        <f t="shared" si="380"/>
        <v>R100-2</v>
      </c>
      <c r="E5696" t="s">
        <v>4839</v>
      </c>
      <c r="F5696">
        <v>2</v>
      </c>
      <c r="G5696" t="s">
        <v>1643</v>
      </c>
    </row>
    <row r="5697" spans="1:7" x14ac:dyDescent="0.25">
      <c r="A5697" t="str">
        <f t="shared" si="377"/>
        <v>R101-1</v>
      </c>
      <c r="B5697" t="str">
        <f t="shared" si="378"/>
        <v>NetR101_1</v>
      </c>
      <c r="C5697" t="str">
        <f t="shared" si="379"/>
        <v>R101-NetR101_1</v>
      </c>
      <c r="D5697" t="str">
        <f t="shared" si="380"/>
        <v>R101-1</v>
      </c>
      <c r="E5697" t="s">
        <v>4840</v>
      </c>
      <c r="F5697">
        <v>1</v>
      </c>
      <c r="G5697" t="s">
        <v>1806</v>
      </c>
    </row>
    <row r="5698" spans="1:7" x14ac:dyDescent="0.25">
      <c r="A5698" t="str">
        <f t="shared" si="377"/>
        <v>R101-2</v>
      </c>
      <c r="B5698" t="str">
        <f t="shared" si="378"/>
        <v>GND</v>
      </c>
      <c r="C5698" t="str">
        <f t="shared" si="379"/>
        <v>R101-GND</v>
      </c>
      <c r="D5698" t="str">
        <f t="shared" si="380"/>
        <v>R101-2</v>
      </c>
      <c r="E5698" t="s">
        <v>4840</v>
      </c>
      <c r="F5698">
        <v>2</v>
      </c>
      <c r="G5698" t="s">
        <v>294</v>
      </c>
    </row>
    <row r="5699" spans="1:7" x14ac:dyDescent="0.25">
      <c r="A5699" t="str">
        <f t="shared" si="377"/>
        <v>R102-1</v>
      </c>
      <c r="B5699" t="str">
        <f t="shared" si="378"/>
        <v>NetR102_1</v>
      </c>
      <c r="C5699" t="str">
        <f t="shared" si="379"/>
        <v>R102-NetR102_1</v>
      </c>
      <c r="D5699" t="str">
        <f t="shared" si="380"/>
        <v>R102-1</v>
      </c>
      <c r="E5699" t="s">
        <v>4841</v>
      </c>
      <c r="F5699">
        <v>1</v>
      </c>
      <c r="G5699" t="s">
        <v>1807</v>
      </c>
    </row>
    <row r="5700" spans="1:7" x14ac:dyDescent="0.25">
      <c r="A5700" t="str">
        <f t="shared" si="377"/>
        <v>R102-2</v>
      </c>
      <c r="B5700" t="str">
        <f t="shared" si="378"/>
        <v>GND</v>
      </c>
      <c r="C5700" t="str">
        <f t="shared" si="379"/>
        <v>R102-GND</v>
      </c>
      <c r="D5700" t="str">
        <f t="shared" si="380"/>
        <v>R102-2</v>
      </c>
      <c r="E5700" t="s">
        <v>4841</v>
      </c>
      <c r="F5700">
        <v>2</v>
      </c>
      <c r="G5700" t="s">
        <v>294</v>
      </c>
    </row>
    <row r="5701" spans="1:7" x14ac:dyDescent="0.25">
      <c r="A5701" t="str">
        <f t="shared" si="377"/>
        <v>R103-1</v>
      </c>
      <c r="B5701" t="str">
        <f t="shared" si="378"/>
        <v>NetR103_1</v>
      </c>
      <c r="C5701" t="str">
        <f t="shared" si="379"/>
        <v>R103-NetR103_1</v>
      </c>
      <c r="D5701" t="str">
        <f t="shared" si="380"/>
        <v>R103-1</v>
      </c>
      <c r="E5701" t="s">
        <v>4842</v>
      </c>
      <c r="F5701">
        <v>1</v>
      </c>
      <c r="G5701" t="s">
        <v>1809</v>
      </c>
    </row>
    <row r="5702" spans="1:7" x14ac:dyDescent="0.25">
      <c r="A5702" t="str">
        <f t="shared" ref="A5702:A5765" si="381">$E5702&amp;"-"&amp;$F5702</f>
        <v>R103-2</v>
      </c>
      <c r="B5702" t="str">
        <f t="shared" ref="B5702:B5765" si="382">IF(OR(E5702=$A$2,E5702=$B$2,E5702=$C$2,E5702=$D$2),"--",G5702)</f>
        <v>GND</v>
      </c>
      <c r="C5702" t="str">
        <f t="shared" ref="C5702:C5765" si="383">$E5702&amp;"-"&amp;$G5702</f>
        <v>R103-GND</v>
      </c>
      <c r="D5702" t="str">
        <f t="shared" ref="D5702:D5765" si="384">A5702</f>
        <v>R103-2</v>
      </c>
      <c r="E5702" t="s">
        <v>4842</v>
      </c>
      <c r="F5702">
        <v>2</v>
      </c>
      <c r="G5702" t="s">
        <v>294</v>
      </c>
    </row>
    <row r="5703" spans="1:7" x14ac:dyDescent="0.25">
      <c r="A5703" t="str">
        <f t="shared" si="381"/>
        <v>R104-1</v>
      </c>
      <c r="B5703" t="str">
        <f t="shared" si="382"/>
        <v>NetR104_1</v>
      </c>
      <c r="C5703" t="str">
        <f t="shared" si="383"/>
        <v>R104-NetR104_1</v>
      </c>
      <c r="D5703" t="str">
        <f t="shared" si="384"/>
        <v>R104-1</v>
      </c>
      <c r="E5703" t="s">
        <v>4843</v>
      </c>
      <c r="F5703">
        <v>1</v>
      </c>
      <c r="G5703" t="s">
        <v>1811</v>
      </c>
    </row>
    <row r="5704" spans="1:7" x14ac:dyDescent="0.25">
      <c r="A5704" t="str">
        <f t="shared" si="381"/>
        <v>R104-2</v>
      </c>
      <c r="B5704" t="str">
        <f t="shared" si="382"/>
        <v>GND</v>
      </c>
      <c r="C5704" t="str">
        <f t="shared" si="383"/>
        <v>R104-GND</v>
      </c>
      <c r="D5704" t="str">
        <f t="shared" si="384"/>
        <v>R104-2</v>
      </c>
      <c r="E5704" t="s">
        <v>4843</v>
      </c>
      <c r="F5704">
        <v>2</v>
      </c>
      <c r="G5704" t="s">
        <v>294</v>
      </c>
    </row>
    <row r="5705" spans="1:7" x14ac:dyDescent="0.25">
      <c r="A5705" t="str">
        <f t="shared" si="381"/>
        <v>R105-1</v>
      </c>
      <c r="B5705" t="str">
        <f t="shared" si="382"/>
        <v>NetJ8_4</v>
      </c>
      <c r="C5705" t="str">
        <f t="shared" si="383"/>
        <v>R105-NetJ8_4</v>
      </c>
      <c r="D5705" t="str">
        <f t="shared" si="384"/>
        <v>R105-1</v>
      </c>
      <c r="E5705" t="s">
        <v>4844</v>
      </c>
      <c r="F5705">
        <v>1</v>
      </c>
      <c r="G5705" t="s">
        <v>1774</v>
      </c>
    </row>
    <row r="5706" spans="1:7" x14ac:dyDescent="0.25">
      <c r="A5706" t="str">
        <f t="shared" si="381"/>
        <v>R105-2</v>
      </c>
      <c r="B5706" t="str">
        <f t="shared" si="382"/>
        <v>3.3VAUX</v>
      </c>
      <c r="C5706" t="str">
        <f t="shared" si="383"/>
        <v>R105-3.3VAUX</v>
      </c>
      <c r="D5706" t="str">
        <f t="shared" si="384"/>
        <v>R105-2</v>
      </c>
      <c r="E5706" t="s">
        <v>4844</v>
      </c>
      <c r="F5706">
        <v>2</v>
      </c>
      <c r="G5706" t="s">
        <v>361</v>
      </c>
    </row>
    <row r="5707" spans="1:7" x14ac:dyDescent="0.25">
      <c r="A5707" t="str">
        <f t="shared" si="381"/>
        <v>R106-1</v>
      </c>
      <c r="B5707" t="str">
        <f t="shared" si="382"/>
        <v>PWR_SDA</v>
      </c>
      <c r="C5707" t="str">
        <f t="shared" si="383"/>
        <v>R106-PWR_SDA</v>
      </c>
      <c r="D5707" t="str">
        <f t="shared" si="384"/>
        <v>R106-1</v>
      </c>
      <c r="E5707" t="s">
        <v>4845</v>
      </c>
      <c r="F5707">
        <v>1</v>
      </c>
      <c r="G5707" t="s">
        <v>2009</v>
      </c>
    </row>
    <row r="5708" spans="1:7" x14ac:dyDescent="0.25">
      <c r="A5708" t="str">
        <f t="shared" si="381"/>
        <v>R106-2</v>
      </c>
      <c r="B5708" t="str">
        <f t="shared" si="382"/>
        <v>1.8VD</v>
      </c>
      <c r="C5708" t="str">
        <f t="shared" si="383"/>
        <v>R106-1.8VD</v>
      </c>
      <c r="D5708" t="str">
        <f t="shared" si="384"/>
        <v>R106-2</v>
      </c>
      <c r="E5708" t="s">
        <v>4845</v>
      </c>
      <c r="F5708">
        <v>2</v>
      </c>
      <c r="G5708" t="s">
        <v>320</v>
      </c>
    </row>
    <row r="5709" spans="1:7" x14ac:dyDescent="0.25">
      <c r="A5709" t="str">
        <f t="shared" si="381"/>
        <v>R107-1</v>
      </c>
      <c r="B5709" t="str">
        <f t="shared" si="382"/>
        <v>PWR_SCL</v>
      </c>
      <c r="C5709" t="str">
        <f t="shared" si="383"/>
        <v>R107-PWR_SCL</v>
      </c>
      <c r="D5709" t="str">
        <f t="shared" si="384"/>
        <v>R107-1</v>
      </c>
      <c r="E5709" t="s">
        <v>4846</v>
      </c>
      <c r="F5709">
        <v>1</v>
      </c>
      <c r="G5709" t="s">
        <v>2008</v>
      </c>
    </row>
    <row r="5710" spans="1:7" x14ac:dyDescent="0.25">
      <c r="A5710" t="str">
        <f t="shared" si="381"/>
        <v>R107-2</v>
      </c>
      <c r="B5710" t="str">
        <f t="shared" si="382"/>
        <v>1.8VD</v>
      </c>
      <c r="C5710" t="str">
        <f t="shared" si="383"/>
        <v>R107-1.8VD</v>
      </c>
      <c r="D5710" t="str">
        <f t="shared" si="384"/>
        <v>R107-2</v>
      </c>
      <c r="E5710" t="s">
        <v>4846</v>
      </c>
      <c r="F5710">
        <v>2</v>
      </c>
      <c r="G5710" t="s">
        <v>320</v>
      </c>
    </row>
    <row r="5711" spans="1:7" x14ac:dyDescent="0.25">
      <c r="A5711" t="str">
        <f t="shared" si="381"/>
        <v>R108-1</v>
      </c>
      <c r="B5711" t="str">
        <f t="shared" si="382"/>
        <v>NetJ9_4</v>
      </c>
      <c r="C5711" t="str">
        <f t="shared" si="383"/>
        <v>R108-NetJ9_4</v>
      </c>
      <c r="D5711" t="str">
        <f t="shared" si="384"/>
        <v>R108-1</v>
      </c>
      <c r="E5711" t="s">
        <v>4847</v>
      </c>
      <c r="F5711">
        <v>1</v>
      </c>
      <c r="G5711" t="s">
        <v>1781</v>
      </c>
    </row>
    <row r="5712" spans="1:7" x14ac:dyDescent="0.25">
      <c r="A5712" t="str">
        <f t="shared" si="381"/>
        <v>R108-2</v>
      </c>
      <c r="B5712" t="str">
        <f t="shared" si="382"/>
        <v>3.3VAUX</v>
      </c>
      <c r="C5712" t="str">
        <f t="shared" si="383"/>
        <v>R108-3.3VAUX</v>
      </c>
      <c r="D5712" t="str">
        <f t="shared" si="384"/>
        <v>R108-2</v>
      </c>
      <c r="E5712" t="s">
        <v>4847</v>
      </c>
      <c r="F5712">
        <v>2</v>
      </c>
      <c r="G5712" t="s">
        <v>361</v>
      </c>
    </row>
    <row r="5713" spans="1:7" x14ac:dyDescent="0.25">
      <c r="A5713" t="str">
        <f t="shared" si="381"/>
        <v>R109-1</v>
      </c>
      <c r="B5713" t="str">
        <f t="shared" si="382"/>
        <v>I2C0_SDA</v>
      </c>
      <c r="C5713" t="str">
        <f t="shared" si="383"/>
        <v>R109-I2C0_SDA</v>
      </c>
      <c r="D5713" t="str">
        <f t="shared" si="384"/>
        <v>R109-1</v>
      </c>
      <c r="E5713" t="s">
        <v>4848</v>
      </c>
      <c r="F5713">
        <v>1</v>
      </c>
      <c r="G5713" t="s">
        <v>1253</v>
      </c>
    </row>
    <row r="5714" spans="1:7" x14ac:dyDescent="0.25">
      <c r="A5714" t="str">
        <f t="shared" si="381"/>
        <v>R109-2</v>
      </c>
      <c r="B5714" t="str">
        <f t="shared" si="382"/>
        <v>1.8V</v>
      </c>
      <c r="C5714" t="str">
        <f t="shared" si="383"/>
        <v>R109-1.8V</v>
      </c>
      <c r="D5714" t="str">
        <f t="shared" si="384"/>
        <v>R109-2</v>
      </c>
      <c r="E5714" t="s">
        <v>4848</v>
      </c>
      <c r="F5714">
        <v>2</v>
      </c>
      <c r="G5714" t="s">
        <v>317</v>
      </c>
    </row>
    <row r="5715" spans="1:7" x14ac:dyDescent="0.25">
      <c r="A5715" t="str">
        <f t="shared" si="381"/>
        <v>R110-1</v>
      </c>
      <c r="B5715" t="str">
        <f t="shared" si="382"/>
        <v>I2C0_SCL</v>
      </c>
      <c r="C5715" t="str">
        <f t="shared" si="383"/>
        <v>R110-I2C0_SCL</v>
      </c>
      <c r="D5715" t="str">
        <f t="shared" si="384"/>
        <v>R110-1</v>
      </c>
      <c r="E5715" t="s">
        <v>4849</v>
      </c>
      <c r="F5715">
        <v>1</v>
      </c>
      <c r="G5715" t="s">
        <v>1250</v>
      </c>
    </row>
    <row r="5716" spans="1:7" x14ac:dyDescent="0.25">
      <c r="A5716" t="str">
        <f t="shared" si="381"/>
        <v>R110-2</v>
      </c>
      <c r="B5716" t="str">
        <f t="shared" si="382"/>
        <v>1.8V</v>
      </c>
      <c r="C5716" t="str">
        <f t="shared" si="383"/>
        <v>R110-1.8V</v>
      </c>
      <c r="D5716" t="str">
        <f t="shared" si="384"/>
        <v>R110-2</v>
      </c>
      <c r="E5716" t="s">
        <v>4849</v>
      </c>
      <c r="F5716">
        <v>2</v>
      </c>
      <c r="G5716" t="s">
        <v>317</v>
      </c>
    </row>
    <row r="5717" spans="1:7" x14ac:dyDescent="0.25">
      <c r="A5717" t="str">
        <f t="shared" si="381"/>
        <v>R111-1</v>
      </c>
      <c r="B5717" t="str">
        <f t="shared" si="382"/>
        <v>NetJ10_4</v>
      </c>
      <c r="C5717" t="str">
        <f t="shared" si="383"/>
        <v>R111-NetJ10_4</v>
      </c>
      <c r="D5717" t="str">
        <f t="shared" si="384"/>
        <v>R111-1</v>
      </c>
      <c r="E5717" t="s">
        <v>4850</v>
      </c>
      <c r="F5717">
        <v>1</v>
      </c>
      <c r="G5717" t="s">
        <v>1786</v>
      </c>
    </row>
    <row r="5718" spans="1:7" x14ac:dyDescent="0.25">
      <c r="A5718" t="str">
        <f t="shared" si="381"/>
        <v>R111-2</v>
      </c>
      <c r="B5718" t="str">
        <f t="shared" si="382"/>
        <v>3.3V</v>
      </c>
      <c r="C5718" t="str">
        <f t="shared" si="383"/>
        <v>R111-3.3V</v>
      </c>
      <c r="D5718" t="str">
        <f t="shared" si="384"/>
        <v>R111-2</v>
      </c>
      <c r="E5718" t="s">
        <v>4850</v>
      </c>
      <c r="F5718">
        <v>2</v>
      </c>
      <c r="G5718" t="s">
        <v>358</v>
      </c>
    </row>
    <row r="5719" spans="1:7" x14ac:dyDescent="0.25">
      <c r="A5719" t="str">
        <f t="shared" si="381"/>
        <v>R112-1</v>
      </c>
      <c r="B5719" t="str">
        <f t="shared" si="382"/>
        <v>3.3VAUX</v>
      </c>
      <c r="C5719" t="str">
        <f t="shared" si="383"/>
        <v>R112-3.3VAUX</v>
      </c>
      <c r="D5719" t="str">
        <f t="shared" si="384"/>
        <v>R112-1</v>
      </c>
      <c r="E5719" t="s">
        <v>4851</v>
      </c>
      <c r="F5719">
        <v>1</v>
      </c>
      <c r="G5719" t="s">
        <v>361</v>
      </c>
    </row>
    <row r="5720" spans="1:7" x14ac:dyDescent="0.25">
      <c r="A5720" t="str">
        <f t="shared" si="381"/>
        <v>R112-2</v>
      </c>
      <c r="B5720" t="str">
        <f t="shared" si="382"/>
        <v>NetC262_1</v>
      </c>
      <c r="C5720" t="str">
        <f t="shared" si="383"/>
        <v>R112-NetC262_1</v>
      </c>
      <c r="D5720" t="str">
        <f t="shared" si="384"/>
        <v>R112-2</v>
      </c>
      <c r="E5720" t="s">
        <v>4851</v>
      </c>
      <c r="F5720">
        <v>2</v>
      </c>
      <c r="G5720" t="s">
        <v>1673</v>
      </c>
    </row>
    <row r="5721" spans="1:7" x14ac:dyDescent="0.25">
      <c r="A5721" t="str">
        <f t="shared" si="381"/>
        <v>R113-1</v>
      </c>
      <c r="B5721" t="str">
        <f t="shared" si="382"/>
        <v>PG_GROUP2</v>
      </c>
      <c r="C5721" t="str">
        <f t="shared" si="383"/>
        <v>R113-PG_GROUP2</v>
      </c>
      <c r="D5721" t="str">
        <f t="shared" si="384"/>
        <v>R113-1</v>
      </c>
      <c r="E5721" t="s">
        <v>4852</v>
      </c>
      <c r="F5721">
        <v>1</v>
      </c>
      <c r="G5721" t="s">
        <v>1955</v>
      </c>
    </row>
    <row r="5722" spans="1:7" x14ac:dyDescent="0.25">
      <c r="A5722" t="str">
        <f t="shared" si="381"/>
        <v>R113-2</v>
      </c>
      <c r="B5722" t="str">
        <f t="shared" si="382"/>
        <v>3.3VAUX</v>
      </c>
      <c r="C5722" t="str">
        <f t="shared" si="383"/>
        <v>R113-3.3VAUX</v>
      </c>
      <c r="D5722" t="str">
        <f t="shared" si="384"/>
        <v>R113-2</v>
      </c>
      <c r="E5722" t="s">
        <v>4852</v>
      </c>
      <c r="F5722">
        <v>2</v>
      </c>
      <c r="G5722" t="s">
        <v>361</v>
      </c>
    </row>
    <row r="5723" spans="1:7" x14ac:dyDescent="0.25">
      <c r="A5723" t="str">
        <f t="shared" si="381"/>
        <v>R114-1</v>
      </c>
      <c r="B5723" t="str">
        <f t="shared" si="382"/>
        <v>PG_GROUP1</v>
      </c>
      <c r="C5723" t="str">
        <f t="shared" si="383"/>
        <v>R114-PG_GROUP1</v>
      </c>
      <c r="D5723" t="str">
        <f t="shared" si="384"/>
        <v>R114-1</v>
      </c>
      <c r="E5723" t="s">
        <v>4853</v>
      </c>
      <c r="F5723">
        <v>1</v>
      </c>
      <c r="G5723" t="s">
        <v>1953</v>
      </c>
    </row>
    <row r="5724" spans="1:7" x14ac:dyDescent="0.25">
      <c r="A5724" t="str">
        <f t="shared" si="381"/>
        <v>R114-2</v>
      </c>
      <c r="B5724" t="str">
        <f t="shared" si="382"/>
        <v>3.3VAUX</v>
      </c>
      <c r="C5724" t="str">
        <f t="shared" si="383"/>
        <v>R114-3.3VAUX</v>
      </c>
      <c r="D5724" t="str">
        <f t="shared" si="384"/>
        <v>R114-2</v>
      </c>
      <c r="E5724" t="s">
        <v>4853</v>
      </c>
      <c r="F5724">
        <v>2</v>
      </c>
      <c r="G5724" t="s">
        <v>361</v>
      </c>
    </row>
    <row r="5725" spans="1:7" x14ac:dyDescent="0.25">
      <c r="A5725" t="str">
        <f t="shared" si="381"/>
        <v>R115-1</v>
      </c>
      <c r="B5725" t="str">
        <f t="shared" si="382"/>
        <v>NetR115_1</v>
      </c>
      <c r="C5725" t="str">
        <f t="shared" si="383"/>
        <v>R115-NetR115_1</v>
      </c>
      <c r="D5725" t="str">
        <f t="shared" si="384"/>
        <v>R115-1</v>
      </c>
      <c r="E5725" t="s">
        <v>4854</v>
      </c>
      <c r="F5725">
        <v>1</v>
      </c>
      <c r="G5725" t="s">
        <v>1812</v>
      </c>
    </row>
    <row r="5726" spans="1:7" x14ac:dyDescent="0.25">
      <c r="A5726" t="str">
        <f t="shared" si="381"/>
        <v>R115-2</v>
      </c>
      <c r="B5726" t="str">
        <f t="shared" si="382"/>
        <v>GND</v>
      </c>
      <c r="C5726" t="str">
        <f t="shared" si="383"/>
        <v>R115-GND</v>
      </c>
      <c r="D5726" t="str">
        <f t="shared" si="384"/>
        <v>R115-2</v>
      </c>
      <c r="E5726" t="s">
        <v>4854</v>
      </c>
      <c r="F5726">
        <v>2</v>
      </c>
      <c r="G5726" t="s">
        <v>294</v>
      </c>
    </row>
    <row r="5727" spans="1:7" x14ac:dyDescent="0.25">
      <c r="A5727" t="str">
        <f t="shared" si="381"/>
        <v>R116-1</v>
      </c>
      <c r="B5727" t="str">
        <f t="shared" si="382"/>
        <v>NetR116_1</v>
      </c>
      <c r="C5727" t="str">
        <f t="shared" si="383"/>
        <v>R116-NetR116_1</v>
      </c>
      <c r="D5727" t="str">
        <f t="shared" si="384"/>
        <v>R116-1</v>
      </c>
      <c r="E5727" t="s">
        <v>4855</v>
      </c>
      <c r="F5727">
        <v>1</v>
      </c>
      <c r="G5727" t="s">
        <v>1814</v>
      </c>
    </row>
    <row r="5728" spans="1:7" x14ac:dyDescent="0.25">
      <c r="A5728" t="str">
        <f t="shared" si="381"/>
        <v>R116-2</v>
      </c>
      <c r="B5728" t="str">
        <f t="shared" si="382"/>
        <v>GND</v>
      </c>
      <c r="C5728" t="str">
        <f t="shared" si="383"/>
        <v>R116-GND</v>
      </c>
      <c r="D5728" t="str">
        <f t="shared" si="384"/>
        <v>R116-2</v>
      </c>
      <c r="E5728" t="s">
        <v>4855</v>
      </c>
      <c r="F5728">
        <v>2</v>
      </c>
      <c r="G5728" t="s">
        <v>294</v>
      </c>
    </row>
    <row r="5729" spans="1:7" x14ac:dyDescent="0.25">
      <c r="A5729" t="str">
        <f t="shared" si="381"/>
        <v>R117-1</v>
      </c>
      <c r="B5729" t="str">
        <f t="shared" si="382"/>
        <v>3.3VAUX</v>
      </c>
      <c r="C5729" t="str">
        <f t="shared" si="383"/>
        <v>R117-3.3VAUX</v>
      </c>
      <c r="D5729" t="str">
        <f t="shared" si="384"/>
        <v>R117-1</v>
      </c>
      <c r="E5729" t="s">
        <v>4856</v>
      </c>
      <c r="F5729">
        <v>1</v>
      </c>
      <c r="G5729" t="s">
        <v>361</v>
      </c>
    </row>
    <row r="5730" spans="1:7" x14ac:dyDescent="0.25">
      <c r="A5730" t="str">
        <f t="shared" si="381"/>
        <v>R117-2</v>
      </c>
      <c r="B5730" t="str">
        <f t="shared" si="382"/>
        <v>FAULT_2</v>
      </c>
      <c r="C5730" t="str">
        <f t="shared" si="383"/>
        <v>R117-FAULT_2</v>
      </c>
      <c r="D5730" t="str">
        <f t="shared" si="384"/>
        <v>R117-2</v>
      </c>
      <c r="E5730" t="s">
        <v>4856</v>
      </c>
      <c r="F5730">
        <v>2</v>
      </c>
      <c r="G5730" t="s">
        <v>985</v>
      </c>
    </row>
    <row r="5731" spans="1:7" x14ac:dyDescent="0.25">
      <c r="A5731" t="str">
        <f t="shared" si="381"/>
        <v>R118-1</v>
      </c>
      <c r="B5731" t="str">
        <f t="shared" si="382"/>
        <v>GND</v>
      </c>
      <c r="C5731" t="str">
        <f t="shared" si="383"/>
        <v>R118-GND</v>
      </c>
      <c r="D5731" t="str">
        <f t="shared" si="384"/>
        <v>R118-1</v>
      </c>
      <c r="E5731" t="s">
        <v>4857</v>
      </c>
      <c r="F5731">
        <v>1</v>
      </c>
      <c r="G5731" t="s">
        <v>294</v>
      </c>
    </row>
    <row r="5732" spans="1:7" x14ac:dyDescent="0.25">
      <c r="A5732" t="str">
        <f t="shared" si="381"/>
        <v>R118-2</v>
      </c>
      <c r="B5732" t="str">
        <f t="shared" si="382"/>
        <v>NetR118_2</v>
      </c>
      <c r="C5732" t="str">
        <f t="shared" si="383"/>
        <v>R118-NetR118_2</v>
      </c>
      <c r="D5732" t="str">
        <f t="shared" si="384"/>
        <v>R118-2</v>
      </c>
      <c r="E5732" t="s">
        <v>4857</v>
      </c>
      <c r="F5732">
        <v>2</v>
      </c>
      <c r="G5732" t="s">
        <v>1816</v>
      </c>
    </row>
    <row r="5733" spans="1:7" x14ac:dyDescent="0.25">
      <c r="A5733" t="str">
        <f t="shared" si="381"/>
        <v>R119-1</v>
      </c>
      <c r="B5733" t="str">
        <f t="shared" si="382"/>
        <v>NetC631_1</v>
      </c>
      <c r="C5733" t="str">
        <f t="shared" si="383"/>
        <v>R119-NetC631_1</v>
      </c>
      <c r="D5733" t="str">
        <f t="shared" si="384"/>
        <v>R119-1</v>
      </c>
      <c r="E5733" t="s">
        <v>4858</v>
      </c>
      <c r="F5733">
        <v>1</v>
      </c>
      <c r="G5733" t="s">
        <v>1760</v>
      </c>
    </row>
    <row r="5734" spans="1:7" x14ac:dyDescent="0.25">
      <c r="A5734" t="str">
        <f t="shared" si="381"/>
        <v>R119-2</v>
      </c>
      <c r="B5734" t="str">
        <f t="shared" si="382"/>
        <v>INTVCC_3</v>
      </c>
      <c r="C5734" t="str">
        <f t="shared" si="383"/>
        <v>R119-INTVCC_3</v>
      </c>
      <c r="D5734" t="str">
        <f t="shared" si="384"/>
        <v>R119-2</v>
      </c>
      <c r="E5734" t="s">
        <v>4858</v>
      </c>
      <c r="F5734">
        <v>2</v>
      </c>
      <c r="G5734" t="s">
        <v>1277</v>
      </c>
    </row>
    <row r="5735" spans="1:7" x14ac:dyDescent="0.25">
      <c r="A5735" t="str">
        <f t="shared" si="381"/>
        <v>R120-1</v>
      </c>
      <c r="B5735" t="str">
        <f t="shared" si="382"/>
        <v>NetC630_1</v>
      </c>
      <c r="C5735" t="str">
        <f t="shared" si="383"/>
        <v>R120-NetC630_1</v>
      </c>
      <c r="D5735" t="str">
        <f t="shared" si="384"/>
        <v>R120-1</v>
      </c>
      <c r="E5735" t="s">
        <v>4859</v>
      </c>
      <c r="F5735">
        <v>1</v>
      </c>
      <c r="G5735" t="s">
        <v>1759</v>
      </c>
    </row>
    <row r="5736" spans="1:7" x14ac:dyDescent="0.25">
      <c r="A5736" t="str">
        <f t="shared" si="381"/>
        <v>R120-2</v>
      </c>
      <c r="B5736" t="str">
        <f t="shared" si="382"/>
        <v>INTVCC_3</v>
      </c>
      <c r="C5736" t="str">
        <f t="shared" si="383"/>
        <v>R120-INTVCC_3</v>
      </c>
      <c r="D5736" t="str">
        <f t="shared" si="384"/>
        <v>R120-2</v>
      </c>
      <c r="E5736" t="s">
        <v>4859</v>
      </c>
      <c r="F5736">
        <v>2</v>
      </c>
      <c r="G5736" t="s">
        <v>1277</v>
      </c>
    </row>
    <row r="5737" spans="1:7" x14ac:dyDescent="0.25">
      <c r="A5737" t="str">
        <f t="shared" si="381"/>
        <v>R121-1</v>
      </c>
      <c r="B5737" t="str">
        <f t="shared" si="382"/>
        <v>NetC631_1</v>
      </c>
      <c r="C5737" t="str">
        <f t="shared" si="383"/>
        <v>R121-NetC631_1</v>
      </c>
      <c r="D5737" t="str">
        <f t="shared" si="384"/>
        <v>R121-1</v>
      </c>
      <c r="E5737" t="s">
        <v>4860</v>
      </c>
      <c r="F5737">
        <v>1</v>
      </c>
      <c r="G5737" t="s">
        <v>1760</v>
      </c>
    </row>
    <row r="5738" spans="1:7" x14ac:dyDescent="0.25">
      <c r="A5738" t="str">
        <f t="shared" si="381"/>
        <v>R121-2</v>
      </c>
      <c r="B5738" t="str">
        <f t="shared" si="382"/>
        <v>NetC285_1</v>
      </c>
      <c r="C5738" t="str">
        <f t="shared" si="383"/>
        <v>R121-NetC285_1</v>
      </c>
      <c r="D5738" t="str">
        <f t="shared" si="384"/>
        <v>R121-2</v>
      </c>
      <c r="E5738" t="s">
        <v>4860</v>
      </c>
      <c r="F5738">
        <v>2</v>
      </c>
      <c r="G5738" t="s">
        <v>1685</v>
      </c>
    </row>
    <row r="5739" spans="1:7" x14ac:dyDescent="0.25">
      <c r="A5739" t="str">
        <f t="shared" si="381"/>
        <v>R122-1</v>
      </c>
      <c r="B5739" t="str">
        <f t="shared" si="382"/>
        <v>NetC630_1</v>
      </c>
      <c r="C5739" t="str">
        <f t="shared" si="383"/>
        <v>R122-NetC630_1</v>
      </c>
      <c r="D5739" t="str">
        <f t="shared" si="384"/>
        <v>R122-1</v>
      </c>
      <c r="E5739" t="s">
        <v>4861</v>
      </c>
      <c r="F5739">
        <v>1</v>
      </c>
      <c r="G5739" t="s">
        <v>1759</v>
      </c>
    </row>
    <row r="5740" spans="1:7" x14ac:dyDescent="0.25">
      <c r="A5740" t="str">
        <f t="shared" si="381"/>
        <v>R122-2</v>
      </c>
      <c r="B5740" t="str">
        <f t="shared" si="382"/>
        <v>NetC287_1</v>
      </c>
      <c r="C5740" t="str">
        <f t="shared" si="383"/>
        <v>R122-NetC287_1</v>
      </c>
      <c r="D5740" t="str">
        <f t="shared" si="384"/>
        <v>R122-2</v>
      </c>
      <c r="E5740" t="s">
        <v>4861</v>
      </c>
      <c r="F5740">
        <v>2</v>
      </c>
      <c r="G5740" t="s">
        <v>1687</v>
      </c>
    </row>
    <row r="5741" spans="1:7" x14ac:dyDescent="0.25">
      <c r="A5741" t="str">
        <f t="shared" si="381"/>
        <v>R123-1</v>
      </c>
      <c r="B5741" t="str">
        <f t="shared" si="382"/>
        <v>3.3VAUX</v>
      </c>
      <c r="C5741" t="str">
        <f t="shared" si="383"/>
        <v>R123-3.3VAUX</v>
      </c>
      <c r="D5741" t="str">
        <f t="shared" si="384"/>
        <v>R123-1</v>
      </c>
      <c r="E5741" t="s">
        <v>4862</v>
      </c>
      <c r="F5741">
        <v>1</v>
      </c>
      <c r="G5741" t="s">
        <v>361</v>
      </c>
    </row>
    <row r="5742" spans="1:7" x14ac:dyDescent="0.25">
      <c r="A5742" t="str">
        <f t="shared" si="381"/>
        <v>R123-2</v>
      </c>
      <c r="B5742" t="str">
        <f t="shared" si="382"/>
        <v>NetR123_2</v>
      </c>
      <c r="C5742" t="str">
        <f t="shared" si="383"/>
        <v>R123-NetR123_2</v>
      </c>
      <c r="D5742" t="str">
        <f t="shared" si="384"/>
        <v>R123-2</v>
      </c>
      <c r="E5742" t="s">
        <v>4862</v>
      </c>
      <c r="F5742">
        <v>2</v>
      </c>
      <c r="G5742" t="s">
        <v>1818</v>
      </c>
    </row>
    <row r="5743" spans="1:7" x14ac:dyDescent="0.25">
      <c r="A5743" t="str">
        <f t="shared" si="381"/>
        <v>R124-1</v>
      </c>
      <c r="B5743" t="str">
        <f t="shared" si="382"/>
        <v>GND</v>
      </c>
      <c r="C5743" t="str">
        <f t="shared" si="383"/>
        <v>R124-GND</v>
      </c>
      <c r="D5743" t="str">
        <f t="shared" si="384"/>
        <v>R124-1</v>
      </c>
      <c r="E5743" t="s">
        <v>4863</v>
      </c>
      <c r="F5743">
        <v>1</v>
      </c>
      <c r="G5743" t="s">
        <v>294</v>
      </c>
    </row>
    <row r="5744" spans="1:7" x14ac:dyDescent="0.25">
      <c r="A5744" t="str">
        <f t="shared" si="381"/>
        <v>R124-2</v>
      </c>
      <c r="B5744" t="str">
        <f t="shared" si="382"/>
        <v>NetR123_2</v>
      </c>
      <c r="C5744" t="str">
        <f t="shared" si="383"/>
        <v>R124-NetR123_2</v>
      </c>
      <c r="D5744" t="str">
        <f t="shared" si="384"/>
        <v>R124-2</v>
      </c>
      <c r="E5744" t="s">
        <v>4863</v>
      </c>
      <c r="F5744">
        <v>2</v>
      </c>
      <c r="G5744" t="s">
        <v>1818</v>
      </c>
    </row>
    <row r="5745" spans="1:7" x14ac:dyDescent="0.25">
      <c r="A5745" t="str">
        <f t="shared" si="381"/>
        <v>R125-1</v>
      </c>
      <c r="B5745" t="str">
        <f t="shared" si="382"/>
        <v>FPGA_SPI_D3</v>
      </c>
      <c r="C5745" t="str">
        <f t="shared" si="383"/>
        <v>R125-FPGA_SPI_D3</v>
      </c>
      <c r="D5745" t="str">
        <f t="shared" si="384"/>
        <v>R125-1</v>
      </c>
      <c r="E5745" t="s">
        <v>4864</v>
      </c>
      <c r="F5745">
        <v>1</v>
      </c>
      <c r="G5745" t="s">
        <v>1095</v>
      </c>
    </row>
    <row r="5746" spans="1:7" x14ac:dyDescent="0.25">
      <c r="A5746" t="str">
        <f t="shared" si="381"/>
        <v>R125-2</v>
      </c>
      <c r="B5746" t="str">
        <f t="shared" si="382"/>
        <v>1.8VD</v>
      </c>
      <c r="C5746" t="str">
        <f t="shared" si="383"/>
        <v>R125-1.8VD</v>
      </c>
      <c r="D5746" t="str">
        <f t="shared" si="384"/>
        <v>R125-2</v>
      </c>
      <c r="E5746" t="s">
        <v>4864</v>
      </c>
      <c r="F5746">
        <v>2</v>
      </c>
      <c r="G5746" t="s">
        <v>320</v>
      </c>
    </row>
    <row r="5747" spans="1:7" x14ac:dyDescent="0.25">
      <c r="A5747" t="str">
        <f t="shared" si="381"/>
        <v>R126-1</v>
      </c>
      <c r="B5747" t="str">
        <f t="shared" si="382"/>
        <v>GND</v>
      </c>
      <c r="C5747" t="str">
        <f t="shared" si="383"/>
        <v>R126-GND</v>
      </c>
      <c r="D5747" t="str">
        <f t="shared" si="384"/>
        <v>R126-1</v>
      </c>
      <c r="E5747" t="s">
        <v>4865</v>
      </c>
      <c r="F5747">
        <v>1</v>
      </c>
      <c r="G5747" t="s">
        <v>294</v>
      </c>
    </row>
    <row r="5748" spans="1:7" x14ac:dyDescent="0.25">
      <c r="A5748" t="str">
        <f t="shared" si="381"/>
        <v>R126-2</v>
      </c>
      <c r="B5748" t="str">
        <f t="shared" si="382"/>
        <v>FPGA_SPI_CLK</v>
      </c>
      <c r="C5748" t="str">
        <f t="shared" si="383"/>
        <v>R126-FPGA_SPI_CLK</v>
      </c>
      <c r="D5748" t="str">
        <f t="shared" si="384"/>
        <v>R126-2</v>
      </c>
      <c r="E5748" t="s">
        <v>4865</v>
      </c>
      <c r="F5748">
        <v>2</v>
      </c>
      <c r="G5748" t="s">
        <v>1082</v>
      </c>
    </row>
    <row r="5749" spans="1:7" x14ac:dyDescent="0.25">
      <c r="A5749" t="str">
        <f t="shared" si="381"/>
        <v>R127-1</v>
      </c>
      <c r="B5749" t="str">
        <f t="shared" si="382"/>
        <v>3.3VAUX</v>
      </c>
      <c r="C5749" t="str">
        <f t="shared" si="383"/>
        <v>R127-3.3VAUX</v>
      </c>
      <c r="D5749" t="str">
        <f t="shared" si="384"/>
        <v>R127-1</v>
      </c>
      <c r="E5749" t="s">
        <v>4866</v>
      </c>
      <c r="F5749">
        <v>1</v>
      </c>
      <c r="G5749" t="s">
        <v>361</v>
      </c>
    </row>
    <row r="5750" spans="1:7" x14ac:dyDescent="0.25">
      <c r="A5750" t="str">
        <f t="shared" si="381"/>
        <v>R127-2</v>
      </c>
      <c r="B5750" t="str">
        <f t="shared" si="382"/>
        <v>VID_SDA</v>
      </c>
      <c r="C5750" t="str">
        <f t="shared" si="383"/>
        <v>R127-VID_SDA</v>
      </c>
      <c r="D5750" t="str">
        <f t="shared" si="384"/>
        <v>R127-2</v>
      </c>
      <c r="E5750" t="s">
        <v>4866</v>
      </c>
      <c r="F5750">
        <v>2</v>
      </c>
      <c r="G5750" t="s">
        <v>1769</v>
      </c>
    </row>
    <row r="5751" spans="1:7" x14ac:dyDescent="0.25">
      <c r="A5751" t="str">
        <f t="shared" si="381"/>
        <v>R128-1</v>
      </c>
      <c r="B5751" t="str">
        <f t="shared" si="382"/>
        <v>3.3VAUX</v>
      </c>
      <c r="C5751" t="str">
        <f t="shared" si="383"/>
        <v>R128-3.3VAUX</v>
      </c>
      <c r="D5751" t="str">
        <f t="shared" si="384"/>
        <v>R128-1</v>
      </c>
      <c r="E5751" t="s">
        <v>4867</v>
      </c>
      <c r="F5751">
        <v>1</v>
      </c>
      <c r="G5751" t="s">
        <v>361</v>
      </c>
    </row>
    <row r="5752" spans="1:7" x14ac:dyDescent="0.25">
      <c r="A5752" t="str">
        <f t="shared" si="381"/>
        <v>R128-2</v>
      </c>
      <c r="B5752" t="str">
        <f t="shared" si="382"/>
        <v>VID_SCL</v>
      </c>
      <c r="C5752" t="str">
        <f t="shared" si="383"/>
        <v>R128-VID_SCL</v>
      </c>
      <c r="D5752" t="str">
        <f t="shared" si="384"/>
        <v>R128-2</v>
      </c>
      <c r="E5752" t="s">
        <v>4867</v>
      </c>
      <c r="F5752">
        <v>2</v>
      </c>
      <c r="G5752" t="s">
        <v>1772</v>
      </c>
    </row>
    <row r="5753" spans="1:7" x14ac:dyDescent="0.25">
      <c r="A5753" t="str">
        <f t="shared" si="381"/>
        <v>R129-1</v>
      </c>
      <c r="B5753" t="str">
        <f t="shared" si="382"/>
        <v>CLK12M</v>
      </c>
      <c r="C5753" t="str">
        <f t="shared" si="383"/>
        <v>R129-CLK12M</v>
      </c>
      <c r="D5753" t="str">
        <f t="shared" si="384"/>
        <v>R129-1</v>
      </c>
      <c r="E5753" t="s">
        <v>4868</v>
      </c>
      <c r="F5753">
        <v>1</v>
      </c>
      <c r="G5753" t="s">
        <v>535</v>
      </c>
    </row>
    <row r="5754" spans="1:7" x14ac:dyDescent="0.25">
      <c r="A5754" t="str">
        <f t="shared" si="381"/>
        <v>R129-2</v>
      </c>
      <c r="B5754" t="str">
        <f t="shared" si="382"/>
        <v>USB_CLK12M</v>
      </c>
      <c r="C5754" t="str">
        <f t="shared" si="383"/>
        <v>R129-USB_CLK12M</v>
      </c>
      <c r="D5754" t="str">
        <f t="shared" si="384"/>
        <v>R129-2</v>
      </c>
      <c r="E5754" t="s">
        <v>4868</v>
      </c>
      <c r="F5754">
        <v>2</v>
      </c>
      <c r="G5754" t="s">
        <v>2082</v>
      </c>
    </row>
    <row r="5755" spans="1:7" x14ac:dyDescent="0.25">
      <c r="A5755" t="str">
        <f t="shared" si="381"/>
        <v>R130-1</v>
      </c>
      <c r="B5755" t="str">
        <f t="shared" si="382"/>
        <v>UART_FGND</v>
      </c>
      <c r="C5755" t="str">
        <f t="shared" si="383"/>
        <v>R130-UART_FGND</v>
      </c>
      <c r="D5755" t="str">
        <f t="shared" si="384"/>
        <v>R130-1</v>
      </c>
      <c r="E5755" t="s">
        <v>4869</v>
      </c>
      <c r="F5755">
        <v>1</v>
      </c>
      <c r="G5755" t="s">
        <v>1748</v>
      </c>
    </row>
    <row r="5756" spans="1:7" x14ac:dyDescent="0.25">
      <c r="A5756" t="str">
        <f t="shared" si="381"/>
        <v>R130-2</v>
      </c>
      <c r="B5756" t="str">
        <f t="shared" si="382"/>
        <v>GND</v>
      </c>
      <c r="C5756" t="str">
        <f t="shared" si="383"/>
        <v>R130-GND</v>
      </c>
      <c r="D5756" t="str">
        <f t="shared" si="384"/>
        <v>R130-2</v>
      </c>
      <c r="E5756" t="s">
        <v>4869</v>
      </c>
      <c r="F5756">
        <v>2</v>
      </c>
      <c r="G5756" t="s">
        <v>294</v>
      </c>
    </row>
    <row r="5757" spans="1:7" x14ac:dyDescent="0.25">
      <c r="A5757" t="str">
        <f t="shared" si="381"/>
        <v>R131-1</v>
      </c>
      <c r="B5757" t="str">
        <f t="shared" si="382"/>
        <v>D_U_ART_N</v>
      </c>
      <c r="C5757" t="str">
        <f t="shared" si="383"/>
        <v>R131-D_U_ART_N</v>
      </c>
      <c r="D5757" t="str">
        <f t="shared" si="384"/>
        <v>R131-1</v>
      </c>
      <c r="E5757" t="s">
        <v>4870</v>
      </c>
      <c r="F5757">
        <v>1</v>
      </c>
      <c r="G5757" t="s">
        <v>885</v>
      </c>
    </row>
    <row r="5758" spans="1:7" x14ac:dyDescent="0.25">
      <c r="A5758" t="str">
        <f t="shared" si="381"/>
        <v>R131-2</v>
      </c>
      <c r="B5758" t="str">
        <f t="shared" si="382"/>
        <v>D_UART_N</v>
      </c>
      <c r="C5758" t="str">
        <f t="shared" si="383"/>
        <v>R131-D_UART_N</v>
      </c>
      <c r="D5758" t="str">
        <f t="shared" si="384"/>
        <v>R131-2</v>
      </c>
      <c r="E5758" t="s">
        <v>4870</v>
      </c>
      <c r="F5758">
        <v>2</v>
      </c>
      <c r="G5758" t="s">
        <v>879</v>
      </c>
    </row>
    <row r="5759" spans="1:7" x14ac:dyDescent="0.25">
      <c r="A5759" t="str">
        <f t="shared" si="381"/>
        <v>R132-1</v>
      </c>
      <c r="B5759" t="str">
        <f t="shared" si="382"/>
        <v>D_U_ART_P</v>
      </c>
      <c r="C5759" t="str">
        <f t="shared" si="383"/>
        <v>R132-D_U_ART_P</v>
      </c>
      <c r="D5759" t="str">
        <f t="shared" si="384"/>
        <v>R132-1</v>
      </c>
      <c r="E5759" t="s">
        <v>4871</v>
      </c>
      <c r="F5759">
        <v>1</v>
      </c>
      <c r="G5759" t="s">
        <v>888</v>
      </c>
    </row>
    <row r="5760" spans="1:7" x14ac:dyDescent="0.25">
      <c r="A5760" t="str">
        <f t="shared" si="381"/>
        <v>R132-2</v>
      </c>
      <c r="B5760" t="str">
        <f t="shared" si="382"/>
        <v>D_UART_P</v>
      </c>
      <c r="C5760" t="str">
        <f t="shared" si="383"/>
        <v>R132-D_UART_P</v>
      </c>
      <c r="D5760" t="str">
        <f t="shared" si="384"/>
        <v>R132-2</v>
      </c>
      <c r="E5760" t="s">
        <v>4871</v>
      </c>
      <c r="F5760">
        <v>2</v>
      </c>
      <c r="G5760" t="s">
        <v>882</v>
      </c>
    </row>
    <row r="5761" spans="1:7" x14ac:dyDescent="0.25">
      <c r="A5761" t="str">
        <f t="shared" si="381"/>
        <v>R133-1</v>
      </c>
      <c r="B5761" t="str">
        <f t="shared" si="382"/>
        <v>NetR133_1</v>
      </c>
      <c r="C5761" t="str">
        <f t="shared" si="383"/>
        <v>R133-NetR133_1</v>
      </c>
      <c r="D5761" t="str">
        <f t="shared" si="384"/>
        <v>R133-1</v>
      </c>
      <c r="E5761" t="s">
        <v>4872</v>
      </c>
      <c r="F5761">
        <v>1</v>
      </c>
      <c r="G5761" t="s">
        <v>1820</v>
      </c>
    </row>
    <row r="5762" spans="1:7" x14ac:dyDescent="0.25">
      <c r="A5762" t="str">
        <f t="shared" si="381"/>
        <v>R133-2</v>
      </c>
      <c r="B5762" t="str">
        <f t="shared" si="382"/>
        <v>GND</v>
      </c>
      <c r="C5762" t="str">
        <f t="shared" si="383"/>
        <v>R133-GND</v>
      </c>
      <c r="D5762" t="str">
        <f t="shared" si="384"/>
        <v>R133-2</v>
      </c>
      <c r="E5762" t="s">
        <v>4872</v>
      </c>
      <c r="F5762">
        <v>2</v>
      </c>
      <c r="G5762" t="s">
        <v>294</v>
      </c>
    </row>
    <row r="5763" spans="1:7" x14ac:dyDescent="0.25">
      <c r="A5763" t="str">
        <f t="shared" si="381"/>
        <v>R134-1</v>
      </c>
      <c r="B5763" t="str">
        <f t="shared" si="382"/>
        <v>NetD15_K</v>
      </c>
      <c r="C5763" t="str">
        <f t="shared" si="383"/>
        <v>R134-NetD15_K</v>
      </c>
      <c r="D5763" t="str">
        <f t="shared" si="384"/>
        <v>R134-1</v>
      </c>
      <c r="E5763" t="s">
        <v>3485</v>
      </c>
      <c r="F5763">
        <v>1</v>
      </c>
      <c r="G5763" t="s">
        <v>1775</v>
      </c>
    </row>
    <row r="5764" spans="1:7" x14ac:dyDescent="0.25">
      <c r="A5764" t="str">
        <f t="shared" si="381"/>
        <v>R134-2</v>
      </c>
      <c r="B5764" t="str">
        <f t="shared" si="382"/>
        <v>NetR134_2</v>
      </c>
      <c r="C5764" t="str">
        <f t="shared" si="383"/>
        <v>R134-NetR134_2</v>
      </c>
      <c r="D5764" t="str">
        <f t="shared" si="384"/>
        <v>R134-2</v>
      </c>
      <c r="E5764" t="s">
        <v>3485</v>
      </c>
      <c r="F5764">
        <v>2</v>
      </c>
      <c r="G5764" t="s">
        <v>1822</v>
      </c>
    </row>
    <row r="5765" spans="1:7" x14ac:dyDescent="0.25">
      <c r="A5765" t="str">
        <f t="shared" si="381"/>
        <v>R135-1</v>
      </c>
      <c r="B5765" t="str">
        <f t="shared" si="382"/>
        <v>3.3VAUX</v>
      </c>
      <c r="C5765" t="str">
        <f t="shared" si="383"/>
        <v>R135-3.3VAUX</v>
      </c>
      <c r="D5765" t="str">
        <f t="shared" si="384"/>
        <v>R135-1</v>
      </c>
      <c r="E5765" t="s">
        <v>2864</v>
      </c>
      <c r="F5765">
        <v>1</v>
      </c>
      <c r="G5765" t="s">
        <v>361</v>
      </c>
    </row>
    <row r="5766" spans="1:7" x14ac:dyDescent="0.25">
      <c r="A5766" t="str">
        <f t="shared" ref="A5766:A5829" si="385">$E5766&amp;"-"&amp;$F5766</f>
        <v>R135-2</v>
      </c>
      <c r="B5766" t="str">
        <f t="shared" ref="B5766:B5829" si="386">IF(OR(E5766=$A$2,E5766=$B$2,E5766=$C$2,E5766=$D$2),"--",G5766)</f>
        <v>NetC288_1</v>
      </c>
      <c r="C5766" t="str">
        <f t="shared" ref="C5766:C5829" si="387">$E5766&amp;"-"&amp;$G5766</f>
        <v>R135-NetC288_1</v>
      </c>
      <c r="D5766" t="str">
        <f t="shared" ref="D5766:D5829" si="388">A5766</f>
        <v>R135-2</v>
      </c>
      <c r="E5766" t="s">
        <v>2864</v>
      </c>
      <c r="F5766">
        <v>2</v>
      </c>
      <c r="G5766" t="s">
        <v>1689</v>
      </c>
    </row>
    <row r="5767" spans="1:7" x14ac:dyDescent="0.25">
      <c r="A5767" t="str">
        <f t="shared" si="385"/>
        <v>R136-1</v>
      </c>
      <c r="B5767" t="str">
        <f t="shared" si="386"/>
        <v>PG_GROUP3</v>
      </c>
      <c r="C5767" t="str">
        <f t="shared" si="387"/>
        <v>R136-PG_GROUP3</v>
      </c>
      <c r="D5767" t="str">
        <f t="shared" si="388"/>
        <v>R136-1</v>
      </c>
      <c r="E5767" t="s">
        <v>4873</v>
      </c>
      <c r="F5767">
        <v>1</v>
      </c>
      <c r="G5767" t="s">
        <v>1032</v>
      </c>
    </row>
    <row r="5768" spans="1:7" x14ac:dyDescent="0.25">
      <c r="A5768" t="str">
        <f t="shared" si="385"/>
        <v>R136-2</v>
      </c>
      <c r="B5768" t="str">
        <f t="shared" si="386"/>
        <v>3.3VAUX</v>
      </c>
      <c r="C5768" t="str">
        <f t="shared" si="387"/>
        <v>R136-3.3VAUX</v>
      </c>
      <c r="D5768" t="str">
        <f t="shared" si="388"/>
        <v>R136-2</v>
      </c>
      <c r="E5768" t="s">
        <v>4873</v>
      </c>
      <c r="F5768">
        <v>2</v>
      </c>
      <c r="G5768" t="s">
        <v>361</v>
      </c>
    </row>
    <row r="5769" spans="1:7" x14ac:dyDescent="0.25">
      <c r="A5769" t="str">
        <f t="shared" si="385"/>
        <v>R137-1</v>
      </c>
      <c r="B5769" t="str">
        <f t="shared" si="386"/>
        <v>NetR137_1</v>
      </c>
      <c r="C5769" t="str">
        <f t="shared" si="387"/>
        <v>R137-NetR137_1</v>
      </c>
      <c r="D5769" t="str">
        <f t="shared" si="388"/>
        <v>R137-1</v>
      </c>
      <c r="E5769" t="s">
        <v>4874</v>
      </c>
      <c r="F5769">
        <v>1</v>
      </c>
      <c r="G5769" t="s">
        <v>1823</v>
      </c>
    </row>
    <row r="5770" spans="1:7" x14ac:dyDescent="0.25">
      <c r="A5770" t="str">
        <f t="shared" si="385"/>
        <v>R137-2</v>
      </c>
      <c r="B5770" t="str">
        <f t="shared" si="386"/>
        <v>3.3V_USB</v>
      </c>
      <c r="C5770" t="str">
        <f t="shared" si="387"/>
        <v>R137-3.3V_USB</v>
      </c>
      <c r="D5770" t="str">
        <f t="shared" si="388"/>
        <v>R137-2</v>
      </c>
      <c r="E5770" t="s">
        <v>4874</v>
      </c>
      <c r="F5770">
        <v>2</v>
      </c>
      <c r="G5770" t="s">
        <v>364</v>
      </c>
    </row>
    <row r="5771" spans="1:7" x14ac:dyDescent="0.25">
      <c r="A5771" t="str">
        <f t="shared" si="385"/>
        <v>R138-1</v>
      </c>
      <c r="B5771" t="str">
        <f t="shared" si="386"/>
        <v>NetR138_1</v>
      </c>
      <c r="C5771" t="str">
        <f t="shared" si="387"/>
        <v>R138-NetR138_1</v>
      </c>
      <c r="D5771" t="str">
        <f t="shared" si="388"/>
        <v>R138-1</v>
      </c>
      <c r="E5771" t="s">
        <v>4875</v>
      </c>
      <c r="F5771">
        <v>1</v>
      </c>
      <c r="G5771" t="s">
        <v>1825</v>
      </c>
    </row>
    <row r="5772" spans="1:7" x14ac:dyDescent="0.25">
      <c r="A5772" t="str">
        <f t="shared" si="385"/>
        <v>R138-2</v>
      </c>
      <c r="B5772" t="str">
        <f t="shared" si="386"/>
        <v>GND</v>
      </c>
      <c r="C5772" t="str">
        <f t="shared" si="387"/>
        <v>R138-GND</v>
      </c>
      <c r="D5772" t="str">
        <f t="shared" si="388"/>
        <v>R138-2</v>
      </c>
      <c r="E5772" t="s">
        <v>4875</v>
      </c>
      <c r="F5772">
        <v>2</v>
      </c>
      <c r="G5772" t="s">
        <v>294</v>
      </c>
    </row>
    <row r="5773" spans="1:7" x14ac:dyDescent="0.25">
      <c r="A5773" t="str">
        <f t="shared" si="385"/>
        <v>R139-1</v>
      </c>
      <c r="B5773" t="str">
        <f t="shared" si="386"/>
        <v>NetR139_1</v>
      </c>
      <c r="C5773" t="str">
        <f t="shared" si="387"/>
        <v>R139-NetR139_1</v>
      </c>
      <c r="D5773" t="str">
        <f t="shared" si="388"/>
        <v>R139-1</v>
      </c>
      <c r="E5773" t="s">
        <v>4876</v>
      </c>
      <c r="F5773">
        <v>1</v>
      </c>
      <c r="G5773" t="s">
        <v>1827</v>
      </c>
    </row>
    <row r="5774" spans="1:7" x14ac:dyDescent="0.25">
      <c r="A5774" t="str">
        <f t="shared" si="385"/>
        <v>R139-2</v>
      </c>
      <c r="B5774" t="str">
        <f t="shared" si="386"/>
        <v>GND</v>
      </c>
      <c r="C5774" t="str">
        <f t="shared" si="387"/>
        <v>R139-GND</v>
      </c>
      <c r="D5774" t="str">
        <f t="shared" si="388"/>
        <v>R139-2</v>
      </c>
      <c r="E5774" t="s">
        <v>4876</v>
      </c>
      <c r="F5774">
        <v>2</v>
      </c>
      <c r="G5774" t="s">
        <v>294</v>
      </c>
    </row>
    <row r="5775" spans="1:7" x14ac:dyDescent="0.25">
      <c r="A5775" t="str">
        <f t="shared" si="385"/>
        <v>R140-1</v>
      </c>
      <c r="B5775" t="str">
        <f t="shared" si="386"/>
        <v>3.3VAUX</v>
      </c>
      <c r="C5775" t="str">
        <f t="shared" si="387"/>
        <v>R140-3.3VAUX</v>
      </c>
      <c r="D5775" t="str">
        <f t="shared" si="388"/>
        <v>R140-1</v>
      </c>
      <c r="E5775" t="s">
        <v>4877</v>
      </c>
      <c r="F5775">
        <v>1</v>
      </c>
      <c r="G5775" t="s">
        <v>361</v>
      </c>
    </row>
    <row r="5776" spans="1:7" x14ac:dyDescent="0.25">
      <c r="A5776" t="str">
        <f t="shared" si="385"/>
        <v>R140-2</v>
      </c>
      <c r="B5776" t="str">
        <f t="shared" si="386"/>
        <v>FAULT_3</v>
      </c>
      <c r="C5776" t="str">
        <f t="shared" si="387"/>
        <v>R140-FAULT_3</v>
      </c>
      <c r="D5776" t="str">
        <f t="shared" si="388"/>
        <v>R140-2</v>
      </c>
      <c r="E5776" t="s">
        <v>4877</v>
      </c>
      <c r="F5776">
        <v>2</v>
      </c>
      <c r="G5776" t="s">
        <v>987</v>
      </c>
    </row>
    <row r="5777" spans="1:7" x14ac:dyDescent="0.25">
      <c r="A5777" t="str">
        <f t="shared" si="385"/>
        <v>R141-1</v>
      </c>
      <c r="B5777" t="str">
        <f t="shared" si="386"/>
        <v>GND</v>
      </c>
      <c r="C5777" t="str">
        <f t="shared" si="387"/>
        <v>R141-GND</v>
      </c>
      <c r="D5777" t="str">
        <f t="shared" si="388"/>
        <v>R141-1</v>
      </c>
      <c r="E5777" t="s">
        <v>4878</v>
      </c>
      <c r="F5777">
        <v>1</v>
      </c>
      <c r="G5777" t="s">
        <v>294</v>
      </c>
    </row>
    <row r="5778" spans="1:7" x14ac:dyDescent="0.25">
      <c r="A5778" t="str">
        <f t="shared" si="385"/>
        <v>R141-2</v>
      </c>
      <c r="B5778" t="str">
        <f t="shared" si="386"/>
        <v>NetR141_2</v>
      </c>
      <c r="C5778" t="str">
        <f t="shared" si="387"/>
        <v>R141-NetR141_2</v>
      </c>
      <c r="D5778" t="str">
        <f t="shared" si="388"/>
        <v>R141-2</v>
      </c>
      <c r="E5778" t="s">
        <v>4878</v>
      </c>
      <c r="F5778">
        <v>2</v>
      </c>
      <c r="G5778" t="s">
        <v>1830</v>
      </c>
    </row>
    <row r="5779" spans="1:7" x14ac:dyDescent="0.25">
      <c r="A5779" t="str">
        <f t="shared" si="385"/>
        <v>R142-1</v>
      </c>
      <c r="B5779" t="str">
        <f t="shared" si="386"/>
        <v>NetC639_1</v>
      </c>
      <c r="C5779" t="str">
        <f t="shared" si="387"/>
        <v>R142-NetC639_1</v>
      </c>
      <c r="D5779" t="str">
        <f t="shared" si="388"/>
        <v>R142-1</v>
      </c>
      <c r="E5779" t="s">
        <v>4879</v>
      </c>
      <c r="F5779">
        <v>1</v>
      </c>
      <c r="G5779" t="s">
        <v>1764</v>
      </c>
    </row>
    <row r="5780" spans="1:7" x14ac:dyDescent="0.25">
      <c r="A5780" t="str">
        <f t="shared" si="385"/>
        <v>R142-2</v>
      </c>
      <c r="B5780" t="str">
        <f t="shared" si="386"/>
        <v>INTVCC_4</v>
      </c>
      <c r="C5780" t="str">
        <f t="shared" si="387"/>
        <v>R142-INTVCC_4</v>
      </c>
      <c r="D5780" t="str">
        <f t="shared" si="388"/>
        <v>R142-2</v>
      </c>
      <c r="E5780" t="s">
        <v>4879</v>
      </c>
      <c r="F5780">
        <v>2</v>
      </c>
      <c r="G5780" t="s">
        <v>1280</v>
      </c>
    </row>
    <row r="5781" spans="1:7" x14ac:dyDescent="0.25">
      <c r="A5781" t="str">
        <f t="shared" si="385"/>
        <v>R143-1</v>
      </c>
      <c r="B5781" t="str">
        <f t="shared" si="386"/>
        <v>NetC638_1</v>
      </c>
      <c r="C5781" t="str">
        <f t="shared" si="387"/>
        <v>R143-NetC638_1</v>
      </c>
      <c r="D5781" t="str">
        <f t="shared" si="388"/>
        <v>R143-1</v>
      </c>
      <c r="E5781" t="s">
        <v>4880</v>
      </c>
      <c r="F5781">
        <v>1</v>
      </c>
      <c r="G5781" t="s">
        <v>1762</v>
      </c>
    </row>
    <row r="5782" spans="1:7" x14ac:dyDescent="0.25">
      <c r="A5782" t="str">
        <f t="shared" si="385"/>
        <v>R143-2</v>
      </c>
      <c r="B5782" t="str">
        <f t="shared" si="386"/>
        <v>INTVCC_4</v>
      </c>
      <c r="C5782" t="str">
        <f t="shared" si="387"/>
        <v>R143-INTVCC_4</v>
      </c>
      <c r="D5782" t="str">
        <f t="shared" si="388"/>
        <v>R143-2</v>
      </c>
      <c r="E5782" t="s">
        <v>4880</v>
      </c>
      <c r="F5782">
        <v>2</v>
      </c>
      <c r="G5782" t="s">
        <v>1280</v>
      </c>
    </row>
    <row r="5783" spans="1:7" x14ac:dyDescent="0.25">
      <c r="A5783" t="str">
        <f t="shared" si="385"/>
        <v>R144-1</v>
      </c>
      <c r="B5783" t="str">
        <f t="shared" si="386"/>
        <v>NetC639_1</v>
      </c>
      <c r="C5783" t="str">
        <f t="shared" si="387"/>
        <v>R144-NetC639_1</v>
      </c>
      <c r="D5783" t="str">
        <f t="shared" si="388"/>
        <v>R144-1</v>
      </c>
      <c r="E5783" t="s">
        <v>4881</v>
      </c>
      <c r="F5783">
        <v>1</v>
      </c>
      <c r="G5783" t="s">
        <v>1764</v>
      </c>
    </row>
    <row r="5784" spans="1:7" x14ac:dyDescent="0.25">
      <c r="A5784" t="str">
        <f t="shared" si="385"/>
        <v>R144-2</v>
      </c>
      <c r="B5784" t="str">
        <f t="shared" si="386"/>
        <v>NetC424_1</v>
      </c>
      <c r="C5784" t="str">
        <f t="shared" si="387"/>
        <v>R144-NetC424_1</v>
      </c>
      <c r="D5784" t="str">
        <f t="shared" si="388"/>
        <v>R144-2</v>
      </c>
      <c r="E5784" t="s">
        <v>4881</v>
      </c>
      <c r="F5784">
        <v>2</v>
      </c>
      <c r="G5784" t="s">
        <v>1719</v>
      </c>
    </row>
    <row r="5785" spans="1:7" x14ac:dyDescent="0.25">
      <c r="A5785" t="str">
        <f t="shared" si="385"/>
        <v>R145-1</v>
      </c>
      <c r="B5785" t="str">
        <f t="shared" si="386"/>
        <v>NetC638_1</v>
      </c>
      <c r="C5785" t="str">
        <f t="shared" si="387"/>
        <v>R145-NetC638_1</v>
      </c>
      <c r="D5785" t="str">
        <f t="shared" si="388"/>
        <v>R145-1</v>
      </c>
      <c r="E5785" t="s">
        <v>4882</v>
      </c>
      <c r="F5785">
        <v>1</v>
      </c>
      <c r="G5785" t="s">
        <v>1762</v>
      </c>
    </row>
    <row r="5786" spans="1:7" x14ac:dyDescent="0.25">
      <c r="A5786" t="str">
        <f t="shared" si="385"/>
        <v>R145-2</v>
      </c>
      <c r="B5786" t="str">
        <f t="shared" si="386"/>
        <v>NetC551_1</v>
      </c>
      <c r="C5786" t="str">
        <f t="shared" si="387"/>
        <v>R145-NetC551_1</v>
      </c>
      <c r="D5786" t="str">
        <f t="shared" si="388"/>
        <v>R145-2</v>
      </c>
      <c r="E5786" t="s">
        <v>4882</v>
      </c>
      <c r="F5786">
        <v>2</v>
      </c>
      <c r="G5786" t="s">
        <v>1743</v>
      </c>
    </row>
    <row r="5787" spans="1:7" x14ac:dyDescent="0.25">
      <c r="A5787" t="str">
        <f t="shared" si="385"/>
        <v>R146-1</v>
      </c>
      <c r="B5787" t="str">
        <f t="shared" si="386"/>
        <v>3.3VAUX</v>
      </c>
      <c r="C5787" t="str">
        <f t="shared" si="387"/>
        <v>R146-3.3VAUX</v>
      </c>
      <c r="D5787" t="str">
        <f t="shared" si="388"/>
        <v>R146-1</v>
      </c>
      <c r="E5787" t="s">
        <v>4883</v>
      </c>
      <c r="F5787">
        <v>1</v>
      </c>
      <c r="G5787" t="s">
        <v>361</v>
      </c>
    </row>
    <row r="5788" spans="1:7" x14ac:dyDescent="0.25">
      <c r="A5788" t="str">
        <f t="shared" si="385"/>
        <v>R146-2</v>
      </c>
      <c r="B5788" t="str">
        <f t="shared" si="386"/>
        <v>NetR146_2</v>
      </c>
      <c r="C5788" t="str">
        <f t="shared" si="387"/>
        <v>R146-NetR146_2</v>
      </c>
      <c r="D5788" t="str">
        <f t="shared" si="388"/>
        <v>R146-2</v>
      </c>
      <c r="E5788" t="s">
        <v>4883</v>
      </c>
      <c r="F5788">
        <v>2</v>
      </c>
      <c r="G5788" t="s">
        <v>1832</v>
      </c>
    </row>
    <row r="5789" spans="1:7" x14ac:dyDescent="0.25">
      <c r="A5789" t="str">
        <f t="shared" si="385"/>
        <v>R147-1</v>
      </c>
      <c r="B5789" t="str">
        <f t="shared" si="386"/>
        <v>GND</v>
      </c>
      <c r="C5789" t="str">
        <f t="shared" si="387"/>
        <v>R147-GND</v>
      </c>
      <c r="D5789" t="str">
        <f t="shared" si="388"/>
        <v>R147-1</v>
      </c>
      <c r="E5789" t="s">
        <v>4884</v>
      </c>
      <c r="F5789">
        <v>1</v>
      </c>
      <c r="G5789" t="s">
        <v>294</v>
      </c>
    </row>
    <row r="5790" spans="1:7" x14ac:dyDescent="0.25">
      <c r="A5790" t="str">
        <f t="shared" si="385"/>
        <v>R147-2</v>
      </c>
      <c r="B5790" t="str">
        <f t="shared" si="386"/>
        <v>NetR146_2</v>
      </c>
      <c r="C5790" t="str">
        <f t="shared" si="387"/>
        <v>R147-NetR146_2</v>
      </c>
      <c r="D5790" t="str">
        <f t="shared" si="388"/>
        <v>R147-2</v>
      </c>
      <c r="E5790" t="s">
        <v>4884</v>
      </c>
      <c r="F5790">
        <v>2</v>
      </c>
      <c r="G5790" t="s">
        <v>1832</v>
      </c>
    </row>
    <row r="5791" spans="1:7" x14ac:dyDescent="0.25">
      <c r="A5791" t="str">
        <f t="shared" si="385"/>
        <v>R148-1</v>
      </c>
      <c r="B5791" t="str">
        <f t="shared" si="386"/>
        <v>NetR148_1</v>
      </c>
      <c r="C5791" t="str">
        <f t="shared" si="387"/>
        <v>R148-NetR148_1</v>
      </c>
      <c r="D5791" t="str">
        <f t="shared" si="388"/>
        <v>R148-1</v>
      </c>
      <c r="E5791" t="s">
        <v>4885</v>
      </c>
      <c r="F5791">
        <v>1</v>
      </c>
      <c r="G5791" t="s">
        <v>1833</v>
      </c>
    </row>
    <row r="5792" spans="1:7" x14ac:dyDescent="0.25">
      <c r="A5792" t="str">
        <f t="shared" si="385"/>
        <v>R148-2</v>
      </c>
      <c r="B5792" t="str">
        <f t="shared" si="386"/>
        <v>GND</v>
      </c>
      <c r="C5792" t="str">
        <f t="shared" si="387"/>
        <v>R148-GND</v>
      </c>
      <c r="D5792" t="str">
        <f t="shared" si="388"/>
        <v>R148-2</v>
      </c>
      <c r="E5792" t="s">
        <v>4885</v>
      </c>
      <c r="F5792">
        <v>2</v>
      </c>
      <c r="G5792" t="s">
        <v>294</v>
      </c>
    </row>
    <row r="5793" spans="1:7" x14ac:dyDescent="0.25">
      <c r="A5793" t="str">
        <f t="shared" si="385"/>
        <v>R149-1</v>
      </c>
      <c r="B5793" t="str">
        <f t="shared" si="386"/>
        <v>NetR149_1</v>
      </c>
      <c r="C5793" t="str">
        <f t="shared" si="387"/>
        <v>R149-NetR149_1</v>
      </c>
      <c r="D5793" t="str">
        <f t="shared" si="388"/>
        <v>R149-1</v>
      </c>
      <c r="E5793" t="s">
        <v>4886</v>
      </c>
      <c r="F5793">
        <v>1</v>
      </c>
      <c r="G5793" t="s">
        <v>1834</v>
      </c>
    </row>
    <row r="5794" spans="1:7" x14ac:dyDescent="0.25">
      <c r="A5794" t="str">
        <f t="shared" si="385"/>
        <v>R149-2</v>
      </c>
      <c r="B5794" t="str">
        <f t="shared" si="386"/>
        <v>3.3V_USB</v>
      </c>
      <c r="C5794" t="str">
        <f t="shared" si="387"/>
        <v>R149-3.3V_USB</v>
      </c>
      <c r="D5794" t="str">
        <f t="shared" si="388"/>
        <v>R149-2</v>
      </c>
      <c r="E5794" t="s">
        <v>4886</v>
      </c>
      <c r="F5794">
        <v>2</v>
      </c>
      <c r="G5794" t="s">
        <v>364</v>
      </c>
    </row>
    <row r="5795" spans="1:7" x14ac:dyDescent="0.25">
      <c r="A5795" t="str">
        <f t="shared" si="385"/>
        <v>R150-1</v>
      </c>
      <c r="B5795" t="str">
        <f t="shared" si="386"/>
        <v>5.0V</v>
      </c>
      <c r="C5795" t="str">
        <f t="shared" si="387"/>
        <v>R150-5.0V</v>
      </c>
      <c r="D5795" t="str">
        <f t="shared" si="388"/>
        <v>R150-1</v>
      </c>
      <c r="E5795" t="s">
        <v>4887</v>
      </c>
      <c r="F5795">
        <v>1</v>
      </c>
      <c r="G5795" t="s">
        <v>371</v>
      </c>
    </row>
    <row r="5796" spans="1:7" x14ac:dyDescent="0.25">
      <c r="A5796" t="str">
        <f t="shared" si="385"/>
        <v>R150-2</v>
      </c>
      <c r="B5796" t="str">
        <f t="shared" si="386"/>
        <v>NetC427_1</v>
      </c>
      <c r="C5796" t="str">
        <f t="shared" si="387"/>
        <v>R150-NetC427_1</v>
      </c>
      <c r="D5796" t="str">
        <f t="shared" si="388"/>
        <v>R150-2</v>
      </c>
      <c r="E5796" t="s">
        <v>4887</v>
      </c>
      <c r="F5796">
        <v>2</v>
      </c>
      <c r="G5796" t="s">
        <v>1720</v>
      </c>
    </row>
    <row r="5797" spans="1:7" x14ac:dyDescent="0.25">
      <c r="A5797" t="str">
        <f t="shared" si="385"/>
        <v>R151-1</v>
      </c>
      <c r="B5797" t="str">
        <f t="shared" si="386"/>
        <v>NetJ6_2</v>
      </c>
      <c r="C5797" t="str">
        <f t="shared" si="387"/>
        <v>R151-NetJ6_2</v>
      </c>
      <c r="D5797" t="str">
        <f t="shared" si="388"/>
        <v>R151-1</v>
      </c>
      <c r="E5797" t="s">
        <v>4888</v>
      </c>
      <c r="F5797">
        <v>1</v>
      </c>
      <c r="G5797" t="s">
        <v>1761</v>
      </c>
    </row>
    <row r="5798" spans="1:7" x14ac:dyDescent="0.25">
      <c r="A5798" t="str">
        <f t="shared" si="385"/>
        <v>R151-2</v>
      </c>
      <c r="B5798" t="str">
        <f t="shared" si="386"/>
        <v>1.8V_VCCBAT</v>
      </c>
      <c r="C5798" t="str">
        <f t="shared" si="387"/>
        <v>R151-1.8V_VCCBAT</v>
      </c>
      <c r="D5798" t="str">
        <f t="shared" si="388"/>
        <v>R151-2</v>
      </c>
      <c r="E5798" t="s">
        <v>4888</v>
      </c>
      <c r="F5798">
        <v>2</v>
      </c>
      <c r="G5798" t="s">
        <v>323</v>
      </c>
    </row>
    <row r="5799" spans="1:7" x14ac:dyDescent="0.25">
      <c r="A5799" t="str">
        <f t="shared" si="385"/>
        <v>R152-1</v>
      </c>
      <c r="B5799" t="str">
        <f t="shared" si="386"/>
        <v>NetC429_2</v>
      </c>
      <c r="C5799" t="str">
        <f t="shared" si="387"/>
        <v>R152-NetC429_2</v>
      </c>
      <c r="D5799" t="str">
        <f t="shared" si="388"/>
        <v>R152-1</v>
      </c>
      <c r="E5799" t="s">
        <v>4889</v>
      </c>
      <c r="F5799">
        <v>1</v>
      </c>
      <c r="G5799" t="s">
        <v>1726</v>
      </c>
    </row>
    <row r="5800" spans="1:7" x14ac:dyDescent="0.25">
      <c r="A5800" t="str">
        <f t="shared" si="385"/>
        <v>R152-2</v>
      </c>
      <c r="B5800" t="str">
        <f t="shared" si="386"/>
        <v>GND</v>
      </c>
      <c r="C5800" t="str">
        <f t="shared" si="387"/>
        <v>R152-GND</v>
      </c>
      <c r="D5800" t="str">
        <f t="shared" si="388"/>
        <v>R152-2</v>
      </c>
      <c r="E5800" t="s">
        <v>4889</v>
      </c>
      <c r="F5800">
        <v>2</v>
      </c>
      <c r="G5800" t="s">
        <v>294</v>
      </c>
    </row>
    <row r="5801" spans="1:7" x14ac:dyDescent="0.25">
      <c r="A5801" t="str">
        <f t="shared" si="385"/>
        <v>R153-1</v>
      </c>
      <c r="B5801" t="str">
        <f t="shared" si="386"/>
        <v>0.9V_ETH</v>
      </c>
      <c r="C5801" t="str">
        <f t="shared" si="387"/>
        <v>R153-0.9V_ETH</v>
      </c>
      <c r="D5801" t="str">
        <f t="shared" si="388"/>
        <v>R153-1</v>
      </c>
      <c r="E5801" t="s">
        <v>4890</v>
      </c>
      <c r="F5801">
        <v>1</v>
      </c>
      <c r="G5801" t="s">
        <v>298</v>
      </c>
    </row>
    <row r="5802" spans="1:7" x14ac:dyDescent="0.25">
      <c r="A5802" t="str">
        <f t="shared" si="385"/>
        <v>R153-2</v>
      </c>
      <c r="B5802" t="str">
        <f t="shared" si="386"/>
        <v>NetC436_2</v>
      </c>
      <c r="C5802" t="str">
        <f t="shared" si="387"/>
        <v>R153-NetC436_2</v>
      </c>
      <c r="D5802" t="str">
        <f t="shared" si="388"/>
        <v>R153-2</v>
      </c>
      <c r="E5802" t="s">
        <v>4890</v>
      </c>
      <c r="F5802">
        <v>2</v>
      </c>
      <c r="G5802" t="s">
        <v>1728</v>
      </c>
    </row>
    <row r="5803" spans="1:7" x14ac:dyDescent="0.25">
      <c r="A5803" t="str">
        <f t="shared" si="385"/>
        <v>R154-1</v>
      </c>
      <c r="B5803" t="str">
        <f t="shared" si="386"/>
        <v>NetR154_1</v>
      </c>
      <c r="C5803" t="str">
        <f t="shared" si="387"/>
        <v>R154-NetR154_1</v>
      </c>
      <c r="D5803" t="str">
        <f t="shared" si="388"/>
        <v>R154-1</v>
      </c>
      <c r="E5803" t="s">
        <v>4891</v>
      </c>
      <c r="F5803">
        <v>1</v>
      </c>
      <c r="G5803" t="s">
        <v>1836</v>
      </c>
    </row>
    <row r="5804" spans="1:7" x14ac:dyDescent="0.25">
      <c r="A5804" t="str">
        <f t="shared" si="385"/>
        <v>R154-2</v>
      </c>
      <c r="B5804" t="str">
        <f t="shared" si="386"/>
        <v>GND</v>
      </c>
      <c r="C5804" t="str">
        <f t="shared" si="387"/>
        <v>R154-GND</v>
      </c>
      <c r="D5804" t="str">
        <f t="shared" si="388"/>
        <v>R154-2</v>
      </c>
      <c r="E5804" t="s">
        <v>4891</v>
      </c>
      <c r="F5804">
        <v>2</v>
      </c>
      <c r="G5804" t="s">
        <v>294</v>
      </c>
    </row>
    <row r="5805" spans="1:7" x14ac:dyDescent="0.25">
      <c r="A5805" t="str">
        <f t="shared" si="385"/>
        <v>R155-1</v>
      </c>
      <c r="B5805" t="str">
        <f t="shared" si="386"/>
        <v>NetC436_2</v>
      </c>
      <c r="C5805" t="str">
        <f t="shared" si="387"/>
        <v>R155-NetC436_2</v>
      </c>
      <c r="D5805" t="str">
        <f t="shared" si="388"/>
        <v>R155-1</v>
      </c>
      <c r="E5805" t="s">
        <v>4892</v>
      </c>
      <c r="F5805">
        <v>1</v>
      </c>
      <c r="G5805" t="s">
        <v>1728</v>
      </c>
    </row>
    <row r="5806" spans="1:7" x14ac:dyDescent="0.25">
      <c r="A5806" t="str">
        <f t="shared" si="385"/>
        <v>R155-2</v>
      </c>
      <c r="B5806" t="str">
        <f t="shared" si="386"/>
        <v>GND</v>
      </c>
      <c r="C5806" t="str">
        <f t="shared" si="387"/>
        <v>R155-GND</v>
      </c>
      <c r="D5806" t="str">
        <f t="shared" si="388"/>
        <v>R155-2</v>
      </c>
      <c r="E5806" t="s">
        <v>4892</v>
      </c>
      <c r="F5806">
        <v>2</v>
      </c>
      <c r="G5806" t="s">
        <v>294</v>
      </c>
    </row>
    <row r="5807" spans="1:7" x14ac:dyDescent="0.25">
      <c r="A5807" t="str">
        <f t="shared" si="385"/>
        <v>R156-1</v>
      </c>
      <c r="B5807" t="str">
        <f t="shared" si="386"/>
        <v>3.3VAUX</v>
      </c>
      <c r="C5807" t="str">
        <f t="shared" si="387"/>
        <v>R156-3.3VAUX</v>
      </c>
      <c r="D5807" t="str">
        <f t="shared" si="388"/>
        <v>R156-1</v>
      </c>
      <c r="E5807" t="s">
        <v>4893</v>
      </c>
      <c r="F5807">
        <v>1</v>
      </c>
      <c r="G5807" t="s">
        <v>361</v>
      </c>
    </row>
    <row r="5808" spans="1:7" x14ac:dyDescent="0.25">
      <c r="A5808" t="str">
        <f t="shared" si="385"/>
        <v>R156-2</v>
      </c>
      <c r="B5808" t="str">
        <f t="shared" si="386"/>
        <v>PG_3V3AUX</v>
      </c>
      <c r="C5808" t="str">
        <f t="shared" si="387"/>
        <v>R156-PG_3V3AUX</v>
      </c>
      <c r="D5808" t="str">
        <f t="shared" si="388"/>
        <v>R156-2</v>
      </c>
      <c r="E5808" t="s">
        <v>4893</v>
      </c>
      <c r="F5808">
        <v>2</v>
      </c>
      <c r="G5808" t="s">
        <v>1950</v>
      </c>
    </row>
    <row r="5809" spans="1:7" x14ac:dyDescent="0.25">
      <c r="A5809" t="str">
        <f t="shared" si="385"/>
        <v>R157-1</v>
      </c>
      <c r="B5809" t="str">
        <f t="shared" si="386"/>
        <v>3.3VAUX</v>
      </c>
      <c r="C5809" t="str">
        <f t="shared" si="387"/>
        <v>R157-3.3VAUX</v>
      </c>
      <c r="D5809" t="str">
        <f t="shared" si="388"/>
        <v>R157-1</v>
      </c>
      <c r="E5809" t="s">
        <v>4894</v>
      </c>
      <c r="F5809">
        <v>1</v>
      </c>
      <c r="G5809" t="s">
        <v>361</v>
      </c>
    </row>
    <row r="5810" spans="1:7" x14ac:dyDescent="0.25">
      <c r="A5810" t="str">
        <f t="shared" si="385"/>
        <v>R157-2</v>
      </c>
      <c r="B5810" t="str">
        <f t="shared" si="386"/>
        <v>NetC627_2</v>
      </c>
      <c r="C5810" t="str">
        <f t="shared" si="387"/>
        <v>R157-NetC627_2</v>
      </c>
      <c r="D5810" t="str">
        <f t="shared" si="388"/>
        <v>R157-2</v>
      </c>
      <c r="E5810" t="s">
        <v>4894</v>
      </c>
      <c r="F5810">
        <v>2</v>
      </c>
      <c r="G5810" t="s">
        <v>1755</v>
      </c>
    </row>
    <row r="5811" spans="1:7" x14ac:dyDescent="0.25">
      <c r="A5811" t="str">
        <f t="shared" si="385"/>
        <v>R158-1</v>
      </c>
      <c r="B5811" t="str">
        <f t="shared" si="386"/>
        <v>NetR158_1</v>
      </c>
      <c r="C5811" t="str">
        <f t="shared" si="387"/>
        <v>R158-NetR158_1</v>
      </c>
      <c r="D5811" t="str">
        <f t="shared" si="388"/>
        <v>R158-1</v>
      </c>
      <c r="E5811" t="s">
        <v>4895</v>
      </c>
      <c r="F5811">
        <v>1</v>
      </c>
      <c r="G5811" t="s">
        <v>1837</v>
      </c>
    </row>
    <row r="5812" spans="1:7" x14ac:dyDescent="0.25">
      <c r="A5812" t="str">
        <f t="shared" si="385"/>
        <v>R158-2</v>
      </c>
      <c r="B5812" t="str">
        <f t="shared" si="386"/>
        <v>GND</v>
      </c>
      <c r="C5812" t="str">
        <f t="shared" si="387"/>
        <v>R158-GND</v>
      </c>
      <c r="D5812" t="str">
        <f t="shared" si="388"/>
        <v>R158-2</v>
      </c>
      <c r="E5812" t="s">
        <v>4895</v>
      </c>
      <c r="F5812">
        <v>2</v>
      </c>
      <c r="G5812" t="s">
        <v>294</v>
      </c>
    </row>
    <row r="5813" spans="1:7" x14ac:dyDescent="0.25">
      <c r="A5813" t="str">
        <f t="shared" si="385"/>
        <v>R159-1</v>
      </c>
      <c r="B5813" t="str">
        <f t="shared" si="386"/>
        <v>NetC627_2</v>
      </c>
      <c r="C5813" t="str">
        <f t="shared" si="387"/>
        <v>R159-NetC627_2</v>
      </c>
      <c r="D5813" t="str">
        <f t="shared" si="388"/>
        <v>R159-1</v>
      </c>
      <c r="E5813" t="s">
        <v>4896</v>
      </c>
      <c r="F5813">
        <v>1</v>
      </c>
      <c r="G5813" t="s">
        <v>1755</v>
      </c>
    </row>
    <row r="5814" spans="1:7" x14ac:dyDescent="0.25">
      <c r="A5814" t="str">
        <f t="shared" si="385"/>
        <v>R159-2</v>
      </c>
      <c r="B5814" t="str">
        <f t="shared" si="386"/>
        <v>GND</v>
      </c>
      <c r="C5814" t="str">
        <f t="shared" si="387"/>
        <v>R159-GND</v>
      </c>
      <c r="D5814" t="str">
        <f t="shared" si="388"/>
        <v>R159-2</v>
      </c>
      <c r="E5814" t="s">
        <v>4896</v>
      </c>
      <c r="F5814">
        <v>2</v>
      </c>
      <c r="G5814" t="s">
        <v>294</v>
      </c>
    </row>
    <row r="5815" spans="1:7" x14ac:dyDescent="0.25">
      <c r="A5815" t="str">
        <f t="shared" si="385"/>
        <v>R160-1</v>
      </c>
      <c r="B5815" t="str">
        <f t="shared" si="386"/>
        <v>PCIE_R_WAKE</v>
      </c>
      <c r="C5815" t="str">
        <f t="shared" si="387"/>
        <v>R160-PCIE_R_WAKE</v>
      </c>
      <c r="D5815" t="str">
        <f t="shared" si="388"/>
        <v>R160-1</v>
      </c>
      <c r="E5815" t="s">
        <v>4897</v>
      </c>
      <c r="F5815">
        <v>1</v>
      </c>
      <c r="G5815" t="s">
        <v>1941</v>
      </c>
    </row>
    <row r="5816" spans="1:7" x14ac:dyDescent="0.25">
      <c r="A5816" t="str">
        <f t="shared" si="385"/>
        <v>R160-2</v>
      </c>
      <c r="B5816" t="str">
        <f t="shared" si="386"/>
        <v>PCIE_WAKE</v>
      </c>
      <c r="C5816" t="str">
        <f t="shared" si="387"/>
        <v>R160-PCIE_WAKE</v>
      </c>
      <c r="D5816" t="str">
        <f t="shared" si="388"/>
        <v>R160-2</v>
      </c>
      <c r="E5816" t="s">
        <v>4897</v>
      </c>
      <c r="F5816">
        <v>2</v>
      </c>
      <c r="G5816" t="s">
        <v>396</v>
      </c>
    </row>
    <row r="5817" spans="1:7" x14ac:dyDescent="0.25">
      <c r="A5817" t="str">
        <f t="shared" si="385"/>
        <v>R161-1</v>
      </c>
      <c r="B5817" t="str">
        <f t="shared" si="386"/>
        <v>NetJ1_B17</v>
      </c>
      <c r="C5817" t="str">
        <f t="shared" si="387"/>
        <v>R161-NetJ1_B17</v>
      </c>
      <c r="D5817" t="str">
        <f t="shared" si="388"/>
        <v>R161-1</v>
      </c>
      <c r="E5817" t="s">
        <v>4898</v>
      </c>
      <c r="F5817">
        <v>1</v>
      </c>
      <c r="G5817" t="s">
        <v>412</v>
      </c>
    </row>
    <row r="5818" spans="1:7" x14ac:dyDescent="0.25">
      <c r="A5818" t="str">
        <f t="shared" si="385"/>
        <v>R161-2</v>
      </c>
      <c r="B5818" t="str">
        <f t="shared" si="386"/>
        <v>PCIE_PRSNTb</v>
      </c>
      <c r="C5818" t="str">
        <f t="shared" si="387"/>
        <v>R161-PCIE_PRSNTb</v>
      </c>
      <c r="D5818" t="str">
        <f t="shared" si="388"/>
        <v>R161-2</v>
      </c>
      <c r="E5818" t="s">
        <v>4898</v>
      </c>
      <c r="F5818">
        <v>2</v>
      </c>
      <c r="G5818" t="s">
        <v>286</v>
      </c>
    </row>
    <row r="5819" spans="1:7" x14ac:dyDescent="0.25">
      <c r="A5819" t="str">
        <f t="shared" si="385"/>
        <v>R162-1</v>
      </c>
      <c r="B5819" t="str">
        <f t="shared" si="386"/>
        <v>NetD10_K</v>
      </c>
      <c r="C5819" t="str">
        <f t="shared" si="387"/>
        <v>R162-NetD10_K</v>
      </c>
      <c r="D5819" t="str">
        <f t="shared" si="388"/>
        <v>R162-1</v>
      </c>
      <c r="E5819" t="s">
        <v>4899</v>
      </c>
      <c r="F5819">
        <v>1</v>
      </c>
      <c r="G5819" t="s">
        <v>1768</v>
      </c>
    </row>
    <row r="5820" spans="1:7" x14ac:dyDescent="0.25">
      <c r="A5820" t="str">
        <f t="shared" si="385"/>
        <v>R162-2</v>
      </c>
      <c r="B5820" t="str">
        <f t="shared" si="386"/>
        <v>NetR162_2</v>
      </c>
      <c r="C5820" t="str">
        <f t="shared" si="387"/>
        <v>R162-NetR162_2</v>
      </c>
      <c r="D5820" t="str">
        <f t="shared" si="388"/>
        <v>R162-2</v>
      </c>
      <c r="E5820" t="s">
        <v>4899</v>
      </c>
      <c r="F5820">
        <v>2</v>
      </c>
      <c r="G5820" t="s">
        <v>1838</v>
      </c>
    </row>
    <row r="5821" spans="1:7" x14ac:dyDescent="0.25">
      <c r="A5821" t="str">
        <f t="shared" si="385"/>
        <v>R163-1</v>
      </c>
      <c r="B5821" t="str">
        <f t="shared" si="386"/>
        <v>LPDDR4A_REFCK_P</v>
      </c>
      <c r="C5821" t="str">
        <f t="shared" si="387"/>
        <v>R163-LPDDR4A_REFCK_P</v>
      </c>
      <c r="D5821" t="str">
        <f t="shared" si="388"/>
        <v>R163-1</v>
      </c>
      <c r="E5821" t="s">
        <v>4900</v>
      </c>
      <c r="F5821">
        <v>1</v>
      </c>
      <c r="G5821" t="s">
        <v>1466</v>
      </c>
    </row>
    <row r="5822" spans="1:7" x14ac:dyDescent="0.25">
      <c r="A5822" t="str">
        <f t="shared" si="385"/>
        <v>R163-2</v>
      </c>
      <c r="B5822" t="str">
        <f t="shared" si="386"/>
        <v>GND</v>
      </c>
      <c r="C5822" t="str">
        <f t="shared" si="387"/>
        <v>R163-GND</v>
      </c>
      <c r="D5822" t="str">
        <f t="shared" si="388"/>
        <v>R163-2</v>
      </c>
      <c r="E5822" t="s">
        <v>4900</v>
      </c>
      <c r="F5822">
        <v>2</v>
      </c>
      <c r="G5822" t="s">
        <v>294</v>
      </c>
    </row>
    <row r="5823" spans="1:7" x14ac:dyDescent="0.25">
      <c r="A5823" t="str">
        <f t="shared" si="385"/>
        <v>R164-1</v>
      </c>
      <c r="B5823" t="str">
        <f t="shared" si="386"/>
        <v>NetR28_2</v>
      </c>
      <c r="C5823" t="str">
        <f t="shared" si="387"/>
        <v>R164-NetR28_2</v>
      </c>
      <c r="D5823" t="str">
        <f t="shared" si="388"/>
        <v>R164-1</v>
      </c>
      <c r="E5823" t="s">
        <v>4901</v>
      </c>
      <c r="F5823">
        <v>1</v>
      </c>
      <c r="G5823" t="s">
        <v>1859</v>
      </c>
    </row>
    <row r="5824" spans="1:7" x14ac:dyDescent="0.25">
      <c r="A5824" t="str">
        <f t="shared" si="385"/>
        <v>R164-2</v>
      </c>
      <c r="B5824" t="str">
        <f t="shared" si="386"/>
        <v>GND</v>
      </c>
      <c r="C5824" t="str">
        <f t="shared" si="387"/>
        <v>R164-GND</v>
      </c>
      <c r="D5824" t="str">
        <f t="shared" si="388"/>
        <v>R164-2</v>
      </c>
      <c r="E5824" t="s">
        <v>4901</v>
      </c>
      <c r="F5824">
        <v>2</v>
      </c>
      <c r="G5824" t="s">
        <v>294</v>
      </c>
    </row>
    <row r="5825" spans="1:7" x14ac:dyDescent="0.25">
      <c r="A5825" t="str">
        <f t="shared" si="385"/>
        <v>R165-1</v>
      </c>
      <c r="B5825" t="str">
        <f t="shared" si="386"/>
        <v>GPIO_LED0</v>
      </c>
      <c r="C5825" t="str">
        <f t="shared" si="387"/>
        <v>R165-GPIO_LED0</v>
      </c>
      <c r="D5825" t="str">
        <f t="shared" si="388"/>
        <v>R165-1</v>
      </c>
      <c r="E5825" t="s">
        <v>4902</v>
      </c>
      <c r="F5825">
        <v>1</v>
      </c>
      <c r="G5825" t="s">
        <v>1109</v>
      </c>
    </row>
    <row r="5826" spans="1:7" x14ac:dyDescent="0.25">
      <c r="A5826" t="str">
        <f t="shared" si="385"/>
        <v>R165-2</v>
      </c>
      <c r="B5826" t="str">
        <f t="shared" si="386"/>
        <v>GND</v>
      </c>
      <c r="C5826" t="str">
        <f t="shared" si="387"/>
        <v>R165-GND</v>
      </c>
      <c r="D5826" t="str">
        <f t="shared" si="388"/>
        <v>R165-2</v>
      </c>
      <c r="E5826" t="s">
        <v>4902</v>
      </c>
      <c r="F5826">
        <v>2</v>
      </c>
      <c r="G5826" t="s">
        <v>294</v>
      </c>
    </row>
    <row r="5827" spans="1:7" x14ac:dyDescent="0.25">
      <c r="A5827" t="str">
        <f t="shared" si="385"/>
        <v>R166-1</v>
      </c>
      <c r="B5827" t="str">
        <f t="shared" si="386"/>
        <v>NetD1_3</v>
      </c>
      <c r="C5827" t="str">
        <f t="shared" si="387"/>
        <v>R166-NetD1_3</v>
      </c>
      <c r="D5827" t="str">
        <f t="shared" si="388"/>
        <v>R166-1</v>
      </c>
      <c r="E5827" t="s">
        <v>4903</v>
      </c>
      <c r="F5827">
        <v>1</v>
      </c>
      <c r="G5827" t="s">
        <v>1780</v>
      </c>
    </row>
    <row r="5828" spans="1:7" x14ac:dyDescent="0.25">
      <c r="A5828" t="str">
        <f t="shared" si="385"/>
        <v>R166-2</v>
      </c>
      <c r="B5828" t="str">
        <f t="shared" si="386"/>
        <v>LED0R</v>
      </c>
      <c r="C5828" t="str">
        <f t="shared" si="387"/>
        <v>R166-LED0R</v>
      </c>
      <c r="D5828" t="str">
        <f t="shared" si="388"/>
        <v>R166-2</v>
      </c>
      <c r="E5828" t="s">
        <v>4903</v>
      </c>
      <c r="F5828">
        <v>2</v>
      </c>
      <c r="G5828" t="s">
        <v>1329</v>
      </c>
    </row>
    <row r="5829" spans="1:7" x14ac:dyDescent="0.25">
      <c r="A5829" t="str">
        <f t="shared" si="385"/>
        <v>R167-1</v>
      </c>
      <c r="B5829" t="str">
        <f t="shared" si="386"/>
        <v>GND</v>
      </c>
      <c r="C5829" t="str">
        <f t="shared" si="387"/>
        <v>R167-GND</v>
      </c>
      <c r="D5829" t="str">
        <f t="shared" si="388"/>
        <v>R167-1</v>
      </c>
      <c r="E5829" t="s">
        <v>4904</v>
      </c>
      <c r="F5829">
        <v>1</v>
      </c>
      <c r="G5829" t="s">
        <v>294</v>
      </c>
    </row>
    <row r="5830" spans="1:7" x14ac:dyDescent="0.25">
      <c r="A5830" t="str">
        <f t="shared" ref="A5830:A5893" si="389">$E5830&amp;"-"&amp;$F5830</f>
        <v>R167-2</v>
      </c>
      <c r="B5830" t="str">
        <f t="shared" ref="B5830:B5893" si="390">IF(OR(E5830=$A$2,E5830=$B$2,E5830=$C$2,E5830=$D$2),"--",G5830)</f>
        <v>PHY_LED1</v>
      </c>
      <c r="C5830" t="str">
        <f t="shared" ref="C5830:C5893" si="391">$E5830&amp;"-"&amp;$G5830</f>
        <v>R167-PHY_LED1</v>
      </c>
      <c r="D5830" t="str">
        <f t="shared" ref="D5830:D5893" si="392">A5830</f>
        <v>R167-2</v>
      </c>
      <c r="E5830" t="s">
        <v>4904</v>
      </c>
      <c r="F5830">
        <v>2</v>
      </c>
      <c r="G5830" t="s">
        <v>1730</v>
      </c>
    </row>
    <row r="5831" spans="1:7" x14ac:dyDescent="0.25">
      <c r="A5831" t="str">
        <f t="shared" si="389"/>
        <v>R168-1</v>
      </c>
      <c r="B5831" t="str">
        <f t="shared" si="390"/>
        <v>RX_ER</v>
      </c>
      <c r="C5831" t="str">
        <f t="shared" si="391"/>
        <v>R168-RX_ER</v>
      </c>
      <c r="D5831" t="str">
        <f t="shared" si="392"/>
        <v>R168-1</v>
      </c>
      <c r="E5831" t="s">
        <v>4905</v>
      </c>
      <c r="F5831">
        <v>1</v>
      </c>
      <c r="G5831" t="s">
        <v>2013</v>
      </c>
    </row>
    <row r="5832" spans="1:7" x14ac:dyDescent="0.25">
      <c r="A5832" t="str">
        <f t="shared" si="389"/>
        <v>R168-2</v>
      </c>
      <c r="B5832" t="str">
        <f t="shared" si="390"/>
        <v>1.8VD</v>
      </c>
      <c r="C5832" t="str">
        <f t="shared" si="391"/>
        <v>R168-1.8VD</v>
      </c>
      <c r="D5832" t="str">
        <f t="shared" si="392"/>
        <v>R168-2</v>
      </c>
      <c r="E5832" t="s">
        <v>4905</v>
      </c>
      <c r="F5832">
        <v>2</v>
      </c>
      <c r="G5832" t="s">
        <v>320</v>
      </c>
    </row>
    <row r="5833" spans="1:7" x14ac:dyDescent="0.25">
      <c r="A5833" t="str">
        <f t="shared" si="389"/>
        <v>R169-1</v>
      </c>
      <c r="B5833" t="str">
        <f t="shared" si="390"/>
        <v>NetD1_2</v>
      </c>
      <c r="C5833" t="str">
        <f t="shared" si="391"/>
        <v>R169-NetD1_2</v>
      </c>
      <c r="D5833" t="str">
        <f t="shared" si="392"/>
        <v>R169-1</v>
      </c>
      <c r="E5833" t="s">
        <v>4906</v>
      </c>
      <c r="F5833">
        <v>1</v>
      </c>
      <c r="G5833" t="s">
        <v>1778</v>
      </c>
    </row>
    <row r="5834" spans="1:7" x14ac:dyDescent="0.25">
      <c r="A5834" t="str">
        <f t="shared" si="389"/>
        <v>R169-2</v>
      </c>
      <c r="B5834" t="str">
        <f t="shared" si="390"/>
        <v>LED0G</v>
      </c>
      <c r="C5834" t="str">
        <f t="shared" si="391"/>
        <v>R169-LED0G</v>
      </c>
      <c r="D5834" t="str">
        <f t="shared" si="392"/>
        <v>R169-2</v>
      </c>
      <c r="E5834" t="s">
        <v>4906</v>
      </c>
      <c r="F5834">
        <v>2</v>
      </c>
      <c r="G5834" t="s">
        <v>1327</v>
      </c>
    </row>
    <row r="5835" spans="1:7" x14ac:dyDescent="0.25">
      <c r="A5835" t="str">
        <f t="shared" si="389"/>
        <v>R170-1</v>
      </c>
      <c r="B5835" t="str">
        <f t="shared" si="390"/>
        <v>NetD1_1</v>
      </c>
      <c r="C5835" t="str">
        <f t="shared" si="391"/>
        <v>R170-NetD1_1</v>
      </c>
      <c r="D5835" t="str">
        <f t="shared" si="392"/>
        <v>R170-1</v>
      </c>
      <c r="E5835" t="s">
        <v>4907</v>
      </c>
      <c r="F5835">
        <v>1</v>
      </c>
      <c r="G5835" t="s">
        <v>1777</v>
      </c>
    </row>
    <row r="5836" spans="1:7" x14ac:dyDescent="0.25">
      <c r="A5836" t="str">
        <f t="shared" si="389"/>
        <v>R170-2</v>
      </c>
      <c r="B5836" t="str">
        <f t="shared" si="390"/>
        <v>LED0B</v>
      </c>
      <c r="C5836" t="str">
        <f t="shared" si="391"/>
        <v>R170-LED0B</v>
      </c>
      <c r="D5836" t="str">
        <f t="shared" si="392"/>
        <v>R170-2</v>
      </c>
      <c r="E5836" t="s">
        <v>4907</v>
      </c>
      <c r="F5836">
        <v>2</v>
      </c>
      <c r="G5836" t="s">
        <v>1325</v>
      </c>
    </row>
    <row r="5837" spans="1:7" x14ac:dyDescent="0.25">
      <c r="A5837" t="str">
        <f t="shared" si="389"/>
        <v>R171-1</v>
      </c>
      <c r="B5837" t="str">
        <f t="shared" si="390"/>
        <v>NetD2_3</v>
      </c>
      <c r="C5837" t="str">
        <f t="shared" si="391"/>
        <v>R171-NetD2_3</v>
      </c>
      <c r="D5837" t="str">
        <f t="shared" si="392"/>
        <v>R171-1</v>
      </c>
      <c r="E5837" t="s">
        <v>4908</v>
      </c>
      <c r="F5837">
        <v>1</v>
      </c>
      <c r="G5837" t="s">
        <v>1784</v>
      </c>
    </row>
    <row r="5838" spans="1:7" x14ac:dyDescent="0.25">
      <c r="A5838" t="str">
        <f t="shared" si="389"/>
        <v>R171-2</v>
      </c>
      <c r="B5838" t="str">
        <f t="shared" si="390"/>
        <v>LED1R</v>
      </c>
      <c r="C5838" t="str">
        <f t="shared" si="391"/>
        <v>R171-LED1R</v>
      </c>
      <c r="D5838" t="str">
        <f t="shared" si="392"/>
        <v>R171-2</v>
      </c>
      <c r="E5838" t="s">
        <v>4908</v>
      </c>
      <c r="F5838">
        <v>2</v>
      </c>
      <c r="G5838" t="s">
        <v>1335</v>
      </c>
    </row>
    <row r="5839" spans="1:7" x14ac:dyDescent="0.25">
      <c r="A5839" t="str">
        <f t="shared" si="389"/>
        <v>R172-1</v>
      </c>
      <c r="B5839" t="str">
        <f t="shared" si="390"/>
        <v>NetD2_2</v>
      </c>
      <c r="C5839" t="str">
        <f t="shared" si="391"/>
        <v>R172-NetD2_2</v>
      </c>
      <c r="D5839" t="str">
        <f t="shared" si="392"/>
        <v>R172-1</v>
      </c>
      <c r="E5839" t="s">
        <v>4909</v>
      </c>
      <c r="F5839">
        <v>1</v>
      </c>
      <c r="G5839" t="s">
        <v>1783</v>
      </c>
    </row>
    <row r="5840" spans="1:7" x14ac:dyDescent="0.25">
      <c r="A5840" t="str">
        <f t="shared" si="389"/>
        <v>R172-2</v>
      </c>
      <c r="B5840" t="str">
        <f t="shared" si="390"/>
        <v>LED1G</v>
      </c>
      <c r="C5840" t="str">
        <f t="shared" si="391"/>
        <v>R172-LED1G</v>
      </c>
      <c r="D5840" t="str">
        <f t="shared" si="392"/>
        <v>R172-2</v>
      </c>
      <c r="E5840" t="s">
        <v>4909</v>
      </c>
      <c r="F5840">
        <v>2</v>
      </c>
      <c r="G5840" t="s">
        <v>1333</v>
      </c>
    </row>
    <row r="5841" spans="1:7" x14ac:dyDescent="0.25">
      <c r="A5841" t="str">
        <f t="shared" si="389"/>
        <v>R173-1</v>
      </c>
      <c r="B5841" t="str">
        <f t="shared" si="390"/>
        <v>NetD2_1</v>
      </c>
      <c r="C5841" t="str">
        <f t="shared" si="391"/>
        <v>R173-NetD2_1</v>
      </c>
      <c r="D5841" t="str">
        <f t="shared" si="392"/>
        <v>R173-1</v>
      </c>
      <c r="E5841" t="s">
        <v>4910</v>
      </c>
      <c r="F5841">
        <v>1</v>
      </c>
      <c r="G5841" t="s">
        <v>1782</v>
      </c>
    </row>
    <row r="5842" spans="1:7" x14ac:dyDescent="0.25">
      <c r="A5842" t="str">
        <f t="shared" si="389"/>
        <v>R173-2</v>
      </c>
      <c r="B5842" t="str">
        <f t="shared" si="390"/>
        <v>LED1B</v>
      </c>
      <c r="C5842" t="str">
        <f t="shared" si="391"/>
        <v>R173-LED1B</v>
      </c>
      <c r="D5842" t="str">
        <f t="shared" si="392"/>
        <v>R173-2</v>
      </c>
      <c r="E5842" t="s">
        <v>4910</v>
      </c>
      <c r="F5842">
        <v>2</v>
      </c>
      <c r="G5842" t="s">
        <v>1331</v>
      </c>
    </row>
    <row r="5843" spans="1:7" x14ac:dyDescent="0.25">
      <c r="A5843" t="str">
        <f t="shared" si="389"/>
        <v>R174-1</v>
      </c>
      <c r="B5843" t="str">
        <f t="shared" si="390"/>
        <v>NetD3_3</v>
      </c>
      <c r="C5843" t="str">
        <f t="shared" si="391"/>
        <v>R174-NetD3_3</v>
      </c>
      <c r="D5843" t="str">
        <f t="shared" si="392"/>
        <v>R174-1</v>
      </c>
      <c r="E5843" t="s">
        <v>4911</v>
      </c>
      <c r="F5843">
        <v>1</v>
      </c>
      <c r="G5843" t="s">
        <v>1788</v>
      </c>
    </row>
    <row r="5844" spans="1:7" x14ac:dyDescent="0.25">
      <c r="A5844" t="str">
        <f t="shared" si="389"/>
        <v>R174-2</v>
      </c>
      <c r="B5844" t="str">
        <f t="shared" si="390"/>
        <v>LED2R</v>
      </c>
      <c r="C5844" t="str">
        <f t="shared" si="391"/>
        <v>R174-LED2R</v>
      </c>
      <c r="D5844" t="str">
        <f t="shared" si="392"/>
        <v>R174-2</v>
      </c>
      <c r="E5844" t="s">
        <v>4911</v>
      </c>
      <c r="F5844">
        <v>2</v>
      </c>
      <c r="G5844" t="s">
        <v>1341</v>
      </c>
    </row>
    <row r="5845" spans="1:7" x14ac:dyDescent="0.25">
      <c r="A5845" t="str">
        <f t="shared" si="389"/>
        <v>R175-1</v>
      </c>
      <c r="B5845" t="str">
        <f t="shared" si="390"/>
        <v>HDMI_INT</v>
      </c>
      <c r="C5845" t="str">
        <f t="shared" si="391"/>
        <v>R175-HDMI_INT</v>
      </c>
      <c r="D5845" t="str">
        <f t="shared" si="392"/>
        <v>R175-1</v>
      </c>
      <c r="E5845" t="s">
        <v>4912</v>
      </c>
      <c r="F5845">
        <v>1</v>
      </c>
      <c r="G5845" t="s">
        <v>1202</v>
      </c>
    </row>
    <row r="5846" spans="1:7" x14ac:dyDescent="0.25">
      <c r="A5846" t="str">
        <f t="shared" si="389"/>
        <v>R175-2</v>
      </c>
      <c r="B5846" t="str">
        <f t="shared" si="390"/>
        <v>1.8VD</v>
      </c>
      <c r="C5846" t="str">
        <f t="shared" si="391"/>
        <v>R175-1.8VD</v>
      </c>
      <c r="D5846" t="str">
        <f t="shared" si="392"/>
        <v>R175-2</v>
      </c>
      <c r="E5846" t="s">
        <v>4912</v>
      </c>
      <c r="F5846">
        <v>2</v>
      </c>
      <c r="G5846" t="s">
        <v>320</v>
      </c>
    </row>
    <row r="5847" spans="1:7" x14ac:dyDescent="0.25">
      <c r="A5847" t="str">
        <f t="shared" si="389"/>
        <v>R176-1</v>
      </c>
      <c r="B5847" t="str">
        <f t="shared" si="390"/>
        <v>Link_ST</v>
      </c>
      <c r="C5847" t="str">
        <f t="shared" si="391"/>
        <v>R176-Link_ST</v>
      </c>
      <c r="D5847" t="str">
        <f t="shared" si="392"/>
        <v>R176-1</v>
      </c>
      <c r="E5847" t="s">
        <v>4913</v>
      </c>
      <c r="F5847">
        <v>1</v>
      </c>
      <c r="G5847" t="s">
        <v>3905</v>
      </c>
    </row>
    <row r="5848" spans="1:7" x14ac:dyDescent="0.25">
      <c r="A5848" t="str">
        <f t="shared" si="389"/>
        <v>R176-2</v>
      </c>
      <c r="B5848" t="str">
        <f t="shared" si="390"/>
        <v>GND</v>
      </c>
      <c r="C5848" t="str">
        <f t="shared" si="391"/>
        <v>R176-GND</v>
      </c>
      <c r="D5848" t="str">
        <f t="shared" si="392"/>
        <v>R176-2</v>
      </c>
      <c r="E5848" t="s">
        <v>4913</v>
      </c>
      <c r="F5848">
        <v>2</v>
      </c>
      <c r="G5848" t="s">
        <v>294</v>
      </c>
    </row>
    <row r="5849" spans="1:7" x14ac:dyDescent="0.25">
      <c r="A5849" t="str">
        <f t="shared" si="389"/>
        <v>R177-1</v>
      </c>
      <c r="B5849" t="str">
        <f t="shared" si="390"/>
        <v>3.3V</v>
      </c>
      <c r="C5849" t="str">
        <f t="shared" si="391"/>
        <v>R177-3.3V</v>
      </c>
      <c r="D5849" t="str">
        <f t="shared" si="392"/>
        <v>R177-1</v>
      </c>
      <c r="E5849" t="s">
        <v>4914</v>
      </c>
      <c r="F5849">
        <v>1</v>
      </c>
      <c r="G5849" t="s">
        <v>358</v>
      </c>
    </row>
    <row r="5850" spans="1:7" x14ac:dyDescent="0.25">
      <c r="A5850" t="str">
        <f t="shared" si="389"/>
        <v>R177-2</v>
      </c>
      <c r="B5850" t="str">
        <f t="shared" si="390"/>
        <v>PHY_RESET</v>
      </c>
      <c r="C5850" t="str">
        <f t="shared" si="391"/>
        <v>R177-PHY_RESET</v>
      </c>
      <c r="D5850" t="str">
        <f t="shared" si="392"/>
        <v>R177-2</v>
      </c>
      <c r="E5850" t="s">
        <v>4914</v>
      </c>
      <c r="F5850">
        <v>2</v>
      </c>
      <c r="G5850" t="s">
        <v>1978</v>
      </c>
    </row>
    <row r="5851" spans="1:7" x14ac:dyDescent="0.25">
      <c r="A5851" t="str">
        <f t="shared" si="389"/>
        <v>R178-1</v>
      </c>
      <c r="B5851" t="str">
        <f t="shared" si="390"/>
        <v>3.3V</v>
      </c>
      <c r="C5851" t="str">
        <f t="shared" si="391"/>
        <v>R178-3.3V</v>
      </c>
      <c r="D5851" t="str">
        <f t="shared" si="392"/>
        <v>R178-1</v>
      </c>
      <c r="E5851" t="s">
        <v>4915</v>
      </c>
      <c r="F5851">
        <v>1</v>
      </c>
      <c r="G5851" t="s">
        <v>358</v>
      </c>
    </row>
    <row r="5852" spans="1:7" x14ac:dyDescent="0.25">
      <c r="A5852" t="str">
        <f t="shared" si="389"/>
        <v>R178-2</v>
      </c>
      <c r="B5852" t="str">
        <f t="shared" si="390"/>
        <v>PHY_LED1</v>
      </c>
      <c r="C5852" t="str">
        <f t="shared" si="391"/>
        <v>R178-PHY_LED1</v>
      </c>
      <c r="D5852" t="str">
        <f t="shared" si="392"/>
        <v>R178-2</v>
      </c>
      <c r="E5852" t="s">
        <v>4915</v>
      </c>
      <c r="F5852">
        <v>2</v>
      </c>
      <c r="G5852" t="s">
        <v>1730</v>
      </c>
    </row>
    <row r="5853" spans="1:7" x14ac:dyDescent="0.25">
      <c r="A5853" t="str">
        <f t="shared" si="389"/>
        <v>R179-1</v>
      </c>
      <c r="B5853" t="str">
        <f t="shared" si="390"/>
        <v>NetD3_2</v>
      </c>
      <c r="C5853" t="str">
        <f t="shared" si="391"/>
        <v>R179-NetD3_2</v>
      </c>
      <c r="D5853" t="str">
        <f t="shared" si="392"/>
        <v>R179-1</v>
      </c>
      <c r="E5853" t="s">
        <v>4916</v>
      </c>
      <c r="F5853">
        <v>1</v>
      </c>
      <c r="G5853" t="s">
        <v>1787</v>
      </c>
    </row>
    <row r="5854" spans="1:7" x14ac:dyDescent="0.25">
      <c r="A5854" t="str">
        <f t="shared" si="389"/>
        <v>R179-2</v>
      </c>
      <c r="B5854" t="str">
        <f t="shared" si="390"/>
        <v>LED2G</v>
      </c>
      <c r="C5854" t="str">
        <f t="shared" si="391"/>
        <v>R179-LED2G</v>
      </c>
      <c r="D5854" t="str">
        <f t="shared" si="392"/>
        <v>R179-2</v>
      </c>
      <c r="E5854" t="s">
        <v>4916</v>
      </c>
      <c r="F5854">
        <v>2</v>
      </c>
      <c r="G5854" t="s">
        <v>1339</v>
      </c>
    </row>
    <row r="5855" spans="1:7" x14ac:dyDescent="0.25">
      <c r="A5855" t="str">
        <f t="shared" si="389"/>
        <v>R180-1</v>
      </c>
      <c r="B5855" t="str">
        <f t="shared" si="390"/>
        <v>NetD3_1</v>
      </c>
      <c r="C5855" t="str">
        <f t="shared" si="391"/>
        <v>R180-NetD3_1</v>
      </c>
      <c r="D5855" t="str">
        <f t="shared" si="392"/>
        <v>R180-1</v>
      </c>
      <c r="E5855" t="s">
        <v>4917</v>
      </c>
      <c r="F5855">
        <v>1</v>
      </c>
      <c r="G5855" t="s">
        <v>1785</v>
      </c>
    </row>
    <row r="5856" spans="1:7" x14ac:dyDescent="0.25">
      <c r="A5856" t="str">
        <f t="shared" si="389"/>
        <v>R180-2</v>
      </c>
      <c r="B5856" t="str">
        <f t="shared" si="390"/>
        <v>LED2B</v>
      </c>
      <c r="C5856" t="str">
        <f t="shared" si="391"/>
        <v>R180-LED2B</v>
      </c>
      <c r="D5856" t="str">
        <f t="shared" si="392"/>
        <v>R180-2</v>
      </c>
      <c r="E5856" t="s">
        <v>4917</v>
      </c>
      <c r="F5856">
        <v>2</v>
      </c>
      <c r="G5856" t="s">
        <v>1337</v>
      </c>
    </row>
    <row r="5857" spans="1:7" x14ac:dyDescent="0.25">
      <c r="A5857" t="str">
        <f t="shared" si="389"/>
        <v>R181-1</v>
      </c>
      <c r="B5857" t="str">
        <f t="shared" si="390"/>
        <v>ETH_RXCK</v>
      </c>
      <c r="C5857" t="str">
        <f t="shared" si="391"/>
        <v>R181-ETH_RXCK</v>
      </c>
      <c r="D5857" t="str">
        <f t="shared" si="392"/>
        <v>R181-1</v>
      </c>
      <c r="E5857" t="s">
        <v>4918</v>
      </c>
      <c r="F5857">
        <v>1</v>
      </c>
      <c r="G5857" t="s">
        <v>960</v>
      </c>
    </row>
    <row r="5858" spans="1:7" x14ac:dyDescent="0.25">
      <c r="A5858" t="str">
        <f t="shared" si="389"/>
        <v>R181-2</v>
      </c>
      <c r="B5858" t="str">
        <f t="shared" si="390"/>
        <v>GND</v>
      </c>
      <c r="C5858" t="str">
        <f t="shared" si="391"/>
        <v>R181-GND</v>
      </c>
      <c r="D5858" t="str">
        <f t="shared" si="392"/>
        <v>R181-2</v>
      </c>
      <c r="E5858" t="s">
        <v>4918</v>
      </c>
      <c r="F5858">
        <v>2</v>
      </c>
      <c r="G5858" t="s">
        <v>294</v>
      </c>
    </row>
    <row r="5859" spans="1:7" x14ac:dyDescent="0.25">
      <c r="A5859" t="str">
        <f t="shared" si="389"/>
        <v>R182-1</v>
      </c>
      <c r="B5859" t="str">
        <f t="shared" si="390"/>
        <v>ETH_RXCTL</v>
      </c>
      <c r="C5859" t="str">
        <f t="shared" si="391"/>
        <v>R182-ETH_RXCTL</v>
      </c>
      <c r="D5859" t="str">
        <f t="shared" si="392"/>
        <v>R182-1</v>
      </c>
      <c r="E5859" t="s">
        <v>4919</v>
      </c>
      <c r="F5859">
        <v>1</v>
      </c>
      <c r="G5859" t="s">
        <v>963</v>
      </c>
    </row>
    <row r="5860" spans="1:7" x14ac:dyDescent="0.25">
      <c r="A5860" t="str">
        <f t="shared" si="389"/>
        <v>R182-2</v>
      </c>
      <c r="B5860" t="str">
        <f t="shared" si="390"/>
        <v>GND</v>
      </c>
      <c r="C5860" t="str">
        <f t="shared" si="391"/>
        <v>R182-GND</v>
      </c>
      <c r="D5860" t="str">
        <f t="shared" si="392"/>
        <v>R182-2</v>
      </c>
      <c r="E5860" t="s">
        <v>4919</v>
      </c>
      <c r="F5860">
        <v>2</v>
      </c>
      <c r="G5860" t="s">
        <v>294</v>
      </c>
    </row>
    <row r="5861" spans="1:7" x14ac:dyDescent="0.25">
      <c r="A5861" t="str">
        <f t="shared" si="389"/>
        <v>R183-1</v>
      </c>
      <c r="B5861" t="str">
        <f t="shared" si="390"/>
        <v>ETH_RXD0</v>
      </c>
      <c r="C5861" t="str">
        <f t="shared" si="391"/>
        <v>R183-ETH_RXD0</v>
      </c>
      <c r="D5861" t="str">
        <f t="shared" si="392"/>
        <v>R183-1</v>
      </c>
      <c r="E5861" t="s">
        <v>4920</v>
      </c>
      <c r="F5861">
        <v>1</v>
      </c>
      <c r="G5861" t="s">
        <v>964</v>
      </c>
    </row>
    <row r="5862" spans="1:7" x14ac:dyDescent="0.25">
      <c r="A5862" t="str">
        <f t="shared" si="389"/>
        <v>R183-2</v>
      </c>
      <c r="B5862" t="str">
        <f t="shared" si="390"/>
        <v>1.8VD</v>
      </c>
      <c r="C5862" t="str">
        <f t="shared" si="391"/>
        <v>R183-1.8VD</v>
      </c>
      <c r="D5862" t="str">
        <f t="shared" si="392"/>
        <v>R183-2</v>
      </c>
      <c r="E5862" t="s">
        <v>4920</v>
      </c>
      <c r="F5862">
        <v>2</v>
      </c>
      <c r="G5862" t="s">
        <v>320</v>
      </c>
    </row>
    <row r="5863" spans="1:7" x14ac:dyDescent="0.25">
      <c r="A5863" t="str">
        <f t="shared" si="389"/>
        <v>R184-1</v>
      </c>
      <c r="B5863" t="str">
        <f t="shared" si="390"/>
        <v>ETH_RXD1</v>
      </c>
      <c r="C5863" t="str">
        <f t="shared" si="391"/>
        <v>R184-ETH_RXD1</v>
      </c>
      <c r="D5863" t="str">
        <f t="shared" si="392"/>
        <v>R184-1</v>
      </c>
      <c r="E5863" t="s">
        <v>4921</v>
      </c>
      <c r="F5863">
        <v>1</v>
      </c>
      <c r="G5863" t="s">
        <v>965</v>
      </c>
    </row>
    <row r="5864" spans="1:7" x14ac:dyDescent="0.25">
      <c r="A5864" t="str">
        <f t="shared" si="389"/>
        <v>R184-2</v>
      </c>
      <c r="B5864" t="str">
        <f t="shared" si="390"/>
        <v>GND</v>
      </c>
      <c r="C5864" t="str">
        <f t="shared" si="391"/>
        <v>R184-GND</v>
      </c>
      <c r="D5864" t="str">
        <f t="shared" si="392"/>
        <v>R184-2</v>
      </c>
      <c r="E5864" t="s">
        <v>4921</v>
      </c>
      <c r="F5864">
        <v>2</v>
      </c>
      <c r="G5864" t="s">
        <v>294</v>
      </c>
    </row>
    <row r="5865" spans="1:7" x14ac:dyDescent="0.25">
      <c r="A5865" t="str">
        <f t="shared" si="389"/>
        <v>R185-1</v>
      </c>
      <c r="B5865" t="str">
        <f t="shared" si="390"/>
        <v>ETH_RXD2</v>
      </c>
      <c r="C5865" t="str">
        <f t="shared" si="391"/>
        <v>R185-ETH_RXD2</v>
      </c>
      <c r="D5865" t="str">
        <f t="shared" si="392"/>
        <v>R185-1</v>
      </c>
      <c r="E5865" t="s">
        <v>4922</v>
      </c>
      <c r="F5865">
        <v>1</v>
      </c>
      <c r="G5865" t="s">
        <v>966</v>
      </c>
    </row>
    <row r="5866" spans="1:7" x14ac:dyDescent="0.25">
      <c r="A5866" t="str">
        <f t="shared" si="389"/>
        <v>R185-2</v>
      </c>
      <c r="B5866" t="str">
        <f t="shared" si="390"/>
        <v>GND</v>
      </c>
      <c r="C5866" t="str">
        <f t="shared" si="391"/>
        <v>R185-GND</v>
      </c>
      <c r="D5866" t="str">
        <f t="shared" si="392"/>
        <v>R185-2</v>
      </c>
      <c r="E5866" t="s">
        <v>4922</v>
      </c>
      <c r="F5866">
        <v>2</v>
      </c>
      <c r="G5866" t="s">
        <v>294</v>
      </c>
    </row>
    <row r="5867" spans="1:7" x14ac:dyDescent="0.25">
      <c r="A5867" t="str">
        <f t="shared" si="389"/>
        <v>R186-1</v>
      </c>
      <c r="B5867" t="str">
        <f t="shared" si="390"/>
        <v>ETH_RXD3</v>
      </c>
      <c r="C5867" t="str">
        <f t="shared" si="391"/>
        <v>R186-ETH_RXD3</v>
      </c>
      <c r="D5867" t="str">
        <f t="shared" si="392"/>
        <v>R186-1</v>
      </c>
      <c r="E5867" t="s">
        <v>4923</v>
      </c>
      <c r="F5867">
        <v>1</v>
      </c>
      <c r="G5867" t="s">
        <v>967</v>
      </c>
    </row>
    <row r="5868" spans="1:7" x14ac:dyDescent="0.25">
      <c r="A5868" t="str">
        <f t="shared" si="389"/>
        <v>R186-2</v>
      </c>
      <c r="B5868" t="str">
        <f t="shared" si="390"/>
        <v>GND</v>
      </c>
      <c r="C5868" t="str">
        <f t="shared" si="391"/>
        <v>R186-GND</v>
      </c>
      <c r="D5868" t="str">
        <f t="shared" si="392"/>
        <v>R186-2</v>
      </c>
      <c r="E5868" t="s">
        <v>4923</v>
      </c>
      <c r="F5868">
        <v>2</v>
      </c>
      <c r="G5868" t="s">
        <v>294</v>
      </c>
    </row>
    <row r="5869" spans="1:7" x14ac:dyDescent="0.25">
      <c r="A5869" t="str">
        <f t="shared" si="389"/>
        <v>R187-1</v>
      </c>
      <c r="B5869" t="str">
        <f t="shared" si="390"/>
        <v>GND</v>
      </c>
      <c r="C5869" t="str">
        <f t="shared" si="391"/>
        <v>R187-GND</v>
      </c>
      <c r="D5869" t="str">
        <f t="shared" si="392"/>
        <v>R187-1</v>
      </c>
      <c r="E5869" t="s">
        <v>4924</v>
      </c>
      <c r="F5869">
        <v>1</v>
      </c>
      <c r="G5869" t="s">
        <v>294</v>
      </c>
    </row>
    <row r="5870" spans="1:7" x14ac:dyDescent="0.25">
      <c r="A5870" t="str">
        <f t="shared" si="389"/>
        <v>R187-2</v>
      </c>
      <c r="B5870" t="str">
        <f t="shared" si="390"/>
        <v>NetR187_2</v>
      </c>
      <c r="C5870" t="str">
        <f t="shared" si="391"/>
        <v>R187-NetR187_2</v>
      </c>
      <c r="D5870" t="str">
        <f t="shared" si="392"/>
        <v>R187-2</v>
      </c>
      <c r="E5870" t="s">
        <v>4924</v>
      </c>
      <c r="F5870">
        <v>2</v>
      </c>
      <c r="G5870" t="s">
        <v>1840</v>
      </c>
    </row>
    <row r="5871" spans="1:7" x14ac:dyDescent="0.25">
      <c r="A5871" t="str">
        <f t="shared" si="389"/>
        <v>R188-1</v>
      </c>
      <c r="B5871" t="str">
        <f t="shared" si="390"/>
        <v>FLG2</v>
      </c>
      <c r="C5871" t="str">
        <f t="shared" si="391"/>
        <v>R188-FLG2</v>
      </c>
      <c r="D5871" t="str">
        <f t="shared" si="392"/>
        <v>R188-1</v>
      </c>
      <c r="E5871" t="s">
        <v>4925</v>
      </c>
      <c r="F5871">
        <v>1</v>
      </c>
      <c r="G5871" t="s">
        <v>993</v>
      </c>
    </row>
    <row r="5872" spans="1:7" x14ac:dyDescent="0.25">
      <c r="A5872" t="str">
        <f t="shared" si="389"/>
        <v>R188-2</v>
      </c>
      <c r="B5872" t="str">
        <f t="shared" si="390"/>
        <v>3.3V</v>
      </c>
      <c r="C5872" t="str">
        <f t="shared" si="391"/>
        <v>R188-3.3V</v>
      </c>
      <c r="D5872" t="str">
        <f t="shared" si="392"/>
        <v>R188-2</v>
      </c>
      <c r="E5872" t="s">
        <v>4925</v>
      </c>
      <c r="F5872">
        <v>2</v>
      </c>
      <c r="G5872" t="s">
        <v>358</v>
      </c>
    </row>
    <row r="5873" spans="1:7" x14ac:dyDescent="0.25">
      <c r="A5873" t="str">
        <f t="shared" si="389"/>
        <v>R189-1</v>
      </c>
      <c r="B5873" t="str">
        <f t="shared" si="390"/>
        <v>NetD4_3</v>
      </c>
      <c r="C5873" t="str">
        <f t="shared" si="391"/>
        <v>R189-NetD4_3</v>
      </c>
      <c r="D5873" t="str">
        <f t="shared" si="392"/>
        <v>R189-1</v>
      </c>
      <c r="E5873" t="s">
        <v>4926</v>
      </c>
      <c r="F5873">
        <v>1</v>
      </c>
      <c r="G5873" t="s">
        <v>1791</v>
      </c>
    </row>
    <row r="5874" spans="1:7" x14ac:dyDescent="0.25">
      <c r="A5874" t="str">
        <f t="shared" si="389"/>
        <v>R189-2</v>
      </c>
      <c r="B5874" t="str">
        <f t="shared" si="390"/>
        <v>LED3R</v>
      </c>
      <c r="C5874" t="str">
        <f t="shared" si="391"/>
        <v>R189-LED3R</v>
      </c>
      <c r="D5874" t="str">
        <f t="shared" si="392"/>
        <v>R189-2</v>
      </c>
      <c r="E5874" t="s">
        <v>4926</v>
      </c>
      <c r="F5874">
        <v>2</v>
      </c>
      <c r="G5874" t="s">
        <v>1347</v>
      </c>
    </row>
    <row r="5875" spans="1:7" x14ac:dyDescent="0.25">
      <c r="A5875" t="str">
        <f t="shared" si="389"/>
        <v>R190-1</v>
      </c>
      <c r="B5875" t="str">
        <f t="shared" si="390"/>
        <v>NetD4_2</v>
      </c>
      <c r="C5875" t="str">
        <f t="shared" si="391"/>
        <v>R190-NetD4_2</v>
      </c>
      <c r="D5875" t="str">
        <f t="shared" si="392"/>
        <v>R190-1</v>
      </c>
      <c r="E5875" t="s">
        <v>4927</v>
      </c>
      <c r="F5875">
        <v>1</v>
      </c>
      <c r="G5875" t="s">
        <v>1790</v>
      </c>
    </row>
    <row r="5876" spans="1:7" x14ac:dyDescent="0.25">
      <c r="A5876" t="str">
        <f t="shared" si="389"/>
        <v>R190-2</v>
      </c>
      <c r="B5876" t="str">
        <f t="shared" si="390"/>
        <v>LED3G</v>
      </c>
      <c r="C5876" t="str">
        <f t="shared" si="391"/>
        <v>R190-LED3G</v>
      </c>
      <c r="D5876" t="str">
        <f t="shared" si="392"/>
        <v>R190-2</v>
      </c>
      <c r="E5876" t="s">
        <v>4927</v>
      </c>
      <c r="F5876">
        <v>2</v>
      </c>
      <c r="G5876" t="s">
        <v>1345</v>
      </c>
    </row>
    <row r="5877" spans="1:7" x14ac:dyDescent="0.25">
      <c r="A5877" t="str">
        <f t="shared" si="389"/>
        <v>R191-1</v>
      </c>
      <c r="B5877" t="str">
        <f t="shared" si="390"/>
        <v>NetD4_1</v>
      </c>
      <c r="C5877" t="str">
        <f t="shared" si="391"/>
        <v>R191-NetD4_1</v>
      </c>
      <c r="D5877" t="str">
        <f t="shared" si="392"/>
        <v>R191-1</v>
      </c>
      <c r="E5877" t="s">
        <v>4928</v>
      </c>
      <c r="F5877">
        <v>1</v>
      </c>
      <c r="G5877" t="s">
        <v>1789</v>
      </c>
    </row>
    <row r="5878" spans="1:7" x14ac:dyDescent="0.25">
      <c r="A5878" t="str">
        <f t="shared" si="389"/>
        <v>R191-2</v>
      </c>
      <c r="B5878" t="str">
        <f t="shared" si="390"/>
        <v>LED3B</v>
      </c>
      <c r="C5878" t="str">
        <f t="shared" si="391"/>
        <v>R191-LED3B</v>
      </c>
      <c r="D5878" t="str">
        <f t="shared" si="392"/>
        <v>R191-2</v>
      </c>
      <c r="E5878" t="s">
        <v>4928</v>
      </c>
      <c r="F5878">
        <v>2</v>
      </c>
      <c r="G5878" t="s">
        <v>1343</v>
      </c>
    </row>
    <row r="5879" spans="1:7" x14ac:dyDescent="0.25">
      <c r="A5879" t="str">
        <f t="shared" si="389"/>
        <v>R192-1</v>
      </c>
      <c r="B5879" t="str">
        <f t="shared" si="390"/>
        <v>3.3V</v>
      </c>
      <c r="C5879" t="str">
        <f t="shared" si="391"/>
        <v>R192-3.3V</v>
      </c>
      <c r="D5879" t="str">
        <f t="shared" si="392"/>
        <v>R192-1</v>
      </c>
      <c r="E5879" t="s">
        <v>4929</v>
      </c>
      <c r="F5879">
        <v>1</v>
      </c>
      <c r="G5879" t="s">
        <v>358</v>
      </c>
    </row>
    <row r="5880" spans="1:7" x14ac:dyDescent="0.25">
      <c r="A5880" t="str">
        <f t="shared" si="389"/>
        <v>R192-2</v>
      </c>
      <c r="B5880" t="str">
        <f t="shared" si="390"/>
        <v>PHY1_LED1</v>
      </c>
      <c r="C5880" t="str">
        <f t="shared" si="391"/>
        <v>R192-PHY1_LED1</v>
      </c>
      <c r="D5880" t="str">
        <f t="shared" si="392"/>
        <v>R192-2</v>
      </c>
      <c r="E5880" t="s">
        <v>4929</v>
      </c>
      <c r="F5880">
        <v>2</v>
      </c>
      <c r="G5880" t="s">
        <v>1960</v>
      </c>
    </row>
    <row r="5881" spans="1:7" x14ac:dyDescent="0.25">
      <c r="A5881" t="str">
        <f t="shared" si="389"/>
        <v>R193-1</v>
      </c>
      <c r="B5881" t="str">
        <f t="shared" si="390"/>
        <v>Link1_ST</v>
      </c>
      <c r="C5881" t="str">
        <f t="shared" si="391"/>
        <v>R193-Link1_ST</v>
      </c>
      <c r="D5881" t="str">
        <f t="shared" si="392"/>
        <v>R193-1</v>
      </c>
      <c r="E5881" t="s">
        <v>4930</v>
      </c>
      <c r="F5881">
        <v>1</v>
      </c>
      <c r="G5881" t="s">
        <v>4071</v>
      </c>
    </row>
    <row r="5882" spans="1:7" x14ac:dyDescent="0.25">
      <c r="A5882" t="str">
        <f t="shared" si="389"/>
        <v>R193-2</v>
      </c>
      <c r="B5882" t="str">
        <f t="shared" si="390"/>
        <v>1.8VD</v>
      </c>
      <c r="C5882" t="str">
        <f t="shared" si="391"/>
        <v>R193-1.8VD</v>
      </c>
      <c r="D5882" t="str">
        <f t="shared" si="392"/>
        <v>R193-2</v>
      </c>
      <c r="E5882" t="s">
        <v>4930</v>
      </c>
      <c r="F5882">
        <v>2</v>
      </c>
      <c r="G5882" t="s">
        <v>320</v>
      </c>
    </row>
    <row r="5883" spans="1:7" x14ac:dyDescent="0.25">
      <c r="A5883" t="str">
        <f t="shared" si="389"/>
        <v>R194-1</v>
      </c>
      <c r="B5883" t="str">
        <f t="shared" si="390"/>
        <v>FLG3</v>
      </c>
      <c r="C5883" t="str">
        <f t="shared" si="391"/>
        <v>R194-FLG3</v>
      </c>
      <c r="D5883" t="str">
        <f t="shared" si="392"/>
        <v>R194-1</v>
      </c>
      <c r="E5883" t="s">
        <v>4931</v>
      </c>
      <c r="F5883">
        <v>1</v>
      </c>
      <c r="G5883" t="s">
        <v>995</v>
      </c>
    </row>
    <row r="5884" spans="1:7" x14ac:dyDescent="0.25">
      <c r="A5884" t="str">
        <f t="shared" si="389"/>
        <v>R194-2</v>
      </c>
      <c r="B5884" t="str">
        <f t="shared" si="390"/>
        <v>3.3V</v>
      </c>
      <c r="C5884" t="str">
        <f t="shared" si="391"/>
        <v>R194-3.3V</v>
      </c>
      <c r="D5884" t="str">
        <f t="shared" si="392"/>
        <v>R194-2</v>
      </c>
      <c r="E5884" t="s">
        <v>4931</v>
      </c>
      <c r="F5884">
        <v>2</v>
      </c>
      <c r="G5884" t="s">
        <v>358</v>
      </c>
    </row>
    <row r="5885" spans="1:7" x14ac:dyDescent="0.25">
      <c r="A5885" t="str">
        <f t="shared" si="389"/>
        <v>R195-1</v>
      </c>
      <c r="B5885" t="str">
        <f t="shared" si="390"/>
        <v>RX1_ER</v>
      </c>
      <c r="C5885" t="str">
        <f t="shared" si="391"/>
        <v>R195-RX1_ER</v>
      </c>
      <c r="D5885" t="str">
        <f t="shared" si="392"/>
        <v>R195-1</v>
      </c>
      <c r="E5885" t="s">
        <v>4932</v>
      </c>
      <c r="F5885">
        <v>1</v>
      </c>
      <c r="G5885" t="s">
        <v>2012</v>
      </c>
    </row>
    <row r="5886" spans="1:7" x14ac:dyDescent="0.25">
      <c r="A5886" t="str">
        <f t="shared" si="389"/>
        <v>R195-2</v>
      </c>
      <c r="B5886" t="str">
        <f t="shared" si="390"/>
        <v>1.8VD</v>
      </c>
      <c r="C5886" t="str">
        <f t="shared" si="391"/>
        <v>R195-1.8VD</v>
      </c>
      <c r="D5886" t="str">
        <f t="shared" si="392"/>
        <v>R195-2</v>
      </c>
      <c r="E5886" t="s">
        <v>4932</v>
      </c>
      <c r="F5886">
        <v>2</v>
      </c>
      <c r="G5886" t="s">
        <v>320</v>
      </c>
    </row>
    <row r="5887" spans="1:7" x14ac:dyDescent="0.25">
      <c r="A5887" t="str">
        <f t="shared" si="389"/>
        <v>R196-1</v>
      </c>
      <c r="B5887" t="str">
        <f t="shared" si="390"/>
        <v>ETH1_RXCK</v>
      </c>
      <c r="C5887" t="str">
        <f t="shared" si="391"/>
        <v>R196-ETH1_RXCK</v>
      </c>
      <c r="D5887" t="str">
        <f t="shared" si="392"/>
        <v>R196-1</v>
      </c>
      <c r="E5887" t="s">
        <v>4933</v>
      </c>
      <c r="F5887">
        <v>1</v>
      </c>
      <c r="G5887" t="s">
        <v>909</v>
      </c>
    </row>
    <row r="5888" spans="1:7" x14ac:dyDescent="0.25">
      <c r="A5888" t="str">
        <f t="shared" si="389"/>
        <v>R196-2</v>
      </c>
      <c r="B5888" t="str">
        <f t="shared" si="390"/>
        <v>GND</v>
      </c>
      <c r="C5888" t="str">
        <f t="shared" si="391"/>
        <v>R196-GND</v>
      </c>
      <c r="D5888" t="str">
        <f t="shared" si="392"/>
        <v>R196-2</v>
      </c>
      <c r="E5888" t="s">
        <v>4933</v>
      </c>
      <c r="F5888">
        <v>2</v>
      </c>
      <c r="G5888" t="s">
        <v>294</v>
      </c>
    </row>
    <row r="5889" spans="1:7" x14ac:dyDescent="0.25">
      <c r="A5889" t="str">
        <f t="shared" si="389"/>
        <v>R197-1</v>
      </c>
      <c r="B5889" t="str">
        <f t="shared" si="390"/>
        <v>1.8VD</v>
      </c>
      <c r="C5889" t="str">
        <f t="shared" si="391"/>
        <v>R197-1.8VD</v>
      </c>
      <c r="D5889" t="str">
        <f t="shared" si="392"/>
        <v>R197-1</v>
      </c>
      <c r="E5889" t="s">
        <v>4934</v>
      </c>
      <c r="F5889">
        <v>1</v>
      </c>
      <c r="G5889" t="s">
        <v>320</v>
      </c>
    </row>
    <row r="5890" spans="1:7" x14ac:dyDescent="0.25">
      <c r="A5890" t="str">
        <f t="shared" si="389"/>
        <v>R197-2</v>
      </c>
      <c r="B5890" t="str">
        <f t="shared" si="390"/>
        <v>ETH1_MDC</v>
      </c>
      <c r="C5890" t="str">
        <f t="shared" si="391"/>
        <v>R197-ETH1_MDC</v>
      </c>
      <c r="D5890" t="str">
        <f t="shared" si="392"/>
        <v>R197-2</v>
      </c>
      <c r="E5890" t="s">
        <v>4934</v>
      </c>
      <c r="F5890">
        <v>2</v>
      </c>
      <c r="G5890" t="s">
        <v>900</v>
      </c>
    </row>
    <row r="5891" spans="1:7" x14ac:dyDescent="0.25">
      <c r="A5891" t="str">
        <f t="shared" si="389"/>
        <v>R198-1</v>
      </c>
      <c r="B5891" t="str">
        <f t="shared" si="390"/>
        <v>1.8VD</v>
      </c>
      <c r="C5891" t="str">
        <f t="shared" si="391"/>
        <v>R198-1.8VD</v>
      </c>
      <c r="D5891" t="str">
        <f t="shared" si="392"/>
        <v>R198-1</v>
      </c>
      <c r="E5891" t="s">
        <v>4935</v>
      </c>
      <c r="F5891">
        <v>1</v>
      </c>
      <c r="G5891" t="s">
        <v>320</v>
      </c>
    </row>
    <row r="5892" spans="1:7" x14ac:dyDescent="0.25">
      <c r="A5892" t="str">
        <f t="shared" si="389"/>
        <v>R198-2</v>
      </c>
      <c r="B5892" t="str">
        <f t="shared" si="390"/>
        <v>ETH1_MDIO</v>
      </c>
      <c r="C5892" t="str">
        <f t="shared" si="391"/>
        <v>R198-ETH1_MDIO</v>
      </c>
      <c r="D5892" t="str">
        <f t="shared" si="392"/>
        <v>R198-2</v>
      </c>
      <c r="E5892" t="s">
        <v>4935</v>
      </c>
      <c r="F5892">
        <v>2</v>
      </c>
      <c r="G5892" t="s">
        <v>903</v>
      </c>
    </row>
    <row r="5893" spans="1:7" x14ac:dyDescent="0.25">
      <c r="A5893" t="str">
        <f t="shared" si="389"/>
        <v>R199-1</v>
      </c>
      <c r="B5893" t="str">
        <f t="shared" si="390"/>
        <v>GND</v>
      </c>
      <c r="C5893" t="str">
        <f t="shared" si="391"/>
        <v>R199-GND</v>
      </c>
      <c r="D5893" t="str">
        <f t="shared" si="392"/>
        <v>R199-1</v>
      </c>
      <c r="E5893" t="s">
        <v>4936</v>
      </c>
      <c r="F5893">
        <v>1</v>
      </c>
      <c r="G5893" t="s">
        <v>294</v>
      </c>
    </row>
    <row r="5894" spans="1:7" x14ac:dyDescent="0.25">
      <c r="A5894" t="str">
        <f t="shared" ref="A5894:A5957" si="393">$E5894&amp;"-"&amp;$F5894</f>
        <v>R199-2</v>
      </c>
      <c r="B5894" t="str">
        <f t="shared" ref="B5894:B5957" si="394">IF(OR(E5894=$A$2,E5894=$B$2,E5894=$C$2,E5894=$D$2),"--",G5894)</f>
        <v>PHY1_LED1</v>
      </c>
      <c r="C5894" t="str">
        <f t="shared" ref="C5894:C5957" si="395">$E5894&amp;"-"&amp;$G5894</f>
        <v>R199-PHY1_LED1</v>
      </c>
      <c r="D5894" t="str">
        <f t="shared" ref="D5894:D5957" si="396">A5894</f>
        <v>R199-2</v>
      </c>
      <c r="E5894" t="s">
        <v>4936</v>
      </c>
      <c r="F5894">
        <v>2</v>
      </c>
      <c r="G5894" t="s">
        <v>1960</v>
      </c>
    </row>
    <row r="5895" spans="1:7" x14ac:dyDescent="0.25">
      <c r="A5895" t="str">
        <f t="shared" si="393"/>
        <v>R200-1</v>
      </c>
      <c r="B5895" t="str">
        <f t="shared" si="394"/>
        <v>Link1_ST</v>
      </c>
      <c r="C5895" t="str">
        <f t="shared" si="395"/>
        <v>R200-Link1_ST</v>
      </c>
      <c r="D5895" t="str">
        <f t="shared" si="396"/>
        <v>R200-1</v>
      </c>
      <c r="E5895" t="s">
        <v>4937</v>
      </c>
      <c r="F5895">
        <v>1</v>
      </c>
      <c r="G5895" t="s">
        <v>4071</v>
      </c>
    </row>
    <row r="5896" spans="1:7" x14ac:dyDescent="0.25">
      <c r="A5896" t="str">
        <f t="shared" si="393"/>
        <v>R200-2</v>
      </c>
      <c r="B5896" t="str">
        <f t="shared" si="394"/>
        <v>GND</v>
      </c>
      <c r="C5896" t="str">
        <f t="shared" si="395"/>
        <v>R200-GND</v>
      </c>
      <c r="D5896" t="str">
        <f t="shared" si="396"/>
        <v>R200-2</v>
      </c>
      <c r="E5896" t="s">
        <v>4937</v>
      </c>
      <c r="F5896">
        <v>2</v>
      </c>
      <c r="G5896" t="s">
        <v>294</v>
      </c>
    </row>
    <row r="5897" spans="1:7" x14ac:dyDescent="0.25">
      <c r="A5897" t="str">
        <f t="shared" si="393"/>
        <v>R201-1</v>
      </c>
      <c r="B5897" t="str">
        <f t="shared" si="394"/>
        <v>ETH1_RXCTL</v>
      </c>
      <c r="C5897" t="str">
        <f t="shared" si="395"/>
        <v>R201-ETH1_RXCTL</v>
      </c>
      <c r="D5897" t="str">
        <f t="shared" si="396"/>
        <v>R201-1</v>
      </c>
      <c r="E5897" t="s">
        <v>4938</v>
      </c>
      <c r="F5897">
        <v>1</v>
      </c>
      <c r="G5897" t="s">
        <v>912</v>
      </c>
    </row>
    <row r="5898" spans="1:7" x14ac:dyDescent="0.25">
      <c r="A5898" t="str">
        <f t="shared" si="393"/>
        <v>R201-2</v>
      </c>
      <c r="B5898" t="str">
        <f t="shared" si="394"/>
        <v>GND</v>
      </c>
      <c r="C5898" t="str">
        <f t="shared" si="395"/>
        <v>R201-GND</v>
      </c>
      <c r="D5898" t="str">
        <f t="shared" si="396"/>
        <v>R201-2</v>
      </c>
      <c r="E5898" t="s">
        <v>4938</v>
      </c>
      <c r="F5898">
        <v>2</v>
      </c>
      <c r="G5898" t="s">
        <v>294</v>
      </c>
    </row>
    <row r="5899" spans="1:7" x14ac:dyDescent="0.25">
      <c r="A5899" t="str">
        <f t="shared" si="393"/>
        <v>R202-1</v>
      </c>
      <c r="B5899" t="str">
        <f t="shared" si="394"/>
        <v>GND</v>
      </c>
      <c r="C5899" t="str">
        <f t="shared" si="395"/>
        <v>R202-GND</v>
      </c>
      <c r="D5899" t="str">
        <f t="shared" si="396"/>
        <v>R202-1</v>
      </c>
      <c r="E5899" t="s">
        <v>4939</v>
      </c>
      <c r="F5899">
        <v>1</v>
      </c>
      <c r="G5899" t="s">
        <v>294</v>
      </c>
    </row>
    <row r="5900" spans="1:7" x14ac:dyDescent="0.25">
      <c r="A5900" t="str">
        <f t="shared" si="393"/>
        <v>R202-2</v>
      </c>
      <c r="B5900" t="str">
        <f t="shared" si="394"/>
        <v>NetR202_2</v>
      </c>
      <c r="C5900" t="str">
        <f t="shared" si="395"/>
        <v>R202-NetR202_2</v>
      </c>
      <c r="D5900" t="str">
        <f t="shared" si="396"/>
        <v>R202-2</v>
      </c>
      <c r="E5900" t="s">
        <v>4939</v>
      </c>
      <c r="F5900">
        <v>2</v>
      </c>
      <c r="G5900" t="s">
        <v>1843</v>
      </c>
    </row>
    <row r="5901" spans="1:7" x14ac:dyDescent="0.25">
      <c r="A5901" t="str">
        <f t="shared" si="393"/>
        <v>R203-1</v>
      </c>
      <c r="B5901" t="str">
        <f t="shared" si="394"/>
        <v>1.8VD</v>
      </c>
      <c r="C5901" t="str">
        <f t="shared" si="395"/>
        <v>R203-1.8VD</v>
      </c>
      <c r="D5901" t="str">
        <f t="shared" si="396"/>
        <v>R203-1</v>
      </c>
      <c r="E5901" t="s">
        <v>4940</v>
      </c>
      <c r="F5901">
        <v>1</v>
      </c>
      <c r="G5901" t="s">
        <v>320</v>
      </c>
    </row>
    <row r="5902" spans="1:7" x14ac:dyDescent="0.25">
      <c r="A5902" t="str">
        <f t="shared" si="393"/>
        <v>R203-2</v>
      </c>
      <c r="B5902" t="str">
        <f t="shared" si="394"/>
        <v>PHY1_INT</v>
      </c>
      <c r="C5902" t="str">
        <f t="shared" si="395"/>
        <v>R203-PHY1_INT</v>
      </c>
      <c r="D5902" t="str">
        <f t="shared" si="396"/>
        <v>R203-2</v>
      </c>
      <c r="E5902" t="s">
        <v>4940</v>
      </c>
      <c r="F5902">
        <v>2</v>
      </c>
      <c r="G5902" t="s">
        <v>1958</v>
      </c>
    </row>
    <row r="5903" spans="1:7" x14ac:dyDescent="0.25">
      <c r="A5903" t="str">
        <f t="shared" si="393"/>
        <v>R204-1</v>
      </c>
      <c r="B5903" t="str">
        <f t="shared" si="394"/>
        <v>5.0V_USB</v>
      </c>
      <c r="C5903" t="str">
        <f t="shared" si="395"/>
        <v>R204-5.0V_USB</v>
      </c>
      <c r="D5903" t="str">
        <f t="shared" si="396"/>
        <v>R204-1</v>
      </c>
      <c r="E5903" t="s">
        <v>4941</v>
      </c>
      <c r="F5903">
        <v>1</v>
      </c>
      <c r="G5903" t="s">
        <v>373</v>
      </c>
    </row>
    <row r="5904" spans="1:7" x14ac:dyDescent="0.25">
      <c r="A5904" t="str">
        <f t="shared" si="393"/>
        <v>R204-2</v>
      </c>
      <c r="B5904" t="str">
        <f t="shared" si="394"/>
        <v>VBUS_DET</v>
      </c>
      <c r="C5904" t="str">
        <f t="shared" si="395"/>
        <v>R204-VBUS_DET</v>
      </c>
      <c r="D5904" t="str">
        <f t="shared" si="396"/>
        <v>R204-2</v>
      </c>
      <c r="E5904" t="s">
        <v>4941</v>
      </c>
      <c r="F5904">
        <v>2</v>
      </c>
      <c r="G5904" t="s">
        <v>2206</v>
      </c>
    </row>
    <row r="5905" spans="1:7" x14ac:dyDescent="0.25">
      <c r="A5905" t="str">
        <f t="shared" si="393"/>
        <v>R205-1</v>
      </c>
      <c r="B5905" t="str">
        <f t="shared" si="394"/>
        <v>GND</v>
      </c>
      <c r="C5905" t="str">
        <f t="shared" si="395"/>
        <v>R205-GND</v>
      </c>
      <c r="D5905" t="str">
        <f t="shared" si="396"/>
        <v>R205-1</v>
      </c>
      <c r="E5905" t="s">
        <v>4942</v>
      </c>
      <c r="F5905">
        <v>1</v>
      </c>
      <c r="G5905" t="s">
        <v>294</v>
      </c>
    </row>
    <row r="5906" spans="1:7" x14ac:dyDescent="0.25">
      <c r="A5906" t="str">
        <f t="shared" si="393"/>
        <v>R205-2</v>
      </c>
      <c r="B5906" t="str">
        <f t="shared" si="394"/>
        <v>VBUS_DET</v>
      </c>
      <c r="C5906" t="str">
        <f t="shared" si="395"/>
        <v>R205-VBUS_DET</v>
      </c>
      <c r="D5906" t="str">
        <f t="shared" si="396"/>
        <v>R205-2</v>
      </c>
      <c r="E5906" t="s">
        <v>4942</v>
      </c>
      <c r="F5906">
        <v>2</v>
      </c>
      <c r="G5906" t="s">
        <v>2206</v>
      </c>
    </row>
    <row r="5907" spans="1:7" x14ac:dyDescent="0.25">
      <c r="A5907" t="str">
        <f t="shared" si="393"/>
        <v>R206-1</v>
      </c>
      <c r="B5907" t="str">
        <f t="shared" si="394"/>
        <v>1.8VD</v>
      </c>
      <c r="C5907" t="str">
        <f t="shared" si="395"/>
        <v>R206-1.8VD</v>
      </c>
      <c r="D5907" t="str">
        <f t="shared" si="396"/>
        <v>R206-1</v>
      </c>
      <c r="E5907" t="s">
        <v>4943</v>
      </c>
      <c r="F5907">
        <v>1</v>
      </c>
      <c r="G5907" t="s">
        <v>320</v>
      </c>
    </row>
    <row r="5908" spans="1:7" x14ac:dyDescent="0.25">
      <c r="A5908" t="str">
        <f t="shared" si="393"/>
        <v>R206-2</v>
      </c>
      <c r="B5908" t="str">
        <f t="shared" si="394"/>
        <v>ETH_MDC</v>
      </c>
      <c r="C5908" t="str">
        <f t="shared" si="395"/>
        <v>R206-ETH_MDC</v>
      </c>
      <c r="D5908" t="str">
        <f t="shared" si="396"/>
        <v>R206-2</v>
      </c>
      <c r="E5908" t="s">
        <v>4943</v>
      </c>
      <c r="F5908">
        <v>2</v>
      </c>
      <c r="G5908" t="s">
        <v>948</v>
      </c>
    </row>
    <row r="5909" spans="1:7" x14ac:dyDescent="0.25">
      <c r="A5909" t="str">
        <f t="shared" si="393"/>
        <v>R207-1</v>
      </c>
      <c r="B5909" t="str">
        <f t="shared" si="394"/>
        <v>1.1V_LPDDR4</v>
      </c>
      <c r="C5909" t="str">
        <f t="shared" si="395"/>
        <v>R207-1.1V_LPDDR4</v>
      </c>
      <c r="D5909" t="str">
        <f t="shared" si="396"/>
        <v>R207-1</v>
      </c>
      <c r="E5909" t="s">
        <v>4944</v>
      </c>
      <c r="F5909">
        <v>1</v>
      </c>
      <c r="G5909" t="s">
        <v>309</v>
      </c>
    </row>
    <row r="5910" spans="1:7" x14ac:dyDescent="0.25">
      <c r="A5910" t="str">
        <f t="shared" si="393"/>
        <v>R207-2</v>
      </c>
      <c r="B5910" t="str">
        <f t="shared" si="394"/>
        <v>NetR207_2</v>
      </c>
      <c r="C5910" t="str">
        <f t="shared" si="395"/>
        <v>R207-NetR207_2</v>
      </c>
      <c r="D5910" t="str">
        <f t="shared" si="396"/>
        <v>R207-2</v>
      </c>
      <c r="E5910" t="s">
        <v>4944</v>
      </c>
      <c r="F5910">
        <v>2</v>
      </c>
      <c r="G5910" t="s">
        <v>1844</v>
      </c>
    </row>
    <row r="5911" spans="1:7" x14ac:dyDescent="0.25">
      <c r="A5911" t="str">
        <f t="shared" si="393"/>
        <v>R208-1</v>
      </c>
      <c r="B5911" t="str">
        <f t="shared" si="394"/>
        <v>NetR207_2</v>
      </c>
      <c r="C5911" t="str">
        <f t="shared" si="395"/>
        <v>R208-NetR207_2</v>
      </c>
      <c r="D5911" t="str">
        <f t="shared" si="396"/>
        <v>R208-1</v>
      </c>
      <c r="E5911" t="s">
        <v>4945</v>
      </c>
      <c r="F5911">
        <v>1</v>
      </c>
      <c r="G5911" t="s">
        <v>1844</v>
      </c>
    </row>
    <row r="5912" spans="1:7" x14ac:dyDescent="0.25">
      <c r="A5912" t="str">
        <f t="shared" si="393"/>
        <v>R208-2</v>
      </c>
      <c r="B5912" t="str">
        <f t="shared" si="394"/>
        <v>GND</v>
      </c>
      <c r="C5912" t="str">
        <f t="shared" si="395"/>
        <v>R208-GND</v>
      </c>
      <c r="D5912" t="str">
        <f t="shared" si="396"/>
        <v>R208-2</v>
      </c>
      <c r="E5912" t="s">
        <v>4945</v>
      </c>
      <c r="F5912">
        <v>2</v>
      </c>
      <c r="G5912" t="s">
        <v>294</v>
      </c>
    </row>
    <row r="5913" spans="1:7" x14ac:dyDescent="0.25">
      <c r="A5913" t="str">
        <f t="shared" si="393"/>
        <v>R209-1</v>
      </c>
      <c r="B5913" t="str">
        <f t="shared" si="394"/>
        <v>NetR209_1</v>
      </c>
      <c r="C5913" t="str">
        <f t="shared" si="395"/>
        <v>R209-NetR209_1</v>
      </c>
      <c r="D5913" t="str">
        <f t="shared" si="396"/>
        <v>R209-1</v>
      </c>
      <c r="E5913" t="s">
        <v>4946</v>
      </c>
      <c r="F5913">
        <v>1</v>
      </c>
      <c r="G5913" t="s">
        <v>1845</v>
      </c>
    </row>
    <row r="5914" spans="1:7" x14ac:dyDescent="0.25">
      <c r="A5914" t="str">
        <f t="shared" si="393"/>
        <v>R209-2</v>
      </c>
      <c r="B5914" t="str">
        <f t="shared" si="394"/>
        <v>GND</v>
      </c>
      <c r="C5914" t="str">
        <f t="shared" si="395"/>
        <v>R209-GND</v>
      </c>
      <c r="D5914" t="str">
        <f t="shared" si="396"/>
        <v>R209-2</v>
      </c>
      <c r="E5914" t="s">
        <v>4946</v>
      </c>
      <c r="F5914">
        <v>2</v>
      </c>
      <c r="G5914" t="s">
        <v>294</v>
      </c>
    </row>
    <row r="5915" spans="1:7" x14ac:dyDescent="0.25">
      <c r="A5915" t="str">
        <f t="shared" si="393"/>
        <v>R210-1</v>
      </c>
      <c r="B5915" t="str">
        <f t="shared" si="394"/>
        <v>GND</v>
      </c>
      <c r="C5915" t="str">
        <f t="shared" si="395"/>
        <v>R210-GND</v>
      </c>
      <c r="D5915" t="str">
        <f t="shared" si="396"/>
        <v>R210-1</v>
      </c>
      <c r="E5915" t="s">
        <v>4947</v>
      </c>
      <c r="F5915">
        <v>1</v>
      </c>
      <c r="G5915" t="s">
        <v>294</v>
      </c>
    </row>
    <row r="5916" spans="1:7" x14ac:dyDescent="0.25">
      <c r="A5916" t="str">
        <f t="shared" si="393"/>
        <v>R210-2</v>
      </c>
      <c r="B5916" t="str">
        <f t="shared" si="394"/>
        <v>PLL_INPUT1</v>
      </c>
      <c r="C5916" t="str">
        <f t="shared" si="395"/>
        <v>R210-PLL_INPUT1</v>
      </c>
      <c r="D5916" t="str">
        <f t="shared" si="396"/>
        <v>R210-2</v>
      </c>
      <c r="E5916" t="s">
        <v>4947</v>
      </c>
      <c r="F5916">
        <v>2</v>
      </c>
      <c r="G5916" t="s">
        <v>1988</v>
      </c>
    </row>
    <row r="5917" spans="1:7" x14ac:dyDescent="0.25">
      <c r="A5917" t="str">
        <f t="shared" si="393"/>
        <v>R211-1</v>
      </c>
      <c r="B5917" t="str">
        <f t="shared" si="394"/>
        <v>NetD11_K</v>
      </c>
      <c r="C5917" t="str">
        <f t="shared" si="395"/>
        <v>R211-NetD11_K</v>
      </c>
      <c r="D5917" t="str">
        <f t="shared" si="396"/>
        <v>R211-1</v>
      </c>
      <c r="E5917" t="s">
        <v>4948</v>
      </c>
      <c r="F5917">
        <v>1</v>
      </c>
      <c r="G5917" t="s">
        <v>1770</v>
      </c>
    </row>
    <row r="5918" spans="1:7" x14ac:dyDescent="0.25">
      <c r="A5918" t="str">
        <f t="shared" si="393"/>
        <v>R211-2</v>
      </c>
      <c r="B5918" t="str">
        <f t="shared" si="394"/>
        <v>NetR211_2</v>
      </c>
      <c r="C5918" t="str">
        <f t="shared" si="395"/>
        <v>R211-NetR211_2</v>
      </c>
      <c r="D5918" t="str">
        <f t="shared" si="396"/>
        <v>R211-2</v>
      </c>
      <c r="E5918" t="s">
        <v>4948</v>
      </c>
      <c r="F5918">
        <v>2</v>
      </c>
      <c r="G5918" t="s">
        <v>1846</v>
      </c>
    </row>
    <row r="5919" spans="1:7" x14ac:dyDescent="0.25">
      <c r="A5919" t="str">
        <f t="shared" si="393"/>
        <v>R212-1</v>
      </c>
      <c r="B5919" t="str">
        <f t="shared" si="394"/>
        <v>HPS_OSC_CLK</v>
      </c>
      <c r="C5919" t="str">
        <f t="shared" si="395"/>
        <v>R212-HPS_OSC_CLK</v>
      </c>
      <c r="D5919" t="str">
        <f t="shared" si="396"/>
        <v>R212-1</v>
      </c>
      <c r="E5919" t="s">
        <v>4949</v>
      </c>
      <c r="F5919">
        <v>1</v>
      </c>
      <c r="G5919" t="s">
        <v>1244</v>
      </c>
    </row>
    <row r="5920" spans="1:7" x14ac:dyDescent="0.25">
      <c r="A5920" t="str">
        <f t="shared" si="393"/>
        <v>R212-2</v>
      </c>
      <c r="B5920" t="str">
        <f t="shared" si="394"/>
        <v>25M_CK</v>
      </c>
      <c r="C5920" t="str">
        <f t="shared" si="395"/>
        <v>R212-25M_CK</v>
      </c>
      <c r="D5920" t="str">
        <f t="shared" si="396"/>
        <v>R212-2</v>
      </c>
      <c r="E5920" t="s">
        <v>4949</v>
      </c>
      <c r="F5920">
        <v>2</v>
      </c>
      <c r="G5920" t="s">
        <v>354</v>
      </c>
    </row>
    <row r="5921" spans="1:7" x14ac:dyDescent="0.25">
      <c r="A5921" t="str">
        <f t="shared" si="393"/>
        <v>R213-1</v>
      </c>
      <c r="B5921" t="str">
        <f t="shared" si="394"/>
        <v>FPGA_25M</v>
      </c>
      <c r="C5921" t="str">
        <f t="shared" si="395"/>
        <v>R213-FPGA_25M</v>
      </c>
      <c r="D5921" t="str">
        <f t="shared" si="396"/>
        <v>R213-1</v>
      </c>
      <c r="E5921" t="s">
        <v>4950</v>
      </c>
      <c r="F5921">
        <v>1</v>
      </c>
      <c r="G5921" t="s">
        <v>1073</v>
      </c>
    </row>
    <row r="5922" spans="1:7" x14ac:dyDescent="0.25">
      <c r="A5922" t="str">
        <f t="shared" si="393"/>
        <v>R213-2</v>
      </c>
      <c r="B5922" t="str">
        <f t="shared" si="394"/>
        <v>25M_CLK</v>
      </c>
      <c r="C5922" t="str">
        <f t="shared" si="395"/>
        <v>R213-25M_CLK</v>
      </c>
      <c r="D5922" t="str">
        <f t="shared" si="396"/>
        <v>R213-2</v>
      </c>
      <c r="E5922" t="s">
        <v>4950</v>
      </c>
      <c r="F5922">
        <v>2</v>
      </c>
      <c r="G5922" t="s">
        <v>356</v>
      </c>
    </row>
    <row r="5923" spans="1:7" x14ac:dyDescent="0.25">
      <c r="A5923" t="str">
        <f t="shared" si="393"/>
        <v>R214-1</v>
      </c>
      <c r="B5923" t="str">
        <f t="shared" si="394"/>
        <v>3.3V</v>
      </c>
      <c r="C5923" t="str">
        <f t="shared" si="395"/>
        <v>R214-3.3V</v>
      </c>
      <c r="D5923" t="str">
        <f t="shared" si="396"/>
        <v>R214-1</v>
      </c>
      <c r="E5923" t="s">
        <v>4951</v>
      </c>
      <c r="F5923">
        <v>1</v>
      </c>
      <c r="G5923" t="s">
        <v>358</v>
      </c>
    </row>
    <row r="5924" spans="1:7" x14ac:dyDescent="0.25">
      <c r="A5924" t="str">
        <f t="shared" si="393"/>
        <v>R214-2</v>
      </c>
      <c r="B5924" t="str">
        <f t="shared" si="394"/>
        <v>PHY1_RESET</v>
      </c>
      <c r="C5924" t="str">
        <f t="shared" si="395"/>
        <v>R214-PHY1_RESET</v>
      </c>
      <c r="D5924" t="str">
        <f t="shared" si="396"/>
        <v>R214-2</v>
      </c>
      <c r="E5924" t="s">
        <v>4951</v>
      </c>
      <c r="F5924">
        <v>2</v>
      </c>
      <c r="G5924" t="s">
        <v>1974</v>
      </c>
    </row>
    <row r="5925" spans="1:7" x14ac:dyDescent="0.25">
      <c r="A5925" t="str">
        <f t="shared" si="393"/>
        <v>R215-1</v>
      </c>
      <c r="B5925" t="str">
        <f t="shared" si="394"/>
        <v>ETH1_RXD0</v>
      </c>
      <c r="C5925" t="str">
        <f t="shared" si="395"/>
        <v>R215-ETH1_RXD0</v>
      </c>
      <c r="D5925" t="str">
        <f t="shared" si="396"/>
        <v>R215-1</v>
      </c>
      <c r="E5925" t="s">
        <v>4952</v>
      </c>
      <c r="F5925">
        <v>1</v>
      </c>
      <c r="G5925" t="s">
        <v>915</v>
      </c>
    </row>
    <row r="5926" spans="1:7" x14ac:dyDescent="0.25">
      <c r="A5926" t="str">
        <f t="shared" si="393"/>
        <v>R215-2</v>
      </c>
      <c r="B5926" t="str">
        <f t="shared" si="394"/>
        <v>1.8VD</v>
      </c>
      <c r="C5926" t="str">
        <f t="shared" si="395"/>
        <v>R215-1.8VD</v>
      </c>
      <c r="D5926" t="str">
        <f t="shared" si="396"/>
        <v>R215-2</v>
      </c>
      <c r="E5926" t="s">
        <v>4952</v>
      </c>
      <c r="F5926">
        <v>2</v>
      </c>
      <c r="G5926" t="s">
        <v>320</v>
      </c>
    </row>
    <row r="5927" spans="1:7" x14ac:dyDescent="0.25">
      <c r="A5927" t="str">
        <f t="shared" si="393"/>
        <v>R216-1</v>
      </c>
      <c r="B5927" t="str">
        <f t="shared" si="394"/>
        <v>ETH1_RXD1</v>
      </c>
      <c r="C5927" t="str">
        <f t="shared" si="395"/>
        <v>R216-ETH1_RXD1</v>
      </c>
      <c r="D5927" t="str">
        <f t="shared" si="396"/>
        <v>R216-1</v>
      </c>
      <c r="E5927" t="s">
        <v>4953</v>
      </c>
      <c r="F5927">
        <v>1</v>
      </c>
      <c r="G5927" t="s">
        <v>918</v>
      </c>
    </row>
    <row r="5928" spans="1:7" x14ac:dyDescent="0.25">
      <c r="A5928" t="str">
        <f t="shared" si="393"/>
        <v>R216-2</v>
      </c>
      <c r="B5928" t="str">
        <f t="shared" si="394"/>
        <v>GND</v>
      </c>
      <c r="C5928" t="str">
        <f t="shared" si="395"/>
        <v>R216-GND</v>
      </c>
      <c r="D5928" t="str">
        <f t="shared" si="396"/>
        <v>R216-2</v>
      </c>
      <c r="E5928" t="s">
        <v>4953</v>
      </c>
      <c r="F5928">
        <v>2</v>
      </c>
      <c r="G5928" t="s">
        <v>294</v>
      </c>
    </row>
    <row r="5929" spans="1:7" x14ac:dyDescent="0.25">
      <c r="A5929" t="str">
        <f t="shared" si="393"/>
        <v>R217-1</v>
      </c>
      <c r="B5929" t="str">
        <f t="shared" si="394"/>
        <v>ETH1_RXD2</v>
      </c>
      <c r="C5929" t="str">
        <f t="shared" si="395"/>
        <v>R217-ETH1_RXD2</v>
      </c>
      <c r="D5929" t="str">
        <f t="shared" si="396"/>
        <v>R217-1</v>
      </c>
      <c r="E5929" t="s">
        <v>4954</v>
      </c>
      <c r="F5929">
        <v>1</v>
      </c>
      <c r="G5929" t="s">
        <v>921</v>
      </c>
    </row>
    <row r="5930" spans="1:7" x14ac:dyDescent="0.25">
      <c r="A5930" t="str">
        <f t="shared" si="393"/>
        <v>R217-2</v>
      </c>
      <c r="B5930" t="str">
        <f t="shared" si="394"/>
        <v>GND</v>
      </c>
      <c r="C5930" t="str">
        <f t="shared" si="395"/>
        <v>R217-GND</v>
      </c>
      <c r="D5930" t="str">
        <f t="shared" si="396"/>
        <v>R217-2</v>
      </c>
      <c r="E5930" t="s">
        <v>4954</v>
      </c>
      <c r="F5930">
        <v>2</v>
      </c>
      <c r="G5930" t="s">
        <v>294</v>
      </c>
    </row>
    <row r="5931" spans="1:7" x14ac:dyDescent="0.25">
      <c r="A5931" t="str">
        <f t="shared" si="393"/>
        <v>R218-1</v>
      </c>
      <c r="B5931" t="str">
        <f t="shared" si="394"/>
        <v>FLG4</v>
      </c>
      <c r="C5931" t="str">
        <f t="shared" si="395"/>
        <v>R218-FLG4</v>
      </c>
      <c r="D5931" t="str">
        <f t="shared" si="396"/>
        <v>R218-1</v>
      </c>
      <c r="E5931" t="s">
        <v>4955</v>
      </c>
      <c r="F5931">
        <v>1</v>
      </c>
      <c r="G5931" t="s">
        <v>997</v>
      </c>
    </row>
    <row r="5932" spans="1:7" x14ac:dyDescent="0.25">
      <c r="A5932" t="str">
        <f t="shared" si="393"/>
        <v>R218-2</v>
      </c>
      <c r="B5932" t="str">
        <f t="shared" si="394"/>
        <v>3.3V</v>
      </c>
      <c r="C5932" t="str">
        <f t="shared" si="395"/>
        <v>R218-3.3V</v>
      </c>
      <c r="D5932" t="str">
        <f t="shared" si="396"/>
        <v>R218-2</v>
      </c>
      <c r="E5932" t="s">
        <v>4955</v>
      </c>
      <c r="F5932">
        <v>2</v>
      </c>
      <c r="G5932" t="s">
        <v>358</v>
      </c>
    </row>
    <row r="5933" spans="1:7" x14ac:dyDescent="0.25">
      <c r="A5933" t="str">
        <f t="shared" si="393"/>
        <v>R219-1</v>
      </c>
      <c r="B5933" t="str">
        <f t="shared" si="394"/>
        <v>ETH1_RXD3</v>
      </c>
      <c r="C5933" t="str">
        <f t="shared" si="395"/>
        <v>R219-ETH1_RXD3</v>
      </c>
      <c r="D5933" t="str">
        <f t="shared" si="396"/>
        <v>R219-1</v>
      </c>
      <c r="E5933" t="s">
        <v>4956</v>
      </c>
      <c r="F5933">
        <v>1</v>
      </c>
      <c r="G5933" t="s">
        <v>924</v>
      </c>
    </row>
    <row r="5934" spans="1:7" x14ac:dyDescent="0.25">
      <c r="A5934" t="str">
        <f t="shared" si="393"/>
        <v>R219-2</v>
      </c>
      <c r="B5934" t="str">
        <f t="shared" si="394"/>
        <v>GND</v>
      </c>
      <c r="C5934" t="str">
        <f t="shared" si="395"/>
        <v>R219-GND</v>
      </c>
      <c r="D5934" t="str">
        <f t="shared" si="396"/>
        <v>R219-2</v>
      </c>
      <c r="E5934" t="s">
        <v>4956</v>
      </c>
      <c r="F5934">
        <v>2</v>
      </c>
      <c r="G5934" t="s">
        <v>294</v>
      </c>
    </row>
    <row r="5935" spans="1:7" x14ac:dyDescent="0.25">
      <c r="A5935" t="str">
        <f t="shared" si="393"/>
        <v>R220-1</v>
      </c>
      <c r="B5935" t="str">
        <f t="shared" si="394"/>
        <v>PCIE_RSTb</v>
      </c>
      <c r="C5935" t="str">
        <f t="shared" si="395"/>
        <v>R220-PCIE_RSTb</v>
      </c>
      <c r="D5935" t="str">
        <f t="shared" si="396"/>
        <v>R220-1</v>
      </c>
      <c r="E5935" t="s">
        <v>4957</v>
      </c>
      <c r="F5935">
        <v>1</v>
      </c>
      <c r="G5935" t="s">
        <v>1940</v>
      </c>
    </row>
    <row r="5936" spans="1:7" x14ac:dyDescent="0.25">
      <c r="A5936" t="str">
        <f t="shared" si="393"/>
        <v>R220-2</v>
      </c>
      <c r="B5936" t="str">
        <f t="shared" si="394"/>
        <v>3.3V</v>
      </c>
      <c r="C5936" t="str">
        <f t="shared" si="395"/>
        <v>R220-3.3V</v>
      </c>
      <c r="D5936" t="str">
        <f t="shared" si="396"/>
        <v>R220-2</v>
      </c>
      <c r="E5936" t="s">
        <v>4957</v>
      </c>
      <c r="F5936">
        <v>2</v>
      </c>
      <c r="G5936" t="s">
        <v>358</v>
      </c>
    </row>
    <row r="5937" spans="1:7" x14ac:dyDescent="0.25">
      <c r="A5937" t="str">
        <f t="shared" si="393"/>
        <v>R221-1</v>
      </c>
      <c r="B5937" t="str">
        <f t="shared" si="394"/>
        <v>3.3V</v>
      </c>
      <c r="C5937" t="str">
        <f t="shared" si="395"/>
        <v>R221-3.3V</v>
      </c>
      <c r="D5937" t="str">
        <f t="shared" si="396"/>
        <v>R221-1</v>
      </c>
      <c r="E5937" t="s">
        <v>4958</v>
      </c>
      <c r="F5937">
        <v>1</v>
      </c>
      <c r="G5937" t="s">
        <v>358</v>
      </c>
    </row>
    <row r="5938" spans="1:7" x14ac:dyDescent="0.25">
      <c r="A5938" t="str">
        <f t="shared" si="393"/>
        <v>R221-2</v>
      </c>
      <c r="B5938" t="str">
        <f t="shared" si="394"/>
        <v>NetJ28_16</v>
      </c>
      <c r="C5938" t="str">
        <f t="shared" si="395"/>
        <v>R221-NetJ28_16</v>
      </c>
      <c r="D5938" t="str">
        <f t="shared" si="396"/>
        <v>R221-2</v>
      </c>
      <c r="E5938" t="s">
        <v>4958</v>
      </c>
      <c r="F5938">
        <v>2</v>
      </c>
      <c r="G5938" t="s">
        <v>1798</v>
      </c>
    </row>
    <row r="5939" spans="1:7" x14ac:dyDescent="0.25">
      <c r="A5939" t="str">
        <f t="shared" si="393"/>
        <v>R222-1</v>
      </c>
      <c r="B5939" t="str">
        <f t="shared" si="394"/>
        <v>GND</v>
      </c>
      <c r="C5939" t="str">
        <f t="shared" si="395"/>
        <v>R222-GND</v>
      </c>
      <c r="D5939" t="str">
        <f t="shared" si="396"/>
        <v>R222-1</v>
      </c>
      <c r="E5939" t="s">
        <v>4959</v>
      </c>
      <c r="F5939">
        <v>1</v>
      </c>
      <c r="G5939" t="s">
        <v>294</v>
      </c>
    </row>
    <row r="5940" spans="1:7" x14ac:dyDescent="0.25">
      <c r="A5940" t="str">
        <f t="shared" si="393"/>
        <v>R222-2</v>
      </c>
      <c r="B5940" t="str">
        <f t="shared" si="394"/>
        <v>NetR222_2</v>
      </c>
      <c r="C5940" t="str">
        <f t="shared" si="395"/>
        <v>R222-NetR222_2</v>
      </c>
      <c r="D5940" t="str">
        <f t="shared" si="396"/>
        <v>R222-2</v>
      </c>
      <c r="E5940" t="s">
        <v>4959</v>
      </c>
      <c r="F5940">
        <v>2</v>
      </c>
      <c r="G5940" t="s">
        <v>1847</v>
      </c>
    </row>
    <row r="5941" spans="1:7" x14ac:dyDescent="0.25">
      <c r="A5941" t="str">
        <f t="shared" si="393"/>
        <v>R223-1</v>
      </c>
      <c r="B5941" t="str">
        <f t="shared" si="394"/>
        <v>GND</v>
      </c>
      <c r="C5941" t="str">
        <f t="shared" si="395"/>
        <v>R223-GND</v>
      </c>
      <c r="D5941" t="str">
        <f t="shared" si="396"/>
        <v>R223-1</v>
      </c>
      <c r="E5941" t="s">
        <v>4960</v>
      </c>
      <c r="F5941">
        <v>1</v>
      </c>
      <c r="G5941" t="s">
        <v>294</v>
      </c>
    </row>
    <row r="5942" spans="1:7" x14ac:dyDescent="0.25">
      <c r="A5942" t="str">
        <f t="shared" si="393"/>
        <v>R223-2</v>
      </c>
      <c r="B5942" t="str">
        <f t="shared" si="394"/>
        <v>NetR223_2</v>
      </c>
      <c r="C5942" t="str">
        <f t="shared" si="395"/>
        <v>R223-NetR223_2</v>
      </c>
      <c r="D5942" t="str">
        <f t="shared" si="396"/>
        <v>R223-2</v>
      </c>
      <c r="E5942" t="s">
        <v>4960</v>
      </c>
      <c r="F5942">
        <v>2</v>
      </c>
      <c r="G5942" t="s">
        <v>1848</v>
      </c>
    </row>
    <row r="5943" spans="1:7" x14ac:dyDescent="0.25">
      <c r="A5943" t="str">
        <f t="shared" si="393"/>
        <v>R224-1</v>
      </c>
      <c r="B5943" t="str">
        <f t="shared" si="394"/>
        <v>NetR224_1</v>
      </c>
      <c r="C5943" t="str">
        <f t="shared" si="395"/>
        <v>R224-NetR224_1</v>
      </c>
      <c r="D5943" t="str">
        <f t="shared" si="396"/>
        <v>R224-1</v>
      </c>
      <c r="E5943" t="s">
        <v>4961</v>
      </c>
      <c r="F5943">
        <v>1</v>
      </c>
      <c r="G5943" t="s">
        <v>1849</v>
      </c>
    </row>
    <row r="5944" spans="1:7" x14ac:dyDescent="0.25">
      <c r="A5944" t="str">
        <f t="shared" si="393"/>
        <v>R224-2</v>
      </c>
      <c r="B5944" t="str">
        <f t="shared" si="394"/>
        <v>NetR224_2</v>
      </c>
      <c r="C5944" t="str">
        <f t="shared" si="395"/>
        <v>R224-NetR224_2</v>
      </c>
      <c r="D5944" t="str">
        <f t="shared" si="396"/>
        <v>R224-2</v>
      </c>
      <c r="E5944" t="s">
        <v>4961</v>
      </c>
      <c r="F5944">
        <v>2</v>
      </c>
      <c r="G5944" t="s">
        <v>1850</v>
      </c>
    </row>
    <row r="5945" spans="1:7" x14ac:dyDescent="0.25">
      <c r="A5945" t="str">
        <f t="shared" si="393"/>
        <v>R225-1</v>
      </c>
      <c r="B5945" t="str">
        <f t="shared" si="394"/>
        <v>NetC347_2</v>
      </c>
      <c r="C5945" t="str">
        <f t="shared" si="395"/>
        <v>R225-NetC347_2</v>
      </c>
      <c r="D5945" t="str">
        <f t="shared" si="396"/>
        <v>R225-1</v>
      </c>
      <c r="E5945" t="s">
        <v>4962</v>
      </c>
      <c r="F5945">
        <v>1</v>
      </c>
      <c r="G5945" t="s">
        <v>1705</v>
      </c>
    </row>
    <row r="5946" spans="1:7" x14ac:dyDescent="0.25">
      <c r="A5946" t="str">
        <f t="shared" si="393"/>
        <v>R225-2</v>
      </c>
      <c r="B5946" t="str">
        <f t="shared" si="394"/>
        <v>SFPA_TX_FAULT</v>
      </c>
      <c r="C5946" t="str">
        <f t="shared" si="395"/>
        <v>R225-SFPA_TX_FAULT</v>
      </c>
      <c r="D5946" t="str">
        <f t="shared" si="396"/>
        <v>R225-2</v>
      </c>
      <c r="E5946" t="s">
        <v>4962</v>
      </c>
      <c r="F5946">
        <v>2</v>
      </c>
      <c r="G5946" t="s">
        <v>2043</v>
      </c>
    </row>
    <row r="5947" spans="1:7" x14ac:dyDescent="0.25">
      <c r="A5947" t="str">
        <f t="shared" si="393"/>
        <v>R226-1</v>
      </c>
      <c r="B5947" t="str">
        <f t="shared" si="394"/>
        <v>GND</v>
      </c>
      <c r="C5947" t="str">
        <f t="shared" si="395"/>
        <v>R226-GND</v>
      </c>
      <c r="D5947" t="str">
        <f t="shared" si="396"/>
        <v>R226-1</v>
      </c>
      <c r="E5947" t="s">
        <v>4963</v>
      </c>
      <c r="F5947">
        <v>1</v>
      </c>
      <c r="G5947" t="s">
        <v>294</v>
      </c>
    </row>
    <row r="5948" spans="1:7" x14ac:dyDescent="0.25">
      <c r="A5948" t="str">
        <f t="shared" si="393"/>
        <v>R226-2</v>
      </c>
      <c r="B5948" t="str">
        <f t="shared" si="394"/>
        <v>PLL_INPUT2</v>
      </c>
      <c r="C5948" t="str">
        <f t="shared" si="395"/>
        <v>R226-PLL_INPUT2</v>
      </c>
      <c r="D5948" t="str">
        <f t="shared" si="396"/>
        <v>R226-2</v>
      </c>
      <c r="E5948" t="s">
        <v>4963</v>
      </c>
      <c r="F5948">
        <v>2</v>
      </c>
      <c r="G5948" t="s">
        <v>1990</v>
      </c>
    </row>
    <row r="5949" spans="1:7" x14ac:dyDescent="0.25">
      <c r="A5949" t="str">
        <f t="shared" si="393"/>
        <v>R227-1</v>
      </c>
      <c r="B5949" t="str">
        <f t="shared" si="394"/>
        <v>NetR227_1</v>
      </c>
      <c r="C5949" t="str">
        <f t="shared" si="395"/>
        <v>R227-NetR227_1</v>
      </c>
      <c r="D5949" t="str">
        <f t="shared" si="396"/>
        <v>R227-1</v>
      </c>
      <c r="E5949" t="s">
        <v>4964</v>
      </c>
      <c r="F5949">
        <v>1</v>
      </c>
      <c r="G5949" t="s">
        <v>1851</v>
      </c>
    </row>
    <row r="5950" spans="1:7" x14ac:dyDescent="0.25">
      <c r="A5950" t="str">
        <f t="shared" si="393"/>
        <v>R227-2</v>
      </c>
      <c r="B5950" t="str">
        <f t="shared" si="394"/>
        <v>GND</v>
      </c>
      <c r="C5950" t="str">
        <f t="shared" si="395"/>
        <v>R227-GND</v>
      </c>
      <c r="D5950" t="str">
        <f t="shared" si="396"/>
        <v>R227-2</v>
      </c>
      <c r="E5950" t="s">
        <v>4964</v>
      </c>
      <c r="F5950">
        <v>2</v>
      </c>
      <c r="G5950" t="s">
        <v>294</v>
      </c>
    </row>
    <row r="5951" spans="1:7" x14ac:dyDescent="0.25">
      <c r="A5951" t="str">
        <f t="shared" si="393"/>
        <v>R228-1</v>
      </c>
      <c r="B5951" t="str">
        <f t="shared" si="394"/>
        <v>FLG1</v>
      </c>
      <c r="C5951" t="str">
        <f t="shared" si="395"/>
        <v>R228-FLG1</v>
      </c>
      <c r="D5951" t="str">
        <f t="shared" si="396"/>
        <v>R228-1</v>
      </c>
      <c r="E5951" t="s">
        <v>4965</v>
      </c>
      <c r="F5951">
        <v>1</v>
      </c>
      <c r="G5951" t="s">
        <v>991</v>
      </c>
    </row>
    <row r="5952" spans="1:7" x14ac:dyDescent="0.25">
      <c r="A5952" t="str">
        <f t="shared" si="393"/>
        <v>R228-2</v>
      </c>
      <c r="B5952" t="str">
        <f t="shared" si="394"/>
        <v>PRT_CTL1</v>
      </c>
      <c r="C5952" t="str">
        <f t="shared" si="395"/>
        <v>R228-PRT_CTL1</v>
      </c>
      <c r="D5952" t="str">
        <f t="shared" si="396"/>
        <v>R228-2</v>
      </c>
      <c r="E5952" t="s">
        <v>4965</v>
      </c>
      <c r="F5952">
        <v>2</v>
      </c>
      <c r="G5952" t="s">
        <v>2001</v>
      </c>
    </row>
    <row r="5953" spans="1:7" x14ac:dyDescent="0.25">
      <c r="A5953" t="str">
        <f t="shared" si="393"/>
        <v>R229-1</v>
      </c>
      <c r="B5953" t="str">
        <f t="shared" si="394"/>
        <v>FLG2</v>
      </c>
      <c r="C5953" t="str">
        <f t="shared" si="395"/>
        <v>R229-FLG2</v>
      </c>
      <c r="D5953" t="str">
        <f t="shared" si="396"/>
        <v>R229-1</v>
      </c>
      <c r="E5953" t="s">
        <v>4966</v>
      </c>
      <c r="F5953">
        <v>1</v>
      </c>
      <c r="G5953" t="s">
        <v>993</v>
      </c>
    </row>
    <row r="5954" spans="1:7" x14ac:dyDescent="0.25">
      <c r="A5954" t="str">
        <f t="shared" si="393"/>
        <v>R229-2</v>
      </c>
      <c r="B5954" t="str">
        <f t="shared" si="394"/>
        <v>PRT_CTL2</v>
      </c>
      <c r="C5954" t="str">
        <f t="shared" si="395"/>
        <v>R229-PRT_CTL2</v>
      </c>
      <c r="D5954" t="str">
        <f t="shared" si="396"/>
        <v>R229-2</v>
      </c>
      <c r="E5954" t="s">
        <v>4966</v>
      </c>
      <c r="F5954">
        <v>2</v>
      </c>
      <c r="G5954" t="s">
        <v>2002</v>
      </c>
    </row>
    <row r="5955" spans="1:7" x14ac:dyDescent="0.25">
      <c r="A5955" t="str">
        <f t="shared" si="393"/>
        <v>R230-1</v>
      </c>
      <c r="B5955" t="str">
        <f t="shared" si="394"/>
        <v>FLG3</v>
      </c>
      <c r="C5955" t="str">
        <f t="shared" si="395"/>
        <v>R230-FLG3</v>
      </c>
      <c r="D5955" t="str">
        <f t="shared" si="396"/>
        <v>R230-1</v>
      </c>
      <c r="E5955" t="s">
        <v>4967</v>
      </c>
      <c r="F5955">
        <v>1</v>
      </c>
      <c r="G5955" t="s">
        <v>995</v>
      </c>
    </row>
    <row r="5956" spans="1:7" x14ac:dyDescent="0.25">
      <c r="A5956" t="str">
        <f t="shared" si="393"/>
        <v>R230-2</v>
      </c>
      <c r="B5956" t="str">
        <f t="shared" si="394"/>
        <v>PRT_CTL3</v>
      </c>
      <c r="C5956" t="str">
        <f t="shared" si="395"/>
        <v>R230-PRT_CTL3</v>
      </c>
      <c r="D5956" t="str">
        <f t="shared" si="396"/>
        <v>R230-2</v>
      </c>
      <c r="E5956" t="s">
        <v>4967</v>
      </c>
      <c r="F5956">
        <v>2</v>
      </c>
      <c r="G5956" t="s">
        <v>2003</v>
      </c>
    </row>
    <row r="5957" spans="1:7" x14ac:dyDescent="0.25">
      <c r="A5957" t="str">
        <f t="shared" si="393"/>
        <v>R231-1</v>
      </c>
      <c r="B5957" t="str">
        <f t="shared" si="394"/>
        <v>1.8VD</v>
      </c>
      <c r="C5957" t="str">
        <f t="shared" si="395"/>
        <v>R231-1.8VD</v>
      </c>
      <c r="D5957" t="str">
        <f t="shared" si="396"/>
        <v>R231-1</v>
      </c>
      <c r="E5957" t="s">
        <v>4968</v>
      </c>
      <c r="F5957">
        <v>1</v>
      </c>
      <c r="G5957" t="s">
        <v>320</v>
      </c>
    </row>
    <row r="5958" spans="1:7" x14ac:dyDescent="0.25">
      <c r="A5958" t="str">
        <f t="shared" ref="A5958:A6021" si="397">$E5958&amp;"-"&amp;$F5958</f>
        <v>R231-2</v>
      </c>
      <c r="B5958" t="str">
        <f t="shared" ref="B5958:B6021" si="398">IF(OR(E5958=$A$2,E5958=$B$2,E5958=$C$2,E5958=$D$2),"--",G5958)</f>
        <v>PHY_INT</v>
      </c>
      <c r="C5958" t="str">
        <f t="shared" ref="C5958:C6021" si="399">$E5958&amp;"-"&amp;$G5958</f>
        <v>R231-PHY_INT</v>
      </c>
      <c r="D5958" t="str">
        <f t="shared" ref="D5958:D6021" si="400">A5958</f>
        <v>R231-2</v>
      </c>
      <c r="E5958" t="s">
        <v>4968</v>
      </c>
      <c r="F5958">
        <v>2</v>
      </c>
      <c r="G5958" t="s">
        <v>1975</v>
      </c>
    </row>
    <row r="5959" spans="1:7" x14ac:dyDescent="0.25">
      <c r="A5959" t="str">
        <f t="shared" si="397"/>
        <v>R232-1</v>
      </c>
      <c r="B5959" t="str">
        <f t="shared" si="398"/>
        <v>FLG4</v>
      </c>
      <c r="C5959" t="str">
        <f t="shared" si="399"/>
        <v>R232-FLG4</v>
      </c>
      <c r="D5959" t="str">
        <f t="shared" si="400"/>
        <v>R232-1</v>
      </c>
      <c r="E5959" t="s">
        <v>4969</v>
      </c>
      <c r="F5959">
        <v>1</v>
      </c>
      <c r="G5959" t="s">
        <v>997</v>
      </c>
    </row>
    <row r="5960" spans="1:7" x14ac:dyDescent="0.25">
      <c r="A5960" t="str">
        <f t="shared" si="397"/>
        <v>R232-2</v>
      </c>
      <c r="B5960" t="str">
        <f t="shared" si="398"/>
        <v>PRT_CTL4</v>
      </c>
      <c r="C5960" t="str">
        <f t="shared" si="399"/>
        <v>R232-PRT_CTL4</v>
      </c>
      <c r="D5960" t="str">
        <f t="shared" si="400"/>
        <v>R232-2</v>
      </c>
      <c r="E5960" t="s">
        <v>4969</v>
      </c>
      <c r="F5960">
        <v>2</v>
      </c>
      <c r="G5960" t="s">
        <v>2004</v>
      </c>
    </row>
    <row r="5961" spans="1:7" x14ac:dyDescent="0.25">
      <c r="A5961" t="str">
        <f t="shared" si="397"/>
        <v>R233-1</v>
      </c>
      <c r="B5961" t="str">
        <f t="shared" si="398"/>
        <v>3.3V_USB</v>
      </c>
      <c r="C5961" t="str">
        <f t="shared" si="399"/>
        <v>R233-3.3V_USB</v>
      </c>
      <c r="D5961" t="str">
        <f t="shared" si="400"/>
        <v>R233-1</v>
      </c>
      <c r="E5961" t="s">
        <v>4970</v>
      </c>
      <c r="F5961">
        <v>1</v>
      </c>
      <c r="G5961" t="s">
        <v>364</v>
      </c>
    </row>
    <row r="5962" spans="1:7" x14ac:dyDescent="0.25">
      <c r="A5962" t="str">
        <f t="shared" si="397"/>
        <v>R233-2</v>
      </c>
      <c r="B5962" t="str">
        <f t="shared" si="398"/>
        <v>USBH_CFG_STRAP</v>
      </c>
      <c r="C5962" t="str">
        <f t="shared" si="399"/>
        <v>R233-USBH_CFG_STRAP</v>
      </c>
      <c r="D5962" t="str">
        <f t="shared" si="400"/>
        <v>R233-2</v>
      </c>
      <c r="E5962" t="s">
        <v>4970</v>
      </c>
      <c r="F5962">
        <v>2</v>
      </c>
      <c r="G5962" t="s">
        <v>2080</v>
      </c>
    </row>
    <row r="5963" spans="1:7" x14ac:dyDescent="0.25">
      <c r="A5963" t="str">
        <f t="shared" si="397"/>
        <v>R234-1</v>
      </c>
      <c r="B5963" t="str">
        <f t="shared" si="398"/>
        <v>USBH_CFG_STRAP</v>
      </c>
      <c r="C5963" t="str">
        <f t="shared" si="399"/>
        <v>R234-USBH_CFG_STRAP</v>
      </c>
      <c r="D5963" t="str">
        <f t="shared" si="400"/>
        <v>R234-1</v>
      </c>
      <c r="E5963" t="s">
        <v>4971</v>
      </c>
      <c r="F5963">
        <v>1</v>
      </c>
      <c r="G5963" t="s">
        <v>2080</v>
      </c>
    </row>
    <row r="5964" spans="1:7" x14ac:dyDescent="0.25">
      <c r="A5964" t="str">
        <f t="shared" si="397"/>
        <v>R234-2</v>
      </c>
      <c r="B5964" t="str">
        <f t="shared" si="398"/>
        <v>NetR234_2</v>
      </c>
      <c r="C5964" t="str">
        <f t="shared" si="399"/>
        <v>R234-NetR234_2</v>
      </c>
      <c r="D5964" t="str">
        <f t="shared" si="400"/>
        <v>R234-2</v>
      </c>
      <c r="E5964" t="s">
        <v>4971</v>
      </c>
      <c r="F5964">
        <v>2</v>
      </c>
      <c r="G5964" t="s">
        <v>1852</v>
      </c>
    </row>
    <row r="5965" spans="1:7" x14ac:dyDescent="0.25">
      <c r="A5965" t="str">
        <f t="shared" si="397"/>
        <v>R235-1</v>
      </c>
      <c r="B5965" t="str">
        <f t="shared" si="398"/>
        <v>GND</v>
      </c>
      <c r="C5965" t="str">
        <f t="shared" si="399"/>
        <v>R235-GND</v>
      </c>
      <c r="D5965" t="str">
        <f t="shared" si="400"/>
        <v>R235-1</v>
      </c>
      <c r="E5965" t="s">
        <v>4972</v>
      </c>
      <c r="F5965">
        <v>1</v>
      </c>
      <c r="G5965" t="s">
        <v>294</v>
      </c>
    </row>
    <row r="5966" spans="1:7" x14ac:dyDescent="0.25">
      <c r="A5966" t="str">
        <f t="shared" si="397"/>
        <v>R235-2</v>
      </c>
      <c r="B5966" t="str">
        <f t="shared" si="398"/>
        <v>PLL_INPUT3</v>
      </c>
      <c r="C5966" t="str">
        <f t="shared" si="399"/>
        <v>R235-PLL_INPUT3</v>
      </c>
      <c r="D5966" t="str">
        <f t="shared" si="400"/>
        <v>R235-2</v>
      </c>
      <c r="E5966" t="s">
        <v>4972</v>
      </c>
      <c r="F5966">
        <v>2</v>
      </c>
      <c r="G5966" t="s">
        <v>1992</v>
      </c>
    </row>
    <row r="5967" spans="1:7" x14ac:dyDescent="0.25">
      <c r="A5967" t="str">
        <f t="shared" si="397"/>
        <v>R236-1</v>
      </c>
      <c r="B5967" t="str">
        <f t="shared" si="398"/>
        <v>3.3V_USB</v>
      </c>
      <c r="C5967" t="str">
        <f t="shared" si="399"/>
        <v>R236-3.3V_USB</v>
      </c>
      <c r="D5967" t="str">
        <f t="shared" si="400"/>
        <v>R236-1</v>
      </c>
      <c r="E5967" t="s">
        <v>4973</v>
      </c>
      <c r="F5967">
        <v>1</v>
      </c>
      <c r="G5967" t="s">
        <v>364</v>
      </c>
    </row>
    <row r="5968" spans="1:7" x14ac:dyDescent="0.25">
      <c r="A5968" t="str">
        <f t="shared" si="397"/>
        <v>R236-2</v>
      </c>
      <c r="B5968" t="str">
        <f t="shared" si="398"/>
        <v>USBH_CFG_BC</v>
      </c>
      <c r="C5968" t="str">
        <f t="shared" si="399"/>
        <v>R236-USBH_CFG_BC</v>
      </c>
      <c r="D5968" t="str">
        <f t="shared" si="400"/>
        <v>R236-2</v>
      </c>
      <c r="E5968" t="s">
        <v>4973</v>
      </c>
      <c r="F5968">
        <v>2</v>
      </c>
      <c r="G5968" t="s">
        <v>2078</v>
      </c>
    </row>
    <row r="5969" spans="1:7" x14ac:dyDescent="0.25">
      <c r="A5969" t="str">
        <f t="shared" si="397"/>
        <v>R237-1</v>
      </c>
      <c r="B5969" t="str">
        <f t="shared" si="398"/>
        <v>USBH_CFG_BC</v>
      </c>
      <c r="C5969" t="str">
        <f t="shared" si="399"/>
        <v>R237-USBH_CFG_BC</v>
      </c>
      <c r="D5969" t="str">
        <f t="shared" si="400"/>
        <v>R237-1</v>
      </c>
      <c r="E5969" t="s">
        <v>4974</v>
      </c>
      <c r="F5969">
        <v>1</v>
      </c>
      <c r="G5969" t="s">
        <v>2078</v>
      </c>
    </row>
    <row r="5970" spans="1:7" x14ac:dyDescent="0.25">
      <c r="A5970" t="str">
        <f t="shared" si="397"/>
        <v>R237-2</v>
      </c>
      <c r="B5970" t="str">
        <f t="shared" si="398"/>
        <v>GND</v>
      </c>
      <c r="C5970" t="str">
        <f t="shared" si="399"/>
        <v>R237-GND</v>
      </c>
      <c r="D5970" t="str">
        <f t="shared" si="400"/>
        <v>R237-2</v>
      </c>
      <c r="E5970" t="s">
        <v>4974</v>
      </c>
      <c r="F5970">
        <v>2</v>
      </c>
      <c r="G5970" t="s">
        <v>294</v>
      </c>
    </row>
    <row r="5971" spans="1:7" x14ac:dyDescent="0.25">
      <c r="A5971" t="str">
        <f t="shared" si="397"/>
        <v>R238-1</v>
      </c>
      <c r="B5971" t="str">
        <f t="shared" si="398"/>
        <v>3.3V_USB</v>
      </c>
      <c r="C5971" t="str">
        <f t="shared" si="399"/>
        <v>R238-3.3V_USB</v>
      </c>
      <c r="D5971" t="str">
        <f t="shared" si="400"/>
        <v>R238-1</v>
      </c>
      <c r="E5971" t="s">
        <v>4975</v>
      </c>
      <c r="F5971">
        <v>1</v>
      </c>
      <c r="G5971" t="s">
        <v>364</v>
      </c>
    </row>
    <row r="5972" spans="1:7" x14ac:dyDescent="0.25">
      <c r="A5972" t="str">
        <f t="shared" si="397"/>
        <v>R238-2</v>
      </c>
      <c r="B5972" t="str">
        <f t="shared" si="398"/>
        <v>USBH_CFG_NREM</v>
      </c>
      <c r="C5972" t="str">
        <f t="shared" si="399"/>
        <v>R238-USBH_CFG_NREM</v>
      </c>
      <c r="D5972" t="str">
        <f t="shared" si="400"/>
        <v>R238-2</v>
      </c>
      <c r="E5972" t="s">
        <v>4975</v>
      </c>
      <c r="F5972">
        <v>2</v>
      </c>
      <c r="G5972" t="s">
        <v>2079</v>
      </c>
    </row>
    <row r="5973" spans="1:7" x14ac:dyDescent="0.25">
      <c r="A5973" t="str">
        <f t="shared" si="397"/>
        <v>R239-1</v>
      </c>
      <c r="B5973" t="str">
        <f t="shared" si="398"/>
        <v>USBH_CFG_NREM</v>
      </c>
      <c r="C5973" t="str">
        <f t="shared" si="399"/>
        <v>R239-USBH_CFG_NREM</v>
      </c>
      <c r="D5973" t="str">
        <f t="shared" si="400"/>
        <v>R239-1</v>
      </c>
      <c r="E5973" t="s">
        <v>4976</v>
      </c>
      <c r="F5973">
        <v>1</v>
      </c>
      <c r="G5973" t="s">
        <v>2079</v>
      </c>
    </row>
    <row r="5974" spans="1:7" x14ac:dyDescent="0.25">
      <c r="A5974" t="str">
        <f t="shared" si="397"/>
        <v>R239-2</v>
      </c>
      <c r="B5974" t="str">
        <f t="shared" si="398"/>
        <v>NetR239_2</v>
      </c>
      <c r="C5974" t="str">
        <f t="shared" si="399"/>
        <v>R239-NetR239_2</v>
      </c>
      <c r="D5974" t="str">
        <f t="shared" si="400"/>
        <v>R239-2</v>
      </c>
      <c r="E5974" t="s">
        <v>4976</v>
      </c>
      <c r="F5974">
        <v>2</v>
      </c>
      <c r="G5974" t="s">
        <v>1853</v>
      </c>
    </row>
    <row r="5975" spans="1:7" x14ac:dyDescent="0.25">
      <c r="A5975" t="str">
        <f t="shared" si="397"/>
        <v>R240-1</v>
      </c>
      <c r="B5975" t="str">
        <f t="shared" si="398"/>
        <v>GND</v>
      </c>
      <c r="C5975" t="str">
        <f t="shared" si="399"/>
        <v>R240-GND</v>
      </c>
      <c r="D5975" t="str">
        <f t="shared" si="400"/>
        <v>R240-1</v>
      </c>
      <c r="E5975" t="s">
        <v>4977</v>
      </c>
      <c r="F5975">
        <v>1</v>
      </c>
      <c r="G5975" t="s">
        <v>294</v>
      </c>
    </row>
    <row r="5976" spans="1:7" x14ac:dyDescent="0.25">
      <c r="A5976" t="str">
        <f t="shared" si="397"/>
        <v>R240-2</v>
      </c>
      <c r="B5976" t="str">
        <f t="shared" si="398"/>
        <v>PLL_INPUT4</v>
      </c>
      <c r="C5976" t="str">
        <f t="shared" si="399"/>
        <v>R240-PLL_INPUT4</v>
      </c>
      <c r="D5976" t="str">
        <f t="shared" si="400"/>
        <v>R240-2</v>
      </c>
      <c r="E5976" t="s">
        <v>4977</v>
      </c>
      <c r="F5976">
        <v>2</v>
      </c>
      <c r="G5976" t="s">
        <v>1993</v>
      </c>
    </row>
    <row r="5977" spans="1:7" x14ac:dyDescent="0.25">
      <c r="A5977" t="str">
        <f t="shared" si="397"/>
        <v>R241-1</v>
      </c>
      <c r="B5977" t="str">
        <f t="shared" si="398"/>
        <v>3.3V_USB</v>
      </c>
      <c r="C5977" t="str">
        <f t="shared" si="399"/>
        <v>R241-3.3V_USB</v>
      </c>
      <c r="D5977" t="str">
        <f t="shared" si="400"/>
        <v>R241-1</v>
      </c>
      <c r="E5977" t="s">
        <v>4978</v>
      </c>
      <c r="F5977">
        <v>1</v>
      </c>
      <c r="G5977" t="s">
        <v>364</v>
      </c>
    </row>
    <row r="5978" spans="1:7" x14ac:dyDescent="0.25">
      <c r="A5978" t="str">
        <f t="shared" si="397"/>
        <v>R241-2</v>
      </c>
      <c r="B5978" t="str">
        <f t="shared" si="398"/>
        <v>PRT_CTL4</v>
      </c>
      <c r="C5978" t="str">
        <f t="shared" si="399"/>
        <v>R241-PRT_CTL4</v>
      </c>
      <c r="D5978" t="str">
        <f t="shared" si="400"/>
        <v>R241-2</v>
      </c>
      <c r="E5978" t="s">
        <v>4978</v>
      </c>
      <c r="F5978">
        <v>2</v>
      </c>
      <c r="G5978" t="s">
        <v>2004</v>
      </c>
    </row>
    <row r="5979" spans="1:7" x14ac:dyDescent="0.25">
      <c r="A5979" t="str">
        <f t="shared" si="397"/>
        <v>R242-1</v>
      </c>
      <c r="B5979" t="str">
        <f t="shared" si="398"/>
        <v>3.3V_USB</v>
      </c>
      <c r="C5979" t="str">
        <f t="shared" si="399"/>
        <v>R242-3.3V_USB</v>
      </c>
      <c r="D5979" t="str">
        <f t="shared" si="400"/>
        <v>R242-1</v>
      </c>
      <c r="E5979" t="s">
        <v>4979</v>
      </c>
      <c r="F5979">
        <v>1</v>
      </c>
      <c r="G5979" t="s">
        <v>364</v>
      </c>
    </row>
    <row r="5980" spans="1:7" x14ac:dyDescent="0.25">
      <c r="A5980" t="str">
        <f t="shared" si="397"/>
        <v>R242-2</v>
      </c>
      <c r="B5980" t="str">
        <f t="shared" si="398"/>
        <v>USBH_CFG1</v>
      </c>
      <c r="C5980" t="str">
        <f t="shared" si="399"/>
        <v>R242-USBH_CFG1</v>
      </c>
      <c r="D5980" t="str">
        <f t="shared" si="400"/>
        <v>R242-2</v>
      </c>
      <c r="E5980" t="s">
        <v>4979</v>
      </c>
      <c r="F5980">
        <v>2</v>
      </c>
      <c r="G5980" t="s">
        <v>2077</v>
      </c>
    </row>
    <row r="5981" spans="1:7" x14ac:dyDescent="0.25">
      <c r="A5981" t="str">
        <f t="shared" si="397"/>
        <v>R243-1</v>
      </c>
      <c r="B5981" t="str">
        <f t="shared" si="398"/>
        <v>3.3V_USB</v>
      </c>
      <c r="C5981" t="str">
        <f t="shared" si="399"/>
        <v>R243-3.3V_USB</v>
      </c>
      <c r="D5981" t="str">
        <f t="shared" si="400"/>
        <v>R243-1</v>
      </c>
      <c r="E5981" t="s">
        <v>4980</v>
      </c>
      <c r="F5981">
        <v>1</v>
      </c>
      <c r="G5981" t="s">
        <v>364</v>
      </c>
    </row>
    <row r="5982" spans="1:7" x14ac:dyDescent="0.25">
      <c r="A5982" t="str">
        <f t="shared" si="397"/>
        <v>R243-2</v>
      </c>
      <c r="B5982" t="str">
        <f t="shared" si="398"/>
        <v>USBH_CFG0</v>
      </c>
      <c r="C5982" t="str">
        <f t="shared" si="399"/>
        <v>R243-USBH_CFG0</v>
      </c>
      <c r="D5982" t="str">
        <f t="shared" si="400"/>
        <v>R243-2</v>
      </c>
      <c r="E5982" t="s">
        <v>4980</v>
      </c>
      <c r="F5982">
        <v>2</v>
      </c>
      <c r="G5982" t="s">
        <v>2076</v>
      </c>
    </row>
    <row r="5983" spans="1:7" x14ac:dyDescent="0.25">
      <c r="A5983" t="str">
        <f t="shared" si="397"/>
        <v>R244-1</v>
      </c>
      <c r="B5983" t="str">
        <f t="shared" si="398"/>
        <v>3.3V_USB</v>
      </c>
      <c r="C5983" t="str">
        <f t="shared" si="399"/>
        <v>R244-3.3V_USB</v>
      </c>
      <c r="D5983" t="str">
        <f t="shared" si="400"/>
        <v>R244-1</v>
      </c>
      <c r="E5983" t="s">
        <v>4981</v>
      </c>
      <c r="F5983">
        <v>1</v>
      </c>
      <c r="G5983" t="s">
        <v>364</v>
      </c>
    </row>
    <row r="5984" spans="1:7" x14ac:dyDescent="0.25">
      <c r="A5984" t="str">
        <f t="shared" si="397"/>
        <v>R244-2</v>
      </c>
      <c r="B5984" t="str">
        <f t="shared" si="398"/>
        <v>USB_HUB_SMCLK</v>
      </c>
      <c r="C5984" t="str">
        <f t="shared" si="399"/>
        <v>R244-USB_HUB_SMCLK</v>
      </c>
      <c r="D5984" t="str">
        <f t="shared" si="400"/>
        <v>R244-2</v>
      </c>
      <c r="E5984" t="s">
        <v>4981</v>
      </c>
      <c r="F5984">
        <v>2</v>
      </c>
      <c r="G5984" t="s">
        <v>2126</v>
      </c>
    </row>
    <row r="5985" spans="1:7" x14ac:dyDescent="0.25">
      <c r="A5985" t="str">
        <f t="shared" si="397"/>
        <v>R245-1</v>
      </c>
      <c r="B5985" t="str">
        <f t="shared" si="398"/>
        <v>3.3V_USB</v>
      </c>
      <c r="C5985" t="str">
        <f t="shared" si="399"/>
        <v>R245-3.3V_USB</v>
      </c>
      <c r="D5985" t="str">
        <f t="shared" si="400"/>
        <v>R245-1</v>
      </c>
      <c r="E5985" t="s">
        <v>4982</v>
      </c>
      <c r="F5985">
        <v>1</v>
      </c>
      <c r="G5985" t="s">
        <v>364</v>
      </c>
    </row>
    <row r="5986" spans="1:7" x14ac:dyDescent="0.25">
      <c r="A5986" t="str">
        <f t="shared" si="397"/>
        <v>R245-2</v>
      </c>
      <c r="B5986" t="str">
        <f t="shared" si="398"/>
        <v>USB_HUB_SMDAT</v>
      </c>
      <c r="C5986" t="str">
        <f t="shared" si="399"/>
        <v>R245-USB_HUB_SMDAT</v>
      </c>
      <c r="D5986" t="str">
        <f t="shared" si="400"/>
        <v>R245-2</v>
      </c>
      <c r="E5986" t="s">
        <v>4982</v>
      </c>
      <c r="F5986">
        <v>2</v>
      </c>
      <c r="G5986" t="s">
        <v>2129</v>
      </c>
    </row>
    <row r="5987" spans="1:7" x14ac:dyDescent="0.25">
      <c r="A5987" t="str">
        <f t="shared" si="397"/>
        <v>R246-1</v>
      </c>
      <c r="B5987" t="str">
        <f t="shared" si="398"/>
        <v>3.3V</v>
      </c>
      <c r="C5987" t="str">
        <f t="shared" si="399"/>
        <v>R246-3.3V</v>
      </c>
      <c r="D5987" t="str">
        <f t="shared" si="400"/>
        <v>R246-1</v>
      </c>
      <c r="E5987" t="s">
        <v>4983</v>
      </c>
      <c r="F5987">
        <v>1</v>
      </c>
      <c r="G5987" t="s">
        <v>358</v>
      </c>
    </row>
    <row r="5988" spans="1:7" x14ac:dyDescent="0.25">
      <c r="A5988" t="str">
        <f t="shared" si="397"/>
        <v>R246-2</v>
      </c>
      <c r="B5988" t="str">
        <f t="shared" si="398"/>
        <v>I2C_SDA</v>
      </c>
      <c r="C5988" t="str">
        <f t="shared" si="399"/>
        <v>R246-I2C_SDA</v>
      </c>
      <c r="D5988" t="str">
        <f t="shared" si="400"/>
        <v>R246-2</v>
      </c>
      <c r="E5988" t="s">
        <v>4983</v>
      </c>
      <c r="F5988">
        <v>2</v>
      </c>
      <c r="G5988" t="s">
        <v>1265</v>
      </c>
    </row>
    <row r="5989" spans="1:7" x14ac:dyDescent="0.25">
      <c r="A5989" t="str">
        <f t="shared" si="397"/>
        <v>R247-1</v>
      </c>
      <c r="B5989" t="str">
        <f t="shared" si="398"/>
        <v>3.3V</v>
      </c>
      <c r="C5989" t="str">
        <f t="shared" si="399"/>
        <v>R247-3.3V</v>
      </c>
      <c r="D5989" t="str">
        <f t="shared" si="400"/>
        <v>R247-1</v>
      </c>
      <c r="E5989" t="s">
        <v>4984</v>
      </c>
      <c r="F5989">
        <v>1</v>
      </c>
      <c r="G5989" t="s">
        <v>358</v>
      </c>
    </row>
    <row r="5990" spans="1:7" x14ac:dyDescent="0.25">
      <c r="A5990" t="str">
        <f t="shared" si="397"/>
        <v>R247-2</v>
      </c>
      <c r="B5990" t="str">
        <f t="shared" si="398"/>
        <v>I2C_SCL</v>
      </c>
      <c r="C5990" t="str">
        <f t="shared" si="399"/>
        <v>R247-I2C_SCL</v>
      </c>
      <c r="D5990" t="str">
        <f t="shared" si="400"/>
        <v>R247-2</v>
      </c>
      <c r="E5990" t="s">
        <v>4984</v>
      </c>
      <c r="F5990">
        <v>2</v>
      </c>
      <c r="G5990" t="s">
        <v>1262</v>
      </c>
    </row>
    <row r="5991" spans="1:7" x14ac:dyDescent="0.25">
      <c r="A5991" t="str">
        <f t="shared" si="397"/>
        <v>R248-1</v>
      </c>
      <c r="B5991" t="str">
        <f t="shared" si="398"/>
        <v>NetC349_1</v>
      </c>
      <c r="C5991" t="str">
        <f t="shared" si="399"/>
        <v>R248-NetC349_1</v>
      </c>
      <c r="D5991" t="str">
        <f t="shared" si="400"/>
        <v>R248-1</v>
      </c>
      <c r="E5991" t="s">
        <v>4985</v>
      </c>
      <c r="F5991">
        <v>1</v>
      </c>
      <c r="G5991" t="s">
        <v>1707</v>
      </c>
    </row>
    <row r="5992" spans="1:7" x14ac:dyDescent="0.25">
      <c r="A5992" t="str">
        <f t="shared" si="397"/>
        <v>R248-2</v>
      </c>
      <c r="B5992" t="str">
        <f t="shared" si="398"/>
        <v>SFPA_LOS</v>
      </c>
      <c r="C5992" t="str">
        <f t="shared" si="399"/>
        <v>R248-SFPA_LOS</v>
      </c>
      <c r="D5992" t="str">
        <f t="shared" si="400"/>
        <v>R248-2</v>
      </c>
      <c r="E5992" t="s">
        <v>4985</v>
      </c>
      <c r="F5992">
        <v>2</v>
      </c>
      <c r="G5992" t="s">
        <v>2030</v>
      </c>
    </row>
    <row r="5993" spans="1:7" x14ac:dyDescent="0.25">
      <c r="A5993" t="str">
        <f t="shared" si="397"/>
        <v>R249-1</v>
      </c>
      <c r="B5993" t="str">
        <f t="shared" si="398"/>
        <v>NetC352_2</v>
      </c>
      <c r="C5993" t="str">
        <f t="shared" si="399"/>
        <v>R249-NetC352_2</v>
      </c>
      <c r="D5993" t="str">
        <f t="shared" si="400"/>
        <v>R249-1</v>
      </c>
      <c r="E5993" t="s">
        <v>4986</v>
      </c>
      <c r="F5993">
        <v>1</v>
      </c>
      <c r="G5993" t="s">
        <v>1709</v>
      </c>
    </row>
    <row r="5994" spans="1:7" x14ac:dyDescent="0.25">
      <c r="A5994" t="str">
        <f t="shared" si="397"/>
        <v>R249-2</v>
      </c>
      <c r="B5994" t="str">
        <f t="shared" si="398"/>
        <v>SFPB_TX_FAULT</v>
      </c>
      <c r="C5994" t="str">
        <f t="shared" si="399"/>
        <v>R249-SFPB_TX_FAULT</v>
      </c>
      <c r="D5994" t="str">
        <f t="shared" si="400"/>
        <v>R249-2</v>
      </c>
      <c r="E5994" t="s">
        <v>4986</v>
      </c>
      <c r="F5994">
        <v>2</v>
      </c>
      <c r="G5994" t="s">
        <v>2061</v>
      </c>
    </row>
    <row r="5995" spans="1:7" x14ac:dyDescent="0.25">
      <c r="A5995" t="str">
        <f t="shared" si="397"/>
        <v>R250-1</v>
      </c>
      <c r="B5995" t="str">
        <f t="shared" si="398"/>
        <v>3.3V</v>
      </c>
      <c r="C5995" t="str">
        <f t="shared" si="399"/>
        <v>R250-3.3V</v>
      </c>
      <c r="D5995" t="str">
        <f t="shared" si="400"/>
        <v>R250-1</v>
      </c>
      <c r="E5995" t="s">
        <v>4987</v>
      </c>
      <c r="F5995">
        <v>1</v>
      </c>
      <c r="G5995" t="s">
        <v>358</v>
      </c>
    </row>
    <row r="5996" spans="1:7" x14ac:dyDescent="0.25">
      <c r="A5996" t="str">
        <f t="shared" si="397"/>
        <v>R250-2</v>
      </c>
      <c r="B5996" t="str">
        <f t="shared" si="398"/>
        <v>SFPB_SDA</v>
      </c>
      <c r="C5996" t="str">
        <f t="shared" si="399"/>
        <v>R250-SFPB_SDA</v>
      </c>
      <c r="D5996" t="str">
        <f t="shared" si="400"/>
        <v>R250-2</v>
      </c>
      <c r="E5996" t="s">
        <v>4987</v>
      </c>
      <c r="F5996">
        <v>2</v>
      </c>
      <c r="G5996" t="s">
        <v>2057</v>
      </c>
    </row>
    <row r="5997" spans="1:7" x14ac:dyDescent="0.25">
      <c r="A5997" t="str">
        <f t="shared" si="397"/>
        <v>R251-1</v>
      </c>
      <c r="B5997" t="str">
        <f t="shared" si="398"/>
        <v>3.3V</v>
      </c>
      <c r="C5997" t="str">
        <f t="shared" si="399"/>
        <v>R251-3.3V</v>
      </c>
      <c r="D5997" t="str">
        <f t="shared" si="400"/>
        <v>R251-1</v>
      </c>
      <c r="E5997" t="s">
        <v>4988</v>
      </c>
      <c r="F5997">
        <v>1</v>
      </c>
      <c r="G5997" t="s">
        <v>358</v>
      </c>
    </row>
    <row r="5998" spans="1:7" x14ac:dyDescent="0.25">
      <c r="A5998" t="str">
        <f t="shared" si="397"/>
        <v>R251-2</v>
      </c>
      <c r="B5998" t="str">
        <f t="shared" si="398"/>
        <v>SFPB_SCL</v>
      </c>
      <c r="C5998" t="str">
        <f t="shared" si="399"/>
        <v>R251-SFPB_SCL</v>
      </c>
      <c r="D5998" t="str">
        <f t="shared" si="400"/>
        <v>R251-2</v>
      </c>
      <c r="E5998" t="s">
        <v>4988</v>
      </c>
      <c r="F5998">
        <v>2</v>
      </c>
      <c r="G5998" t="s">
        <v>2056</v>
      </c>
    </row>
    <row r="5999" spans="1:7" x14ac:dyDescent="0.25">
      <c r="A5999" t="str">
        <f t="shared" si="397"/>
        <v>R252-1</v>
      </c>
      <c r="B5999" t="str">
        <f t="shared" si="398"/>
        <v>3.3V</v>
      </c>
      <c r="C5999" t="str">
        <f t="shared" si="399"/>
        <v>R252-3.3V</v>
      </c>
      <c r="D5999" t="str">
        <f t="shared" si="400"/>
        <v>R252-1</v>
      </c>
      <c r="E5999" t="s">
        <v>4989</v>
      </c>
      <c r="F5999">
        <v>1</v>
      </c>
      <c r="G5999" t="s">
        <v>358</v>
      </c>
    </row>
    <row r="6000" spans="1:7" x14ac:dyDescent="0.25">
      <c r="A6000" t="str">
        <f t="shared" si="397"/>
        <v>R252-2</v>
      </c>
      <c r="B6000" t="str">
        <f t="shared" si="398"/>
        <v>SFPB_M-DEF0</v>
      </c>
      <c r="C6000" t="str">
        <f t="shared" si="399"/>
        <v>R252-SFPB_M-DEF0</v>
      </c>
      <c r="D6000" t="str">
        <f t="shared" si="400"/>
        <v>R252-2</v>
      </c>
      <c r="E6000" t="s">
        <v>4989</v>
      </c>
      <c r="F6000">
        <v>2</v>
      </c>
      <c r="G6000" t="s">
        <v>2051</v>
      </c>
    </row>
    <row r="6001" spans="1:7" x14ac:dyDescent="0.25">
      <c r="A6001" t="str">
        <f t="shared" si="397"/>
        <v>R253-1</v>
      </c>
      <c r="B6001" t="str">
        <f t="shared" si="398"/>
        <v>3.3V</v>
      </c>
      <c r="C6001" t="str">
        <f t="shared" si="399"/>
        <v>R253-3.3V</v>
      </c>
      <c r="D6001" t="str">
        <f t="shared" si="400"/>
        <v>R253-1</v>
      </c>
      <c r="E6001" t="s">
        <v>4990</v>
      </c>
      <c r="F6001">
        <v>1</v>
      </c>
      <c r="G6001" t="s">
        <v>358</v>
      </c>
    </row>
    <row r="6002" spans="1:7" x14ac:dyDescent="0.25">
      <c r="A6002" t="str">
        <f t="shared" si="397"/>
        <v>R253-2</v>
      </c>
      <c r="B6002" t="str">
        <f t="shared" si="398"/>
        <v>SFPA_SDA</v>
      </c>
      <c r="C6002" t="str">
        <f t="shared" si="399"/>
        <v>R253-SFPA_SDA</v>
      </c>
      <c r="D6002" t="str">
        <f t="shared" si="400"/>
        <v>R253-2</v>
      </c>
      <c r="E6002" t="s">
        <v>4990</v>
      </c>
      <c r="F6002">
        <v>2</v>
      </c>
      <c r="G6002" t="s">
        <v>2039</v>
      </c>
    </row>
    <row r="6003" spans="1:7" x14ac:dyDescent="0.25">
      <c r="A6003" t="str">
        <f t="shared" si="397"/>
        <v>R254-1</v>
      </c>
      <c r="B6003" t="str">
        <f t="shared" si="398"/>
        <v>3.3V</v>
      </c>
      <c r="C6003" t="str">
        <f t="shared" si="399"/>
        <v>R254-3.3V</v>
      </c>
      <c r="D6003" t="str">
        <f t="shared" si="400"/>
        <v>R254-1</v>
      </c>
      <c r="E6003" t="s">
        <v>4991</v>
      </c>
      <c r="F6003">
        <v>1</v>
      </c>
      <c r="G6003" t="s">
        <v>358</v>
      </c>
    </row>
    <row r="6004" spans="1:7" x14ac:dyDescent="0.25">
      <c r="A6004" t="str">
        <f t="shared" si="397"/>
        <v>R254-2</v>
      </c>
      <c r="B6004" t="str">
        <f t="shared" si="398"/>
        <v>SFPA_SCL</v>
      </c>
      <c r="C6004" t="str">
        <f t="shared" si="399"/>
        <v>R254-SFPA_SCL</v>
      </c>
      <c r="D6004" t="str">
        <f t="shared" si="400"/>
        <v>R254-2</v>
      </c>
      <c r="E6004" t="s">
        <v>4991</v>
      </c>
      <c r="F6004">
        <v>2</v>
      </c>
      <c r="G6004" t="s">
        <v>2038</v>
      </c>
    </row>
    <row r="6005" spans="1:7" x14ac:dyDescent="0.25">
      <c r="A6005" t="str">
        <f t="shared" si="397"/>
        <v>R255-1</v>
      </c>
      <c r="B6005" t="str">
        <f t="shared" si="398"/>
        <v>GND</v>
      </c>
      <c r="C6005" t="str">
        <f t="shared" si="399"/>
        <v>R255-GND</v>
      </c>
      <c r="D6005" t="str">
        <f t="shared" si="400"/>
        <v>R255-1</v>
      </c>
      <c r="E6005" t="s">
        <v>4992</v>
      </c>
      <c r="F6005">
        <v>1</v>
      </c>
      <c r="G6005" t="s">
        <v>294</v>
      </c>
    </row>
    <row r="6006" spans="1:7" x14ac:dyDescent="0.25">
      <c r="A6006" t="str">
        <f t="shared" si="397"/>
        <v>R255-2</v>
      </c>
      <c r="B6006" t="str">
        <f t="shared" si="398"/>
        <v>PLL_INPUT5</v>
      </c>
      <c r="C6006" t="str">
        <f t="shared" si="399"/>
        <v>R255-PLL_INPUT5</v>
      </c>
      <c r="D6006" t="str">
        <f t="shared" si="400"/>
        <v>R255-2</v>
      </c>
      <c r="E6006" t="s">
        <v>4992</v>
      </c>
      <c r="F6006">
        <v>2</v>
      </c>
      <c r="G6006" t="s">
        <v>1994</v>
      </c>
    </row>
    <row r="6007" spans="1:7" x14ac:dyDescent="0.25">
      <c r="A6007" t="str">
        <f t="shared" si="397"/>
        <v>R256-1</v>
      </c>
      <c r="B6007" t="str">
        <f t="shared" si="398"/>
        <v>3.3V</v>
      </c>
      <c r="C6007" t="str">
        <f t="shared" si="399"/>
        <v>R256-3.3V</v>
      </c>
      <c r="D6007" t="str">
        <f t="shared" si="400"/>
        <v>R256-1</v>
      </c>
      <c r="E6007" t="s">
        <v>4993</v>
      </c>
      <c r="F6007">
        <v>1</v>
      </c>
      <c r="G6007" t="s">
        <v>358</v>
      </c>
    </row>
    <row r="6008" spans="1:7" x14ac:dyDescent="0.25">
      <c r="A6008" t="str">
        <f t="shared" si="397"/>
        <v>R256-2</v>
      </c>
      <c r="B6008" t="str">
        <f t="shared" si="398"/>
        <v>SFPA_M-DEF0</v>
      </c>
      <c r="C6008" t="str">
        <f t="shared" si="399"/>
        <v>R256-SFPA_M-DEF0</v>
      </c>
      <c r="D6008" t="str">
        <f t="shared" si="400"/>
        <v>R256-2</v>
      </c>
      <c r="E6008" t="s">
        <v>4993</v>
      </c>
      <c r="F6008">
        <v>2</v>
      </c>
      <c r="G6008" t="s">
        <v>2032</v>
      </c>
    </row>
    <row r="6009" spans="1:7" x14ac:dyDescent="0.25">
      <c r="A6009" t="str">
        <f t="shared" si="397"/>
        <v>R257-1</v>
      </c>
      <c r="B6009" t="str">
        <f t="shared" si="398"/>
        <v>NetC354_1</v>
      </c>
      <c r="C6009" t="str">
        <f t="shared" si="399"/>
        <v>R257-NetC354_1</v>
      </c>
      <c r="D6009" t="str">
        <f t="shared" si="400"/>
        <v>R257-1</v>
      </c>
      <c r="E6009" t="s">
        <v>4994</v>
      </c>
      <c r="F6009">
        <v>1</v>
      </c>
      <c r="G6009" t="s">
        <v>1710</v>
      </c>
    </row>
    <row r="6010" spans="1:7" x14ac:dyDescent="0.25">
      <c r="A6010" t="str">
        <f t="shared" si="397"/>
        <v>R257-2</v>
      </c>
      <c r="B6010" t="str">
        <f t="shared" si="398"/>
        <v>SFPB_LOS</v>
      </c>
      <c r="C6010" t="str">
        <f t="shared" si="399"/>
        <v>R257-SFPB_LOS</v>
      </c>
      <c r="D6010" t="str">
        <f t="shared" si="400"/>
        <v>R257-2</v>
      </c>
      <c r="E6010" t="s">
        <v>4994</v>
      </c>
      <c r="F6010">
        <v>2</v>
      </c>
      <c r="G6010" t="s">
        <v>2050</v>
      </c>
    </row>
    <row r="6011" spans="1:7" x14ac:dyDescent="0.25">
      <c r="A6011" t="str">
        <f t="shared" si="397"/>
        <v>R258-1</v>
      </c>
      <c r="B6011" t="str">
        <f t="shared" si="398"/>
        <v>GND</v>
      </c>
      <c r="C6011" t="str">
        <f t="shared" si="399"/>
        <v>R258-GND</v>
      </c>
      <c r="D6011" t="str">
        <f t="shared" si="400"/>
        <v>R258-1</v>
      </c>
      <c r="E6011" t="s">
        <v>4995</v>
      </c>
      <c r="F6011">
        <v>1</v>
      </c>
      <c r="G6011" t="s">
        <v>294</v>
      </c>
    </row>
    <row r="6012" spans="1:7" x14ac:dyDescent="0.25">
      <c r="A6012" t="str">
        <f t="shared" si="397"/>
        <v>R258-2</v>
      </c>
      <c r="B6012" t="str">
        <f t="shared" si="398"/>
        <v>PLL_INPUT6</v>
      </c>
      <c r="C6012" t="str">
        <f t="shared" si="399"/>
        <v>R258-PLL_INPUT6</v>
      </c>
      <c r="D6012" t="str">
        <f t="shared" si="400"/>
        <v>R258-2</v>
      </c>
      <c r="E6012" t="s">
        <v>4995</v>
      </c>
      <c r="F6012">
        <v>2</v>
      </c>
      <c r="G6012" t="s">
        <v>1995</v>
      </c>
    </row>
    <row r="6013" spans="1:7" x14ac:dyDescent="0.25">
      <c r="A6013" t="str">
        <f t="shared" si="397"/>
        <v>R259-1</v>
      </c>
      <c r="B6013" t="str">
        <f t="shared" si="398"/>
        <v>3.3VAUX</v>
      </c>
      <c r="C6013" t="str">
        <f t="shared" si="399"/>
        <v>R259-3.3VAUX</v>
      </c>
      <c r="D6013" t="str">
        <f t="shared" si="400"/>
        <v>R259-1</v>
      </c>
      <c r="E6013" t="s">
        <v>4996</v>
      </c>
      <c r="F6013">
        <v>1</v>
      </c>
      <c r="G6013" t="s">
        <v>361</v>
      </c>
    </row>
    <row r="6014" spans="1:7" x14ac:dyDescent="0.25">
      <c r="A6014" t="str">
        <f t="shared" si="397"/>
        <v>R259-2</v>
      </c>
      <c r="B6014" t="str">
        <f t="shared" si="398"/>
        <v>NetR259_2</v>
      </c>
      <c r="C6014" t="str">
        <f t="shared" si="399"/>
        <v>R259-NetR259_2</v>
      </c>
      <c r="D6014" t="str">
        <f t="shared" si="400"/>
        <v>R259-2</v>
      </c>
      <c r="E6014" t="s">
        <v>4996</v>
      </c>
      <c r="F6014">
        <v>2</v>
      </c>
      <c r="G6014" t="s">
        <v>1855</v>
      </c>
    </row>
    <row r="6015" spans="1:7" x14ac:dyDescent="0.25">
      <c r="A6015" t="str">
        <f t="shared" si="397"/>
        <v>R260-1</v>
      </c>
      <c r="B6015" t="str">
        <f t="shared" si="398"/>
        <v>FMC_ADJ</v>
      </c>
      <c r="C6015" t="str">
        <f t="shared" si="399"/>
        <v>R260-FMC_ADJ</v>
      </c>
      <c r="D6015" t="str">
        <f t="shared" si="400"/>
        <v>R260-1</v>
      </c>
      <c r="E6015" t="s">
        <v>4997</v>
      </c>
      <c r="F6015">
        <v>1</v>
      </c>
      <c r="G6015" t="s">
        <v>998</v>
      </c>
    </row>
    <row r="6016" spans="1:7" x14ac:dyDescent="0.25">
      <c r="A6016" t="str">
        <f t="shared" si="397"/>
        <v>R260-2</v>
      </c>
      <c r="B6016" t="str">
        <f t="shared" si="398"/>
        <v>FMC_CLK0_M2C_P</v>
      </c>
      <c r="C6016" t="str">
        <f t="shared" si="399"/>
        <v>R260-FMC_CLK0_M2C_P</v>
      </c>
      <c r="D6016" t="str">
        <f t="shared" si="400"/>
        <v>R260-2</v>
      </c>
      <c r="E6016" t="s">
        <v>4997</v>
      </c>
      <c r="F6016">
        <v>2</v>
      </c>
      <c r="G6016" t="s">
        <v>1007</v>
      </c>
    </row>
    <row r="6017" spans="1:7" x14ac:dyDescent="0.25">
      <c r="A6017" t="str">
        <f t="shared" si="397"/>
        <v>R261-1</v>
      </c>
      <c r="B6017" t="str">
        <f t="shared" si="398"/>
        <v>FMC_CLK0_M2C_P</v>
      </c>
      <c r="C6017" t="str">
        <f t="shared" si="399"/>
        <v>R261-FMC_CLK0_M2C_P</v>
      </c>
      <c r="D6017" t="str">
        <f t="shared" si="400"/>
        <v>R261-1</v>
      </c>
      <c r="E6017" t="s">
        <v>4998</v>
      </c>
      <c r="F6017">
        <v>1</v>
      </c>
      <c r="G6017" t="s">
        <v>1007</v>
      </c>
    </row>
    <row r="6018" spans="1:7" x14ac:dyDescent="0.25">
      <c r="A6018" t="str">
        <f t="shared" si="397"/>
        <v>R261-2</v>
      </c>
      <c r="B6018" t="str">
        <f t="shared" si="398"/>
        <v>FMC_CLK0_M2C_N</v>
      </c>
      <c r="C6018" t="str">
        <f t="shared" si="399"/>
        <v>R261-FMC_CLK0_M2C_N</v>
      </c>
      <c r="D6018" t="str">
        <f t="shared" si="400"/>
        <v>R261-2</v>
      </c>
      <c r="E6018" t="s">
        <v>4998</v>
      </c>
      <c r="F6018">
        <v>2</v>
      </c>
      <c r="G6018" t="s">
        <v>1005</v>
      </c>
    </row>
    <row r="6019" spans="1:7" x14ac:dyDescent="0.25">
      <c r="A6019" t="str">
        <f t="shared" si="397"/>
        <v>R262-1</v>
      </c>
      <c r="B6019" t="str">
        <f t="shared" si="398"/>
        <v>1.8V</v>
      </c>
      <c r="C6019" t="str">
        <f t="shared" si="399"/>
        <v>R262-1.8V</v>
      </c>
      <c r="D6019" t="str">
        <f t="shared" si="400"/>
        <v>R262-1</v>
      </c>
      <c r="E6019" t="s">
        <v>4999</v>
      </c>
      <c r="F6019">
        <v>1</v>
      </c>
      <c r="G6019" t="s">
        <v>317</v>
      </c>
    </row>
    <row r="6020" spans="1:7" x14ac:dyDescent="0.25">
      <c r="A6020" t="str">
        <f t="shared" si="397"/>
        <v>R262-2</v>
      </c>
      <c r="B6020" t="str">
        <f t="shared" si="398"/>
        <v>NSTATUS</v>
      </c>
      <c r="C6020" t="str">
        <f t="shared" si="399"/>
        <v>R262-NSTATUS</v>
      </c>
      <c r="D6020" t="str">
        <f t="shared" si="400"/>
        <v>R262-2</v>
      </c>
      <c r="E6020" t="s">
        <v>4999</v>
      </c>
      <c r="F6020">
        <v>2</v>
      </c>
      <c r="G6020" t="s">
        <v>1615</v>
      </c>
    </row>
    <row r="6021" spans="1:7" x14ac:dyDescent="0.25">
      <c r="A6021" t="str">
        <f t="shared" si="397"/>
        <v>R263-1</v>
      </c>
      <c r="B6021" t="str">
        <f t="shared" si="398"/>
        <v>GND</v>
      </c>
      <c r="C6021" t="str">
        <f t="shared" si="399"/>
        <v>R263-GND</v>
      </c>
      <c r="D6021" t="str">
        <f t="shared" si="400"/>
        <v>R263-1</v>
      </c>
      <c r="E6021" t="s">
        <v>5000</v>
      </c>
      <c r="F6021">
        <v>1</v>
      </c>
      <c r="G6021" t="s">
        <v>294</v>
      </c>
    </row>
    <row r="6022" spans="1:7" x14ac:dyDescent="0.25">
      <c r="A6022" t="str">
        <f t="shared" ref="A6022:A6085" si="401">$E6022&amp;"-"&amp;$F6022</f>
        <v>R263-2</v>
      </c>
      <c r="B6022" t="str">
        <f t="shared" ref="B6022:B6085" si="402">IF(OR(E6022=$A$2,E6022=$B$2,E6022=$C$2,E6022=$D$2),"--",G6022)</f>
        <v>PLL_INPUT7</v>
      </c>
      <c r="C6022" t="str">
        <f t="shared" ref="C6022:C6085" si="403">$E6022&amp;"-"&amp;$G6022</f>
        <v>R263-PLL_INPUT7</v>
      </c>
      <c r="D6022" t="str">
        <f t="shared" ref="D6022:D6085" si="404">A6022</f>
        <v>R263-2</v>
      </c>
      <c r="E6022" t="s">
        <v>5000</v>
      </c>
      <c r="F6022">
        <v>2</v>
      </c>
      <c r="G6022" t="s">
        <v>1996</v>
      </c>
    </row>
    <row r="6023" spans="1:7" x14ac:dyDescent="0.25">
      <c r="A6023" t="str">
        <f t="shared" si="401"/>
        <v>R264-1</v>
      </c>
      <c r="B6023" t="str">
        <f t="shared" si="402"/>
        <v>1.8V</v>
      </c>
      <c r="C6023" t="str">
        <f t="shared" si="403"/>
        <v>R264-1.8V</v>
      </c>
      <c r="D6023" t="str">
        <f t="shared" si="404"/>
        <v>R264-1</v>
      </c>
      <c r="E6023" t="s">
        <v>5001</v>
      </c>
      <c r="F6023">
        <v>1</v>
      </c>
      <c r="G6023" t="s">
        <v>317</v>
      </c>
    </row>
    <row r="6024" spans="1:7" x14ac:dyDescent="0.25">
      <c r="A6024" t="str">
        <f t="shared" si="401"/>
        <v>R264-2</v>
      </c>
      <c r="B6024" t="str">
        <f t="shared" si="402"/>
        <v>JTAG_TMS</v>
      </c>
      <c r="C6024" t="str">
        <f t="shared" si="403"/>
        <v>R264-JTAG_TMS</v>
      </c>
      <c r="D6024" t="str">
        <f t="shared" si="404"/>
        <v>R264-2</v>
      </c>
      <c r="E6024" t="s">
        <v>5001</v>
      </c>
      <c r="F6024">
        <v>2</v>
      </c>
      <c r="G6024" t="s">
        <v>1286</v>
      </c>
    </row>
    <row r="6025" spans="1:7" x14ac:dyDescent="0.25">
      <c r="A6025" t="str">
        <f t="shared" si="401"/>
        <v>R265-1</v>
      </c>
      <c r="B6025" t="str">
        <f t="shared" si="402"/>
        <v>1.8V</v>
      </c>
      <c r="C6025" t="str">
        <f t="shared" si="403"/>
        <v>R265-1.8V</v>
      </c>
      <c r="D6025" t="str">
        <f t="shared" si="404"/>
        <v>R265-1</v>
      </c>
      <c r="E6025" t="s">
        <v>5002</v>
      </c>
      <c r="F6025">
        <v>1</v>
      </c>
      <c r="G6025" t="s">
        <v>317</v>
      </c>
    </row>
    <row r="6026" spans="1:7" x14ac:dyDescent="0.25">
      <c r="A6026" t="str">
        <f t="shared" si="401"/>
        <v>R265-2</v>
      </c>
      <c r="B6026" t="str">
        <f t="shared" si="402"/>
        <v>JTAG_TDI</v>
      </c>
      <c r="C6026" t="str">
        <f t="shared" si="403"/>
        <v>R265-JTAG_TDI</v>
      </c>
      <c r="D6026" t="str">
        <f t="shared" si="404"/>
        <v>R265-2</v>
      </c>
      <c r="E6026" t="s">
        <v>5002</v>
      </c>
      <c r="F6026">
        <v>2</v>
      </c>
      <c r="G6026" t="s">
        <v>1284</v>
      </c>
    </row>
    <row r="6027" spans="1:7" x14ac:dyDescent="0.25">
      <c r="A6027" t="str">
        <f t="shared" si="401"/>
        <v>R266-1</v>
      </c>
      <c r="B6027" t="str">
        <f t="shared" si="402"/>
        <v>JTAG_TCK</v>
      </c>
      <c r="C6027" t="str">
        <f t="shared" si="403"/>
        <v>R266-JTAG_TCK</v>
      </c>
      <c r="D6027" t="str">
        <f t="shared" si="404"/>
        <v>R266-1</v>
      </c>
      <c r="E6027" t="s">
        <v>5003</v>
      </c>
      <c r="F6027">
        <v>1</v>
      </c>
      <c r="G6027" t="s">
        <v>1283</v>
      </c>
    </row>
    <row r="6028" spans="1:7" x14ac:dyDescent="0.25">
      <c r="A6028" t="str">
        <f t="shared" si="401"/>
        <v>R266-2</v>
      </c>
      <c r="B6028" t="str">
        <f t="shared" si="402"/>
        <v>GND</v>
      </c>
      <c r="C6028" t="str">
        <f t="shared" si="403"/>
        <v>R266-GND</v>
      </c>
      <c r="D6028" t="str">
        <f t="shared" si="404"/>
        <v>R266-2</v>
      </c>
      <c r="E6028" t="s">
        <v>5003</v>
      </c>
      <c r="F6028">
        <v>2</v>
      </c>
      <c r="G6028" t="s">
        <v>294</v>
      </c>
    </row>
    <row r="6029" spans="1:7" x14ac:dyDescent="0.25">
      <c r="A6029" t="str">
        <f t="shared" si="401"/>
        <v>R267-1</v>
      </c>
      <c r="B6029" t="str">
        <f t="shared" si="402"/>
        <v>SDM_RREF</v>
      </c>
      <c r="C6029" t="str">
        <f t="shared" si="403"/>
        <v>R267-SDM_RREF</v>
      </c>
      <c r="D6029" t="str">
        <f t="shared" si="404"/>
        <v>R267-1</v>
      </c>
      <c r="E6029" t="s">
        <v>5004</v>
      </c>
      <c r="F6029">
        <v>1</v>
      </c>
      <c r="G6029" t="s">
        <v>2017</v>
      </c>
    </row>
    <row r="6030" spans="1:7" x14ac:dyDescent="0.25">
      <c r="A6030" t="str">
        <f t="shared" si="401"/>
        <v>R267-2</v>
      </c>
      <c r="B6030" t="str">
        <f t="shared" si="402"/>
        <v>GND</v>
      </c>
      <c r="C6030" t="str">
        <f t="shared" si="403"/>
        <v>R267-GND</v>
      </c>
      <c r="D6030" t="str">
        <f t="shared" si="404"/>
        <v>R267-2</v>
      </c>
      <c r="E6030" t="s">
        <v>5004</v>
      </c>
      <c r="F6030">
        <v>2</v>
      </c>
      <c r="G6030" t="s">
        <v>294</v>
      </c>
    </row>
    <row r="6031" spans="1:7" x14ac:dyDescent="0.25">
      <c r="A6031" t="str">
        <f t="shared" si="401"/>
        <v>R268-1</v>
      </c>
      <c r="B6031" t="str">
        <f t="shared" si="402"/>
        <v>GPIO_LED1</v>
      </c>
      <c r="C6031" t="str">
        <f t="shared" si="403"/>
        <v>R268-GPIO_LED1</v>
      </c>
      <c r="D6031" t="str">
        <f t="shared" si="404"/>
        <v>R268-1</v>
      </c>
      <c r="E6031" t="s">
        <v>5005</v>
      </c>
      <c r="F6031">
        <v>1</v>
      </c>
      <c r="G6031" t="s">
        <v>1112</v>
      </c>
    </row>
    <row r="6032" spans="1:7" x14ac:dyDescent="0.25">
      <c r="A6032" t="str">
        <f t="shared" si="401"/>
        <v>R268-2</v>
      </c>
      <c r="B6032" t="str">
        <f t="shared" si="402"/>
        <v>GND</v>
      </c>
      <c r="C6032" t="str">
        <f t="shared" si="403"/>
        <v>R268-GND</v>
      </c>
      <c r="D6032" t="str">
        <f t="shared" si="404"/>
        <v>R268-2</v>
      </c>
      <c r="E6032" t="s">
        <v>5005</v>
      </c>
      <c r="F6032">
        <v>2</v>
      </c>
      <c r="G6032" t="s">
        <v>294</v>
      </c>
    </row>
    <row r="6033" spans="1:7" x14ac:dyDescent="0.25">
      <c r="A6033" t="str">
        <f t="shared" si="401"/>
        <v>R269-1</v>
      </c>
      <c r="B6033" t="str">
        <f t="shared" si="402"/>
        <v>NetR239_2</v>
      </c>
      <c r="C6033" t="str">
        <f t="shared" si="403"/>
        <v>R269-NetR239_2</v>
      </c>
      <c r="D6033" t="str">
        <f t="shared" si="404"/>
        <v>R269-1</v>
      </c>
      <c r="E6033" t="s">
        <v>5006</v>
      </c>
      <c r="F6033">
        <v>1</v>
      </c>
      <c r="G6033" t="s">
        <v>1853</v>
      </c>
    </row>
    <row r="6034" spans="1:7" x14ac:dyDescent="0.25">
      <c r="A6034" t="str">
        <f t="shared" si="401"/>
        <v>R269-2</v>
      </c>
      <c r="B6034" t="str">
        <f t="shared" si="402"/>
        <v>GND</v>
      </c>
      <c r="C6034" t="str">
        <f t="shared" si="403"/>
        <v>R269-GND</v>
      </c>
      <c r="D6034" t="str">
        <f t="shared" si="404"/>
        <v>R269-2</v>
      </c>
      <c r="E6034" t="s">
        <v>5006</v>
      </c>
      <c r="F6034">
        <v>2</v>
      </c>
      <c r="G6034" t="s">
        <v>294</v>
      </c>
    </row>
    <row r="6035" spans="1:7" x14ac:dyDescent="0.25">
      <c r="A6035" t="str">
        <f t="shared" si="401"/>
        <v>R270-1</v>
      </c>
      <c r="B6035" t="str">
        <f t="shared" si="402"/>
        <v>FPGA_RST</v>
      </c>
      <c r="C6035" t="str">
        <f t="shared" si="403"/>
        <v>R270-FPGA_RST</v>
      </c>
      <c r="D6035" t="str">
        <f t="shared" si="404"/>
        <v>R270-1</v>
      </c>
      <c r="E6035" t="s">
        <v>5007</v>
      </c>
      <c r="F6035">
        <v>1</v>
      </c>
      <c r="G6035" t="s">
        <v>1079</v>
      </c>
    </row>
    <row r="6036" spans="1:7" x14ac:dyDescent="0.25">
      <c r="A6036" t="str">
        <f t="shared" si="401"/>
        <v>R270-2</v>
      </c>
      <c r="B6036" t="str">
        <f t="shared" si="402"/>
        <v>3.3V</v>
      </c>
      <c r="C6036" t="str">
        <f t="shared" si="403"/>
        <v>R270-3.3V</v>
      </c>
      <c r="D6036" t="str">
        <f t="shared" si="404"/>
        <v>R270-2</v>
      </c>
      <c r="E6036" t="s">
        <v>5007</v>
      </c>
      <c r="F6036">
        <v>2</v>
      </c>
      <c r="G6036" t="s">
        <v>358</v>
      </c>
    </row>
    <row r="6037" spans="1:7" x14ac:dyDescent="0.25">
      <c r="A6037" t="str">
        <f t="shared" si="401"/>
        <v>R271-1</v>
      </c>
      <c r="B6037" t="str">
        <f t="shared" si="402"/>
        <v>PB0</v>
      </c>
      <c r="C6037" t="str">
        <f t="shared" si="403"/>
        <v>R271-PB0</v>
      </c>
      <c r="D6037" t="str">
        <f t="shared" si="404"/>
        <v>R271-1</v>
      </c>
      <c r="E6037" t="s">
        <v>5008</v>
      </c>
      <c r="F6037">
        <v>1</v>
      </c>
      <c r="G6037" t="s">
        <v>1932</v>
      </c>
    </row>
    <row r="6038" spans="1:7" x14ac:dyDescent="0.25">
      <c r="A6038" t="str">
        <f t="shared" si="401"/>
        <v>R271-2</v>
      </c>
      <c r="B6038" t="str">
        <f t="shared" si="402"/>
        <v>1.8V</v>
      </c>
      <c r="C6038" t="str">
        <f t="shared" si="403"/>
        <v>R271-1.8V</v>
      </c>
      <c r="D6038" t="str">
        <f t="shared" si="404"/>
        <v>R271-2</v>
      </c>
      <c r="E6038" t="s">
        <v>5008</v>
      </c>
      <c r="F6038">
        <v>2</v>
      </c>
      <c r="G6038" t="s">
        <v>317</v>
      </c>
    </row>
    <row r="6039" spans="1:7" x14ac:dyDescent="0.25">
      <c r="A6039" t="str">
        <f t="shared" si="401"/>
        <v>R272-1</v>
      </c>
      <c r="B6039" t="str">
        <f t="shared" si="402"/>
        <v>NetR234_2</v>
      </c>
      <c r="C6039" t="str">
        <f t="shared" si="403"/>
        <v>R272-NetR234_2</v>
      </c>
      <c r="D6039" t="str">
        <f t="shared" si="404"/>
        <v>R272-1</v>
      </c>
      <c r="E6039" t="s">
        <v>5009</v>
      </c>
      <c r="F6039">
        <v>1</v>
      </c>
      <c r="G6039" t="s">
        <v>1852</v>
      </c>
    </row>
    <row r="6040" spans="1:7" x14ac:dyDescent="0.25">
      <c r="A6040" t="str">
        <f t="shared" si="401"/>
        <v>R272-2</v>
      </c>
      <c r="B6040" t="str">
        <f t="shared" si="402"/>
        <v>GND</v>
      </c>
      <c r="C6040" t="str">
        <f t="shared" si="403"/>
        <v>R272-GND</v>
      </c>
      <c r="D6040" t="str">
        <f t="shared" si="404"/>
        <v>R272-2</v>
      </c>
      <c r="E6040" t="s">
        <v>5009</v>
      </c>
      <c r="F6040">
        <v>2</v>
      </c>
      <c r="G6040" t="s">
        <v>294</v>
      </c>
    </row>
    <row r="6041" spans="1:7" x14ac:dyDescent="0.25">
      <c r="A6041" t="str">
        <f t="shared" si="401"/>
        <v>R273-1</v>
      </c>
      <c r="B6041" t="str">
        <f t="shared" si="402"/>
        <v>VIO_CRUVI</v>
      </c>
      <c r="C6041" t="str">
        <f t="shared" si="403"/>
        <v>R273-VIO_CRUVI</v>
      </c>
      <c r="D6041" t="str">
        <f t="shared" si="404"/>
        <v>R273-1</v>
      </c>
      <c r="E6041" t="s">
        <v>5010</v>
      </c>
      <c r="F6041">
        <v>1</v>
      </c>
      <c r="G6041" t="s">
        <v>1877</v>
      </c>
    </row>
    <row r="6042" spans="1:7" x14ac:dyDescent="0.25">
      <c r="A6042" t="str">
        <f t="shared" si="401"/>
        <v>R273-2</v>
      </c>
      <c r="B6042" t="str">
        <f t="shared" si="402"/>
        <v>NetR273_2</v>
      </c>
      <c r="C6042" t="str">
        <f t="shared" si="403"/>
        <v>R273-NetR273_2</v>
      </c>
      <c r="D6042" t="str">
        <f t="shared" si="404"/>
        <v>R273-2</v>
      </c>
      <c r="E6042" t="s">
        <v>5010</v>
      </c>
      <c r="F6042">
        <v>2</v>
      </c>
      <c r="G6042" t="s">
        <v>1856</v>
      </c>
    </row>
    <row r="6043" spans="1:7" x14ac:dyDescent="0.25">
      <c r="A6043" t="str">
        <f t="shared" si="401"/>
        <v>R274-1</v>
      </c>
      <c r="B6043" t="str">
        <f t="shared" si="402"/>
        <v>NetC646_2</v>
      </c>
      <c r="C6043" t="str">
        <f t="shared" si="403"/>
        <v>R274-NetC646_2</v>
      </c>
      <c r="D6043" t="str">
        <f t="shared" si="404"/>
        <v>R274-1</v>
      </c>
      <c r="E6043" t="s">
        <v>5011</v>
      </c>
      <c r="F6043">
        <v>1</v>
      </c>
      <c r="G6043" t="s">
        <v>1765</v>
      </c>
    </row>
    <row r="6044" spans="1:7" x14ac:dyDescent="0.25">
      <c r="A6044" t="str">
        <f t="shared" si="401"/>
        <v>R274-2</v>
      </c>
      <c r="B6044" t="str">
        <f t="shared" si="402"/>
        <v>NetR273_2</v>
      </c>
      <c r="C6044" t="str">
        <f t="shared" si="403"/>
        <v>R274-NetR273_2</v>
      </c>
      <c r="D6044" t="str">
        <f t="shared" si="404"/>
        <v>R274-2</v>
      </c>
      <c r="E6044" t="s">
        <v>5011</v>
      </c>
      <c r="F6044">
        <v>2</v>
      </c>
      <c r="G6044" t="s">
        <v>1856</v>
      </c>
    </row>
    <row r="6045" spans="1:7" x14ac:dyDescent="0.25">
      <c r="A6045" t="str">
        <f t="shared" si="401"/>
        <v>R275-1</v>
      </c>
      <c r="B6045" t="str">
        <f t="shared" si="402"/>
        <v>NetC646_2</v>
      </c>
      <c r="C6045" t="str">
        <f t="shared" si="403"/>
        <v>R275-NetC646_2</v>
      </c>
      <c r="D6045" t="str">
        <f t="shared" si="404"/>
        <v>R275-1</v>
      </c>
      <c r="E6045" t="s">
        <v>5012</v>
      </c>
      <c r="F6045">
        <v>1</v>
      </c>
      <c r="G6045" t="s">
        <v>1765</v>
      </c>
    </row>
    <row r="6046" spans="1:7" x14ac:dyDescent="0.25">
      <c r="A6046" t="str">
        <f t="shared" si="401"/>
        <v>R275-2</v>
      </c>
      <c r="B6046" t="str">
        <f t="shared" si="402"/>
        <v>CRUVI_VADJ</v>
      </c>
      <c r="C6046" t="str">
        <f t="shared" si="403"/>
        <v>R275-CRUVI_VADJ</v>
      </c>
      <c r="D6046" t="str">
        <f t="shared" si="404"/>
        <v>R275-2</v>
      </c>
      <c r="E6046" t="s">
        <v>5012</v>
      </c>
      <c r="F6046">
        <v>2</v>
      </c>
      <c r="G6046" t="s">
        <v>541</v>
      </c>
    </row>
    <row r="6047" spans="1:7" x14ac:dyDescent="0.25">
      <c r="A6047" t="str">
        <f t="shared" si="401"/>
        <v>R276-1</v>
      </c>
      <c r="B6047" t="str">
        <f t="shared" si="402"/>
        <v>HDMI_SPDIF</v>
      </c>
      <c r="C6047" t="str">
        <f t="shared" si="403"/>
        <v>R276-HDMI_SPDIF</v>
      </c>
      <c r="D6047" t="str">
        <f t="shared" si="404"/>
        <v>R276-1</v>
      </c>
      <c r="E6047" t="s">
        <v>5013</v>
      </c>
      <c r="F6047">
        <v>1</v>
      </c>
      <c r="G6047" t="s">
        <v>1205</v>
      </c>
    </row>
    <row r="6048" spans="1:7" x14ac:dyDescent="0.25">
      <c r="A6048" t="str">
        <f t="shared" si="401"/>
        <v>R276-2</v>
      </c>
      <c r="B6048" t="str">
        <f t="shared" si="402"/>
        <v>SPDIF</v>
      </c>
      <c r="C6048" t="str">
        <f t="shared" si="403"/>
        <v>R276-SPDIF</v>
      </c>
      <c r="D6048" t="str">
        <f t="shared" si="404"/>
        <v>R276-2</v>
      </c>
      <c r="E6048" t="s">
        <v>5013</v>
      </c>
      <c r="F6048">
        <v>2</v>
      </c>
      <c r="G6048" t="s">
        <v>2072</v>
      </c>
    </row>
    <row r="6049" spans="1:7" x14ac:dyDescent="0.25">
      <c r="A6049" t="str">
        <f t="shared" si="401"/>
        <v>R277-1</v>
      </c>
      <c r="B6049" t="str">
        <f t="shared" si="402"/>
        <v>NetD12_K</v>
      </c>
      <c r="C6049" t="str">
        <f t="shared" si="403"/>
        <v>R277-NetD12_K</v>
      </c>
      <c r="D6049" t="str">
        <f t="shared" si="404"/>
        <v>R277-1</v>
      </c>
      <c r="E6049" t="s">
        <v>5014</v>
      </c>
      <c r="F6049">
        <v>1</v>
      </c>
      <c r="G6049" t="s">
        <v>1771</v>
      </c>
    </row>
    <row r="6050" spans="1:7" x14ac:dyDescent="0.25">
      <c r="A6050" t="str">
        <f t="shared" si="401"/>
        <v>R277-2</v>
      </c>
      <c r="B6050" t="str">
        <f t="shared" si="402"/>
        <v>NetR277_2</v>
      </c>
      <c r="C6050" t="str">
        <f t="shared" si="403"/>
        <v>R277-NetR277_2</v>
      </c>
      <c r="D6050" t="str">
        <f t="shared" si="404"/>
        <v>R277-2</v>
      </c>
      <c r="E6050" t="s">
        <v>5014</v>
      </c>
      <c r="F6050">
        <v>2</v>
      </c>
      <c r="G6050" t="s">
        <v>1857</v>
      </c>
    </row>
    <row r="6051" spans="1:7" x14ac:dyDescent="0.25">
      <c r="A6051" t="str">
        <f t="shared" si="401"/>
        <v>R278-1</v>
      </c>
      <c r="B6051" t="str">
        <f t="shared" si="402"/>
        <v>CONF_DONE</v>
      </c>
      <c r="C6051" t="str">
        <f t="shared" si="403"/>
        <v>R278-CONF_DONE</v>
      </c>
      <c r="D6051" t="str">
        <f t="shared" si="404"/>
        <v>R278-1</v>
      </c>
      <c r="E6051" t="s">
        <v>5015</v>
      </c>
      <c r="F6051">
        <v>1</v>
      </c>
      <c r="G6051" t="s">
        <v>538</v>
      </c>
    </row>
    <row r="6052" spans="1:7" x14ac:dyDescent="0.25">
      <c r="A6052" t="str">
        <f t="shared" si="401"/>
        <v>R278-2</v>
      </c>
      <c r="B6052" t="str">
        <f t="shared" si="402"/>
        <v>GND</v>
      </c>
      <c r="C6052" t="str">
        <f t="shared" si="403"/>
        <v>R278-GND</v>
      </c>
      <c r="D6052" t="str">
        <f t="shared" si="404"/>
        <v>R278-2</v>
      </c>
      <c r="E6052" t="s">
        <v>5015</v>
      </c>
      <c r="F6052">
        <v>2</v>
      </c>
      <c r="G6052" t="s">
        <v>294</v>
      </c>
    </row>
    <row r="6053" spans="1:7" x14ac:dyDescent="0.25">
      <c r="A6053" t="str">
        <f t="shared" si="401"/>
        <v>R279-1</v>
      </c>
      <c r="B6053" t="str">
        <f t="shared" si="402"/>
        <v>ETH1_25M</v>
      </c>
      <c r="C6053" t="str">
        <f t="shared" si="403"/>
        <v>R279-ETH1_25M</v>
      </c>
      <c r="D6053" t="str">
        <f t="shared" si="404"/>
        <v>R279-1</v>
      </c>
      <c r="E6053" t="s">
        <v>5016</v>
      </c>
      <c r="F6053">
        <v>1</v>
      </c>
      <c r="G6053" t="s">
        <v>897</v>
      </c>
    </row>
    <row r="6054" spans="1:7" x14ac:dyDescent="0.25">
      <c r="A6054" t="str">
        <f t="shared" si="401"/>
        <v>R279-2</v>
      </c>
      <c r="B6054" t="str">
        <f t="shared" si="402"/>
        <v>25M</v>
      </c>
      <c r="C6054" t="str">
        <f t="shared" si="403"/>
        <v>R279-25M</v>
      </c>
      <c r="D6054" t="str">
        <f t="shared" si="404"/>
        <v>R279-2</v>
      </c>
      <c r="E6054" t="s">
        <v>5016</v>
      </c>
      <c r="F6054">
        <v>2</v>
      </c>
      <c r="G6054" t="s">
        <v>351</v>
      </c>
    </row>
    <row r="6055" spans="1:7" x14ac:dyDescent="0.25">
      <c r="A6055" t="str">
        <f t="shared" si="401"/>
        <v>R280-1</v>
      </c>
      <c r="B6055" t="str">
        <f t="shared" si="402"/>
        <v>NetD13_K</v>
      </c>
      <c r="C6055" t="str">
        <f t="shared" si="403"/>
        <v>R280-NetD13_K</v>
      </c>
      <c r="D6055" t="str">
        <f t="shared" si="404"/>
        <v>R280-1</v>
      </c>
      <c r="E6055" t="s">
        <v>5017</v>
      </c>
      <c r="F6055">
        <v>1</v>
      </c>
      <c r="G6055" t="s">
        <v>1773</v>
      </c>
    </row>
    <row r="6056" spans="1:7" x14ac:dyDescent="0.25">
      <c r="A6056" t="str">
        <f t="shared" si="401"/>
        <v>R280-2</v>
      </c>
      <c r="B6056" t="str">
        <f t="shared" si="402"/>
        <v>NetR280_2</v>
      </c>
      <c r="C6056" t="str">
        <f t="shared" si="403"/>
        <v>R280-NetR280_2</v>
      </c>
      <c r="D6056" t="str">
        <f t="shared" si="404"/>
        <v>R280-2</v>
      </c>
      <c r="E6056" t="s">
        <v>5017</v>
      </c>
      <c r="F6056">
        <v>2</v>
      </c>
      <c r="G6056" t="s">
        <v>1858</v>
      </c>
    </row>
    <row r="6057" spans="1:7" x14ac:dyDescent="0.25">
      <c r="A6057" t="str">
        <f t="shared" si="401"/>
        <v>R281-1</v>
      </c>
      <c r="B6057" t="str">
        <f t="shared" si="402"/>
        <v>NetR259_2</v>
      </c>
      <c r="C6057" t="str">
        <f t="shared" si="403"/>
        <v>R281-NetR259_2</v>
      </c>
      <c r="D6057" t="str">
        <f t="shared" si="404"/>
        <v>R281-1</v>
      </c>
      <c r="E6057" t="s">
        <v>5018</v>
      </c>
      <c r="F6057">
        <v>1</v>
      </c>
      <c r="G6057" t="s">
        <v>1855</v>
      </c>
    </row>
    <row r="6058" spans="1:7" x14ac:dyDescent="0.25">
      <c r="A6058" t="str">
        <f t="shared" si="401"/>
        <v>R281-2</v>
      </c>
      <c r="B6058" t="str">
        <f t="shared" si="402"/>
        <v>GND</v>
      </c>
      <c r="C6058" t="str">
        <f t="shared" si="403"/>
        <v>R281-GND</v>
      </c>
      <c r="D6058" t="str">
        <f t="shared" si="404"/>
        <v>R281-2</v>
      </c>
      <c r="E6058" t="s">
        <v>5018</v>
      </c>
      <c r="F6058">
        <v>2</v>
      </c>
      <c r="G6058" t="s">
        <v>294</v>
      </c>
    </row>
    <row r="6059" spans="1:7" x14ac:dyDescent="0.25">
      <c r="A6059" t="str">
        <f t="shared" si="401"/>
        <v>R282-1</v>
      </c>
      <c r="B6059" t="str">
        <f t="shared" si="402"/>
        <v>CVP_CONFDONE</v>
      </c>
      <c r="C6059" t="str">
        <f t="shared" si="403"/>
        <v>R282-CVP_CONFDONE</v>
      </c>
      <c r="D6059" t="str">
        <f t="shared" si="404"/>
        <v>R282-1</v>
      </c>
      <c r="E6059" t="s">
        <v>5019</v>
      </c>
      <c r="F6059">
        <v>1</v>
      </c>
      <c r="G6059" t="s">
        <v>547</v>
      </c>
    </row>
    <row r="6060" spans="1:7" x14ac:dyDescent="0.25">
      <c r="A6060" t="str">
        <f t="shared" si="401"/>
        <v>R282-2</v>
      </c>
      <c r="B6060" t="str">
        <f t="shared" si="402"/>
        <v>GND</v>
      </c>
      <c r="C6060" t="str">
        <f t="shared" si="403"/>
        <v>R282-GND</v>
      </c>
      <c r="D6060" t="str">
        <f t="shared" si="404"/>
        <v>R282-2</v>
      </c>
      <c r="E6060" t="s">
        <v>5019</v>
      </c>
      <c r="F6060">
        <v>2</v>
      </c>
      <c r="G6060" t="s">
        <v>294</v>
      </c>
    </row>
    <row r="6061" spans="1:7" x14ac:dyDescent="0.25">
      <c r="A6061" t="str">
        <f t="shared" si="401"/>
        <v>R283-1</v>
      </c>
      <c r="B6061" t="str">
        <f t="shared" si="402"/>
        <v>NetJ3_Z1</v>
      </c>
      <c r="C6061" t="str">
        <f t="shared" si="403"/>
        <v>R283-NetJ3_Z1</v>
      </c>
      <c r="D6061" t="str">
        <f t="shared" si="404"/>
        <v>R283-1</v>
      </c>
      <c r="E6061" t="s">
        <v>5020</v>
      </c>
      <c r="F6061">
        <v>1</v>
      </c>
      <c r="G6061" t="s">
        <v>1228</v>
      </c>
    </row>
    <row r="6062" spans="1:7" x14ac:dyDescent="0.25">
      <c r="A6062" t="str">
        <f t="shared" si="401"/>
        <v>R283-2</v>
      </c>
      <c r="B6062" t="str">
        <f t="shared" si="402"/>
        <v>FMC_PRSNT</v>
      </c>
      <c r="C6062" t="str">
        <f t="shared" si="403"/>
        <v>R283-FMC_PRSNT</v>
      </c>
      <c r="D6062" t="str">
        <f t="shared" si="404"/>
        <v>R283-2</v>
      </c>
      <c r="E6062" t="s">
        <v>5020</v>
      </c>
      <c r="F6062">
        <v>2</v>
      </c>
      <c r="G6062" t="s">
        <v>1038</v>
      </c>
    </row>
    <row r="6063" spans="1:7" x14ac:dyDescent="0.25">
      <c r="A6063" t="str">
        <f t="shared" si="401"/>
        <v>R284-1</v>
      </c>
      <c r="B6063" t="str">
        <f t="shared" si="402"/>
        <v>FMC_CLK0_M2C_N</v>
      </c>
      <c r="C6063" t="str">
        <f t="shared" si="403"/>
        <v>R284-FMC_CLK0_M2C_N</v>
      </c>
      <c r="D6063" t="str">
        <f t="shared" si="404"/>
        <v>R284-1</v>
      </c>
      <c r="E6063" t="s">
        <v>5021</v>
      </c>
      <c r="F6063">
        <v>1</v>
      </c>
      <c r="G6063" t="s">
        <v>1005</v>
      </c>
    </row>
    <row r="6064" spans="1:7" x14ac:dyDescent="0.25">
      <c r="A6064" t="str">
        <f t="shared" si="401"/>
        <v>R284-2</v>
      </c>
      <c r="B6064" t="str">
        <f t="shared" si="402"/>
        <v>FMC_ADJ</v>
      </c>
      <c r="C6064" t="str">
        <f t="shared" si="403"/>
        <v>R284-FMC_ADJ</v>
      </c>
      <c r="D6064" t="str">
        <f t="shared" si="404"/>
        <v>R284-2</v>
      </c>
      <c r="E6064" t="s">
        <v>5021</v>
      </c>
      <c r="F6064">
        <v>2</v>
      </c>
      <c r="G6064" t="s">
        <v>998</v>
      </c>
    </row>
    <row r="6065" spans="1:7" x14ac:dyDescent="0.25">
      <c r="A6065" t="str">
        <f t="shared" si="401"/>
        <v>R285-1</v>
      </c>
      <c r="B6065" t="str">
        <f t="shared" si="402"/>
        <v>FAN_ALERT</v>
      </c>
      <c r="C6065" t="str">
        <f t="shared" si="403"/>
        <v>R285-FAN_ALERT</v>
      </c>
      <c r="D6065" t="str">
        <f t="shared" si="404"/>
        <v>R285-1</v>
      </c>
      <c r="E6065" t="s">
        <v>5022</v>
      </c>
      <c r="F6065">
        <v>1</v>
      </c>
      <c r="G6065" t="s">
        <v>975</v>
      </c>
    </row>
    <row r="6066" spans="1:7" x14ac:dyDescent="0.25">
      <c r="A6066" t="str">
        <f t="shared" si="401"/>
        <v>R285-2</v>
      </c>
      <c r="B6066" t="str">
        <f t="shared" si="402"/>
        <v>3.3V</v>
      </c>
      <c r="C6066" t="str">
        <f t="shared" si="403"/>
        <v>R285-3.3V</v>
      </c>
      <c r="D6066" t="str">
        <f t="shared" si="404"/>
        <v>R285-2</v>
      </c>
      <c r="E6066" t="s">
        <v>5022</v>
      </c>
      <c r="F6066">
        <v>2</v>
      </c>
      <c r="G6066" t="s">
        <v>358</v>
      </c>
    </row>
    <row r="6067" spans="1:7" x14ac:dyDescent="0.25">
      <c r="A6067" t="str">
        <f t="shared" si="401"/>
        <v>R286-1</v>
      </c>
      <c r="B6067" t="str">
        <f t="shared" si="402"/>
        <v>FAN_FF_FS</v>
      </c>
      <c r="C6067" t="str">
        <f t="shared" si="403"/>
        <v>R286-FAN_FF_FS</v>
      </c>
      <c r="D6067" t="str">
        <f t="shared" si="404"/>
        <v>R286-1</v>
      </c>
      <c r="E6067" t="s">
        <v>5023</v>
      </c>
      <c r="F6067">
        <v>1</v>
      </c>
      <c r="G6067" t="s">
        <v>976</v>
      </c>
    </row>
    <row r="6068" spans="1:7" x14ac:dyDescent="0.25">
      <c r="A6068" t="str">
        <f t="shared" si="401"/>
        <v>R286-2</v>
      </c>
      <c r="B6068" t="str">
        <f t="shared" si="402"/>
        <v>3.3V</v>
      </c>
      <c r="C6068" t="str">
        <f t="shared" si="403"/>
        <v>R286-3.3V</v>
      </c>
      <c r="D6068" t="str">
        <f t="shared" si="404"/>
        <v>R286-2</v>
      </c>
      <c r="E6068" t="s">
        <v>5023</v>
      </c>
      <c r="F6068">
        <v>2</v>
      </c>
      <c r="G6068" t="s">
        <v>358</v>
      </c>
    </row>
    <row r="6069" spans="1:7" x14ac:dyDescent="0.25">
      <c r="A6069" t="str">
        <f t="shared" si="401"/>
        <v>R287-1</v>
      </c>
      <c r="B6069" t="str">
        <f t="shared" si="402"/>
        <v>FAN_SHDN</v>
      </c>
      <c r="C6069" t="str">
        <f t="shared" si="403"/>
        <v>R287-FAN_SHDN</v>
      </c>
      <c r="D6069" t="str">
        <f t="shared" si="404"/>
        <v>R287-1</v>
      </c>
      <c r="E6069" t="s">
        <v>5024</v>
      </c>
      <c r="F6069">
        <v>1</v>
      </c>
      <c r="G6069" t="s">
        <v>978</v>
      </c>
    </row>
    <row r="6070" spans="1:7" x14ac:dyDescent="0.25">
      <c r="A6070" t="str">
        <f t="shared" si="401"/>
        <v>R287-2</v>
      </c>
      <c r="B6070" t="str">
        <f t="shared" si="402"/>
        <v>3.3V</v>
      </c>
      <c r="C6070" t="str">
        <f t="shared" si="403"/>
        <v>R287-3.3V</v>
      </c>
      <c r="D6070" t="str">
        <f t="shared" si="404"/>
        <v>R287-2</v>
      </c>
      <c r="E6070" t="s">
        <v>5024</v>
      </c>
      <c r="F6070">
        <v>2</v>
      </c>
      <c r="G6070" t="s">
        <v>358</v>
      </c>
    </row>
    <row r="6071" spans="1:7" x14ac:dyDescent="0.25">
      <c r="A6071" t="str">
        <f t="shared" si="401"/>
        <v>R288-1</v>
      </c>
      <c r="B6071" t="str">
        <f t="shared" si="402"/>
        <v>1.8V</v>
      </c>
      <c r="C6071" t="str">
        <f t="shared" si="403"/>
        <v>R288-1.8V</v>
      </c>
      <c r="D6071" t="str">
        <f t="shared" si="404"/>
        <v>R288-1</v>
      </c>
      <c r="E6071" t="s">
        <v>5025</v>
      </c>
      <c r="F6071">
        <v>1</v>
      </c>
      <c r="G6071" t="s">
        <v>317</v>
      </c>
    </row>
    <row r="6072" spans="1:7" x14ac:dyDescent="0.25">
      <c r="A6072" t="str">
        <f t="shared" si="401"/>
        <v>R288-2</v>
      </c>
      <c r="B6072" t="str">
        <f t="shared" si="402"/>
        <v>SDM_RESTORE</v>
      </c>
      <c r="C6072" t="str">
        <f t="shared" si="403"/>
        <v>R288-SDM_RESTORE</v>
      </c>
      <c r="D6072" t="str">
        <f t="shared" si="404"/>
        <v>R288-2</v>
      </c>
      <c r="E6072" t="s">
        <v>5025</v>
      </c>
      <c r="F6072">
        <v>2</v>
      </c>
      <c r="G6072" t="s">
        <v>2016</v>
      </c>
    </row>
    <row r="6073" spans="1:7" x14ac:dyDescent="0.25">
      <c r="A6073" t="str">
        <f t="shared" si="401"/>
        <v>R289-1</v>
      </c>
      <c r="B6073" t="str">
        <f t="shared" si="402"/>
        <v>USB_HUB_RST</v>
      </c>
      <c r="C6073" t="str">
        <f t="shared" si="403"/>
        <v>R289-USB_HUB_RST</v>
      </c>
      <c r="D6073" t="str">
        <f t="shared" si="404"/>
        <v>R289-1</v>
      </c>
      <c r="E6073" t="s">
        <v>5026</v>
      </c>
      <c r="F6073">
        <v>1</v>
      </c>
      <c r="G6073" t="s">
        <v>2123</v>
      </c>
    </row>
    <row r="6074" spans="1:7" x14ac:dyDescent="0.25">
      <c r="A6074" t="str">
        <f t="shared" si="401"/>
        <v>R289-2</v>
      </c>
      <c r="B6074" t="str">
        <f t="shared" si="402"/>
        <v>3.3V_USB</v>
      </c>
      <c r="C6074" t="str">
        <f t="shared" si="403"/>
        <v>R289-3.3V_USB</v>
      </c>
      <c r="D6074" t="str">
        <f t="shared" si="404"/>
        <v>R289-2</v>
      </c>
      <c r="E6074" t="s">
        <v>5026</v>
      </c>
      <c r="F6074">
        <v>2</v>
      </c>
      <c r="G6074" t="s">
        <v>364</v>
      </c>
    </row>
    <row r="6075" spans="1:7" x14ac:dyDescent="0.25">
      <c r="A6075" t="str">
        <f t="shared" si="401"/>
        <v>R290-1</v>
      </c>
      <c r="B6075" t="str">
        <f t="shared" si="402"/>
        <v>NetR290_1</v>
      </c>
      <c r="C6075" t="str">
        <f t="shared" si="403"/>
        <v>R290-NetR290_1</v>
      </c>
      <c r="D6075" t="str">
        <f t="shared" si="404"/>
        <v>R290-1</v>
      </c>
      <c r="E6075" t="s">
        <v>5027</v>
      </c>
      <c r="F6075">
        <v>1</v>
      </c>
      <c r="G6075" t="s">
        <v>1860</v>
      </c>
    </row>
    <row r="6076" spans="1:7" x14ac:dyDescent="0.25">
      <c r="A6076" t="str">
        <f t="shared" si="401"/>
        <v>R290-2</v>
      </c>
      <c r="B6076" t="str">
        <f t="shared" si="402"/>
        <v>GND</v>
      </c>
      <c r="C6076" t="str">
        <f t="shared" si="403"/>
        <v>R290-GND</v>
      </c>
      <c r="D6076" t="str">
        <f t="shared" si="404"/>
        <v>R290-2</v>
      </c>
      <c r="E6076" t="s">
        <v>5027</v>
      </c>
      <c r="F6076">
        <v>2</v>
      </c>
      <c r="G6076" t="s">
        <v>294</v>
      </c>
    </row>
    <row r="6077" spans="1:7" x14ac:dyDescent="0.25">
      <c r="A6077" t="str">
        <f t="shared" si="401"/>
        <v>R291-1</v>
      </c>
      <c r="B6077" t="str">
        <f t="shared" si="402"/>
        <v>1.8V</v>
      </c>
      <c r="C6077" t="str">
        <f t="shared" si="403"/>
        <v>R291-1.8V</v>
      </c>
      <c r="D6077" t="str">
        <f t="shared" si="404"/>
        <v>R291-1</v>
      </c>
      <c r="E6077" t="s">
        <v>5028</v>
      </c>
      <c r="F6077">
        <v>1</v>
      </c>
      <c r="G6077" t="s">
        <v>317</v>
      </c>
    </row>
    <row r="6078" spans="1:7" x14ac:dyDescent="0.25">
      <c r="A6078" t="str">
        <f t="shared" si="401"/>
        <v>R291-2</v>
      </c>
      <c r="B6078" t="str">
        <f t="shared" si="402"/>
        <v>INIT_DONE</v>
      </c>
      <c r="C6078" t="str">
        <f t="shared" si="403"/>
        <v>R291-INIT_DONE</v>
      </c>
      <c r="D6078" t="str">
        <f t="shared" si="404"/>
        <v>R291-2</v>
      </c>
      <c r="E6078" t="s">
        <v>5028</v>
      </c>
      <c r="F6078">
        <v>2</v>
      </c>
      <c r="G6078" t="s">
        <v>1268</v>
      </c>
    </row>
    <row r="6079" spans="1:7" x14ac:dyDescent="0.25">
      <c r="A6079" t="str">
        <f t="shared" si="401"/>
        <v>R292-1</v>
      </c>
      <c r="B6079" t="str">
        <f t="shared" si="402"/>
        <v>1.8V</v>
      </c>
      <c r="C6079" t="str">
        <f t="shared" si="403"/>
        <v>R292-1.8V</v>
      </c>
      <c r="D6079" t="str">
        <f t="shared" si="404"/>
        <v>R292-1</v>
      </c>
      <c r="E6079" t="s">
        <v>5029</v>
      </c>
      <c r="F6079">
        <v>1</v>
      </c>
      <c r="G6079" t="s">
        <v>317</v>
      </c>
    </row>
    <row r="6080" spans="1:7" x14ac:dyDescent="0.25">
      <c r="A6080" t="str">
        <f t="shared" si="401"/>
        <v>R292-2</v>
      </c>
      <c r="B6080" t="str">
        <f t="shared" si="402"/>
        <v>NCONFIG</v>
      </c>
      <c r="C6080" t="str">
        <f t="shared" si="403"/>
        <v>R292-NCONFIG</v>
      </c>
      <c r="D6080" t="str">
        <f t="shared" si="404"/>
        <v>R292-2</v>
      </c>
      <c r="E6080" t="s">
        <v>5029</v>
      </c>
      <c r="F6080">
        <v>2</v>
      </c>
      <c r="G6080" t="s">
        <v>1613</v>
      </c>
    </row>
    <row r="6081" spans="1:7" x14ac:dyDescent="0.25">
      <c r="A6081" t="str">
        <f t="shared" si="401"/>
        <v>R293-1</v>
      </c>
      <c r="B6081" t="str">
        <f t="shared" si="402"/>
        <v>3.3V</v>
      </c>
      <c r="C6081" t="str">
        <f t="shared" si="403"/>
        <v>R293-3.3V</v>
      </c>
      <c r="D6081" t="str">
        <f t="shared" si="404"/>
        <v>R293-1</v>
      </c>
      <c r="E6081" t="s">
        <v>5030</v>
      </c>
      <c r="F6081">
        <v>1</v>
      </c>
      <c r="G6081" t="s">
        <v>358</v>
      </c>
    </row>
    <row r="6082" spans="1:7" x14ac:dyDescent="0.25">
      <c r="A6082" t="str">
        <f t="shared" si="401"/>
        <v>R293-2</v>
      </c>
      <c r="B6082" t="str">
        <f t="shared" si="402"/>
        <v>TMP_ALERT</v>
      </c>
      <c r="C6082" t="str">
        <f t="shared" si="403"/>
        <v>R293-TMP_ALERT</v>
      </c>
      <c r="D6082" t="str">
        <f t="shared" si="404"/>
        <v>R293-2</v>
      </c>
      <c r="E6082" t="s">
        <v>5030</v>
      </c>
      <c r="F6082">
        <v>2</v>
      </c>
      <c r="G6082" t="s">
        <v>2073</v>
      </c>
    </row>
    <row r="6083" spans="1:7" x14ac:dyDescent="0.25">
      <c r="A6083" t="str">
        <f t="shared" si="401"/>
        <v>R294-1</v>
      </c>
      <c r="B6083" t="str">
        <f t="shared" si="402"/>
        <v>3.3V</v>
      </c>
      <c r="C6083" t="str">
        <f t="shared" si="403"/>
        <v>R294-3.3V</v>
      </c>
      <c r="D6083" t="str">
        <f t="shared" si="404"/>
        <v>R294-1</v>
      </c>
      <c r="E6083" t="s">
        <v>5031</v>
      </c>
      <c r="F6083">
        <v>1</v>
      </c>
      <c r="G6083" t="s">
        <v>358</v>
      </c>
    </row>
    <row r="6084" spans="1:7" x14ac:dyDescent="0.25">
      <c r="A6084" t="str">
        <f t="shared" si="401"/>
        <v>R294-2</v>
      </c>
      <c r="B6084" t="str">
        <f t="shared" si="402"/>
        <v>TMP_ALERT</v>
      </c>
      <c r="C6084" t="str">
        <f t="shared" si="403"/>
        <v>R294-TMP_ALERT</v>
      </c>
      <c r="D6084" t="str">
        <f t="shared" si="404"/>
        <v>R294-2</v>
      </c>
      <c r="E6084" t="s">
        <v>5031</v>
      </c>
      <c r="F6084">
        <v>2</v>
      </c>
      <c r="G6084" t="s">
        <v>2073</v>
      </c>
    </row>
    <row r="6085" spans="1:7" x14ac:dyDescent="0.25">
      <c r="A6085" t="str">
        <f t="shared" si="401"/>
        <v>R295-1</v>
      </c>
      <c r="B6085" t="str">
        <f t="shared" si="402"/>
        <v>1.8V</v>
      </c>
      <c r="C6085" t="str">
        <f t="shared" si="403"/>
        <v>R295-1.8V</v>
      </c>
      <c r="D6085" t="str">
        <f t="shared" si="404"/>
        <v>R295-1</v>
      </c>
      <c r="E6085" t="s">
        <v>5032</v>
      </c>
      <c r="F6085">
        <v>1</v>
      </c>
      <c r="G6085" t="s">
        <v>317</v>
      </c>
    </row>
    <row r="6086" spans="1:7" x14ac:dyDescent="0.25">
      <c r="A6086" t="str">
        <f t="shared" ref="A6086:A6149" si="405">$E6086&amp;"-"&amp;$F6086</f>
        <v>R295-2</v>
      </c>
      <c r="B6086" t="str">
        <f t="shared" ref="B6086:B6149" si="406">IF(OR(E6086=$A$2,E6086=$B$2,E6086=$C$2,E6086=$D$2),"--",G6086)</f>
        <v>MSEL1</v>
      </c>
      <c r="C6086" t="str">
        <f t="shared" ref="C6086:C6149" si="407">$E6086&amp;"-"&amp;$G6086</f>
        <v>R295-MSEL1</v>
      </c>
      <c r="D6086" t="str">
        <f t="shared" ref="D6086:D6149" si="408">A6086</f>
        <v>R295-2</v>
      </c>
      <c r="E6086" t="s">
        <v>5032</v>
      </c>
      <c r="F6086">
        <v>2</v>
      </c>
      <c r="G6086" t="s">
        <v>1601</v>
      </c>
    </row>
    <row r="6087" spans="1:7" x14ac:dyDescent="0.25">
      <c r="A6087" t="str">
        <f t="shared" si="405"/>
        <v>R296-1</v>
      </c>
      <c r="B6087" t="str">
        <f t="shared" si="406"/>
        <v>1.8V</v>
      </c>
      <c r="C6087" t="str">
        <f t="shared" si="407"/>
        <v>R296-1.8V</v>
      </c>
      <c r="D6087" t="str">
        <f t="shared" si="408"/>
        <v>R296-1</v>
      </c>
      <c r="E6087" t="s">
        <v>5033</v>
      </c>
      <c r="F6087">
        <v>1</v>
      </c>
      <c r="G6087" t="s">
        <v>317</v>
      </c>
    </row>
    <row r="6088" spans="1:7" x14ac:dyDescent="0.25">
      <c r="A6088" t="str">
        <f t="shared" si="405"/>
        <v>R296-2</v>
      </c>
      <c r="B6088" t="str">
        <f t="shared" si="406"/>
        <v>MSEL2</v>
      </c>
      <c r="C6088" t="str">
        <f t="shared" si="407"/>
        <v>R296-MSEL2</v>
      </c>
      <c r="D6088" t="str">
        <f t="shared" si="408"/>
        <v>R296-2</v>
      </c>
      <c r="E6088" t="s">
        <v>5033</v>
      </c>
      <c r="F6088">
        <v>2</v>
      </c>
      <c r="G6088" t="s">
        <v>1603</v>
      </c>
    </row>
    <row r="6089" spans="1:7" x14ac:dyDescent="0.25">
      <c r="A6089" t="str">
        <f t="shared" si="405"/>
        <v>R297-1</v>
      </c>
      <c r="B6089" t="str">
        <f t="shared" si="406"/>
        <v>GND</v>
      </c>
      <c r="C6089" t="str">
        <f t="shared" si="407"/>
        <v>R297-GND</v>
      </c>
      <c r="D6089" t="str">
        <f t="shared" si="408"/>
        <v>R297-1</v>
      </c>
      <c r="E6089" t="s">
        <v>5034</v>
      </c>
      <c r="F6089">
        <v>1</v>
      </c>
      <c r="G6089" t="s">
        <v>294</v>
      </c>
    </row>
    <row r="6090" spans="1:7" x14ac:dyDescent="0.25">
      <c r="A6090" t="str">
        <f t="shared" si="405"/>
        <v>R297-2</v>
      </c>
      <c r="B6090" t="str">
        <f t="shared" si="406"/>
        <v>NetR88_2</v>
      </c>
      <c r="C6090" t="str">
        <f t="shared" si="407"/>
        <v>R297-NetR88_2</v>
      </c>
      <c r="D6090" t="str">
        <f t="shared" si="408"/>
        <v>R297-2</v>
      </c>
      <c r="E6090" t="s">
        <v>5034</v>
      </c>
      <c r="F6090">
        <v>2</v>
      </c>
      <c r="G6090" t="s">
        <v>1904</v>
      </c>
    </row>
    <row r="6091" spans="1:7" x14ac:dyDescent="0.25">
      <c r="A6091" t="str">
        <f t="shared" si="405"/>
        <v>R298-1</v>
      </c>
      <c r="B6091" t="str">
        <f t="shared" si="406"/>
        <v>3.3VAUX</v>
      </c>
      <c r="C6091" t="str">
        <f t="shared" si="407"/>
        <v>R298-3.3VAUX</v>
      </c>
      <c r="D6091" t="str">
        <f t="shared" si="408"/>
        <v>R298-1</v>
      </c>
      <c r="E6091" t="s">
        <v>5035</v>
      </c>
      <c r="F6091">
        <v>1</v>
      </c>
      <c r="G6091" t="s">
        <v>361</v>
      </c>
    </row>
    <row r="6092" spans="1:7" x14ac:dyDescent="0.25">
      <c r="A6092" t="str">
        <f t="shared" si="405"/>
        <v>R298-2</v>
      </c>
      <c r="B6092" t="str">
        <f t="shared" si="406"/>
        <v>I2C_DCDC_EN</v>
      </c>
      <c r="C6092" t="str">
        <f t="shared" si="407"/>
        <v>R298-I2C_DCDC_EN</v>
      </c>
      <c r="D6092" t="str">
        <f t="shared" si="408"/>
        <v>R298-2</v>
      </c>
      <c r="E6092" t="s">
        <v>5035</v>
      </c>
      <c r="F6092">
        <v>2</v>
      </c>
      <c r="G6092" t="s">
        <v>1256</v>
      </c>
    </row>
    <row r="6093" spans="1:7" x14ac:dyDescent="0.25">
      <c r="A6093" t="str">
        <f t="shared" si="405"/>
        <v>R299-1</v>
      </c>
      <c r="B6093" t="str">
        <f t="shared" si="406"/>
        <v>1.8V</v>
      </c>
      <c r="C6093" t="str">
        <f t="shared" si="407"/>
        <v>R299-1.8V</v>
      </c>
      <c r="D6093" t="str">
        <f t="shared" si="408"/>
        <v>R299-1</v>
      </c>
      <c r="E6093" t="s">
        <v>5036</v>
      </c>
      <c r="F6093">
        <v>1</v>
      </c>
      <c r="G6093" t="s">
        <v>317</v>
      </c>
    </row>
    <row r="6094" spans="1:7" x14ac:dyDescent="0.25">
      <c r="A6094" t="str">
        <f t="shared" si="405"/>
        <v>R299-2</v>
      </c>
      <c r="B6094" t="str">
        <f t="shared" si="406"/>
        <v>AS_NCS_MSEL0</v>
      </c>
      <c r="C6094" t="str">
        <f t="shared" si="407"/>
        <v>R299-AS_NCS_MSEL0</v>
      </c>
      <c r="D6094" t="str">
        <f t="shared" si="408"/>
        <v>R299-2</v>
      </c>
      <c r="E6094" t="s">
        <v>5036</v>
      </c>
      <c r="F6094">
        <v>2</v>
      </c>
      <c r="G6094" t="s">
        <v>443</v>
      </c>
    </row>
    <row r="6095" spans="1:7" x14ac:dyDescent="0.25">
      <c r="A6095" t="str">
        <f t="shared" si="405"/>
        <v>R300-1</v>
      </c>
      <c r="B6095" t="str">
        <f t="shared" si="406"/>
        <v>AS_CLK</v>
      </c>
      <c r="C6095" t="str">
        <f t="shared" si="407"/>
        <v>R300-AS_CLK</v>
      </c>
      <c r="D6095" t="str">
        <f t="shared" si="408"/>
        <v>R300-1</v>
      </c>
      <c r="E6095" t="s">
        <v>5037</v>
      </c>
      <c r="F6095">
        <v>1</v>
      </c>
      <c r="G6095" t="s">
        <v>431</v>
      </c>
    </row>
    <row r="6096" spans="1:7" x14ac:dyDescent="0.25">
      <c r="A6096" t="str">
        <f t="shared" si="405"/>
        <v>R300-2</v>
      </c>
      <c r="B6096" t="str">
        <f t="shared" si="406"/>
        <v>AS_R_CLK</v>
      </c>
      <c r="C6096" t="str">
        <f t="shared" si="407"/>
        <v>R300-AS_R_CLK</v>
      </c>
      <c r="D6096" t="str">
        <f t="shared" si="408"/>
        <v>R300-2</v>
      </c>
      <c r="E6096" t="s">
        <v>5037</v>
      </c>
      <c r="F6096">
        <v>2</v>
      </c>
      <c r="G6096" t="s">
        <v>448</v>
      </c>
    </row>
    <row r="6097" spans="1:7" x14ac:dyDescent="0.25">
      <c r="A6097" t="str">
        <f t="shared" si="405"/>
        <v>R301-1</v>
      </c>
      <c r="B6097" t="str">
        <f t="shared" si="406"/>
        <v>3.3V</v>
      </c>
      <c r="C6097" t="str">
        <f t="shared" si="407"/>
        <v>R301-3.3V</v>
      </c>
      <c r="D6097" t="str">
        <f t="shared" si="408"/>
        <v>R301-1</v>
      </c>
      <c r="E6097" t="s">
        <v>5038</v>
      </c>
      <c r="F6097">
        <v>1</v>
      </c>
      <c r="G6097" t="s">
        <v>358</v>
      </c>
    </row>
    <row r="6098" spans="1:7" x14ac:dyDescent="0.25">
      <c r="A6098" t="str">
        <f t="shared" si="405"/>
        <v>R301-2</v>
      </c>
      <c r="B6098" t="str">
        <f t="shared" si="406"/>
        <v>EE_WP</v>
      </c>
      <c r="C6098" t="str">
        <f t="shared" si="407"/>
        <v>R301-EE_WP</v>
      </c>
      <c r="D6098" t="str">
        <f t="shared" si="408"/>
        <v>R301-2</v>
      </c>
      <c r="E6098" t="s">
        <v>5038</v>
      </c>
      <c r="F6098">
        <v>2</v>
      </c>
      <c r="G6098" t="s">
        <v>891</v>
      </c>
    </row>
    <row r="6099" spans="1:7" x14ac:dyDescent="0.25">
      <c r="A6099" t="str">
        <f t="shared" si="405"/>
        <v>R302-1</v>
      </c>
      <c r="B6099" t="str">
        <f t="shared" si="406"/>
        <v>1.8V</v>
      </c>
      <c r="C6099" t="str">
        <f t="shared" si="407"/>
        <v>R302-1.8V</v>
      </c>
      <c r="D6099" t="str">
        <f t="shared" si="408"/>
        <v>R302-1</v>
      </c>
      <c r="E6099" t="s">
        <v>5039</v>
      </c>
      <c r="F6099">
        <v>1</v>
      </c>
      <c r="G6099" t="s">
        <v>317</v>
      </c>
    </row>
    <row r="6100" spans="1:7" x14ac:dyDescent="0.25">
      <c r="A6100" t="str">
        <f t="shared" si="405"/>
        <v>R302-2</v>
      </c>
      <c r="B6100" t="str">
        <f t="shared" si="406"/>
        <v>AS_DATA3</v>
      </c>
      <c r="C6100" t="str">
        <f t="shared" si="407"/>
        <v>R302-AS_DATA3</v>
      </c>
      <c r="D6100" t="str">
        <f t="shared" si="408"/>
        <v>R302-2</v>
      </c>
      <c r="E6100" t="s">
        <v>5039</v>
      </c>
      <c r="F6100">
        <v>2</v>
      </c>
      <c r="G6100" t="s">
        <v>441</v>
      </c>
    </row>
    <row r="6101" spans="1:7" x14ac:dyDescent="0.25">
      <c r="A6101" t="str">
        <f t="shared" si="405"/>
        <v>R303-1</v>
      </c>
      <c r="B6101" t="str">
        <f t="shared" si="406"/>
        <v>1.8V</v>
      </c>
      <c r="C6101" t="str">
        <f t="shared" si="407"/>
        <v>R303-1.8V</v>
      </c>
      <c r="D6101" t="str">
        <f t="shared" si="408"/>
        <v>R303-1</v>
      </c>
      <c r="E6101" t="s">
        <v>5040</v>
      </c>
      <c r="F6101">
        <v>1</v>
      </c>
      <c r="G6101" t="s">
        <v>317</v>
      </c>
    </row>
    <row r="6102" spans="1:7" x14ac:dyDescent="0.25">
      <c r="A6102" t="str">
        <f t="shared" si="405"/>
        <v>R303-2</v>
      </c>
      <c r="B6102" t="str">
        <f t="shared" si="406"/>
        <v>AS_DATA2</v>
      </c>
      <c r="C6102" t="str">
        <f t="shared" si="407"/>
        <v>R303-AS_DATA2</v>
      </c>
      <c r="D6102" t="str">
        <f t="shared" si="408"/>
        <v>R303-2</v>
      </c>
      <c r="E6102" t="s">
        <v>5040</v>
      </c>
      <c r="F6102">
        <v>2</v>
      </c>
      <c r="G6102" t="s">
        <v>438</v>
      </c>
    </row>
    <row r="6103" spans="1:7" x14ac:dyDescent="0.25">
      <c r="A6103" t="str">
        <f t="shared" si="405"/>
        <v>R304-1</v>
      </c>
      <c r="B6103" t="str">
        <f t="shared" si="406"/>
        <v>1.8V</v>
      </c>
      <c r="C6103" t="str">
        <f t="shared" si="407"/>
        <v>R304-1.8V</v>
      </c>
      <c r="D6103" t="str">
        <f t="shared" si="408"/>
        <v>R304-1</v>
      </c>
      <c r="E6103" t="s">
        <v>5041</v>
      </c>
      <c r="F6103">
        <v>1</v>
      </c>
      <c r="G6103" t="s">
        <v>317</v>
      </c>
    </row>
    <row r="6104" spans="1:7" x14ac:dyDescent="0.25">
      <c r="A6104" t="str">
        <f t="shared" si="405"/>
        <v>R304-2</v>
      </c>
      <c r="B6104" t="str">
        <f t="shared" si="406"/>
        <v>AS_NRST</v>
      </c>
      <c r="C6104" t="str">
        <f t="shared" si="407"/>
        <v>R304-AS_NRST</v>
      </c>
      <c r="D6104" t="str">
        <f t="shared" si="408"/>
        <v>R304-2</v>
      </c>
      <c r="E6104" t="s">
        <v>5041</v>
      </c>
      <c r="F6104">
        <v>2</v>
      </c>
      <c r="G6104" t="s">
        <v>446</v>
      </c>
    </row>
    <row r="6105" spans="1:7" x14ac:dyDescent="0.25">
      <c r="A6105" t="str">
        <f t="shared" si="405"/>
        <v>R305-1</v>
      </c>
      <c r="B6105" t="str">
        <f t="shared" si="406"/>
        <v>1.8V</v>
      </c>
      <c r="C6105" t="str">
        <f t="shared" si="407"/>
        <v>R305-1.8V</v>
      </c>
      <c r="D6105" t="str">
        <f t="shared" si="408"/>
        <v>R305-1</v>
      </c>
      <c r="E6105" t="s">
        <v>5042</v>
      </c>
      <c r="F6105">
        <v>1</v>
      </c>
      <c r="G6105" t="s">
        <v>317</v>
      </c>
    </row>
    <row r="6106" spans="1:7" x14ac:dyDescent="0.25">
      <c r="A6106" t="str">
        <f t="shared" si="405"/>
        <v>R305-2</v>
      </c>
      <c r="B6106" t="str">
        <f t="shared" si="406"/>
        <v>PWRMGT_SDA</v>
      </c>
      <c r="C6106" t="str">
        <f t="shared" si="407"/>
        <v>R305-PWRMGT_SDA</v>
      </c>
      <c r="D6106" t="str">
        <f t="shared" si="408"/>
        <v>R305-2</v>
      </c>
      <c r="E6106" t="s">
        <v>5042</v>
      </c>
      <c r="F6106">
        <v>2</v>
      </c>
      <c r="G6106" t="s">
        <v>2007</v>
      </c>
    </row>
    <row r="6107" spans="1:7" x14ac:dyDescent="0.25">
      <c r="A6107" t="str">
        <f t="shared" si="405"/>
        <v>R306-1</v>
      </c>
      <c r="B6107" t="str">
        <f t="shared" si="406"/>
        <v>1.8V</v>
      </c>
      <c r="C6107" t="str">
        <f t="shared" si="407"/>
        <v>R306-1.8V</v>
      </c>
      <c r="D6107" t="str">
        <f t="shared" si="408"/>
        <v>R306-1</v>
      </c>
      <c r="E6107" t="s">
        <v>5043</v>
      </c>
      <c r="F6107">
        <v>1</v>
      </c>
      <c r="G6107" t="s">
        <v>317</v>
      </c>
    </row>
    <row r="6108" spans="1:7" x14ac:dyDescent="0.25">
      <c r="A6108" t="str">
        <f t="shared" si="405"/>
        <v>R306-2</v>
      </c>
      <c r="B6108" t="str">
        <f t="shared" si="406"/>
        <v>PWRMGT_SCL</v>
      </c>
      <c r="C6108" t="str">
        <f t="shared" si="407"/>
        <v>R306-PWRMGT_SCL</v>
      </c>
      <c r="D6108" t="str">
        <f t="shared" si="408"/>
        <v>R306-2</v>
      </c>
      <c r="E6108" t="s">
        <v>5043</v>
      </c>
      <c r="F6108">
        <v>2</v>
      </c>
      <c r="G6108" t="s">
        <v>2006</v>
      </c>
    </row>
    <row r="6109" spans="1:7" x14ac:dyDescent="0.25">
      <c r="A6109" t="str">
        <f t="shared" si="405"/>
        <v>R307-1</v>
      </c>
      <c r="B6109" t="str">
        <f t="shared" si="406"/>
        <v>1.8V</v>
      </c>
      <c r="C6109" t="str">
        <f t="shared" si="407"/>
        <v>R307-1.8V</v>
      </c>
      <c r="D6109" t="str">
        <f t="shared" si="408"/>
        <v>R307-1</v>
      </c>
      <c r="E6109" t="s">
        <v>5044</v>
      </c>
      <c r="F6109">
        <v>1</v>
      </c>
      <c r="G6109" t="s">
        <v>317</v>
      </c>
    </row>
    <row r="6110" spans="1:7" x14ac:dyDescent="0.25">
      <c r="A6110" t="str">
        <f t="shared" si="405"/>
        <v>R307-2</v>
      </c>
      <c r="B6110" t="str">
        <f t="shared" si="406"/>
        <v>HPS_COLD_RST</v>
      </c>
      <c r="C6110" t="str">
        <f t="shared" si="407"/>
        <v>R307-HPS_COLD_RST</v>
      </c>
      <c r="D6110" t="str">
        <f t="shared" si="408"/>
        <v>R307-2</v>
      </c>
      <c r="E6110" t="s">
        <v>5044</v>
      </c>
      <c r="F6110">
        <v>2</v>
      </c>
      <c r="G6110" t="s">
        <v>1241</v>
      </c>
    </row>
    <row r="6111" spans="1:7" x14ac:dyDescent="0.25">
      <c r="A6111" t="str">
        <f t="shared" si="405"/>
        <v>R308-1</v>
      </c>
      <c r="B6111" t="str">
        <f t="shared" si="406"/>
        <v>FPGA_VCC</v>
      </c>
      <c r="C6111" t="str">
        <f t="shared" si="407"/>
        <v>R308-FPGA_VCC</v>
      </c>
      <c r="D6111" t="str">
        <f t="shared" si="408"/>
        <v>R308-1</v>
      </c>
      <c r="E6111" t="s">
        <v>5045</v>
      </c>
      <c r="F6111">
        <v>1</v>
      </c>
      <c r="G6111" t="s">
        <v>1101</v>
      </c>
    </row>
    <row r="6112" spans="1:7" x14ac:dyDescent="0.25">
      <c r="A6112" t="str">
        <f t="shared" si="405"/>
        <v>R308-2</v>
      </c>
      <c r="B6112" t="str">
        <f t="shared" si="406"/>
        <v>PMIC_SENSE_P</v>
      </c>
      <c r="C6112" t="str">
        <f t="shared" si="407"/>
        <v>R308-PMIC_SENSE_P</v>
      </c>
      <c r="D6112" t="str">
        <f t="shared" si="408"/>
        <v>R308-2</v>
      </c>
      <c r="E6112" t="s">
        <v>5045</v>
      </c>
      <c r="F6112">
        <v>2</v>
      </c>
      <c r="G6112" t="s">
        <v>1999</v>
      </c>
    </row>
    <row r="6113" spans="1:7" x14ac:dyDescent="0.25">
      <c r="A6113" t="str">
        <f t="shared" si="405"/>
        <v>R309-1</v>
      </c>
      <c r="B6113" t="str">
        <f t="shared" si="406"/>
        <v>GND</v>
      </c>
      <c r="C6113" t="str">
        <f t="shared" si="407"/>
        <v>R309-GND</v>
      </c>
      <c r="D6113" t="str">
        <f t="shared" si="408"/>
        <v>R309-1</v>
      </c>
      <c r="E6113" t="s">
        <v>5046</v>
      </c>
      <c r="F6113">
        <v>1</v>
      </c>
      <c r="G6113" t="s">
        <v>294</v>
      </c>
    </row>
    <row r="6114" spans="1:7" x14ac:dyDescent="0.25">
      <c r="A6114" t="str">
        <f t="shared" si="405"/>
        <v>R309-2</v>
      </c>
      <c r="B6114" t="str">
        <f t="shared" si="406"/>
        <v>PMIC_SENSE_N</v>
      </c>
      <c r="C6114" t="str">
        <f t="shared" si="407"/>
        <v>R309-PMIC_SENSE_N</v>
      </c>
      <c r="D6114" t="str">
        <f t="shared" si="408"/>
        <v>R309-2</v>
      </c>
      <c r="E6114" t="s">
        <v>5046</v>
      </c>
      <c r="F6114">
        <v>2</v>
      </c>
      <c r="G6114" t="s">
        <v>1998</v>
      </c>
    </row>
    <row r="6115" spans="1:7" x14ac:dyDescent="0.25">
      <c r="A6115" t="str">
        <f t="shared" si="405"/>
        <v>R310-1</v>
      </c>
      <c r="B6115" t="str">
        <f t="shared" si="406"/>
        <v>ETH_25M</v>
      </c>
      <c r="C6115" t="str">
        <f t="shared" si="407"/>
        <v>R310-ETH_25M</v>
      </c>
      <c r="D6115" t="str">
        <f t="shared" si="408"/>
        <v>R310-1</v>
      </c>
      <c r="E6115" t="s">
        <v>5047</v>
      </c>
      <c r="F6115">
        <v>1</v>
      </c>
      <c r="G6115" t="s">
        <v>945</v>
      </c>
    </row>
    <row r="6116" spans="1:7" x14ac:dyDescent="0.25">
      <c r="A6116" t="str">
        <f t="shared" si="405"/>
        <v>R310-2</v>
      </c>
      <c r="B6116" t="str">
        <f t="shared" si="406"/>
        <v>25M</v>
      </c>
      <c r="C6116" t="str">
        <f t="shared" si="407"/>
        <v>R310-25M</v>
      </c>
      <c r="D6116" t="str">
        <f t="shared" si="408"/>
        <v>R310-2</v>
      </c>
      <c r="E6116" t="s">
        <v>5047</v>
      </c>
      <c r="F6116">
        <v>2</v>
      </c>
      <c r="G6116" t="s">
        <v>351</v>
      </c>
    </row>
    <row r="6117" spans="1:7" x14ac:dyDescent="0.25">
      <c r="A6117" t="str">
        <f t="shared" si="405"/>
        <v>R311-1</v>
      </c>
      <c r="B6117" t="str">
        <f t="shared" si="406"/>
        <v>FMC_SYNC_C2M_P</v>
      </c>
      <c r="C6117" t="str">
        <f t="shared" si="407"/>
        <v>R311-FMC_SYNC_C2M_P</v>
      </c>
      <c r="D6117" t="str">
        <f t="shared" si="408"/>
        <v>R311-1</v>
      </c>
      <c r="E6117" t="s">
        <v>5048</v>
      </c>
      <c r="F6117">
        <v>1</v>
      </c>
      <c r="G6117" t="s">
        <v>1065</v>
      </c>
    </row>
    <row r="6118" spans="1:7" x14ac:dyDescent="0.25">
      <c r="A6118" t="str">
        <f t="shared" si="405"/>
        <v>R311-2</v>
      </c>
      <c r="B6118" t="str">
        <f t="shared" si="406"/>
        <v>FMC_SYNC_C2M_N</v>
      </c>
      <c r="C6118" t="str">
        <f t="shared" si="407"/>
        <v>R311-FMC_SYNC_C2M_N</v>
      </c>
      <c r="D6118" t="str">
        <f t="shared" si="408"/>
        <v>R311-2</v>
      </c>
      <c r="E6118" t="s">
        <v>5048</v>
      </c>
      <c r="F6118">
        <v>2</v>
      </c>
      <c r="G6118" t="s">
        <v>1063</v>
      </c>
    </row>
    <row r="6119" spans="1:7" x14ac:dyDescent="0.25">
      <c r="A6119" t="str">
        <f t="shared" si="405"/>
        <v>R312-1</v>
      </c>
      <c r="B6119" t="str">
        <f t="shared" si="406"/>
        <v>FPGA_SPI_CS</v>
      </c>
      <c r="C6119" t="str">
        <f t="shared" si="407"/>
        <v>R312-FPGA_SPI_CS</v>
      </c>
      <c r="D6119" t="str">
        <f t="shared" si="408"/>
        <v>R312-1</v>
      </c>
      <c r="E6119" t="s">
        <v>5049</v>
      </c>
      <c r="F6119">
        <v>1</v>
      </c>
      <c r="G6119" t="s">
        <v>1085</v>
      </c>
    </row>
    <row r="6120" spans="1:7" x14ac:dyDescent="0.25">
      <c r="A6120" t="str">
        <f t="shared" si="405"/>
        <v>R312-2</v>
      </c>
      <c r="B6120" t="str">
        <f t="shared" si="406"/>
        <v>1.8VD</v>
      </c>
      <c r="C6120" t="str">
        <f t="shared" si="407"/>
        <v>R312-1.8VD</v>
      </c>
      <c r="D6120" t="str">
        <f t="shared" si="408"/>
        <v>R312-2</v>
      </c>
      <c r="E6120" t="s">
        <v>5049</v>
      </c>
      <c r="F6120">
        <v>2</v>
      </c>
      <c r="G6120" t="s">
        <v>320</v>
      </c>
    </row>
    <row r="6121" spans="1:7" x14ac:dyDescent="0.25">
      <c r="A6121" t="str">
        <f t="shared" si="405"/>
        <v>R313-1</v>
      </c>
      <c r="B6121" t="str">
        <f t="shared" si="406"/>
        <v>NetR313_1</v>
      </c>
      <c r="C6121" t="str">
        <f t="shared" si="407"/>
        <v>R313-NetR313_1</v>
      </c>
      <c r="D6121" t="str">
        <f t="shared" si="408"/>
        <v>R313-1</v>
      </c>
      <c r="E6121" t="s">
        <v>5050</v>
      </c>
      <c r="F6121">
        <v>1</v>
      </c>
      <c r="G6121" t="s">
        <v>1861</v>
      </c>
    </row>
    <row r="6122" spans="1:7" x14ac:dyDescent="0.25">
      <c r="A6122" t="str">
        <f t="shared" si="405"/>
        <v>R313-2</v>
      </c>
      <c r="B6122" t="str">
        <f t="shared" si="406"/>
        <v>1.8VD</v>
      </c>
      <c r="C6122" t="str">
        <f t="shared" si="407"/>
        <v>R313-1.8VD</v>
      </c>
      <c r="D6122" t="str">
        <f t="shared" si="408"/>
        <v>R313-2</v>
      </c>
      <c r="E6122" t="s">
        <v>5050</v>
      </c>
      <c r="F6122">
        <v>2</v>
      </c>
      <c r="G6122" t="s">
        <v>320</v>
      </c>
    </row>
    <row r="6123" spans="1:7" x14ac:dyDescent="0.25">
      <c r="A6123" t="str">
        <f t="shared" si="405"/>
        <v>R314-1</v>
      </c>
      <c r="B6123" t="str">
        <f t="shared" si="406"/>
        <v>USB_REFCLK_N</v>
      </c>
      <c r="C6123" t="str">
        <f t="shared" si="407"/>
        <v>R314-USB_REFCLK_N</v>
      </c>
      <c r="D6123" t="str">
        <f t="shared" si="408"/>
        <v>R314-1</v>
      </c>
      <c r="E6123" t="s">
        <v>5051</v>
      </c>
      <c r="F6123">
        <v>1</v>
      </c>
      <c r="G6123" t="s">
        <v>2141</v>
      </c>
    </row>
    <row r="6124" spans="1:7" x14ac:dyDescent="0.25">
      <c r="A6124" t="str">
        <f t="shared" si="405"/>
        <v>R314-2</v>
      </c>
      <c r="B6124" t="str">
        <f t="shared" si="406"/>
        <v>USB_REFCLK_P</v>
      </c>
      <c r="C6124" t="str">
        <f t="shared" si="407"/>
        <v>R314-USB_REFCLK_P</v>
      </c>
      <c r="D6124" t="str">
        <f t="shared" si="408"/>
        <v>R314-2</v>
      </c>
      <c r="E6124" t="s">
        <v>5051</v>
      </c>
      <c r="F6124">
        <v>2</v>
      </c>
      <c r="G6124" t="s">
        <v>2144</v>
      </c>
    </row>
    <row r="6125" spans="1:7" x14ac:dyDescent="0.25">
      <c r="A6125" t="str">
        <f t="shared" si="405"/>
        <v>R315-1</v>
      </c>
      <c r="B6125" t="str">
        <f t="shared" si="406"/>
        <v>SFP_REFCLK_N</v>
      </c>
      <c r="C6125" t="str">
        <f t="shared" si="407"/>
        <v>R315-SFP_REFCLK_N</v>
      </c>
      <c r="D6125" t="str">
        <f t="shared" si="408"/>
        <v>R315-1</v>
      </c>
      <c r="E6125" t="s">
        <v>5052</v>
      </c>
      <c r="F6125">
        <v>1</v>
      </c>
      <c r="G6125" t="s">
        <v>2068</v>
      </c>
    </row>
    <row r="6126" spans="1:7" x14ac:dyDescent="0.25">
      <c r="A6126" t="str">
        <f t="shared" si="405"/>
        <v>R315-2</v>
      </c>
      <c r="B6126" t="str">
        <f t="shared" si="406"/>
        <v>SFP_REFCLK_P</v>
      </c>
      <c r="C6126" t="str">
        <f t="shared" si="407"/>
        <v>R315-SFP_REFCLK_P</v>
      </c>
      <c r="D6126" t="str">
        <f t="shared" si="408"/>
        <v>R315-2</v>
      </c>
      <c r="E6126" t="s">
        <v>5052</v>
      </c>
      <c r="F6126">
        <v>2</v>
      </c>
      <c r="G6126" t="s">
        <v>2069</v>
      </c>
    </row>
    <row r="6127" spans="1:7" x14ac:dyDescent="0.25">
      <c r="A6127" t="str">
        <f t="shared" si="405"/>
        <v>R316-1</v>
      </c>
      <c r="B6127" t="str">
        <f t="shared" si="406"/>
        <v>PCIE_CLK_N</v>
      </c>
      <c r="C6127" t="str">
        <f t="shared" si="407"/>
        <v>R316-PCIE_CLK_N</v>
      </c>
      <c r="D6127" t="str">
        <f t="shared" si="408"/>
        <v>R316-1</v>
      </c>
      <c r="E6127" t="s">
        <v>5053</v>
      </c>
      <c r="F6127">
        <v>1</v>
      </c>
      <c r="G6127" t="s">
        <v>1938</v>
      </c>
    </row>
    <row r="6128" spans="1:7" x14ac:dyDescent="0.25">
      <c r="A6128" t="str">
        <f t="shared" si="405"/>
        <v>R316-2</v>
      </c>
      <c r="B6128" t="str">
        <f t="shared" si="406"/>
        <v>PCIE_CLK_P</v>
      </c>
      <c r="C6128" t="str">
        <f t="shared" si="407"/>
        <v>R316-PCIE_CLK_P</v>
      </c>
      <c r="D6128" t="str">
        <f t="shared" si="408"/>
        <v>R316-2</v>
      </c>
      <c r="E6128" t="s">
        <v>5053</v>
      </c>
      <c r="F6128">
        <v>2</v>
      </c>
      <c r="G6128" t="s">
        <v>1939</v>
      </c>
    </row>
    <row r="6129" spans="1:7" x14ac:dyDescent="0.25">
      <c r="A6129" t="str">
        <f t="shared" si="405"/>
        <v>R317-1</v>
      </c>
      <c r="B6129" t="str">
        <f t="shared" si="406"/>
        <v>PCIE_100M_CK_N</v>
      </c>
      <c r="C6129" t="str">
        <f t="shared" si="407"/>
        <v>R317-PCIE_100M_CK_N</v>
      </c>
      <c r="D6129" t="str">
        <f t="shared" si="408"/>
        <v>R317-1</v>
      </c>
      <c r="E6129" t="s">
        <v>5054</v>
      </c>
      <c r="F6129">
        <v>1</v>
      </c>
      <c r="G6129" t="s">
        <v>1936</v>
      </c>
    </row>
    <row r="6130" spans="1:7" x14ac:dyDescent="0.25">
      <c r="A6130" t="str">
        <f t="shared" si="405"/>
        <v>R317-2</v>
      </c>
      <c r="B6130" t="str">
        <f t="shared" si="406"/>
        <v>PCIE_100M_CK_P</v>
      </c>
      <c r="C6130" t="str">
        <f t="shared" si="407"/>
        <v>R317-PCIE_100M_CK_P</v>
      </c>
      <c r="D6130" t="str">
        <f t="shared" si="408"/>
        <v>R317-2</v>
      </c>
      <c r="E6130" t="s">
        <v>5054</v>
      </c>
      <c r="F6130">
        <v>2</v>
      </c>
      <c r="G6130" t="s">
        <v>1937</v>
      </c>
    </row>
    <row r="6131" spans="1:7" x14ac:dyDescent="0.25">
      <c r="A6131" t="str">
        <f t="shared" si="405"/>
        <v>R318-1</v>
      </c>
      <c r="B6131" t="str">
        <f t="shared" si="406"/>
        <v>FMC_GBTCLK1_N</v>
      </c>
      <c r="C6131" t="str">
        <f t="shared" si="407"/>
        <v>R318-FMC_GBTCLK1_N</v>
      </c>
      <c r="D6131" t="str">
        <f t="shared" si="408"/>
        <v>R318-1</v>
      </c>
      <c r="E6131" t="s">
        <v>5055</v>
      </c>
      <c r="F6131">
        <v>1</v>
      </c>
      <c r="G6131" t="s">
        <v>1020</v>
      </c>
    </row>
    <row r="6132" spans="1:7" x14ac:dyDescent="0.25">
      <c r="A6132" t="str">
        <f t="shared" si="405"/>
        <v>R318-2</v>
      </c>
      <c r="B6132" t="str">
        <f t="shared" si="406"/>
        <v>FMC_GBTCLK1_P</v>
      </c>
      <c r="C6132" t="str">
        <f t="shared" si="407"/>
        <v>R318-FMC_GBTCLK1_P</v>
      </c>
      <c r="D6132" t="str">
        <f t="shared" si="408"/>
        <v>R318-2</v>
      </c>
      <c r="E6132" t="s">
        <v>5055</v>
      </c>
      <c r="F6132">
        <v>2</v>
      </c>
      <c r="G6132" t="s">
        <v>1021</v>
      </c>
    </row>
    <row r="6133" spans="1:7" x14ac:dyDescent="0.25">
      <c r="A6133" t="str">
        <f t="shared" si="405"/>
        <v>R319-1</v>
      </c>
      <c r="B6133" t="str">
        <f t="shared" si="406"/>
        <v>FMC_GT_CK1_N</v>
      </c>
      <c r="C6133" t="str">
        <f t="shared" si="407"/>
        <v>R319-FMC_GT_CK1_N</v>
      </c>
      <c r="D6133" t="str">
        <f t="shared" si="408"/>
        <v>R319-1</v>
      </c>
      <c r="E6133" t="s">
        <v>5056</v>
      </c>
      <c r="F6133">
        <v>1</v>
      </c>
      <c r="G6133" t="s">
        <v>1028</v>
      </c>
    </row>
    <row r="6134" spans="1:7" x14ac:dyDescent="0.25">
      <c r="A6134" t="str">
        <f t="shared" si="405"/>
        <v>R319-2</v>
      </c>
      <c r="B6134" t="str">
        <f t="shared" si="406"/>
        <v>FMC_GT_CK1_P</v>
      </c>
      <c r="C6134" t="str">
        <f t="shared" si="407"/>
        <v>R319-FMC_GT_CK1_P</v>
      </c>
      <c r="D6134" t="str">
        <f t="shared" si="408"/>
        <v>R319-2</v>
      </c>
      <c r="E6134" t="s">
        <v>5056</v>
      </c>
      <c r="F6134">
        <v>2</v>
      </c>
      <c r="G6134" t="s">
        <v>1030</v>
      </c>
    </row>
    <row r="6135" spans="1:7" x14ac:dyDescent="0.25">
      <c r="A6135" t="str">
        <f t="shared" si="405"/>
        <v>R320-1</v>
      </c>
      <c r="B6135" t="str">
        <f t="shared" si="406"/>
        <v>FMC_GBTCLK0_N</v>
      </c>
      <c r="C6135" t="str">
        <f t="shared" si="407"/>
        <v>R320-FMC_GBTCLK0_N</v>
      </c>
      <c r="D6135" t="str">
        <f t="shared" si="408"/>
        <v>R320-1</v>
      </c>
      <c r="E6135" t="s">
        <v>5057</v>
      </c>
      <c r="F6135">
        <v>1</v>
      </c>
      <c r="G6135" t="s">
        <v>1016</v>
      </c>
    </row>
    <row r="6136" spans="1:7" x14ac:dyDescent="0.25">
      <c r="A6136" t="str">
        <f t="shared" si="405"/>
        <v>R320-2</v>
      </c>
      <c r="B6136" t="str">
        <f t="shared" si="406"/>
        <v>FMC_GBTCLK0_P</v>
      </c>
      <c r="C6136" t="str">
        <f t="shared" si="407"/>
        <v>R320-FMC_GBTCLK0_P</v>
      </c>
      <c r="D6136" t="str">
        <f t="shared" si="408"/>
        <v>R320-2</v>
      </c>
      <c r="E6136" t="s">
        <v>5057</v>
      </c>
      <c r="F6136">
        <v>2</v>
      </c>
      <c r="G6136" t="s">
        <v>1018</v>
      </c>
    </row>
    <row r="6137" spans="1:7" x14ac:dyDescent="0.25">
      <c r="A6137" t="str">
        <f t="shared" si="405"/>
        <v>R321-1</v>
      </c>
      <c r="B6137" t="str">
        <f t="shared" si="406"/>
        <v>FMC_GT_CK0_N</v>
      </c>
      <c r="C6137" t="str">
        <f t="shared" si="407"/>
        <v>R321-FMC_GT_CK0_N</v>
      </c>
      <c r="D6137" t="str">
        <f t="shared" si="408"/>
        <v>R321-1</v>
      </c>
      <c r="E6137" t="s">
        <v>5058</v>
      </c>
      <c r="F6137">
        <v>1</v>
      </c>
      <c r="G6137" t="s">
        <v>1022</v>
      </c>
    </row>
    <row r="6138" spans="1:7" x14ac:dyDescent="0.25">
      <c r="A6138" t="str">
        <f t="shared" si="405"/>
        <v>R321-2</v>
      </c>
      <c r="B6138" t="str">
        <f t="shared" si="406"/>
        <v>FMC_GT_CK0_P</v>
      </c>
      <c r="C6138" t="str">
        <f t="shared" si="407"/>
        <v>R321-FMC_GT_CK0_P</v>
      </c>
      <c r="D6138" t="str">
        <f t="shared" si="408"/>
        <v>R321-2</v>
      </c>
      <c r="E6138" t="s">
        <v>5058</v>
      </c>
      <c r="F6138">
        <v>2</v>
      </c>
      <c r="G6138" t="s">
        <v>1025</v>
      </c>
    </row>
    <row r="6139" spans="1:7" x14ac:dyDescent="0.25">
      <c r="A6139" t="str">
        <f t="shared" si="405"/>
        <v>R322-1</v>
      </c>
      <c r="B6139" t="str">
        <f t="shared" si="406"/>
        <v>FMC_CLK0_M2C_N</v>
      </c>
      <c r="C6139" t="str">
        <f t="shared" si="407"/>
        <v>R322-FMC_CLK0_M2C_N</v>
      </c>
      <c r="D6139" t="str">
        <f t="shared" si="408"/>
        <v>R322-1</v>
      </c>
      <c r="E6139" t="s">
        <v>5059</v>
      </c>
      <c r="F6139">
        <v>1</v>
      </c>
      <c r="G6139" t="s">
        <v>1005</v>
      </c>
    </row>
    <row r="6140" spans="1:7" x14ac:dyDescent="0.25">
      <c r="A6140" t="str">
        <f t="shared" si="405"/>
        <v>R322-2</v>
      </c>
      <c r="B6140" t="str">
        <f t="shared" si="406"/>
        <v>GND</v>
      </c>
      <c r="C6140" t="str">
        <f t="shared" si="407"/>
        <v>R322-GND</v>
      </c>
      <c r="D6140" t="str">
        <f t="shared" si="408"/>
        <v>R322-2</v>
      </c>
      <c r="E6140" t="s">
        <v>5059</v>
      </c>
      <c r="F6140">
        <v>2</v>
      </c>
      <c r="G6140" t="s">
        <v>294</v>
      </c>
    </row>
    <row r="6141" spans="1:7" x14ac:dyDescent="0.25">
      <c r="A6141" t="str">
        <f t="shared" si="405"/>
        <v>R323-1</v>
      </c>
      <c r="B6141" t="str">
        <f t="shared" si="406"/>
        <v>FMC_CLK0_M2C_P</v>
      </c>
      <c r="C6141" t="str">
        <f t="shared" si="407"/>
        <v>R323-FMC_CLK0_M2C_P</v>
      </c>
      <c r="D6141" t="str">
        <f t="shared" si="408"/>
        <v>R323-1</v>
      </c>
      <c r="E6141" t="s">
        <v>5060</v>
      </c>
      <c r="F6141">
        <v>1</v>
      </c>
      <c r="G6141" t="s">
        <v>1007</v>
      </c>
    </row>
    <row r="6142" spans="1:7" x14ac:dyDescent="0.25">
      <c r="A6142" t="str">
        <f t="shared" si="405"/>
        <v>R323-2</v>
      </c>
      <c r="B6142" t="str">
        <f t="shared" si="406"/>
        <v>GND</v>
      </c>
      <c r="C6142" t="str">
        <f t="shared" si="407"/>
        <v>R323-GND</v>
      </c>
      <c r="D6142" t="str">
        <f t="shared" si="408"/>
        <v>R323-2</v>
      </c>
      <c r="E6142" t="s">
        <v>5060</v>
      </c>
      <c r="F6142">
        <v>2</v>
      </c>
      <c r="G6142" t="s">
        <v>294</v>
      </c>
    </row>
    <row r="6143" spans="1:7" x14ac:dyDescent="0.25">
      <c r="A6143" t="str">
        <f t="shared" si="405"/>
        <v>R324-1</v>
      </c>
      <c r="B6143" t="str">
        <f t="shared" si="406"/>
        <v>1.8V_VCCBAT</v>
      </c>
      <c r="C6143" t="str">
        <f t="shared" si="407"/>
        <v>R324-1.8V_VCCBAT</v>
      </c>
      <c r="D6143" t="str">
        <f t="shared" si="408"/>
        <v>R324-1</v>
      </c>
      <c r="E6143" t="s">
        <v>5061</v>
      </c>
      <c r="F6143">
        <v>1</v>
      </c>
      <c r="G6143" t="s">
        <v>323</v>
      </c>
    </row>
    <row r="6144" spans="1:7" x14ac:dyDescent="0.25">
      <c r="A6144" t="str">
        <f t="shared" si="405"/>
        <v>R324-2</v>
      </c>
      <c r="B6144" t="str">
        <f t="shared" si="406"/>
        <v>1.8VD</v>
      </c>
      <c r="C6144" t="str">
        <f t="shared" si="407"/>
        <v>R324-1.8VD</v>
      </c>
      <c r="D6144" t="str">
        <f t="shared" si="408"/>
        <v>R324-2</v>
      </c>
      <c r="E6144" t="s">
        <v>5061</v>
      </c>
      <c r="F6144">
        <v>2</v>
      </c>
      <c r="G6144" t="s">
        <v>320</v>
      </c>
    </row>
    <row r="6145" spans="1:7" x14ac:dyDescent="0.25">
      <c r="A6145" t="str">
        <f t="shared" si="405"/>
        <v>R325-1</v>
      </c>
      <c r="B6145" t="str">
        <f t="shared" si="406"/>
        <v>FMC_REFCK_C2M_P</v>
      </c>
      <c r="C6145" t="str">
        <f t="shared" si="407"/>
        <v>R325-FMC_REFCK_C2M_P</v>
      </c>
      <c r="D6145" t="str">
        <f t="shared" si="408"/>
        <v>R325-1</v>
      </c>
      <c r="E6145" t="s">
        <v>5062</v>
      </c>
      <c r="F6145">
        <v>1</v>
      </c>
      <c r="G6145" t="s">
        <v>1044</v>
      </c>
    </row>
    <row r="6146" spans="1:7" x14ac:dyDescent="0.25">
      <c r="A6146" t="str">
        <f t="shared" si="405"/>
        <v>R325-2</v>
      </c>
      <c r="B6146" t="str">
        <f t="shared" si="406"/>
        <v>FMC_REFCK_C2M_N</v>
      </c>
      <c r="C6146" t="str">
        <f t="shared" si="407"/>
        <v>R325-FMC_REFCK_C2M_N</v>
      </c>
      <c r="D6146" t="str">
        <f t="shared" si="408"/>
        <v>R325-2</v>
      </c>
      <c r="E6146" t="s">
        <v>5062</v>
      </c>
      <c r="F6146">
        <v>2</v>
      </c>
      <c r="G6146" t="s">
        <v>1041</v>
      </c>
    </row>
    <row r="6147" spans="1:7" x14ac:dyDescent="0.25">
      <c r="A6147" t="str">
        <f t="shared" si="405"/>
        <v>R326-1</v>
      </c>
      <c r="B6147" t="str">
        <f t="shared" si="406"/>
        <v>FMC_REFCK_M2C_P</v>
      </c>
      <c r="C6147" t="str">
        <f t="shared" si="407"/>
        <v>R326-FMC_REFCK_M2C_P</v>
      </c>
      <c r="D6147" t="str">
        <f t="shared" si="408"/>
        <v>R326-1</v>
      </c>
      <c r="E6147" t="s">
        <v>5063</v>
      </c>
      <c r="F6147">
        <v>1</v>
      </c>
      <c r="G6147" t="s">
        <v>1050</v>
      </c>
    </row>
    <row r="6148" spans="1:7" x14ac:dyDescent="0.25">
      <c r="A6148" t="str">
        <f t="shared" si="405"/>
        <v>R326-2</v>
      </c>
      <c r="B6148" t="str">
        <f t="shared" si="406"/>
        <v>FMC_REFCK_M2C_N</v>
      </c>
      <c r="C6148" t="str">
        <f t="shared" si="407"/>
        <v>R326-FMC_REFCK_M2C_N</v>
      </c>
      <c r="D6148" t="str">
        <f t="shared" si="408"/>
        <v>R326-2</v>
      </c>
      <c r="E6148" t="s">
        <v>5063</v>
      </c>
      <c r="F6148">
        <v>2</v>
      </c>
      <c r="G6148" t="s">
        <v>1047</v>
      </c>
    </row>
    <row r="6149" spans="1:7" x14ac:dyDescent="0.25">
      <c r="A6149" t="str">
        <f t="shared" si="405"/>
        <v>R327-1</v>
      </c>
      <c r="B6149" t="str">
        <f t="shared" si="406"/>
        <v>PB1</v>
      </c>
      <c r="C6149" t="str">
        <f t="shared" si="407"/>
        <v>R327-PB1</v>
      </c>
      <c r="D6149" t="str">
        <f t="shared" si="408"/>
        <v>R327-1</v>
      </c>
      <c r="E6149" t="s">
        <v>5064</v>
      </c>
      <c r="F6149">
        <v>1</v>
      </c>
      <c r="G6149" t="s">
        <v>1933</v>
      </c>
    </row>
    <row r="6150" spans="1:7" x14ac:dyDescent="0.25">
      <c r="A6150" t="str">
        <f t="shared" ref="A6150:A6213" si="409">$E6150&amp;"-"&amp;$F6150</f>
        <v>R327-2</v>
      </c>
      <c r="B6150" t="str">
        <f t="shared" ref="B6150:B6213" si="410">IF(OR(E6150=$A$2,E6150=$B$2,E6150=$C$2,E6150=$D$2),"--",G6150)</f>
        <v>1.8V</v>
      </c>
      <c r="C6150" t="str">
        <f t="shared" ref="C6150:C6213" si="411">$E6150&amp;"-"&amp;$G6150</f>
        <v>R327-1.8V</v>
      </c>
      <c r="D6150" t="str">
        <f t="shared" ref="D6150:D6213" si="412">A6150</f>
        <v>R327-2</v>
      </c>
      <c r="E6150" t="s">
        <v>5064</v>
      </c>
      <c r="F6150">
        <v>2</v>
      </c>
      <c r="G6150" t="s">
        <v>317</v>
      </c>
    </row>
    <row r="6151" spans="1:7" x14ac:dyDescent="0.25">
      <c r="A6151" t="str">
        <f t="shared" si="409"/>
        <v>R328-1</v>
      </c>
      <c r="B6151" t="str">
        <f t="shared" si="410"/>
        <v>PB2</v>
      </c>
      <c r="C6151" t="str">
        <f t="shared" si="411"/>
        <v>R328-PB2</v>
      </c>
      <c r="D6151" t="str">
        <f t="shared" si="412"/>
        <v>R328-1</v>
      </c>
      <c r="E6151" t="s">
        <v>5065</v>
      </c>
      <c r="F6151">
        <v>1</v>
      </c>
      <c r="G6151" t="s">
        <v>1934</v>
      </c>
    </row>
    <row r="6152" spans="1:7" x14ac:dyDescent="0.25">
      <c r="A6152" t="str">
        <f t="shared" si="409"/>
        <v>R328-2</v>
      </c>
      <c r="B6152" t="str">
        <f t="shared" si="410"/>
        <v>3.3V</v>
      </c>
      <c r="C6152" t="str">
        <f t="shared" si="411"/>
        <v>R328-3.3V</v>
      </c>
      <c r="D6152" t="str">
        <f t="shared" si="412"/>
        <v>R328-2</v>
      </c>
      <c r="E6152" t="s">
        <v>5065</v>
      </c>
      <c r="F6152">
        <v>2</v>
      </c>
      <c r="G6152" t="s">
        <v>358</v>
      </c>
    </row>
    <row r="6153" spans="1:7" x14ac:dyDescent="0.25">
      <c r="A6153" t="str">
        <f t="shared" si="409"/>
        <v>R329-1</v>
      </c>
      <c r="B6153" t="str">
        <f t="shared" si="410"/>
        <v>PB3</v>
      </c>
      <c r="C6153" t="str">
        <f t="shared" si="411"/>
        <v>R329-PB3</v>
      </c>
      <c r="D6153" t="str">
        <f t="shared" si="412"/>
        <v>R329-1</v>
      </c>
      <c r="E6153" t="s">
        <v>5066</v>
      </c>
      <c r="F6153">
        <v>1</v>
      </c>
      <c r="G6153" t="s">
        <v>1935</v>
      </c>
    </row>
    <row r="6154" spans="1:7" x14ac:dyDescent="0.25">
      <c r="A6154" t="str">
        <f t="shared" si="409"/>
        <v>R329-2</v>
      </c>
      <c r="B6154" t="str">
        <f t="shared" si="410"/>
        <v>3.3V</v>
      </c>
      <c r="C6154" t="str">
        <f t="shared" si="411"/>
        <v>R329-3.3V</v>
      </c>
      <c r="D6154" t="str">
        <f t="shared" si="412"/>
        <v>R329-2</v>
      </c>
      <c r="E6154" t="s">
        <v>5066</v>
      </c>
      <c r="F6154">
        <v>2</v>
      </c>
      <c r="G6154" t="s">
        <v>358</v>
      </c>
    </row>
    <row r="6155" spans="1:7" x14ac:dyDescent="0.25">
      <c r="A6155" t="str">
        <f t="shared" si="409"/>
        <v>R330-1</v>
      </c>
      <c r="B6155" t="str">
        <f t="shared" si="410"/>
        <v>1.8V</v>
      </c>
      <c r="C6155" t="str">
        <f t="shared" si="411"/>
        <v>R330-1.8V</v>
      </c>
      <c r="D6155" t="str">
        <f t="shared" si="412"/>
        <v>R330-1</v>
      </c>
      <c r="E6155" t="s">
        <v>5067</v>
      </c>
      <c r="F6155">
        <v>1</v>
      </c>
      <c r="G6155" t="s">
        <v>317</v>
      </c>
    </row>
    <row r="6156" spans="1:7" x14ac:dyDescent="0.25">
      <c r="A6156" t="str">
        <f t="shared" si="409"/>
        <v>R330-2</v>
      </c>
      <c r="B6156" t="str">
        <f t="shared" si="410"/>
        <v>DIPSW0</v>
      </c>
      <c r="C6156" t="str">
        <f t="shared" si="411"/>
        <v>R330-DIPSW0</v>
      </c>
      <c r="D6156" t="str">
        <f t="shared" si="412"/>
        <v>R330-2</v>
      </c>
      <c r="E6156" t="s">
        <v>5067</v>
      </c>
      <c r="F6156">
        <v>2</v>
      </c>
      <c r="G6156" t="s">
        <v>756</v>
      </c>
    </row>
    <row r="6157" spans="1:7" x14ac:dyDescent="0.25">
      <c r="A6157" t="str">
        <f t="shared" si="409"/>
        <v>R331-1</v>
      </c>
      <c r="B6157" t="str">
        <f t="shared" si="410"/>
        <v>1.8V</v>
      </c>
      <c r="C6157" t="str">
        <f t="shared" si="411"/>
        <v>R331-1.8V</v>
      </c>
      <c r="D6157" t="str">
        <f t="shared" si="412"/>
        <v>R331-1</v>
      </c>
      <c r="E6157" t="s">
        <v>5068</v>
      </c>
      <c r="F6157">
        <v>1</v>
      </c>
      <c r="G6157" t="s">
        <v>317</v>
      </c>
    </row>
    <row r="6158" spans="1:7" x14ac:dyDescent="0.25">
      <c r="A6158" t="str">
        <f t="shared" si="409"/>
        <v>R331-2</v>
      </c>
      <c r="B6158" t="str">
        <f t="shared" si="410"/>
        <v>DIPSW1</v>
      </c>
      <c r="C6158" t="str">
        <f t="shared" si="411"/>
        <v>R331-DIPSW1</v>
      </c>
      <c r="D6158" t="str">
        <f t="shared" si="412"/>
        <v>R331-2</v>
      </c>
      <c r="E6158" t="s">
        <v>5068</v>
      </c>
      <c r="F6158">
        <v>2</v>
      </c>
      <c r="G6158" t="s">
        <v>759</v>
      </c>
    </row>
    <row r="6159" spans="1:7" x14ac:dyDescent="0.25">
      <c r="A6159" t="str">
        <f t="shared" si="409"/>
        <v>R332-1</v>
      </c>
      <c r="B6159" t="str">
        <f t="shared" si="410"/>
        <v>FMC_CLK1_M2C_P</v>
      </c>
      <c r="C6159" t="str">
        <f t="shared" si="411"/>
        <v>R332-FMC_CLK1_M2C_P</v>
      </c>
      <c r="D6159" t="str">
        <f t="shared" si="412"/>
        <v>R332-1</v>
      </c>
      <c r="E6159" t="s">
        <v>5069</v>
      </c>
      <c r="F6159">
        <v>1</v>
      </c>
      <c r="G6159" t="s">
        <v>1011</v>
      </c>
    </row>
    <row r="6160" spans="1:7" x14ac:dyDescent="0.25">
      <c r="A6160" t="str">
        <f t="shared" si="409"/>
        <v>R332-2</v>
      </c>
      <c r="B6160" t="str">
        <f t="shared" si="410"/>
        <v>GND</v>
      </c>
      <c r="C6160" t="str">
        <f t="shared" si="411"/>
        <v>R332-GND</v>
      </c>
      <c r="D6160" t="str">
        <f t="shared" si="412"/>
        <v>R332-2</v>
      </c>
      <c r="E6160" t="s">
        <v>5069</v>
      </c>
      <c r="F6160">
        <v>2</v>
      </c>
      <c r="G6160" t="s">
        <v>294</v>
      </c>
    </row>
    <row r="6161" spans="1:7" x14ac:dyDescent="0.25">
      <c r="A6161" t="str">
        <f t="shared" si="409"/>
        <v>R333-1</v>
      </c>
      <c r="B6161" t="str">
        <f t="shared" si="410"/>
        <v>FMC_ADJ</v>
      </c>
      <c r="C6161" t="str">
        <f t="shared" si="411"/>
        <v>R333-FMC_ADJ</v>
      </c>
      <c r="D6161" t="str">
        <f t="shared" si="412"/>
        <v>R333-1</v>
      </c>
      <c r="E6161" t="s">
        <v>5070</v>
      </c>
      <c r="F6161">
        <v>1</v>
      </c>
      <c r="G6161" t="s">
        <v>998</v>
      </c>
    </row>
    <row r="6162" spans="1:7" x14ac:dyDescent="0.25">
      <c r="A6162" t="str">
        <f t="shared" si="409"/>
        <v>R333-2</v>
      </c>
      <c r="B6162" t="str">
        <f t="shared" si="410"/>
        <v>FMC_CLK1_M2C_P</v>
      </c>
      <c r="C6162" t="str">
        <f t="shared" si="411"/>
        <v>R333-FMC_CLK1_M2C_P</v>
      </c>
      <c r="D6162" t="str">
        <f t="shared" si="412"/>
        <v>R333-2</v>
      </c>
      <c r="E6162" t="s">
        <v>5070</v>
      </c>
      <c r="F6162">
        <v>2</v>
      </c>
      <c r="G6162" t="s">
        <v>1011</v>
      </c>
    </row>
    <row r="6163" spans="1:7" x14ac:dyDescent="0.25">
      <c r="A6163" t="str">
        <f t="shared" si="409"/>
        <v>R334-1</v>
      </c>
      <c r="B6163" t="str">
        <f t="shared" si="410"/>
        <v>FMC_REFPL_CK_P</v>
      </c>
      <c r="C6163" t="str">
        <f t="shared" si="411"/>
        <v>R334-FMC_REFPL_CK_P</v>
      </c>
      <c r="D6163" t="str">
        <f t="shared" si="412"/>
        <v>R334-1</v>
      </c>
      <c r="E6163" t="s">
        <v>5071</v>
      </c>
      <c r="F6163">
        <v>1</v>
      </c>
      <c r="G6163" t="s">
        <v>1057</v>
      </c>
    </row>
    <row r="6164" spans="1:7" x14ac:dyDescent="0.25">
      <c r="A6164" t="str">
        <f t="shared" si="409"/>
        <v>R334-2</v>
      </c>
      <c r="B6164" t="str">
        <f t="shared" si="410"/>
        <v>GND</v>
      </c>
      <c r="C6164" t="str">
        <f t="shared" si="411"/>
        <v>R334-GND</v>
      </c>
      <c r="D6164" t="str">
        <f t="shared" si="412"/>
        <v>R334-2</v>
      </c>
      <c r="E6164" t="s">
        <v>5071</v>
      </c>
      <c r="F6164">
        <v>2</v>
      </c>
      <c r="G6164" t="s">
        <v>294</v>
      </c>
    </row>
    <row r="6165" spans="1:7" x14ac:dyDescent="0.25">
      <c r="A6165" t="str">
        <f t="shared" si="409"/>
        <v>R335-1</v>
      </c>
      <c r="B6165" t="str">
        <f t="shared" si="410"/>
        <v>FMC_ADJ</v>
      </c>
      <c r="C6165" t="str">
        <f t="shared" si="411"/>
        <v>R335-FMC_ADJ</v>
      </c>
      <c r="D6165" t="str">
        <f t="shared" si="412"/>
        <v>R335-1</v>
      </c>
      <c r="E6165" t="s">
        <v>5072</v>
      </c>
      <c r="F6165">
        <v>1</v>
      </c>
      <c r="G6165" t="s">
        <v>998</v>
      </c>
    </row>
    <row r="6166" spans="1:7" x14ac:dyDescent="0.25">
      <c r="A6166" t="str">
        <f t="shared" si="409"/>
        <v>R335-2</v>
      </c>
      <c r="B6166" t="str">
        <f t="shared" si="410"/>
        <v>FMC_REFPL_CK_P</v>
      </c>
      <c r="C6166" t="str">
        <f t="shared" si="411"/>
        <v>R335-FMC_REFPL_CK_P</v>
      </c>
      <c r="D6166" t="str">
        <f t="shared" si="412"/>
        <v>R335-2</v>
      </c>
      <c r="E6166" t="s">
        <v>5072</v>
      </c>
      <c r="F6166">
        <v>2</v>
      </c>
      <c r="G6166" t="s">
        <v>1057</v>
      </c>
    </row>
    <row r="6167" spans="1:7" x14ac:dyDescent="0.25">
      <c r="A6167" t="str">
        <f t="shared" si="409"/>
        <v>R336-1</v>
      </c>
      <c r="B6167" t="str">
        <f t="shared" si="410"/>
        <v>FMC_CLK1_M2C_P</v>
      </c>
      <c r="C6167" t="str">
        <f t="shared" si="411"/>
        <v>R336-FMC_CLK1_M2C_P</v>
      </c>
      <c r="D6167" t="str">
        <f t="shared" si="412"/>
        <v>R336-1</v>
      </c>
      <c r="E6167" t="s">
        <v>5073</v>
      </c>
      <c r="F6167">
        <v>1</v>
      </c>
      <c r="G6167" t="s">
        <v>1011</v>
      </c>
    </row>
    <row r="6168" spans="1:7" x14ac:dyDescent="0.25">
      <c r="A6168" t="str">
        <f t="shared" si="409"/>
        <v>R336-2</v>
      </c>
      <c r="B6168" t="str">
        <f t="shared" si="410"/>
        <v>FMC_CLK1_M2C_N</v>
      </c>
      <c r="C6168" t="str">
        <f t="shared" si="411"/>
        <v>R336-FMC_CLK1_M2C_N</v>
      </c>
      <c r="D6168" t="str">
        <f t="shared" si="412"/>
        <v>R336-2</v>
      </c>
      <c r="E6168" t="s">
        <v>5073</v>
      </c>
      <c r="F6168">
        <v>2</v>
      </c>
      <c r="G6168" t="s">
        <v>1009</v>
      </c>
    </row>
    <row r="6169" spans="1:7" x14ac:dyDescent="0.25">
      <c r="A6169" t="str">
        <f t="shared" si="409"/>
        <v>R337-1</v>
      </c>
      <c r="B6169" t="str">
        <f t="shared" si="410"/>
        <v>FMC_REFPL_CK_P</v>
      </c>
      <c r="C6169" t="str">
        <f t="shared" si="411"/>
        <v>R337-FMC_REFPL_CK_P</v>
      </c>
      <c r="D6169" t="str">
        <f t="shared" si="412"/>
        <v>R337-1</v>
      </c>
      <c r="E6169" t="s">
        <v>5074</v>
      </c>
      <c r="F6169">
        <v>1</v>
      </c>
      <c r="G6169" t="s">
        <v>1057</v>
      </c>
    </row>
    <row r="6170" spans="1:7" x14ac:dyDescent="0.25">
      <c r="A6170" t="str">
        <f t="shared" si="409"/>
        <v>R337-2</v>
      </c>
      <c r="B6170" t="str">
        <f t="shared" si="410"/>
        <v>FMC_REFPL_CK_N</v>
      </c>
      <c r="C6170" t="str">
        <f t="shared" si="411"/>
        <v>R337-FMC_REFPL_CK_N</v>
      </c>
      <c r="D6170" t="str">
        <f t="shared" si="412"/>
        <v>R337-2</v>
      </c>
      <c r="E6170" t="s">
        <v>5074</v>
      </c>
      <c r="F6170">
        <v>2</v>
      </c>
      <c r="G6170" t="s">
        <v>1055</v>
      </c>
    </row>
    <row r="6171" spans="1:7" x14ac:dyDescent="0.25">
      <c r="A6171" t="str">
        <f t="shared" si="409"/>
        <v>R338-1</v>
      </c>
      <c r="B6171" t="str">
        <f t="shared" si="410"/>
        <v>FMC_CLK1_M2C_N</v>
      </c>
      <c r="C6171" t="str">
        <f t="shared" si="411"/>
        <v>R338-FMC_CLK1_M2C_N</v>
      </c>
      <c r="D6171" t="str">
        <f t="shared" si="412"/>
        <v>R338-1</v>
      </c>
      <c r="E6171" t="s">
        <v>5075</v>
      </c>
      <c r="F6171">
        <v>1</v>
      </c>
      <c r="G6171" t="s">
        <v>1009</v>
      </c>
    </row>
    <row r="6172" spans="1:7" x14ac:dyDescent="0.25">
      <c r="A6172" t="str">
        <f t="shared" si="409"/>
        <v>R338-2</v>
      </c>
      <c r="B6172" t="str">
        <f t="shared" si="410"/>
        <v>GND</v>
      </c>
      <c r="C6172" t="str">
        <f t="shared" si="411"/>
        <v>R338-GND</v>
      </c>
      <c r="D6172" t="str">
        <f t="shared" si="412"/>
        <v>R338-2</v>
      </c>
      <c r="E6172" t="s">
        <v>5075</v>
      </c>
      <c r="F6172">
        <v>2</v>
      </c>
      <c r="G6172" t="s">
        <v>294</v>
      </c>
    </row>
    <row r="6173" spans="1:7" x14ac:dyDescent="0.25">
      <c r="A6173" t="str">
        <f t="shared" si="409"/>
        <v>R339-1</v>
      </c>
      <c r="B6173" t="str">
        <f t="shared" si="410"/>
        <v>FMC_CLK1_M2C_N</v>
      </c>
      <c r="C6173" t="str">
        <f t="shared" si="411"/>
        <v>R339-FMC_CLK1_M2C_N</v>
      </c>
      <c r="D6173" t="str">
        <f t="shared" si="412"/>
        <v>R339-1</v>
      </c>
      <c r="E6173" t="s">
        <v>5076</v>
      </c>
      <c r="F6173">
        <v>1</v>
      </c>
      <c r="G6173" t="s">
        <v>1009</v>
      </c>
    </row>
    <row r="6174" spans="1:7" x14ac:dyDescent="0.25">
      <c r="A6174" t="str">
        <f t="shared" si="409"/>
        <v>R339-2</v>
      </c>
      <c r="B6174" t="str">
        <f t="shared" si="410"/>
        <v>FMC_ADJ</v>
      </c>
      <c r="C6174" t="str">
        <f t="shared" si="411"/>
        <v>R339-FMC_ADJ</v>
      </c>
      <c r="D6174" t="str">
        <f t="shared" si="412"/>
        <v>R339-2</v>
      </c>
      <c r="E6174" t="s">
        <v>5076</v>
      </c>
      <c r="F6174">
        <v>2</v>
      </c>
      <c r="G6174" t="s">
        <v>998</v>
      </c>
    </row>
    <row r="6175" spans="1:7" x14ac:dyDescent="0.25">
      <c r="A6175" t="str">
        <f t="shared" si="409"/>
        <v>R340-1</v>
      </c>
      <c r="B6175" t="str">
        <f t="shared" si="410"/>
        <v>FMC_REFPL_CK_N</v>
      </c>
      <c r="C6175" t="str">
        <f t="shared" si="411"/>
        <v>R340-FMC_REFPL_CK_N</v>
      </c>
      <c r="D6175" t="str">
        <f t="shared" si="412"/>
        <v>R340-1</v>
      </c>
      <c r="E6175" t="s">
        <v>5077</v>
      </c>
      <c r="F6175">
        <v>1</v>
      </c>
      <c r="G6175" t="s">
        <v>1055</v>
      </c>
    </row>
    <row r="6176" spans="1:7" x14ac:dyDescent="0.25">
      <c r="A6176" t="str">
        <f t="shared" si="409"/>
        <v>R340-2</v>
      </c>
      <c r="B6176" t="str">
        <f t="shared" si="410"/>
        <v>GND</v>
      </c>
      <c r="C6176" t="str">
        <f t="shared" si="411"/>
        <v>R340-GND</v>
      </c>
      <c r="D6176" t="str">
        <f t="shared" si="412"/>
        <v>R340-2</v>
      </c>
      <c r="E6176" t="s">
        <v>5077</v>
      </c>
      <c r="F6176">
        <v>2</v>
      </c>
      <c r="G6176" t="s">
        <v>294</v>
      </c>
    </row>
    <row r="6177" spans="1:7" x14ac:dyDescent="0.25">
      <c r="A6177" t="str">
        <f t="shared" si="409"/>
        <v>R341-1</v>
      </c>
      <c r="B6177" t="str">
        <f t="shared" si="410"/>
        <v>FMC_REFPL_CK_N</v>
      </c>
      <c r="C6177" t="str">
        <f t="shared" si="411"/>
        <v>R341-FMC_REFPL_CK_N</v>
      </c>
      <c r="D6177" t="str">
        <f t="shared" si="412"/>
        <v>R341-1</v>
      </c>
      <c r="E6177" t="s">
        <v>5078</v>
      </c>
      <c r="F6177">
        <v>1</v>
      </c>
      <c r="G6177" t="s">
        <v>1055</v>
      </c>
    </row>
    <row r="6178" spans="1:7" x14ac:dyDescent="0.25">
      <c r="A6178" t="str">
        <f t="shared" si="409"/>
        <v>R341-2</v>
      </c>
      <c r="B6178" t="str">
        <f t="shared" si="410"/>
        <v>FMC_ADJ</v>
      </c>
      <c r="C6178" t="str">
        <f t="shared" si="411"/>
        <v>R341-FMC_ADJ</v>
      </c>
      <c r="D6178" t="str">
        <f t="shared" si="412"/>
        <v>R341-2</v>
      </c>
      <c r="E6178" t="s">
        <v>5078</v>
      </c>
      <c r="F6178">
        <v>2</v>
      </c>
      <c r="G6178" t="s">
        <v>998</v>
      </c>
    </row>
    <row r="6179" spans="1:7" x14ac:dyDescent="0.25">
      <c r="A6179" t="str">
        <f t="shared" si="409"/>
        <v>R342-1</v>
      </c>
      <c r="B6179" t="str">
        <f t="shared" si="410"/>
        <v>GND</v>
      </c>
      <c r="C6179" t="str">
        <f t="shared" si="411"/>
        <v>R342-GND</v>
      </c>
      <c r="D6179" t="str">
        <f t="shared" si="412"/>
        <v>R342-1</v>
      </c>
      <c r="E6179" t="s">
        <v>5079</v>
      </c>
      <c r="F6179">
        <v>1</v>
      </c>
      <c r="G6179" t="s">
        <v>294</v>
      </c>
    </row>
    <row r="6180" spans="1:7" x14ac:dyDescent="0.25">
      <c r="A6180" t="str">
        <f t="shared" si="409"/>
        <v>R342-2</v>
      </c>
      <c r="B6180" t="str">
        <f t="shared" si="410"/>
        <v>NetJ3_D34</v>
      </c>
      <c r="C6180" t="str">
        <f t="shared" si="411"/>
        <v>R342-NetJ3_D34</v>
      </c>
      <c r="D6180" t="str">
        <f t="shared" si="412"/>
        <v>R342-2</v>
      </c>
      <c r="E6180" t="s">
        <v>5079</v>
      </c>
      <c r="F6180">
        <v>2</v>
      </c>
      <c r="G6180" t="s">
        <v>1049</v>
      </c>
    </row>
    <row r="6181" spans="1:7" x14ac:dyDescent="0.25">
      <c r="A6181" t="str">
        <f t="shared" si="409"/>
        <v>R343-1</v>
      </c>
      <c r="B6181" t="str">
        <f t="shared" si="410"/>
        <v>FMC_ADJ</v>
      </c>
      <c r="C6181" t="str">
        <f t="shared" si="411"/>
        <v>R343-FMC_ADJ</v>
      </c>
      <c r="D6181" t="str">
        <f t="shared" si="412"/>
        <v>R343-1</v>
      </c>
      <c r="E6181" t="s">
        <v>5080</v>
      </c>
      <c r="F6181">
        <v>1</v>
      </c>
      <c r="G6181" t="s">
        <v>998</v>
      </c>
    </row>
    <row r="6182" spans="1:7" x14ac:dyDescent="0.25">
      <c r="A6182" t="str">
        <f t="shared" si="409"/>
        <v>R343-2</v>
      </c>
      <c r="B6182" t="str">
        <f t="shared" si="410"/>
        <v>DIPSW2</v>
      </c>
      <c r="C6182" t="str">
        <f t="shared" si="411"/>
        <v>R343-DIPSW2</v>
      </c>
      <c r="D6182" t="str">
        <f t="shared" si="412"/>
        <v>R343-2</v>
      </c>
      <c r="E6182" t="s">
        <v>5080</v>
      </c>
      <c r="F6182">
        <v>2</v>
      </c>
      <c r="G6182" t="s">
        <v>762</v>
      </c>
    </row>
    <row r="6183" spans="1:7" x14ac:dyDescent="0.25">
      <c r="A6183" t="str">
        <f t="shared" si="409"/>
        <v>R344-1</v>
      </c>
      <c r="B6183" t="str">
        <f t="shared" si="410"/>
        <v>FMC_ADJ</v>
      </c>
      <c r="C6183" t="str">
        <f t="shared" si="411"/>
        <v>R344-FMC_ADJ</v>
      </c>
      <c r="D6183" t="str">
        <f t="shared" si="412"/>
        <v>R344-1</v>
      </c>
      <c r="E6183" t="s">
        <v>5081</v>
      </c>
      <c r="F6183">
        <v>1</v>
      </c>
      <c r="G6183" t="s">
        <v>998</v>
      </c>
    </row>
    <row r="6184" spans="1:7" x14ac:dyDescent="0.25">
      <c r="A6184" t="str">
        <f t="shared" si="409"/>
        <v>R344-2</v>
      </c>
      <c r="B6184" t="str">
        <f t="shared" si="410"/>
        <v>FMC_REFCK_M2C_P</v>
      </c>
      <c r="C6184" t="str">
        <f t="shared" si="411"/>
        <v>R344-FMC_REFCK_M2C_P</v>
      </c>
      <c r="D6184" t="str">
        <f t="shared" si="412"/>
        <v>R344-2</v>
      </c>
      <c r="E6184" t="s">
        <v>5081</v>
      </c>
      <c r="F6184">
        <v>2</v>
      </c>
      <c r="G6184" t="s">
        <v>1050</v>
      </c>
    </row>
    <row r="6185" spans="1:7" x14ac:dyDescent="0.25">
      <c r="A6185" t="str">
        <f t="shared" si="409"/>
        <v>R345-1</v>
      </c>
      <c r="B6185" t="str">
        <f t="shared" si="410"/>
        <v>GND</v>
      </c>
      <c r="C6185" t="str">
        <f t="shared" si="411"/>
        <v>R345-GND</v>
      </c>
      <c r="D6185" t="str">
        <f t="shared" si="412"/>
        <v>R345-1</v>
      </c>
      <c r="E6185" t="s">
        <v>5082</v>
      </c>
      <c r="F6185">
        <v>1</v>
      </c>
      <c r="G6185" t="s">
        <v>294</v>
      </c>
    </row>
    <row r="6186" spans="1:7" x14ac:dyDescent="0.25">
      <c r="A6186" t="str">
        <f t="shared" si="409"/>
        <v>R345-2</v>
      </c>
      <c r="B6186" t="str">
        <f t="shared" si="410"/>
        <v>FMC_REFCK_M2C_P</v>
      </c>
      <c r="C6186" t="str">
        <f t="shared" si="411"/>
        <v>R345-FMC_REFCK_M2C_P</v>
      </c>
      <c r="D6186" t="str">
        <f t="shared" si="412"/>
        <v>R345-2</v>
      </c>
      <c r="E6186" t="s">
        <v>5082</v>
      </c>
      <c r="F6186">
        <v>2</v>
      </c>
      <c r="G6186" t="s">
        <v>1050</v>
      </c>
    </row>
    <row r="6187" spans="1:7" x14ac:dyDescent="0.25">
      <c r="A6187" t="str">
        <f t="shared" si="409"/>
        <v>R346-1</v>
      </c>
      <c r="B6187" t="str">
        <f t="shared" si="410"/>
        <v>GND</v>
      </c>
      <c r="C6187" t="str">
        <f t="shared" si="411"/>
        <v>R346-GND</v>
      </c>
      <c r="D6187" t="str">
        <f t="shared" si="412"/>
        <v>R346-1</v>
      </c>
      <c r="E6187" t="s">
        <v>5083</v>
      </c>
      <c r="F6187">
        <v>1</v>
      </c>
      <c r="G6187" t="s">
        <v>294</v>
      </c>
    </row>
    <row r="6188" spans="1:7" x14ac:dyDescent="0.25">
      <c r="A6188" t="str">
        <f t="shared" si="409"/>
        <v>R346-2</v>
      </c>
      <c r="B6188" t="str">
        <f t="shared" si="410"/>
        <v>FMC_REFCK_M2C_N</v>
      </c>
      <c r="C6188" t="str">
        <f t="shared" si="411"/>
        <v>R346-FMC_REFCK_M2C_N</v>
      </c>
      <c r="D6188" t="str">
        <f t="shared" si="412"/>
        <v>R346-2</v>
      </c>
      <c r="E6188" t="s">
        <v>5083</v>
      </c>
      <c r="F6188">
        <v>2</v>
      </c>
      <c r="G6188" t="s">
        <v>1047</v>
      </c>
    </row>
    <row r="6189" spans="1:7" x14ac:dyDescent="0.25">
      <c r="A6189" t="str">
        <f t="shared" si="409"/>
        <v>R347-1</v>
      </c>
      <c r="B6189" t="str">
        <f t="shared" si="410"/>
        <v>FMC_REFCK_M2C_N</v>
      </c>
      <c r="C6189" t="str">
        <f t="shared" si="411"/>
        <v>R347-FMC_REFCK_M2C_N</v>
      </c>
      <c r="D6189" t="str">
        <f t="shared" si="412"/>
        <v>R347-1</v>
      </c>
      <c r="E6189" t="s">
        <v>5084</v>
      </c>
      <c r="F6189">
        <v>1</v>
      </c>
      <c r="G6189" t="s">
        <v>1047</v>
      </c>
    </row>
    <row r="6190" spans="1:7" x14ac:dyDescent="0.25">
      <c r="A6190" t="str">
        <f t="shared" si="409"/>
        <v>R347-2</v>
      </c>
      <c r="B6190" t="str">
        <f t="shared" si="410"/>
        <v>FMC_ADJ</v>
      </c>
      <c r="C6190" t="str">
        <f t="shared" si="411"/>
        <v>R347-FMC_ADJ</v>
      </c>
      <c r="D6190" t="str">
        <f t="shared" si="412"/>
        <v>R347-2</v>
      </c>
      <c r="E6190" t="s">
        <v>5084</v>
      </c>
      <c r="F6190">
        <v>2</v>
      </c>
      <c r="G6190" t="s">
        <v>998</v>
      </c>
    </row>
    <row r="6191" spans="1:7" x14ac:dyDescent="0.25">
      <c r="A6191" t="str">
        <f t="shared" si="409"/>
        <v>R348-1</v>
      </c>
      <c r="B6191" t="str">
        <f t="shared" si="410"/>
        <v>3.3V</v>
      </c>
      <c r="C6191" t="str">
        <f t="shared" si="411"/>
        <v>R348-3.3V</v>
      </c>
      <c r="D6191" t="str">
        <f t="shared" si="412"/>
        <v>R348-1</v>
      </c>
      <c r="E6191" t="s">
        <v>5085</v>
      </c>
      <c r="F6191">
        <v>1</v>
      </c>
      <c r="G6191" t="s">
        <v>358</v>
      </c>
    </row>
    <row r="6192" spans="1:7" x14ac:dyDescent="0.25">
      <c r="A6192" t="str">
        <f t="shared" si="409"/>
        <v>R348-2</v>
      </c>
      <c r="B6192" t="str">
        <f t="shared" si="410"/>
        <v>FMC_PRSNT</v>
      </c>
      <c r="C6192" t="str">
        <f t="shared" si="411"/>
        <v>R348-FMC_PRSNT</v>
      </c>
      <c r="D6192" t="str">
        <f t="shared" si="412"/>
        <v>R348-2</v>
      </c>
      <c r="E6192" t="s">
        <v>5085</v>
      </c>
      <c r="F6192">
        <v>2</v>
      </c>
      <c r="G6192" t="s">
        <v>1038</v>
      </c>
    </row>
    <row r="6193" spans="1:7" x14ac:dyDescent="0.25">
      <c r="A6193" t="str">
        <f t="shared" si="409"/>
        <v>R349-1</v>
      </c>
      <c r="B6193" t="str">
        <f t="shared" si="410"/>
        <v>MUX_I2C_INT</v>
      </c>
      <c r="C6193" t="str">
        <f t="shared" si="411"/>
        <v>R349-MUX_I2C_INT</v>
      </c>
      <c r="D6193" t="str">
        <f t="shared" si="412"/>
        <v>R349-1</v>
      </c>
      <c r="E6193" t="s">
        <v>5086</v>
      </c>
      <c r="F6193">
        <v>1</v>
      </c>
      <c r="G6193" t="s">
        <v>1605</v>
      </c>
    </row>
    <row r="6194" spans="1:7" x14ac:dyDescent="0.25">
      <c r="A6194" t="str">
        <f t="shared" si="409"/>
        <v>R349-2</v>
      </c>
      <c r="B6194" t="str">
        <f t="shared" si="410"/>
        <v>1.8V</v>
      </c>
      <c r="C6194" t="str">
        <f t="shared" si="411"/>
        <v>R349-1.8V</v>
      </c>
      <c r="D6194" t="str">
        <f t="shared" si="412"/>
        <v>R349-2</v>
      </c>
      <c r="E6194" t="s">
        <v>5086</v>
      </c>
      <c r="F6194">
        <v>2</v>
      </c>
      <c r="G6194" t="s">
        <v>317</v>
      </c>
    </row>
    <row r="6195" spans="1:7" x14ac:dyDescent="0.25">
      <c r="A6195" t="str">
        <f t="shared" si="409"/>
        <v>R350-1</v>
      </c>
      <c r="B6195" t="str">
        <f t="shared" si="410"/>
        <v>MUX_I2C_SDA</v>
      </c>
      <c r="C6195" t="str">
        <f t="shared" si="411"/>
        <v>R350-MUX_I2C_SDA</v>
      </c>
      <c r="D6195" t="str">
        <f t="shared" si="412"/>
        <v>R350-1</v>
      </c>
      <c r="E6195" t="s">
        <v>5087</v>
      </c>
      <c r="F6195">
        <v>1</v>
      </c>
      <c r="G6195" t="s">
        <v>1609</v>
      </c>
    </row>
    <row r="6196" spans="1:7" x14ac:dyDescent="0.25">
      <c r="A6196" t="str">
        <f t="shared" si="409"/>
        <v>R350-2</v>
      </c>
      <c r="B6196" t="str">
        <f t="shared" si="410"/>
        <v>1.8V</v>
      </c>
      <c r="C6196" t="str">
        <f t="shared" si="411"/>
        <v>R350-1.8V</v>
      </c>
      <c r="D6196" t="str">
        <f t="shared" si="412"/>
        <v>R350-2</v>
      </c>
      <c r="E6196" t="s">
        <v>5087</v>
      </c>
      <c r="F6196">
        <v>2</v>
      </c>
      <c r="G6196" t="s">
        <v>317</v>
      </c>
    </row>
    <row r="6197" spans="1:7" x14ac:dyDescent="0.25">
      <c r="A6197" t="str">
        <f t="shared" si="409"/>
        <v>R351-1</v>
      </c>
      <c r="B6197" t="str">
        <f t="shared" si="410"/>
        <v>MUX_I2C_SCL</v>
      </c>
      <c r="C6197" t="str">
        <f t="shared" si="411"/>
        <v>R351-MUX_I2C_SCL</v>
      </c>
      <c r="D6197" t="str">
        <f t="shared" si="412"/>
        <v>R351-1</v>
      </c>
      <c r="E6197" t="s">
        <v>5088</v>
      </c>
      <c r="F6197">
        <v>1</v>
      </c>
      <c r="G6197" t="s">
        <v>1607</v>
      </c>
    </row>
    <row r="6198" spans="1:7" x14ac:dyDescent="0.25">
      <c r="A6198" t="str">
        <f t="shared" si="409"/>
        <v>R351-2</v>
      </c>
      <c r="B6198" t="str">
        <f t="shared" si="410"/>
        <v>1.8V</v>
      </c>
      <c r="C6198" t="str">
        <f t="shared" si="411"/>
        <v>R351-1.8V</v>
      </c>
      <c r="D6198" t="str">
        <f t="shared" si="412"/>
        <v>R351-2</v>
      </c>
      <c r="E6198" t="s">
        <v>5088</v>
      </c>
      <c r="F6198">
        <v>2</v>
      </c>
      <c r="G6198" t="s">
        <v>317</v>
      </c>
    </row>
    <row r="6199" spans="1:7" x14ac:dyDescent="0.25">
      <c r="A6199" t="str">
        <f t="shared" si="409"/>
        <v>R352-1</v>
      </c>
      <c r="B6199" t="str">
        <f t="shared" si="410"/>
        <v>3.3V</v>
      </c>
      <c r="C6199" t="str">
        <f t="shared" si="411"/>
        <v>R352-3.3V</v>
      </c>
      <c r="D6199" t="str">
        <f t="shared" si="412"/>
        <v>R352-1</v>
      </c>
      <c r="E6199" t="s">
        <v>5089</v>
      </c>
      <c r="F6199">
        <v>1</v>
      </c>
      <c r="G6199" t="s">
        <v>358</v>
      </c>
    </row>
    <row r="6200" spans="1:7" x14ac:dyDescent="0.25">
      <c r="A6200" t="str">
        <f t="shared" si="409"/>
        <v>R352-2</v>
      </c>
      <c r="B6200" t="str">
        <f t="shared" si="410"/>
        <v>FMC_I2C_SCL</v>
      </c>
      <c r="C6200" t="str">
        <f t="shared" si="411"/>
        <v>R352-FMC_I2C_SCL</v>
      </c>
      <c r="D6200" t="str">
        <f t="shared" si="412"/>
        <v>R352-2</v>
      </c>
      <c r="E6200" t="s">
        <v>5089</v>
      </c>
      <c r="F6200">
        <v>2</v>
      </c>
      <c r="G6200" t="s">
        <v>1024</v>
      </c>
    </row>
    <row r="6201" spans="1:7" x14ac:dyDescent="0.25">
      <c r="A6201" t="str">
        <f t="shared" si="409"/>
        <v>R353-1</v>
      </c>
      <c r="B6201" t="str">
        <f t="shared" si="410"/>
        <v>3.3V</v>
      </c>
      <c r="C6201" t="str">
        <f t="shared" si="411"/>
        <v>R353-3.3V</v>
      </c>
      <c r="D6201" t="str">
        <f t="shared" si="412"/>
        <v>R353-1</v>
      </c>
      <c r="E6201" t="s">
        <v>5090</v>
      </c>
      <c r="F6201">
        <v>1</v>
      </c>
      <c r="G6201" t="s">
        <v>358</v>
      </c>
    </row>
    <row r="6202" spans="1:7" x14ac:dyDescent="0.25">
      <c r="A6202" t="str">
        <f t="shared" si="409"/>
        <v>R353-2</v>
      </c>
      <c r="B6202" t="str">
        <f t="shared" si="410"/>
        <v>FMC_I2C_SDA</v>
      </c>
      <c r="C6202" t="str">
        <f t="shared" si="411"/>
        <v>R353-FMC_I2C_SDA</v>
      </c>
      <c r="D6202" t="str">
        <f t="shared" si="412"/>
        <v>R353-2</v>
      </c>
      <c r="E6202" t="s">
        <v>5090</v>
      </c>
      <c r="F6202">
        <v>2</v>
      </c>
      <c r="G6202" t="s">
        <v>1027</v>
      </c>
    </row>
    <row r="6203" spans="1:7" x14ac:dyDescent="0.25">
      <c r="A6203" t="str">
        <f t="shared" si="409"/>
        <v>R354-1</v>
      </c>
      <c r="B6203" t="str">
        <f t="shared" si="410"/>
        <v>3.3V</v>
      </c>
      <c r="C6203" t="str">
        <f t="shared" si="411"/>
        <v>R354-3.3V</v>
      </c>
      <c r="D6203" t="str">
        <f t="shared" si="412"/>
        <v>R354-1</v>
      </c>
      <c r="E6203" t="s">
        <v>5091</v>
      </c>
      <c r="F6203">
        <v>1</v>
      </c>
      <c r="G6203" t="s">
        <v>358</v>
      </c>
    </row>
    <row r="6204" spans="1:7" x14ac:dyDescent="0.25">
      <c r="A6204" t="str">
        <f t="shared" si="409"/>
        <v>R354-2</v>
      </c>
      <c r="B6204" t="str">
        <f t="shared" si="410"/>
        <v>NetR354_2</v>
      </c>
      <c r="C6204" t="str">
        <f t="shared" si="411"/>
        <v>R354-NetR354_2</v>
      </c>
      <c r="D6204" t="str">
        <f t="shared" si="412"/>
        <v>R354-2</v>
      </c>
      <c r="E6204" t="s">
        <v>5091</v>
      </c>
      <c r="F6204">
        <v>2</v>
      </c>
      <c r="G6204" t="s">
        <v>1864</v>
      </c>
    </row>
    <row r="6205" spans="1:7" x14ac:dyDescent="0.25">
      <c r="A6205" t="str">
        <f t="shared" si="409"/>
        <v>R355-1</v>
      </c>
      <c r="B6205" t="str">
        <f t="shared" si="410"/>
        <v>3.3V</v>
      </c>
      <c r="C6205" t="str">
        <f t="shared" si="411"/>
        <v>R355-3.3V</v>
      </c>
      <c r="D6205" t="str">
        <f t="shared" si="412"/>
        <v>R355-1</v>
      </c>
      <c r="E6205" t="s">
        <v>5092</v>
      </c>
      <c r="F6205">
        <v>1</v>
      </c>
      <c r="G6205" t="s">
        <v>358</v>
      </c>
    </row>
    <row r="6206" spans="1:7" x14ac:dyDescent="0.25">
      <c r="A6206" t="str">
        <f t="shared" si="409"/>
        <v>R355-2</v>
      </c>
      <c r="B6206" t="str">
        <f t="shared" si="410"/>
        <v>HDMI_I2C_SCL</v>
      </c>
      <c r="C6206" t="str">
        <f t="shared" si="411"/>
        <v>R355-HDMI_I2C_SCL</v>
      </c>
      <c r="D6206" t="str">
        <f t="shared" si="412"/>
        <v>R355-2</v>
      </c>
      <c r="E6206" t="s">
        <v>5092</v>
      </c>
      <c r="F6206">
        <v>2</v>
      </c>
      <c r="G6206" t="s">
        <v>1196</v>
      </c>
    </row>
    <row r="6207" spans="1:7" x14ac:dyDescent="0.25">
      <c r="A6207" t="str">
        <f t="shared" si="409"/>
        <v>R356-1</v>
      </c>
      <c r="B6207" t="str">
        <f t="shared" si="410"/>
        <v>3.3V</v>
      </c>
      <c r="C6207" t="str">
        <f t="shared" si="411"/>
        <v>R356-3.3V</v>
      </c>
      <c r="D6207" t="str">
        <f t="shared" si="412"/>
        <v>R356-1</v>
      </c>
      <c r="E6207" t="s">
        <v>5093</v>
      </c>
      <c r="F6207">
        <v>1</v>
      </c>
      <c r="G6207" t="s">
        <v>358</v>
      </c>
    </row>
    <row r="6208" spans="1:7" x14ac:dyDescent="0.25">
      <c r="A6208" t="str">
        <f t="shared" si="409"/>
        <v>R356-2</v>
      </c>
      <c r="B6208" t="str">
        <f t="shared" si="410"/>
        <v>HDMI_I2C_SDA</v>
      </c>
      <c r="C6208" t="str">
        <f t="shared" si="411"/>
        <v>R356-HDMI_I2C_SDA</v>
      </c>
      <c r="D6208" t="str">
        <f t="shared" si="412"/>
        <v>R356-2</v>
      </c>
      <c r="E6208" t="s">
        <v>5093</v>
      </c>
      <c r="F6208">
        <v>2</v>
      </c>
      <c r="G6208" t="s">
        <v>1199</v>
      </c>
    </row>
    <row r="6209" spans="1:7" x14ac:dyDescent="0.25">
      <c r="A6209" t="str">
        <f t="shared" si="409"/>
        <v>R357-1</v>
      </c>
      <c r="B6209" t="str">
        <f t="shared" si="410"/>
        <v>3.3V</v>
      </c>
      <c r="C6209" t="str">
        <f t="shared" si="411"/>
        <v>R357-3.3V</v>
      </c>
      <c r="D6209" t="str">
        <f t="shared" si="412"/>
        <v>R357-1</v>
      </c>
      <c r="E6209" t="s">
        <v>5094</v>
      </c>
      <c r="F6209">
        <v>1</v>
      </c>
      <c r="G6209" t="s">
        <v>358</v>
      </c>
    </row>
    <row r="6210" spans="1:7" x14ac:dyDescent="0.25">
      <c r="A6210" t="str">
        <f t="shared" si="409"/>
        <v>R357-2</v>
      </c>
      <c r="B6210" t="str">
        <f t="shared" si="410"/>
        <v>NetR357_2</v>
      </c>
      <c r="C6210" t="str">
        <f t="shared" si="411"/>
        <v>R357-NetR357_2</v>
      </c>
      <c r="D6210" t="str">
        <f t="shared" si="412"/>
        <v>R357-2</v>
      </c>
      <c r="E6210" t="s">
        <v>5094</v>
      </c>
      <c r="F6210">
        <v>2</v>
      </c>
      <c r="G6210" t="s">
        <v>1865</v>
      </c>
    </row>
    <row r="6211" spans="1:7" x14ac:dyDescent="0.25">
      <c r="A6211" t="str">
        <f t="shared" si="409"/>
        <v>R358-1</v>
      </c>
      <c r="B6211" t="str">
        <f t="shared" si="410"/>
        <v>3.3V</v>
      </c>
      <c r="C6211" t="str">
        <f t="shared" si="411"/>
        <v>R358-3.3V</v>
      </c>
      <c r="D6211" t="str">
        <f t="shared" si="412"/>
        <v>R358-1</v>
      </c>
      <c r="E6211" t="s">
        <v>5095</v>
      </c>
      <c r="F6211">
        <v>1</v>
      </c>
      <c r="G6211" t="s">
        <v>358</v>
      </c>
    </row>
    <row r="6212" spans="1:7" x14ac:dyDescent="0.25">
      <c r="A6212" t="str">
        <f t="shared" si="409"/>
        <v>R358-2</v>
      </c>
      <c r="B6212" t="str">
        <f t="shared" si="410"/>
        <v>NetR358_2</v>
      </c>
      <c r="C6212" t="str">
        <f t="shared" si="411"/>
        <v>R358-NetR358_2</v>
      </c>
      <c r="D6212" t="str">
        <f t="shared" si="412"/>
        <v>R358-2</v>
      </c>
      <c r="E6212" t="s">
        <v>5095</v>
      </c>
      <c r="F6212">
        <v>2</v>
      </c>
      <c r="G6212" t="s">
        <v>1866</v>
      </c>
    </row>
    <row r="6213" spans="1:7" x14ac:dyDescent="0.25">
      <c r="A6213" t="str">
        <f t="shared" si="409"/>
        <v>R359-1</v>
      </c>
      <c r="B6213" t="str">
        <f t="shared" si="410"/>
        <v>3.3V</v>
      </c>
      <c r="C6213" t="str">
        <f t="shared" si="411"/>
        <v>R359-3.3V</v>
      </c>
      <c r="D6213" t="str">
        <f t="shared" si="412"/>
        <v>R359-1</v>
      </c>
      <c r="E6213" t="s">
        <v>5096</v>
      </c>
      <c r="F6213">
        <v>1</v>
      </c>
      <c r="G6213" t="s">
        <v>358</v>
      </c>
    </row>
    <row r="6214" spans="1:7" x14ac:dyDescent="0.25">
      <c r="A6214" t="str">
        <f t="shared" ref="A6214:A6277" si="413">$E6214&amp;"-"&amp;$F6214</f>
        <v>R359-2</v>
      </c>
      <c r="B6214" t="str">
        <f t="shared" ref="B6214:B6277" si="414">IF(OR(E6214=$A$2,E6214=$B$2,E6214=$C$2,E6214=$D$2),"--",G6214)</f>
        <v>NetR359_2</v>
      </c>
      <c r="C6214" t="str">
        <f t="shared" ref="C6214:C6277" si="415">$E6214&amp;"-"&amp;$G6214</f>
        <v>R359-NetR359_2</v>
      </c>
      <c r="D6214" t="str">
        <f t="shared" ref="D6214:D6277" si="416">A6214</f>
        <v>R359-2</v>
      </c>
      <c r="E6214" t="s">
        <v>5096</v>
      </c>
      <c r="F6214">
        <v>2</v>
      </c>
      <c r="G6214" t="s">
        <v>1867</v>
      </c>
    </row>
    <row r="6215" spans="1:7" x14ac:dyDescent="0.25">
      <c r="A6215" t="str">
        <f t="shared" si="413"/>
        <v>R360-1</v>
      </c>
      <c r="B6215" t="str">
        <f t="shared" si="414"/>
        <v>SD_RDAT1</v>
      </c>
      <c r="C6215" t="str">
        <f t="shared" si="415"/>
        <v>R360-SD_RDAT1</v>
      </c>
      <c r="D6215" t="str">
        <f t="shared" si="416"/>
        <v>R360-1</v>
      </c>
      <c r="E6215" t="s">
        <v>5097</v>
      </c>
      <c r="F6215">
        <v>1</v>
      </c>
      <c r="G6215" t="s">
        <v>2027</v>
      </c>
    </row>
    <row r="6216" spans="1:7" x14ac:dyDescent="0.25">
      <c r="A6216" t="str">
        <f t="shared" si="413"/>
        <v>R360-2</v>
      </c>
      <c r="B6216" t="str">
        <f t="shared" si="414"/>
        <v>SD_DAT1</v>
      </c>
      <c r="C6216" t="str">
        <f t="shared" si="415"/>
        <v>R360-SD_DAT1</v>
      </c>
      <c r="D6216" t="str">
        <f t="shared" si="416"/>
        <v>R360-2</v>
      </c>
      <c r="E6216" t="s">
        <v>5097</v>
      </c>
      <c r="F6216">
        <v>2</v>
      </c>
      <c r="G6216" t="s">
        <v>2021</v>
      </c>
    </row>
    <row r="6217" spans="1:7" x14ac:dyDescent="0.25">
      <c r="A6217" t="str">
        <f t="shared" si="413"/>
        <v>R361-1</v>
      </c>
      <c r="B6217" t="str">
        <f t="shared" si="414"/>
        <v>SD_RCLK</v>
      </c>
      <c r="C6217" t="str">
        <f t="shared" si="415"/>
        <v>R361-SD_RCLK</v>
      </c>
      <c r="D6217" t="str">
        <f t="shared" si="416"/>
        <v>R361-1</v>
      </c>
      <c r="E6217" t="s">
        <v>5098</v>
      </c>
      <c r="F6217">
        <v>1</v>
      </c>
      <c r="G6217" t="s">
        <v>2024</v>
      </c>
    </row>
    <row r="6218" spans="1:7" x14ac:dyDescent="0.25">
      <c r="A6218" t="str">
        <f t="shared" si="413"/>
        <v>R361-2</v>
      </c>
      <c r="B6218" t="str">
        <f t="shared" si="414"/>
        <v>SD_CLK</v>
      </c>
      <c r="C6218" t="str">
        <f t="shared" si="415"/>
        <v>R361-SD_CLK</v>
      </c>
      <c r="D6218" t="str">
        <f t="shared" si="416"/>
        <v>R361-2</v>
      </c>
      <c r="E6218" t="s">
        <v>5098</v>
      </c>
      <c r="F6218">
        <v>2</v>
      </c>
      <c r="G6218" t="s">
        <v>2018</v>
      </c>
    </row>
    <row r="6219" spans="1:7" x14ac:dyDescent="0.25">
      <c r="A6219" t="str">
        <f t="shared" si="413"/>
        <v>R362-1</v>
      </c>
      <c r="B6219" t="str">
        <f t="shared" si="414"/>
        <v>SD_RDAT2</v>
      </c>
      <c r="C6219" t="str">
        <f t="shared" si="415"/>
        <v>R362-SD_RDAT2</v>
      </c>
      <c r="D6219" t="str">
        <f t="shared" si="416"/>
        <v>R362-1</v>
      </c>
      <c r="E6219" t="s">
        <v>5099</v>
      </c>
      <c r="F6219">
        <v>1</v>
      </c>
      <c r="G6219" t="s">
        <v>2028</v>
      </c>
    </row>
    <row r="6220" spans="1:7" x14ac:dyDescent="0.25">
      <c r="A6220" t="str">
        <f t="shared" si="413"/>
        <v>R362-2</v>
      </c>
      <c r="B6220" t="str">
        <f t="shared" si="414"/>
        <v>SD_DAT2</v>
      </c>
      <c r="C6220" t="str">
        <f t="shared" si="415"/>
        <v>R362-SD_DAT2</v>
      </c>
      <c r="D6220" t="str">
        <f t="shared" si="416"/>
        <v>R362-2</v>
      </c>
      <c r="E6220" t="s">
        <v>5099</v>
      </c>
      <c r="F6220">
        <v>2</v>
      </c>
      <c r="G6220" t="s">
        <v>2022</v>
      </c>
    </row>
    <row r="6221" spans="1:7" x14ac:dyDescent="0.25">
      <c r="A6221" t="str">
        <f t="shared" si="413"/>
        <v>R363-1</v>
      </c>
      <c r="B6221" t="str">
        <f t="shared" si="414"/>
        <v>SD_RDAT3</v>
      </c>
      <c r="C6221" t="str">
        <f t="shared" si="415"/>
        <v>R363-SD_RDAT3</v>
      </c>
      <c r="D6221" t="str">
        <f t="shared" si="416"/>
        <v>R363-1</v>
      </c>
      <c r="E6221" t="s">
        <v>5100</v>
      </c>
      <c r="F6221">
        <v>1</v>
      </c>
      <c r="G6221" t="s">
        <v>2029</v>
      </c>
    </row>
    <row r="6222" spans="1:7" x14ac:dyDescent="0.25">
      <c r="A6222" t="str">
        <f t="shared" si="413"/>
        <v>R363-2</v>
      </c>
      <c r="B6222" t="str">
        <f t="shared" si="414"/>
        <v>SD_DAT3</v>
      </c>
      <c r="C6222" t="str">
        <f t="shared" si="415"/>
        <v>R363-SD_DAT3</v>
      </c>
      <c r="D6222" t="str">
        <f t="shared" si="416"/>
        <v>R363-2</v>
      </c>
      <c r="E6222" t="s">
        <v>5100</v>
      </c>
      <c r="F6222">
        <v>2</v>
      </c>
      <c r="G6222" t="s">
        <v>2023</v>
      </c>
    </row>
    <row r="6223" spans="1:7" x14ac:dyDescent="0.25">
      <c r="A6223" t="str">
        <f t="shared" si="413"/>
        <v>R364-1</v>
      </c>
      <c r="B6223" t="str">
        <f t="shared" si="414"/>
        <v>SD_RCMD</v>
      </c>
      <c r="C6223" t="str">
        <f t="shared" si="415"/>
        <v>R364-SD_RCMD</v>
      </c>
      <c r="D6223" t="str">
        <f t="shared" si="416"/>
        <v>R364-1</v>
      </c>
      <c r="E6223" t="s">
        <v>5101</v>
      </c>
      <c r="F6223">
        <v>1</v>
      </c>
      <c r="G6223" t="s">
        <v>2025</v>
      </c>
    </row>
    <row r="6224" spans="1:7" x14ac:dyDescent="0.25">
      <c r="A6224" t="str">
        <f t="shared" si="413"/>
        <v>R364-2</v>
      </c>
      <c r="B6224" t="str">
        <f t="shared" si="414"/>
        <v>SD_CMD</v>
      </c>
      <c r="C6224" t="str">
        <f t="shared" si="415"/>
        <v>R364-SD_CMD</v>
      </c>
      <c r="D6224" t="str">
        <f t="shared" si="416"/>
        <v>R364-2</v>
      </c>
      <c r="E6224" t="s">
        <v>5101</v>
      </c>
      <c r="F6224">
        <v>2</v>
      </c>
      <c r="G6224" t="s">
        <v>2019</v>
      </c>
    </row>
    <row r="6225" spans="1:7" x14ac:dyDescent="0.25">
      <c r="A6225" t="str">
        <f t="shared" si="413"/>
        <v>R365-1</v>
      </c>
      <c r="B6225" t="str">
        <f t="shared" si="414"/>
        <v>FMC_ADJ</v>
      </c>
      <c r="C6225" t="str">
        <f t="shared" si="415"/>
        <v>R365-FMC_ADJ</v>
      </c>
      <c r="D6225" t="str">
        <f t="shared" si="416"/>
        <v>R365-1</v>
      </c>
      <c r="E6225" t="s">
        <v>5102</v>
      </c>
      <c r="F6225">
        <v>1</v>
      </c>
      <c r="G6225" t="s">
        <v>998</v>
      </c>
    </row>
    <row r="6226" spans="1:7" x14ac:dyDescent="0.25">
      <c r="A6226" t="str">
        <f t="shared" si="413"/>
        <v>R365-2</v>
      </c>
      <c r="B6226" t="str">
        <f t="shared" si="414"/>
        <v>FMC_SYNC_M2C_P</v>
      </c>
      <c r="C6226" t="str">
        <f t="shared" si="415"/>
        <v>R365-FMC_SYNC_M2C_P</v>
      </c>
      <c r="D6226" t="str">
        <f t="shared" si="416"/>
        <v>R365-2</v>
      </c>
      <c r="E6226" t="s">
        <v>5102</v>
      </c>
      <c r="F6226">
        <v>2</v>
      </c>
      <c r="G6226" t="s">
        <v>1070</v>
      </c>
    </row>
    <row r="6227" spans="1:7" x14ac:dyDescent="0.25">
      <c r="A6227" t="str">
        <f t="shared" si="413"/>
        <v>R366-1</v>
      </c>
      <c r="B6227" t="str">
        <f t="shared" si="414"/>
        <v>GND</v>
      </c>
      <c r="C6227" t="str">
        <f t="shared" si="415"/>
        <v>R366-GND</v>
      </c>
      <c r="D6227" t="str">
        <f t="shared" si="416"/>
        <v>R366-1</v>
      </c>
      <c r="E6227" t="s">
        <v>5103</v>
      </c>
      <c r="F6227">
        <v>1</v>
      </c>
      <c r="G6227" t="s">
        <v>294</v>
      </c>
    </row>
    <row r="6228" spans="1:7" x14ac:dyDescent="0.25">
      <c r="A6228" t="str">
        <f t="shared" si="413"/>
        <v>R366-2</v>
      </c>
      <c r="B6228" t="str">
        <f t="shared" si="414"/>
        <v>FMC_SYNC_M2C_P</v>
      </c>
      <c r="C6228" t="str">
        <f t="shared" si="415"/>
        <v>R366-FMC_SYNC_M2C_P</v>
      </c>
      <c r="D6228" t="str">
        <f t="shared" si="416"/>
        <v>R366-2</v>
      </c>
      <c r="E6228" t="s">
        <v>5103</v>
      </c>
      <c r="F6228">
        <v>2</v>
      </c>
      <c r="G6228" t="s">
        <v>1070</v>
      </c>
    </row>
    <row r="6229" spans="1:7" x14ac:dyDescent="0.25">
      <c r="A6229" t="str">
        <f t="shared" si="413"/>
        <v>R367-1</v>
      </c>
      <c r="B6229" t="str">
        <f t="shared" si="414"/>
        <v>FMC_SYNC_M2C_P</v>
      </c>
      <c r="C6229" t="str">
        <f t="shared" si="415"/>
        <v>R367-FMC_SYNC_M2C_P</v>
      </c>
      <c r="D6229" t="str">
        <f t="shared" si="416"/>
        <v>R367-1</v>
      </c>
      <c r="E6229" t="s">
        <v>5104</v>
      </c>
      <c r="F6229">
        <v>1</v>
      </c>
      <c r="G6229" t="s">
        <v>1070</v>
      </c>
    </row>
    <row r="6230" spans="1:7" x14ac:dyDescent="0.25">
      <c r="A6230" t="str">
        <f t="shared" si="413"/>
        <v>R367-2</v>
      </c>
      <c r="B6230" t="str">
        <f t="shared" si="414"/>
        <v>FMC_SYNC_M2C_N</v>
      </c>
      <c r="C6230" t="str">
        <f t="shared" si="415"/>
        <v>R367-FMC_SYNC_M2C_N</v>
      </c>
      <c r="D6230" t="str">
        <f t="shared" si="416"/>
        <v>R367-2</v>
      </c>
      <c r="E6230" t="s">
        <v>5104</v>
      </c>
      <c r="F6230">
        <v>2</v>
      </c>
      <c r="G6230" t="s">
        <v>1067</v>
      </c>
    </row>
    <row r="6231" spans="1:7" x14ac:dyDescent="0.25">
      <c r="A6231" t="str">
        <f t="shared" si="413"/>
        <v>R368-1</v>
      </c>
      <c r="B6231" t="str">
        <f t="shared" si="414"/>
        <v>GND</v>
      </c>
      <c r="C6231" t="str">
        <f t="shared" si="415"/>
        <v>R368-GND</v>
      </c>
      <c r="D6231" t="str">
        <f t="shared" si="416"/>
        <v>R368-1</v>
      </c>
      <c r="E6231" t="s">
        <v>5105</v>
      </c>
      <c r="F6231">
        <v>1</v>
      </c>
      <c r="G6231" t="s">
        <v>294</v>
      </c>
    </row>
    <row r="6232" spans="1:7" x14ac:dyDescent="0.25">
      <c r="A6232" t="str">
        <f t="shared" si="413"/>
        <v>R368-2</v>
      </c>
      <c r="B6232" t="str">
        <f t="shared" si="414"/>
        <v>FMC_SYNC_M2C_N</v>
      </c>
      <c r="C6232" t="str">
        <f t="shared" si="415"/>
        <v>R368-FMC_SYNC_M2C_N</v>
      </c>
      <c r="D6232" t="str">
        <f t="shared" si="416"/>
        <v>R368-2</v>
      </c>
      <c r="E6232" t="s">
        <v>5105</v>
      </c>
      <c r="F6232">
        <v>2</v>
      </c>
      <c r="G6232" t="s">
        <v>1067</v>
      </c>
    </row>
    <row r="6233" spans="1:7" x14ac:dyDescent="0.25">
      <c r="A6233" t="str">
        <f t="shared" si="413"/>
        <v>R369-1</v>
      </c>
      <c r="B6233" t="str">
        <f t="shared" si="414"/>
        <v>FMC_SYNC_M2C_N</v>
      </c>
      <c r="C6233" t="str">
        <f t="shared" si="415"/>
        <v>R369-FMC_SYNC_M2C_N</v>
      </c>
      <c r="D6233" t="str">
        <f t="shared" si="416"/>
        <v>R369-1</v>
      </c>
      <c r="E6233" t="s">
        <v>5106</v>
      </c>
      <c r="F6233">
        <v>1</v>
      </c>
      <c r="G6233" t="s">
        <v>1067</v>
      </c>
    </row>
    <row r="6234" spans="1:7" x14ac:dyDescent="0.25">
      <c r="A6234" t="str">
        <f t="shared" si="413"/>
        <v>R369-2</v>
      </c>
      <c r="B6234" t="str">
        <f t="shared" si="414"/>
        <v>FMC_ADJ</v>
      </c>
      <c r="C6234" t="str">
        <f t="shared" si="415"/>
        <v>R369-FMC_ADJ</v>
      </c>
      <c r="D6234" t="str">
        <f t="shared" si="416"/>
        <v>R369-2</v>
      </c>
      <c r="E6234" t="s">
        <v>5106</v>
      </c>
      <c r="F6234">
        <v>2</v>
      </c>
      <c r="G6234" t="s">
        <v>998</v>
      </c>
    </row>
    <row r="6235" spans="1:7" x14ac:dyDescent="0.25">
      <c r="A6235" t="str">
        <f t="shared" si="413"/>
        <v>R370-1</v>
      </c>
      <c r="B6235" t="str">
        <f t="shared" si="414"/>
        <v>REFCLK_3B0_P</v>
      </c>
      <c r="C6235" t="str">
        <f t="shared" si="415"/>
        <v>R370-REFCLK_3B0_P</v>
      </c>
      <c r="D6235" t="str">
        <f t="shared" si="416"/>
        <v>R370-1</v>
      </c>
      <c r="E6235" t="s">
        <v>5107</v>
      </c>
      <c r="F6235">
        <v>1</v>
      </c>
      <c r="G6235" t="s">
        <v>2011</v>
      </c>
    </row>
    <row r="6236" spans="1:7" x14ac:dyDescent="0.25">
      <c r="A6236" t="str">
        <f t="shared" si="413"/>
        <v>R370-2</v>
      </c>
      <c r="B6236" t="str">
        <f t="shared" si="414"/>
        <v>GND</v>
      </c>
      <c r="C6236" t="str">
        <f t="shared" si="415"/>
        <v>R370-GND</v>
      </c>
      <c r="D6236" t="str">
        <f t="shared" si="416"/>
        <v>R370-2</v>
      </c>
      <c r="E6236" t="s">
        <v>5107</v>
      </c>
      <c r="F6236">
        <v>2</v>
      </c>
      <c r="G6236" t="s">
        <v>294</v>
      </c>
    </row>
    <row r="6237" spans="1:7" x14ac:dyDescent="0.25">
      <c r="A6237" t="str">
        <f t="shared" si="413"/>
        <v>R371-1</v>
      </c>
      <c r="B6237" t="str">
        <f t="shared" si="414"/>
        <v>VIO_CRUVI</v>
      </c>
      <c r="C6237" t="str">
        <f t="shared" si="415"/>
        <v>R371-VIO_CRUVI</v>
      </c>
      <c r="D6237" t="str">
        <f t="shared" si="416"/>
        <v>R371-1</v>
      </c>
      <c r="E6237" t="s">
        <v>5108</v>
      </c>
      <c r="F6237">
        <v>1</v>
      </c>
      <c r="G6237" t="s">
        <v>1877</v>
      </c>
    </row>
    <row r="6238" spans="1:7" x14ac:dyDescent="0.25">
      <c r="A6238" t="str">
        <f t="shared" si="413"/>
        <v>R371-2</v>
      </c>
      <c r="B6238" t="str">
        <f t="shared" si="414"/>
        <v>REFCLK_3B0_P</v>
      </c>
      <c r="C6238" t="str">
        <f t="shared" si="415"/>
        <v>R371-REFCLK_3B0_P</v>
      </c>
      <c r="D6238" t="str">
        <f t="shared" si="416"/>
        <v>R371-2</v>
      </c>
      <c r="E6238" t="s">
        <v>5108</v>
      </c>
      <c r="F6238">
        <v>2</v>
      </c>
      <c r="G6238" t="s">
        <v>2011</v>
      </c>
    </row>
    <row r="6239" spans="1:7" x14ac:dyDescent="0.25">
      <c r="A6239" t="str">
        <f t="shared" si="413"/>
        <v>R372-1</v>
      </c>
      <c r="B6239" t="str">
        <f t="shared" si="414"/>
        <v>REFCLK_3B0_P</v>
      </c>
      <c r="C6239" t="str">
        <f t="shared" si="415"/>
        <v>R372-REFCLK_3B0_P</v>
      </c>
      <c r="D6239" t="str">
        <f t="shared" si="416"/>
        <v>R372-1</v>
      </c>
      <c r="E6239" t="s">
        <v>5109</v>
      </c>
      <c r="F6239">
        <v>1</v>
      </c>
      <c r="G6239" t="s">
        <v>2011</v>
      </c>
    </row>
    <row r="6240" spans="1:7" x14ac:dyDescent="0.25">
      <c r="A6240" t="str">
        <f t="shared" si="413"/>
        <v>R372-2</v>
      </c>
      <c r="B6240" t="str">
        <f t="shared" si="414"/>
        <v>REFCLK_3B0_N</v>
      </c>
      <c r="C6240" t="str">
        <f t="shared" si="415"/>
        <v>R372-REFCLK_3B0_N</v>
      </c>
      <c r="D6240" t="str">
        <f t="shared" si="416"/>
        <v>R372-2</v>
      </c>
      <c r="E6240" t="s">
        <v>5109</v>
      </c>
      <c r="F6240">
        <v>2</v>
      </c>
      <c r="G6240" t="s">
        <v>2010</v>
      </c>
    </row>
    <row r="6241" spans="1:7" x14ac:dyDescent="0.25">
      <c r="A6241" t="str">
        <f t="shared" si="413"/>
        <v>R373-1</v>
      </c>
      <c r="B6241" t="str">
        <f t="shared" si="414"/>
        <v>REFCLK_3B0_N</v>
      </c>
      <c r="C6241" t="str">
        <f t="shared" si="415"/>
        <v>R373-REFCLK_3B0_N</v>
      </c>
      <c r="D6241" t="str">
        <f t="shared" si="416"/>
        <v>R373-1</v>
      </c>
      <c r="E6241" t="s">
        <v>5110</v>
      </c>
      <c r="F6241">
        <v>1</v>
      </c>
      <c r="G6241" t="s">
        <v>2010</v>
      </c>
    </row>
    <row r="6242" spans="1:7" x14ac:dyDescent="0.25">
      <c r="A6242" t="str">
        <f t="shared" si="413"/>
        <v>R373-2</v>
      </c>
      <c r="B6242" t="str">
        <f t="shared" si="414"/>
        <v>GND</v>
      </c>
      <c r="C6242" t="str">
        <f t="shared" si="415"/>
        <v>R373-GND</v>
      </c>
      <c r="D6242" t="str">
        <f t="shared" si="416"/>
        <v>R373-2</v>
      </c>
      <c r="E6242" t="s">
        <v>5110</v>
      </c>
      <c r="F6242">
        <v>2</v>
      </c>
      <c r="G6242" t="s">
        <v>294</v>
      </c>
    </row>
    <row r="6243" spans="1:7" x14ac:dyDescent="0.25">
      <c r="A6243" t="str">
        <f t="shared" si="413"/>
        <v>R374-1</v>
      </c>
      <c r="B6243" t="str">
        <f t="shared" si="414"/>
        <v>REFCLK_3B0_N</v>
      </c>
      <c r="C6243" t="str">
        <f t="shared" si="415"/>
        <v>R374-REFCLK_3B0_N</v>
      </c>
      <c r="D6243" t="str">
        <f t="shared" si="416"/>
        <v>R374-1</v>
      </c>
      <c r="E6243" t="s">
        <v>5111</v>
      </c>
      <c r="F6243">
        <v>1</v>
      </c>
      <c r="G6243" t="s">
        <v>2010</v>
      </c>
    </row>
    <row r="6244" spans="1:7" x14ac:dyDescent="0.25">
      <c r="A6244" t="str">
        <f t="shared" si="413"/>
        <v>R374-2</v>
      </c>
      <c r="B6244" t="str">
        <f t="shared" si="414"/>
        <v>VIO_CRUVI</v>
      </c>
      <c r="C6244" t="str">
        <f t="shared" si="415"/>
        <v>R374-VIO_CRUVI</v>
      </c>
      <c r="D6244" t="str">
        <f t="shared" si="416"/>
        <v>R374-2</v>
      </c>
      <c r="E6244" t="s">
        <v>5111</v>
      </c>
      <c r="F6244">
        <v>2</v>
      </c>
      <c r="G6244" t="s">
        <v>1877</v>
      </c>
    </row>
    <row r="6245" spans="1:7" x14ac:dyDescent="0.25">
      <c r="A6245" t="str">
        <f t="shared" si="413"/>
        <v>R375-1</v>
      </c>
      <c r="B6245" t="str">
        <f t="shared" si="414"/>
        <v>3.3V</v>
      </c>
      <c r="C6245" t="str">
        <f t="shared" si="415"/>
        <v>R375-3.3V</v>
      </c>
      <c r="D6245" t="str">
        <f t="shared" si="416"/>
        <v>R375-1</v>
      </c>
      <c r="E6245" t="s">
        <v>5112</v>
      </c>
      <c r="F6245">
        <v>1</v>
      </c>
      <c r="G6245" t="s">
        <v>358</v>
      </c>
    </row>
    <row r="6246" spans="1:7" x14ac:dyDescent="0.25">
      <c r="A6246" t="str">
        <f t="shared" si="413"/>
        <v>R375-2</v>
      </c>
      <c r="B6246" t="str">
        <f t="shared" si="414"/>
        <v>PLL_INPUT1</v>
      </c>
      <c r="C6246" t="str">
        <f t="shared" si="415"/>
        <v>R375-PLL_INPUT1</v>
      </c>
      <c r="D6246" t="str">
        <f t="shared" si="416"/>
        <v>R375-2</v>
      </c>
      <c r="E6246" t="s">
        <v>5112</v>
      </c>
      <c r="F6246">
        <v>2</v>
      </c>
      <c r="G6246" t="s">
        <v>1988</v>
      </c>
    </row>
    <row r="6247" spans="1:7" x14ac:dyDescent="0.25">
      <c r="A6247" t="str">
        <f t="shared" si="413"/>
        <v>R376-1</v>
      </c>
      <c r="B6247" t="str">
        <f t="shared" si="414"/>
        <v>3.3V</v>
      </c>
      <c r="C6247" t="str">
        <f t="shared" si="415"/>
        <v>R376-3.3V</v>
      </c>
      <c r="D6247" t="str">
        <f t="shared" si="416"/>
        <v>R376-1</v>
      </c>
      <c r="E6247" t="s">
        <v>5113</v>
      </c>
      <c r="F6247">
        <v>1</v>
      </c>
      <c r="G6247" t="s">
        <v>358</v>
      </c>
    </row>
    <row r="6248" spans="1:7" x14ac:dyDescent="0.25">
      <c r="A6248" t="str">
        <f t="shared" si="413"/>
        <v>R376-2</v>
      </c>
      <c r="B6248" t="str">
        <f t="shared" si="414"/>
        <v>PLL_INPUT2</v>
      </c>
      <c r="C6248" t="str">
        <f t="shared" si="415"/>
        <v>R376-PLL_INPUT2</v>
      </c>
      <c r="D6248" t="str">
        <f t="shared" si="416"/>
        <v>R376-2</v>
      </c>
      <c r="E6248" t="s">
        <v>5113</v>
      </c>
      <c r="F6248">
        <v>2</v>
      </c>
      <c r="G6248" t="s">
        <v>1990</v>
      </c>
    </row>
    <row r="6249" spans="1:7" x14ac:dyDescent="0.25">
      <c r="A6249" t="str">
        <f t="shared" si="413"/>
        <v>R377-1</v>
      </c>
      <c r="B6249" t="str">
        <f t="shared" si="414"/>
        <v>3.3V</v>
      </c>
      <c r="C6249" t="str">
        <f t="shared" si="415"/>
        <v>R377-3.3V</v>
      </c>
      <c r="D6249" t="str">
        <f t="shared" si="416"/>
        <v>R377-1</v>
      </c>
      <c r="E6249" t="s">
        <v>5114</v>
      </c>
      <c r="F6249">
        <v>1</v>
      </c>
      <c r="G6249" t="s">
        <v>358</v>
      </c>
    </row>
    <row r="6250" spans="1:7" x14ac:dyDescent="0.25">
      <c r="A6250" t="str">
        <f t="shared" si="413"/>
        <v>R377-2</v>
      </c>
      <c r="B6250" t="str">
        <f t="shared" si="414"/>
        <v>PLL_INPUT3</v>
      </c>
      <c r="C6250" t="str">
        <f t="shared" si="415"/>
        <v>R377-PLL_INPUT3</v>
      </c>
      <c r="D6250" t="str">
        <f t="shared" si="416"/>
        <v>R377-2</v>
      </c>
      <c r="E6250" t="s">
        <v>5114</v>
      </c>
      <c r="F6250">
        <v>2</v>
      </c>
      <c r="G6250" t="s">
        <v>1992</v>
      </c>
    </row>
    <row r="6251" spans="1:7" x14ac:dyDescent="0.25">
      <c r="A6251" t="str">
        <f t="shared" si="413"/>
        <v>R378-1</v>
      </c>
      <c r="B6251" t="str">
        <f t="shared" si="414"/>
        <v>3.3V</v>
      </c>
      <c r="C6251" t="str">
        <f t="shared" si="415"/>
        <v>R378-3.3V</v>
      </c>
      <c r="D6251" t="str">
        <f t="shared" si="416"/>
        <v>R378-1</v>
      </c>
      <c r="E6251" t="s">
        <v>5115</v>
      </c>
      <c r="F6251">
        <v>1</v>
      </c>
      <c r="G6251" t="s">
        <v>358</v>
      </c>
    </row>
    <row r="6252" spans="1:7" x14ac:dyDescent="0.25">
      <c r="A6252" t="str">
        <f t="shared" si="413"/>
        <v>R378-2</v>
      </c>
      <c r="B6252" t="str">
        <f t="shared" si="414"/>
        <v>PLL_INPUT4</v>
      </c>
      <c r="C6252" t="str">
        <f t="shared" si="415"/>
        <v>R378-PLL_INPUT4</v>
      </c>
      <c r="D6252" t="str">
        <f t="shared" si="416"/>
        <v>R378-2</v>
      </c>
      <c r="E6252" t="s">
        <v>5115</v>
      </c>
      <c r="F6252">
        <v>2</v>
      </c>
      <c r="G6252" t="s">
        <v>1993</v>
      </c>
    </row>
    <row r="6253" spans="1:7" x14ac:dyDescent="0.25">
      <c r="A6253" t="str">
        <f t="shared" si="413"/>
        <v>R379-1</v>
      </c>
      <c r="B6253" t="str">
        <f t="shared" si="414"/>
        <v>ETH1_25M</v>
      </c>
      <c r="C6253" t="str">
        <f t="shared" si="415"/>
        <v>R379-ETH1_25M</v>
      </c>
      <c r="D6253" t="str">
        <f t="shared" si="416"/>
        <v>R379-1</v>
      </c>
      <c r="E6253" t="s">
        <v>5116</v>
      </c>
      <c r="F6253">
        <v>1</v>
      </c>
      <c r="G6253" t="s">
        <v>897</v>
      </c>
    </row>
    <row r="6254" spans="1:7" x14ac:dyDescent="0.25">
      <c r="A6254" t="str">
        <f t="shared" si="413"/>
        <v>R379-2</v>
      </c>
      <c r="B6254" t="str">
        <f t="shared" si="414"/>
        <v>ETH_OUT_25M</v>
      </c>
      <c r="C6254" t="str">
        <f t="shared" si="415"/>
        <v>R379-ETH_OUT_25M</v>
      </c>
      <c r="D6254" t="str">
        <f t="shared" si="416"/>
        <v>R379-2</v>
      </c>
      <c r="E6254" t="s">
        <v>5116</v>
      </c>
      <c r="F6254">
        <v>2</v>
      </c>
      <c r="G6254" t="s">
        <v>954</v>
      </c>
    </row>
    <row r="6255" spans="1:7" x14ac:dyDescent="0.25">
      <c r="A6255" t="str">
        <f t="shared" si="413"/>
        <v>R380-1</v>
      </c>
      <c r="B6255" t="str">
        <f t="shared" si="414"/>
        <v>USBH_CFG0</v>
      </c>
      <c r="C6255" t="str">
        <f t="shared" si="415"/>
        <v>R380-USBH_CFG0</v>
      </c>
      <c r="D6255" t="str">
        <f t="shared" si="416"/>
        <v>R380-1</v>
      </c>
      <c r="E6255" t="s">
        <v>5117</v>
      </c>
      <c r="F6255">
        <v>1</v>
      </c>
      <c r="G6255" t="s">
        <v>2076</v>
      </c>
    </row>
    <row r="6256" spans="1:7" x14ac:dyDescent="0.25">
      <c r="A6256" t="str">
        <f t="shared" si="413"/>
        <v>R380-2</v>
      </c>
      <c r="B6256" t="str">
        <f t="shared" si="414"/>
        <v>GND</v>
      </c>
      <c r="C6256" t="str">
        <f t="shared" si="415"/>
        <v>R380-GND</v>
      </c>
      <c r="D6256" t="str">
        <f t="shared" si="416"/>
        <v>R380-2</v>
      </c>
      <c r="E6256" t="s">
        <v>5117</v>
      </c>
      <c r="F6256">
        <v>2</v>
      </c>
      <c r="G6256" t="s">
        <v>294</v>
      </c>
    </row>
    <row r="6257" spans="1:7" x14ac:dyDescent="0.25">
      <c r="A6257" t="str">
        <f t="shared" si="413"/>
        <v>R381-1</v>
      </c>
      <c r="B6257" t="str">
        <f t="shared" si="414"/>
        <v>USBH_CFG1</v>
      </c>
      <c r="C6257" t="str">
        <f t="shared" si="415"/>
        <v>R381-USBH_CFG1</v>
      </c>
      <c r="D6257" t="str">
        <f t="shared" si="416"/>
        <v>R381-1</v>
      </c>
      <c r="E6257" t="s">
        <v>5118</v>
      </c>
      <c r="F6257">
        <v>1</v>
      </c>
      <c r="G6257" t="s">
        <v>2077</v>
      </c>
    </row>
    <row r="6258" spans="1:7" x14ac:dyDescent="0.25">
      <c r="A6258" t="str">
        <f t="shared" si="413"/>
        <v>R381-2</v>
      </c>
      <c r="B6258" t="str">
        <f t="shared" si="414"/>
        <v>GND</v>
      </c>
      <c r="C6258" t="str">
        <f t="shared" si="415"/>
        <v>R381-GND</v>
      </c>
      <c r="D6258" t="str">
        <f t="shared" si="416"/>
        <v>R381-2</v>
      </c>
      <c r="E6258" t="s">
        <v>5118</v>
      </c>
      <c r="F6258">
        <v>2</v>
      </c>
      <c r="G6258" t="s">
        <v>294</v>
      </c>
    </row>
    <row r="6259" spans="1:7" x14ac:dyDescent="0.25">
      <c r="A6259" t="str">
        <f t="shared" si="413"/>
        <v>R382-1</v>
      </c>
      <c r="B6259" t="str">
        <f t="shared" si="414"/>
        <v>NetC646_2</v>
      </c>
      <c r="C6259" t="str">
        <f t="shared" si="415"/>
        <v>R382-NetC646_2</v>
      </c>
      <c r="D6259" t="str">
        <f t="shared" si="416"/>
        <v>R382-1</v>
      </c>
      <c r="E6259" t="s">
        <v>5119</v>
      </c>
      <c r="F6259">
        <v>1</v>
      </c>
      <c r="G6259" t="s">
        <v>1765</v>
      </c>
    </row>
    <row r="6260" spans="1:7" x14ac:dyDescent="0.25">
      <c r="A6260" t="str">
        <f t="shared" si="413"/>
        <v>R382-2</v>
      </c>
      <c r="B6260" t="str">
        <f t="shared" si="414"/>
        <v>GND</v>
      </c>
      <c r="C6260" t="str">
        <f t="shared" si="415"/>
        <v>R382-GND</v>
      </c>
      <c r="D6260" t="str">
        <f t="shared" si="416"/>
        <v>R382-2</v>
      </c>
      <c r="E6260" t="s">
        <v>5119</v>
      </c>
      <c r="F6260">
        <v>2</v>
      </c>
      <c r="G6260" t="s">
        <v>294</v>
      </c>
    </row>
    <row r="6261" spans="1:7" x14ac:dyDescent="0.25">
      <c r="A6261" t="str">
        <f t="shared" si="413"/>
        <v>R383-1</v>
      </c>
      <c r="B6261" t="str">
        <f t="shared" si="414"/>
        <v>3.3V</v>
      </c>
      <c r="C6261" t="str">
        <f t="shared" si="415"/>
        <v>R383-3.3V</v>
      </c>
      <c r="D6261" t="str">
        <f t="shared" si="416"/>
        <v>R383-1</v>
      </c>
      <c r="E6261" t="s">
        <v>5120</v>
      </c>
      <c r="F6261">
        <v>1</v>
      </c>
      <c r="G6261" t="s">
        <v>358</v>
      </c>
    </row>
    <row r="6262" spans="1:7" x14ac:dyDescent="0.25">
      <c r="A6262" t="str">
        <f t="shared" si="413"/>
        <v>R383-2</v>
      </c>
      <c r="B6262" t="str">
        <f t="shared" si="414"/>
        <v>I2C_EN</v>
      </c>
      <c r="C6262" t="str">
        <f t="shared" si="415"/>
        <v>R383-I2C_EN</v>
      </c>
      <c r="D6262" t="str">
        <f t="shared" si="416"/>
        <v>R383-2</v>
      </c>
      <c r="E6262" t="s">
        <v>5120</v>
      </c>
      <c r="F6262">
        <v>2</v>
      </c>
      <c r="G6262" t="s">
        <v>1259</v>
      </c>
    </row>
    <row r="6263" spans="1:7" x14ac:dyDescent="0.25">
      <c r="A6263" t="str">
        <f t="shared" si="413"/>
        <v>R384-1</v>
      </c>
      <c r="B6263" t="str">
        <f t="shared" si="414"/>
        <v>TMP_ALERT</v>
      </c>
      <c r="C6263" t="str">
        <f t="shared" si="415"/>
        <v>R384-TMP_ALERT</v>
      </c>
      <c r="D6263" t="str">
        <f t="shared" si="416"/>
        <v>R384-1</v>
      </c>
      <c r="E6263" t="s">
        <v>5121</v>
      </c>
      <c r="F6263">
        <v>1</v>
      </c>
      <c r="G6263" t="s">
        <v>2073</v>
      </c>
    </row>
    <row r="6264" spans="1:7" x14ac:dyDescent="0.25">
      <c r="A6264" t="str">
        <f t="shared" si="413"/>
        <v>R384-2</v>
      </c>
      <c r="B6264" t="str">
        <f t="shared" si="414"/>
        <v>FAN_ALERT</v>
      </c>
      <c r="C6264" t="str">
        <f t="shared" si="415"/>
        <v>R384-FAN_ALERT</v>
      </c>
      <c r="D6264" t="str">
        <f t="shared" si="416"/>
        <v>R384-2</v>
      </c>
      <c r="E6264" t="s">
        <v>5121</v>
      </c>
      <c r="F6264">
        <v>2</v>
      </c>
      <c r="G6264" t="s">
        <v>975</v>
      </c>
    </row>
    <row r="6265" spans="1:7" x14ac:dyDescent="0.25">
      <c r="A6265" t="str">
        <f t="shared" si="413"/>
        <v>R385-1</v>
      </c>
      <c r="B6265" t="str">
        <f t="shared" si="414"/>
        <v>3.3V</v>
      </c>
      <c r="C6265" t="str">
        <f t="shared" si="415"/>
        <v>R385-3.3V</v>
      </c>
      <c r="D6265" t="str">
        <f t="shared" si="416"/>
        <v>R385-1</v>
      </c>
      <c r="E6265" t="s">
        <v>5122</v>
      </c>
      <c r="F6265">
        <v>1</v>
      </c>
      <c r="G6265" t="s">
        <v>358</v>
      </c>
    </row>
    <row r="6266" spans="1:7" x14ac:dyDescent="0.25">
      <c r="A6266" t="str">
        <f t="shared" si="413"/>
        <v>R385-2</v>
      </c>
      <c r="B6266" t="str">
        <f t="shared" si="414"/>
        <v>FAN_TACH</v>
      </c>
      <c r="C6266" t="str">
        <f t="shared" si="415"/>
        <v>R385-FAN_TACH</v>
      </c>
      <c r="D6266" t="str">
        <f t="shared" si="416"/>
        <v>R385-2</v>
      </c>
      <c r="E6266" t="s">
        <v>5122</v>
      </c>
      <c r="F6266">
        <v>2</v>
      </c>
      <c r="G6266" t="s">
        <v>979</v>
      </c>
    </row>
    <row r="6267" spans="1:7" x14ac:dyDescent="0.25">
      <c r="A6267" t="str">
        <f t="shared" si="413"/>
        <v>R386-1</v>
      </c>
      <c r="B6267" t="str">
        <f t="shared" si="414"/>
        <v>3.3V</v>
      </c>
      <c r="C6267" t="str">
        <f t="shared" si="415"/>
        <v>R386-3.3V</v>
      </c>
      <c r="D6267" t="str">
        <f t="shared" si="416"/>
        <v>R386-1</v>
      </c>
      <c r="E6267" t="s">
        <v>5123</v>
      </c>
      <c r="F6267">
        <v>1</v>
      </c>
      <c r="G6267" t="s">
        <v>358</v>
      </c>
    </row>
    <row r="6268" spans="1:7" x14ac:dyDescent="0.25">
      <c r="A6268" t="str">
        <f t="shared" si="413"/>
        <v>R386-2</v>
      </c>
      <c r="B6268" t="str">
        <f t="shared" si="414"/>
        <v>FAN_PWM</v>
      </c>
      <c r="C6268" t="str">
        <f t="shared" si="415"/>
        <v>R386-FAN_PWM</v>
      </c>
      <c r="D6268" t="str">
        <f t="shared" si="416"/>
        <v>R386-2</v>
      </c>
      <c r="E6268" t="s">
        <v>5123</v>
      </c>
      <c r="F6268">
        <v>2</v>
      </c>
      <c r="G6268" t="s">
        <v>977</v>
      </c>
    </row>
    <row r="6269" spans="1:7" x14ac:dyDescent="0.25">
      <c r="A6269" t="str">
        <f t="shared" si="413"/>
        <v>R387-1</v>
      </c>
      <c r="B6269" t="str">
        <f t="shared" si="414"/>
        <v>FMC_ADJ</v>
      </c>
      <c r="C6269" t="str">
        <f t="shared" si="415"/>
        <v>R387-FMC_ADJ</v>
      </c>
      <c r="D6269" t="str">
        <f t="shared" si="416"/>
        <v>R387-1</v>
      </c>
      <c r="E6269" t="s">
        <v>5124</v>
      </c>
      <c r="F6269">
        <v>1</v>
      </c>
      <c r="G6269" t="s">
        <v>998</v>
      </c>
    </row>
    <row r="6270" spans="1:7" x14ac:dyDescent="0.25">
      <c r="A6270" t="str">
        <f t="shared" si="413"/>
        <v>R387-2</v>
      </c>
      <c r="B6270" t="str">
        <f t="shared" si="414"/>
        <v>DIPSW3</v>
      </c>
      <c r="C6270" t="str">
        <f t="shared" si="415"/>
        <v>R387-DIPSW3</v>
      </c>
      <c r="D6270" t="str">
        <f t="shared" si="416"/>
        <v>R387-2</v>
      </c>
      <c r="E6270" t="s">
        <v>5124</v>
      </c>
      <c r="F6270">
        <v>2</v>
      </c>
      <c r="G6270" t="s">
        <v>765</v>
      </c>
    </row>
    <row r="6271" spans="1:7" x14ac:dyDescent="0.25">
      <c r="A6271" t="str">
        <f t="shared" si="413"/>
        <v>R388-1</v>
      </c>
      <c r="B6271" t="str">
        <f t="shared" si="414"/>
        <v>3.3VAUX</v>
      </c>
      <c r="C6271" t="str">
        <f t="shared" si="415"/>
        <v>R388-3.3VAUX</v>
      </c>
      <c r="D6271" t="str">
        <f t="shared" si="416"/>
        <v>R388-1</v>
      </c>
      <c r="E6271" t="s">
        <v>5125</v>
      </c>
      <c r="F6271">
        <v>1</v>
      </c>
      <c r="G6271" t="s">
        <v>361</v>
      </c>
    </row>
    <row r="6272" spans="1:7" x14ac:dyDescent="0.25">
      <c r="A6272" t="str">
        <f t="shared" si="413"/>
        <v>R388-2</v>
      </c>
      <c r="B6272" t="str">
        <f t="shared" si="414"/>
        <v>ALERT_DCDC</v>
      </c>
      <c r="C6272" t="str">
        <f t="shared" si="415"/>
        <v>R388-ALERT_DCDC</v>
      </c>
      <c r="D6272" t="str">
        <f t="shared" si="416"/>
        <v>R388-2</v>
      </c>
      <c r="E6272" t="s">
        <v>5125</v>
      </c>
      <c r="F6272">
        <v>2</v>
      </c>
      <c r="G6272" t="s">
        <v>428</v>
      </c>
    </row>
    <row r="6273" spans="1:7" x14ac:dyDescent="0.25">
      <c r="A6273" t="str">
        <f t="shared" si="413"/>
        <v>R389-1</v>
      </c>
      <c r="B6273" t="str">
        <f t="shared" si="414"/>
        <v>NetR69_2</v>
      </c>
      <c r="C6273" t="str">
        <f t="shared" si="415"/>
        <v>R389-NetR69_2</v>
      </c>
      <c r="D6273" t="str">
        <f t="shared" si="416"/>
        <v>R389-1</v>
      </c>
      <c r="E6273" t="s">
        <v>5126</v>
      </c>
      <c r="F6273">
        <v>1</v>
      </c>
      <c r="G6273" t="s">
        <v>1891</v>
      </c>
    </row>
    <row r="6274" spans="1:7" x14ac:dyDescent="0.25">
      <c r="A6274" t="str">
        <f t="shared" si="413"/>
        <v>R389-2</v>
      </c>
      <c r="B6274" t="str">
        <f t="shared" si="414"/>
        <v>AGND</v>
      </c>
      <c r="C6274" t="str">
        <f t="shared" si="415"/>
        <v>R389-AGND</v>
      </c>
      <c r="D6274" t="str">
        <f t="shared" si="416"/>
        <v>R389-2</v>
      </c>
      <c r="E6274" t="s">
        <v>5126</v>
      </c>
      <c r="F6274">
        <v>2</v>
      </c>
      <c r="G6274" t="s">
        <v>425</v>
      </c>
    </row>
    <row r="6275" spans="1:7" x14ac:dyDescent="0.25">
      <c r="A6275" t="str">
        <f t="shared" si="413"/>
        <v>R390-1</v>
      </c>
      <c r="B6275" t="str">
        <f t="shared" si="414"/>
        <v>GND</v>
      </c>
      <c r="C6275" t="str">
        <f t="shared" si="415"/>
        <v>R390-GND</v>
      </c>
      <c r="D6275" t="str">
        <f t="shared" si="416"/>
        <v>R390-1</v>
      </c>
      <c r="E6275" t="s">
        <v>5127</v>
      </c>
      <c r="F6275">
        <v>1</v>
      </c>
      <c r="G6275" t="s">
        <v>294</v>
      </c>
    </row>
    <row r="6276" spans="1:7" x14ac:dyDescent="0.25">
      <c r="A6276" t="str">
        <f t="shared" si="413"/>
        <v>R390-2</v>
      </c>
      <c r="B6276" t="str">
        <f t="shared" si="414"/>
        <v>FGND</v>
      </c>
      <c r="C6276" t="str">
        <f t="shared" si="415"/>
        <v>R390-FGND</v>
      </c>
      <c r="D6276" t="str">
        <f t="shared" si="416"/>
        <v>R390-2</v>
      </c>
      <c r="E6276" t="s">
        <v>5127</v>
      </c>
      <c r="F6276">
        <v>2</v>
      </c>
      <c r="G6276" t="s">
        <v>989</v>
      </c>
    </row>
    <row r="6277" spans="1:7" x14ac:dyDescent="0.25">
      <c r="A6277" t="str">
        <f t="shared" si="413"/>
        <v>R391-1</v>
      </c>
      <c r="B6277" t="str">
        <f t="shared" si="414"/>
        <v>3.3V</v>
      </c>
      <c r="C6277" t="str">
        <f t="shared" si="415"/>
        <v>R391-3.3V</v>
      </c>
      <c r="D6277" t="str">
        <f t="shared" si="416"/>
        <v>R391-1</v>
      </c>
      <c r="E6277" t="s">
        <v>5128</v>
      </c>
      <c r="F6277">
        <v>1</v>
      </c>
      <c r="G6277" t="s">
        <v>358</v>
      </c>
    </row>
    <row r="6278" spans="1:7" x14ac:dyDescent="0.25">
      <c r="A6278" t="str">
        <f t="shared" ref="A6278:A6341" si="417">$E6278&amp;"-"&amp;$F6278</f>
        <v>R391-2</v>
      </c>
      <c r="B6278" t="str">
        <f t="shared" ref="B6278:B6341" si="418">IF(OR(E6278=$A$2,E6278=$B$2,E6278=$C$2,E6278=$D$2),"--",G6278)</f>
        <v>FMC_PG_M2C</v>
      </c>
      <c r="C6278" t="str">
        <f t="shared" ref="C6278:C6341" si="419">$E6278&amp;"-"&amp;$G6278</f>
        <v>R391-FMC_PG_M2C</v>
      </c>
      <c r="D6278" t="str">
        <f t="shared" ref="D6278:D6341" si="420">A6278</f>
        <v>R391-2</v>
      </c>
      <c r="E6278" t="s">
        <v>5128</v>
      </c>
      <c r="F6278">
        <v>2</v>
      </c>
      <c r="G6278" t="s">
        <v>1035</v>
      </c>
    </row>
    <row r="6279" spans="1:7" x14ac:dyDescent="0.25">
      <c r="A6279" t="str">
        <f t="shared" si="417"/>
        <v>R392-1</v>
      </c>
      <c r="B6279" t="str">
        <f t="shared" si="418"/>
        <v>GND</v>
      </c>
      <c r="C6279" t="str">
        <f t="shared" si="419"/>
        <v>R392-GND</v>
      </c>
      <c r="D6279" t="str">
        <f t="shared" si="420"/>
        <v>R392-1</v>
      </c>
      <c r="E6279" t="s">
        <v>5129</v>
      </c>
      <c r="F6279">
        <v>1</v>
      </c>
      <c r="G6279" t="s">
        <v>294</v>
      </c>
    </row>
    <row r="6280" spans="1:7" x14ac:dyDescent="0.25">
      <c r="A6280" t="str">
        <f t="shared" si="417"/>
        <v>R392-2</v>
      </c>
      <c r="B6280" t="str">
        <f t="shared" si="418"/>
        <v>NetH13_1</v>
      </c>
      <c r="C6280" t="str">
        <f t="shared" si="419"/>
        <v>R392-NetH13_1</v>
      </c>
      <c r="D6280" t="str">
        <f t="shared" si="420"/>
        <v>R392-2</v>
      </c>
      <c r="E6280" t="s">
        <v>5129</v>
      </c>
      <c r="F6280">
        <v>2</v>
      </c>
      <c r="G6280" t="s">
        <v>1794</v>
      </c>
    </row>
    <row r="6281" spans="1:7" x14ac:dyDescent="0.25">
      <c r="A6281" t="str">
        <f t="shared" si="417"/>
        <v>R393-1</v>
      </c>
      <c r="B6281" t="str">
        <f t="shared" si="418"/>
        <v>GND</v>
      </c>
      <c r="C6281" t="str">
        <f t="shared" si="419"/>
        <v>R393-GND</v>
      </c>
      <c r="D6281" t="str">
        <f t="shared" si="420"/>
        <v>R393-1</v>
      </c>
      <c r="E6281" t="s">
        <v>5130</v>
      </c>
      <c r="F6281">
        <v>1</v>
      </c>
      <c r="G6281" t="s">
        <v>294</v>
      </c>
    </row>
    <row r="6282" spans="1:7" x14ac:dyDescent="0.25">
      <c r="A6282" t="str">
        <f t="shared" si="417"/>
        <v>R393-2</v>
      </c>
      <c r="B6282" t="str">
        <f t="shared" si="418"/>
        <v>NetH4_1</v>
      </c>
      <c r="C6282" t="str">
        <f t="shared" si="419"/>
        <v>R393-NetH4_1</v>
      </c>
      <c r="D6282" t="str">
        <f t="shared" si="420"/>
        <v>R393-2</v>
      </c>
      <c r="E6282" t="s">
        <v>5130</v>
      </c>
      <c r="F6282">
        <v>2</v>
      </c>
      <c r="G6282" t="s">
        <v>1795</v>
      </c>
    </row>
    <row r="6283" spans="1:7" x14ac:dyDescent="0.25">
      <c r="A6283" t="str">
        <f t="shared" si="417"/>
        <v>R394-1</v>
      </c>
      <c r="B6283" t="str">
        <f t="shared" si="418"/>
        <v>HPS_OSC_CLK1</v>
      </c>
      <c r="C6283" t="str">
        <f t="shared" si="419"/>
        <v>R394-HPS_OSC_CLK1</v>
      </c>
      <c r="D6283" t="str">
        <f t="shared" si="420"/>
        <v>R394-1</v>
      </c>
      <c r="E6283" t="s">
        <v>5131</v>
      </c>
      <c r="F6283">
        <v>1</v>
      </c>
      <c r="G6283" t="s">
        <v>1247</v>
      </c>
    </row>
    <row r="6284" spans="1:7" x14ac:dyDescent="0.25">
      <c r="A6284" t="str">
        <f t="shared" si="417"/>
        <v>R394-2</v>
      </c>
      <c r="B6284" t="str">
        <f t="shared" si="418"/>
        <v>25M_CK</v>
      </c>
      <c r="C6284" t="str">
        <f t="shared" si="419"/>
        <v>R394-25M_CK</v>
      </c>
      <c r="D6284" t="str">
        <f t="shared" si="420"/>
        <v>R394-2</v>
      </c>
      <c r="E6284" t="s">
        <v>5131</v>
      </c>
      <c r="F6284">
        <v>2</v>
      </c>
      <c r="G6284" t="s">
        <v>354</v>
      </c>
    </row>
    <row r="6285" spans="1:7" x14ac:dyDescent="0.25">
      <c r="A6285" t="str">
        <f t="shared" si="417"/>
        <v>R395-1</v>
      </c>
      <c r="B6285" t="str">
        <f t="shared" si="418"/>
        <v>ADDA_DOUT</v>
      </c>
      <c r="C6285" t="str">
        <f t="shared" si="419"/>
        <v>R395-ADDA_DOUT</v>
      </c>
      <c r="D6285" t="str">
        <f t="shared" si="420"/>
        <v>R395-1</v>
      </c>
      <c r="E6285" t="s">
        <v>5132</v>
      </c>
      <c r="F6285">
        <v>1</v>
      </c>
      <c r="G6285" t="s">
        <v>394</v>
      </c>
    </row>
    <row r="6286" spans="1:7" x14ac:dyDescent="0.25">
      <c r="A6286" t="str">
        <f t="shared" si="417"/>
        <v>R395-2</v>
      </c>
      <c r="B6286" t="str">
        <f t="shared" si="418"/>
        <v>FPGA_25M_CLK</v>
      </c>
      <c r="C6286" t="str">
        <f t="shared" si="419"/>
        <v>R395-FPGA_25M_CLK</v>
      </c>
      <c r="D6286" t="str">
        <f t="shared" si="420"/>
        <v>R395-2</v>
      </c>
      <c r="E6286" t="s">
        <v>5132</v>
      </c>
      <c r="F6286">
        <v>2</v>
      </c>
      <c r="G6286" t="s">
        <v>1076</v>
      </c>
    </row>
    <row r="6287" spans="1:7" x14ac:dyDescent="0.25">
      <c r="A6287" t="str">
        <f t="shared" si="417"/>
        <v>R396-1</v>
      </c>
      <c r="B6287" t="str">
        <f t="shared" si="418"/>
        <v>FPGA_25M_CLK</v>
      </c>
      <c r="C6287" t="str">
        <f t="shared" si="419"/>
        <v>R396-FPGA_25M_CLK</v>
      </c>
      <c r="D6287" t="str">
        <f t="shared" si="420"/>
        <v>R396-1</v>
      </c>
      <c r="E6287" t="s">
        <v>5133</v>
      </c>
      <c r="F6287">
        <v>1</v>
      </c>
      <c r="G6287" t="s">
        <v>1076</v>
      </c>
    </row>
    <row r="6288" spans="1:7" x14ac:dyDescent="0.25">
      <c r="A6288" t="str">
        <f t="shared" si="417"/>
        <v>R396-2</v>
      </c>
      <c r="B6288" t="str">
        <f t="shared" si="418"/>
        <v>NetR1_2</v>
      </c>
      <c r="C6288" t="str">
        <f t="shared" si="419"/>
        <v>R396-NetR1_2</v>
      </c>
      <c r="D6288" t="str">
        <f t="shared" si="420"/>
        <v>R396-2</v>
      </c>
      <c r="E6288" t="s">
        <v>5133</v>
      </c>
      <c r="F6288">
        <v>2</v>
      </c>
      <c r="G6288" t="s">
        <v>1842</v>
      </c>
    </row>
    <row r="6289" spans="1:7" x14ac:dyDescent="0.25">
      <c r="A6289" t="str">
        <f t="shared" si="417"/>
        <v>R397-1</v>
      </c>
      <c r="B6289" t="str">
        <f t="shared" si="418"/>
        <v>NetC485_1</v>
      </c>
      <c r="C6289" t="str">
        <f t="shared" si="419"/>
        <v>R397-NetC485_1</v>
      </c>
      <c r="D6289" t="str">
        <f t="shared" si="420"/>
        <v>R397-1</v>
      </c>
      <c r="E6289" t="s">
        <v>5134</v>
      </c>
      <c r="F6289">
        <v>1</v>
      </c>
      <c r="G6289" t="s">
        <v>1735</v>
      </c>
    </row>
    <row r="6290" spans="1:7" x14ac:dyDescent="0.25">
      <c r="A6290" t="str">
        <f t="shared" si="417"/>
        <v>R397-2</v>
      </c>
      <c r="B6290" t="str">
        <f t="shared" si="418"/>
        <v>VCCR_CORE</v>
      </c>
      <c r="C6290" t="str">
        <f t="shared" si="419"/>
        <v>R397-VCCR_CORE</v>
      </c>
      <c r="D6290" t="str">
        <f t="shared" si="420"/>
        <v>R397-2</v>
      </c>
      <c r="E6290" t="s">
        <v>5134</v>
      </c>
      <c r="F6290">
        <v>2</v>
      </c>
      <c r="G6290" t="s">
        <v>2228</v>
      </c>
    </row>
    <row r="6291" spans="1:7" x14ac:dyDescent="0.25">
      <c r="A6291" t="str">
        <f t="shared" si="417"/>
        <v>R398-1</v>
      </c>
      <c r="B6291" t="str">
        <f t="shared" si="418"/>
        <v>NetC485_1</v>
      </c>
      <c r="C6291" t="str">
        <f t="shared" si="419"/>
        <v>R398-NetC485_1</v>
      </c>
      <c r="D6291" t="str">
        <f t="shared" si="420"/>
        <v>R398-1</v>
      </c>
      <c r="E6291" t="s">
        <v>5135</v>
      </c>
      <c r="F6291">
        <v>1</v>
      </c>
      <c r="G6291" t="s">
        <v>1735</v>
      </c>
    </row>
    <row r="6292" spans="1:7" x14ac:dyDescent="0.25">
      <c r="A6292" t="str">
        <f t="shared" si="417"/>
        <v>R398-2</v>
      </c>
      <c r="B6292" t="str">
        <f t="shared" si="418"/>
        <v>1.1V_LPDDR4</v>
      </c>
      <c r="C6292" t="str">
        <f t="shared" si="419"/>
        <v>R398-1.1V_LPDDR4</v>
      </c>
      <c r="D6292" t="str">
        <f t="shared" si="420"/>
        <v>R398-2</v>
      </c>
      <c r="E6292" t="s">
        <v>5135</v>
      </c>
      <c r="F6292">
        <v>2</v>
      </c>
      <c r="G6292" t="s">
        <v>309</v>
      </c>
    </row>
    <row r="6293" spans="1:7" x14ac:dyDescent="0.25">
      <c r="A6293" t="str">
        <f t="shared" si="417"/>
        <v>R399-1</v>
      </c>
      <c r="B6293" t="str">
        <f t="shared" si="418"/>
        <v>NetJ3_D30</v>
      </c>
      <c r="C6293" t="str">
        <f t="shared" si="419"/>
        <v>R399-NetJ3_D30</v>
      </c>
      <c r="D6293" t="str">
        <f t="shared" si="420"/>
        <v>R399-1</v>
      </c>
      <c r="E6293" t="s">
        <v>5136</v>
      </c>
      <c r="F6293">
        <v>1</v>
      </c>
      <c r="G6293" t="s">
        <v>1040</v>
      </c>
    </row>
    <row r="6294" spans="1:7" x14ac:dyDescent="0.25">
      <c r="A6294" t="str">
        <f t="shared" si="417"/>
        <v>R399-2</v>
      </c>
      <c r="B6294" t="str">
        <f t="shared" si="418"/>
        <v>3.3V</v>
      </c>
      <c r="C6294" t="str">
        <f t="shared" si="419"/>
        <v>R399-3.3V</v>
      </c>
      <c r="D6294" t="str">
        <f t="shared" si="420"/>
        <v>R399-2</v>
      </c>
      <c r="E6294" t="s">
        <v>5136</v>
      </c>
      <c r="F6294">
        <v>2</v>
      </c>
      <c r="G6294" t="s">
        <v>358</v>
      </c>
    </row>
    <row r="6295" spans="1:7" x14ac:dyDescent="0.25">
      <c r="A6295" t="str">
        <f t="shared" si="417"/>
        <v>R400-1</v>
      </c>
      <c r="B6295" t="str">
        <f t="shared" si="418"/>
        <v>NetJ3_D33</v>
      </c>
      <c r="C6295" t="str">
        <f t="shared" si="419"/>
        <v>R400-NetJ3_D33</v>
      </c>
      <c r="D6295" t="str">
        <f t="shared" si="420"/>
        <v>R400-1</v>
      </c>
      <c r="E6295" t="s">
        <v>5137</v>
      </c>
      <c r="F6295">
        <v>1</v>
      </c>
      <c r="G6295" t="s">
        <v>1046</v>
      </c>
    </row>
    <row r="6296" spans="1:7" x14ac:dyDescent="0.25">
      <c r="A6296" t="str">
        <f t="shared" si="417"/>
        <v>R400-2</v>
      </c>
      <c r="B6296" t="str">
        <f t="shared" si="418"/>
        <v>3.3V</v>
      </c>
      <c r="C6296" t="str">
        <f t="shared" si="419"/>
        <v>R400-3.3V</v>
      </c>
      <c r="D6296" t="str">
        <f t="shared" si="420"/>
        <v>R400-2</v>
      </c>
      <c r="E6296" t="s">
        <v>5137</v>
      </c>
      <c r="F6296">
        <v>2</v>
      </c>
      <c r="G6296" t="s">
        <v>358</v>
      </c>
    </row>
    <row r="6297" spans="1:7" x14ac:dyDescent="0.25">
      <c r="A6297" t="str">
        <f t="shared" si="417"/>
        <v>R401-1</v>
      </c>
      <c r="B6297" t="str">
        <f t="shared" si="418"/>
        <v>NetJ3_D29</v>
      </c>
      <c r="C6297" t="str">
        <f t="shared" si="419"/>
        <v>R401-NetJ3_D29</v>
      </c>
      <c r="D6297" t="str">
        <f t="shared" si="420"/>
        <v>R401-1</v>
      </c>
      <c r="E6297" t="s">
        <v>5138</v>
      </c>
      <c r="F6297">
        <v>1</v>
      </c>
      <c r="G6297" t="s">
        <v>1037</v>
      </c>
    </row>
    <row r="6298" spans="1:7" x14ac:dyDescent="0.25">
      <c r="A6298" t="str">
        <f t="shared" si="417"/>
        <v>R401-2</v>
      </c>
      <c r="B6298" t="str">
        <f t="shared" si="418"/>
        <v>GND</v>
      </c>
      <c r="C6298" t="str">
        <f t="shared" si="419"/>
        <v>R401-GND</v>
      </c>
      <c r="D6298" t="str">
        <f t="shared" si="420"/>
        <v>R401-2</v>
      </c>
      <c r="E6298" t="s">
        <v>5138</v>
      </c>
      <c r="F6298">
        <v>2</v>
      </c>
      <c r="G6298" t="s">
        <v>294</v>
      </c>
    </row>
    <row r="6299" spans="1:7" x14ac:dyDescent="0.25">
      <c r="A6299" t="str">
        <f t="shared" si="417"/>
        <v>S1-1</v>
      </c>
      <c r="B6299" t="str">
        <f t="shared" si="418"/>
        <v>PB0</v>
      </c>
      <c r="C6299" t="str">
        <f t="shared" si="419"/>
        <v>S1-PB0</v>
      </c>
      <c r="D6299" t="str">
        <f t="shared" si="420"/>
        <v>S1-1</v>
      </c>
      <c r="E6299" t="s">
        <v>1747</v>
      </c>
      <c r="F6299">
        <v>1</v>
      </c>
      <c r="G6299" t="s">
        <v>1932</v>
      </c>
    </row>
    <row r="6300" spans="1:7" x14ac:dyDescent="0.25">
      <c r="A6300" t="str">
        <f t="shared" si="417"/>
        <v>S1-2</v>
      </c>
      <c r="B6300" t="str">
        <f t="shared" si="418"/>
        <v>PB0</v>
      </c>
      <c r="C6300" t="str">
        <f t="shared" si="419"/>
        <v>S1-PB0</v>
      </c>
      <c r="D6300" t="str">
        <f t="shared" si="420"/>
        <v>S1-2</v>
      </c>
      <c r="E6300" t="s">
        <v>1747</v>
      </c>
      <c r="F6300">
        <v>2</v>
      </c>
      <c r="G6300" t="s">
        <v>1932</v>
      </c>
    </row>
    <row r="6301" spans="1:7" x14ac:dyDescent="0.25">
      <c r="A6301" t="str">
        <f t="shared" si="417"/>
        <v>S1-3</v>
      </c>
      <c r="B6301" t="str">
        <f t="shared" si="418"/>
        <v>GND</v>
      </c>
      <c r="C6301" t="str">
        <f t="shared" si="419"/>
        <v>S1-GND</v>
      </c>
      <c r="D6301" t="str">
        <f t="shared" si="420"/>
        <v>S1-3</v>
      </c>
      <c r="E6301" t="s">
        <v>1747</v>
      </c>
      <c r="F6301">
        <v>3</v>
      </c>
      <c r="G6301" t="s">
        <v>294</v>
      </c>
    </row>
    <row r="6302" spans="1:7" x14ac:dyDescent="0.25">
      <c r="A6302" t="str">
        <f t="shared" si="417"/>
        <v>S1-4</v>
      </c>
      <c r="B6302" t="str">
        <f t="shared" si="418"/>
        <v>GND</v>
      </c>
      <c r="C6302" t="str">
        <f t="shared" si="419"/>
        <v>S1-GND</v>
      </c>
      <c r="D6302" t="str">
        <f t="shared" si="420"/>
        <v>S1-4</v>
      </c>
      <c r="E6302" t="s">
        <v>1747</v>
      </c>
      <c r="F6302">
        <v>4</v>
      </c>
      <c r="G6302" t="s">
        <v>294</v>
      </c>
    </row>
    <row r="6303" spans="1:7" x14ac:dyDescent="0.25">
      <c r="A6303" t="str">
        <f t="shared" si="417"/>
        <v>S2-1</v>
      </c>
      <c r="B6303" t="str">
        <f t="shared" si="418"/>
        <v>PB1</v>
      </c>
      <c r="C6303" t="str">
        <f t="shared" si="419"/>
        <v>S2-PB1</v>
      </c>
      <c r="D6303" t="str">
        <f t="shared" si="420"/>
        <v>S2-1</v>
      </c>
      <c r="E6303" t="s">
        <v>1750</v>
      </c>
      <c r="F6303">
        <v>1</v>
      </c>
      <c r="G6303" t="s">
        <v>1933</v>
      </c>
    </row>
    <row r="6304" spans="1:7" x14ac:dyDescent="0.25">
      <c r="A6304" t="str">
        <f t="shared" si="417"/>
        <v>S2-2</v>
      </c>
      <c r="B6304" t="str">
        <f t="shared" si="418"/>
        <v>PB1</v>
      </c>
      <c r="C6304" t="str">
        <f t="shared" si="419"/>
        <v>S2-PB1</v>
      </c>
      <c r="D6304" t="str">
        <f t="shared" si="420"/>
        <v>S2-2</v>
      </c>
      <c r="E6304" t="s">
        <v>1750</v>
      </c>
      <c r="F6304">
        <v>2</v>
      </c>
      <c r="G6304" t="s">
        <v>1933</v>
      </c>
    </row>
    <row r="6305" spans="1:7" x14ac:dyDescent="0.25">
      <c r="A6305" t="str">
        <f t="shared" si="417"/>
        <v>S2-3</v>
      </c>
      <c r="B6305" t="str">
        <f t="shared" si="418"/>
        <v>GND</v>
      </c>
      <c r="C6305" t="str">
        <f t="shared" si="419"/>
        <v>S2-GND</v>
      </c>
      <c r="D6305" t="str">
        <f t="shared" si="420"/>
        <v>S2-3</v>
      </c>
      <c r="E6305" t="s">
        <v>1750</v>
      </c>
      <c r="F6305">
        <v>3</v>
      </c>
      <c r="G6305" t="s">
        <v>294</v>
      </c>
    </row>
    <row r="6306" spans="1:7" x14ac:dyDescent="0.25">
      <c r="A6306" t="str">
        <f t="shared" si="417"/>
        <v>S2-4</v>
      </c>
      <c r="B6306" t="str">
        <f t="shared" si="418"/>
        <v>GND</v>
      </c>
      <c r="C6306" t="str">
        <f t="shared" si="419"/>
        <v>S2-GND</v>
      </c>
      <c r="D6306" t="str">
        <f t="shared" si="420"/>
        <v>S2-4</v>
      </c>
      <c r="E6306" t="s">
        <v>1750</v>
      </c>
      <c r="F6306">
        <v>4</v>
      </c>
      <c r="G6306" t="s">
        <v>294</v>
      </c>
    </row>
    <row r="6307" spans="1:7" x14ac:dyDescent="0.25">
      <c r="A6307" t="str">
        <f t="shared" si="417"/>
        <v>S3-1</v>
      </c>
      <c r="B6307" t="str">
        <f t="shared" si="418"/>
        <v>PB2</v>
      </c>
      <c r="C6307" t="str">
        <f t="shared" si="419"/>
        <v>S3-PB2</v>
      </c>
      <c r="D6307" t="str">
        <f t="shared" si="420"/>
        <v>S3-1</v>
      </c>
      <c r="E6307" t="s">
        <v>1752</v>
      </c>
      <c r="F6307">
        <v>1</v>
      </c>
      <c r="G6307" t="s">
        <v>1934</v>
      </c>
    </row>
    <row r="6308" spans="1:7" x14ac:dyDescent="0.25">
      <c r="A6308" t="str">
        <f t="shared" si="417"/>
        <v>S3-2</v>
      </c>
      <c r="B6308" t="str">
        <f t="shared" si="418"/>
        <v>PB2</v>
      </c>
      <c r="C6308" t="str">
        <f t="shared" si="419"/>
        <v>S3-PB2</v>
      </c>
      <c r="D6308" t="str">
        <f t="shared" si="420"/>
        <v>S3-2</v>
      </c>
      <c r="E6308" t="s">
        <v>1752</v>
      </c>
      <c r="F6308">
        <v>2</v>
      </c>
      <c r="G6308" t="s">
        <v>1934</v>
      </c>
    </row>
    <row r="6309" spans="1:7" x14ac:dyDescent="0.25">
      <c r="A6309" t="str">
        <f t="shared" si="417"/>
        <v>S3-3</v>
      </c>
      <c r="B6309" t="str">
        <f t="shared" si="418"/>
        <v>GND</v>
      </c>
      <c r="C6309" t="str">
        <f t="shared" si="419"/>
        <v>S3-GND</v>
      </c>
      <c r="D6309" t="str">
        <f t="shared" si="420"/>
        <v>S3-3</v>
      </c>
      <c r="E6309" t="s">
        <v>1752</v>
      </c>
      <c r="F6309">
        <v>3</v>
      </c>
      <c r="G6309" t="s">
        <v>294</v>
      </c>
    </row>
    <row r="6310" spans="1:7" x14ac:dyDescent="0.25">
      <c r="A6310" t="str">
        <f t="shared" si="417"/>
        <v>S3-4</v>
      </c>
      <c r="B6310" t="str">
        <f t="shared" si="418"/>
        <v>GND</v>
      </c>
      <c r="C6310" t="str">
        <f t="shared" si="419"/>
        <v>S3-GND</v>
      </c>
      <c r="D6310" t="str">
        <f t="shared" si="420"/>
        <v>S3-4</v>
      </c>
      <c r="E6310" t="s">
        <v>1752</v>
      </c>
      <c r="F6310">
        <v>4</v>
      </c>
      <c r="G6310" t="s">
        <v>294</v>
      </c>
    </row>
    <row r="6311" spans="1:7" x14ac:dyDescent="0.25">
      <c r="A6311" t="str">
        <f t="shared" si="417"/>
        <v>S4-1</v>
      </c>
      <c r="B6311" t="str">
        <f t="shared" si="418"/>
        <v>PB3</v>
      </c>
      <c r="C6311" t="str">
        <f t="shared" si="419"/>
        <v>S4-PB3</v>
      </c>
      <c r="D6311" t="str">
        <f t="shared" si="420"/>
        <v>S4-1</v>
      </c>
      <c r="E6311" t="s">
        <v>1754</v>
      </c>
      <c r="F6311">
        <v>1</v>
      </c>
      <c r="G6311" t="s">
        <v>1935</v>
      </c>
    </row>
    <row r="6312" spans="1:7" x14ac:dyDescent="0.25">
      <c r="A6312" t="str">
        <f t="shared" si="417"/>
        <v>S4-2</v>
      </c>
      <c r="B6312" t="str">
        <f t="shared" si="418"/>
        <v>PB3</v>
      </c>
      <c r="C6312" t="str">
        <f t="shared" si="419"/>
        <v>S4-PB3</v>
      </c>
      <c r="D6312" t="str">
        <f t="shared" si="420"/>
        <v>S4-2</v>
      </c>
      <c r="E6312" t="s">
        <v>1754</v>
      </c>
      <c r="F6312">
        <v>2</v>
      </c>
      <c r="G6312" t="s">
        <v>1935</v>
      </c>
    </row>
    <row r="6313" spans="1:7" x14ac:dyDescent="0.25">
      <c r="A6313" t="str">
        <f t="shared" si="417"/>
        <v>S4-3</v>
      </c>
      <c r="B6313" t="str">
        <f t="shared" si="418"/>
        <v>GND</v>
      </c>
      <c r="C6313" t="str">
        <f t="shared" si="419"/>
        <v>S4-GND</v>
      </c>
      <c r="D6313" t="str">
        <f t="shared" si="420"/>
        <v>S4-3</v>
      </c>
      <c r="E6313" t="s">
        <v>1754</v>
      </c>
      <c r="F6313">
        <v>3</v>
      </c>
      <c r="G6313" t="s">
        <v>294</v>
      </c>
    </row>
    <row r="6314" spans="1:7" x14ac:dyDescent="0.25">
      <c r="A6314" t="str">
        <f t="shared" si="417"/>
        <v>S4-4</v>
      </c>
      <c r="B6314" t="str">
        <f t="shared" si="418"/>
        <v>GND</v>
      </c>
      <c r="C6314" t="str">
        <f t="shared" si="419"/>
        <v>S4-GND</v>
      </c>
      <c r="D6314" t="str">
        <f t="shared" si="420"/>
        <v>S4-4</v>
      </c>
      <c r="E6314" t="s">
        <v>1754</v>
      </c>
      <c r="F6314">
        <v>4</v>
      </c>
      <c r="G6314" t="s">
        <v>294</v>
      </c>
    </row>
    <row r="6315" spans="1:7" x14ac:dyDescent="0.25">
      <c r="A6315" t="str">
        <f t="shared" si="417"/>
        <v>S5-1</v>
      </c>
      <c r="B6315" t="str">
        <f t="shared" si="418"/>
        <v>FPGA_RST</v>
      </c>
      <c r="C6315" t="str">
        <f t="shared" si="419"/>
        <v>S5-FPGA_RST</v>
      </c>
      <c r="D6315" t="str">
        <f t="shared" si="420"/>
        <v>S5-1</v>
      </c>
      <c r="E6315" t="s">
        <v>1756</v>
      </c>
      <c r="F6315">
        <v>1</v>
      </c>
      <c r="G6315" t="s">
        <v>1079</v>
      </c>
    </row>
    <row r="6316" spans="1:7" x14ac:dyDescent="0.25">
      <c r="A6316" t="str">
        <f t="shared" si="417"/>
        <v>S5-2</v>
      </c>
      <c r="B6316" t="str">
        <f t="shared" si="418"/>
        <v>FPGA_RST</v>
      </c>
      <c r="C6316" t="str">
        <f t="shared" si="419"/>
        <v>S5-FPGA_RST</v>
      </c>
      <c r="D6316" t="str">
        <f t="shared" si="420"/>
        <v>S5-2</v>
      </c>
      <c r="E6316" t="s">
        <v>1756</v>
      </c>
      <c r="F6316">
        <v>2</v>
      </c>
      <c r="G6316" t="s">
        <v>1079</v>
      </c>
    </row>
    <row r="6317" spans="1:7" x14ac:dyDescent="0.25">
      <c r="A6317" t="str">
        <f t="shared" si="417"/>
        <v>S5-3</v>
      </c>
      <c r="B6317" t="str">
        <f t="shared" si="418"/>
        <v>GND</v>
      </c>
      <c r="C6317" t="str">
        <f t="shared" si="419"/>
        <v>S5-GND</v>
      </c>
      <c r="D6317" t="str">
        <f t="shared" si="420"/>
        <v>S5-3</v>
      </c>
      <c r="E6317" t="s">
        <v>1756</v>
      </c>
      <c r="F6317">
        <v>3</v>
      </c>
      <c r="G6317" t="s">
        <v>294</v>
      </c>
    </row>
    <row r="6318" spans="1:7" x14ac:dyDescent="0.25">
      <c r="A6318" t="str">
        <f t="shared" si="417"/>
        <v>S5-4</v>
      </c>
      <c r="B6318" t="str">
        <f t="shared" si="418"/>
        <v>GND</v>
      </c>
      <c r="C6318" t="str">
        <f t="shared" si="419"/>
        <v>S5-GND</v>
      </c>
      <c r="D6318" t="str">
        <f t="shared" si="420"/>
        <v>S5-4</v>
      </c>
      <c r="E6318" t="s">
        <v>1756</v>
      </c>
      <c r="F6318">
        <v>4</v>
      </c>
      <c r="G6318" t="s">
        <v>294</v>
      </c>
    </row>
    <row r="6319" spans="1:7" x14ac:dyDescent="0.25">
      <c r="A6319" t="str">
        <f t="shared" si="417"/>
        <v>S6-1</v>
      </c>
      <c r="B6319" t="str">
        <f t="shared" si="418"/>
        <v>HPS_COLD_RST</v>
      </c>
      <c r="C6319" t="str">
        <f t="shared" si="419"/>
        <v>S6-HPS_COLD_RST</v>
      </c>
      <c r="D6319" t="str">
        <f t="shared" si="420"/>
        <v>S6-1</v>
      </c>
      <c r="E6319" t="s">
        <v>1758</v>
      </c>
      <c r="F6319">
        <v>1</v>
      </c>
      <c r="G6319" t="s">
        <v>1241</v>
      </c>
    </row>
    <row r="6320" spans="1:7" x14ac:dyDescent="0.25">
      <c r="A6320" t="str">
        <f t="shared" si="417"/>
        <v>S6-2</v>
      </c>
      <c r="B6320" t="str">
        <f t="shared" si="418"/>
        <v>HPS_COLD_RST</v>
      </c>
      <c r="C6320" t="str">
        <f t="shared" si="419"/>
        <v>S6-HPS_COLD_RST</v>
      </c>
      <c r="D6320" t="str">
        <f t="shared" si="420"/>
        <v>S6-2</v>
      </c>
      <c r="E6320" t="s">
        <v>1758</v>
      </c>
      <c r="F6320">
        <v>2</v>
      </c>
      <c r="G6320" t="s">
        <v>1241</v>
      </c>
    </row>
    <row r="6321" spans="1:7" x14ac:dyDescent="0.25">
      <c r="A6321" t="str">
        <f t="shared" si="417"/>
        <v>S6-3</v>
      </c>
      <c r="B6321" t="str">
        <f t="shared" si="418"/>
        <v>GND</v>
      </c>
      <c r="C6321" t="str">
        <f t="shared" si="419"/>
        <v>S6-GND</v>
      </c>
      <c r="D6321" t="str">
        <f t="shared" si="420"/>
        <v>S6-3</v>
      </c>
      <c r="E6321" t="s">
        <v>1758</v>
      </c>
      <c r="F6321">
        <v>3</v>
      </c>
      <c r="G6321" t="s">
        <v>294</v>
      </c>
    </row>
    <row r="6322" spans="1:7" x14ac:dyDescent="0.25">
      <c r="A6322" t="str">
        <f t="shared" si="417"/>
        <v>S6-4</v>
      </c>
      <c r="B6322" t="str">
        <f t="shared" si="418"/>
        <v>GND</v>
      </c>
      <c r="C6322" t="str">
        <f t="shared" si="419"/>
        <v>S6-GND</v>
      </c>
      <c r="D6322" t="str">
        <f t="shared" si="420"/>
        <v>S6-4</v>
      </c>
      <c r="E6322" t="s">
        <v>1758</v>
      </c>
      <c r="F6322">
        <v>4</v>
      </c>
      <c r="G6322" t="s">
        <v>294</v>
      </c>
    </row>
    <row r="6323" spans="1:7" x14ac:dyDescent="0.25">
      <c r="A6323" t="str">
        <f t="shared" si="417"/>
        <v>S7-1</v>
      </c>
      <c r="B6323" t="str">
        <f t="shared" si="418"/>
        <v>GND</v>
      </c>
      <c r="C6323" t="str">
        <f t="shared" si="419"/>
        <v>S7-GND</v>
      </c>
      <c r="D6323" t="str">
        <f t="shared" si="420"/>
        <v>S7-1</v>
      </c>
      <c r="E6323" t="s">
        <v>5139</v>
      </c>
      <c r="F6323">
        <v>1</v>
      </c>
      <c r="G6323" t="s">
        <v>294</v>
      </c>
    </row>
    <row r="6324" spans="1:7" x14ac:dyDescent="0.25">
      <c r="A6324" t="str">
        <f t="shared" si="417"/>
        <v>S7-2</v>
      </c>
      <c r="B6324" t="str">
        <f t="shared" si="418"/>
        <v>GND</v>
      </c>
      <c r="C6324" t="str">
        <f t="shared" si="419"/>
        <v>S7-GND</v>
      </c>
      <c r="D6324" t="str">
        <f t="shared" si="420"/>
        <v>S7-2</v>
      </c>
      <c r="E6324" t="s">
        <v>5139</v>
      </c>
      <c r="F6324">
        <v>2</v>
      </c>
      <c r="G6324" t="s">
        <v>294</v>
      </c>
    </row>
    <row r="6325" spans="1:7" x14ac:dyDescent="0.25">
      <c r="A6325" t="str">
        <f t="shared" si="417"/>
        <v>S7-3</v>
      </c>
      <c r="B6325" t="str">
        <f t="shared" si="418"/>
        <v>GND</v>
      </c>
      <c r="C6325" t="str">
        <f t="shared" si="419"/>
        <v>S7-GND</v>
      </c>
      <c r="D6325" t="str">
        <f t="shared" si="420"/>
        <v>S7-3</v>
      </c>
      <c r="E6325" t="s">
        <v>5139</v>
      </c>
      <c r="F6325">
        <v>3</v>
      </c>
      <c r="G6325" t="s">
        <v>294</v>
      </c>
    </row>
    <row r="6326" spans="1:7" x14ac:dyDescent="0.25">
      <c r="A6326" t="str">
        <f t="shared" si="417"/>
        <v>S7-4</v>
      </c>
      <c r="B6326" t="str">
        <f t="shared" si="418"/>
        <v>GND</v>
      </c>
      <c r="C6326" t="str">
        <f t="shared" si="419"/>
        <v>S7-GND</v>
      </c>
      <c r="D6326" t="str">
        <f t="shared" si="420"/>
        <v>S7-4</v>
      </c>
      <c r="E6326" t="s">
        <v>5139</v>
      </c>
      <c r="F6326">
        <v>4</v>
      </c>
      <c r="G6326" t="s">
        <v>294</v>
      </c>
    </row>
    <row r="6327" spans="1:7" x14ac:dyDescent="0.25">
      <c r="A6327" t="str">
        <f t="shared" si="417"/>
        <v>S7-5</v>
      </c>
      <c r="B6327" t="str">
        <f t="shared" si="418"/>
        <v>CRUVI_VADJ</v>
      </c>
      <c r="C6327" t="str">
        <f t="shared" si="419"/>
        <v>S7-CRUVI_VADJ</v>
      </c>
      <c r="D6327" t="str">
        <f t="shared" si="420"/>
        <v>S7-5</v>
      </c>
      <c r="E6327" t="s">
        <v>5139</v>
      </c>
      <c r="F6327">
        <v>5</v>
      </c>
      <c r="G6327" t="s">
        <v>541</v>
      </c>
    </row>
    <row r="6328" spans="1:7" x14ac:dyDescent="0.25">
      <c r="A6328" t="str">
        <f t="shared" si="417"/>
        <v>S7-6</v>
      </c>
      <c r="B6328" t="str">
        <f t="shared" si="418"/>
        <v>SDM_RESTORE</v>
      </c>
      <c r="C6328" t="str">
        <f t="shared" si="419"/>
        <v>S7-SDM_RESTORE</v>
      </c>
      <c r="D6328" t="str">
        <f t="shared" si="420"/>
        <v>S7-6</v>
      </c>
      <c r="E6328" t="s">
        <v>5139</v>
      </c>
      <c r="F6328">
        <v>6</v>
      </c>
      <c r="G6328" t="s">
        <v>2016</v>
      </c>
    </row>
    <row r="6329" spans="1:7" x14ac:dyDescent="0.25">
      <c r="A6329" t="str">
        <f t="shared" si="417"/>
        <v>S7-7</v>
      </c>
      <c r="B6329" t="str">
        <f t="shared" si="418"/>
        <v>MSEL2</v>
      </c>
      <c r="C6329" t="str">
        <f t="shared" si="419"/>
        <v>S7-MSEL2</v>
      </c>
      <c r="D6329" t="str">
        <f t="shared" si="420"/>
        <v>S7-7</v>
      </c>
      <c r="E6329" t="s">
        <v>5139</v>
      </c>
      <c r="F6329">
        <v>7</v>
      </c>
      <c r="G6329" t="s">
        <v>1603</v>
      </c>
    </row>
    <row r="6330" spans="1:7" x14ac:dyDescent="0.25">
      <c r="A6330" t="str">
        <f t="shared" si="417"/>
        <v>S7-8</v>
      </c>
      <c r="B6330" t="str">
        <f t="shared" si="418"/>
        <v>MSEL1</v>
      </c>
      <c r="C6330" t="str">
        <f t="shared" si="419"/>
        <v>S7-MSEL1</v>
      </c>
      <c r="D6330" t="str">
        <f t="shared" si="420"/>
        <v>S7-8</v>
      </c>
      <c r="E6330" t="s">
        <v>5139</v>
      </c>
      <c r="F6330">
        <v>8</v>
      </c>
      <c r="G6330" t="s">
        <v>1601</v>
      </c>
    </row>
    <row r="6331" spans="1:7" x14ac:dyDescent="0.25">
      <c r="A6331" t="str">
        <f t="shared" si="417"/>
        <v>S10-1</v>
      </c>
      <c r="B6331" t="str">
        <f t="shared" si="418"/>
        <v>GND</v>
      </c>
      <c r="C6331" t="str">
        <f t="shared" si="419"/>
        <v>S10-GND</v>
      </c>
      <c r="D6331" t="str">
        <f t="shared" si="420"/>
        <v>S10-1</v>
      </c>
      <c r="E6331" t="s">
        <v>5140</v>
      </c>
      <c r="F6331">
        <v>1</v>
      </c>
      <c r="G6331" t="s">
        <v>294</v>
      </c>
    </row>
    <row r="6332" spans="1:7" x14ac:dyDescent="0.25">
      <c r="A6332" t="str">
        <f t="shared" si="417"/>
        <v>S10-2</v>
      </c>
      <c r="B6332" t="str">
        <f t="shared" si="418"/>
        <v>GND</v>
      </c>
      <c r="C6332" t="str">
        <f t="shared" si="419"/>
        <v>S10-GND</v>
      </c>
      <c r="D6332" t="str">
        <f t="shared" si="420"/>
        <v>S10-2</v>
      </c>
      <c r="E6332" t="s">
        <v>5140</v>
      </c>
      <c r="F6332">
        <v>2</v>
      </c>
      <c r="G6332" t="s">
        <v>294</v>
      </c>
    </row>
    <row r="6333" spans="1:7" x14ac:dyDescent="0.25">
      <c r="A6333" t="str">
        <f t="shared" si="417"/>
        <v>S10-3</v>
      </c>
      <c r="B6333" t="str">
        <f t="shared" si="418"/>
        <v>GND</v>
      </c>
      <c r="C6333" t="str">
        <f t="shared" si="419"/>
        <v>S10-GND</v>
      </c>
      <c r="D6333" t="str">
        <f t="shared" si="420"/>
        <v>S10-3</v>
      </c>
      <c r="E6333" t="s">
        <v>5140</v>
      </c>
      <c r="F6333">
        <v>3</v>
      </c>
      <c r="G6333" t="s">
        <v>294</v>
      </c>
    </row>
    <row r="6334" spans="1:7" x14ac:dyDescent="0.25">
      <c r="A6334" t="str">
        <f t="shared" si="417"/>
        <v>S10-4</v>
      </c>
      <c r="B6334" t="str">
        <f t="shared" si="418"/>
        <v>GND</v>
      </c>
      <c r="C6334" t="str">
        <f t="shared" si="419"/>
        <v>S10-GND</v>
      </c>
      <c r="D6334" t="str">
        <f t="shared" si="420"/>
        <v>S10-4</v>
      </c>
      <c r="E6334" t="s">
        <v>5140</v>
      </c>
      <c r="F6334">
        <v>4</v>
      </c>
      <c r="G6334" t="s">
        <v>294</v>
      </c>
    </row>
    <row r="6335" spans="1:7" x14ac:dyDescent="0.25">
      <c r="A6335" t="str">
        <f t="shared" si="417"/>
        <v>S10-5</v>
      </c>
      <c r="B6335" t="str">
        <f t="shared" si="418"/>
        <v>NetR84_2</v>
      </c>
      <c r="C6335" t="str">
        <f t="shared" si="419"/>
        <v>S10-NetR84_2</v>
      </c>
      <c r="D6335" t="str">
        <f t="shared" si="420"/>
        <v>S10-5</v>
      </c>
      <c r="E6335" t="s">
        <v>5140</v>
      </c>
      <c r="F6335">
        <v>5</v>
      </c>
      <c r="G6335" t="s">
        <v>1900</v>
      </c>
    </row>
    <row r="6336" spans="1:7" x14ac:dyDescent="0.25">
      <c r="A6336" t="str">
        <f t="shared" si="417"/>
        <v>S10-6</v>
      </c>
      <c r="B6336" t="str">
        <f t="shared" si="418"/>
        <v>I2C_EN</v>
      </c>
      <c r="C6336" t="str">
        <f t="shared" si="419"/>
        <v>S10-I2C_EN</v>
      </c>
      <c r="D6336" t="str">
        <f t="shared" si="420"/>
        <v>S10-6</v>
      </c>
      <c r="E6336" t="s">
        <v>5140</v>
      </c>
      <c r="F6336">
        <v>6</v>
      </c>
      <c r="G6336" t="s">
        <v>1259</v>
      </c>
    </row>
    <row r="6337" spans="1:7" x14ac:dyDescent="0.25">
      <c r="A6337" t="str">
        <f t="shared" si="417"/>
        <v>S10-7</v>
      </c>
      <c r="B6337" t="str">
        <f t="shared" si="418"/>
        <v>I2C_DCDC_EN</v>
      </c>
      <c r="C6337" t="str">
        <f t="shared" si="419"/>
        <v>S10-I2C_DCDC_EN</v>
      </c>
      <c r="D6337" t="str">
        <f t="shared" si="420"/>
        <v>S10-7</v>
      </c>
      <c r="E6337" t="s">
        <v>5140</v>
      </c>
      <c r="F6337">
        <v>7</v>
      </c>
      <c r="G6337" t="s">
        <v>1256</v>
      </c>
    </row>
    <row r="6338" spans="1:7" x14ac:dyDescent="0.25">
      <c r="A6338" t="str">
        <f t="shared" si="417"/>
        <v>S10-8</v>
      </c>
      <c r="B6338" t="str">
        <f t="shared" si="418"/>
        <v>EE_WP</v>
      </c>
      <c r="C6338" t="str">
        <f t="shared" si="419"/>
        <v>S10-EE_WP</v>
      </c>
      <c r="D6338" t="str">
        <f t="shared" si="420"/>
        <v>S10-8</v>
      </c>
      <c r="E6338" t="s">
        <v>5140</v>
      </c>
      <c r="F6338">
        <v>8</v>
      </c>
      <c r="G6338" t="s">
        <v>891</v>
      </c>
    </row>
    <row r="6339" spans="1:7" x14ac:dyDescent="0.25">
      <c r="A6339" t="str">
        <f t="shared" si="417"/>
        <v>S11-1</v>
      </c>
      <c r="B6339" t="str">
        <f t="shared" si="418"/>
        <v>NCONFIG</v>
      </c>
      <c r="C6339" t="str">
        <f t="shared" si="419"/>
        <v>S11-NCONFIG</v>
      </c>
      <c r="D6339" t="str">
        <f t="shared" si="420"/>
        <v>S11-1</v>
      </c>
      <c r="E6339" t="s">
        <v>5141</v>
      </c>
      <c r="F6339">
        <v>1</v>
      </c>
      <c r="G6339" t="s">
        <v>1613</v>
      </c>
    </row>
    <row r="6340" spans="1:7" x14ac:dyDescent="0.25">
      <c r="A6340" t="str">
        <f t="shared" si="417"/>
        <v>S11-2</v>
      </c>
      <c r="B6340" t="str">
        <f t="shared" si="418"/>
        <v>NCONFIG</v>
      </c>
      <c r="C6340" t="str">
        <f t="shared" si="419"/>
        <v>S11-NCONFIG</v>
      </c>
      <c r="D6340" t="str">
        <f t="shared" si="420"/>
        <v>S11-2</v>
      </c>
      <c r="E6340" t="s">
        <v>5141</v>
      </c>
      <c r="F6340">
        <v>2</v>
      </c>
      <c r="G6340" t="s">
        <v>1613</v>
      </c>
    </row>
    <row r="6341" spans="1:7" x14ac:dyDescent="0.25">
      <c r="A6341" t="str">
        <f t="shared" si="417"/>
        <v>S11-3</v>
      </c>
      <c r="B6341" t="str">
        <f t="shared" si="418"/>
        <v>GND</v>
      </c>
      <c r="C6341" t="str">
        <f t="shared" si="419"/>
        <v>S11-GND</v>
      </c>
      <c r="D6341" t="str">
        <f t="shared" si="420"/>
        <v>S11-3</v>
      </c>
      <c r="E6341" t="s">
        <v>5141</v>
      </c>
      <c r="F6341">
        <v>3</v>
      </c>
      <c r="G6341" t="s">
        <v>294</v>
      </c>
    </row>
    <row r="6342" spans="1:7" x14ac:dyDescent="0.25">
      <c r="A6342" t="str">
        <f t="shared" ref="A6342:A6405" si="421">$E6342&amp;"-"&amp;$F6342</f>
        <v>S11-4</v>
      </c>
      <c r="B6342" t="str">
        <f t="shared" ref="B6342:B6405" si="422">IF(OR(E6342=$A$2,E6342=$B$2,E6342=$C$2,E6342=$D$2),"--",G6342)</f>
        <v>GND</v>
      </c>
      <c r="C6342" t="str">
        <f t="shared" ref="C6342:C6405" si="423">$E6342&amp;"-"&amp;$G6342</f>
        <v>S11-GND</v>
      </c>
      <c r="D6342" t="str">
        <f t="shared" ref="D6342:D6405" si="424">A6342</f>
        <v>S11-4</v>
      </c>
      <c r="E6342" t="s">
        <v>5141</v>
      </c>
      <c r="F6342">
        <v>4</v>
      </c>
      <c r="G6342" t="s">
        <v>294</v>
      </c>
    </row>
    <row r="6343" spans="1:7" x14ac:dyDescent="0.25">
      <c r="A6343" t="str">
        <f t="shared" si="421"/>
        <v>S13-1</v>
      </c>
      <c r="B6343" t="str">
        <f t="shared" si="422"/>
        <v>DIPSW0</v>
      </c>
      <c r="C6343" t="str">
        <f t="shared" si="423"/>
        <v>S13-DIPSW0</v>
      </c>
      <c r="D6343" t="str">
        <f t="shared" si="424"/>
        <v>S13-1</v>
      </c>
      <c r="E6343" t="s">
        <v>5142</v>
      </c>
      <c r="F6343">
        <v>1</v>
      </c>
      <c r="G6343" t="s">
        <v>756</v>
      </c>
    </row>
    <row r="6344" spans="1:7" x14ac:dyDescent="0.25">
      <c r="A6344" t="str">
        <f t="shared" si="421"/>
        <v>S13-2</v>
      </c>
      <c r="B6344" t="str">
        <f t="shared" si="422"/>
        <v>DIPSW0</v>
      </c>
      <c r="C6344" t="str">
        <f t="shared" si="423"/>
        <v>S13-DIPSW0</v>
      </c>
      <c r="D6344" t="str">
        <f t="shared" si="424"/>
        <v>S13-2</v>
      </c>
      <c r="E6344" t="s">
        <v>5142</v>
      </c>
      <c r="F6344">
        <v>2</v>
      </c>
      <c r="G6344" t="s">
        <v>756</v>
      </c>
    </row>
    <row r="6345" spans="1:7" x14ac:dyDescent="0.25">
      <c r="A6345" t="str">
        <f t="shared" si="421"/>
        <v>S13-3</v>
      </c>
      <c r="B6345" t="str">
        <f t="shared" si="422"/>
        <v>DIPSW1</v>
      </c>
      <c r="C6345" t="str">
        <f t="shared" si="423"/>
        <v>S13-DIPSW1</v>
      </c>
      <c r="D6345" t="str">
        <f t="shared" si="424"/>
        <v>S13-3</v>
      </c>
      <c r="E6345" t="s">
        <v>5142</v>
      </c>
      <c r="F6345">
        <v>3</v>
      </c>
      <c r="G6345" t="s">
        <v>759</v>
      </c>
    </row>
    <row r="6346" spans="1:7" x14ac:dyDescent="0.25">
      <c r="A6346" t="str">
        <f t="shared" si="421"/>
        <v>S13-4</v>
      </c>
      <c r="B6346" t="str">
        <f t="shared" si="422"/>
        <v>DIPSW1</v>
      </c>
      <c r="C6346" t="str">
        <f t="shared" si="423"/>
        <v>S13-DIPSW1</v>
      </c>
      <c r="D6346" t="str">
        <f t="shared" si="424"/>
        <v>S13-4</v>
      </c>
      <c r="E6346" t="s">
        <v>5142</v>
      </c>
      <c r="F6346">
        <v>4</v>
      </c>
      <c r="G6346" t="s">
        <v>759</v>
      </c>
    </row>
    <row r="6347" spans="1:7" x14ac:dyDescent="0.25">
      <c r="A6347" t="str">
        <f t="shared" si="421"/>
        <v>S13-5</v>
      </c>
      <c r="B6347" t="str">
        <f t="shared" si="422"/>
        <v>DIPSW2</v>
      </c>
      <c r="C6347" t="str">
        <f t="shared" si="423"/>
        <v>S13-DIPSW2</v>
      </c>
      <c r="D6347" t="str">
        <f t="shared" si="424"/>
        <v>S13-5</v>
      </c>
      <c r="E6347" t="s">
        <v>5142</v>
      </c>
      <c r="F6347">
        <v>5</v>
      </c>
      <c r="G6347" t="s">
        <v>762</v>
      </c>
    </row>
    <row r="6348" spans="1:7" x14ac:dyDescent="0.25">
      <c r="A6348" t="str">
        <f t="shared" si="421"/>
        <v>S13-6</v>
      </c>
      <c r="B6348" t="str">
        <f t="shared" si="422"/>
        <v>DIPSW2</v>
      </c>
      <c r="C6348" t="str">
        <f t="shared" si="423"/>
        <v>S13-DIPSW2</v>
      </c>
      <c r="D6348" t="str">
        <f t="shared" si="424"/>
        <v>S13-6</v>
      </c>
      <c r="E6348" t="s">
        <v>5142</v>
      </c>
      <c r="F6348">
        <v>6</v>
      </c>
      <c r="G6348" t="s">
        <v>762</v>
      </c>
    </row>
    <row r="6349" spans="1:7" x14ac:dyDescent="0.25">
      <c r="A6349" t="str">
        <f t="shared" si="421"/>
        <v>S13-7</v>
      </c>
      <c r="B6349" t="str">
        <f t="shared" si="422"/>
        <v>DIPSW3</v>
      </c>
      <c r="C6349" t="str">
        <f t="shared" si="423"/>
        <v>S13-DIPSW3</v>
      </c>
      <c r="D6349" t="str">
        <f t="shared" si="424"/>
        <v>S13-7</v>
      </c>
      <c r="E6349" t="s">
        <v>5142</v>
      </c>
      <c r="F6349">
        <v>7</v>
      </c>
      <c r="G6349" t="s">
        <v>765</v>
      </c>
    </row>
    <row r="6350" spans="1:7" x14ac:dyDescent="0.25">
      <c r="A6350" t="str">
        <f t="shared" si="421"/>
        <v>S13-8</v>
      </c>
      <c r="B6350" t="str">
        <f t="shared" si="422"/>
        <v>DIPSW3</v>
      </c>
      <c r="C6350" t="str">
        <f t="shared" si="423"/>
        <v>S13-DIPSW3</v>
      </c>
      <c r="D6350" t="str">
        <f t="shared" si="424"/>
        <v>S13-8</v>
      </c>
      <c r="E6350" t="s">
        <v>5142</v>
      </c>
      <c r="F6350">
        <v>8</v>
      </c>
      <c r="G6350" t="s">
        <v>765</v>
      </c>
    </row>
    <row r="6351" spans="1:7" x14ac:dyDescent="0.25">
      <c r="A6351" t="str">
        <f t="shared" si="421"/>
        <v>S13-9</v>
      </c>
      <c r="B6351" t="str">
        <f t="shared" si="422"/>
        <v>GND</v>
      </c>
      <c r="C6351" t="str">
        <f t="shared" si="423"/>
        <v>S13-GND</v>
      </c>
      <c r="D6351" t="str">
        <f t="shared" si="424"/>
        <v>S13-9</v>
      </c>
      <c r="E6351" t="s">
        <v>5142</v>
      </c>
      <c r="F6351">
        <v>9</v>
      </c>
      <c r="G6351" t="s">
        <v>294</v>
      </c>
    </row>
    <row r="6352" spans="1:7" x14ac:dyDescent="0.25">
      <c r="A6352" t="str">
        <f t="shared" si="421"/>
        <v>S13-10</v>
      </c>
      <c r="B6352" t="str">
        <f t="shared" si="422"/>
        <v>GND</v>
      </c>
      <c r="C6352" t="str">
        <f t="shared" si="423"/>
        <v>S13-GND</v>
      </c>
      <c r="D6352" t="str">
        <f t="shared" si="424"/>
        <v>S13-10</v>
      </c>
      <c r="E6352" t="s">
        <v>5142</v>
      </c>
      <c r="F6352">
        <v>10</v>
      </c>
      <c r="G6352" t="s">
        <v>294</v>
      </c>
    </row>
    <row r="6353" spans="1:7" x14ac:dyDescent="0.25">
      <c r="A6353" t="str">
        <f t="shared" si="421"/>
        <v>S13-11</v>
      </c>
      <c r="B6353" t="str">
        <f t="shared" si="422"/>
        <v>GND</v>
      </c>
      <c r="C6353" t="str">
        <f t="shared" si="423"/>
        <v>S13-GND</v>
      </c>
      <c r="D6353" t="str">
        <f t="shared" si="424"/>
        <v>S13-11</v>
      </c>
      <c r="E6353" t="s">
        <v>5142</v>
      </c>
      <c r="F6353">
        <v>11</v>
      </c>
      <c r="G6353" t="s">
        <v>294</v>
      </c>
    </row>
    <row r="6354" spans="1:7" x14ac:dyDescent="0.25">
      <c r="A6354" t="str">
        <f t="shared" si="421"/>
        <v>S13-12</v>
      </c>
      <c r="B6354" t="str">
        <f t="shared" si="422"/>
        <v>GND</v>
      </c>
      <c r="C6354" t="str">
        <f t="shared" si="423"/>
        <v>S13-GND</v>
      </c>
      <c r="D6354" t="str">
        <f t="shared" si="424"/>
        <v>S13-12</v>
      </c>
      <c r="E6354" t="s">
        <v>5142</v>
      </c>
      <c r="F6354">
        <v>12</v>
      </c>
      <c r="G6354" t="s">
        <v>294</v>
      </c>
    </row>
    <row r="6355" spans="1:7" x14ac:dyDescent="0.25">
      <c r="A6355" t="str">
        <f t="shared" si="421"/>
        <v>S13-13</v>
      </c>
      <c r="B6355" t="str">
        <f t="shared" si="422"/>
        <v>GND</v>
      </c>
      <c r="C6355" t="str">
        <f t="shared" si="423"/>
        <v>S13-GND</v>
      </c>
      <c r="D6355" t="str">
        <f t="shared" si="424"/>
        <v>S13-13</v>
      </c>
      <c r="E6355" t="s">
        <v>5142</v>
      </c>
      <c r="F6355">
        <v>13</v>
      </c>
      <c r="G6355" t="s">
        <v>294</v>
      </c>
    </row>
    <row r="6356" spans="1:7" x14ac:dyDescent="0.25">
      <c r="A6356" t="str">
        <f t="shared" si="421"/>
        <v>S13-14</v>
      </c>
      <c r="B6356" t="str">
        <f t="shared" si="422"/>
        <v>GND</v>
      </c>
      <c r="C6356" t="str">
        <f t="shared" si="423"/>
        <v>S13-GND</v>
      </c>
      <c r="D6356" t="str">
        <f t="shared" si="424"/>
        <v>S13-14</v>
      </c>
      <c r="E6356" t="s">
        <v>5142</v>
      </c>
      <c r="F6356">
        <v>14</v>
      </c>
      <c r="G6356" t="s">
        <v>294</v>
      </c>
    </row>
    <row r="6357" spans="1:7" x14ac:dyDescent="0.25">
      <c r="A6357" t="str">
        <f t="shared" si="421"/>
        <v>S13-15</v>
      </c>
      <c r="B6357" t="str">
        <f t="shared" si="422"/>
        <v>GND</v>
      </c>
      <c r="C6357" t="str">
        <f t="shared" si="423"/>
        <v>S13-GND</v>
      </c>
      <c r="D6357" t="str">
        <f t="shared" si="424"/>
        <v>S13-15</v>
      </c>
      <c r="E6357" t="s">
        <v>5142</v>
      </c>
      <c r="F6357">
        <v>15</v>
      </c>
      <c r="G6357" t="s">
        <v>294</v>
      </c>
    </row>
    <row r="6358" spans="1:7" x14ac:dyDescent="0.25">
      <c r="A6358" t="str">
        <f t="shared" si="421"/>
        <v>S13-16</v>
      </c>
      <c r="B6358" t="str">
        <f t="shared" si="422"/>
        <v>GND</v>
      </c>
      <c r="C6358" t="str">
        <f t="shared" si="423"/>
        <v>S13-GND</v>
      </c>
      <c r="D6358" t="str">
        <f t="shared" si="424"/>
        <v>S13-16</v>
      </c>
      <c r="E6358" t="s">
        <v>5142</v>
      </c>
      <c r="F6358">
        <v>16</v>
      </c>
      <c r="G6358" t="s">
        <v>294</v>
      </c>
    </row>
    <row r="6359" spans="1:7" x14ac:dyDescent="0.25">
      <c r="A6359" t="str">
        <f t="shared" si="421"/>
        <v>T1-1</v>
      </c>
      <c r="B6359" t="str">
        <f t="shared" si="422"/>
        <v>NetT1_1</v>
      </c>
      <c r="C6359" t="str">
        <f t="shared" si="423"/>
        <v>T1-NetT1_1</v>
      </c>
      <c r="D6359" t="str">
        <f t="shared" si="424"/>
        <v>T1-1</v>
      </c>
      <c r="E6359" t="s">
        <v>3984</v>
      </c>
      <c r="F6359">
        <v>1</v>
      </c>
      <c r="G6359" t="s">
        <v>1912</v>
      </c>
    </row>
    <row r="6360" spans="1:7" x14ac:dyDescent="0.25">
      <c r="A6360" t="str">
        <f t="shared" si="421"/>
        <v>T1-2</v>
      </c>
      <c r="B6360" t="str">
        <f t="shared" si="422"/>
        <v>NetT1_1</v>
      </c>
      <c r="C6360" t="str">
        <f t="shared" si="423"/>
        <v>T1-NetT1_1</v>
      </c>
      <c r="D6360" t="str">
        <f t="shared" si="424"/>
        <v>T1-2</v>
      </c>
      <c r="E6360" t="s">
        <v>3984</v>
      </c>
      <c r="F6360">
        <v>2</v>
      </c>
      <c r="G6360" t="s">
        <v>1912</v>
      </c>
    </row>
    <row r="6361" spans="1:7" x14ac:dyDescent="0.25">
      <c r="A6361" t="str">
        <f t="shared" si="421"/>
        <v>T1-3</v>
      </c>
      <c r="B6361" t="str">
        <f t="shared" si="422"/>
        <v>NetT1_1</v>
      </c>
      <c r="C6361" t="str">
        <f t="shared" si="423"/>
        <v>T1-NetT1_1</v>
      </c>
      <c r="D6361" t="str">
        <f t="shared" si="424"/>
        <v>T1-3</v>
      </c>
      <c r="E6361" t="s">
        <v>3984</v>
      </c>
      <c r="F6361">
        <v>3</v>
      </c>
      <c r="G6361" t="s">
        <v>1912</v>
      </c>
    </row>
    <row r="6362" spans="1:7" x14ac:dyDescent="0.25">
      <c r="A6362" t="str">
        <f t="shared" si="421"/>
        <v>T1-4</v>
      </c>
      <c r="B6362" t="str">
        <f t="shared" si="422"/>
        <v>NetR37_1</v>
      </c>
      <c r="C6362" t="str">
        <f t="shared" si="423"/>
        <v>T1-NetR37_1</v>
      </c>
      <c r="D6362" t="str">
        <f t="shared" si="424"/>
        <v>T1-4</v>
      </c>
      <c r="E6362" t="s">
        <v>3984</v>
      </c>
      <c r="F6362">
        <v>4</v>
      </c>
      <c r="G6362" t="s">
        <v>1870</v>
      </c>
    </row>
    <row r="6363" spans="1:7" x14ac:dyDescent="0.25">
      <c r="A6363" t="str">
        <f t="shared" si="421"/>
        <v>T1-5</v>
      </c>
      <c r="B6363" t="str">
        <f t="shared" si="422"/>
        <v>+12.0V_IN_A</v>
      </c>
      <c r="C6363" t="str">
        <f t="shared" si="423"/>
        <v>T1-+12.0V_IN_A</v>
      </c>
      <c r="D6363" t="str">
        <f t="shared" si="424"/>
        <v>T1-5</v>
      </c>
      <c r="E6363" t="s">
        <v>3984</v>
      </c>
      <c r="F6363">
        <v>5</v>
      </c>
      <c r="G6363" t="s">
        <v>291</v>
      </c>
    </row>
    <row r="6364" spans="1:7" x14ac:dyDescent="0.25">
      <c r="A6364" t="str">
        <f t="shared" si="421"/>
        <v>T1-6</v>
      </c>
      <c r="B6364" t="str">
        <f t="shared" si="422"/>
        <v>+12.0V_IN_A</v>
      </c>
      <c r="C6364" t="str">
        <f t="shared" si="423"/>
        <v>T1-+12.0V_IN_A</v>
      </c>
      <c r="D6364" t="str">
        <f t="shared" si="424"/>
        <v>T1-6</v>
      </c>
      <c r="E6364" t="s">
        <v>3984</v>
      </c>
      <c r="F6364">
        <v>6</v>
      </c>
      <c r="G6364" t="s">
        <v>291</v>
      </c>
    </row>
    <row r="6365" spans="1:7" x14ac:dyDescent="0.25">
      <c r="A6365" t="str">
        <f t="shared" si="421"/>
        <v>T1-7</v>
      </c>
      <c r="B6365" t="str">
        <f t="shared" si="422"/>
        <v>+12.0V_IN_A</v>
      </c>
      <c r="C6365" t="str">
        <f t="shared" si="423"/>
        <v>T1-+12.0V_IN_A</v>
      </c>
      <c r="D6365" t="str">
        <f t="shared" si="424"/>
        <v>T1-7</v>
      </c>
      <c r="E6365" t="s">
        <v>3984</v>
      </c>
      <c r="F6365">
        <v>7</v>
      </c>
      <c r="G6365" t="s">
        <v>291</v>
      </c>
    </row>
    <row r="6366" spans="1:7" x14ac:dyDescent="0.25">
      <c r="A6366" t="str">
        <f t="shared" si="421"/>
        <v>T1-8</v>
      </c>
      <c r="B6366" t="str">
        <f t="shared" si="422"/>
        <v>+12.0V_IN_A</v>
      </c>
      <c r="C6366" t="str">
        <f t="shared" si="423"/>
        <v>T1-+12.0V_IN_A</v>
      </c>
      <c r="D6366" t="str">
        <f t="shared" si="424"/>
        <v>T1-8</v>
      </c>
      <c r="E6366" t="s">
        <v>3984</v>
      </c>
      <c r="F6366">
        <v>8</v>
      </c>
      <c r="G6366" t="s">
        <v>291</v>
      </c>
    </row>
    <row r="6367" spans="1:7" x14ac:dyDescent="0.25">
      <c r="A6367" t="str">
        <f t="shared" si="421"/>
        <v>T2-1</v>
      </c>
      <c r="B6367" t="str">
        <f t="shared" si="422"/>
        <v>NetT1_1</v>
      </c>
      <c r="C6367" t="str">
        <f t="shared" si="423"/>
        <v>T2-NetT1_1</v>
      </c>
      <c r="D6367" t="str">
        <f t="shared" si="424"/>
        <v>T2-1</v>
      </c>
      <c r="E6367" t="s">
        <v>3985</v>
      </c>
      <c r="F6367">
        <v>1</v>
      </c>
      <c r="G6367" t="s">
        <v>1912</v>
      </c>
    </row>
    <row r="6368" spans="1:7" x14ac:dyDescent="0.25">
      <c r="A6368" t="str">
        <f t="shared" si="421"/>
        <v>T2-2</v>
      </c>
      <c r="B6368" t="str">
        <f t="shared" si="422"/>
        <v>NetT1_1</v>
      </c>
      <c r="C6368" t="str">
        <f t="shared" si="423"/>
        <v>T2-NetT1_1</v>
      </c>
      <c r="D6368" t="str">
        <f t="shared" si="424"/>
        <v>T2-2</v>
      </c>
      <c r="E6368" t="s">
        <v>3985</v>
      </c>
      <c r="F6368">
        <v>2</v>
      </c>
      <c r="G6368" t="s">
        <v>1912</v>
      </c>
    </row>
    <row r="6369" spans="1:7" x14ac:dyDescent="0.25">
      <c r="A6369" t="str">
        <f t="shared" si="421"/>
        <v>T2-3</v>
      </c>
      <c r="B6369" t="str">
        <f t="shared" si="422"/>
        <v>NetT1_1</v>
      </c>
      <c r="C6369" t="str">
        <f t="shared" si="423"/>
        <v>T2-NetT1_1</v>
      </c>
      <c r="D6369" t="str">
        <f t="shared" si="424"/>
        <v>T2-3</v>
      </c>
      <c r="E6369" t="s">
        <v>3985</v>
      </c>
      <c r="F6369">
        <v>3</v>
      </c>
      <c r="G6369" t="s">
        <v>1912</v>
      </c>
    </row>
    <row r="6370" spans="1:7" x14ac:dyDescent="0.25">
      <c r="A6370" t="str">
        <f t="shared" si="421"/>
        <v>T2-4</v>
      </c>
      <c r="B6370" t="str">
        <f t="shared" si="422"/>
        <v>NetR38_1</v>
      </c>
      <c r="C6370" t="str">
        <f t="shared" si="423"/>
        <v>T2-NetR38_1</v>
      </c>
      <c r="D6370" t="str">
        <f t="shared" si="424"/>
        <v>T2-4</v>
      </c>
      <c r="E6370" t="s">
        <v>3985</v>
      </c>
      <c r="F6370">
        <v>4</v>
      </c>
      <c r="G6370" t="s">
        <v>1872</v>
      </c>
    </row>
    <row r="6371" spans="1:7" x14ac:dyDescent="0.25">
      <c r="A6371" t="str">
        <f t="shared" si="421"/>
        <v>T2-5</v>
      </c>
      <c r="B6371" t="str">
        <f t="shared" si="422"/>
        <v>12.0V</v>
      </c>
      <c r="C6371" t="str">
        <f t="shared" si="423"/>
        <v>T2-12.0V</v>
      </c>
      <c r="D6371" t="str">
        <f t="shared" si="424"/>
        <v>T2-5</v>
      </c>
      <c r="E6371" t="s">
        <v>3985</v>
      </c>
      <c r="F6371">
        <v>5</v>
      </c>
      <c r="G6371" t="s">
        <v>325</v>
      </c>
    </row>
    <row r="6372" spans="1:7" x14ac:dyDescent="0.25">
      <c r="A6372" t="str">
        <f t="shared" si="421"/>
        <v>T2-6</v>
      </c>
      <c r="B6372" t="str">
        <f t="shared" si="422"/>
        <v>12.0V</v>
      </c>
      <c r="C6372" t="str">
        <f t="shared" si="423"/>
        <v>T2-12.0V</v>
      </c>
      <c r="D6372" t="str">
        <f t="shared" si="424"/>
        <v>T2-6</v>
      </c>
      <c r="E6372" t="s">
        <v>3985</v>
      </c>
      <c r="F6372">
        <v>6</v>
      </c>
      <c r="G6372" t="s">
        <v>325</v>
      </c>
    </row>
    <row r="6373" spans="1:7" x14ac:dyDescent="0.25">
      <c r="A6373" t="str">
        <f t="shared" si="421"/>
        <v>T2-7</v>
      </c>
      <c r="B6373" t="str">
        <f t="shared" si="422"/>
        <v>12.0V</v>
      </c>
      <c r="C6373" t="str">
        <f t="shared" si="423"/>
        <v>T2-12.0V</v>
      </c>
      <c r="D6373" t="str">
        <f t="shared" si="424"/>
        <v>T2-7</v>
      </c>
      <c r="E6373" t="s">
        <v>3985</v>
      </c>
      <c r="F6373">
        <v>7</v>
      </c>
      <c r="G6373" t="s">
        <v>325</v>
      </c>
    </row>
    <row r="6374" spans="1:7" x14ac:dyDescent="0.25">
      <c r="A6374" t="str">
        <f t="shared" si="421"/>
        <v>T2-8</v>
      </c>
      <c r="B6374" t="str">
        <f t="shared" si="422"/>
        <v>12.0V</v>
      </c>
      <c r="C6374" t="str">
        <f t="shared" si="423"/>
        <v>T2-12.0V</v>
      </c>
      <c r="D6374" t="str">
        <f t="shared" si="424"/>
        <v>T2-8</v>
      </c>
      <c r="E6374" t="s">
        <v>3985</v>
      </c>
      <c r="F6374">
        <v>8</v>
      </c>
      <c r="G6374" t="s">
        <v>325</v>
      </c>
    </row>
    <row r="6375" spans="1:7" x14ac:dyDescent="0.25">
      <c r="A6375" t="str">
        <f t="shared" si="421"/>
        <v>T3-1</v>
      </c>
      <c r="B6375" t="str">
        <f t="shared" si="422"/>
        <v>NetT3_1</v>
      </c>
      <c r="C6375" t="str">
        <f t="shared" si="423"/>
        <v>T3-NetT3_1</v>
      </c>
      <c r="D6375" t="str">
        <f t="shared" si="424"/>
        <v>T3-1</v>
      </c>
      <c r="E6375" t="s">
        <v>3986</v>
      </c>
      <c r="F6375">
        <v>1</v>
      </c>
      <c r="G6375" t="s">
        <v>1913</v>
      </c>
    </row>
    <row r="6376" spans="1:7" x14ac:dyDescent="0.25">
      <c r="A6376" t="str">
        <f t="shared" si="421"/>
        <v>T3-2</v>
      </c>
      <c r="B6376" t="str">
        <f t="shared" si="422"/>
        <v>NetT3_1</v>
      </c>
      <c r="C6376" t="str">
        <f t="shared" si="423"/>
        <v>T3-NetT3_1</v>
      </c>
      <c r="D6376" t="str">
        <f t="shared" si="424"/>
        <v>T3-2</v>
      </c>
      <c r="E6376" t="s">
        <v>3986</v>
      </c>
      <c r="F6376">
        <v>2</v>
      </c>
      <c r="G6376" t="s">
        <v>1913</v>
      </c>
    </row>
    <row r="6377" spans="1:7" x14ac:dyDescent="0.25">
      <c r="A6377" t="str">
        <f t="shared" si="421"/>
        <v>T3-3</v>
      </c>
      <c r="B6377" t="str">
        <f t="shared" si="422"/>
        <v>NetT3_1</v>
      </c>
      <c r="C6377" t="str">
        <f t="shared" si="423"/>
        <v>T3-NetT3_1</v>
      </c>
      <c r="D6377" t="str">
        <f t="shared" si="424"/>
        <v>T3-3</v>
      </c>
      <c r="E6377" t="s">
        <v>3986</v>
      </c>
      <c r="F6377">
        <v>3</v>
      </c>
      <c r="G6377" t="s">
        <v>1913</v>
      </c>
    </row>
    <row r="6378" spans="1:7" x14ac:dyDescent="0.25">
      <c r="A6378" t="str">
        <f t="shared" si="421"/>
        <v>T3-4</v>
      </c>
      <c r="B6378" t="str">
        <f t="shared" si="422"/>
        <v>NetR49_1</v>
      </c>
      <c r="C6378" t="str">
        <f t="shared" si="423"/>
        <v>T3-NetR49_1</v>
      </c>
      <c r="D6378" t="str">
        <f t="shared" si="424"/>
        <v>T3-4</v>
      </c>
      <c r="E6378" t="s">
        <v>3986</v>
      </c>
      <c r="F6378">
        <v>4</v>
      </c>
      <c r="G6378" t="s">
        <v>1879</v>
      </c>
    </row>
    <row r="6379" spans="1:7" x14ac:dyDescent="0.25">
      <c r="A6379" t="str">
        <f t="shared" si="421"/>
        <v>T3-5</v>
      </c>
      <c r="B6379" t="str">
        <f t="shared" si="422"/>
        <v>+12.0V_IN_B</v>
      </c>
      <c r="C6379" t="str">
        <f t="shared" si="423"/>
        <v>T3-+12.0V_IN_B</v>
      </c>
      <c r="D6379" t="str">
        <f t="shared" si="424"/>
        <v>T3-5</v>
      </c>
      <c r="E6379" t="s">
        <v>3986</v>
      </c>
      <c r="F6379">
        <v>5</v>
      </c>
      <c r="G6379" t="s">
        <v>290</v>
      </c>
    </row>
    <row r="6380" spans="1:7" x14ac:dyDescent="0.25">
      <c r="A6380" t="str">
        <f t="shared" si="421"/>
        <v>T3-6</v>
      </c>
      <c r="B6380" t="str">
        <f t="shared" si="422"/>
        <v>+12.0V_IN_B</v>
      </c>
      <c r="C6380" t="str">
        <f t="shared" si="423"/>
        <v>T3-+12.0V_IN_B</v>
      </c>
      <c r="D6380" t="str">
        <f t="shared" si="424"/>
        <v>T3-6</v>
      </c>
      <c r="E6380" t="s">
        <v>3986</v>
      </c>
      <c r="F6380">
        <v>6</v>
      </c>
      <c r="G6380" t="s">
        <v>290</v>
      </c>
    </row>
    <row r="6381" spans="1:7" x14ac:dyDescent="0.25">
      <c r="A6381" t="str">
        <f t="shared" si="421"/>
        <v>T3-7</v>
      </c>
      <c r="B6381" t="str">
        <f t="shared" si="422"/>
        <v>+12.0V_IN_B</v>
      </c>
      <c r="C6381" t="str">
        <f t="shared" si="423"/>
        <v>T3-+12.0V_IN_B</v>
      </c>
      <c r="D6381" t="str">
        <f t="shared" si="424"/>
        <v>T3-7</v>
      </c>
      <c r="E6381" t="s">
        <v>3986</v>
      </c>
      <c r="F6381">
        <v>7</v>
      </c>
      <c r="G6381" t="s">
        <v>290</v>
      </c>
    </row>
    <row r="6382" spans="1:7" x14ac:dyDescent="0.25">
      <c r="A6382" t="str">
        <f t="shared" si="421"/>
        <v>T3-8</v>
      </c>
      <c r="B6382" t="str">
        <f t="shared" si="422"/>
        <v>+12.0V_IN_B</v>
      </c>
      <c r="C6382" t="str">
        <f t="shared" si="423"/>
        <v>T3-+12.0V_IN_B</v>
      </c>
      <c r="D6382" t="str">
        <f t="shared" si="424"/>
        <v>T3-8</v>
      </c>
      <c r="E6382" t="s">
        <v>3986</v>
      </c>
      <c r="F6382">
        <v>8</v>
      </c>
      <c r="G6382" t="s">
        <v>290</v>
      </c>
    </row>
    <row r="6383" spans="1:7" x14ac:dyDescent="0.25">
      <c r="A6383" t="str">
        <f t="shared" si="421"/>
        <v>T4-1</v>
      </c>
      <c r="B6383" t="str">
        <f t="shared" si="422"/>
        <v>NetT3_1</v>
      </c>
      <c r="C6383" t="str">
        <f t="shared" si="423"/>
        <v>T4-NetT3_1</v>
      </c>
      <c r="D6383" t="str">
        <f t="shared" si="424"/>
        <v>T4-1</v>
      </c>
      <c r="E6383" t="s">
        <v>3803</v>
      </c>
      <c r="F6383">
        <v>1</v>
      </c>
      <c r="G6383" t="s">
        <v>1913</v>
      </c>
    </row>
    <row r="6384" spans="1:7" x14ac:dyDescent="0.25">
      <c r="A6384" t="str">
        <f t="shared" si="421"/>
        <v>T4-2</v>
      </c>
      <c r="B6384" t="str">
        <f t="shared" si="422"/>
        <v>NetT3_1</v>
      </c>
      <c r="C6384" t="str">
        <f t="shared" si="423"/>
        <v>T4-NetT3_1</v>
      </c>
      <c r="D6384" t="str">
        <f t="shared" si="424"/>
        <v>T4-2</v>
      </c>
      <c r="E6384" t="s">
        <v>3803</v>
      </c>
      <c r="F6384">
        <v>2</v>
      </c>
      <c r="G6384" t="s">
        <v>1913</v>
      </c>
    </row>
    <row r="6385" spans="1:7" x14ac:dyDescent="0.25">
      <c r="A6385" t="str">
        <f t="shared" si="421"/>
        <v>T4-3</v>
      </c>
      <c r="B6385" t="str">
        <f t="shared" si="422"/>
        <v>NetT3_1</v>
      </c>
      <c r="C6385" t="str">
        <f t="shared" si="423"/>
        <v>T4-NetT3_1</v>
      </c>
      <c r="D6385" t="str">
        <f t="shared" si="424"/>
        <v>T4-3</v>
      </c>
      <c r="E6385" t="s">
        <v>3803</v>
      </c>
      <c r="F6385">
        <v>3</v>
      </c>
      <c r="G6385" t="s">
        <v>1913</v>
      </c>
    </row>
    <row r="6386" spans="1:7" x14ac:dyDescent="0.25">
      <c r="A6386" t="str">
        <f t="shared" si="421"/>
        <v>T4-4</v>
      </c>
      <c r="B6386" t="str">
        <f t="shared" si="422"/>
        <v>NetR51_1</v>
      </c>
      <c r="C6386" t="str">
        <f t="shared" si="423"/>
        <v>T4-NetR51_1</v>
      </c>
      <c r="D6386" t="str">
        <f t="shared" si="424"/>
        <v>T4-4</v>
      </c>
      <c r="E6386" t="s">
        <v>3803</v>
      </c>
      <c r="F6386">
        <v>4</v>
      </c>
      <c r="G6386" t="s">
        <v>1882</v>
      </c>
    </row>
    <row r="6387" spans="1:7" x14ac:dyDescent="0.25">
      <c r="A6387" t="str">
        <f t="shared" si="421"/>
        <v>T4-5</v>
      </c>
      <c r="B6387" t="str">
        <f t="shared" si="422"/>
        <v>12.0V</v>
      </c>
      <c r="C6387" t="str">
        <f t="shared" si="423"/>
        <v>T4-12.0V</v>
      </c>
      <c r="D6387" t="str">
        <f t="shared" si="424"/>
        <v>T4-5</v>
      </c>
      <c r="E6387" t="s">
        <v>3803</v>
      </c>
      <c r="F6387">
        <v>5</v>
      </c>
      <c r="G6387" t="s">
        <v>325</v>
      </c>
    </row>
    <row r="6388" spans="1:7" x14ac:dyDescent="0.25">
      <c r="A6388" t="str">
        <f t="shared" si="421"/>
        <v>T4-6</v>
      </c>
      <c r="B6388" t="str">
        <f t="shared" si="422"/>
        <v>12.0V</v>
      </c>
      <c r="C6388" t="str">
        <f t="shared" si="423"/>
        <v>T4-12.0V</v>
      </c>
      <c r="D6388" t="str">
        <f t="shared" si="424"/>
        <v>T4-6</v>
      </c>
      <c r="E6388" t="s">
        <v>3803</v>
      </c>
      <c r="F6388">
        <v>6</v>
      </c>
      <c r="G6388" t="s">
        <v>325</v>
      </c>
    </row>
    <row r="6389" spans="1:7" x14ac:dyDescent="0.25">
      <c r="A6389" t="str">
        <f t="shared" si="421"/>
        <v>T4-7</v>
      </c>
      <c r="B6389" t="str">
        <f t="shared" si="422"/>
        <v>12.0V</v>
      </c>
      <c r="C6389" t="str">
        <f t="shared" si="423"/>
        <v>T4-12.0V</v>
      </c>
      <c r="D6389" t="str">
        <f t="shared" si="424"/>
        <v>T4-7</v>
      </c>
      <c r="E6389" t="s">
        <v>3803</v>
      </c>
      <c r="F6389">
        <v>7</v>
      </c>
      <c r="G6389" t="s">
        <v>325</v>
      </c>
    </row>
    <row r="6390" spans="1:7" x14ac:dyDescent="0.25">
      <c r="A6390" t="str">
        <f t="shared" si="421"/>
        <v>T4-8</v>
      </c>
      <c r="B6390" t="str">
        <f t="shared" si="422"/>
        <v>12.0V</v>
      </c>
      <c r="C6390" t="str">
        <f t="shared" si="423"/>
        <v>T4-12.0V</v>
      </c>
      <c r="D6390" t="str">
        <f t="shared" si="424"/>
        <v>T4-8</v>
      </c>
      <c r="E6390" t="s">
        <v>3803</v>
      </c>
      <c r="F6390">
        <v>8</v>
      </c>
      <c r="G6390" t="s">
        <v>325</v>
      </c>
    </row>
    <row r="6391" spans="1:7" x14ac:dyDescent="0.25">
      <c r="A6391" t="str">
        <f t="shared" si="421"/>
        <v>T5-1</v>
      </c>
      <c r="B6391" t="str">
        <f t="shared" si="422"/>
        <v>NetR55_2</v>
      </c>
      <c r="C6391" t="str">
        <f t="shared" si="423"/>
        <v>T5-NetR55_2</v>
      </c>
      <c r="D6391" t="str">
        <f t="shared" si="424"/>
        <v>T5-1</v>
      </c>
      <c r="E6391" t="s">
        <v>3987</v>
      </c>
      <c r="F6391">
        <v>1</v>
      </c>
      <c r="G6391" t="s">
        <v>1884</v>
      </c>
    </row>
    <row r="6392" spans="1:7" x14ac:dyDescent="0.25">
      <c r="A6392" t="str">
        <f t="shared" si="421"/>
        <v>T5-2</v>
      </c>
      <c r="B6392" t="str">
        <f t="shared" si="422"/>
        <v>GND</v>
      </c>
      <c r="C6392" t="str">
        <f t="shared" si="423"/>
        <v>T5-GND</v>
      </c>
      <c r="D6392" t="str">
        <f t="shared" si="424"/>
        <v>T5-2</v>
      </c>
      <c r="E6392" t="s">
        <v>3987</v>
      </c>
      <c r="F6392">
        <v>2</v>
      </c>
      <c r="G6392" t="s">
        <v>294</v>
      </c>
    </row>
    <row r="6393" spans="1:7" x14ac:dyDescent="0.25">
      <c r="A6393" t="str">
        <f t="shared" si="421"/>
        <v>T5-3</v>
      </c>
      <c r="B6393" t="str">
        <f t="shared" si="422"/>
        <v>SHDN_n_2</v>
      </c>
      <c r="C6393" t="str">
        <f t="shared" si="423"/>
        <v>T5-SHDN_n_2</v>
      </c>
      <c r="D6393" t="str">
        <f t="shared" si="424"/>
        <v>T5-3</v>
      </c>
      <c r="E6393" t="s">
        <v>3987</v>
      </c>
      <c r="F6393">
        <v>3</v>
      </c>
      <c r="G6393" t="s">
        <v>2071</v>
      </c>
    </row>
    <row r="6394" spans="1:7" x14ac:dyDescent="0.25">
      <c r="A6394" t="str">
        <f t="shared" si="421"/>
        <v>T6-1</v>
      </c>
      <c r="B6394" t="str">
        <f t="shared" si="422"/>
        <v>GND</v>
      </c>
      <c r="C6394" t="str">
        <f t="shared" si="423"/>
        <v>T6-GND</v>
      </c>
      <c r="D6394" t="str">
        <f t="shared" si="424"/>
        <v>T6-1</v>
      </c>
      <c r="E6394" t="s">
        <v>5143</v>
      </c>
      <c r="F6394">
        <v>1</v>
      </c>
      <c r="G6394" t="s">
        <v>294</v>
      </c>
    </row>
    <row r="6395" spans="1:7" x14ac:dyDescent="0.25">
      <c r="A6395" t="str">
        <f t="shared" si="421"/>
        <v>T6-2</v>
      </c>
      <c r="B6395" t="str">
        <f t="shared" si="422"/>
        <v>GPIO_LED0</v>
      </c>
      <c r="C6395" t="str">
        <f t="shared" si="423"/>
        <v>T6-GPIO_LED0</v>
      </c>
      <c r="D6395" t="str">
        <f t="shared" si="424"/>
        <v>T6-2</v>
      </c>
      <c r="E6395" t="s">
        <v>5143</v>
      </c>
      <c r="F6395">
        <v>2</v>
      </c>
      <c r="G6395" t="s">
        <v>1109</v>
      </c>
    </row>
    <row r="6396" spans="1:7" x14ac:dyDescent="0.25">
      <c r="A6396" t="str">
        <f t="shared" si="421"/>
        <v>T6-3</v>
      </c>
      <c r="B6396" t="str">
        <f t="shared" si="422"/>
        <v>NetR211_2</v>
      </c>
      <c r="C6396" t="str">
        <f t="shared" si="423"/>
        <v>T6-NetR211_2</v>
      </c>
      <c r="D6396" t="str">
        <f t="shared" si="424"/>
        <v>T6-3</v>
      </c>
      <c r="E6396" t="s">
        <v>5143</v>
      </c>
      <c r="F6396">
        <v>3</v>
      </c>
      <c r="G6396" t="s">
        <v>1846</v>
      </c>
    </row>
    <row r="6397" spans="1:7" x14ac:dyDescent="0.25">
      <c r="A6397" t="str">
        <f t="shared" si="421"/>
        <v>T6-4</v>
      </c>
      <c r="B6397" t="str">
        <f t="shared" si="422"/>
        <v>GND</v>
      </c>
      <c r="C6397" t="str">
        <f t="shared" si="423"/>
        <v>T6-GND</v>
      </c>
      <c r="D6397" t="str">
        <f t="shared" si="424"/>
        <v>T6-4</v>
      </c>
      <c r="E6397" t="s">
        <v>5143</v>
      </c>
      <c r="F6397">
        <v>4</v>
      </c>
      <c r="G6397" t="s">
        <v>294</v>
      </c>
    </row>
    <row r="6398" spans="1:7" x14ac:dyDescent="0.25">
      <c r="A6398" t="str">
        <f t="shared" si="421"/>
        <v>T6-5</v>
      </c>
      <c r="B6398" t="str">
        <f t="shared" si="422"/>
        <v>GPIO_LED1</v>
      </c>
      <c r="C6398" t="str">
        <f t="shared" si="423"/>
        <v>T6-GPIO_LED1</v>
      </c>
      <c r="D6398" t="str">
        <f t="shared" si="424"/>
        <v>T6-5</v>
      </c>
      <c r="E6398" t="s">
        <v>5143</v>
      </c>
      <c r="F6398">
        <v>5</v>
      </c>
      <c r="G6398" t="s">
        <v>1112</v>
      </c>
    </row>
    <row r="6399" spans="1:7" x14ac:dyDescent="0.25">
      <c r="A6399" t="str">
        <f t="shared" si="421"/>
        <v>T6-6</v>
      </c>
      <c r="B6399" t="str">
        <f t="shared" si="422"/>
        <v>NetR162_2</v>
      </c>
      <c r="C6399" t="str">
        <f t="shared" si="423"/>
        <v>T6-NetR162_2</v>
      </c>
      <c r="D6399" t="str">
        <f t="shared" si="424"/>
        <v>T6-6</v>
      </c>
      <c r="E6399" t="s">
        <v>5143</v>
      </c>
      <c r="F6399">
        <v>6</v>
      </c>
      <c r="G6399" t="s">
        <v>1838</v>
      </c>
    </row>
    <row r="6400" spans="1:7" x14ac:dyDescent="0.25">
      <c r="A6400" t="str">
        <f t="shared" si="421"/>
        <v>T7-1</v>
      </c>
      <c r="B6400" t="str">
        <f t="shared" si="422"/>
        <v>GND</v>
      </c>
      <c r="C6400" t="str">
        <f t="shared" si="423"/>
        <v>T7-GND</v>
      </c>
      <c r="D6400" t="str">
        <f t="shared" si="424"/>
        <v>T7-1</v>
      </c>
      <c r="E6400" t="s">
        <v>5144</v>
      </c>
      <c r="F6400">
        <v>1</v>
      </c>
      <c r="G6400" t="s">
        <v>294</v>
      </c>
    </row>
    <row r="6401" spans="1:7" x14ac:dyDescent="0.25">
      <c r="A6401" t="str">
        <f t="shared" si="421"/>
        <v>T7-2</v>
      </c>
      <c r="B6401" t="str">
        <f t="shared" si="422"/>
        <v>CONF_DONE</v>
      </c>
      <c r="C6401" t="str">
        <f t="shared" si="423"/>
        <v>T7-CONF_DONE</v>
      </c>
      <c r="D6401" t="str">
        <f t="shared" si="424"/>
        <v>T7-2</v>
      </c>
      <c r="E6401" t="s">
        <v>5144</v>
      </c>
      <c r="F6401">
        <v>2</v>
      </c>
      <c r="G6401" t="s">
        <v>538</v>
      </c>
    </row>
    <row r="6402" spans="1:7" x14ac:dyDescent="0.25">
      <c r="A6402" t="str">
        <f t="shared" si="421"/>
        <v>T7-3</v>
      </c>
      <c r="B6402" t="str">
        <f t="shared" si="422"/>
        <v>NetR280_2</v>
      </c>
      <c r="C6402" t="str">
        <f t="shared" si="423"/>
        <v>T7-NetR280_2</v>
      </c>
      <c r="D6402" t="str">
        <f t="shared" si="424"/>
        <v>T7-3</v>
      </c>
      <c r="E6402" t="s">
        <v>5144</v>
      </c>
      <c r="F6402">
        <v>3</v>
      </c>
      <c r="G6402" t="s">
        <v>1858</v>
      </c>
    </row>
    <row r="6403" spans="1:7" x14ac:dyDescent="0.25">
      <c r="A6403" t="str">
        <f t="shared" si="421"/>
        <v>T7-4</v>
      </c>
      <c r="B6403" t="str">
        <f t="shared" si="422"/>
        <v>GND</v>
      </c>
      <c r="C6403" t="str">
        <f t="shared" si="423"/>
        <v>T7-GND</v>
      </c>
      <c r="D6403" t="str">
        <f t="shared" si="424"/>
        <v>T7-4</v>
      </c>
      <c r="E6403" t="s">
        <v>5144</v>
      </c>
      <c r="F6403">
        <v>4</v>
      </c>
      <c r="G6403" t="s">
        <v>294</v>
      </c>
    </row>
    <row r="6404" spans="1:7" x14ac:dyDescent="0.25">
      <c r="A6404" t="str">
        <f t="shared" si="421"/>
        <v>T7-5</v>
      </c>
      <c r="B6404" t="str">
        <f t="shared" si="422"/>
        <v>CVP_CONFDONE</v>
      </c>
      <c r="C6404" t="str">
        <f t="shared" si="423"/>
        <v>T7-CVP_CONFDONE</v>
      </c>
      <c r="D6404" t="str">
        <f t="shared" si="424"/>
        <v>T7-5</v>
      </c>
      <c r="E6404" t="s">
        <v>5144</v>
      </c>
      <c r="F6404">
        <v>5</v>
      </c>
      <c r="G6404" t="s">
        <v>547</v>
      </c>
    </row>
    <row r="6405" spans="1:7" x14ac:dyDescent="0.25">
      <c r="A6405" t="str">
        <f t="shared" si="421"/>
        <v>T7-6</v>
      </c>
      <c r="B6405" t="str">
        <f t="shared" si="422"/>
        <v>NetR277_2</v>
      </c>
      <c r="C6405" t="str">
        <f t="shared" si="423"/>
        <v>T7-NetR277_2</v>
      </c>
      <c r="D6405" t="str">
        <f t="shared" si="424"/>
        <v>T7-6</v>
      </c>
      <c r="E6405" t="s">
        <v>5144</v>
      </c>
      <c r="F6405">
        <v>6</v>
      </c>
      <c r="G6405" t="s">
        <v>1857</v>
      </c>
    </row>
    <row r="6406" spans="1:7" x14ac:dyDescent="0.25">
      <c r="A6406" t="str">
        <f t="shared" ref="A6406:A6469" si="425">$E6406&amp;"-"&amp;$F6406</f>
        <v>TP1-1</v>
      </c>
      <c r="B6406" t="str">
        <f t="shared" ref="B6406:B6469" si="426">IF(OR(E6406=$A$2,E6406=$B$2,E6406=$C$2,E6406=$D$2),"--",G6406)</f>
        <v>12.0V</v>
      </c>
      <c r="C6406" t="str">
        <f t="shared" ref="C6406:C6469" si="427">$E6406&amp;"-"&amp;$G6406</f>
        <v>TP1-12.0V</v>
      </c>
      <c r="D6406" t="str">
        <f t="shared" ref="D6406:D6469" si="428">A6406</f>
        <v>TP1-1</v>
      </c>
      <c r="E6406" t="s">
        <v>5145</v>
      </c>
      <c r="F6406">
        <v>1</v>
      </c>
      <c r="G6406" t="s">
        <v>325</v>
      </c>
    </row>
    <row r="6407" spans="1:7" x14ac:dyDescent="0.25">
      <c r="A6407" t="str">
        <f t="shared" si="425"/>
        <v>TP2-1</v>
      </c>
      <c r="B6407" t="str">
        <f t="shared" si="426"/>
        <v>5.0V_USB</v>
      </c>
      <c r="C6407" t="str">
        <f t="shared" si="427"/>
        <v>TP2-5.0V_USB</v>
      </c>
      <c r="D6407" t="str">
        <f t="shared" si="428"/>
        <v>TP2-1</v>
      </c>
      <c r="E6407" t="s">
        <v>5146</v>
      </c>
      <c r="F6407">
        <v>1</v>
      </c>
      <c r="G6407" t="s">
        <v>373</v>
      </c>
    </row>
    <row r="6408" spans="1:7" x14ac:dyDescent="0.25">
      <c r="A6408" t="str">
        <f t="shared" si="425"/>
        <v>TP3-1</v>
      </c>
      <c r="B6408" t="str">
        <f t="shared" si="426"/>
        <v>FPGA_VCC</v>
      </c>
      <c r="C6408" t="str">
        <f t="shared" si="427"/>
        <v>TP3-FPGA_VCC</v>
      </c>
      <c r="D6408" t="str">
        <f t="shared" si="428"/>
        <v>TP3-1</v>
      </c>
      <c r="E6408" t="s">
        <v>5147</v>
      </c>
      <c r="F6408">
        <v>1</v>
      </c>
      <c r="G6408" t="s">
        <v>1101</v>
      </c>
    </row>
    <row r="6409" spans="1:7" x14ac:dyDescent="0.25">
      <c r="A6409" t="str">
        <f t="shared" si="425"/>
        <v>TP4-1</v>
      </c>
      <c r="B6409" t="str">
        <f t="shared" si="426"/>
        <v>USB_HUB_PR1</v>
      </c>
      <c r="C6409" t="str">
        <f t="shared" si="427"/>
        <v>TP4-USB_HUB_PR1</v>
      </c>
      <c r="D6409" t="str">
        <f t="shared" si="428"/>
        <v>TP4-1</v>
      </c>
      <c r="E6409" t="s">
        <v>5148</v>
      </c>
      <c r="F6409">
        <v>1</v>
      </c>
      <c r="G6409" t="s">
        <v>2108</v>
      </c>
    </row>
    <row r="6410" spans="1:7" x14ac:dyDescent="0.25">
      <c r="A6410" t="str">
        <f t="shared" si="425"/>
        <v>TP5-1</v>
      </c>
      <c r="B6410" t="str">
        <f t="shared" si="426"/>
        <v>USB_HUB_PR2</v>
      </c>
      <c r="C6410" t="str">
        <f t="shared" si="427"/>
        <v>TP5-USB_HUB_PR2</v>
      </c>
      <c r="D6410" t="str">
        <f t="shared" si="428"/>
        <v>TP5-1</v>
      </c>
      <c r="E6410" t="s">
        <v>5149</v>
      </c>
      <c r="F6410">
        <v>1</v>
      </c>
      <c r="G6410" t="s">
        <v>2111</v>
      </c>
    </row>
    <row r="6411" spans="1:7" x14ac:dyDescent="0.25">
      <c r="A6411" t="str">
        <f t="shared" si="425"/>
        <v>TP6-1</v>
      </c>
      <c r="B6411" t="str">
        <f t="shared" si="426"/>
        <v>+12.0V_IN_A</v>
      </c>
      <c r="C6411" t="str">
        <f t="shared" si="427"/>
        <v>TP6-+12.0V_IN_A</v>
      </c>
      <c r="D6411" t="str">
        <f t="shared" si="428"/>
        <v>TP6-1</v>
      </c>
      <c r="E6411" t="s">
        <v>5150</v>
      </c>
      <c r="F6411">
        <v>1</v>
      </c>
      <c r="G6411" t="s">
        <v>291</v>
      </c>
    </row>
    <row r="6412" spans="1:7" x14ac:dyDescent="0.25">
      <c r="A6412" t="str">
        <f t="shared" si="425"/>
        <v>TP7-1</v>
      </c>
      <c r="B6412" t="str">
        <f t="shared" si="426"/>
        <v>+12.0V_IN_B</v>
      </c>
      <c r="C6412" t="str">
        <f t="shared" si="427"/>
        <v>TP7-+12.0V_IN_B</v>
      </c>
      <c r="D6412" t="str">
        <f t="shared" si="428"/>
        <v>TP7-1</v>
      </c>
      <c r="E6412" t="s">
        <v>5151</v>
      </c>
      <c r="F6412">
        <v>1</v>
      </c>
      <c r="G6412" t="s">
        <v>290</v>
      </c>
    </row>
    <row r="6413" spans="1:7" x14ac:dyDescent="0.25">
      <c r="A6413" t="str">
        <f t="shared" si="425"/>
        <v>TP8-1</v>
      </c>
      <c r="B6413" t="str">
        <f t="shared" si="426"/>
        <v>1.2V</v>
      </c>
      <c r="C6413" t="str">
        <f t="shared" si="427"/>
        <v>TP8-1.2V</v>
      </c>
      <c r="D6413" t="str">
        <f t="shared" si="428"/>
        <v>TP8-1</v>
      </c>
      <c r="E6413" t="s">
        <v>5152</v>
      </c>
      <c r="F6413">
        <v>1</v>
      </c>
      <c r="G6413" t="s">
        <v>312</v>
      </c>
    </row>
    <row r="6414" spans="1:7" x14ac:dyDescent="0.25">
      <c r="A6414" t="str">
        <f t="shared" si="425"/>
        <v>TP9-1</v>
      </c>
      <c r="B6414" t="str">
        <f t="shared" si="426"/>
        <v>1.8V</v>
      </c>
      <c r="C6414" t="str">
        <f t="shared" si="427"/>
        <v>TP9-1.8V</v>
      </c>
      <c r="D6414" t="str">
        <f t="shared" si="428"/>
        <v>TP9-1</v>
      </c>
      <c r="E6414" t="s">
        <v>5153</v>
      </c>
      <c r="F6414">
        <v>1</v>
      </c>
      <c r="G6414" t="s">
        <v>317</v>
      </c>
    </row>
    <row r="6415" spans="1:7" x14ac:dyDescent="0.25">
      <c r="A6415" t="str">
        <f t="shared" si="425"/>
        <v>TP10-1</v>
      </c>
      <c r="B6415" t="str">
        <f t="shared" si="426"/>
        <v>3.3V</v>
      </c>
      <c r="C6415" t="str">
        <f t="shared" si="427"/>
        <v>TP10-3.3V</v>
      </c>
      <c r="D6415" t="str">
        <f t="shared" si="428"/>
        <v>TP10-1</v>
      </c>
      <c r="E6415" t="s">
        <v>5154</v>
      </c>
      <c r="F6415">
        <v>1</v>
      </c>
      <c r="G6415" t="s">
        <v>358</v>
      </c>
    </row>
    <row r="6416" spans="1:7" x14ac:dyDescent="0.25">
      <c r="A6416" t="str">
        <f t="shared" si="425"/>
        <v>TP11-1</v>
      </c>
      <c r="B6416" t="str">
        <f t="shared" si="426"/>
        <v>1.1V_LPDDR4</v>
      </c>
      <c r="C6416" t="str">
        <f t="shared" si="427"/>
        <v>TP11-1.1V_LPDDR4</v>
      </c>
      <c r="D6416" t="str">
        <f t="shared" si="428"/>
        <v>TP11-1</v>
      </c>
      <c r="E6416" t="s">
        <v>5155</v>
      </c>
      <c r="F6416">
        <v>1</v>
      </c>
      <c r="G6416" t="s">
        <v>309</v>
      </c>
    </row>
    <row r="6417" spans="1:7" x14ac:dyDescent="0.25">
      <c r="A6417" t="str">
        <f t="shared" si="425"/>
        <v>TP12-1</v>
      </c>
      <c r="B6417" t="str">
        <f t="shared" si="426"/>
        <v>FMC_ADJ</v>
      </c>
      <c r="C6417" t="str">
        <f t="shared" si="427"/>
        <v>TP12-FMC_ADJ</v>
      </c>
      <c r="D6417" t="str">
        <f t="shared" si="428"/>
        <v>TP12-1</v>
      </c>
      <c r="E6417" t="s">
        <v>5156</v>
      </c>
      <c r="F6417">
        <v>1</v>
      </c>
      <c r="G6417" t="s">
        <v>998</v>
      </c>
    </row>
    <row r="6418" spans="1:7" x14ac:dyDescent="0.25">
      <c r="A6418" t="str">
        <f t="shared" si="425"/>
        <v>TP13-1</v>
      </c>
      <c r="B6418" t="str">
        <f t="shared" si="426"/>
        <v>0.9V_ETH</v>
      </c>
      <c r="C6418" t="str">
        <f t="shared" si="427"/>
        <v>TP13-0.9V_ETH</v>
      </c>
      <c r="D6418" t="str">
        <f t="shared" si="428"/>
        <v>TP13-1</v>
      </c>
      <c r="E6418" t="s">
        <v>5157</v>
      </c>
      <c r="F6418">
        <v>1</v>
      </c>
      <c r="G6418" t="s">
        <v>298</v>
      </c>
    </row>
    <row r="6419" spans="1:7" x14ac:dyDescent="0.25">
      <c r="A6419" t="str">
        <f t="shared" si="425"/>
        <v>TP14-1</v>
      </c>
      <c r="B6419" t="str">
        <f t="shared" si="426"/>
        <v>VIO_CRUVI</v>
      </c>
      <c r="C6419" t="str">
        <f t="shared" si="427"/>
        <v>TP14-VIO_CRUVI</v>
      </c>
      <c r="D6419" t="str">
        <f t="shared" si="428"/>
        <v>TP14-1</v>
      </c>
      <c r="E6419" t="s">
        <v>5158</v>
      </c>
      <c r="F6419">
        <v>1</v>
      </c>
      <c r="G6419" t="s">
        <v>1877</v>
      </c>
    </row>
    <row r="6420" spans="1:7" x14ac:dyDescent="0.25">
      <c r="A6420" t="str">
        <f t="shared" si="425"/>
        <v>TP15-1</v>
      </c>
      <c r="B6420" t="str">
        <f t="shared" si="426"/>
        <v>3.3VAUX</v>
      </c>
      <c r="C6420" t="str">
        <f t="shared" si="427"/>
        <v>TP15-3.3VAUX</v>
      </c>
      <c r="D6420" t="str">
        <f t="shared" si="428"/>
        <v>TP15-1</v>
      </c>
      <c r="E6420" t="s">
        <v>5159</v>
      </c>
      <c r="F6420">
        <v>1</v>
      </c>
      <c r="G6420" t="s">
        <v>361</v>
      </c>
    </row>
    <row r="6421" spans="1:7" x14ac:dyDescent="0.25">
      <c r="A6421" t="str">
        <f t="shared" si="425"/>
        <v>TP16-1</v>
      </c>
      <c r="B6421" t="str">
        <f t="shared" si="426"/>
        <v>USB_HUB_PR3</v>
      </c>
      <c r="C6421" t="str">
        <f t="shared" si="427"/>
        <v>TP16-USB_HUB_PR3</v>
      </c>
      <c r="D6421" t="str">
        <f t="shared" si="428"/>
        <v>TP16-1</v>
      </c>
      <c r="E6421" t="s">
        <v>5160</v>
      </c>
      <c r="F6421">
        <v>1</v>
      </c>
      <c r="G6421" t="s">
        <v>2114</v>
      </c>
    </row>
    <row r="6422" spans="1:7" x14ac:dyDescent="0.25">
      <c r="A6422" t="str">
        <f t="shared" si="425"/>
        <v>TP17-1</v>
      </c>
      <c r="B6422" t="str">
        <f t="shared" si="426"/>
        <v>USB_HUB_SMDAT</v>
      </c>
      <c r="C6422" t="str">
        <f t="shared" si="427"/>
        <v>TP17-USB_HUB_SMDAT</v>
      </c>
      <c r="D6422" t="str">
        <f t="shared" si="428"/>
        <v>TP17-1</v>
      </c>
      <c r="E6422" t="s">
        <v>5161</v>
      </c>
      <c r="F6422">
        <v>1</v>
      </c>
      <c r="G6422" t="s">
        <v>2129</v>
      </c>
    </row>
    <row r="6423" spans="1:7" x14ac:dyDescent="0.25">
      <c r="A6423" t="str">
        <f t="shared" si="425"/>
        <v>TP18-1</v>
      </c>
      <c r="B6423" t="str">
        <f t="shared" si="426"/>
        <v>USB_HUB_SMCLK</v>
      </c>
      <c r="C6423" t="str">
        <f t="shared" si="427"/>
        <v>TP18-USB_HUB_SMCLK</v>
      </c>
      <c r="D6423" t="str">
        <f t="shared" si="428"/>
        <v>TP18-1</v>
      </c>
      <c r="E6423" t="s">
        <v>5162</v>
      </c>
      <c r="F6423">
        <v>1</v>
      </c>
      <c r="G6423" t="s">
        <v>2126</v>
      </c>
    </row>
    <row r="6424" spans="1:7" x14ac:dyDescent="0.25">
      <c r="A6424" t="str">
        <f t="shared" si="425"/>
        <v>TP19-1</v>
      </c>
      <c r="B6424" t="str">
        <f t="shared" si="426"/>
        <v>1.8VD</v>
      </c>
      <c r="C6424" t="str">
        <f t="shared" si="427"/>
        <v>TP19-1.8VD</v>
      </c>
      <c r="D6424" t="str">
        <f t="shared" si="428"/>
        <v>TP19-1</v>
      </c>
      <c r="E6424" t="s">
        <v>5163</v>
      </c>
      <c r="F6424">
        <v>1</v>
      </c>
      <c r="G6424" t="s">
        <v>320</v>
      </c>
    </row>
    <row r="6425" spans="1:7" x14ac:dyDescent="0.25">
      <c r="A6425" t="str">
        <f t="shared" si="425"/>
        <v>TP20-1</v>
      </c>
      <c r="B6425" t="str">
        <f t="shared" si="426"/>
        <v>USB_HUB_PR6</v>
      </c>
      <c r="C6425" t="str">
        <f t="shared" si="427"/>
        <v>TP20-USB_HUB_PR6</v>
      </c>
      <c r="D6425" t="str">
        <f t="shared" si="428"/>
        <v>TP20-1</v>
      </c>
      <c r="E6425" t="s">
        <v>5164</v>
      </c>
      <c r="F6425">
        <v>1</v>
      </c>
      <c r="G6425" t="s">
        <v>2117</v>
      </c>
    </row>
    <row r="6426" spans="1:7" x14ac:dyDescent="0.25">
      <c r="A6426" t="str">
        <f t="shared" si="425"/>
        <v>TP21-1</v>
      </c>
      <c r="B6426" t="str">
        <f t="shared" si="426"/>
        <v>FMC_PG_M2C</v>
      </c>
      <c r="C6426" t="str">
        <f t="shared" si="427"/>
        <v>TP21-FMC_PG_M2C</v>
      </c>
      <c r="D6426" t="str">
        <f t="shared" si="428"/>
        <v>TP21-1</v>
      </c>
      <c r="E6426" t="s">
        <v>5165</v>
      </c>
      <c r="F6426">
        <v>1</v>
      </c>
      <c r="G6426" t="s">
        <v>1035</v>
      </c>
    </row>
    <row r="6427" spans="1:7" x14ac:dyDescent="0.25">
      <c r="A6427" t="str">
        <f t="shared" si="425"/>
        <v>TP22-1</v>
      </c>
      <c r="B6427" t="str">
        <f t="shared" si="426"/>
        <v>USB_HUB_PR7</v>
      </c>
      <c r="C6427" t="str">
        <f t="shared" si="427"/>
        <v>TP22-USB_HUB_PR7</v>
      </c>
      <c r="D6427" t="str">
        <f t="shared" si="428"/>
        <v>TP22-1</v>
      </c>
      <c r="E6427" t="s">
        <v>5166</v>
      </c>
      <c r="F6427">
        <v>1</v>
      </c>
      <c r="G6427" t="s">
        <v>2120</v>
      </c>
    </row>
    <row r="6428" spans="1:7" x14ac:dyDescent="0.25">
      <c r="A6428" t="str">
        <f t="shared" si="425"/>
        <v>TP23-1</v>
      </c>
      <c r="B6428" t="str">
        <f t="shared" si="426"/>
        <v>NetTP23_1</v>
      </c>
      <c r="C6428" t="str">
        <f t="shared" si="427"/>
        <v>TP23-NetTP23_1</v>
      </c>
      <c r="D6428" t="str">
        <f t="shared" si="428"/>
        <v>TP23-1</v>
      </c>
      <c r="E6428" t="s">
        <v>5167</v>
      </c>
      <c r="F6428">
        <v>1</v>
      </c>
      <c r="G6428" t="s">
        <v>1914</v>
      </c>
    </row>
    <row r="6429" spans="1:7" x14ac:dyDescent="0.25">
      <c r="A6429" t="str">
        <f t="shared" si="425"/>
        <v>TP24-1</v>
      </c>
      <c r="B6429" t="str">
        <f t="shared" si="426"/>
        <v>FPGA_VCC</v>
      </c>
      <c r="C6429" t="str">
        <f t="shared" si="427"/>
        <v>TP24-FPGA_VCC</v>
      </c>
      <c r="D6429" t="str">
        <f t="shared" si="428"/>
        <v>TP24-1</v>
      </c>
      <c r="E6429" t="s">
        <v>5168</v>
      </c>
      <c r="F6429">
        <v>1</v>
      </c>
      <c r="G6429" t="s">
        <v>1101</v>
      </c>
    </row>
    <row r="6430" spans="1:7" x14ac:dyDescent="0.25">
      <c r="A6430" t="str">
        <f t="shared" si="425"/>
        <v>TP25-1</v>
      </c>
      <c r="B6430" t="str">
        <f t="shared" si="426"/>
        <v>5.0V_USB</v>
      </c>
      <c r="C6430" t="str">
        <f t="shared" si="427"/>
        <v>TP25-5.0V_USB</v>
      </c>
      <c r="D6430" t="str">
        <f t="shared" si="428"/>
        <v>TP25-1</v>
      </c>
      <c r="E6430" t="s">
        <v>5169</v>
      </c>
      <c r="F6430">
        <v>1</v>
      </c>
      <c r="G6430" t="s">
        <v>373</v>
      </c>
    </row>
    <row r="6431" spans="1:7" x14ac:dyDescent="0.25">
      <c r="A6431" t="str">
        <f t="shared" si="425"/>
        <v>TP26-1</v>
      </c>
      <c r="B6431" t="str">
        <f t="shared" si="426"/>
        <v>5.0V</v>
      </c>
      <c r="C6431" t="str">
        <f t="shared" si="427"/>
        <v>TP26-5.0V</v>
      </c>
      <c r="D6431" t="str">
        <f t="shared" si="428"/>
        <v>TP26-1</v>
      </c>
      <c r="E6431" t="s">
        <v>5170</v>
      </c>
      <c r="F6431">
        <v>1</v>
      </c>
      <c r="G6431" t="s">
        <v>371</v>
      </c>
    </row>
    <row r="6432" spans="1:7" x14ac:dyDescent="0.25">
      <c r="A6432" t="str">
        <f t="shared" si="425"/>
        <v>TP27-1</v>
      </c>
      <c r="B6432" t="str">
        <f t="shared" si="426"/>
        <v>5.0V</v>
      </c>
      <c r="C6432" t="str">
        <f t="shared" si="427"/>
        <v>TP27-5.0V</v>
      </c>
      <c r="D6432" t="str">
        <f t="shared" si="428"/>
        <v>TP27-1</v>
      </c>
      <c r="E6432" t="s">
        <v>5171</v>
      </c>
      <c r="F6432">
        <v>1</v>
      </c>
      <c r="G6432" t="s">
        <v>371</v>
      </c>
    </row>
    <row r="6433" spans="1:7" x14ac:dyDescent="0.25">
      <c r="A6433" t="str">
        <f t="shared" si="425"/>
        <v>TP28-1</v>
      </c>
      <c r="B6433" t="str">
        <f t="shared" si="426"/>
        <v>0.8V</v>
      </c>
      <c r="C6433" t="str">
        <f t="shared" si="427"/>
        <v>TP28-0.8V</v>
      </c>
      <c r="D6433" t="str">
        <f t="shared" si="428"/>
        <v>TP28-1</v>
      </c>
      <c r="E6433" t="s">
        <v>5172</v>
      </c>
      <c r="F6433">
        <v>1</v>
      </c>
      <c r="G6433" t="s">
        <v>295</v>
      </c>
    </row>
    <row r="6434" spans="1:7" x14ac:dyDescent="0.25">
      <c r="A6434" t="str">
        <f t="shared" si="425"/>
        <v>TP29-1</v>
      </c>
      <c r="B6434" t="str">
        <f t="shared" si="426"/>
        <v>0.8V</v>
      </c>
      <c r="C6434" t="str">
        <f t="shared" si="427"/>
        <v>TP29-0.8V</v>
      </c>
      <c r="D6434" t="str">
        <f t="shared" si="428"/>
        <v>TP29-1</v>
      </c>
      <c r="E6434" t="s">
        <v>5173</v>
      </c>
      <c r="F6434">
        <v>1</v>
      </c>
      <c r="G6434" t="s">
        <v>295</v>
      </c>
    </row>
    <row r="6435" spans="1:7" x14ac:dyDescent="0.25">
      <c r="A6435" t="str">
        <f t="shared" si="425"/>
        <v>TP30-1</v>
      </c>
      <c r="B6435" t="str">
        <f t="shared" si="426"/>
        <v>1.0V</v>
      </c>
      <c r="C6435" t="str">
        <f t="shared" si="427"/>
        <v>TP30-1.0V</v>
      </c>
      <c r="D6435" t="str">
        <f t="shared" si="428"/>
        <v>TP30-1</v>
      </c>
      <c r="E6435" t="s">
        <v>5174</v>
      </c>
      <c r="F6435">
        <v>1</v>
      </c>
      <c r="G6435" t="s">
        <v>306</v>
      </c>
    </row>
    <row r="6436" spans="1:7" x14ac:dyDescent="0.25">
      <c r="A6436" t="str">
        <f t="shared" si="425"/>
        <v>TP31-1</v>
      </c>
      <c r="B6436" t="str">
        <f t="shared" si="426"/>
        <v>1.0V</v>
      </c>
      <c r="C6436" t="str">
        <f t="shared" si="427"/>
        <v>TP31-1.0V</v>
      </c>
      <c r="D6436" t="str">
        <f t="shared" si="428"/>
        <v>TP31-1</v>
      </c>
      <c r="E6436" t="s">
        <v>5175</v>
      </c>
      <c r="F6436">
        <v>1</v>
      </c>
      <c r="G6436" t="s">
        <v>306</v>
      </c>
    </row>
    <row r="6437" spans="1:7" x14ac:dyDescent="0.25">
      <c r="A6437" t="str">
        <f t="shared" si="425"/>
        <v>TP32-1</v>
      </c>
      <c r="B6437" t="str">
        <f t="shared" si="426"/>
        <v>1.2V</v>
      </c>
      <c r="C6437" t="str">
        <f t="shared" si="427"/>
        <v>TP32-1.2V</v>
      </c>
      <c r="D6437" t="str">
        <f t="shared" si="428"/>
        <v>TP32-1</v>
      </c>
      <c r="E6437" t="s">
        <v>5176</v>
      </c>
      <c r="F6437">
        <v>1</v>
      </c>
      <c r="G6437" t="s">
        <v>312</v>
      </c>
    </row>
    <row r="6438" spans="1:7" x14ac:dyDescent="0.25">
      <c r="A6438" t="str">
        <f t="shared" si="425"/>
        <v>TP33-1</v>
      </c>
      <c r="B6438" t="str">
        <f t="shared" si="426"/>
        <v>1.8V</v>
      </c>
      <c r="C6438" t="str">
        <f t="shared" si="427"/>
        <v>TP33-1.8V</v>
      </c>
      <c r="D6438" t="str">
        <f t="shared" si="428"/>
        <v>TP33-1</v>
      </c>
      <c r="E6438" t="s">
        <v>5177</v>
      </c>
      <c r="F6438">
        <v>1</v>
      </c>
      <c r="G6438" t="s">
        <v>317</v>
      </c>
    </row>
    <row r="6439" spans="1:7" x14ac:dyDescent="0.25">
      <c r="A6439" t="str">
        <f t="shared" si="425"/>
        <v>TP34-1</v>
      </c>
      <c r="B6439" t="str">
        <f t="shared" si="426"/>
        <v>3.3V</v>
      </c>
      <c r="C6439" t="str">
        <f t="shared" si="427"/>
        <v>TP34-3.3V</v>
      </c>
      <c r="D6439" t="str">
        <f t="shared" si="428"/>
        <v>TP34-1</v>
      </c>
      <c r="E6439" t="s">
        <v>5178</v>
      </c>
      <c r="F6439">
        <v>1</v>
      </c>
      <c r="G6439" t="s">
        <v>358</v>
      </c>
    </row>
    <row r="6440" spans="1:7" x14ac:dyDescent="0.25">
      <c r="A6440" t="str">
        <f t="shared" si="425"/>
        <v>TP35-1</v>
      </c>
      <c r="B6440" t="str">
        <f t="shared" si="426"/>
        <v>1.1V_LPDDR4</v>
      </c>
      <c r="C6440" t="str">
        <f t="shared" si="427"/>
        <v>TP35-1.1V_LPDDR4</v>
      </c>
      <c r="D6440" t="str">
        <f t="shared" si="428"/>
        <v>TP35-1</v>
      </c>
      <c r="E6440" t="s">
        <v>5179</v>
      </c>
      <c r="F6440">
        <v>1</v>
      </c>
      <c r="G6440" t="s">
        <v>309</v>
      </c>
    </row>
    <row r="6441" spans="1:7" x14ac:dyDescent="0.25">
      <c r="A6441" t="str">
        <f t="shared" si="425"/>
        <v>TP36-1</v>
      </c>
      <c r="B6441" t="str">
        <f t="shared" si="426"/>
        <v>FMC_ADJ</v>
      </c>
      <c r="C6441" t="str">
        <f t="shared" si="427"/>
        <v>TP36-FMC_ADJ</v>
      </c>
      <c r="D6441" t="str">
        <f t="shared" si="428"/>
        <v>TP36-1</v>
      </c>
      <c r="E6441" t="s">
        <v>5180</v>
      </c>
      <c r="F6441">
        <v>1</v>
      </c>
      <c r="G6441" t="s">
        <v>998</v>
      </c>
    </row>
    <row r="6442" spans="1:7" x14ac:dyDescent="0.25">
      <c r="A6442" t="str">
        <f t="shared" si="425"/>
        <v>TP37-1</v>
      </c>
      <c r="B6442" t="str">
        <f t="shared" si="426"/>
        <v>0.9V_ETH</v>
      </c>
      <c r="C6442" t="str">
        <f t="shared" si="427"/>
        <v>TP37-0.9V_ETH</v>
      </c>
      <c r="D6442" t="str">
        <f t="shared" si="428"/>
        <v>TP37-1</v>
      </c>
      <c r="E6442" t="s">
        <v>5181</v>
      </c>
      <c r="F6442">
        <v>1</v>
      </c>
      <c r="G6442" t="s">
        <v>298</v>
      </c>
    </row>
    <row r="6443" spans="1:7" x14ac:dyDescent="0.25">
      <c r="A6443" t="str">
        <f t="shared" si="425"/>
        <v>TP38-1</v>
      </c>
      <c r="B6443" t="str">
        <f t="shared" si="426"/>
        <v>3.3VAUX</v>
      </c>
      <c r="C6443" t="str">
        <f t="shared" si="427"/>
        <v>TP38-3.3VAUX</v>
      </c>
      <c r="D6443" t="str">
        <f t="shared" si="428"/>
        <v>TP38-1</v>
      </c>
      <c r="E6443" t="s">
        <v>5182</v>
      </c>
      <c r="F6443">
        <v>1</v>
      </c>
      <c r="G6443" t="s">
        <v>361</v>
      </c>
    </row>
    <row r="6444" spans="1:7" x14ac:dyDescent="0.25">
      <c r="A6444" t="str">
        <f t="shared" si="425"/>
        <v>TP39-1</v>
      </c>
      <c r="B6444" t="str">
        <f t="shared" si="426"/>
        <v>VIO_CRUVI</v>
      </c>
      <c r="C6444" t="str">
        <f t="shared" si="427"/>
        <v>TP39-VIO_CRUVI</v>
      </c>
      <c r="D6444" t="str">
        <f t="shared" si="428"/>
        <v>TP39-1</v>
      </c>
      <c r="E6444" t="s">
        <v>5183</v>
      </c>
      <c r="F6444">
        <v>1</v>
      </c>
      <c r="G6444" t="s">
        <v>1877</v>
      </c>
    </row>
    <row r="6445" spans="1:7" x14ac:dyDescent="0.25">
      <c r="A6445" t="str">
        <f t="shared" si="425"/>
        <v>TP40-1</v>
      </c>
      <c r="B6445" t="str">
        <f t="shared" si="426"/>
        <v>NSTATUS</v>
      </c>
      <c r="C6445" t="str">
        <f t="shared" si="427"/>
        <v>TP40-NSTATUS</v>
      </c>
      <c r="D6445" t="str">
        <f t="shared" si="428"/>
        <v>TP40-1</v>
      </c>
      <c r="E6445" t="s">
        <v>5184</v>
      </c>
      <c r="F6445">
        <v>1</v>
      </c>
      <c r="G6445" t="s">
        <v>1615</v>
      </c>
    </row>
    <row r="6446" spans="1:7" x14ac:dyDescent="0.25">
      <c r="A6446" t="str">
        <f t="shared" si="425"/>
        <v>TP41-1</v>
      </c>
      <c r="B6446" t="str">
        <f t="shared" si="426"/>
        <v>+12.0V_IN_A</v>
      </c>
      <c r="C6446" t="str">
        <f t="shared" si="427"/>
        <v>TP41-+12.0V_IN_A</v>
      </c>
      <c r="D6446" t="str">
        <f t="shared" si="428"/>
        <v>TP41-1</v>
      </c>
      <c r="E6446" t="s">
        <v>5185</v>
      </c>
      <c r="F6446">
        <v>1</v>
      </c>
      <c r="G6446" t="s">
        <v>291</v>
      </c>
    </row>
    <row r="6447" spans="1:7" x14ac:dyDescent="0.25">
      <c r="A6447" t="str">
        <f t="shared" si="425"/>
        <v>TP42-1</v>
      </c>
      <c r="B6447" t="str">
        <f t="shared" si="426"/>
        <v>+12.0V_IN_B</v>
      </c>
      <c r="C6447" t="str">
        <f t="shared" si="427"/>
        <v>TP42-+12.0V_IN_B</v>
      </c>
      <c r="D6447" t="str">
        <f t="shared" si="428"/>
        <v>TP42-1</v>
      </c>
      <c r="E6447" t="s">
        <v>5186</v>
      </c>
      <c r="F6447">
        <v>1</v>
      </c>
      <c r="G6447" t="s">
        <v>290</v>
      </c>
    </row>
    <row r="6448" spans="1:7" x14ac:dyDescent="0.25">
      <c r="A6448" t="str">
        <f t="shared" si="425"/>
        <v>TP43-1</v>
      </c>
      <c r="B6448" t="str">
        <f t="shared" si="426"/>
        <v>NetR223_2</v>
      </c>
      <c r="C6448" t="str">
        <f t="shared" si="427"/>
        <v>TP43-NetR223_2</v>
      </c>
      <c r="D6448" t="str">
        <f t="shared" si="428"/>
        <v>TP43-1</v>
      </c>
      <c r="E6448" t="s">
        <v>5187</v>
      </c>
      <c r="F6448">
        <v>1</v>
      </c>
      <c r="G6448" t="s">
        <v>1848</v>
      </c>
    </row>
    <row r="6449" spans="1:7" x14ac:dyDescent="0.25">
      <c r="A6449" t="str">
        <f t="shared" si="425"/>
        <v>TP44-1</v>
      </c>
      <c r="B6449" t="str">
        <f t="shared" si="426"/>
        <v>GND</v>
      </c>
      <c r="C6449" t="str">
        <f t="shared" si="427"/>
        <v>TP44-GND</v>
      </c>
      <c r="D6449" t="str">
        <f t="shared" si="428"/>
        <v>TP44-1</v>
      </c>
      <c r="E6449" t="s">
        <v>5188</v>
      </c>
      <c r="F6449">
        <v>1</v>
      </c>
      <c r="G6449" t="s">
        <v>294</v>
      </c>
    </row>
    <row r="6450" spans="1:7" x14ac:dyDescent="0.25">
      <c r="A6450" t="str">
        <f t="shared" si="425"/>
        <v>TP45-1</v>
      </c>
      <c r="B6450" t="str">
        <f t="shared" si="426"/>
        <v>USB_HUB_RST</v>
      </c>
      <c r="C6450" t="str">
        <f t="shared" si="427"/>
        <v>TP45-USB_HUB_RST</v>
      </c>
      <c r="D6450" t="str">
        <f t="shared" si="428"/>
        <v>TP45-1</v>
      </c>
      <c r="E6450" t="s">
        <v>5189</v>
      </c>
      <c r="F6450">
        <v>1</v>
      </c>
      <c r="G6450" t="s">
        <v>2123</v>
      </c>
    </row>
    <row r="6451" spans="1:7" x14ac:dyDescent="0.25">
      <c r="A6451" t="str">
        <f t="shared" si="425"/>
        <v>TP46-1</v>
      </c>
      <c r="B6451" t="str">
        <f t="shared" si="426"/>
        <v>1.8VD</v>
      </c>
      <c r="C6451" t="str">
        <f t="shared" si="427"/>
        <v>TP46-1.8VD</v>
      </c>
      <c r="D6451" t="str">
        <f t="shared" si="428"/>
        <v>TP46-1</v>
      </c>
      <c r="E6451" t="s">
        <v>5190</v>
      </c>
      <c r="F6451">
        <v>1</v>
      </c>
      <c r="G6451" t="s">
        <v>320</v>
      </c>
    </row>
    <row r="6452" spans="1:7" x14ac:dyDescent="0.25">
      <c r="A6452" t="str">
        <f t="shared" si="425"/>
        <v>V5-1</v>
      </c>
      <c r="B6452" t="str">
        <f t="shared" si="426"/>
        <v>5VSENSE_P</v>
      </c>
      <c r="C6452" t="str">
        <f t="shared" si="427"/>
        <v>V5-5VSENSE_P</v>
      </c>
      <c r="D6452" t="str">
        <f t="shared" si="428"/>
        <v>V5-1</v>
      </c>
      <c r="E6452" t="s">
        <v>3995</v>
      </c>
      <c r="F6452">
        <v>1</v>
      </c>
      <c r="G6452" t="s">
        <v>377</v>
      </c>
    </row>
    <row r="6453" spans="1:7" x14ac:dyDescent="0.25">
      <c r="A6453" t="str">
        <f t="shared" si="425"/>
        <v>V5-2</v>
      </c>
      <c r="B6453" t="str">
        <f t="shared" si="426"/>
        <v>5.0V</v>
      </c>
      <c r="C6453" t="str">
        <f t="shared" si="427"/>
        <v>V5-5.0V</v>
      </c>
      <c r="D6453" t="str">
        <f t="shared" si="428"/>
        <v>V5-2</v>
      </c>
      <c r="E6453" t="s">
        <v>3995</v>
      </c>
      <c r="F6453">
        <v>2</v>
      </c>
      <c r="G6453" t="s">
        <v>371</v>
      </c>
    </row>
    <row r="6454" spans="1:7" x14ac:dyDescent="0.25">
      <c r="A6454" t="str">
        <f t="shared" si="425"/>
        <v>V6-1</v>
      </c>
      <c r="B6454" t="str">
        <f t="shared" si="426"/>
        <v>5VSENSE_N</v>
      </c>
      <c r="C6454" t="str">
        <f t="shared" si="427"/>
        <v>V6-5VSENSE_N</v>
      </c>
      <c r="D6454" t="str">
        <f t="shared" si="428"/>
        <v>V6-1</v>
      </c>
      <c r="E6454" t="s">
        <v>5191</v>
      </c>
      <c r="F6454">
        <v>1</v>
      </c>
      <c r="G6454" t="s">
        <v>375</v>
      </c>
    </row>
    <row r="6455" spans="1:7" x14ac:dyDescent="0.25">
      <c r="A6455" t="str">
        <f t="shared" si="425"/>
        <v>V6-2</v>
      </c>
      <c r="B6455" t="str">
        <f t="shared" si="426"/>
        <v>GND</v>
      </c>
      <c r="C6455" t="str">
        <f t="shared" si="427"/>
        <v>V6-GND</v>
      </c>
      <c r="D6455" t="str">
        <f t="shared" si="428"/>
        <v>V6-2</v>
      </c>
      <c r="E6455" t="s">
        <v>5191</v>
      </c>
      <c r="F6455">
        <v>2</v>
      </c>
      <c r="G6455" t="s">
        <v>294</v>
      </c>
    </row>
    <row r="6456" spans="1:7" x14ac:dyDescent="0.25">
      <c r="A6456" t="str">
        <f t="shared" si="425"/>
        <v>V9-1</v>
      </c>
      <c r="B6456" t="str">
        <f t="shared" si="426"/>
        <v>5VUSBSENSE_P</v>
      </c>
      <c r="C6456" t="str">
        <f t="shared" si="427"/>
        <v>V9-5VUSBSENSE_P</v>
      </c>
      <c r="D6456" t="str">
        <f t="shared" si="428"/>
        <v>V9-1</v>
      </c>
      <c r="E6456" t="s">
        <v>3996</v>
      </c>
      <c r="F6456">
        <v>1</v>
      </c>
      <c r="G6456" t="s">
        <v>383</v>
      </c>
    </row>
    <row r="6457" spans="1:7" x14ac:dyDescent="0.25">
      <c r="A6457" t="str">
        <f t="shared" si="425"/>
        <v>V9-2</v>
      </c>
      <c r="B6457" t="str">
        <f t="shared" si="426"/>
        <v>5.0V_USB</v>
      </c>
      <c r="C6457" t="str">
        <f t="shared" si="427"/>
        <v>V9-5.0V_USB</v>
      </c>
      <c r="D6457" t="str">
        <f t="shared" si="428"/>
        <v>V9-2</v>
      </c>
      <c r="E6457" t="s">
        <v>3996</v>
      </c>
      <c r="F6457">
        <v>2</v>
      </c>
      <c r="G6457" t="s">
        <v>373</v>
      </c>
    </row>
    <row r="6458" spans="1:7" x14ac:dyDescent="0.25">
      <c r="A6458" t="str">
        <f t="shared" si="425"/>
        <v>V10-1</v>
      </c>
      <c r="B6458" t="str">
        <f t="shared" si="426"/>
        <v>1V2SENSE_P</v>
      </c>
      <c r="C6458" t="str">
        <f t="shared" si="427"/>
        <v>V10-1V2SENSE_P</v>
      </c>
      <c r="D6458" t="str">
        <f t="shared" si="428"/>
        <v>V10-1</v>
      </c>
      <c r="E6458" t="s">
        <v>3997</v>
      </c>
      <c r="F6458">
        <v>1</v>
      </c>
      <c r="G6458" t="s">
        <v>338</v>
      </c>
    </row>
    <row r="6459" spans="1:7" x14ac:dyDescent="0.25">
      <c r="A6459" t="str">
        <f t="shared" si="425"/>
        <v>V10-2</v>
      </c>
      <c r="B6459" t="str">
        <f t="shared" si="426"/>
        <v>1.2V</v>
      </c>
      <c r="C6459" t="str">
        <f t="shared" si="427"/>
        <v>V10-1.2V</v>
      </c>
      <c r="D6459" t="str">
        <f t="shared" si="428"/>
        <v>V10-2</v>
      </c>
      <c r="E6459" t="s">
        <v>3997</v>
      </c>
      <c r="F6459">
        <v>2</v>
      </c>
      <c r="G6459" t="s">
        <v>312</v>
      </c>
    </row>
    <row r="6460" spans="1:7" x14ac:dyDescent="0.25">
      <c r="A6460" t="str">
        <f t="shared" si="425"/>
        <v>V11-1</v>
      </c>
      <c r="B6460" t="str">
        <f t="shared" si="426"/>
        <v>AGND</v>
      </c>
      <c r="C6460" t="str">
        <f t="shared" si="427"/>
        <v>V11-AGND</v>
      </c>
      <c r="D6460" t="str">
        <f t="shared" si="428"/>
        <v>V11-1</v>
      </c>
      <c r="E6460" t="s">
        <v>3998</v>
      </c>
      <c r="F6460">
        <v>1</v>
      </c>
      <c r="G6460" t="s">
        <v>425</v>
      </c>
    </row>
    <row r="6461" spans="1:7" x14ac:dyDescent="0.25">
      <c r="A6461" t="str">
        <f t="shared" si="425"/>
        <v>V11-2</v>
      </c>
      <c r="B6461" t="str">
        <f t="shared" si="426"/>
        <v>GND</v>
      </c>
      <c r="C6461" t="str">
        <f t="shared" si="427"/>
        <v>V11-GND</v>
      </c>
      <c r="D6461" t="str">
        <f t="shared" si="428"/>
        <v>V11-2</v>
      </c>
      <c r="E6461" t="s">
        <v>3998</v>
      </c>
      <c r="F6461">
        <v>2</v>
      </c>
      <c r="G6461" t="s">
        <v>294</v>
      </c>
    </row>
    <row r="6462" spans="1:7" x14ac:dyDescent="0.25">
      <c r="A6462" t="str">
        <f t="shared" si="425"/>
        <v>V12-1</v>
      </c>
      <c r="B6462" t="str">
        <f t="shared" si="426"/>
        <v>5VUSBSENSE_N</v>
      </c>
      <c r="C6462" t="str">
        <f t="shared" si="427"/>
        <v>V12-5VUSBSENSE_N</v>
      </c>
      <c r="D6462" t="str">
        <f t="shared" si="428"/>
        <v>V12-1</v>
      </c>
      <c r="E6462" t="s">
        <v>3999</v>
      </c>
      <c r="F6462">
        <v>1</v>
      </c>
      <c r="G6462" t="s">
        <v>380</v>
      </c>
    </row>
    <row r="6463" spans="1:7" x14ac:dyDescent="0.25">
      <c r="A6463" t="str">
        <f t="shared" si="425"/>
        <v>V12-2</v>
      </c>
      <c r="B6463" t="str">
        <f t="shared" si="426"/>
        <v>GND</v>
      </c>
      <c r="C6463" t="str">
        <f t="shared" si="427"/>
        <v>V12-GND</v>
      </c>
      <c r="D6463" t="str">
        <f t="shared" si="428"/>
        <v>V12-2</v>
      </c>
      <c r="E6463" t="s">
        <v>3999</v>
      </c>
      <c r="F6463">
        <v>2</v>
      </c>
      <c r="G6463" t="s">
        <v>294</v>
      </c>
    </row>
    <row r="6464" spans="1:7" x14ac:dyDescent="0.25">
      <c r="A6464" t="str">
        <f t="shared" si="425"/>
        <v>V13-1</v>
      </c>
      <c r="B6464" t="str">
        <f t="shared" si="426"/>
        <v>0V8SENSE_P</v>
      </c>
      <c r="C6464" t="str">
        <f t="shared" si="427"/>
        <v>V13-0V8SENSE_P</v>
      </c>
      <c r="D6464" t="str">
        <f t="shared" si="428"/>
        <v>V13-1</v>
      </c>
      <c r="E6464" t="s">
        <v>5192</v>
      </c>
      <c r="F6464">
        <v>1</v>
      </c>
      <c r="G6464" t="s">
        <v>303</v>
      </c>
    </row>
    <row r="6465" spans="1:7" x14ac:dyDescent="0.25">
      <c r="A6465" t="str">
        <f t="shared" si="425"/>
        <v>V13-2</v>
      </c>
      <c r="B6465" t="str">
        <f t="shared" si="426"/>
        <v>0.8V</v>
      </c>
      <c r="C6465" t="str">
        <f t="shared" si="427"/>
        <v>V13-0.8V</v>
      </c>
      <c r="D6465" t="str">
        <f t="shared" si="428"/>
        <v>V13-2</v>
      </c>
      <c r="E6465" t="s">
        <v>5192</v>
      </c>
      <c r="F6465">
        <v>2</v>
      </c>
      <c r="G6465" t="s">
        <v>295</v>
      </c>
    </row>
    <row r="6466" spans="1:7" x14ac:dyDescent="0.25">
      <c r="A6466" t="str">
        <f t="shared" si="425"/>
        <v>V14-1</v>
      </c>
      <c r="B6466" t="str">
        <f t="shared" si="426"/>
        <v>0V8SENSE_N</v>
      </c>
      <c r="C6466" t="str">
        <f t="shared" si="427"/>
        <v>V14-0V8SENSE_N</v>
      </c>
      <c r="D6466" t="str">
        <f t="shared" si="428"/>
        <v>V14-1</v>
      </c>
      <c r="E6466" t="s">
        <v>5193</v>
      </c>
      <c r="F6466">
        <v>1</v>
      </c>
      <c r="G6466" t="s">
        <v>301</v>
      </c>
    </row>
    <row r="6467" spans="1:7" x14ac:dyDescent="0.25">
      <c r="A6467" t="str">
        <f t="shared" si="425"/>
        <v>V14-2</v>
      </c>
      <c r="B6467" t="str">
        <f t="shared" si="426"/>
        <v>GND</v>
      </c>
      <c r="C6467" t="str">
        <f t="shared" si="427"/>
        <v>V14-GND</v>
      </c>
      <c r="D6467" t="str">
        <f t="shared" si="428"/>
        <v>V14-2</v>
      </c>
      <c r="E6467" t="s">
        <v>5193</v>
      </c>
      <c r="F6467">
        <v>2</v>
      </c>
      <c r="G6467" t="s">
        <v>294</v>
      </c>
    </row>
    <row r="6468" spans="1:7" x14ac:dyDescent="0.25">
      <c r="A6468" t="str">
        <f t="shared" si="425"/>
        <v>V15-1</v>
      </c>
      <c r="B6468" t="str">
        <f t="shared" si="426"/>
        <v>1VSENSE_P</v>
      </c>
      <c r="C6468" t="str">
        <f t="shared" si="427"/>
        <v>V15-1VSENSE_P</v>
      </c>
      <c r="D6468" t="str">
        <f t="shared" si="428"/>
        <v>V15-1</v>
      </c>
      <c r="E6468" t="s">
        <v>2866</v>
      </c>
      <c r="F6468">
        <v>1</v>
      </c>
      <c r="G6468" t="s">
        <v>348</v>
      </c>
    </row>
    <row r="6469" spans="1:7" x14ac:dyDescent="0.25">
      <c r="A6469" t="str">
        <f t="shared" si="425"/>
        <v>V15-2</v>
      </c>
      <c r="B6469" t="str">
        <f t="shared" si="426"/>
        <v>1.0V</v>
      </c>
      <c r="C6469" t="str">
        <f t="shared" si="427"/>
        <v>V15-1.0V</v>
      </c>
      <c r="D6469" t="str">
        <f t="shared" si="428"/>
        <v>V15-2</v>
      </c>
      <c r="E6469" t="s">
        <v>2866</v>
      </c>
      <c r="F6469">
        <v>2</v>
      </c>
      <c r="G6469" t="s">
        <v>306</v>
      </c>
    </row>
    <row r="6470" spans="1:7" x14ac:dyDescent="0.25">
      <c r="A6470" t="str">
        <f t="shared" ref="A6470:A6489" si="429">$E6470&amp;"-"&amp;$F6470</f>
        <v>V16-1</v>
      </c>
      <c r="B6470" t="str">
        <f t="shared" ref="B6470:B6489" si="430">IF(OR(E6470=$A$2,E6470=$B$2,E6470=$C$2,E6470=$D$2),"--",G6470)</f>
        <v>1VSENSE_N</v>
      </c>
      <c r="C6470" t="str">
        <f t="shared" ref="C6470:C6489" si="431">$E6470&amp;"-"&amp;$G6470</f>
        <v>V16-1VSENSE_N</v>
      </c>
      <c r="D6470" t="str">
        <f t="shared" ref="D6470:D6489" si="432">A6470</f>
        <v>V16-1</v>
      </c>
      <c r="E6470" t="s">
        <v>5194</v>
      </c>
      <c r="F6470">
        <v>1</v>
      </c>
      <c r="G6470" t="s">
        <v>346</v>
      </c>
    </row>
    <row r="6471" spans="1:7" x14ac:dyDescent="0.25">
      <c r="A6471" t="str">
        <f t="shared" si="429"/>
        <v>V16-2</v>
      </c>
      <c r="B6471" t="str">
        <f t="shared" si="430"/>
        <v>GND</v>
      </c>
      <c r="C6471" t="str">
        <f t="shared" si="431"/>
        <v>V16-GND</v>
      </c>
      <c r="D6471" t="str">
        <f t="shared" si="432"/>
        <v>V16-2</v>
      </c>
      <c r="E6471" t="s">
        <v>5194</v>
      </c>
      <c r="F6471">
        <v>2</v>
      </c>
      <c r="G6471" t="s">
        <v>294</v>
      </c>
    </row>
    <row r="6472" spans="1:7" x14ac:dyDescent="0.25">
      <c r="A6472" t="str">
        <f t="shared" si="429"/>
        <v>V17-1</v>
      </c>
      <c r="B6472" t="str">
        <f t="shared" si="430"/>
        <v>1V2SENSE_N</v>
      </c>
      <c r="C6472" t="str">
        <f t="shared" si="431"/>
        <v>V17-1V2SENSE_N</v>
      </c>
      <c r="D6472" t="str">
        <f t="shared" si="432"/>
        <v>V17-1</v>
      </c>
      <c r="E6472" t="s">
        <v>5195</v>
      </c>
      <c r="F6472">
        <v>1</v>
      </c>
      <c r="G6472" t="s">
        <v>336</v>
      </c>
    </row>
    <row r="6473" spans="1:7" x14ac:dyDescent="0.25">
      <c r="A6473" t="str">
        <f t="shared" si="429"/>
        <v>V17-2</v>
      </c>
      <c r="B6473" t="str">
        <f t="shared" si="430"/>
        <v>GND</v>
      </c>
      <c r="C6473" t="str">
        <f t="shared" si="431"/>
        <v>V17-GND</v>
      </c>
      <c r="D6473" t="str">
        <f t="shared" si="432"/>
        <v>V17-2</v>
      </c>
      <c r="E6473" t="s">
        <v>5195</v>
      </c>
      <c r="F6473">
        <v>2</v>
      </c>
      <c r="G6473" t="s">
        <v>294</v>
      </c>
    </row>
    <row r="6474" spans="1:7" x14ac:dyDescent="0.25">
      <c r="A6474" t="str">
        <f t="shared" si="429"/>
        <v>V18-1</v>
      </c>
      <c r="B6474" t="str">
        <f t="shared" si="430"/>
        <v>1V8SENSE_P</v>
      </c>
      <c r="C6474" t="str">
        <f t="shared" si="431"/>
        <v>V18-1V8SENSE_P</v>
      </c>
      <c r="D6474" t="str">
        <f t="shared" si="432"/>
        <v>V18-1</v>
      </c>
      <c r="E6474" t="s">
        <v>3824</v>
      </c>
      <c r="F6474">
        <v>1</v>
      </c>
      <c r="G6474" t="s">
        <v>344</v>
      </c>
    </row>
    <row r="6475" spans="1:7" x14ac:dyDescent="0.25">
      <c r="A6475" t="str">
        <f t="shared" si="429"/>
        <v>V18-2</v>
      </c>
      <c r="B6475" t="str">
        <f t="shared" si="430"/>
        <v>1.8V</v>
      </c>
      <c r="C6475" t="str">
        <f t="shared" si="431"/>
        <v>V18-1.8V</v>
      </c>
      <c r="D6475" t="str">
        <f t="shared" si="432"/>
        <v>V18-2</v>
      </c>
      <c r="E6475" t="s">
        <v>3824</v>
      </c>
      <c r="F6475">
        <v>2</v>
      </c>
      <c r="G6475" t="s">
        <v>317</v>
      </c>
    </row>
    <row r="6476" spans="1:7" x14ac:dyDescent="0.25">
      <c r="A6476" t="str">
        <f t="shared" si="429"/>
        <v>V19-1</v>
      </c>
      <c r="B6476" t="str">
        <f t="shared" si="430"/>
        <v>1V8SENSE_N</v>
      </c>
      <c r="C6476" t="str">
        <f t="shared" si="431"/>
        <v>V19-1V8SENSE_N</v>
      </c>
      <c r="D6476" t="str">
        <f t="shared" si="432"/>
        <v>V19-1</v>
      </c>
      <c r="E6476" t="s">
        <v>5196</v>
      </c>
      <c r="F6476">
        <v>1</v>
      </c>
      <c r="G6476" t="s">
        <v>341</v>
      </c>
    </row>
    <row r="6477" spans="1:7" x14ac:dyDescent="0.25">
      <c r="A6477" t="str">
        <f t="shared" si="429"/>
        <v>V19-2</v>
      </c>
      <c r="B6477" t="str">
        <f t="shared" si="430"/>
        <v>GND</v>
      </c>
      <c r="C6477" t="str">
        <f t="shared" si="431"/>
        <v>V19-GND</v>
      </c>
      <c r="D6477" t="str">
        <f t="shared" si="432"/>
        <v>V19-2</v>
      </c>
      <c r="E6477" t="s">
        <v>5196</v>
      </c>
      <c r="F6477">
        <v>2</v>
      </c>
      <c r="G6477" t="s">
        <v>294</v>
      </c>
    </row>
    <row r="6478" spans="1:7" x14ac:dyDescent="0.25">
      <c r="A6478" t="str">
        <f t="shared" si="429"/>
        <v>V20-1</v>
      </c>
      <c r="B6478" t="str">
        <f t="shared" si="430"/>
        <v>3V3SENSE_P</v>
      </c>
      <c r="C6478" t="str">
        <f t="shared" si="431"/>
        <v>V20-3V3SENSE_P</v>
      </c>
      <c r="D6478" t="str">
        <f t="shared" si="432"/>
        <v>V20-1</v>
      </c>
      <c r="E6478" t="s">
        <v>5197</v>
      </c>
      <c r="F6478">
        <v>1</v>
      </c>
      <c r="G6478" t="s">
        <v>369</v>
      </c>
    </row>
    <row r="6479" spans="1:7" x14ac:dyDescent="0.25">
      <c r="A6479" t="str">
        <f t="shared" si="429"/>
        <v>V20-2</v>
      </c>
      <c r="B6479" t="str">
        <f t="shared" si="430"/>
        <v>3.3V</v>
      </c>
      <c r="C6479" t="str">
        <f t="shared" si="431"/>
        <v>V20-3.3V</v>
      </c>
      <c r="D6479" t="str">
        <f t="shared" si="432"/>
        <v>V20-2</v>
      </c>
      <c r="E6479" t="s">
        <v>5197</v>
      </c>
      <c r="F6479">
        <v>2</v>
      </c>
      <c r="G6479" t="s">
        <v>358</v>
      </c>
    </row>
    <row r="6480" spans="1:7" x14ac:dyDescent="0.25">
      <c r="A6480" t="str">
        <f t="shared" si="429"/>
        <v>V21-1</v>
      </c>
      <c r="B6480" t="str">
        <f t="shared" si="430"/>
        <v>3V3SENSE_N</v>
      </c>
      <c r="C6480" t="str">
        <f t="shared" si="431"/>
        <v>V21-3V3SENSE_N</v>
      </c>
      <c r="D6480" t="str">
        <f t="shared" si="432"/>
        <v>V21-1</v>
      </c>
      <c r="E6480" t="s">
        <v>5198</v>
      </c>
      <c r="F6480">
        <v>1</v>
      </c>
      <c r="G6480" t="s">
        <v>366</v>
      </c>
    </row>
    <row r="6481" spans="1:7" x14ac:dyDescent="0.25">
      <c r="A6481" t="str">
        <f t="shared" si="429"/>
        <v>V21-2</v>
      </c>
      <c r="B6481" t="str">
        <f t="shared" si="430"/>
        <v>GND</v>
      </c>
      <c r="C6481" t="str">
        <f t="shared" si="431"/>
        <v>V21-GND</v>
      </c>
      <c r="D6481" t="str">
        <f t="shared" si="432"/>
        <v>V21-2</v>
      </c>
      <c r="E6481" t="s">
        <v>5198</v>
      </c>
      <c r="F6481">
        <v>2</v>
      </c>
      <c r="G6481" t="s">
        <v>294</v>
      </c>
    </row>
    <row r="6482" spans="1:7" x14ac:dyDescent="0.25">
      <c r="A6482" t="str">
        <f t="shared" si="429"/>
        <v>V22-1</v>
      </c>
      <c r="B6482" t="str">
        <f t="shared" si="430"/>
        <v>1V1SENSE_P</v>
      </c>
      <c r="C6482" t="str">
        <f t="shared" si="431"/>
        <v>V22-1V1SENSE_P</v>
      </c>
      <c r="D6482" t="str">
        <f t="shared" si="432"/>
        <v>V22-1</v>
      </c>
      <c r="E6482" t="s">
        <v>5199</v>
      </c>
      <c r="F6482">
        <v>1</v>
      </c>
      <c r="G6482" t="s">
        <v>333</v>
      </c>
    </row>
    <row r="6483" spans="1:7" x14ac:dyDescent="0.25">
      <c r="A6483" t="str">
        <f t="shared" si="429"/>
        <v>V22-2</v>
      </c>
      <c r="B6483" t="str">
        <f t="shared" si="430"/>
        <v>1.1V_LPDDR4</v>
      </c>
      <c r="C6483" t="str">
        <f t="shared" si="431"/>
        <v>V22-1.1V_LPDDR4</v>
      </c>
      <c r="D6483" t="str">
        <f t="shared" si="432"/>
        <v>V22-2</v>
      </c>
      <c r="E6483" t="s">
        <v>5199</v>
      </c>
      <c r="F6483">
        <v>2</v>
      </c>
      <c r="G6483" t="s">
        <v>309</v>
      </c>
    </row>
    <row r="6484" spans="1:7" x14ac:dyDescent="0.25">
      <c r="A6484" t="str">
        <f t="shared" si="429"/>
        <v>V23-1</v>
      </c>
      <c r="B6484" t="str">
        <f t="shared" si="430"/>
        <v>1V1SENSE_N</v>
      </c>
      <c r="C6484" t="str">
        <f t="shared" si="431"/>
        <v>V23-1V1SENSE_N</v>
      </c>
      <c r="D6484" t="str">
        <f t="shared" si="432"/>
        <v>V23-1</v>
      </c>
      <c r="E6484" t="s">
        <v>5200</v>
      </c>
      <c r="F6484">
        <v>1</v>
      </c>
      <c r="G6484" t="s">
        <v>331</v>
      </c>
    </row>
    <row r="6485" spans="1:7" x14ac:dyDescent="0.25">
      <c r="A6485" t="str">
        <f t="shared" si="429"/>
        <v>V23-2</v>
      </c>
      <c r="B6485" t="str">
        <f t="shared" si="430"/>
        <v>GND</v>
      </c>
      <c r="C6485" t="str">
        <f t="shared" si="431"/>
        <v>V23-GND</v>
      </c>
      <c r="D6485" t="str">
        <f t="shared" si="432"/>
        <v>V23-2</v>
      </c>
      <c r="E6485" t="s">
        <v>5200</v>
      </c>
      <c r="F6485">
        <v>2</v>
      </c>
      <c r="G6485" t="s">
        <v>294</v>
      </c>
    </row>
    <row r="6486" spans="1:7" x14ac:dyDescent="0.25">
      <c r="A6486" t="str">
        <f t="shared" si="429"/>
        <v>Y1-1</v>
      </c>
      <c r="B6486" t="str">
        <f t="shared" si="430"/>
        <v>PLL_CLKIN1_XA</v>
      </c>
      <c r="C6486" t="str">
        <f t="shared" si="431"/>
        <v>Y1-PLL_CLKIN1_XA</v>
      </c>
      <c r="D6486" t="str">
        <f t="shared" si="432"/>
        <v>Y1-1</v>
      </c>
      <c r="E6486" t="s">
        <v>1628</v>
      </c>
      <c r="F6486">
        <v>1</v>
      </c>
      <c r="G6486" t="s">
        <v>1983</v>
      </c>
    </row>
    <row r="6487" spans="1:7" x14ac:dyDescent="0.25">
      <c r="A6487" t="str">
        <f t="shared" si="429"/>
        <v>Y1-2</v>
      </c>
      <c r="B6487" t="str">
        <f t="shared" si="430"/>
        <v>GND</v>
      </c>
      <c r="C6487" t="str">
        <f t="shared" si="431"/>
        <v>Y1-GND</v>
      </c>
      <c r="D6487" t="str">
        <f t="shared" si="432"/>
        <v>Y1-2</v>
      </c>
      <c r="E6487" t="s">
        <v>1628</v>
      </c>
      <c r="F6487">
        <v>2</v>
      </c>
      <c r="G6487" t="s">
        <v>294</v>
      </c>
    </row>
    <row r="6488" spans="1:7" x14ac:dyDescent="0.25">
      <c r="A6488" t="str">
        <f t="shared" si="429"/>
        <v>Y1-3</v>
      </c>
      <c r="B6488" t="str">
        <f t="shared" si="430"/>
        <v>PLL_CLKIN1_XB</v>
      </c>
      <c r="C6488" t="str">
        <f t="shared" si="431"/>
        <v>Y1-PLL_CLKIN1_XB</v>
      </c>
      <c r="D6488" t="str">
        <f t="shared" si="432"/>
        <v>Y1-3</v>
      </c>
      <c r="E6488" t="s">
        <v>1628</v>
      </c>
      <c r="F6488">
        <v>3</v>
      </c>
      <c r="G6488" t="s">
        <v>1985</v>
      </c>
    </row>
    <row r="6489" spans="1:7" x14ac:dyDescent="0.25">
      <c r="A6489" t="str">
        <f t="shared" si="429"/>
        <v>Y1-4</v>
      </c>
      <c r="B6489" t="str">
        <f t="shared" si="430"/>
        <v>GND</v>
      </c>
      <c r="C6489" t="str">
        <f t="shared" si="431"/>
        <v>Y1-GND</v>
      </c>
      <c r="D6489" t="str">
        <f t="shared" si="432"/>
        <v>Y1-4</v>
      </c>
      <c r="E6489" t="s">
        <v>1628</v>
      </c>
      <c r="F6489">
        <v>4</v>
      </c>
      <c r="G6489" t="s">
        <v>294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924D-4DCB-4BE0-B143-77ABC800BC51}">
  <dimension ref="B1:I262"/>
  <sheetViews>
    <sheetView workbookViewId="0">
      <selection activeCell="I3" sqref="I3"/>
    </sheetView>
  </sheetViews>
  <sheetFormatPr baseColWidth="10" defaultRowHeight="15" x14ac:dyDescent="0.25"/>
  <sheetData>
    <row r="1" spans="2:9" x14ac:dyDescent="0.25">
      <c r="H1" t="str">
        <f t="shared" ref="H1:H2" si="0">B1&amp;"-"&amp;C1</f>
        <v>-</v>
      </c>
      <c r="I1" t="str">
        <f t="shared" ref="I1:I2" si="1">D1&amp;"-"&amp;E1</f>
        <v>-</v>
      </c>
    </row>
    <row r="2" spans="2:9" x14ac:dyDescent="0.25">
      <c r="B2" t="s">
        <v>272</v>
      </c>
      <c r="D2" t="s">
        <v>168</v>
      </c>
      <c r="F2" t="s">
        <v>6134</v>
      </c>
      <c r="H2" t="str">
        <f t="shared" si="0"/>
        <v>_carrier-</v>
      </c>
      <c r="I2" t="str">
        <f t="shared" si="1"/>
        <v>_module-</v>
      </c>
    </row>
    <row r="3" spans="2:9" x14ac:dyDescent="0.25">
      <c r="B3" t="s">
        <v>169</v>
      </c>
      <c r="C3" t="s">
        <v>171</v>
      </c>
      <c r="D3" t="s">
        <v>169</v>
      </c>
      <c r="E3" t="s">
        <v>170</v>
      </c>
      <c r="H3" t="str">
        <f>B3&amp;"-"&amp;C3</f>
        <v>J1-2</v>
      </c>
      <c r="I3" t="str">
        <f>D3&amp;"-"&amp;E3</f>
        <v>J1-1</v>
      </c>
    </row>
    <row r="4" spans="2:9" x14ac:dyDescent="0.25">
      <c r="B4" t="s">
        <v>169</v>
      </c>
      <c r="C4" t="s">
        <v>170</v>
      </c>
      <c r="D4" t="s">
        <v>169</v>
      </c>
      <c r="E4" t="s">
        <v>171</v>
      </c>
    </row>
    <row r="5" spans="2:9" x14ac:dyDescent="0.25">
      <c r="B5" t="s">
        <v>169</v>
      </c>
      <c r="C5" t="s">
        <v>173</v>
      </c>
      <c r="D5" t="s">
        <v>169</v>
      </c>
      <c r="E5" t="s">
        <v>172</v>
      </c>
    </row>
    <row r="6" spans="2:9" x14ac:dyDescent="0.25">
      <c r="B6" t="s">
        <v>169</v>
      </c>
      <c r="C6" t="s">
        <v>172</v>
      </c>
      <c r="D6" t="s">
        <v>169</v>
      </c>
      <c r="E6" t="s">
        <v>173</v>
      </c>
    </row>
    <row r="7" spans="2:9" x14ac:dyDescent="0.25">
      <c r="B7" t="s">
        <v>169</v>
      </c>
      <c r="C7" t="s">
        <v>175</v>
      </c>
      <c r="D7" t="s">
        <v>169</v>
      </c>
      <c r="E7" t="s">
        <v>174</v>
      </c>
    </row>
    <row r="8" spans="2:9" x14ac:dyDescent="0.25">
      <c r="B8" t="s">
        <v>169</v>
      </c>
      <c r="C8" t="s">
        <v>174</v>
      </c>
      <c r="D8" t="s">
        <v>169</v>
      </c>
      <c r="E8" t="s">
        <v>175</v>
      </c>
    </row>
    <row r="9" spans="2:9" x14ac:dyDescent="0.25">
      <c r="B9" t="s">
        <v>169</v>
      </c>
      <c r="C9" t="s">
        <v>177</v>
      </c>
      <c r="D9" t="s">
        <v>169</v>
      </c>
      <c r="E9" t="s">
        <v>176</v>
      </c>
    </row>
    <row r="10" spans="2:9" x14ac:dyDescent="0.25">
      <c r="B10" t="s">
        <v>169</v>
      </c>
      <c r="C10" t="s">
        <v>176</v>
      </c>
      <c r="D10" t="s">
        <v>169</v>
      </c>
      <c r="E10" t="s">
        <v>177</v>
      </c>
    </row>
    <row r="11" spans="2:9" x14ac:dyDescent="0.25">
      <c r="B11" t="s">
        <v>169</v>
      </c>
      <c r="C11" t="s">
        <v>179</v>
      </c>
      <c r="D11" t="s">
        <v>169</v>
      </c>
      <c r="E11" t="s">
        <v>178</v>
      </c>
    </row>
    <row r="12" spans="2:9" x14ac:dyDescent="0.25">
      <c r="B12" t="s">
        <v>169</v>
      </c>
      <c r="C12" t="s">
        <v>178</v>
      </c>
      <c r="D12" t="s">
        <v>169</v>
      </c>
      <c r="E12" t="s">
        <v>179</v>
      </c>
    </row>
    <row r="13" spans="2:9" x14ac:dyDescent="0.25">
      <c r="B13" t="s">
        <v>169</v>
      </c>
      <c r="C13" t="s">
        <v>181</v>
      </c>
      <c r="D13" t="s">
        <v>169</v>
      </c>
      <c r="E13" t="s">
        <v>180</v>
      </c>
    </row>
    <row r="14" spans="2:9" x14ac:dyDescent="0.25">
      <c r="B14" t="s">
        <v>169</v>
      </c>
      <c r="C14" t="s">
        <v>180</v>
      </c>
      <c r="D14" t="s">
        <v>169</v>
      </c>
      <c r="E14" t="s">
        <v>181</v>
      </c>
    </row>
    <row r="15" spans="2:9" x14ac:dyDescent="0.25">
      <c r="B15" t="s">
        <v>169</v>
      </c>
      <c r="C15" t="s">
        <v>183</v>
      </c>
      <c r="D15" t="s">
        <v>169</v>
      </c>
      <c r="E15" t="s">
        <v>182</v>
      </c>
    </row>
    <row r="16" spans="2:9" x14ac:dyDescent="0.25">
      <c r="B16" t="s">
        <v>169</v>
      </c>
      <c r="C16" t="s">
        <v>182</v>
      </c>
      <c r="D16" t="s">
        <v>169</v>
      </c>
      <c r="E16" t="s">
        <v>183</v>
      </c>
    </row>
    <row r="17" spans="2:5" x14ac:dyDescent="0.25">
      <c r="B17" t="s">
        <v>169</v>
      </c>
      <c r="C17" t="s">
        <v>185</v>
      </c>
      <c r="D17" t="s">
        <v>169</v>
      </c>
      <c r="E17" t="s">
        <v>184</v>
      </c>
    </row>
    <row r="18" spans="2:5" x14ac:dyDescent="0.25">
      <c r="B18" t="s">
        <v>169</v>
      </c>
      <c r="C18" t="s">
        <v>184</v>
      </c>
      <c r="D18" t="s">
        <v>169</v>
      </c>
      <c r="E18" t="s">
        <v>185</v>
      </c>
    </row>
    <row r="19" spans="2:5" x14ac:dyDescent="0.25">
      <c r="B19" t="s">
        <v>169</v>
      </c>
      <c r="C19" t="s">
        <v>187</v>
      </c>
      <c r="D19" t="s">
        <v>169</v>
      </c>
      <c r="E19" t="s">
        <v>186</v>
      </c>
    </row>
    <row r="20" spans="2:5" x14ac:dyDescent="0.25">
      <c r="B20" t="s">
        <v>169</v>
      </c>
      <c r="C20" t="s">
        <v>186</v>
      </c>
      <c r="D20" t="s">
        <v>169</v>
      </c>
      <c r="E20" t="s">
        <v>187</v>
      </c>
    </row>
    <row r="21" spans="2:5" x14ac:dyDescent="0.25">
      <c r="B21" t="s">
        <v>169</v>
      </c>
      <c r="C21" t="s">
        <v>189</v>
      </c>
      <c r="D21" t="s">
        <v>169</v>
      </c>
      <c r="E21" t="s">
        <v>188</v>
      </c>
    </row>
    <row r="22" spans="2:5" x14ac:dyDescent="0.25">
      <c r="B22" t="s">
        <v>169</v>
      </c>
      <c r="C22" t="s">
        <v>188</v>
      </c>
      <c r="D22" t="s">
        <v>169</v>
      </c>
      <c r="E22" t="s">
        <v>189</v>
      </c>
    </row>
    <row r="23" spans="2:5" x14ac:dyDescent="0.25">
      <c r="B23" t="s">
        <v>169</v>
      </c>
      <c r="C23" t="s">
        <v>191</v>
      </c>
      <c r="D23" t="s">
        <v>169</v>
      </c>
      <c r="E23" t="s">
        <v>190</v>
      </c>
    </row>
    <row r="24" spans="2:5" x14ac:dyDescent="0.25">
      <c r="B24" t="s">
        <v>169</v>
      </c>
      <c r="C24" t="s">
        <v>190</v>
      </c>
      <c r="D24" t="s">
        <v>169</v>
      </c>
      <c r="E24" t="s">
        <v>191</v>
      </c>
    </row>
    <row r="25" spans="2:5" x14ac:dyDescent="0.25">
      <c r="B25" t="s">
        <v>169</v>
      </c>
      <c r="C25" t="s">
        <v>193</v>
      </c>
      <c r="D25" t="s">
        <v>169</v>
      </c>
      <c r="E25" t="s">
        <v>192</v>
      </c>
    </row>
    <row r="26" spans="2:5" x14ac:dyDescent="0.25">
      <c r="B26" t="s">
        <v>169</v>
      </c>
      <c r="C26" t="s">
        <v>192</v>
      </c>
      <c r="D26" t="s">
        <v>169</v>
      </c>
      <c r="E26" t="s">
        <v>193</v>
      </c>
    </row>
    <row r="27" spans="2:5" x14ac:dyDescent="0.25">
      <c r="B27" t="s">
        <v>169</v>
      </c>
      <c r="C27" t="s">
        <v>195</v>
      </c>
      <c r="D27" t="s">
        <v>169</v>
      </c>
      <c r="E27" t="s">
        <v>194</v>
      </c>
    </row>
    <row r="28" spans="2:5" x14ac:dyDescent="0.25">
      <c r="B28" t="s">
        <v>169</v>
      </c>
      <c r="C28" t="s">
        <v>194</v>
      </c>
      <c r="D28" t="s">
        <v>169</v>
      </c>
      <c r="E28" t="s">
        <v>195</v>
      </c>
    </row>
    <row r="29" spans="2:5" x14ac:dyDescent="0.25">
      <c r="B29" t="s">
        <v>169</v>
      </c>
      <c r="C29" t="s">
        <v>197</v>
      </c>
      <c r="D29" t="s">
        <v>169</v>
      </c>
      <c r="E29" t="s">
        <v>196</v>
      </c>
    </row>
    <row r="30" spans="2:5" x14ac:dyDescent="0.25">
      <c r="B30" t="s">
        <v>169</v>
      </c>
      <c r="C30" t="s">
        <v>196</v>
      </c>
      <c r="D30" t="s">
        <v>169</v>
      </c>
      <c r="E30" t="s">
        <v>197</v>
      </c>
    </row>
    <row r="31" spans="2:5" x14ac:dyDescent="0.25">
      <c r="B31" t="s">
        <v>169</v>
      </c>
      <c r="C31" t="s">
        <v>199</v>
      </c>
      <c r="D31" t="s">
        <v>169</v>
      </c>
      <c r="E31" t="s">
        <v>198</v>
      </c>
    </row>
    <row r="32" spans="2:5" x14ac:dyDescent="0.25">
      <c r="B32" t="s">
        <v>169</v>
      </c>
      <c r="C32" t="s">
        <v>198</v>
      </c>
      <c r="D32" t="s">
        <v>169</v>
      </c>
      <c r="E32" t="s">
        <v>199</v>
      </c>
    </row>
    <row r="33" spans="2:5" x14ac:dyDescent="0.25">
      <c r="B33" t="s">
        <v>169</v>
      </c>
      <c r="C33" t="s">
        <v>201</v>
      </c>
      <c r="D33" t="s">
        <v>169</v>
      </c>
      <c r="E33" t="s">
        <v>200</v>
      </c>
    </row>
    <row r="34" spans="2:5" x14ac:dyDescent="0.25">
      <c r="B34" t="s">
        <v>169</v>
      </c>
      <c r="C34" t="s">
        <v>200</v>
      </c>
      <c r="D34" t="s">
        <v>169</v>
      </c>
      <c r="E34" t="s">
        <v>201</v>
      </c>
    </row>
    <row r="35" spans="2:5" x14ac:dyDescent="0.25">
      <c r="B35" t="s">
        <v>169</v>
      </c>
      <c r="C35" t="s">
        <v>203</v>
      </c>
      <c r="D35" t="s">
        <v>169</v>
      </c>
      <c r="E35" t="s">
        <v>202</v>
      </c>
    </row>
    <row r="36" spans="2:5" x14ac:dyDescent="0.25">
      <c r="B36" t="s">
        <v>169</v>
      </c>
      <c r="C36" t="s">
        <v>202</v>
      </c>
      <c r="D36" t="s">
        <v>169</v>
      </c>
      <c r="E36" t="s">
        <v>203</v>
      </c>
    </row>
    <row r="37" spans="2:5" x14ac:dyDescent="0.25">
      <c r="B37" t="s">
        <v>169</v>
      </c>
      <c r="C37" t="s">
        <v>205</v>
      </c>
      <c r="D37" t="s">
        <v>169</v>
      </c>
      <c r="E37" t="s">
        <v>204</v>
      </c>
    </row>
    <row r="38" spans="2:5" x14ac:dyDescent="0.25">
      <c r="B38" t="s">
        <v>169</v>
      </c>
      <c r="C38" t="s">
        <v>204</v>
      </c>
      <c r="D38" t="s">
        <v>169</v>
      </c>
      <c r="E38" t="s">
        <v>205</v>
      </c>
    </row>
    <row r="39" spans="2:5" x14ac:dyDescent="0.25">
      <c r="B39" t="s">
        <v>169</v>
      </c>
      <c r="C39" t="s">
        <v>207</v>
      </c>
      <c r="D39" t="s">
        <v>169</v>
      </c>
      <c r="E39" t="s">
        <v>206</v>
      </c>
    </row>
    <row r="40" spans="2:5" x14ac:dyDescent="0.25">
      <c r="B40" t="s">
        <v>169</v>
      </c>
      <c r="C40" t="s">
        <v>206</v>
      </c>
      <c r="D40" t="s">
        <v>169</v>
      </c>
      <c r="E40" t="s">
        <v>207</v>
      </c>
    </row>
    <row r="41" spans="2:5" x14ac:dyDescent="0.25">
      <c r="B41" t="s">
        <v>169</v>
      </c>
      <c r="C41" t="s">
        <v>209</v>
      </c>
      <c r="D41" t="s">
        <v>169</v>
      </c>
      <c r="E41" t="s">
        <v>208</v>
      </c>
    </row>
    <row r="42" spans="2:5" x14ac:dyDescent="0.25">
      <c r="B42" t="s">
        <v>169</v>
      </c>
      <c r="C42" t="s">
        <v>208</v>
      </c>
      <c r="D42" t="s">
        <v>169</v>
      </c>
      <c r="E42" t="s">
        <v>209</v>
      </c>
    </row>
    <row r="43" spans="2:5" x14ac:dyDescent="0.25">
      <c r="B43" t="s">
        <v>169</v>
      </c>
      <c r="C43" t="s">
        <v>211</v>
      </c>
      <c r="D43" t="s">
        <v>169</v>
      </c>
      <c r="E43" t="s">
        <v>210</v>
      </c>
    </row>
    <row r="44" spans="2:5" x14ac:dyDescent="0.25">
      <c r="B44" t="s">
        <v>169</v>
      </c>
      <c r="C44" t="s">
        <v>210</v>
      </c>
      <c r="D44" t="s">
        <v>169</v>
      </c>
      <c r="E44" t="s">
        <v>211</v>
      </c>
    </row>
    <row r="45" spans="2:5" x14ac:dyDescent="0.25">
      <c r="B45" t="s">
        <v>169</v>
      </c>
      <c r="C45" t="s">
        <v>213</v>
      </c>
      <c r="D45" t="s">
        <v>169</v>
      </c>
      <c r="E45" t="s">
        <v>212</v>
      </c>
    </row>
    <row r="46" spans="2:5" x14ac:dyDescent="0.25">
      <c r="B46" t="s">
        <v>169</v>
      </c>
      <c r="C46" t="s">
        <v>212</v>
      </c>
      <c r="D46" t="s">
        <v>169</v>
      </c>
      <c r="E46" t="s">
        <v>213</v>
      </c>
    </row>
    <row r="47" spans="2:5" x14ac:dyDescent="0.25">
      <c r="B47" t="s">
        <v>169</v>
      </c>
      <c r="C47" t="s">
        <v>215</v>
      </c>
      <c r="D47" t="s">
        <v>169</v>
      </c>
      <c r="E47" t="s">
        <v>214</v>
      </c>
    </row>
    <row r="48" spans="2:5" x14ac:dyDescent="0.25">
      <c r="B48" t="s">
        <v>169</v>
      </c>
      <c r="C48" t="s">
        <v>214</v>
      </c>
      <c r="D48" t="s">
        <v>169</v>
      </c>
      <c r="E48" t="s">
        <v>215</v>
      </c>
    </row>
    <row r="49" spans="2:5" x14ac:dyDescent="0.25">
      <c r="B49" t="s">
        <v>169</v>
      </c>
      <c r="C49" t="s">
        <v>217</v>
      </c>
      <c r="D49" t="s">
        <v>169</v>
      </c>
      <c r="E49" t="s">
        <v>216</v>
      </c>
    </row>
    <row r="50" spans="2:5" x14ac:dyDescent="0.25">
      <c r="B50" t="s">
        <v>169</v>
      </c>
      <c r="C50" t="s">
        <v>216</v>
      </c>
      <c r="D50" t="s">
        <v>169</v>
      </c>
      <c r="E50" t="s">
        <v>217</v>
      </c>
    </row>
    <row r="51" spans="2:5" x14ac:dyDescent="0.25">
      <c r="B51" t="s">
        <v>169</v>
      </c>
      <c r="C51" t="s">
        <v>219</v>
      </c>
      <c r="D51" t="s">
        <v>169</v>
      </c>
      <c r="E51" t="s">
        <v>218</v>
      </c>
    </row>
    <row r="52" spans="2:5" x14ac:dyDescent="0.25">
      <c r="B52" t="s">
        <v>169</v>
      </c>
      <c r="C52" t="s">
        <v>218</v>
      </c>
      <c r="D52" t="s">
        <v>169</v>
      </c>
      <c r="E52" t="s">
        <v>219</v>
      </c>
    </row>
    <row r="53" spans="2:5" x14ac:dyDescent="0.25">
      <c r="B53" t="s">
        <v>169</v>
      </c>
      <c r="C53" t="s">
        <v>221</v>
      </c>
      <c r="D53" t="s">
        <v>169</v>
      </c>
      <c r="E53" t="s">
        <v>220</v>
      </c>
    </row>
    <row r="54" spans="2:5" x14ac:dyDescent="0.25">
      <c r="B54" t="s">
        <v>169</v>
      </c>
      <c r="C54" t="s">
        <v>220</v>
      </c>
      <c r="D54" t="s">
        <v>169</v>
      </c>
      <c r="E54" t="s">
        <v>221</v>
      </c>
    </row>
    <row r="55" spans="2:5" x14ac:dyDescent="0.25">
      <c r="B55" t="s">
        <v>169</v>
      </c>
      <c r="C55" t="s">
        <v>223</v>
      </c>
      <c r="D55" t="s">
        <v>169</v>
      </c>
      <c r="E55" t="s">
        <v>222</v>
      </c>
    </row>
    <row r="56" spans="2:5" x14ac:dyDescent="0.25">
      <c r="B56" t="s">
        <v>169</v>
      </c>
      <c r="C56" t="s">
        <v>222</v>
      </c>
      <c r="D56" t="s">
        <v>169</v>
      </c>
      <c r="E56" t="s">
        <v>223</v>
      </c>
    </row>
    <row r="57" spans="2:5" x14ac:dyDescent="0.25">
      <c r="B57" t="s">
        <v>169</v>
      </c>
      <c r="C57" t="s">
        <v>225</v>
      </c>
      <c r="D57" t="s">
        <v>169</v>
      </c>
      <c r="E57" t="s">
        <v>224</v>
      </c>
    </row>
    <row r="58" spans="2:5" x14ac:dyDescent="0.25">
      <c r="B58" t="s">
        <v>169</v>
      </c>
      <c r="C58" t="s">
        <v>224</v>
      </c>
      <c r="D58" t="s">
        <v>169</v>
      </c>
      <c r="E58" t="s">
        <v>225</v>
      </c>
    </row>
    <row r="59" spans="2:5" x14ac:dyDescent="0.25">
      <c r="B59" t="s">
        <v>169</v>
      </c>
      <c r="C59" t="s">
        <v>227</v>
      </c>
      <c r="D59" t="s">
        <v>169</v>
      </c>
      <c r="E59" t="s">
        <v>226</v>
      </c>
    </row>
    <row r="60" spans="2:5" x14ac:dyDescent="0.25">
      <c r="B60" t="s">
        <v>169</v>
      </c>
      <c r="C60" t="s">
        <v>226</v>
      </c>
      <c r="D60" t="s">
        <v>169</v>
      </c>
      <c r="E60" t="s">
        <v>227</v>
      </c>
    </row>
    <row r="61" spans="2:5" x14ac:dyDescent="0.25">
      <c r="B61" t="s">
        <v>169</v>
      </c>
      <c r="C61" t="s">
        <v>229</v>
      </c>
      <c r="D61" t="s">
        <v>169</v>
      </c>
      <c r="E61" t="s">
        <v>228</v>
      </c>
    </row>
    <row r="62" spans="2:5" x14ac:dyDescent="0.25">
      <c r="B62" t="s">
        <v>169</v>
      </c>
      <c r="C62" t="s">
        <v>228</v>
      </c>
      <c r="D62" t="s">
        <v>169</v>
      </c>
      <c r="E62" t="s">
        <v>229</v>
      </c>
    </row>
    <row r="63" spans="2:5" x14ac:dyDescent="0.25">
      <c r="B63" t="s">
        <v>169</v>
      </c>
      <c r="C63" t="s">
        <v>231</v>
      </c>
      <c r="D63" t="s">
        <v>169</v>
      </c>
      <c r="E63" t="s">
        <v>230</v>
      </c>
    </row>
    <row r="64" spans="2:5" x14ac:dyDescent="0.25">
      <c r="B64" t="s">
        <v>169</v>
      </c>
      <c r="C64" t="s">
        <v>230</v>
      </c>
      <c r="D64" t="s">
        <v>169</v>
      </c>
      <c r="E64" t="s">
        <v>231</v>
      </c>
    </row>
    <row r="65" spans="2:5" x14ac:dyDescent="0.25">
      <c r="B65" t="s">
        <v>169</v>
      </c>
      <c r="C65" t="s">
        <v>233</v>
      </c>
      <c r="D65" t="s">
        <v>169</v>
      </c>
      <c r="E65" t="s">
        <v>232</v>
      </c>
    </row>
    <row r="66" spans="2:5" x14ac:dyDescent="0.25">
      <c r="B66" t="s">
        <v>169</v>
      </c>
      <c r="C66" t="s">
        <v>232</v>
      </c>
      <c r="D66" t="s">
        <v>169</v>
      </c>
      <c r="E66" t="s">
        <v>233</v>
      </c>
    </row>
    <row r="67" spans="2:5" x14ac:dyDescent="0.25">
      <c r="B67" t="s">
        <v>169</v>
      </c>
      <c r="C67" t="s">
        <v>235</v>
      </c>
      <c r="D67" t="s">
        <v>169</v>
      </c>
      <c r="E67" t="s">
        <v>234</v>
      </c>
    </row>
    <row r="68" spans="2:5" x14ac:dyDescent="0.25">
      <c r="B68" t="s">
        <v>169</v>
      </c>
      <c r="C68" t="s">
        <v>234</v>
      </c>
      <c r="D68" t="s">
        <v>169</v>
      </c>
      <c r="E68" t="s">
        <v>235</v>
      </c>
    </row>
    <row r="69" spans="2:5" x14ac:dyDescent="0.25">
      <c r="B69" t="s">
        <v>169</v>
      </c>
      <c r="C69" t="s">
        <v>237</v>
      </c>
      <c r="D69" t="s">
        <v>169</v>
      </c>
      <c r="E69" t="s">
        <v>236</v>
      </c>
    </row>
    <row r="70" spans="2:5" x14ac:dyDescent="0.25">
      <c r="B70" t="s">
        <v>169</v>
      </c>
      <c r="C70" t="s">
        <v>236</v>
      </c>
      <c r="D70" t="s">
        <v>169</v>
      </c>
      <c r="E70" t="s">
        <v>237</v>
      </c>
    </row>
    <row r="71" spans="2:5" x14ac:dyDescent="0.25">
      <c r="B71" t="s">
        <v>169</v>
      </c>
      <c r="C71" t="s">
        <v>239</v>
      </c>
      <c r="D71" t="s">
        <v>169</v>
      </c>
      <c r="E71" t="s">
        <v>238</v>
      </c>
    </row>
    <row r="72" spans="2:5" x14ac:dyDescent="0.25">
      <c r="B72" t="s">
        <v>169</v>
      </c>
      <c r="C72" t="s">
        <v>238</v>
      </c>
      <c r="D72" t="s">
        <v>169</v>
      </c>
      <c r="E72" t="s">
        <v>239</v>
      </c>
    </row>
    <row r="73" spans="2:5" x14ac:dyDescent="0.25">
      <c r="B73" t="s">
        <v>169</v>
      </c>
      <c r="C73" t="s">
        <v>241</v>
      </c>
      <c r="D73" t="s">
        <v>169</v>
      </c>
      <c r="E73" t="s">
        <v>240</v>
      </c>
    </row>
    <row r="74" spans="2:5" x14ac:dyDescent="0.25">
      <c r="B74" t="s">
        <v>169</v>
      </c>
      <c r="C74" t="s">
        <v>240</v>
      </c>
      <c r="D74" t="s">
        <v>169</v>
      </c>
      <c r="E74" t="s">
        <v>241</v>
      </c>
    </row>
    <row r="75" spans="2:5" x14ac:dyDescent="0.25">
      <c r="B75" t="s">
        <v>169</v>
      </c>
      <c r="C75" t="s">
        <v>243</v>
      </c>
      <c r="D75" t="s">
        <v>169</v>
      </c>
      <c r="E75" t="s">
        <v>242</v>
      </c>
    </row>
    <row r="76" spans="2:5" x14ac:dyDescent="0.25">
      <c r="B76" t="s">
        <v>169</v>
      </c>
      <c r="C76" t="s">
        <v>242</v>
      </c>
      <c r="D76" t="s">
        <v>169</v>
      </c>
      <c r="E76" t="s">
        <v>243</v>
      </c>
    </row>
    <row r="77" spans="2:5" x14ac:dyDescent="0.25">
      <c r="B77" t="s">
        <v>169</v>
      </c>
      <c r="C77" t="s">
        <v>245</v>
      </c>
      <c r="D77" t="s">
        <v>169</v>
      </c>
      <c r="E77" t="s">
        <v>244</v>
      </c>
    </row>
    <row r="78" spans="2:5" x14ac:dyDescent="0.25">
      <c r="B78" t="s">
        <v>169</v>
      </c>
      <c r="C78" t="s">
        <v>244</v>
      </c>
      <c r="D78" t="s">
        <v>169</v>
      </c>
      <c r="E78" t="s">
        <v>245</v>
      </c>
    </row>
    <row r="79" spans="2:5" x14ac:dyDescent="0.25">
      <c r="B79" t="s">
        <v>169</v>
      </c>
      <c r="C79" t="s">
        <v>247</v>
      </c>
      <c r="D79" t="s">
        <v>169</v>
      </c>
      <c r="E79" t="s">
        <v>246</v>
      </c>
    </row>
    <row r="80" spans="2:5" x14ac:dyDescent="0.25">
      <c r="B80" t="s">
        <v>169</v>
      </c>
      <c r="C80" t="s">
        <v>246</v>
      </c>
      <c r="D80" t="s">
        <v>169</v>
      </c>
      <c r="E80" t="s">
        <v>247</v>
      </c>
    </row>
    <row r="81" spans="2:5" x14ac:dyDescent="0.25">
      <c r="B81" t="s">
        <v>169</v>
      </c>
      <c r="C81" t="s">
        <v>249</v>
      </c>
      <c r="D81" t="s">
        <v>169</v>
      </c>
      <c r="E81" t="s">
        <v>248</v>
      </c>
    </row>
    <row r="82" spans="2:5" x14ac:dyDescent="0.25">
      <c r="B82" t="s">
        <v>169</v>
      </c>
      <c r="C82" t="s">
        <v>248</v>
      </c>
      <c r="D82" t="s">
        <v>169</v>
      </c>
      <c r="E82" t="s">
        <v>249</v>
      </c>
    </row>
    <row r="83" spans="2:5" x14ac:dyDescent="0.25">
      <c r="B83" t="s">
        <v>169</v>
      </c>
      <c r="C83" t="s">
        <v>251</v>
      </c>
      <c r="D83" t="s">
        <v>169</v>
      </c>
      <c r="E83" t="s">
        <v>250</v>
      </c>
    </row>
    <row r="84" spans="2:5" x14ac:dyDescent="0.25">
      <c r="B84" t="s">
        <v>169</v>
      </c>
      <c r="C84" t="s">
        <v>250</v>
      </c>
      <c r="D84" t="s">
        <v>169</v>
      </c>
      <c r="E84" t="s">
        <v>251</v>
      </c>
    </row>
    <row r="85" spans="2:5" x14ac:dyDescent="0.25">
      <c r="B85" t="s">
        <v>169</v>
      </c>
      <c r="C85" t="s">
        <v>253</v>
      </c>
      <c r="D85" t="s">
        <v>169</v>
      </c>
      <c r="E85" t="s">
        <v>252</v>
      </c>
    </row>
    <row r="86" spans="2:5" x14ac:dyDescent="0.25">
      <c r="B86" t="s">
        <v>169</v>
      </c>
      <c r="C86" t="s">
        <v>252</v>
      </c>
      <c r="D86" t="s">
        <v>169</v>
      </c>
      <c r="E86" t="s">
        <v>253</v>
      </c>
    </row>
    <row r="87" spans="2:5" x14ac:dyDescent="0.25">
      <c r="B87" t="s">
        <v>169</v>
      </c>
      <c r="C87" t="s">
        <v>255</v>
      </c>
      <c r="D87" t="s">
        <v>169</v>
      </c>
      <c r="E87" t="s">
        <v>254</v>
      </c>
    </row>
    <row r="88" spans="2:5" x14ac:dyDescent="0.25">
      <c r="B88" t="s">
        <v>169</v>
      </c>
      <c r="C88" t="s">
        <v>254</v>
      </c>
      <c r="D88" t="s">
        <v>169</v>
      </c>
      <c r="E88" t="s">
        <v>255</v>
      </c>
    </row>
    <row r="89" spans="2:5" x14ac:dyDescent="0.25">
      <c r="B89" t="s">
        <v>169</v>
      </c>
      <c r="C89" t="s">
        <v>257</v>
      </c>
      <c r="D89" t="s">
        <v>169</v>
      </c>
      <c r="E89" t="s">
        <v>256</v>
      </c>
    </row>
    <row r="90" spans="2:5" x14ac:dyDescent="0.25">
      <c r="B90" t="s">
        <v>169</v>
      </c>
      <c r="C90" t="s">
        <v>256</v>
      </c>
      <c r="D90" t="s">
        <v>169</v>
      </c>
      <c r="E90" t="s">
        <v>257</v>
      </c>
    </row>
    <row r="91" spans="2:5" x14ac:dyDescent="0.25">
      <c r="B91" t="s">
        <v>169</v>
      </c>
      <c r="C91" t="s">
        <v>259</v>
      </c>
      <c r="D91" t="s">
        <v>169</v>
      </c>
      <c r="E91" t="s">
        <v>258</v>
      </c>
    </row>
    <row r="92" spans="2:5" x14ac:dyDescent="0.25">
      <c r="B92" t="s">
        <v>169</v>
      </c>
      <c r="C92" t="s">
        <v>258</v>
      </c>
      <c r="D92" t="s">
        <v>169</v>
      </c>
      <c r="E92" t="s">
        <v>259</v>
      </c>
    </row>
    <row r="93" spans="2:5" x14ac:dyDescent="0.25">
      <c r="B93" t="s">
        <v>169</v>
      </c>
      <c r="C93" t="s">
        <v>261</v>
      </c>
      <c r="D93" t="s">
        <v>169</v>
      </c>
      <c r="E93" t="s">
        <v>260</v>
      </c>
    </row>
    <row r="94" spans="2:5" x14ac:dyDescent="0.25">
      <c r="B94" t="s">
        <v>169</v>
      </c>
      <c r="C94" t="s">
        <v>260</v>
      </c>
      <c r="D94" t="s">
        <v>169</v>
      </c>
      <c r="E94" t="s">
        <v>261</v>
      </c>
    </row>
    <row r="95" spans="2:5" x14ac:dyDescent="0.25">
      <c r="B95" t="s">
        <v>169</v>
      </c>
      <c r="C95" t="s">
        <v>263</v>
      </c>
      <c r="D95" t="s">
        <v>169</v>
      </c>
      <c r="E95" t="s">
        <v>262</v>
      </c>
    </row>
    <row r="96" spans="2:5" x14ac:dyDescent="0.25">
      <c r="B96" t="s">
        <v>169</v>
      </c>
      <c r="C96" t="s">
        <v>262</v>
      </c>
      <c r="D96" t="s">
        <v>169</v>
      </c>
      <c r="E96" t="s">
        <v>263</v>
      </c>
    </row>
    <row r="97" spans="2:5" x14ac:dyDescent="0.25">
      <c r="B97" t="s">
        <v>169</v>
      </c>
      <c r="C97" t="s">
        <v>265</v>
      </c>
      <c r="D97" t="s">
        <v>169</v>
      </c>
      <c r="E97" t="s">
        <v>264</v>
      </c>
    </row>
    <row r="98" spans="2:5" x14ac:dyDescent="0.25">
      <c r="B98" t="s">
        <v>169</v>
      </c>
      <c r="C98" t="s">
        <v>264</v>
      </c>
      <c r="D98" t="s">
        <v>169</v>
      </c>
      <c r="E98" t="s">
        <v>265</v>
      </c>
    </row>
    <row r="99" spans="2:5" x14ac:dyDescent="0.25">
      <c r="B99" t="s">
        <v>169</v>
      </c>
      <c r="C99" t="s">
        <v>267</v>
      </c>
      <c r="D99" t="s">
        <v>169</v>
      </c>
      <c r="E99" t="s">
        <v>266</v>
      </c>
    </row>
    <row r="100" spans="2:5" x14ac:dyDescent="0.25">
      <c r="B100" t="s">
        <v>169</v>
      </c>
      <c r="C100" t="s">
        <v>266</v>
      </c>
      <c r="D100" t="s">
        <v>169</v>
      </c>
      <c r="E100" t="s">
        <v>267</v>
      </c>
    </row>
    <row r="101" spans="2:5" x14ac:dyDescent="0.25">
      <c r="B101" t="s">
        <v>169</v>
      </c>
      <c r="C101" t="s">
        <v>269</v>
      </c>
      <c r="D101" t="s">
        <v>169</v>
      </c>
      <c r="E101" t="s">
        <v>268</v>
      </c>
    </row>
    <row r="102" spans="2:5" x14ac:dyDescent="0.25">
      <c r="B102" t="s">
        <v>169</v>
      </c>
      <c r="C102" t="s">
        <v>268</v>
      </c>
      <c r="D102" t="s">
        <v>169</v>
      </c>
      <c r="E102" t="s">
        <v>269</v>
      </c>
    </row>
    <row r="103" spans="2:5" x14ac:dyDescent="0.25">
      <c r="B103" t="s">
        <v>270</v>
      </c>
      <c r="C103" t="s">
        <v>171</v>
      </c>
      <c r="D103" t="s">
        <v>270</v>
      </c>
      <c r="E103" t="s">
        <v>170</v>
      </c>
    </row>
    <row r="104" spans="2:5" x14ac:dyDescent="0.25">
      <c r="B104" t="s">
        <v>270</v>
      </c>
      <c r="C104" t="s">
        <v>170</v>
      </c>
      <c r="D104" t="s">
        <v>270</v>
      </c>
      <c r="E104" t="s">
        <v>171</v>
      </c>
    </row>
    <row r="105" spans="2:5" x14ac:dyDescent="0.25">
      <c r="B105" t="s">
        <v>270</v>
      </c>
      <c r="C105" t="s">
        <v>173</v>
      </c>
      <c r="D105" t="s">
        <v>270</v>
      </c>
      <c r="E105" t="s">
        <v>172</v>
      </c>
    </row>
    <row r="106" spans="2:5" x14ac:dyDescent="0.25">
      <c r="B106" t="s">
        <v>270</v>
      </c>
      <c r="C106" t="s">
        <v>172</v>
      </c>
      <c r="D106" t="s">
        <v>270</v>
      </c>
      <c r="E106" t="s">
        <v>173</v>
      </c>
    </row>
    <row r="107" spans="2:5" x14ac:dyDescent="0.25">
      <c r="B107" t="s">
        <v>270</v>
      </c>
      <c r="C107" t="s">
        <v>175</v>
      </c>
      <c r="D107" t="s">
        <v>270</v>
      </c>
      <c r="E107" t="s">
        <v>174</v>
      </c>
    </row>
    <row r="108" spans="2:5" x14ac:dyDescent="0.25">
      <c r="B108" t="s">
        <v>270</v>
      </c>
      <c r="C108" t="s">
        <v>174</v>
      </c>
      <c r="D108" t="s">
        <v>270</v>
      </c>
      <c r="E108" t="s">
        <v>175</v>
      </c>
    </row>
    <row r="109" spans="2:5" x14ac:dyDescent="0.25">
      <c r="B109" t="s">
        <v>270</v>
      </c>
      <c r="C109" t="s">
        <v>177</v>
      </c>
      <c r="D109" t="s">
        <v>270</v>
      </c>
      <c r="E109" t="s">
        <v>176</v>
      </c>
    </row>
    <row r="110" spans="2:5" x14ac:dyDescent="0.25">
      <c r="B110" t="s">
        <v>270</v>
      </c>
      <c r="C110" t="s">
        <v>176</v>
      </c>
      <c r="D110" t="s">
        <v>270</v>
      </c>
      <c r="E110" t="s">
        <v>177</v>
      </c>
    </row>
    <row r="111" spans="2:5" x14ac:dyDescent="0.25">
      <c r="B111" t="s">
        <v>270</v>
      </c>
      <c r="C111" t="s">
        <v>179</v>
      </c>
      <c r="D111" t="s">
        <v>270</v>
      </c>
      <c r="E111" t="s">
        <v>178</v>
      </c>
    </row>
    <row r="112" spans="2:5" x14ac:dyDescent="0.25">
      <c r="B112" t="s">
        <v>270</v>
      </c>
      <c r="C112" t="s">
        <v>178</v>
      </c>
      <c r="D112" t="s">
        <v>270</v>
      </c>
      <c r="E112" t="s">
        <v>179</v>
      </c>
    </row>
    <row r="113" spans="2:5" x14ac:dyDescent="0.25">
      <c r="B113" t="s">
        <v>270</v>
      </c>
      <c r="C113" t="s">
        <v>181</v>
      </c>
      <c r="D113" t="s">
        <v>270</v>
      </c>
      <c r="E113" t="s">
        <v>180</v>
      </c>
    </row>
    <row r="114" spans="2:5" x14ac:dyDescent="0.25">
      <c r="B114" t="s">
        <v>270</v>
      </c>
      <c r="C114" t="s">
        <v>180</v>
      </c>
      <c r="D114" t="s">
        <v>270</v>
      </c>
      <c r="E114" t="s">
        <v>181</v>
      </c>
    </row>
    <row r="115" spans="2:5" x14ac:dyDescent="0.25">
      <c r="B115" t="s">
        <v>270</v>
      </c>
      <c r="C115" t="s">
        <v>183</v>
      </c>
      <c r="D115" t="s">
        <v>270</v>
      </c>
      <c r="E115" t="s">
        <v>182</v>
      </c>
    </row>
    <row r="116" spans="2:5" x14ac:dyDescent="0.25">
      <c r="B116" t="s">
        <v>270</v>
      </c>
      <c r="C116" t="s">
        <v>182</v>
      </c>
      <c r="D116" t="s">
        <v>270</v>
      </c>
      <c r="E116" t="s">
        <v>183</v>
      </c>
    </row>
    <row r="117" spans="2:5" x14ac:dyDescent="0.25">
      <c r="B117" t="s">
        <v>270</v>
      </c>
      <c r="C117" t="s">
        <v>185</v>
      </c>
      <c r="D117" t="s">
        <v>270</v>
      </c>
      <c r="E117" t="s">
        <v>184</v>
      </c>
    </row>
    <row r="118" spans="2:5" x14ac:dyDescent="0.25">
      <c r="B118" t="s">
        <v>270</v>
      </c>
      <c r="C118" t="s">
        <v>184</v>
      </c>
      <c r="D118" t="s">
        <v>270</v>
      </c>
      <c r="E118" t="s">
        <v>185</v>
      </c>
    </row>
    <row r="119" spans="2:5" x14ac:dyDescent="0.25">
      <c r="B119" t="s">
        <v>270</v>
      </c>
      <c r="C119" t="s">
        <v>187</v>
      </c>
      <c r="D119" t="s">
        <v>270</v>
      </c>
      <c r="E119" t="s">
        <v>186</v>
      </c>
    </row>
    <row r="120" spans="2:5" x14ac:dyDescent="0.25">
      <c r="B120" t="s">
        <v>270</v>
      </c>
      <c r="C120" t="s">
        <v>186</v>
      </c>
      <c r="D120" t="s">
        <v>270</v>
      </c>
      <c r="E120" t="s">
        <v>187</v>
      </c>
    </row>
    <row r="121" spans="2:5" x14ac:dyDescent="0.25">
      <c r="B121" t="s">
        <v>270</v>
      </c>
      <c r="C121" t="s">
        <v>189</v>
      </c>
      <c r="D121" t="s">
        <v>270</v>
      </c>
      <c r="E121" t="s">
        <v>188</v>
      </c>
    </row>
    <row r="122" spans="2:5" x14ac:dyDescent="0.25">
      <c r="B122" t="s">
        <v>270</v>
      </c>
      <c r="C122" t="s">
        <v>188</v>
      </c>
      <c r="D122" t="s">
        <v>270</v>
      </c>
      <c r="E122" t="s">
        <v>189</v>
      </c>
    </row>
    <row r="123" spans="2:5" x14ac:dyDescent="0.25">
      <c r="B123" t="s">
        <v>270</v>
      </c>
      <c r="C123" t="s">
        <v>191</v>
      </c>
      <c r="D123" t="s">
        <v>270</v>
      </c>
      <c r="E123" t="s">
        <v>190</v>
      </c>
    </row>
    <row r="124" spans="2:5" x14ac:dyDescent="0.25">
      <c r="B124" t="s">
        <v>270</v>
      </c>
      <c r="C124" t="s">
        <v>190</v>
      </c>
      <c r="D124" t="s">
        <v>270</v>
      </c>
      <c r="E124" t="s">
        <v>191</v>
      </c>
    </row>
    <row r="125" spans="2:5" x14ac:dyDescent="0.25">
      <c r="B125" t="s">
        <v>270</v>
      </c>
      <c r="C125" t="s">
        <v>193</v>
      </c>
      <c r="D125" t="s">
        <v>270</v>
      </c>
      <c r="E125" t="s">
        <v>192</v>
      </c>
    </row>
    <row r="126" spans="2:5" x14ac:dyDescent="0.25">
      <c r="B126" t="s">
        <v>270</v>
      </c>
      <c r="C126" t="s">
        <v>192</v>
      </c>
      <c r="D126" t="s">
        <v>270</v>
      </c>
      <c r="E126" t="s">
        <v>193</v>
      </c>
    </row>
    <row r="127" spans="2:5" x14ac:dyDescent="0.25">
      <c r="B127" t="s">
        <v>270</v>
      </c>
      <c r="C127" t="s">
        <v>195</v>
      </c>
      <c r="D127" t="s">
        <v>270</v>
      </c>
      <c r="E127" t="s">
        <v>194</v>
      </c>
    </row>
    <row r="128" spans="2:5" x14ac:dyDescent="0.25">
      <c r="B128" t="s">
        <v>270</v>
      </c>
      <c r="C128" t="s">
        <v>194</v>
      </c>
      <c r="D128" t="s">
        <v>270</v>
      </c>
      <c r="E128" t="s">
        <v>195</v>
      </c>
    </row>
    <row r="129" spans="2:5" x14ac:dyDescent="0.25">
      <c r="B129" t="s">
        <v>270</v>
      </c>
      <c r="C129" t="s">
        <v>197</v>
      </c>
      <c r="D129" t="s">
        <v>270</v>
      </c>
      <c r="E129" t="s">
        <v>196</v>
      </c>
    </row>
    <row r="130" spans="2:5" x14ac:dyDescent="0.25">
      <c r="B130" t="s">
        <v>270</v>
      </c>
      <c r="C130" t="s">
        <v>196</v>
      </c>
      <c r="D130" t="s">
        <v>270</v>
      </c>
      <c r="E130" t="s">
        <v>197</v>
      </c>
    </row>
    <row r="131" spans="2:5" x14ac:dyDescent="0.25">
      <c r="B131" t="s">
        <v>270</v>
      </c>
      <c r="C131" t="s">
        <v>199</v>
      </c>
      <c r="D131" t="s">
        <v>270</v>
      </c>
      <c r="E131" t="s">
        <v>198</v>
      </c>
    </row>
    <row r="132" spans="2:5" x14ac:dyDescent="0.25">
      <c r="B132" t="s">
        <v>270</v>
      </c>
      <c r="C132" t="s">
        <v>198</v>
      </c>
      <c r="D132" t="s">
        <v>270</v>
      </c>
      <c r="E132" t="s">
        <v>199</v>
      </c>
    </row>
    <row r="133" spans="2:5" x14ac:dyDescent="0.25">
      <c r="B133" t="s">
        <v>270</v>
      </c>
      <c r="C133" t="s">
        <v>201</v>
      </c>
      <c r="D133" t="s">
        <v>270</v>
      </c>
      <c r="E133" t="s">
        <v>200</v>
      </c>
    </row>
    <row r="134" spans="2:5" x14ac:dyDescent="0.25">
      <c r="B134" t="s">
        <v>270</v>
      </c>
      <c r="C134" t="s">
        <v>200</v>
      </c>
      <c r="D134" t="s">
        <v>270</v>
      </c>
      <c r="E134" t="s">
        <v>201</v>
      </c>
    </row>
    <row r="135" spans="2:5" x14ac:dyDescent="0.25">
      <c r="B135" t="s">
        <v>270</v>
      </c>
      <c r="C135" t="s">
        <v>203</v>
      </c>
      <c r="D135" t="s">
        <v>270</v>
      </c>
      <c r="E135" t="s">
        <v>202</v>
      </c>
    </row>
    <row r="136" spans="2:5" x14ac:dyDescent="0.25">
      <c r="B136" t="s">
        <v>270</v>
      </c>
      <c r="C136" t="s">
        <v>202</v>
      </c>
      <c r="D136" t="s">
        <v>270</v>
      </c>
      <c r="E136" t="s">
        <v>203</v>
      </c>
    </row>
    <row r="137" spans="2:5" x14ac:dyDescent="0.25">
      <c r="B137" t="s">
        <v>270</v>
      </c>
      <c r="C137" t="s">
        <v>205</v>
      </c>
      <c r="D137" t="s">
        <v>270</v>
      </c>
      <c r="E137" t="s">
        <v>204</v>
      </c>
    </row>
    <row r="138" spans="2:5" x14ac:dyDescent="0.25">
      <c r="B138" t="s">
        <v>270</v>
      </c>
      <c r="C138" t="s">
        <v>204</v>
      </c>
      <c r="D138" t="s">
        <v>270</v>
      </c>
      <c r="E138" t="s">
        <v>205</v>
      </c>
    </row>
    <row r="139" spans="2:5" x14ac:dyDescent="0.25">
      <c r="B139" t="s">
        <v>270</v>
      </c>
      <c r="C139" t="s">
        <v>207</v>
      </c>
      <c r="D139" t="s">
        <v>270</v>
      </c>
      <c r="E139" t="s">
        <v>206</v>
      </c>
    </row>
    <row r="140" spans="2:5" x14ac:dyDescent="0.25">
      <c r="B140" t="s">
        <v>270</v>
      </c>
      <c r="C140" t="s">
        <v>206</v>
      </c>
      <c r="D140" t="s">
        <v>270</v>
      </c>
      <c r="E140" t="s">
        <v>207</v>
      </c>
    </row>
    <row r="141" spans="2:5" x14ac:dyDescent="0.25">
      <c r="B141" t="s">
        <v>270</v>
      </c>
      <c r="C141" t="s">
        <v>209</v>
      </c>
      <c r="D141" t="s">
        <v>270</v>
      </c>
      <c r="E141" t="s">
        <v>208</v>
      </c>
    </row>
    <row r="142" spans="2:5" x14ac:dyDescent="0.25">
      <c r="B142" t="s">
        <v>270</v>
      </c>
      <c r="C142" t="s">
        <v>208</v>
      </c>
      <c r="D142" t="s">
        <v>270</v>
      </c>
      <c r="E142" t="s">
        <v>209</v>
      </c>
    </row>
    <row r="143" spans="2:5" x14ac:dyDescent="0.25">
      <c r="B143" t="s">
        <v>270</v>
      </c>
      <c r="C143" t="s">
        <v>211</v>
      </c>
      <c r="D143" t="s">
        <v>270</v>
      </c>
      <c r="E143" t="s">
        <v>210</v>
      </c>
    </row>
    <row r="144" spans="2:5" x14ac:dyDescent="0.25">
      <c r="B144" t="s">
        <v>270</v>
      </c>
      <c r="C144" t="s">
        <v>210</v>
      </c>
      <c r="D144" t="s">
        <v>270</v>
      </c>
      <c r="E144" t="s">
        <v>211</v>
      </c>
    </row>
    <row r="145" spans="2:5" x14ac:dyDescent="0.25">
      <c r="B145" t="s">
        <v>270</v>
      </c>
      <c r="C145" t="s">
        <v>213</v>
      </c>
      <c r="D145" t="s">
        <v>270</v>
      </c>
      <c r="E145" t="s">
        <v>212</v>
      </c>
    </row>
    <row r="146" spans="2:5" x14ac:dyDescent="0.25">
      <c r="B146" t="s">
        <v>270</v>
      </c>
      <c r="C146" t="s">
        <v>212</v>
      </c>
      <c r="D146" t="s">
        <v>270</v>
      </c>
      <c r="E146" t="s">
        <v>213</v>
      </c>
    </row>
    <row r="147" spans="2:5" x14ac:dyDescent="0.25">
      <c r="B147" t="s">
        <v>270</v>
      </c>
      <c r="C147" t="s">
        <v>215</v>
      </c>
      <c r="D147" t="s">
        <v>270</v>
      </c>
      <c r="E147" t="s">
        <v>214</v>
      </c>
    </row>
    <row r="148" spans="2:5" x14ac:dyDescent="0.25">
      <c r="B148" t="s">
        <v>270</v>
      </c>
      <c r="C148" t="s">
        <v>214</v>
      </c>
      <c r="D148" t="s">
        <v>270</v>
      </c>
      <c r="E148" t="s">
        <v>215</v>
      </c>
    </row>
    <row r="149" spans="2:5" x14ac:dyDescent="0.25">
      <c r="B149" t="s">
        <v>270</v>
      </c>
      <c r="C149" t="s">
        <v>217</v>
      </c>
      <c r="D149" t="s">
        <v>270</v>
      </c>
      <c r="E149" t="s">
        <v>216</v>
      </c>
    </row>
    <row r="150" spans="2:5" x14ac:dyDescent="0.25">
      <c r="B150" t="s">
        <v>270</v>
      </c>
      <c r="C150" t="s">
        <v>216</v>
      </c>
      <c r="D150" t="s">
        <v>270</v>
      </c>
      <c r="E150" t="s">
        <v>217</v>
      </c>
    </row>
    <row r="151" spans="2:5" x14ac:dyDescent="0.25">
      <c r="B151" t="s">
        <v>270</v>
      </c>
      <c r="C151" t="s">
        <v>219</v>
      </c>
      <c r="D151" t="s">
        <v>270</v>
      </c>
      <c r="E151" t="s">
        <v>218</v>
      </c>
    </row>
    <row r="152" spans="2:5" x14ac:dyDescent="0.25">
      <c r="B152" t="s">
        <v>270</v>
      </c>
      <c r="C152" t="s">
        <v>218</v>
      </c>
      <c r="D152" t="s">
        <v>270</v>
      </c>
      <c r="E152" t="s">
        <v>219</v>
      </c>
    </row>
    <row r="153" spans="2:5" x14ac:dyDescent="0.25">
      <c r="B153" t="s">
        <v>270</v>
      </c>
      <c r="C153" t="s">
        <v>221</v>
      </c>
      <c r="D153" t="s">
        <v>270</v>
      </c>
      <c r="E153" t="s">
        <v>220</v>
      </c>
    </row>
    <row r="154" spans="2:5" x14ac:dyDescent="0.25">
      <c r="B154" t="s">
        <v>270</v>
      </c>
      <c r="C154" t="s">
        <v>220</v>
      </c>
      <c r="D154" t="s">
        <v>270</v>
      </c>
      <c r="E154" t="s">
        <v>221</v>
      </c>
    </row>
    <row r="155" spans="2:5" x14ac:dyDescent="0.25">
      <c r="B155" t="s">
        <v>270</v>
      </c>
      <c r="C155" t="s">
        <v>223</v>
      </c>
      <c r="D155" t="s">
        <v>270</v>
      </c>
      <c r="E155" t="s">
        <v>222</v>
      </c>
    </row>
    <row r="156" spans="2:5" x14ac:dyDescent="0.25">
      <c r="B156" t="s">
        <v>270</v>
      </c>
      <c r="C156" t="s">
        <v>222</v>
      </c>
      <c r="D156" t="s">
        <v>270</v>
      </c>
      <c r="E156" t="s">
        <v>223</v>
      </c>
    </row>
    <row r="157" spans="2:5" x14ac:dyDescent="0.25">
      <c r="B157" t="s">
        <v>270</v>
      </c>
      <c r="C157" t="s">
        <v>225</v>
      </c>
      <c r="D157" t="s">
        <v>270</v>
      </c>
      <c r="E157" t="s">
        <v>224</v>
      </c>
    </row>
    <row r="158" spans="2:5" x14ac:dyDescent="0.25">
      <c r="B158" t="s">
        <v>270</v>
      </c>
      <c r="C158" t="s">
        <v>224</v>
      </c>
      <c r="D158" t="s">
        <v>270</v>
      </c>
      <c r="E158" t="s">
        <v>225</v>
      </c>
    </row>
    <row r="159" spans="2:5" x14ac:dyDescent="0.25">
      <c r="B159" t="s">
        <v>270</v>
      </c>
      <c r="C159" t="s">
        <v>227</v>
      </c>
      <c r="D159" t="s">
        <v>270</v>
      </c>
      <c r="E159" t="s">
        <v>226</v>
      </c>
    </row>
    <row r="160" spans="2:5" x14ac:dyDescent="0.25">
      <c r="B160" t="s">
        <v>270</v>
      </c>
      <c r="C160" t="s">
        <v>226</v>
      </c>
      <c r="D160" t="s">
        <v>270</v>
      </c>
      <c r="E160" t="s">
        <v>227</v>
      </c>
    </row>
    <row r="161" spans="2:5" x14ac:dyDescent="0.25">
      <c r="B161" t="s">
        <v>270</v>
      </c>
      <c r="C161" t="s">
        <v>229</v>
      </c>
      <c r="D161" t="s">
        <v>270</v>
      </c>
      <c r="E161" t="s">
        <v>228</v>
      </c>
    </row>
    <row r="162" spans="2:5" x14ac:dyDescent="0.25">
      <c r="B162" t="s">
        <v>270</v>
      </c>
      <c r="C162" t="s">
        <v>228</v>
      </c>
      <c r="D162" t="s">
        <v>270</v>
      </c>
      <c r="E162" t="s">
        <v>229</v>
      </c>
    </row>
    <row r="163" spans="2:5" x14ac:dyDescent="0.25">
      <c r="B163" t="s">
        <v>270</v>
      </c>
      <c r="C163" t="s">
        <v>231</v>
      </c>
      <c r="D163" t="s">
        <v>270</v>
      </c>
      <c r="E163" t="s">
        <v>230</v>
      </c>
    </row>
    <row r="164" spans="2:5" x14ac:dyDescent="0.25">
      <c r="B164" t="s">
        <v>270</v>
      </c>
      <c r="C164" t="s">
        <v>230</v>
      </c>
      <c r="D164" t="s">
        <v>270</v>
      </c>
      <c r="E164" t="s">
        <v>231</v>
      </c>
    </row>
    <row r="165" spans="2:5" x14ac:dyDescent="0.25">
      <c r="B165" t="s">
        <v>270</v>
      </c>
      <c r="C165" t="s">
        <v>233</v>
      </c>
      <c r="D165" t="s">
        <v>270</v>
      </c>
      <c r="E165" t="s">
        <v>232</v>
      </c>
    </row>
    <row r="166" spans="2:5" x14ac:dyDescent="0.25">
      <c r="B166" t="s">
        <v>270</v>
      </c>
      <c r="C166" t="s">
        <v>232</v>
      </c>
      <c r="D166" t="s">
        <v>270</v>
      </c>
      <c r="E166" t="s">
        <v>233</v>
      </c>
    </row>
    <row r="167" spans="2:5" x14ac:dyDescent="0.25">
      <c r="B167" t="s">
        <v>270</v>
      </c>
      <c r="C167" t="s">
        <v>235</v>
      </c>
      <c r="D167" t="s">
        <v>270</v>
      </c>
      <c r="E167" t="s">
        <v>234</v>
      </c>
    </row>
    <row r="168" spans="2:5" x14ac:dyDescent="0.25">
      <c r="B168" t="s">
        <v>270</v>
      </c>
      <c r="C168" t="s">
        <v>234</v>
      </c>
      <c r="D168" t="s">
        <v>270</v>
      </c>
      <c r="E168" t="s">
        <v>235</v>
      </c>
    </row>
    <row r="169" spans="2:5" x14ac:dyDescent="0.25">
      <c r="B169" t="s">
        <v>270</v>
      </c>
      <c r="C169" t="s">
        <v>237</v>
      </c>
      <c r="D169" t="s">
        <v>270</v>
      </c>
      <c r="E169" t="s">
        <v>236</v>
      </c>
    </row>
    <row r="170" spans="2:5" x14ac:dyDescent="0.25">
      <c r="B170" t="s">
        <v>270</v>
      </c>
      <c r="C170" t="s">
        <v>236</v>
      </c>
      <c r="D170" t="s">
        <v>270</v>
      </c>
      <c r="E170" t="s">
        <v>237</v>
      </c>
    </row>
    <row r="171" spans="2:5" x14ac:dyDescent="0.25">
      <c r="B171" t="s">
        <v>270</v>
      </c>
      <c r="C171" t="s">
        <v>239</v>
      </c>
      <c r="D171" t="s">
        <v>270</v>
      </c>
      <c r="E171" t="s">
        <v>238</v>
      </c>
    </row>
    <row r="172" spans="2:5" x14ac:dyDescent="0.25">
      <c r="B172" t="s">
        <v>270</v>
      </c>
      <c r="C172" t="s">
        <v>238</v>
      </c>
      <c r="D172" t="s">
        <v>270</v>
      </c>
      <c r="E172" t="s">
        <v>239</v>
      </c>
    </row>
    <row r="173" spans="2:5" x14ac:dyDescent="0.25">
      <c r="B173" t="s">
        <v>270</v>
      </c>
      <c r="C173" t="s">
        <v>241</v>
      </c>
      <c r="D173" t="s">
        <v>270</v>
      </c>
      <c r="E173" t="s">
        <v>240</v>
      </c>
    </row>
    <row r="174" spans="2:5" x14ac:dyDescent="0.25">
      <c r="B174" t="s">
        <v>270</v>
      </c>
      <c r="C174" t="s">
        <v>240</v>
      </c>
      <c r="D174" t="s">
        <v>270</v>
      </c>
      <c r="E174" t="s">
        <v>241</v>
      </c>
    </row>
    <row r="175" spans="2:5" x14ac:dyDescent="0.25">
      <c r="B175" t="s">
        <v>270</v>
      </c>
      <c r="C175" t="s">
        <v>243</v>
      </c>
      <c r="D175" t="s">
        <v>270</v>
      </c>
      <c r="E175" t="s">
        <v>242</v>
      </c>
    </row>
    <row r="176" spans="2:5" x14ac:dyDescent="0.25">
      <c r="B176" t="s">
        <v>270</v>
      </c>
      <c r="C176" t="s">
        <v>242</v>
      </c>
      <c r="D176" t="s">
        <v>270</v>
      </c>
      <c r="E176" t="s">
        <v>243</v>
      </c>
    </row>
    <row r="177" spans="2:5" x14ac:dyDescent="0.25">
      <c r="B177" t="s">
        <v>270</v>
      </c>
      <c r="C177" t="s">
        <v>245</v>
      </c>
      <c r="D177" t="s">
        <v>270</v>
      </c>
      <c r="E177" t="s">
        <v>244</v>
      </c>
    </row>
    <row r="178" spans="2:5" x14ac:dyDescent="0.25">
      <c r="B178" t="s">
        <v>270</v>
      </c>
      <c r="C178" t="s">
        <v>244</v>
      </c>
      <c r="D178" t="s">
        <v>270</v>
      </c>
      <c r="E178" t="s">
        <v>245</v>
      </c>
    </row>
    <row r="179" spans="2:5" x14ac:dyDescent="0.25">
      <c r="B179" t="s">
        <v>270</v>
      </c>
      <c r="C179" t="s">
        <v>247</v>
      </c>
      <c r="D179" t="s">
        <v>270</v>
      </c>
      <c r="E179" t="s">
        <v>246</v>
      </c>
    </row>
    <row r="180" spans="2:5" x14ac:dyDescent="0.25">
      <c r="B180" t="s">
        <v>270</v>
      </c>
      <c r="C180" t="s">
        <v>246</v>
      </c>
      <c r="D180" t="s">
        <v>270</v>
      </c>
      <c r="E180" t="s">
        <v>247</v>
      </c>
    </row>
    <row r="181" spans="2:5" x14ac:dyDescent="0.25">
      <c r="B181" t="s">
        <v>270</v>
      </c>
      <c r="C181" t="s">
        <v>249</v>
      </c>
      <c r="D181" t="s">
        <v>270</v>
      </c>
      <c r="E181" t="s">
        <v>248</v>
      </c>
    </row>
    <row r="182" spans="2:5" x14ac:dyDescent="0.25">
      <c r="B182" t="s">
        <v>270</v>
      </c>
      <c r="C182" t="s">
        <v>248</v>
      </c>
      <c r="D182" t="s">
        <v>270</v>
      </c>
      <c r="E182" t="s">
        <v>249</v>
      </c>
    </row>
    <row r="183" spans="2:5" x14ac:dyDescent="0.25">
      <c r="B183" t="s">
        <v>270</v>
      </c>
      <c r="C183" t="s">
        <v>251</v>
      </c>
      <c r="D183" t="s">
        <v>270</v>
      </c>
      <c r="E183" t="s">
        <v>250</v>
      </c>
    </row>
    <row r="184" spans="2:5" x14ac:dyDescent="0.25">
      <c r="B184" t="s">
        <v>270</v>
      </c>
      <c r="C184" t="s">
        <v>250</v>
      </c>
      <c r="D184" t="s">
        <v>270</v>
      </c>
      <c r="E184" t="s">
        <v>251</v>
      </c>
    </row>
    <row r="185" spans="2:5" x14ac:dyDescent="0.25">
      <c r="B185" t="s">
        <v>270</v>
      </c>
      <c r="C185" t="s">
        <v>253</v>
      </c>
      <c r="D185" t="s">
        <v>270</v>
      </c>
      <c r="E185" t="s">
        <v>252</v>
      </c>
    </row>
    <row r="186" spans="2:5" x14ac:dyDescent="0.25">
      <c r="B186" t="s">
        <v>270</v>
      </c>
      <c r="C186" t="s">
        <v>252</v>
      </c>
      <c r="D186" t="s">
        <v>270</v>
      </c>
      <c r="E186" t="s">
        <v>253</v>
      </c>
    </row>
    <row r="187" spans="2:5" x14ac:dyDescent="0.25">
      <c r="B187" t="s">
        <v>270</v>
      </c>
      <c r="C187" t="s">
        <v>255</v>
      </c>
      <c r="D187" t="s">
        <v>270</v>
      </c>
      <c r="E187" t="s">
        <v>254</v>
      </c>
    </row>
    <row r="188" spans="2:5" x14ac:dyDescent="0.25">
      <c r="B188" t="s">
        <v>270</v>
      </c>
      <c r="C188" t="s">
        <v>254</v>
      </c>
      <c r="D188" t="s">
        <v>270</v>
      </c>
      <c r="E188" t="s">
        <v>255</v>
      </c>
    </row>
    <row r="189" spans="2:5" x14ac:dyDescent="0.25">
      <c r="B189" t="s">
        <v>270</v>
      </c>
      <c r="C189" t="s">
        <v>257</v>
      </c>
      <c r="D189" t="s">
        <v>270</v>
      </c>
      <c r="E189" t="s">
        <v>256</v>
      </c>
    </row>
    <row r="190" spans="2:5" x14ac:dyDescent="0.25">
      <c r="B190" t="s">
        <v>270</v>
      </c>
      <c r="C190" t="s">
        <v>256</v>
      </c>
      <c r="D190" t="s">
        <v>270</v>
      </c>
      <c r="E190" t="s">
        <v>257</v>
      </c>
    </row>
    <row r="191" spans="2:5" x14ac:dyDescent="0.25">
      <c r="B191" t="s">
        <v>270</v>
      </c>
      <c r="C191" t="s">
        <v>259</v>
      </c>
      <c r="D191" t="s">
        <v>270</v>
      </c>
      <c r="E191" t="s">
        <v>258</v>
      </c>
    </row>
    <row r="192" spans="2:5" x14ac:dyDescent="0.25">
      <c r="B192" t="s">
        <v>270</v>
      </c>
      <c r="C192" t="s">
        <v>258</v>
      </c>
      <c r="D192" t="s">
        <v>270</v>
      </c>
      <c r="E192" t="s">
        <v>259</v>
      </c>
    </row>
    <row r="193" spans="2:5" x14ac:dyDescent="0.25">
      <c r="B193" t="s">
        <v>270</v>
      </c>
      <c r="C193" t="s">
        <v>261</v>
      </c>
      <c r="D193" t="s">
        <v>270</v>
      </c>
      <c r="E193" t="s">
        <v>260</v>
      </c>
    </row>
    <row r="194" spans="2:5" x14ac:dyDescent="0.25">
      <c r="B194" t="s">
        <v>270</v>
      </c>
      <c r="C194" t="s">
        <v>260</v>
      </c>
      <c r="D194" t="s">
        <v>270</v>
      </c>
      <c r="E194" t="s">
        <v>261</v>
      </c>
    </row>
    <row r="195" spans="2:5" x14ac:dyDescent="0.25">
      <c r="B195" t="s">
        <v>270</v>
      </c>
      <c r="C195" t="s">
        <v>263</v>
      </c>
      <c r="D195" t="s">
        <v>270</v>
      </c>
      <c r="E195" t="s">
        <v>262</v>
      </c>
    </row>
    <row r="196" spans="2:5" x14ac:dyDescent="0.25">
      <c r="B196" t="s">
        <v>270</v>
      </c>
      <c r="C196" t="s">
        <v>262</v>
      </c>
      <c r="D196" t="s">
        <v>270</v>
      </c>
      <c r="E196" t="s">
        <v>263</v>
      </c>
    </row>
    <row r="197" spans="2:5" x14ac:dyDescent="0.25">
      <c r="B197" t="s">
        <v>270</v>
      </c>
      <c r="C197" t="s">
        <v>265</v>
      </c>
      <c r="D197" t="s">
        <v>270</v>
      </c>
      <c r="E197" t="s">
        <v>264</v>
      </c>
    </row>
    <row r="198" spans="2:5" x14ac:dyDescent="0.25">
      <c r="B198" t="s">
        <v>270</v>
      </c>
      <c r="C198" t="s">
        <v>264</v>
      </c>
      <c r="D198" t="s">
        <v>270</v>
      </c>
      <c r="E198" t="s">
        <v>265</v>
      </c>
    </row>
    <row r="199" spans="2:5" x14ac:dyDescent="0.25">
      <c r="B199" t="s">
        <v>270</v>
      </c>
      <c r="C199" t="s">
        <v>267</v>
      </c>
      <c r="D199" t="s">
        <v>270</v>
      </c>
      <c r="E199" t="s">
        <v>266</v>
      </c>
    </row>
    <row r="200" spans="2:5" x14ac:dyDescent="0.25">
      <c r="B200" t="s">
        <v>270</v>
      </c>
      <c r="C200" t="s">
        <v>266</v>
      </c>
      <c r="D200" t="s">
        <v>270</v>
      </c>
      <c r="E200" t="s">
        <v>267</v>
      </c>
    </row>
    <row r="201" spans="2:5" x14ac:dyDescent="0.25">
      <c r="B201" t="s">
        <v>270</v>
      </c>
      <c r="C201" t="s">
        <v>269</v>
      </c>
      <c r="D201" t="s">
        <v>270</v>
      </c>
      <c r="E201" t="s">
        <v>268</v>
      </c>
    </row>
    <row r="202" spans="2:5" x14ac:dyDescent="0.25">
      <c r="B202" t="s">
        <v>270</v>
      </c>
      <c r="C202" t="s">
        <v>268</v>
      </c>
      <c r="D202" t="s">
        <v>270</v>
      </c>
      <c r="E202" t="s">
        <v>269</v>
      </c>
    </row>
    <row r="203" spans="2:5" x14ac:dyDescent="0.25">
      <c r="B203" t="s">
        <v>271</v>
      </c>
      <c r="C203" t="s">
        <v>171</v>
      </c>
      <c r="D203" t="s">
        <v>271</v>
      </c>
      <c r="E203" t="s">
        <v>170</v>
      </c>
    </row>
    <row r="204" spans="2:5" x14ac:dyDescent="0.25">
      <c r="B204" t="s">
        <v>271</v>
      </c>
      <c r="C204" t="s">
        <v>170</v>
      </c>
      <c r="D204" t="s">
        <v>271</v>
      </c>
      <c r="E204" t="s">
        <v>171</v>
      </c>
    </row>
    <row r="205" spans="2:5" x14ac:dyDescent="0.25">
      <c r="B205" t="s">
        <v>271</v>
      </c>
      <c r="C205" t="s">
        <v>173</v>
      </c>
      <c r="D205" t="s">
        <v>271</v>
      </c>
      <c r="E205" t="s">
        <v>172</v>
      </c>
    </row>
    <row r="206" spans="2:5" x14ac:dyDescent="0.25">
      <c r="B206" t="s">
        <v>271</v>
      </c>
      <c r="C206" t="s">
        <v>172</v>
      </c>
      <c r="D206" t="s">
        <v>271</v>
      </c>
      <c r="E206" t="s">
        <v>173</v>
      </c>
    </row>
    <row r="207" spans="2:5" x14ac:dyDescent="0.25">
      <c r="B207" t="s">
        <v>271</v>
      </c>
      <c r="C207" t="s">
        <v>175</v>
      </c>
      <c r="D207" t="s">
        <v>271</v>
      </c>
      <c r="E207" t="s">
        <v>174</v>
      </c>
    </row>
    <row r="208" spans="2:5" x14ac:dyDescent="0.25">
      <c r="B208" t="s">
        <v>271</v>
      </c>
      <c r="C208" t="s">
        <v>174</v>
      </c>
      <c r="D208" t="s">
        <v>271</v>
      </c>
      <c r="E208" t="s">
        <v>175</v>
      </c>
    </row>
    <row r="209" spans="2:5" x14ac:dyDescent="0.25">
      <c r="B209" t="s">
        <v>271</v>
      </c>
      <c r="C209" t="s">
        <v>177</v>
      </c>
      <c r="D209" t="s">
        <v>271</v>
      </c>
      <c r="E209" t="s">
        <v>176</v>
      </c>
    </row>
    <row r="210" spans="2:5" x14ac:dyDescent="0.25">
      <c r="B210" t="s">
        <v>271</v>
      </c>
      <c r="C210" t="s">
        <v>176</v>
      </c>
      <c r="D210" t="s">
        <v>271</v>
      </c>
      <c r="E210" t="s">
        <v>177</v>
      </c>
    </row>
    <row r="211" spans="2:5" x14ac:dyDescent="0.25">
      <c r="B211" t="s">
        <v>271</v>
      </c>
      <c r="C211" t="s">
        <v>179</v>
      </c>
      <c r="D211" t="s">
        <v>271</v>
      </c>
      <c r="E211" t="s">
        <v>178</v>
      </c>
    </row>
    <row r="212" spans="2:5" x14ac:dyDescent="0.25">
      <c r="B212" t="s">
        <v>271</v>
      </c>
      <c r="C212" t="s">
        <v>178</v>
      </c>
      <c r="D212" t="s">
        <v>271</v>
      </c>
      <c r="E212" t="s">
        <v>179</v>
      </c>
    </row>
    <row r="213" spans="2:5" x14ac:dyDescent="0.25">
      <c r="B213" t="s">
        <v>271</v>
      </c>
      <c r="C213" t="s">
        <v>181</v>
      </c>
      <c r="D213" t="s">
        <v>271</v>
      </c>
      <c r="E213" t="s">
        <v>180</v>
      </c>
    </row>
    <row r="214" spans="2:5" x14ac:dyDescent="0.25">
      <c r="B214" t="s">
        <v>271</v>
      </c>
      <c r="C214" t="s">
        <v>180</v>
      </c>
      <c r="D214" t="s">
        <v>271</v>
      </c>
      <c r="E214" t="s">
        <v>181</v>
      </c>
    </row>
    <row r="215" spans="2:5" x14ac:dyDescent="0.25">
      <c r="B215" t="s">
        <v>271</v>
      </c>
      <c r="C215" t="s">
        <v>183</v>
      </c>
      <c r="D215" t="s">
        <v>271</v>
      </c>
      <c r="E215" t="s">
        <v>182</v>
      </c>
    </row>
    <row r="216" spans="2:5" x14ac:dyDescent="0.25">
      <c r="B216" t="s">
        <v>271</v>
      </c>
      <c r="C216" t="s">
        <v>182</v>
      </c>
      <c r="D216" t="s">
        <v>271</v>
      </c>
      <c r="E216" t="s">
        <v>183</v>
      </c>
    </row>
    <row r="217" spans="2:5" x14ac:dyDescent="0.25">
      <c r="B217" t="s">
        <v>271</v>
      </c>
      <c r="C217" t="s">
        <v>185</v>
      </c>
      <c r="D217" t="s">
        <v>271</v>
      </c>
      <c r="E217" t="s">
        <v>184</v>
      </c>
    </row>
    <row r="218" spans="2:5" x14ac:dyDescent="0.25">
      <c r="B218" t="s">
        <v>271</v>
      </c>
      <c r="C218" t="s">
        <v>184</v>
      </c>
      <c r="D218" t="s">
        <v>271</v>
      </c>
      <c r="E218" t="s">
        <v>185</v>
      </c>
    </row>
    <row r="219" spans="2:5" x14ac:dyDescent="0.25">
      <c r="B219" t="s">
        <v>271</v>
      </c>
      <c r="C219" t="s">
        <v>187</v>
      </c>
      <c r="D219" t="s">
        <v>271</v>
      </c>
      <c r="E219" t="s">
        <v>186</v>
      </c>
    </row>
    <row r="220" spans="2:5" x14ac:dyDescent="0.25">
      <c r="B220" t="s">
        <v>271</v>
      </c>
      <c r="C220" t="s">
        <v>186</v>
      </c>
      <c r="D220" t="s">
        <v>271</v>
      </c>
      <c r="E220" t="s">
        <v>187</v>
      </c>
    </row>
    <row r="221" spans="2:5" x14ac:dyDescent="0.25">
      <c r="B221" t="s">
        <v>271</v>
      </c>
      <c r="C221" t="s">
        <v>189</v>
      </c>
      <c r="D221" t="s">
        <v>271</v>
      </c>
      <c r="E221" t="s">
        <v>188</v>
      </c>
    </row>
    <row r="222" spans="2:5" x14ac:dyDescent="0.25">
      <c r="B222" t="s">
        <v>271</v>
      </c>
      <c r="C222" t="s">
        <v>188</v>
      </c>
      <c r="D222" t="s">
        <v>271</v>
      </c>
      <c r="E222" t="s">
        <v>189</v>
      </c>
    </row>
    <row r="223" spans="2:5" x14ac:dyDescent="0.25">
      <c r="B223" t="s">
        <v>271</v>
      </c>
      <c r="C223" t="s">
        <v>191</v>
      </c>
      <c r="D223" t="s">
        <v>271</v>
      </c>
      <c r="E223" t="s">
        <v>190</v>
      </c>
    </row>
    <row r="224" spans="2:5" x14ac:dyDescent="0.25">
      <c r="B224" t="s">
        <v>271</v>
      </c>
      <c r="C224" t="s">
        <v>190</v>
      </c>
      <c r="D224" t="s">
        <v>271</v>
      </c>
      <c r="E224" t="s">
        <v>191</v>
      </c>
    </row>
    <row r="225" spans="2:5" x14ac:dyDescent="0.25">
      <c r="B225" t="s">
        <v>271</v>
      </c>
      <c r="C225" t="s">
        <v>193</v>
      </c>
      <c r="D225" t="s">
        <v>271</v>
      </c>
      <c r="E225" t="s">
        <v>192</v>
      </c>
    </row>
    <row r="226" spans="2:5" x14ac:dyDescent="0.25">
      <c r="B226" t="s">
        <v>271</v>
      </c>
      <c r="C226" t="s">
        <v>192</v>
      </c>
      <c r="D226" t="s">
        <v>271</v>
      </c>
      <c r="E226" t="s">
        <v>193</v>
      </c>
    </row>
    <row r="227" spans="2:5" x14ac:dyDescent="0.25">
      <c r="B227" t="s">
        <v>271</v>
      </c>
      <c r="C227" t="s">
        <v>195</v>
      </c>
      <c r="D227" t="s">
        <v>271</v>
      </c>
      <c r="E227" t="s">
        <v>194</v>
      </c>
    </row>
    <row r="228" spans="2:5" x14ac:dyDescent="0.25">
      <c r="B228" t="s">
        <v>271</v>
      </c>
      <c r="C228" t="s">
        <v>194</v>
      </c>
      <c r="D228" t="s">
        <v>271</v>
      </c>
      <c r="E228" t="s">
        <v>195</v>
      </c>
    </row>
    <row r="229" spans="2:5" x14ac:dyDescent="0.25">
      <c r="B229" t="s">
        <v>271</v>
      </c>
      <c r="C229" t="s">
        <v>197</v>
      </c>
      <c r="D229" t="s">
        <v>271</v>
      </c>
      <c r="E229" t="s">
        <v>196</v>
      </c>
    </row>
    <row r="230" spans="2:5" x14ac:dyDescent="0.25">
      <c r="B230" t="s">
        <v>271</v>
      </c>
      <c r="C230" t="s">
        <v>196</v>
      </c>
      <c r="D230" t="s">
        <v>271</v>
      </c>
      <c r="E230" t="s">
        <v>197</v>
      </c>
    </row>
    <row r="231" spans="2:5" x14ac:dyDescent="0.25">
      <c r="B231" t="s">
        <v>271</v>
      </c>
      <c r="C231" t="s">
        <v>199</v>
      </c>
      <c r="D231" t="s">
        <v>271</v>
      </c>
      <c r="E231" t="s">
        <v>198</v>
      </c>
    </row>
    <row r="232" spans="2:5" x14ac:dyDescent="0.25">
      <c r="B232" t="s">
        <v>271</v>
      </c>
      <c r="C232" t="s">
        <v>198</v>
      </c>
      <c r="D232" t="s">
        <v>271</v>
      </c>
      <c r="E232" t="s">
        <v>199</v>
      </c>
    </row>
    <row r="233" spans="2:5" x14ac:dyDescent="0.25">
      <c r="B233" t="s">
        <v>271</v>
      </c>
      <c r="C233" t="s">
        <v>201</v>
      </c>
      <c r="D233" t="s">
        <v>271</v>
      </c>
      <c r="E233" t="s">
        <v>200</v>
      </c>
    </row>
    <row r="234" spans="2:5" x14ac:dyDescent="0.25">
      <c r="B234" t="s">
        <v>271</v>
      </c>
      <c r="C234" t="s">
        <v>200</v>
      </c>
      <c r="D234" t="s">
        <v>271</v>
      </c>
      <c r="E234" t="s">
        <v>201</v>
      </c>
    </row>
    <row r="235" spans="2:5" x14ac:dyDescent="0.25">
      <c r="B235" t="s">
        <v>271</v>
      </c>
      <c r="C235" t="s">
        <v>203</v>
      </c>
      <c r="D235" t="s">
        <v>271</v>
      </c>
      <c r="E235" t="s">
        <v>202</v>
      </c>
    </row>
    <row r="236" spans="2:5" x14ac:dyDescent="0.25">
      <c r="B236" t="s">
        <v>271</v>
      </c>
      <c r="C236" t="s">
        <v>202</v>
      </c>
      <c r="D236" t="s">
        <v>271</v>
      </c>
      <c r="E236" t="s">
        <v>203</v>
      </c>
    </row>
    <row r="237" spans="2:5" x14ac:dyDescent="0.25">
      <c r="B237" t="s">
        <v>271</v>
      </c>
      <c r="C237" t="s">
        <v>205</v>
      </c>
      <c r="D237" t="s">
        <v>271</v>
      </c>
      <c r="E237" t="s">
        <v>204</v>
      </c>
    </row>
    <row r="238" spans="2:5" x14ac:dyDescent="0.25">
      <c r="B238" t="s">
        <v>271</v>
      </c>
      <c r="C238" t="s">
        <v>204</v>
      </c>
      <c r="D238" t="s">
        <v>271</v>
      </c>
      <c r="E238" t="s">
        <v>205</v>
      </c>
    </row>
    <row r="239" spans="2:5" x14ac:dyDescent="0.25">
      <c r="B239" t="s">
        <v>271</v>
      </c>
      <c r="C239" t="s">
        <v>207</v>
      </c>
      <c r="D239" t="s">
        <v>271</v>
      </c>
      <c r="E239" t="s">
        <v>206</v>
      </c>
    </row>
    <row r="240" spans="2:5" x14ac:dyDescent="0.25">
      <c r="B240" t="s">
        <v>271</v>
      </c>
      <c r="C240" t="s">
        <v>206</v>
      </c>
      <c r="D240" t="s">
        <v>271</v>
      </c>
      <c r="E240" t="s">
        <v>207</v>
      </c>
    </row>
    <row r="241" spans="2:5" x14ac:dyDescent="0.25">
      <c r="B241" t="s">
        <v>271</v>
      </c>
      <c r="C241" t="s">
        <v>209</v>
      </c>
      <c r="D241" t="s">
        <v>271</v>
      </c>
      <c r="E241" t="s">
        <v>208</v>
      </c>
    </row>
    <row r="242" spans="2:5" x14ac:dyDescent="0.25">
      <c r="B242" t="s">
        <v>271</v>
      </c>
      <c r="C242" t="s">
        <v>208</v>
      </c>
      <c r="D242" t="s">
        <v>271</v>
      </c>
      <c r="E242" t="s">
        <v>209</v>
      </c>
    </row>
    <row r="243" spans="2:5" x14ac:dyDescent="0.25">
      <c r="B243" t="s">
        <v>271</v>
      </c>
      <c r="C243" t="s">
        <v>211</v>
      </c>
      <c r="D243" t="s">
        <v>271</v>
      </c>
      <c r="E243" t="s">
        <v>210</v>
      </c>
    </row>
    <row r="244" spans="2:5" x14ac:dyDescent="0.25">
      <c r="B244" t="s">
        <v>271</v>
      </c>
      <c r="C244" t="s">
        <v>210</v>
      </c>
      <c r="D244" t="s">
        <v>271</v>
      </c>
      <c r="E244" t="s">
        <v>211</v>
      </c>
    </row>
    <row r="245" spans="2:5" x14ac:dyDescent="0.25">
      <c r="B245" t="s">
        <v>271</v>
      </c>
      <c r="C245" t="s">
        <v>213</v>
      </c>
      <c r="D245" t="s">
        <v>271</v>
      </c>
      <c r="E245" t="s">
        <v>212</v>
      </c>
    </row>
    <row r="246" spans="2:5" x14ac:dyDescent="0.25">
      <c r="B246" t="s">
        <v>271</v>
      </c>
      <c r="C246" t="s">
        <v>212</v>
      </c>
      <c r="D246" t="s">
        <v>271</v>
      </c>
      <c r="E246" t="s">
        <v>213</v>
      </c>
    </row>
    <row r="247" spans="2:5" x14ac:dyDescent="0.25">
      <c r="B247" t="s">
        <v>271</v>
      </c>
      <c r="C247" t="s">
        <v>215</v>
      </c>
      <c r="D247" t="s">
        <v>271</v>
      </c>
      <c r="E247" t="s">
        <v>214</v>
      </c>
    </row>
    <row r="248" spans="2:5" x14ac:dyDescent="0.25">
      <c r="B248" t="s">
        <v>271</v>
      </c>
      <c r="C248" t="s">
        <v>214</v>
      </c>
      <c r="D248" t="s">
        <v>271</v>
      </c>
      <c r="E248" t="s">
        <v>215</v>
      </c>
    </row>
    <row r="249" spans="2:5" x14ac:dyDescent="0.25">
      <c r="B249" t="s">
        <v>271</v>
      </c>
      <c r="C249" t="s">
        <v>217</v>
      </c>
      <c r="D249" t="s">
        <v>271</v>
      </c>
      <c r="E249" t="s">
        <v>216</v>
      </c>
    </row>
    <row r="250" spans="2:5" x14ac:dyDescent="0.25">
      <c r="B250" t="s">
        <v>271</v>
      </c>
      <c r="C250" t="s">
        <v>216</v>
      </c>
      <c r="D250" t="s">
        <v>271</v>
      </c>
      <c r="E250" t="s">
        <v>217</v>
      </c>
    </row>
    <row r="251" spans="2:5" x14ac:dyDescent="0.25">
      <c r="B251" t="s">
        <v>271</v>
      </c>
      <c r="C251" t="s">
        <v>219</v>
      </c>
      <c r="D251" t="s">
        <v>271</v>
      </c>
      <c r="E251" t="s">
        <v>218</v>
      </c>
    </row>
    <row r="252" spans="2:5" x14ac:dyDescent="0.25">
      <c r="B252" t="s">
        <v>271</v>
      </c>
      <c r="C252" t="s">
        <v>218</v>
      </c>
      <c r="D252" t="s">
        <v>271</v>
      </c>
      <c r="E252" t="s">
        <v>219</v>
      </c>
    </row>
    <row r="253" spans="2:5" x14ac:dyDescent="0.25">
      <c r="B253" t="s">
        <v>271</v>
      </c>
      <c r="C253" t="s">
        <v>221</v>
      </c>
      <c r="D253" t="s">
        <v>271</v>
      </c>
      <c r="E253" t="s">
        <v>220</v>
      </c>
    </row>
    <row r="254" spans="2:5" x14ac:dyDescent="0.25">
      <c r="B254" t="s">
        <v>271</v>
      </c>
      <c r="C254" t="s">
        <v>220</v>
      </c>
      <c r="D254" t="s">
        <v>271</v>
      </c>
      <c r="E254" t="s">
        <v>221</v>
      </c>
    </row>
    <row r="255" spans="2:5" x14ac:dyDescent="0.25">
      <c r="B255" t="s">
        <v>271</v>
      </c>
      <c r="C255" t="s">
        <v>223</v>
      </c>
      <c r="D255" t="s">
        <v>271</v>
      </c>
      <c r="E255" t="s">
        <v>222</v>
      </c>
    </row>
    <row r="256" spans="2:5" x14ac:dyDescent="0.25">
      <c r="B256" t="s">
        <v>271</v>
      </c>
      <c r="C256" t="s">
        <v>222</v>
      </c>
      <c r="D256" t="s">
        <v>271</v>
      </c>
      <c r="E256" t="s">
        <v>223</v>
      </c>
    </row>
    <row r="257" spans="2:5" x14ac:dyDescent="0.25">
      <c r="B257" t="s">
        <v>271</v>
      </c>
      <c r="C257" t="s">
        <v>225</v>
      </c>
      <c r="D257" t="s">
        <v>271</v>
      </c>
      <c r="E257" t="s">
        <v>224</v>
      </c>
    </row>
    <row r="258" spans="2:5" x14ac:dyDescent="0.25">
      <c r="B258" t="s">
        <v>271</v>
      </c>
      <c r="C258" t="s">
        <v>224</v>
      </c>
      <c r="D258" t="s">
        <v>271</v>
      </c>
      <c r="E258" t="s">
        <v>225</v>
      </c>
    </row>
    <row r="259" spans="2:5" x14ac:dyDescent="0.25">
      <c r="B259" t="s">
        <v>271</v>
      </c>
      <c r="C259" t="s">
        <v>227</v>
      </c>
      <c r="D259" t="s">
        <v>271</v>
      </c>
      <c r="E259" t="s">
        <v>226</v>
      </c>
    </row>
    <row r="260" spans="2:5" x14ac:dyDescent="0.25">
      <c r="B260" t="s">
        <v>271</v>
      </c>
      <c r="C260" t="s">
        <v>226</v>
      </c>
      <c r="D260" t="s">
        <v>271</v>
      </c>
      <c r="E260" t="s">
        <v>227</v>
      </c>
    </row>
    <row r="261" spans="2:5" x14ac:dyDescent="0.25">
      <c r="B261" t="s">
        <v>271</v>
      </c>
      <c r="C261" t="s">
        <v>229</v>
      </c>
      <c r="D261" t="s">
        <v>271</v>
      </c>
      <c r="E261" t="s">
        <v>228</v>
      </c>
    </row>
    <row r="262" spans="2:5" x14ac:dyDescent="0.25">
      <c r="B262" t="s">
        <v>271</v>
      </c>
      <c r="C262" t="s">
        <v>228</v>
      </c>
      <c r="D262" t="s">
        <v>271</v>
      </c>
      <c r="E262" t="s">
        <v>229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/>
  <dimension ref="A1:S7"/>
  <sheetViews>
    <sheetView workbookViewId="0"/>
  </sheetViews>
  <sheetFormatPr baseColWidth="10" defaultRowHeight="15" x14ac:dyDescent="0.25"/>
  <cols>
    <col min="2" max="2" width="15.140625" bestFit="1" customWidth="1"/>
  </cols>
  <sheetData>
    <row r="1" spans="1:19" x14ac:dyDescent="0.25">
      <c r="A1" s="10"/>
      <c r="B1" s="10"/>
    </row>
    <row r="2" spans="1:19" x14ac:dyDescent="0.25">
      <c r="A2" s="10" t="s">
        <v>108</v>
      </c>
      <c r="B2" s="11">
        <v>45931.675243055557</v>
      </c>
    </row>
    <row r="3" spans="1:19" x14ac:dyDescent="0.25">
      <c r="A3" s="10"/>
      <c r="B3" s="12"/>
      <c r="M3" t="s">
        <v>166</v>
      </c>
      <c r="O3" t="s">
        <v>154</v>
      </c>
      <c r="Q3" t="s">
        <v>154</v>
      </c>
      <c r="S3" t="s">
        <v>167</v>
      </c>
    </row>
    <row r="4" spans="1:19" x14ac:dyDescent="0.25">
      <c r="A4" s="79" t="s">
        <v>109</v>
      </c>
      <c r="B4" s="14"/>
    </row>
    <row r="5" spans="1:19" x14ac:dyDescent="0.25">
      <c r="A5" s="79"/>
      <c r="B5" s="14" t="str">
        <f>"v"&amp;B6&amp;"."&amp;B7</f>
        <v>v2.6.2</v>
      </c>
    </row>
    <row r="6" spans="1:19" x14ac:dyDescent="0.25">
      <c r="A6" s="16" t="s">
        <v>110</v>
      </c>
      <c r="B6" s="22" t="s">
        <v>132</v>
      </c>
    </row>
    <row r="7" spans="1:19" x14ac:dyDescent="0.25">
      <c r="A7" s="16" t="s">
        <v>111</v>
      </c>
      <c r="B7" s="14">
        <v>2</v>
      </c>
    </row>
  </sheetData>
  <mergeCells count="1">
    <mergeCell ref="A4:A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K71"/>
  <sheetViews>
    <sheetView tabSelected="1" zoomScale="85" zoomScaleNormal="85" workbookViewId="0">
      <selection activeCell="E17" sqref="E17:F17"/>
    </sheetView>
  </sheetViews>
  <sheetFormatPr baseColWidth="10" defaultColWidth="9.140625" defaultRowHeight="15" x14ac:dyDescent="0.25"/>
  <cols>
    <col min="1" max="4" width="9.140625" style="1"/>
    <col min="5" max="5" width="11.5703125" style="1" customWidth="1"/>
    <col min="6" max="6" width="15.7109375" style="1" customWidth="1"/>
    <col min="7" max="7" width="12.7109375" style="1" customWidth="1"/>
    <col min="8" max="8" width="16.85546875" style="1" customWidth="1"/>
    <col min="9" max="9" width="12.7109375" style="1" customWidth="1"/>
    <col min="10" max="19" width="9.140625" style="1"/>
    <col min="20" max="16384" width="9.140625" style="34"/>
  </cols>
  <sheetData>
    <row r="1" spans="1:37" x14ac:dyDescent="0.25"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x14ac:dyDescent="0.25"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37" ht="33.75" x14ac:dyDescent="0.5">
      <c r="F4" s="8"/>
      <c r="G4" s="8"/>
      <c r="H4" s="9" t="str">
        <f>"Pinout Planner and Trace length for " &amp;history!M3 &amp;" Series"</f>
        <v>Pinout Planner and Trace length for TEI0185 Series</v>
      </c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x14ac:dyDescent="0.25"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37" ht="21" x14ac:dyDescent="0.25">
      <c r="H6" s="7" t="str">
        <f>"Version " &amp; history!B5</f>
        <v>Version v2.6.2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</row>
    <row r="7" spans="1:37" x14ac:dyDescent="0.25"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</row>
    <row r="9" spans="1:37" x14ac:dyDescent="0.25"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</row>
    <row r="10" spans="1:37" ht="20.25" customHeight="1" x14ac:dyDescent="0.35">
      <c r="A10" s="6"/>
      <c r="B10" s="3" t="s">
        <v>32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</row>
    <row r="11" spans="1:37" ht="0.75" hidden="1" customHeight="1" x14ac:dyDescent="0.25"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</row>
    <row r="12" spans="1:37" hidden="1" x14ac:dyDescent="0.25"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</row>
    <row r="13" spans="1:37" ht="0.75" customHeight="1" x14ac:dyDescent="0.25"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</row>
    <row r="14" spans="1:37" x14ac:dyDescent="0.25">
      <c r="J14" s="92"/>
      <c r="K14" s="92"/>
      <c r="L14" s="92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</row>
    <row r="15" spans="1:37" ht="15.75" thickBot="1" x14ac:dyDescent="0.3">
      <c r="D15" s="92"/>
      <c r="E15" s="92"/>
      <c r="F15" s="92"/>
      <c r="J15" s="92"/>
      <c r="K15" s="92"/>
      <c r="L15" s="92"/>
      <c r="M15" s="48"/>
      <c r="N15" s="48"/>
      <c r="O15" s="48"/>
      <c r="P15" s="48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</row>
    <row r="16" spans="1:37" ht="15.75" x14ac:dyDescent="0.25">
      <c r="D16" s="92"/>
      <c r="E16" s="93"/>
      <c r="F16" s="93"/>
      <c r="H16" s="56" t="s">
        <v>103</v>
      </c>
      <c r="J16" s="93"/>
      <c r="K16" s="93"/>
      <c r="L16" s="92"/>
      <c r="M16" s="48"/>
      <c r="N16" s="49"/>
      <c r="O16" s="49"/>
      <c r="P16" s="48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</row>
    <row r="17" spans="1:37" ht="16.5" thickBot="1" x14ac:dyDescent="0.3">
      <c r="D17" s="92"/>
      <c r="E17" s="94"/>
      <c r="F17" s="94"/>
      <c r="H17" s="50"/>
      <c r="J17" s="94"/>
      <c r="K17" s="94"/>
      <c r="L17" s="92"/>
      <c r="M17" s="48"/>
      <c r="N17" s="80"/>
      <c r="O17" s="80"/>
      <c r="P17" s="48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</row>
    <row r="18" spans="1:37" ht="18.75" x14ac:dyDescent="0.25">
      <c r="H18" s="35" t="s">
        <v>31</v>
      </c>
      <c r="I18" s="36"/>
      <c r="M18" s="48"/>
      <c r="N18" s="48"/>
      <c r="O18" s="48"/>
      <c r="P18" s="48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</row>
    <row r="19" spans="1:37" ht="26.25" x14ac:dyDescent="0.4">
      <c r="G19" s="38"/>
      <c r="H19" s="38" t="s">
        <v>48</v>
      </c>
      <c r="I19" s="37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</row>
    <row r="20" spans="1:37" ht="26.25" x14ac:dyDescent="0.4">
      <c r="H20" s="38" t="s">
        <v>49</v>
      </c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ht="19.5" customHeight="1" thickBot="1" x14ac:dyDescent="0.3">
      <c r="A21" s="2"/>
      <c r="B21" s="2"/>
      <c r="C21" s="2"/>
      <c r="D21" s="2"/>
      <c r="E21" s="2"/>
      <c r="F21" s="2"/>
      <c r="G21" s="81" t="s">
        <v>30</v>
      </c>
      <c r="H21" s="81"/>
      <c r="I21" s="81"/>
      <c r="J21" s="2"/>
      <c r="K21" s="2"/>
      <c r="L21" s="2"/>
      <c r="M21" s="2"/>
      <c r="N21" s="2"/>
      <c r="O21" s="2"/>
      <c r="P21" s="2"/>
      <c r="Q21" s="2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</row>
    <row r="22" spans="1:37" ht="15.75" thickTop="1" x14ac:dyDescent="0.25"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</row>
    <row r="23" spans="1:37" ht="21" x14ac:dyDescent="0.35">
      <c r="B23" s="3" t="s">
        <v>29</v>
      </c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</row>
    <row r="24" spans="1:37" x14ac:dyDescent="0.25"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</row>
    <row r="25" spans="1:37" x14ac:dyDescent="0.25">
      <c r="C25" s="1" t="s">
        <v>28</v>
      </c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</row>
    <row r="26" spans="1:37" x14ac:dyDescent="0.25">
      <c r="C26" s="1" t="s">
        <v>27</v>
      </c>
      <c r="F26" s="5">
        <f>history!B2</f>
        <v>45931.675243055557</v>
      </c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25">
      <c r="C27" s="4" t="s">
        <v>26</v>
      </c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</row>
    <row r="28" spans="1:37" x14ac:dyDescent="0.25">
      <c r="C28" s="1" t="s">
        <v>25</v>
      </c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</row>
    <row r="29" spans="1:37" ht="15.75" thickBo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</row>
    <row r="30" spans="1:37" x14ac:dyDescent="0.25"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</row>
    <row r="31" spans="1:37" ht="21" x14ac:dyDescent="0.35">
      <c r="B31" s="3" t="s">
        <v>24</v>
      </c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</row>
    <row r="32" spans="1:37" x14ac:dyDescent="0.25"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</row>
    <row r="33" spans="1:37" x14ac:dyDescent="0.25">
      <c r="C33" s="4" t="s">
        <v>23</v>
      </c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</row>
    <row r="34" spans="1:37" x14ac:dyDescent="0.25">
      <c r="C34" s="4" t="s">
        <v>22</v>
      </c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</row>
    <row r="35" spans="1:37" x14ac:dyDescent="0.25">
      <c r="C35" s="4" t="s">
        <v>21</v>
      </c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</row>
    <row r="36" spans="1:37" x14ac:dyDescent="0.25"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</row>
    <row r="37" spans="1:37" ht="15.75" thickBo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</row>
    <row r="38" spans="1:37" x14ac:dyDescent="0.25"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</row>
    <row r="39" spans="1:37" ht="21" x14ac:dyDescent="0.35">
      <c r="B39" s="3" t="s">
        <v>20</v>
      </c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</row>
    <row r="40" spans="1:37" x14ac:dyDescent="0.25"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</row>
    <row r="41" spans="1:37" x14ac:dyDescent="0.25">
      <c r="C41" s="1" t="s">
        <v>50</v>
      </c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</row>
    <row r="42" spans="1:37" x14ac:dyDescent="0.25">
      <c r="C42" s="1" t="s">
        <v>51</v>
      </c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</row>
    <row r="43" spans="1:37" x14ac:dyDescent="0.25"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37" x14ac:dyDescent="0.25"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</row>
    <row r="45" spans="1:37" x14ac:dyDescent="0.25"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</row>
    <row r="46" spans="1:37" x14ac:dyDescent="0.25"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</row>
    <row r="47" spans="1:37" x14ac:dyDescent="0.25"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</row>
    <row r="48" spans="1:37" x14ac:dyDescent="0.25"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</row>
    <row r="49" spans="20:37" x14ac:dyDescent="0.25"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</row>
    <row r="50" spans="20:37" x14ac:dyDescent="0.25"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</row>
    <row r="51" spans="20:37" x14ac:dyDescent="0.25"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</row>
    <row r="52" spans="20:37" x14ac:dyDescent="0.25"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</row>
    <row r="53" spans="20:37" x14ac:dyDescent="0.25"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</row>
    <row r="54" spans="20:37" x14ac:dyDescent="0.25"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</row>
    <row r="55" spans="20:37" x14ac:dyDescent="0.25"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</row>
    <row r="56" spans="20:37" x14ac:dyDescent="0.25"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</row>
    <row r="57" spans="20:37" x14ac:dyDescent="0.25"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</row>
    <row r="58" spans="20:37" x14ac:dyDescent="0.25"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</row>
    <row r="59" spans="20:37" x14ac:dyDescent="0.25"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</row>
    <row r="60" spans="20:37" x14ac:dyDescent="0.25"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</row>
    <row r="61" spans="20:37" x14ac:dyDescent="0.25"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</row>
    <row r="62" spans="20:37" x14ac:dyDescent="0.25"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</row>
    <row r="63" spans="20:37" x14ac:dyDescent="0.25"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</row>
    <row r="64" spans="20:37" x14ac:dyDescent="0.25"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</row>
    <row r="65" spans="20:37" x14ac:dyDescent="0.25"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</row>
    <row r="66" spans="20:37" x14ac:dyDescent="0.25"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</row>
    <row r="67" spans="20:37" x14ac:dyDescent="0.25"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</row>
    <row r="68" spans="20:37" x14ac:dyDescent="0.25"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</row>
    <row r="69" spans="20:37" x14ac:dyDescent="0.25"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</row>
    <row r="70" spans="20:37" x14ac:dyDescent="0.25"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</row>
    <row r="71" spans="20:37" x14ac:dyDescent="0.25"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</row>
  </sheetData>
  <mergeCells count="6">
    <mergeCell ref="N17:O17"/>
    <mergeCell ref="G21:I21"/>
    <mergeCell ref="J17:K17"/>
    <mergeCell ref="E16:F16"/>
    <mergeCell ref="J16:K16"/>
    <mergeCell ref="E17:F17"/>
  </mergeCells>
  <dataValidations count="1">
    <dataValidation allowBlank="1" showInputMessage="1" showErrorMessage="1" sqref="J17:K17 E17:F17" xr:uid="{A401807E-2A28-45BB-B9F5-D39E7B5D13B3}"/>
  </dataValidations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949130-44B3-4271-9274-C2CBBFE7A32E}">
          <x14:formula1>
            <xm:f>history!$S$3:$S$3</xm:f>
          </x14:formula1>
          <xm:sqref>H17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W7"/>
  <sheetViews>
    <sheetView zoomScaleNormal="100" workbookViewId="0">
      <pane ySplit="5" topLeftCell="A6" activePane="bottomLeft" state="frozen"/>
      <selection activeCell="C6" sqref="C6:P7"/>
      <selection pane="bottomLeft" activeCell="A8" sqref="A8:XFD1652"/>
    </sheetView>
  </sheetViews>
  <sheetFormatPr baseColWidth="10" defaultColWidth="9.140625" defaultRowHeight="15" customHeight="1" outlineLevelCol="1" x14ac:dyDescent="0.25"/>
  <cols>
    <col min="1" max="1" width="1.28515625" style="28" customWidth="1"/>
    <col min="2" max="2" width="7.28515625" style="30" customWidth="1"/>
    <col min="3" max="3" width="31" style="33" customWidth="1"/>
    <col min="4" max="4" width="9.7109375" style="30" customWidth="1"/>
    <col min="5" max="5" width="6" style="30" customWidth="1"/>
    <col min="6" max="6" width="26" style="30" customWidth="1" outlineLevel="1"/>
    <col min="7" max="7" width="18.42578125" style="30" customWidth="1" outlineLevel="1"/>
    <col min="8" max="8" width="9.140625" style="30" customWidth="1" outlineLevel="1"/>
    <col min="9" max="9" width="20.85546875" style="30" customWidth="1" outlineLevel="1"/>
    <col min="10" max="10" width="10.7109375" style="30" customWidth="1"/>
    <col min="11" max="11" width="9.7109375" style="30" customWidth="1"/>
    <col min="12" max="12" width="10.5703125" style="30" bestFit="1" customWidth="1"/>
    <col min="13" max="13" width="9.28515625" style="30" customWidth="1"/>
    <col min="14" max="14" width="15.28515625" style="30" customWidth="1" outlineLevel="1"/>
    <col min="15" max="15" width="18.5703125" style="30" customWidth="1" outlineLevel="1"/>
    <col min="16" max="16" width="12.28515625" style="30" customWidth="1" outlineLevel="1"/>
    <col min="17" max="17" width="9.42578125" style="30" customWidth="1"/>
    <col min="18" max="18" width="19.42578125" style="30" customWidth="1"/>
    <col min="19" max="19" width="24.7109375" style="21" customWidth="1"/>
    <col min="20" max="22" width="10.7109375" style="30" customWidth="1"/>
  </cols>
  <sheetData>
    <row r="1" spans="2:23" ht="15" customHeight="1" x14ac:dyDescent="0.25">
      <c r="B1" s="28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O1" s="28"/>
      <c r="P1" s="28"/>
      <c r="Q1" s="28"/>
      <c r="R1" s="28"/>
      <c r="S1" s="20"/>
      <c r="T1" s="40"/>
      <c r="U1" s="40"/>
      <c r="V1" s="40"/>
      <c r="W1" s="10"/>
    </row>
    <row r="2" spans="2:23" ht="15" customHeight="1" x14ac:dyDescent="0.25">
      <c r="B2" s="82" t="s">
        <v>42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40"/>
      <c r="U2" s="40"/>
      <c r="V2" s="40"/>
      <c r="W2" s="10"/>
    </row>
    <row r="3" spans="2:23" ht="15" customHeight="1" x14ac:dyDescent="0.25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40"/>
      <c r="U3" s="40"/>
      <c r="V3" s="40"/>
      <c r="W3" s="10"/>
    </row>
    <row r="4" spans="2:23" ht="15" customHeight="1" x14ac:dyDescent="0.25">
      <c r="B4" s="31"/>
      <c r="C4" s="85">
        <f>'Overview, Notes &amp; Disclaimer'!E17</f>
        <v>0</v>
      </c>
      <c r="D4" s="86"/>
      <c r="E4" s="86"/>
      <c r="F4" s="86"/>
      <c r="G4" s="86"/>
      <c r="H4" s="86"/>
      <c r="I4" s="86"/>
      <c r="J4" s="87"/>
      <c r="K4" s="83" t="s">
        <v>37</v>
      </c>
      <c r="L4" s="84"/>
      <c r="M4" s="85">
        <f>'Overview, Notes &amp; Disclaimer'!J17</f>
        <v>0</v>
      </c>
      <c r="N4" s="86"/>
      <c r="O4" s="86"/>
      <c r="P4" s="86"/>
      <c r="Q4" s="86"/>
      <c r="R4" s="87"/>
      <c r="S4" s="18" t="s">
        <v>17</v>
      </c>
      <c r="T4" s="40"/>
      <c r="U4" s="40"/>
      <c r="V4" s="40"/>
      <c r="W4" s="10"/>
    </row>
    <row r="5" spans="2:23" ht="15" customHeight="1" x14ac:dyDescent="0.25">
      <c r="B5" s="59" t="s">
        <v>9</v>
      </c>
      <c r="C5" s="59" t="s">
        <v>36</v>
      </c>
      <c r="D5" s="59" t="s">
        <v>123</v>
      </c>
      <c r="E5" s="60" t="s">
        <v>122</v>
      </c>
      <c r="F5" s="59" t="s">
        <v>86</v>
      </c>
      <c r="G5" s="59" t="s">
        <v>12</v>
      </c>
      <c r="H5" s="59" t="s">
        <v>102</v>
      </c>
      <c r="I5" s="59" t="s">
        <v>41</v>
      </c>
      <c r="J5" s="59" t="s">
        <v>44</v>
      </c>
      <c r="K5" s="59" t="s">
        <v>104</v>
      </c>
      <c r="L5" s="59" t="s">
        <v>105</v>
      </c>
      <c r="M5" s="59" t="s">
        <v>44</v>
      </c>
      <c r="N5" s="59" t="s">
        <v>86</v>
      </c>
      <c r="O5" s="59" t="s">
        <v>14</v>
      </c>
      <c r="P5" s="59" t="s">
        <v>102</v>
      </c>
      <c r="Q5" s="59" t="s">
        <v>18</v>
      </c>
      <c r="R5" s="59" t="s">
        <v>106</v>
      </c>
      <c r="S5" s="59" t="s">
        <v>107</v>
      </c>
      <c r="T5" s="40"/>
      <c r="U5" s="40"/>
      <c r="V5" s="40"/>
      <c r="W5" s="10"/>
    </row>
    <row r="6" spans="2:23" ht="15" customHeight="1" x14ac:dyDescent="0.25">
      <c r="B6" s="61">
        <v>1</v>
      </c>
      <c r="C6" s="62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D6" s="61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E6" s="61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F6" s="61" t="str">
        <f>IFERROR(IF(VLOOKUP($D6&amp;"-"&amp;$E6,IF($C$4="TEBF0808_REV01",#REF!,IF($C$4="TEBF0808_REV02",#REF!,IF($C$4="TEBF0808_REV03",#REF!,IF($C$4="TEBF0808_REV04",#REF!,IF($C$4="TEBF0808_REV04A",#REF!,IF($C$4="TEBF0808_REV05",#REF!,IF($C$4="TEBT0808_REV01",#REF!))))))),4,0)="--","---",IF($C$4="TEBF0808_REV01",#REF!&amp; " --&gt; " &amp;#REF!&amp; " --&gt; ",IF($C$4="TEBF0808_REV02",#REF!&amp; " --&gt; " &amp;#REF!&amp; " --&gt; ",IF($C$4="TEBF0808_REV03",#REF!&amp; " --&gt; " &amp;#REF!&amp; " --&gt; ",IF($C$4="TEBF0808_REV04",#REF!&amp; " --&gt; " &amp;#REF!&amp; " --&gt; ",IF($C$4="TEBF0808_REV04A",#REF!&amp; " --&gt; " &amp;#REF!&amp; " --&gt; ",IF($C$4="TEBF0808_REV05",#REF!&amp; " --&gt; " &amp;#REF!&amp; " --&gt; ",IF($C$4="TEBT0808_REV01",#REF!&amp; " --&gt; " &amp;#REF!&amp; " --&gt; ")))))))),"---")</f>
        <v>---</v>
      </c>
      <c r="G6" s="61" t="str">
        <f>IFERROR(IF(VLOOKUP($D6&amp;"-"&amp;$E6,IF($C$4="TEBF0808_REV01",#REF!,IF($C$4="TEBF0808_REV02",#REF!,IF($C$4="TEBF0808_REV03",#REF!,IF($C$4="TEBF0808_REV04",#REF!,IF($C$4="TEBF0808_REV04A",#REF!,IF($C$4="TEBF0808_REV05",#REF!,IF($C$4="TEBT0808_REV01",#REF!))))))),3,0)="--",VLOOKUP($D6&amp;"-"&amp;$E6,IF($C$4="TEBF0808_REV01",#REF!,IF($C$4="TEBF0808_REV02",#REF!,IF($C$4="TEBF0808_REV03",#REF!,IF($C$4="TEBF0808_REV04",#REF!,IF($C$4="TEBF0808_REV04A",#REF!,IF($C$4="TEBF0808_REV05",#REF!,IF($C$4="TEBT0808_REV01",#REF!))))))),2,0),VLOOKUP($D6&amp;"-"&amp;$E6,IF($C$4="TEBF0808_REV01",#REF!,IF($C$4="TEBF0808_REV02",#REF!,IF($C$4="TEBF0808_REV03",#REF!,IF($C$4="TEBF0808_REV04",#REF!,IF($C$4="TEBF0808_REV04A",#REF!,IF($C$4="TEBF0808_REV05",#REF!,IF($C$4="TEBT0808_REV01",#REF!))))))),3,0)),"---")</f>
        <v>---</v>
      </c>
      <c r="H6" s="61" t="str">
        <f>IFERROR(VLOOKUP(G6,IF($C$4="TEBT0808_REV01",#REF!,IF($C$4="TEBF0808_REV05",#REF!,IF($C$4="TEBF0808_REV04A",#REF!,IF($C$4="TEBF0808_REV04",#REF!,IF($C$4="TEBF0808_REV03",#REF!,IF($C$4="TEBF0808_REV02",#REF!,IF($C$4="TEBF0808_REV01",#REF!))))))),14,0),"---")</f>
        <v>---</v>
      </c>
      <c r="I6" s="61" t="str">
        <f>IFERROR(VLOOKUP($D6&amp;"-"&amp;$E6,IF($C$4="TEBF0808_REV01",#REF!,IF($C$4="TEBF0808_REV02",#REF!,IF($C$4="TEBF0808_REV03",#REF!,IF($C$4="TEBF0808_REV04",#REF!,IF($C$4="TEBF0808_REV04A",#REF!,IF($C$4="TEBF0808_REV05",#REF!,IF($C$4="TEBT0808_REV01",#REF!,"???"))))))),6,0),"---")</f>
        <v>---</v>
      </c>
      <c r="J6" s="63" t="str">
        <f>IFERROR(VLOOKUP($D6&amp;"-"&amp;$E6,IF($C$4="TEBF0808_REV01",#REF!,IF($C$4="TEBF0808_REV02",#REF!,IF($C$4="TEBF0808_REV03",#REF!,IF($C$4="TEBF0808_REV04",#REF!,IF($C$4="TEBF0808_REV04A",#REF!,IF($C$4="TEBF0808_REV05",#REF!,IF($C$4="TEBT0808_REV01",#REF!,"???"))))))),8,0),"---")</f>
        <v>---</v>
      </c>
      <c r="K6" s="64" t="str">
        <f>IFERROR(VLOOKUP($D6&amp;"-"&amp;$E6,IF($C$4="TEBT0808_REV01",#REF!,IF($C$4="TEBF0808_REV05",#REF!,IF($C$4="TEBF0808_REV04A",#REF!,IF($C$4="TEBF0808_REV04",#REF!,IF($C$4="TEBF0808_REV03",#REF!,IF($C$4="TEBF0808_REV02",#REF!,IF($C$4="TEBF0808_REV01",#REF!))))))),9,0),"---")</f>
        <v>---</v>
      </c>
      <c r="L6" s="61" t="str">
        <f>IFERROR(VLOOKUP(K6,#REF!,2,0),"---")</f>
        <v>---</v>
      </c>
      <c r="M6" s="61" t="str">
        <f>IFERROR(VLOOKUP(L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5,0),"---")</f>
        <v>---</v>
      </c>
      <c r="N6" s="61" t="str">
        <f>IFERROR(VLOOKUP(L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6,0),"---")</f>
        <v>---</v>
      </c>
      <c r="O6" s="65" t="str">
        <f>IFERROR(VLOOKUP(L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P6" s="61" t="str">
        <f>IFERROR(VLOOKUP(O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Q6" s="61" t="str">
        <f>IFERROR(VLOOKUP(L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R6" s="61" t="str">
        <f>IFERROR(VLOOKUP(O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S6" s="61" t="str">
        <f>IFERROR(SUBSTITUTE(I6,"mm","")+SUBSTITUTE(R6,"mm",""),"---")</f>
        <v>---</v>
      </c>
    </row>
    <row r="7" spans="2:23" ht="15" customHeight="1" x14ac:dyDescent="0.25">
      <c r="B7" s="61">
        <f>B6+1</f>
        <v>2</v>
      </c>
      <c r="C7" s="62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D7" s="61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E7" s="61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F7" s="61" t="str">
        <f>IFERROR(IF(VLOOKUP($D7&amp;"-"&amp;$E7,IF($C$4="TEBF0808_REV01",#REF!,IF($C$4="TEBF0808_REV02",#REF!,IF($C$4="TEBF0808_REV03",#REF!,IF($C$4="TEBF0808_REV04",#REF!,IF($C$4="TEBF0808_REV04A",#REF!,IF($C$4="TEBF0808_REV05",#REF!,IF($C$4="TEBT0808_REV01",#REF!))))))),4,0)="--","---",IF($C$4="TEBF0808_REV01",#REF!&amp; " --&gt; " &amp;#REF!&amp; " --&gt; ",IF($C$4="TEBF0808_REV02",#REF!&amp; " --&gt; " &amp;#REF!&amp; " --&gt; ",IF($C$4="TEBF0808_REV03",#REF!&amp; " --&gt; " &amp;#REF!&amp; " --&gt; ",IF($C$4="TEBF0808_REV04",#REF!&amp; " --&gt; " &amp;#REF!&amp; " --&gt; ",IF($C$4="TEBF0808_REV04A",#REF!&amp; " --&gt; " &amp;#REF!&amp; " --&gt; ",IF($C$4="TEBF0808_REV05",#REF!&amp; " --&gt; " &amp;#REF!&amp; " --&gt; ",IF($C$4="TEBT0808_REV01",#REF!&amp; " --&gt; " &amp;#REF!&amp; " --&gt; ")))))))),"---")</f>
        <v>---</v>
      </c>
      <c r="G7" s="61" t="str">
        <f>IFERROR(IF(VLOOKUP($D7&amp;"-"&amp;$E7,IF($C$4="TEBF0808_REV01",#REF!,IF($C$4="TEBF0808_REV02",#REF!,IF($C$4="TEBF0808_REV03",#REF!,IF($C$4="TEBF0808_REV04",#REF!,IF($C$4="TEBF0808_REV04A",#REF!,IF($C$4="TEBF0808_REV05",#REF!,IF($C$4="TEBT0808_REV01",#REF!))))))),3,0)="--",VLOOKUP($D7&amp;"-"&amp;$E7,IF($C$4="TEBF0808_REV01",#REF!,IF($C$4="TEBF0808_REV02",#REF!,IF($C$4="TEBF0808_REV03",#REF!,IF($C$4="TEBF0808_REV04",#REF!,IF($C$4="TEBF0808_REV04A",#REF!,IF($C$4="TEBF0808_REV05",#REF!,IF($C$4="TEBT0808_REV01",#REF!))))))),2,0),VLOOKUP($D7&amp;"-"&amp;$E7,IF($C$4="TEBF0808_REV01",#REF!,IF($C$4="TEBF0808_REV02",#REF!,IF($C$4="TEBF0808_REV03",#REF!,IF($C$4="TEBF0808_REV04",#REF!,IF($C$4="TEBF0808_REV04A",#REF!,IF($C$4="TEBF0808_REV05",#REF!,IF($C$4="TEBT0808_REV01",#REF!))))))),3,0)),"---")</f>
        <v>---</v>
      </c>
      <c r="H7" s="61" t="str">
        <f>IFERROR(VLOOKUP(G7,IF($C$4="TEBT0808_REV01",#REF!,IF($C$4="TEBF0808_REV05",#REF!,IF($C$4="TEBF0808_REV04A",#REF!,IF($C$4="TEBF0808_REV04",#REF!,IF($C$4="TEBF0808_REV03",#REF!,IF($C$4="TEBF0808_REV02",#REF!,IF($C$4="TEBF0808_REV01",#REF!))))))),14,0),"---")</f>
        <v>---</v>
      </c>
      <c r="I7" s="61" t="str">
        <f>IFERROR(VLOOKUP($D7&amp;"-"&amp;$E7,IF($C$4="TEBF0808_REV01",#REF!,IF($C$4="TEBF0808_REV02",#REF!,IF($C$4="TEBF0808_REV03",#REF!,IF($C$4="TEBF0808_REV04",#REF!,IF($C$4="TEBF0808_REV04A",#REF!,IF($C$4="TEBF0808_REV05",#REF!,IF($C$4="TEBT0808_REV01",#REF!,"???"))))))),6,0),"---")</f>
        <v>---</v>
      </c>
      <c r="J7" s="63" t="str">
        <f>IFERROR(VLOOKUP($D7&amp;"-"&amp;$E7,IF($C$4="TEBF0808_REV01",#REF!,IF($C$4="TEBF0808_REV02",#REF!,IF($C$4="TEBF0808_REV03",#REF!,IF($C$4="TEBF0808_REV04",#REF!,IF($C$4="TEBF0808_REV04A",#REF!,IF($C$4="TEBF0808_REV05",#REF!,IF($C$4="TEBT0808_REV01",#REF!,"???"))))))),8,0),"---")</f>
        <v>---</v>
      </c>
      <c r="K7" s="64" t="str">
        <f>IFERROR(VLOOKUP($D7&amp;"-"&amp;$E7,IF($C$4="TEBT0808_REV01",#REF!,IF($C$4="TEBF0808_REV05",#REF!,IF($C$4="TEBF0808_REV04A",#REF!,IF($C$4="TEBF0808_REV04",#REF!,IF($C$4="TEBF0808_REV03",#REF!,IF($C$4="TEBF0808_REV02",#REF!,IF($C$4="TEBF0808_REV01",#REF!))))))),9,0),"---")</f>
        <v>---</v>
      </c>
      <c r="L7" s="61" t="str">
        <f>IFERROR(VLOOKUP(K7,#REF!,2,0),"---")</f>
        <v>---</v>
      </c>
      <c r="M7" s="61" t="str">
        <f>IFERROR(VLOOKUP(L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5,0),"---")</f>
        <v>---</v>
      </c>
      <c r="N7" s="61" t="str">
        <f>IFERROR(VLOOKUP(L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6,0),"---")</f>
        <v>---</v>
      </c>
      <c r="O7" s="65" t="str">
        <f>IFERROR(VLOOKUP(L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P7" s="61" t="str">
        <f>IFERROR(VLOOKUP(O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Q7" s="61" t="str">
        <f>IFERROR(VLOOKUP(L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R7" s="61" t="str">
        <f>IFERROR(VLOOKUP(O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S7" s="61" t="str">
        <f>IFERROR(SUBSTITUTE(I7,"mm","")+SUBSTITUTE(R7,"mm",""),"---")</f>
        <v>---</v>
      </c>
    </row>
  </sheetData>
  <autoFilter ref="B5:S5" xr:uid="{00000000-0009-0000-0000-000003000000}"/>
  <mergeCells count="4">
    <mergeCell ref="B2:S3"/>
    <mergeCell ref="K4:L4"/>
    <mergeCell ref="C4:J4"/>
    <mergeCell ref="M4:R4"/>
  </mergeCells>
  <phoneticPr fontId="31" type="noConversion"/>
  <conditionalFormatting sqref="C6:C7">
    <cfRule type="expression" dxfId="94" priority="25">
      <formula>$I6="---"</formula>
    </cfRule>
  </conditionalFormatting>
  <conditionalFormatting sqref="E6:E7">
    <cfRule type="expression" dxfId="93" priority="15">
      <formula>ISODD(E6)</formula>
    </cfRule>
    <cfRule type="expression" dxfId="92" priority="16">
      <formula>ISEVEN(E6)</formula>
    </cfRule>
  </conditionalFormatting>
  <conditionalFormatting sqref="J6:J7 M6:M7">
    <cfRule type="cellIs" dxfId="91" priority="24" operator="notEqual">
      <formula>"---"</formula>
    </cfRule>
  </conditionalFormatting>
  <conditionalFormatting sqref="K1:K4">
    <cfRule type="containsText" dxfId="90" priority="50" operator="containsText" text="J1*">
      <formula>NOT(ISERROR(SEARCH("J1*",K1)))</formula>
    </cfRule>
  </conditionalFormatting>
  <conditionalFormatting sqref="K6:K1048576">
    <cfRule type="containsText" dxfId="86" priority="19" operator="containsText" text="J1*">
      <formula>NOT(ISERROR(SEARCH("J1*",K6)))</formula>
    </cfRule>
  </conditionalFormatting>
  <conditionalFormatting sqref="L6:L7">
    <cfRule type="containsText" dxfId="85" priority="20" operator="containsText" text="J4*">
      <formula>NOT(ISERROR(SEARCH("J4*",L6)))</formula>
    </cfRule>
    <cfRule type="containsText" dxfId="84" priority="21" operator="containsText" text="J3*">
      <formula>NOT(ISERROR(SEARCH("J3*",L6)))</formula>
    </cfRule>
    <cfRule type="containsText" dxfId="83" priority="22" operator="containsText" text="J2*">
      <formula>NOT(ISERROR(SEARCH("J2*",L6)))</formula>
    </cfRule>
    <cfRule type="containsText" dxfId="82" priority="23" operator="containsText" text="J1*">
      <formula>NOT(ISERROR(SEARCH("J1*",L6)))</formula>
    </cfRule>
  </conditionalFormatting>
  <conditionalFormatting sqref="Q6:Q7">
    <cfRule type="cellIs" dxfId="81" priority="17" operator="equal">
      <formula>"--"</formula>
    </cfRule>
    <cfRule type="cellIs" dxfId="80" priority="18" operator="notEqual">
      <formula>"---"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6" operator="containsText" id="{FCE4DEF0-8951-4323-A5C1-FE76A0E4027F}">
            <xm:f>NOT(ISERROR(SEARCH("J10*",K6)))</xm:f>
            <xm:f>"J10*"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27" operator="containsText" id="{68F9135E-A01D-4D3C-B619-4572B0346203}">
            <xm:f>NOT(ISERROR(SEARCH("J4*",K6)))</xm:f>
            <xm:f>"J4*"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28" operator="containsText" id="{BDD0AEC4-7746-4842-BFE0-460CE31BA105}">
            <xm:f>NOT(ISERROR(SEARCH("J11*",K6)))</xm:f>
            <xm:f>"J11*"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9"/>
  <dimension ref="A1:V7"/>
  <sheetViews>
    <sheetView zoomScaleNormal="100" workbookViewId="0">
      <pane ySplit="5" topLeftCell="A326" activePane="bottomLeft" state="frozen"/>
      <selection activeCell="C6" sqref="C6:P7"/>
      <selection pane="bottomLeft" activeCell="A8" sqref="A8:XFD118"/>
    </sheetView>
  </sheetViews>
  <sheetFormatPr baseColWidth="10" defaultColWidth="9.140625" defaultRowHeight="15" customHeight="1" outlineLevelCol="1" x14ac:dyDescent="0.25"/>
  <cols>
    <col min="1" max="1" width="54.28515625" style="28" customWidth="1"/>
    <col min="2" max="2" width="10.5703125" style="30" bestFit="1" customWidth="1"/>
    <col min="3" max="3" width="15.5703125" style="30" bestFit="1" customWidth="1"/>
    <col min="4" max="4" width="12" style="30" customWidth="1"/>
    <col min="5" max="5" width="9.140625" style="30" customWidth="1"/>
    <col min="6" max="6" width="24.85546875" style="30" customWidth="1" outlineLevel="1"/>
    <col min="7" max="7" width="21.140625" style="30" customWidth="1" outlineLevel="1"/>
    <col min="8" max="8" width="15" style="30" customWidth="1" outlineLevel="1"/>
    <col min="9" max="9" width="19" style="30" customWidth="1"/>
    <col min="10" max="10" width="11.28515625" style="30" bestFit="1" customWidth="1"/>
    <col min="11" max="11" width="24.28515625" style="30" bestFit="1" customWidth="1"/>
    <col min="12" max="14" width="10.7109375" style="22" customWidth="1"/>
    <col min="15" max="15" width="9.140625" style="10"/>
  </cols>
  <sheetData>
    <row r="1" spans="2:22" ht="15" customHeight="1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40"/>
      <c r="M1" s="40"/>
      <c r="N1" s="40"/>
      <c r="P1" s="10"/>
      <c r="Q1" s="10"/>
      <c r="R1" s="10"/>
      <c r="S1" s="10"/>
      <c r="T1" s="10"/>
      <c r="U1" s="10"/>
      <c r="V1" s="10"/>
    </row>
    <row r="2" spans="2:22" ht="15" customHeight="1" x14ac:dyDescent="0.25">
      <c r="B2" s="82" t="s">
        <v>42</v>
      </c>
      <c r="C2" s="88"/>
      <c r="D2" s="82"/>
      <c r="E2" s="82"/>
      <c r="F2" s="82"/>
      <c r="G2" s="82"/>
      <c r="H2" s="82"/>
      <c r="I2" s="82"/>
      <c r="J2" s="82"/>
      <c r="K2" s="82"/>
      <c r="L2" s="40"/>
      <c r="M2" s="40"/>
      <c r="N2" s="40"/>
      <c r="P2" s="10"/>
      <c r="Q2" s="10"/>
      <c r="R2" s="10"/>
      <c r="S2" s="10"/>
      <c r="T2" s="10"/>
      <c r="U2" s="10"/>
      <c r="V2" s="10"/>
    </row>
    <row r="3" spans="2:22" ht="15" customHeight="1" x14ac:dyDescent="0.25">
      <c r="B3" s="82"/>
      <c r="C3" s="88"/>
      <c r="D3" s="82"/>
      <c r="E3" s="82"/>
      <c r="F3" s="82"/>
      <c r="G3" s="82"/>
      <c r="H3" s="82"/>
      <c r="I3" s="82"/>
      <c r="J3" s="82"/>
      <c r="K3" s="82"/>
      <c r="L3" s="40"/>
      <c r="M3" s="40"/>
      <c r="N3" s="40"/>
      <c r="P3" s="10"/>
      <c r="Q3" s="10"/>
      <c r="R3" s="10"/>
      <c r="S3" s="10"/>
      <c r="T3" s="10"/>
      <c r="U3" s="10"/>
      <c r="V3" s="10"/>
    </row>
    <row r="4" spans="2:22" ht="15" customHeight="1" x14ac:dyDescent="0.25">
      <c r="B4" s="31"/>
      <c r="C4" s="85">
        <f>'Overview, Notes &amp; Disclaimer'!J17</f>
        <v>0</v>
      </c>
      <c r="D4" s="86"/>
      <c r="E4" s="86"/>
      <c r="F4" s="86"/>
      <c r="G4" s="86"/>
      <c r="H4" s="86"/>
      <c r="I4" s="86"/>
      <c r="J4" s="86"/>
      <c r="K4" s="87"/>
      <c r="M4" s="40"/>
      <c r="N4" s="40"/>
      <c r="P4" s="10"/>
      <c r="Q4" s="10"/>
      <c r="R4" s="10"/>
      <c r="S4" s="10"/>
      <c r="T4" s="10"/>
      <c r="U4" s="10"/>
      <c r="V4" s="10"/>
    </row>
    <row r="5" spans="2:22" ht="15" customHeight="1" x14ac:dyDescent="0.25">
      <c r="B5" s="66" t="s">
        <v>9</v>
      </c>
      <c r="C5" s="66" t="s">
        <v>36</v>
      </c>
      <c r="D5" s="66" t="s">
        <v>123</v>
      </c>
      <c r="E5" s="66" t="s">
        <v>122</v>
      </c>
      <c r="F5" s="66" t="s">
        <v>86</v>
      </c>
      <c r="G5" s="66" t="s">
        <v>14</v>
      </c>
      <c r="H5" s="66" t="s">
        <v>38</v>
      </c>
      <c r="I5" s="66" t="s">
        <v>18</v>
      </c>
      <c r="J5" s="66" t="s">
        <v>44</v>
      </c>
      <c r="K5" s="57" t="s">
        <v>106</v>
      </c>
      <c r="T5" s="10"/>
      <c r="U5" s="10"/>
      <c r="V5" s="10"/>
    </row>
    <row r="6" spans="2:22" ht="15" customHeight="1" x14ac:dyDescent="0.25">
      <c r="B6" s="67">
        <v>1</v>
      </c>
      <c r="C6" s="68" t="str">
        <f>IFERROR(IF((COUNTIF(#REF!,$C$4)&lt;0),"---",INDEX(#REF!,MATCH('Module Pin Table'!B6,#REF!,0),6)),"---")</f>
        <v>---</v>
      </c>
      <c r="D6" s="68" t="str">
        <f>IFERROR(IF((COUNTIF(#REF!,$C$4)&lt;0),"---",INDEX(#REF!,MATCH('Module Pin Table'!B6,#REF!,0),4)),"---")</f>
        <v>---</v>
      </c>
      <c r="E6" s="68" t="str">
        <f>IFERROR(IF((COUNTIF(#REF!,$C$4)&lt;0),"---",INDEX(#REF!,MATCH('Module Pin Table'!B6,#REF!,0),5)),"---")</f>
        <v>---</v>
      </c>
      <c r="F6" s="68" t="str">
        <f>IFERROR(IF(VLOOKUP($D6&amp;"-"&amp;$E6,IF($C$4="TE0725LP_REV01",#REF!,IF($C$4="TE0725_REV01",#REF!,IF($C$4="TE0725_REV02",#REF!,IF($C$4="TE0725_REV03",#REF!,IF($C$4="TE0725_REV04",#REF!))))),6,0)="--","---",IF($C$4="TE0725LP_REV01",#REF!&amp;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" s="68" t="str">
        <f>IFERROR(VLOOKUP(D6&amp;"-"&amp;E6,IF($C$4="TE0725LP_REV01",#REF!,IF($C$4="TE0725_REV01",#REF!,IF($C$4="TE0725_REV02",#REF!,IF($C$4="TE0725_REV03",#REF!,IF($C$4="TE0725_REV04",#REF!))))),7,0),"---")</f>
        <v>---</v>
      </c>
      <c r="H6" s="68" t="str">
        <f>IFERROR(VLOOKUP(G6,IF($C$4="TE0725LP_REV01",#REF!,IF($C$4="TE0725_REV01",#REF!,IF($C$4="TE0725_REV02",#REF!,IF($C$4="TE0725_REV03",#REF!,IF($C$4="TE0725_REV04",#REF!))))),2,0),"---")</f>
        <v>---</v>
      </c>
      <c r="I6" s="68" t="str">
        <f>IFERROR(VLOOKUP(G6,IF($C$4="TE0725LP_REV01",#REF!,IF($C$4="TE0725_REV01",#REF!,IF($C$4="TE0725_REV02",#REF!,IF($C$4="TE0725_REV03",#REF!,IF($C$4="TE0725_REV04",#REF!))))),3,0),"---")</f>
        <v>---</v>
      </c>
      <c r="J6" s="69" t="str">
        <f>IFERROR(VLOOKUP(G6,IF($C$4="TE0725LP_REV01",#REF!,IF($C$4="TE0725_REV01",#REF!,IF($C$4="TE0725_REV02",#REF!,IF($C$4="TE0725_REV03",#REF!,IF($C$4="TE0725_REV04",#REF!))))),4,0),"---")</f>
        <v>---</v>
      </c>
      <c r="K6" s="58" t="str">
        <f>IFERROR(VLOOKUP(D6&amp;"-"&amp;E6,IF($C$4="TE0725LP_REV01",#REF!,IF($C$4="TE0725_REV01",#REF!,IF($C$4="TE0725_REV02",#REF!,IF($C$4="TE0725_REV03",#REF!,IF($C$4="TE0725_REV04",#REF!))))),4,0),"---")</f>
        <v>---</v>
      </c>
      <c r="T6" s="10"/>
      <c r="U6" s="10"/>
      <c r="V6" s="10"/>
    </row>
    <row r="7" spans="2:22" ht="15" customHeight="1" x14ac:dyDescent="0.25">
      <c r="B7" s="70">
        <v>2</v>
      </c>
      <c r="C7" s="71" t="str">
        <f>IFERROR(IF((COUNTIF(#REF!,$C$4)&lt;0),"---",INDEX(#REF!,MATCH('Module Pin Table'!B7,#REF!,0),6)),"---")</f>
        <v>---</v>
      </c>
      <c r="D7" s="71" t="str">
        <f>IFERROR(IF((COUNTIF(#REF!,$C$4)&lt;0),"---",INDEX(#REF!,MATCH('Module Pin Table'!B7,#REF!,0),4)),"---")</f>
        <v>---</v>
      </c>
      <c r="E7" s="71" t="str">
        <f>IFERROR(IF((COUNTIF(#REF!,$C$4)&lt;0),"---",INDEX(#REF!,MATCH('Module Pin Table'!B7,#REF!,0),5)),"---")</f>
        <v>---</v>
      </c>
      <c r="F7" s="71" t="str">
        <f>IFERROR(IF(VLOOKUP($D7&amp;"-"&amp;$E7,IF($C$4="TE0725LP_REV01",#REF!,IF($C$4="TE0725_REV01",#REF!,IF($C$4="TE0725_REV02",#REF!,IF($C$4="TE0725_REV03",#REF!,IF($C$4="TE0725_REV04",#REF!))))),6,0)="--","---",IF($C$4="TE0725LP_REV01",#REF!&amp;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" s="71" t="str">
        <f>IFERROR(VLOOKUP(D7&amp;"-"&amp;E7,IF($C$4="TE0725LP_REV01",#REF!,IF($C$4="TE0725_REV01",#REF!,IF($C$4="TE0725_REV02",#REF!,IF($C$4="TE0725_REV03",#REF!,IF($C$4="TE0725_REV04",#REF!))))),7,0),"---")</f>
        <v>---</v>
      </c>
      <c r="H7" s="71" t="str">
        <f>IFERROR(VLOOKUP(G7,IF($C$4="TE0725LP_REV01",#REF!,IF($C$4="TE0725_REV01",#REF!,IF($C$4="TE0725_REV02",#REF!,IF($C$4="TE0725_REV03",#REF!,IF($C$4="TE0725_REV04",#REF!))))),2,0),"---")</f>
        <v>---</v>
      </c>
      <c r="I7" s="71" t="str">
        <f>IFERROR(VLOOKUP(G7,IF($C$4="TE0725LP_REV01",#REF!,IF($C$4="TE0725_REV01",#REF!,IF($C$4="TE0725_REV02",#REF!,IF($C$4="TE0725_REV03",#REF!,IF($C$4="TE0725_REV04",#REF!))))),3,0),"---")</f>
        <v>---</v>
      </c>
      <c r="J7" s="72" t="str">
        <f>IFERROR(VLOOKUP(G7,IF($C$4="TE0725LP_REV01",#REF!,IF($C$4="TE0725_REV01",#REF!,IF($C$4="TE0725_REV02",#REF!,IF($C$4="TE0725_REV03",#REF!,IF($C$4="TE0725_REV04",#REF!))))),4,0),"---")</f>
        <v>---</v>
      </c>
      <c r="K7" s="58" t="str">
        <f>IFERROR(VLOOKUP(D7&amp;"-"&amp;E7,IF($C$4="TE0725LP_REV01",#REF!,IF($C$4="TE0725_REV01",#REF!,IF($C$4="TE0725_REV02",#REF!,IF($C$4="TE0725_REV03",#REF!,IF($C$4="TE0725_REV04",#REF!))))),4,0),"---")</f>
        <v>---</v>
      </c>
    </row>
  </sheetData>
  <autoFilter ref="B5:K7" xr:uid="{00000000-0009-0000-0000-000004000000}"/>
  <mergeCells count="2">
    <mergeCell ref="B2:K3"/>
    <mergeCell ref="C4:K4"/>
  </mergeCells>
  <conditionalFormatting sqref="C6:C7">
    <cfRule type="expression" dxfId="79" priority="9">
      <formula>$K6="---"</formula>
    </cfRule>
  </conditionalFormatting>
  <conditionalFormatting sqref="D1:D3 C4 D6:D1048576">
    <cfRule type="cellIs" dxfId="78" priority="21" stopIfTrue="1" operator="equal">
      <formula>"J7"</formula>
    </cfRule>
    <cfRule type="cellIs" dxfId="77" priority="22" stopIfTrue="1" operator="equal">
      <formula>"J8"</formula>
    </cfRule>
    <cfRule type="cellIs" dxfId="76" priority="23" stopIfTrue="1" operator="equal">
      <formula>"J4"</formula>
    </cfRule>
    <cfRule type="cellIs" dxfId="75" priority="24" stopIfTrue="1" operator="equal">
      <formula>"J10"</formula>
    </cfRule>
    <cfRule type="cellIs" dxfId="74" priority="25" stopIfTrue="1" operator="equal">
      <formula>"J21"</formula>
    </cfRule>
  </conditionalFormatting>
  <conditionalFormatting sqref="D1:D1048576">
    <cfRule type="cellIs" dxfId="73" priority="1" operator="equal">
      <formula>"P4"</formula>
    </cfRule>
    <cfRule type="cellIs" dxfId="72" priority="2" operator="equal">
      <formula>"P3"</formula>
    </cfRule>
    <cfRule type="cellIs" dxfId="71" priority="3" operator="equal">
      <formula>"P2"</formula>
    </cfRule>
    <cfRule type="cellIs" dxfId="70" priority="4" operator="equal">
      <formula>"P1"</formula>
    </cfRule>
  </conditionalFormatting>
  <conditionalFormatting sqref="D5:D7">
    <cfRule type="cellIs" dxfId="69" priority="13" stopIfTrue="1" operator="equal">
      <formula>"J1"</formula>
    </cfRule>
    <cfRule type="cellIs" dxfId="68" priority="14" stopIfTrue="1" operator="equal">
      <formula>"J2"</formula>
    </cfRule>
    <cfRule type="cellIs" dxfId="67" priority="15" stopIfTrue="1" operator="equal">
      <formula>"J6"</formula>
    </cfRule>
    <cfRule type="cellIs" dxfId="66" priority="16" stopIfTrue="1" operator="equal">
      <formula>"J4"</formula>
    </cfRule>
    <cfRule type="cellIs" dxfId="65" priority="17" stopIfTrue="1" operator="equal">
      <formula>"J3"</formula>
    </cfRule>
    <cfRule type="cellIs" dxfId="64" priority="18" stopIfTrue="1" operator="equal">
      <formula>"J9"</formula>
    </cfRule>
  </conditionalFormatting>
  <conditionalFormatting sqref="D6:D1048576 D1:D3 C4">
    <cfRule type="cellIs" dxfId="63" priority="20" stopIfTrue="1" operator="equal">
      <formula>"J6"</formula>
    </cfRule>
  </conditionalFormatting>
  <conditionalFormatting sqref="D6:E7">
    <cfRule type="expression" dxfId="62" priority="78">
      <formula>#REF!="---"</formula>
    </cfRule>
  </conditionalFormatting>
  <conditionalFormatting sqref="E6:E7">
    <cfRule type="expression" dxfId="61" priority="30">
      <formula>ISODD(E6)</formula>
    </cfRule>
    <cfRule type="expression" dxfId="60" priority="31">
      <formula>ISEVEN(E6)</formula>
    </cfRule>
  </conditionalFormatting>
  <conditionalFormatting sqref="I5">
    <cfRule type="containsText" dxfId="59" priority="19" stopIfTrue="1" operator="containsText" text="JB1*">
      <formula>NOT(ISERROR(SEARCH("JB1*",I5)))</formula>
    </cfRule>
  </conditionalFormatting>
  <conditionalFormatting sqref="I6:I7">
    <cfRule type="expression" dxfId="58" priority="26">
      <formula>$I6="--"</formula>
    </cfRule>
    <cfRule type="expression" dxfId="57" priority="27">
      <formula>$I6&lt;&gt;"---"</formula>
    </cfRule>
  </conditionalFormatting>
  <conditionalFormatting sqref="J6:J7">
    <cfRule type="expression" dxfId="56" priority="28">
      <formula>$J6&lt;&gt;"---"</formula>
    </cfRule>
  </conditionalFormatting>
  <conditionalFormatting sqref="K1:K3 K6:K1048576">
    <cfRule type="containsText" dxfId="53" priority="29" stopIfTrue="1" operator="containsText" text="JB1*">
      <formula>NOT(ISERROR(SEARCH("JB1*",K1)))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2" stopIfTrue="1" operator="containsText" id="{FB60E524-35CC-4503-B35D-D4F270ED7286}">
            <xm:f>NOT(ISERROR(SEARCH("C*",J6)))</xm:f>
            <xm:f>"C*"</xm:f>
            <x14:dxf>
              <fill>
                <patternFill patternType="none">
                  <bgColor auto="1"/>
                </patternFill>
              </fill>
            </x14:dxf>
          </x14:cfRule>
          <x14:cfRule type="containsText" priority="33" stopIfTrue="1" operator="containsText" id="{AE82D238-DCF9-496B-A9AA-9A91594632BC}">
            <xm:f>NOT(ISERROR(SEARCH("R*",J6)))</xm:f>
            <xm:f>"R*"</xm:f>
            <x14:dxf>
              <fill>
                <patternFill patternType="none">
                  <bgColor auto="1"/>
                </patternFill>
              </fill>
            </x14:dxf>
          </x14:cfRule>
          <xm:sqref>J6:J7</xm:sqref>
        </x14:conditionalFormatting>
        <x14:conditionalFormatting xmlns:xm="http://schemas.microsoft.com/office/excel/2006/main">
          <x14:cfRule type="containsText" priority="35" stopIfTrue="1" operator="containsText" id="{AE3E0D9A-7328-4495-A4CB-CA6C5D3318C9}">
            <xm:f>NOT(ISERROR(SEARCH("JB2*",K6)))</xm:f>
            <xm:f>"JB2*"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36" stopIfTrue="1" operator="containsText" id="{DD2DEA98-9616-46CC-A2A9-217FAEE01A35}">
            <xm:f>NOT(ISERROR(SEARCH("JB4*",K6)))</xm:f>
            <xm:f>"JB4*"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37" stopIfTrue="1" operator="containsText" id="{CF98AEDB-FB2D-493D-9CD8-40F66CB19F50}">
            <xm:f>NOT(ISERROR(SEARCH("JB3*",K6)))</xm:f>
            <xm:f>"JB3*"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t e 0 8 0 7 _ r e v 0 1 _ t r a c e     7 _ e 9 5 5 0 1 3 0 - c 4 c 0 - 4 5 9 1 - 9 d c 4 - 7 0 d 3 8 c b c d 6 f a " > < C u s t o m C o n t e n t   x m l n s = " h t t p : / / g e m i n i / p i v o t c u s t o m i z a t i o n / T a b l e X M L _ t e 0 8 0 7 _ r e v 0 1 _ t r a c e   7 _ e 9 5 5 0 1 3 0 - c 4 c 0 - 4 5 9 1 - 9 d c 4 - 7 0 d 3 8 c b c d 6 f a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t e 0 8 0 7 _ r e v 0 1 _ t r a c e     7 _ e 9 5 5 0 1 3 0 - c 4 c 0 - 4 5 9 1 - 9 d c 4 - 7 0 d 3 8 c b c d 6 f a " > < C u s t o m C o n t e n t   x m l n s = " h t t p : / / g e m i n i / p i v o t c u s t o m i z a t i o n / T a b l e X M L _ t e 0 8 0 7 _ r e v 0 1 _ t r a c e   7 _ e 9 5 5 0 1 3 0 - c 4 c 0 - 4 5 9 1 - 9 d c 4 - 7 0 d 3 8 c b c d 6 f a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0 6 8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t e 0 8 0 7 _ r e v 0 1 _ t r a c e     3 _ b 8 a 1 9 1 b 3 - 7 3 f f - 4 2 a a - 8 b 9 1 - 0 2 2 e e 5 5 7 3 f 0 2 " > < C u s t o m C o n t e n t   x m l n s = " h t t p : / / g e m i n i / p i v o t c u s t o m i z a t i o n / T a b l e X M L _ t e 0 8 0 7 _ r e v 0 1 _ t r a c e   3 _ b 8 a 1 9 1 b 3 - 7 3 f f - 4 2 a a - 8 b 9 1 - 0 2 2 e e 5 5 7 3 f 0 2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O r d e r " > < C u s t o m C o n t e n t > < ! [ C D A T A [ t e 0 8 0 7 _ r e v 0 1 _ t r a c e     3 _ b 8 a 1 9 1 b 3 - 7 3 f f - 4 2 a a - 8 b 9 1 - 0 2 2 e e 5 5 7 3 f 0 2 , t e 0 8 0 7 _ r e v 0 1 _ t r a c e     7 _ e 9 5 5 0 1 3 0 - c 4 c 0 - 4 5 9 1 - 9 d c 4 - 7 0 d 3 8 c b c d 6 f a , t e 0 8 0 7 _ r e v 0 1 _ t r a c e     8 _ 7 d 8 6 c c d d - 3 e 0 c - 4 6 9 b - 8 0 d 0 - 1 6 0 7 6 9 1 b 4 b 1 6 , t e 0 8 0 7 _ r e v 0 1 _ t r a c e     9 _ 1 6 6 2 e 6 b 8 - a 1 5 8 - 4 5 5 d - a 2 d f - a 1 3 d 4 8 6 e d f 3 9 , t e 0 8 0 7 _ r e v 0 1 _ t r a c e     1 0 _ 7 8 3 1 d 8 2 2 - c 8 f 5 - 4 5 1 b - 8 e 1 5 - e 4 e a 8 a e 7 7 f 7 4 ] ] > < / C u s t o m C o n t e n t > < / G e m i n i > 
</file>

<file path=customXml/item17.xml>��< ? x m l   v e r s i o n = " 1 . 0 "   e n c o d i n g = " u t f - 1 6 " ? > < D a t a M a s h u p   s q m i d = " f 3 6 9 8 9 7 c - e 3 1 5 - 4 b 8 9 - a 7 6 a - 4 0 2 5 1 9 a e 7 8 5 5 "   x m l n s = " h t t p : / / s c h e m a s . m i c r o s o f t . c o m / D a t a M a s h u p " > A A A A A B g D A A B Q S w M E F A A C A A g A N G L 2 T v h g V S 6 o A A A A + A A A A B I A H A B D b 2 5 m a W c v U G F j a 2 F n Z S 5 4 b W w g o h g A K K A U A A A A A A A A A A A A A A A A A A A A A A A A A A A A h Y 9 N D o I w F I S v Q r q n r y D G n z z K Q t 1 J Y m J i 3 J J S o R G K o c V y N x c e y S t I o q g 7 V 5 O Z f I t v H r c 7 J n 1 d e V f Z G t X o m A S U E U 9 q 0 e R K F z H p 7 M m f k 4 T j L h P n r J D e A G u z 7 E 0 e k 9 L a y x L A O U f d h D Z t A S F j A R z T 7 V 6 U s s 7 I B 1 b / Y V 9 p Y z M t J O F 4 e M n w k M 4 Y n U a L a M g A Y Z w x V f q L h I M x Z Q g / I 6 6 6 y n a t 5 L n 0 1 x u E s S K 8 X / A n U E s D B B Q A A g A I A D R i 9 k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Y v Z O K I p H u A 4 A A A A R A A A A E w A c A E Z v c m 1 1 b G F z L 1 N l Y 3 R p b 2 4 x L m 0 g o h g A K K A U A A A A A A A A A A A A A A A A A A A A A A A A A A A A K 0 5 N L s n M z 1 M I h t C G 1 g B Q S w E C L Q A U A A I A C A A 0 Y v Z O + G B V L q g A A A D 4 A A A A E g A A A A A A A A A A A A A A A A A A A A A A Q 2 9 u Z m l n L 1 B h Y 2 t h Z 2 U u e G 1 s U E s B A i 0 A F A A C A A g A N G L 2 T g / K 6 a u k A A A A 6 Q A A A B M A A A A A A A A A A A A A A A A A 9 A A A A F t D b 2 5 0 Z W 5 0 X 1 R 5 c G V z X S 5 4 b W x Q S w E C L Q A U A A I A C A A 0 Y v Z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l d 8 Z h J K H E m B s 6 9 X e 9 X 1 k Q A A A A A C A A A A A A A D Z g A A w A A A A B A A A A A F w O Y w O 9 w 2 z B 5 j j b z D L 3 n E A A A A A A S A A A C g A A A A E A A A A I G N m 6 3 r A o a / r v U g S A r N c q 1 Q A A A A O A H G u W V n 8 Z 9 T M 2 r 8 9 2 z Q O e N q o t 7 g e u 3 R 1 u 3 A r C m A g y S x 1 D C 7 C A R q s H t p O D t B l g B 6 S q f g x U 1 V t X E A 8 5 C V F K c / L 2 B p G Z / T N J 3 k b x t R 5 w 1 G f J 0 U A A A A r 9 Q D N 9 J J h X L k u F K Z t i f k a u A r u A 4 = < / D a t a M a s h u p > 
</file>

<file path=customXml/item1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 t e 0 8 0 7 _ r e v 0 1 _ t r a c e     1 0 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 1 0 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 C o l u m n s \ A U X _ R < / K e y > < / D i a g r a m O b j e c t K e y > < D i a g r a m O b j e c t K e y > < K e y > C o l u m n s \ S i g n a l   L a y e r s   O n l y < / K e y > < / D i a g r a m O b j e c t K e y > < D i a g r a m O b j e c t K e y > < K e y > C o l u m n s \ 4 . 7 7 2 m m 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 C o l u m n s \ A U X _ R 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 C o l u m n s \ S i g n a l   L a y e r s   O n l y 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 C o l u m n s \ 4 . 7 7 2 m m 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 C o l u m n s \ C o l u m n 1 < / K e y > < / D i a g r a m O b j e c t K e y > < D i a g r a m O b j e c t K e y > < K e y > C o l u m n s \ C o l u m n 2 < / K e y > < / D i a g r a m O b j e c t K e y > < D i a g r a m O b j e c t K e y > < K e y > C o l u m n s \ C o l u m n 3 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 7 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 7 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 C o l u m n s \ C o l u m n 1 < / K e y > < / D i a g r a m O b j e c t K e y > < D i a g r a m O b j e c t K e y > < K e y > C o l u m n s \ C o l u m n 2 < / K e y > < / D i a g r a m O b j e c t K e y > < D i a g r a m O b j e c t K e y > < K e y > C o l u m n s \ C o l u m n 3 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 8 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 8 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 C o l u m n s \ N e t s < / K e y > < / D i a g r a m O b j e c t K e y > < D i a g r a m O b j e c t K e y > < K e y > C o l u m n s \ L a y e r < / K e y > < / D i a g r a m O b j e c t K e y > < D i a g r a m O b j e c t K e y > < K e y > C o l u m n s \ L e n g t h 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 C o l u m n s \ N e t s < / K e y > < / D i a g r a m O b j e c t K e y > < D i a g r a m O b j e c t K e y > < K e y > C o l u m n s \ L a y e r < / K e y > < / D i a g r a m O b j e c t K e y > < D i a g r a m O b j e c t K e y > < K e y > C o l u m n s \ L e n g t h 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t e 0 8 0 7 _ r e v 0 1 _ t r a c e     9 _ 1 6 6 2 e 6 b 8 - a 1 5 8 - 4 5 5 d - a 2 d f - a 1 3 d 4 8 6 e d f 3 9 " > < C u s t o m C o n t e n t   x m l n s = " h t t p : / / g e m i n i / p i v o t c u s t o m i z a t i o n / T a b l e X M L _ t e 0 8 0 7 _ r e v 0 1 _ t r a c e   9 _ 1 6 6 2 e 6 b 8 - a 1 5 8 - 4 5 5 d - a 2 d f - a 1 3 d 4 8 6 e d f 3 9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X M L _ t e 0 8 0 7 _ r e v 0 1 _ t r a c e     1 0 _ 7 8 3 1 d 8 2 2 - c 8 f 5 - 4 5 1 b - 8 e 1 5 - e 4 e a 8 a e 7 7 f 7 4 " > < C u s t o m C o n t e n t   x m l n s = " h t t p : / / g e m i n i / p i v o t c u s t o m i z a t i o n / T a b l e X M L _ t e 0 8 0 7 _ r e v 0 1 _ t r a c e   1 0 _ 7 8 3 1 d 8 2 2 - c 8 f 5 - 4 5 1 b - 8 e 1 5 - e 4 e a 8 a e 7 7 f 7 4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 A U X _ R < / s t r i n g > < / k e y > < v a l u e > < i n t > 7 7 < / i n t > < / v a l u e > < / i t e m > < i t e m > < k e y > < s t r i n g > S i g n a l   L a y e r s   O n l y < / s t r i n g > < / k e y > < v a l u e > < i n t > 1 4 7 < / i n t > < / v a l u e > < / i t e m > < i t e m > < k e y > < s t r i n g > 4 . 7 7 2 m m < / s t r i n g > < / k e y > < v a l u e > < i n t > 9 2 < / i n t > < / v a l u e > < / i t e m > < / C o l u m n W i d t h s > < C o l u m n D i s p l a y I n d e x > < i t e m > < k e y > < s t r i n g > A U X _ R < / s t r i n g > < / k e y > < v a l u e > < i n t > 0 < / i n t > < / v a l u e > < / i t e m > < i t e m > < k e y > < s t r i n g > S i g n a l   L a y e r s   O n l y < / s t r i n g > < / k e y > < v a l u e > < i n t > 1 < / i n t > < / v a l u e > < / i t e m > < i t e m > < k e y > < s t r i n g > 4 . 7 7 2 m m 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 t e 0 8 0 7 _ r e v 0 1 _ t r a c e    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 8 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 8 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 1 0 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 1 0 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 C o l u m n s \ A U X _ R 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 C o l u m n s \ S i g n a l   L a y e r s   O n l y 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 C o l u m n s \ 4 . 7 7 2 m m 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 2 0 1 9 - 0 7 - 0 8 T 0 9 : 0 2 : 4 5 . 9 3 6 9 5 3 4 + 0 2 : 0 0 < / L a s t P r o c e s s e d T i m e > < / D a t a M o d e l i n g S a n d b o x . S e r i a l i z e d S a n d b o x E r r o r C a c h e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t e 0 8 0 7 _ r e v 0 1 _ t r a c e     1 0 _ 7 8 3 1 d 8 2 2 - c 8 f 5 - 4 5 1 b - 8 e 1 5 - e 4 e a 8 a e 7 7 f 7 4 " > < C u s t o m C o n t e n t   x m l n s = " h t t p : / / g e m i n i / p i v o t c u s t o m i z a t i o n / T a b l e X M L _ t e 0 8 0 7 _ r e v 0 1 _ t r a c e   1 0 _ 7 8 3 1 d 8 2 2 - c 8 f 5 - 4 5 1 b - 8 e 1 5 - e 4 e a 8 a e 7 7 f 7 4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 A U X _ R < / s t r i n g > < / k e y > < v a l u e > < i n t > 7 7 < / i n t > < / v a l u e > < / i t e m > < i t e m > < k e y > < s t r i n g > S i g n a l   L a y e r s   O n l y < / s t r i n g > < / k e y > < v a l u e > < i n t > 1 4 7 < / i n t > < / v a l u e > < / i t e m > < i t e m > < k e y > < s t r i n g > 4 . 7 7 2 m m < / s t r i n g > < / k e y > < v a l u e > < i n t > 9 2 < / i n t > < / v a l u e > < / i t e m > < / C o l u m n W i d t h s > < C o l u m n D i s p l a y I n d e x > < i t e m > < k e y > < s t r i n g > A U X _ R < / s t r i n g > < / k e y > < v a l u e > < i n t > 0 < / i n t > < / v a l u e > < / i t e m > < i t e m > < k e y > < s t r i n g > S i g n a l   L a y e r s   O n l y < / s t r i n g > < / k e y > < v a l u e > < i n t > 1 < / i n t > < / v a l u e > < / i t e m > < i t e m > < k e y > < s t r i n g > 4 . 7 7 2 m m 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C l i e n t W i n d o w X M L " > < C u s t o m C o n t e n t > < ! [ C D A T A [ t e 0 8 0 7 _ r e v 0 1 _ t r a c e     9 _ 1 6 6 2 e 6 b 8 - a 1 5 8 - 4 5 5 d - a 2 d f - a 1 3 d 4 8 6 e d f 3 9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t e 0 8 0 7 _ r e v 0 1 _ t r a c e     9 _ 1 6 6 2 e 6 b 8 - a 1 5 8 - 4 5 5 d - a 2 d f - a 1 3 d 4 8 6 e d f 3 9 " > < C u s t o m C o n t e n t   x m l n s = " h t t p : / / g e m i n i / p i v o t c u s t o m i z a t i o n / T a b l e X M L _ t e 0 8 0 7 _ r e v 0 1 _ t r a c e   9 _ 1 6 6 2 e 6 b 8 - a 1 5 8 - 4 5 5 d - a 2 d f - a 1 3 d 4 8 6 e d f 3 9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 t e 0 8 0 7 _ r e v 0 1 _ t r a c e     3 _ b 8 a 1 9 1 b 3 - 7 3 f f - 4 2 a a - 8 b 9 1 - 0 2 2 e e 5 5 7 3 f 0 2 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 7 _ e 9 5 5 0 1 3 0 - c 4 c 0 - 4 5 9 1 - 9 d c 4 - 7 0 d 3 8 c b c d 6 f a 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 8 _ 7 d 8 6 c c d d - 3 e 0 c - 4 6 9 b - 8 0 d 0 - 1 6 0 7 6 9 1 b 4 b 1 6 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 9 _ 1 6 6 2 e 6 b 8 - a 1 5 8 - 4 5 5 d - a 2 d f - a 1 3 d 4 8 6 e d f 3 9 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 1 0 _ 7 8 3 1 d 8 2 2 - c 8 f 5 - 4 5 1 b - 8 e 1 5 - e 4 e a 8 a e 7 7 f 7 4 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t e 0 8 0 7 _ r e v 0 1 _ t r a c e     3 _ b 8 a 1 9 1 b 3 - 7 3 f f - 4 2 a a - 8 b 9 1 - 0 2 2 e e 5 5 7 3 f 0 2 " > < C u s t o m C o n t e n t   x m l n s = " h t t p : / / g e m i n i / p i v o t c u s t o m i z a t i o n / T a b l e X M L _ t e 0 8 0 7 _ r e v 0 1 _ t r a c e   3 _ b 8 a 1 9 1 b 3 - 7 3 f f - 4 2 a a - 8 b 9 1 - 0 2 2 e e 5 5 7 3 f 0 2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F665453B-8C94-4698-B588-492BF1A5FE2D}">
  <ds:schemaRefs/>
</ds:datastoreItem>
</file>

<file path=customXml/itemProps10.xml><?xml version="1.0" encoding="utf-8"?>
<ds:datastoreItem xmlns:ds="http://schemas.openxmlformats.org/officeDocument/2006/customXml" ds:itemID="{1E784D07-5AD1-4E63-BAB0-994915082132}">
  <ds:schemaRefs/>
</ds:datastoreItem>
</file>

<file path=customXml/itemProps11.xml><?xml version="1.0" encoding="utf-8"?>
<ds:datastoreItem xmlns:ds="http://schemas.openxmlformats.org/officeDocument/2006/customXml" ds:itemID="{A3AEF167-EBCC-4EB4-897E-91904CD1932E}">
  <ds:schemaRefs/>
</ds:datastoreItem>
</file>

<file path=customXml/itemProps12.xml><?xml version="1.0" encoding="utf-8"?>
<ds:datastoreItem xmlns:ds="http://schemas.openxmlformats.org/officeDocument/2006/customXml" ds:itemID="{AFBBA96D-843A-4874-845F-F9E0428283E5}">
  <ds:schemaRefs/>
</ds:datastoreItem>
</file>

<file path=customXml/itemProps13.xml><?xml version="1.0" encoding="utf-8"?>
<ds:datastoreItem xmlns:ds="http://schemas.openxmlformats.org/officeDocument/2006/customXml" ds:itemID="{87A3AF3F-9BC6-46E4-8071-5C6FF463FD02}">
  <ds:schemaRefs/>
</ds:datastoreItem>
</file>

<file path=customXml/itemProps14.xml><?xml version="1.0" encoding="utf-8"?>
<ds:datastoreItem xmlns:ds="http://schemas.openxmlformats.org/officeDocument/2006/customXml" ds:itemID="{D57D3C2D-4B2E-46EA-AFCF-D8F83824B2F3}">
  <ds:schemaRefs/>
</ds:datastoreItem>
</file>

<file path=customXml/itemProps15.xml><?xml version="1.0" encoding="utf-8"?>
<ds:datastoreItem xmlns:ds="http://schemas.openxmlformats.org/officeDocument/2006/customXml" ds:itemID="{B8357853-8500-4195-BD1F-616175003F97}">
  <ds:schemaRefs/>
</ds:datastoreItem>
</file>

<file path=customXml/itemProps16.xml><?xml version="1.0" encoding="utf-8"?>
<ds:datastoreItem xmlns:ds="http://schemas.openxmlformats.org/officeDocument/2006/customXml" ds:itemID="{DE7164D4-DAE5-4723-A057-35AADA3B1155}">
  <ds:schemaRefs/>
</ds:datastoreItem>
</file>

<file path=customXml/itemProps17.xml><?xml version="1.0" encoding="utf-8"?>
<ds:datastoreItem xmlns:ds="http://schemas.openxmlformats.org/officeDocument/2006/customXml" ds:itemID="{14C8FA45-0AAD-493E-842C-4DF91522A230}">
  <ds:schemaRefs>
    <ds:schemaRef ds:uri="http://schemas.microsoft.com/DataMashup"/>
  </ds:schemaRefs>
</ds:datastoreItem>
</file>

<file path=customXml/itemProps18.xml><?xml version="1.0" encoding="utf-8"?>
<ds:datastoreItem xmlns:ds="http://schemas.openxmlformats.org/officeDocument/2006/customXml" ds:itemID="{6B1A99D2-4DAC-421C-A28F-D704D56DA593}">
  <ds:schemaRefs/>
</ds:datastoreItem>
</file>

<file path=customXml/itemProps19.xml><?xml version="1.0" encoding="utf-8"?>
<ds:datastoreItem xmlns:ds="http://schemas.openxmlformats.org/officeDocument/2006/customXml" ds:itemID="{229C772F-E103-44EF-9453-698F9B351F74}">
  <ds:schemaRefs/>
</ds:datastoreItem>
</file>

<file path=customXml/itemProps2.xml><?xml version="1.0" encoding="utf-8"?>
<ds:datastoreItem xmlns:ds="http://schemas.openxmlformats.org/officeDocument/2006/customXml" ds:itemID="{56238C7F-E6FC-48C8-B1EE-6D36DBB9ACE4}">
  <ds:schemaRefs/>
</ds:datastoreItem>
</file>

<file path=customXml/itemProps20.xml><?xml version="1.0" encoding="utf-8"?>
<ds:datastoreItem xmlns:ds="http://schemas.openxmlformats.org/officeDocument/2006/customXml" ds:itemID="{F385C7C4-D4FB-4851-AD8F-9784EC0835D2}">
  <ds:schemaRefs/>
</ds:datastoreItem>
</file>

<file path=customXml/itemProps21.xml><?xml version="1.0" encoding="utf-8"?>
<ds:datastoreItem xmlns:ds="http://schemas.openxmlformats.org/officeDocument/2006/customXml" ds:itemID="{32307BBD-A0E1-4424-B4C3-A2704616D6FD}">
  <ds:schemaRefs/>
</ds:datastoreItem>
</file>

<file path=customXml/itemProps22.xml><?xml version="1.0" encoding="utf-8"?>
<ds:datastoreItem xmlns:ds="http://schemas.openxmlformats.org/officeDocument/2006/customXml" ds:itemID="{6AF0F9EA-AFF4-4964-83C9-35DFAEEDF3E5}">
  <ds:schemaRefs/>
</ds:datastoreItem>
</file>

<file path=customXml/itemProps23.xml><?xml version="1.0" encoding="utf-8"?>
<ds:datastoreItem xmlns:ds="http://schemas.openxmlformats.org/officeDocument/2006/customXml" ds:itemID="{B057DF68-F9F9-4003-991A-98A49FF896F3}">
  <ds:schemaRefs/>
</ds:datastoreItem>
</file>

<file path=customXml/itemProps24.xml><?xml version="1.0" encoding="utf-8"?>
<ds:datastoreItem xmlns:ds="http://schemas.openxmlformats.org/officeDocument/2006/customXml" ds:itemID="{DD84CAF1-3B4E-41AC-9F2C-6867F4319E87}">
  <ds:schemaRefs/>
</ds:datastoreItem>
</file>

<file path=customXml/itemProps25.xml><?xml version="1.0" encoding="utf-8"?>
<ds:datastoreItem xmlns:ds="http://schemas.openxmlformats.org/officeDocument/2006/customXml" ds:itemID="{D3DC8744-20D0-41C0-9368-810D30A3B2CC}">
  <ds:schemaRefs/>
</ds:datastoreItem>
</file>

<file path=customXml/itemProps26.xml><?xml version="1.0" encoding="utf-8"?>
<ds:datastoreItem xmlns:ds="http://schemas.openxmlformats.org/officeDocument/2006/customXml" ds:itemID="{A21FC974-86F8-4F8D-872D-754EB9512EF4}">
  <ds:schemaRefs/>
</ds:datastoreItem>
</file>

<file path=customXml/itemProps27.xml><?xml version="1.0" encoding="utf-8"?>
<ds:datastoreItem xmlns:ds="http://schemas.openxmlformats.org/officeDocument/2006/customXml" ds:itemID="{B2CCDEEA-4BBF-464E-9FEA-3C49B57EC159}">
  <ds:schemaRefs/>
</ds:datastoreItem>
</file>

<file path=customXml/itemProps3.xml><?xml version="1.0" encoding="utf-8"?>
<ds:datastoreItem xmlns:ds="http://schemas.openxmlformats.org/officeDocument/2006/customXml" ds:itemID="{F076AEE1-3B9B-45F9-960B-37FA56ABFC79}">
  <ds:schemaRefs/>
</ds:datastoreItem>
</file>

<file path=customXml/itemProps4.xml><?xml version="1.0" encoding="utf-8"?>
<ds:datastoreItem xmlns:ds="http://schemas.openxmlformats.org/officeDocument/2006/customXml" ds:itemID="{488831AA-8728-4CB0-B888-94A4D924804E}">
  <ds:schemaRefs/>
</ds:datastoreItem>
</file>

<file path=customXml/itemProps5.xml><?xml version="1.0" encoding="utf-8"?>
<ds:datastoreItem xmlns:ds="http://schemas.openxmlformats.org/officeDocument/2006/customXml" ds:itemID="{12B0D222-0A2B-4CEE-B766-C54EFB8C479A}">
  <ds:schemaRefs/>
</ds:datastoreItem>
</file>

<file path=customXml/itemProps6.xml><?xml version="1.0" encoding="utf-8"?>
<ds:datastoreItem xmlns:ds="http://schemas.openxmlformats.org/officeDocument/2006/customXml" ds:itemID="{7C4C5A2D-7623-4ABF-AE82-7ED984F7E127}">
  <ds:schemaRefs/>
</ds:datastoreItem>
</file>

<file path=customXml/itemProps7.xml><?xml version="1.0" encoding="utf-8"?>
<ds:datastoreItem xmlns:ds="http://schemas.openxmlformats.org/officeDocument/2006/customXml" ds:itemID="{5056BC6B-9278-4DCE-B3B8-ED0E18040F11}">
  <ds:schemaRefs/>
</ds:datastoreItem>
</file>

<file path=customXml/itemProps8.xml><?xml version="1.0" encoding="utf-8"?>
<ds:datastoreItem xmlns:ds="http://schemas.openxmlformats.org/officeDocument/2006/customXml" ds:itemID="{96D8F947-C287-4617-88C9-AEE8C042DABD}">
  <ds:schemaRefs/>
</ds:datastoreItem>
</file>

<file path=customXml/itemProps9.xml><?xml version="1.0" encoding="utf-8"?>
<ds:datastoreItem xmlns:ds="http://schemas.openxmlformats.org/officeDocument/2006/customXml" ds:itemID="{DE9E84B6-8B2B-4CA4-BA7C-67288269B5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Overview, Notes &amp; Disclaimer</vt:lpstr>
      <vt:lpstr>BOARD Pin Table</vt:lpstr>
      <vt:lpstr>User Manual for boards</vt:lpstr>
    </vt:vector>
  </TitlesOfParts>
  <Company>Trenz Electronic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Steffens</dc:creator>
  <cp:lastModifiedBy>pcb User</cp:lastModifiedBy>
  <cp:revision>10</cp:revision>
  <dcterms:created xsi:type="dcterms:W3CDTF">2018-10-23T14:48:18Z</dcterms:created>
  <dcterms:modified xsi:type="dcterms:W3CDTF">2025-10-01T14:12:25Z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Trenz Electronic GmbH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